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
    </mc:Choice>
  </mc:AlternateContent>
  <bookViews>
    <workbookView xWindow="-120" yWindow="-120" windowWidth="29040" windowHeight="15840"/>
  </bookViews>
  <sheets>
    <sheet name="tsg1" sheetId="1" r:id="rId1"/>
    <sheet name="tsg6" sheetId="10" r:id="rId2"/>
    <sheet name="tsg8" sheetId="11" r:id="rId3"/>
    <sheet name="tsg9" sheetId="12" r:id="rId4"/>
    <sheet name="FAST" sheetId="6" r:id="rId5"/>
    <sheet name="MÃ " sheetId="5" r:id="rId6"/>
  </sheets>
  <externalReferences>
    <externalReference r:id="rId7"/>
  </externalReferences>
  <definedNames>
    <definedName name="_xlnm._FilterDatabase" localSheetId="4" hidden="1">FAST!$A$4:$W$815</definedName>
    <definedName name="_xlnm._FilterDatabase" localSheetId="5" hidden="1">'MÃ '!$A$1:$F$1</definedName>
    <definedName name="_xlnm._FilterDatabase" localSheetId="0" hidden="1">'tsg1'!$A$6:$X$216</definedName>
    <definedName name="_xlnm._FilterDatabase" localSheetId="1" hidden="1">'tsg6'!$A$6:$X$216</definedName>
    <definedName name="_xlnm._FilterDatabase" localSheetId="2" hidden="1">'tsg8'!$A$6:$X$216</definedName>
    <definedName name="_xlnm._FilterDatabase" localSheetId="3" hidden="1">'tsg9'!$A$6:$X$216</definedName>
    <definedName name="Slicer_Bộ_phận">#N/A</definedName>
    <definedName name="Slicer_Column1">#N/A</definedName>
    <definedName name="Slicer_LỆCH_ĐƠN_GIÁ">#N/A</definedName>
    <definedName name="Slicer_LỆCH_ĐƠN_GIÁ1">#N/A</definedName>
    <definedName name="Slicer_LỆCH_ĐƠN_GIÁ11">#N/A</definedName>
    <definedName name="Slicer_LỆCH_ĐƠN_GIÁ111">#N/A</definedName>
    <definedName name="Slicer_Ngày_ct">#N/A</definedName>
    <definedName name="Slicer_xx">#N/A</definedName>
    <definedName name="Slicer_xx1">#N/A</definedName>
    <definedName name="Slicer_xx11">#N/A</definedName>
    <definedName name="Slicer_xx111">#N/A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4:slicerCache r:id="rId12"/>
        <x14:slicerCache r:id="rId13"/>
        <x14:slicerCache r:id="rId14"/>
        <x14:slicerCache r:id="rId15"/>
        <x14:slicerCache r:id="rId16"/>
        <x14:slicerCache r:id="rId17"/>
        <x14:slicerCache r:id="rId18"/>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 i="6" l="1"/>
  <c r="N3" i="6"/>
  <c r="M299" i="12" l="1"/>
  <c r="M298" i="12"/>
  <c r="M297" i="12"/>
  <c r="M296" i="12"/>
  <c r="M295" i="12"/>
  <c r="M294" i="12"/>
  <c r="M293" i="12"/>
  <c r="M292" i="12"/>
  <c r="M291" i="12"/>
  <c r="M290" i="12"/>
  <c r="M289" i="12"/>
  <c r="M288" i="12"/>
  <c r="M287" i="12"/>
  <c r="M286" i="12"/>
  <c r="M285" i="12"/>
  <c r="M284" i="12"/>
  <c r="M283" i="12"/>
  <c r="M282" i="12"/>
  <c r="M281" i="12"/>
  <c r="M280" i="12"/>
  <c r="M279" i="12"/>
  <c r="M278" i="12"/>
  <c r="M277" i="12"/>
  <c r="M276" i="12"/>
  <c r="M275" i="12"/>
  <c r="M274" i="12"/>
  <c r="M273" i="12"/>
  <c r="M272" i="12"/>
  <c r="M271" i="12"/>
  <c r="M270" i="12"/>
  <c r="M269" i="12"/>
  <c r="M268" i="12"/>
  <c r="M267" i="12"/>
  <c r="M266" i="12"/>
  <c r="M265" i="12"/>
  <c r="M264" i="12"/>
  <c r="M263" i="12"/>
  <c r="M262" i="12"/>
  <c r="M261" i="12"/>
  <c r="M260" i="12"/>
  <c r="M259" i="12"/>
  <c r="M258" i="12"/>
  <c r="M257" i="12"/>
  <c r="M256" i="12"/>
  <c r="M255" i="12"/>
  <c r="M254" i="12"/>
  <c r="M253" i="12"/>
  <c r="M252" i="12"/>
  <c r="M251" i="12"/>
  <c r="M250" i="12"/>
  <c r="M249" i="12"/>
  <c r="M248" i="12"/>
  <c r="M247" i="12"/>
  <c r="M246" i="12"/>
  <c r="M245" i="12"/>
  <c r="M244" i="12"/>
  <c r="M243" i="12"/>
  <c r="M242" i="12"/>
  <c r="M241" i="12"/>
  <c r="M240" i="12"/>
  <c r="M239" i="12"/>
  <c r="M238" i="12"/>
  <c r="M237" i="12"/>
  <c r="M236" i="12"/>
  <c r="M235" i="12"/>
  <c r="M234" i="12"/>
  <c r="M233" i="12"/>
  <c r="M232" i="12"/>
  <c r="M231" i="12"/>
  <c r="M230" i="12"/>
  <c r="M229" i="12"/>
  <c r="M228" i="12"/>
  <c r="M227" i="12"/>
  <c r="M226" i="12"/>
  <c r="M225" i="12"/>
  <c r="M224" i="12"/>
  <c r="M223" i="12"/>
  <c r="M222" i="12"/>
  <c r="M221" i="12"/>
  <c r="M220" i="12"/>
  <c r="M219" i="12"/>
  <c r="M218" i="12"/>
  <c r="M217" i="12"/>
  <c r="M216" i="12"/>
  <c r="M215" i="12"/>
  <c r="M214" i="12"/>
  <c r="M213" i="12"/>
  <c r="M212" i="12"/>
  <c r="M211" i="12"/>
  <c r="M210" i="12"/>
  <c r="M209" i="12"/>
  <c r="M208" i="12"/>
  <c r="M207" i="12"/>
  <c r="M206" i="12"/>
  <c r="M205" i="12"/>
  <c r="M204" i="12"/>
  <c r="M203" i="12"/>
  <c r="M202" i="12"/>
  <c r="M201" i="12"/>
  <c r="M200" i="12"/>
  <c r="M199" i="12"/>
  <c r="M198" i="12"/>
  <c r="M197" i="12"/>
  <c r="M196" i="12"/>
  <c r="M195" i="12"/>
  <c r="M194" i="12"/>
  <c r="M193" i="12"/>
  <c r="M192" i="12"/>
  <c r="M191" i="12"/>
  <c r="M190" i="12"/>
  <c r="M189" i="12"/>
  <c r="M188" i="12"/>
  <c r="M187" i="12"/>
  <c r="M186" i="12"/>
  <c r="M185" i="12"/>
  <c r="M184" i="12"/>
  <c r="M183" i="12"/>
  <c r="M182" i="12"/>
  <c r="M181" i="12"/>
  <c r="M180" i="12"/>
  <c r="M179" i="12"/>
  <c r="M178" i="12"/>
  <c r="M177" i="12"/>
  <c r="M176" i="12"/>
  <c r="M175" i="12"/>
  <c r="M174" i="12"/>
  <c r="M173" i="12"/>
  <c r="M172" i="12"/>
  <c r="M171" i="12"/>
  <c r="M170" i="12"/>
  <c r="M169" i="12"/>
  <c r="M168" i="12"/>
  <c r="M167" i="12"/>
  <c r="M166" i="12"/>
  <c r="M165" i="12"/>
  <c r="M164" i="12"/>
  <c r="M163" i="12"/>
  <c r="M162" i="12"/>
  <c r="M161" i="12"/>
  <c r="M160" i="12"/>
  <c r="M159" i="12"/>
  <c r="M158" i="12"/>
  <c r="M157" i="12"/>
  <c r="M156" i="12"/>
  <c r="M155" i="12"/>
  <c r="M154" i="12"/>
  <c r="M153" i="12"/>
  <c r="M152" i="12"/>
  <c r="M151" i="12"/>
  <c r="M150" i="12"/>
  <c r="M149" i="12"/>
  <c r="M148" i="12"/>
  <c r="M147" i="12"/>
  <c r="M146" i="12"/>
  <c r="M145" i="12"/>
  <c r="M144" i="12"/>
  <c r="M143" i="12"/>
  <c r="M142" i="12"/>
  <c r="M141" i="12"/>
  <c r="M140" i="12"/>
  <c r="M139" i="12"/>
  <c r="M138" i="12"/>
  <c r="M137" i="12"/>
  <c r="M136" i="12"/>
  <c r="M135" i="12"/>
  <c r="M134" i="12"/>
  <c r="M133" i="12"/>
  <c r="M132" i="12"/>
  <c r="M131" i="12"/>
  <c r="M130" i="12"/>
  <c r="M129" i="12"/>
  <c r="M128" i="12"/>
  <c r="M127" i="12"/>
  <c r="M126" i="12"/>
  <c r="M125" i="12"/>
  <c r="M124" i="12"/>
  <c r="M123" i="12"/>
  <c r="M122" i="12"/>
  <c r="M121" i="12"/>
  <c r="M120" i="12"/>
  <c r="M119" i="12"/>
  <c r="M118" i="12"/>
  <c r="M117" i="12"/>
  <c r="M116" i="12"/>
  <c r="M115" i="12"/>
  <c r="M114" i="12"/>
  <c r="M113" i="12"/>
  <c r="M112" i="12"/>
  <c r="M111" i="12"/>
  <c r="M110" i="12"/>
  <c r="M109" i="12"/>
  <c r="M108" i="12"/>
  <c r="M107" i="12"/>
  <c r="M106" i="12"/>
  <c r="M105" i="12"/>
  <c r="M104" i="12"/>
  <c r="M103" i="12"/>
  <c r="M102" i="12"/>
  <c r="M101" i="12"/>
  <c r="M100" i="12"/>
  <c r="M99" i="12"/>
  <c r="M98" i="12"/>
  <c r="M97" i="12"/>
  <c r="M96" i="12"/>
  <c r="M95" i="12"/>
  <c r="M94" i="12"/>
  <c r="M93" i="12"/>
  <c r="M92" i="12"/>
  <c r="M91" i="12"/>
  <c r="M90" i="12"/>
  <c r="M89" i="12"/>
  <c r="M88" i="12"/>
  <c r="M87" i="12"/>
  <c r="M86" i="12"/>
  <c r="M85" i="12"/>
  <c r="M84" i="12"/>
  <c r="M83" i="12"/>
  <c r="M82" i="12"/>
  <c r="M81" i="12"/>
  <c r="M80" i="12"/>
  <c r="M79" i="12"/>
  <c r="M78" i="12"/>
  <c r="M77" i="12"/>
  <c r="M76" i="12"/>
  <c r="M75" i="12"/>
  <c r="M74" i="12"/>
  <c r="M73" i="12"/>
  <c r="M72" i="12"/>
  <c r="M71" i="12"/>
  <c r="M70" i="12"/>
  <c r="M69" i="12"/>
  <c r="M68" i="12"/>
  <c r="M67" i="12"/>
  <c r="M66" i="12"/>
  <c r="M65" i="12"/>
  <c r="M64" i="12"/>
  <c r="M63" i="12"/>
  <c r="M62" i="12"/>
  <c r="M61" i="12"/>
  <c r="M60" i="12"/>
  <c r="M59" i="12"/>
  <c r="M58" i="12"/>
  <c r="M57" i="12"/>
  <c r="M56" i="12"/>
  <c r="M55" i="12"/>
  <c r="M54" i="12"/>
  <c r="M53" i="12"/>
  <c r="M52" i="12"/>
  <c r="M51" i="12"/>
  <c r="M50" i="12"/>
  <c r="M49" i="12"/>
  <c r="M48" i="12"/>
  <c r="M47" i="12"/>
  <c r="M46" i="12"/>
  <c r="M45" i="12"/>
  <c r="M44" i="12"/>
  <c r="M43" i="12"/>
  <c r="M42" i="12"/>
  <c r="M41" i="12"/>
  <c r="M40" i="12"/>
  <c r="M39" i="12"/>
  <c r="M38" i="12"/>
  <c r="M37" i="12"/>
  <c r="M36" i="12"/>
  <c r="M35" i="12"/>
  <c r="M34" i="12"/>
  <c r="M33" i="12"/>
  <c r="M32" i="12"/>
  <c r="M31" i="12"/>
  <c r="M30" i="12"/>
  <c r="M29" i="12"/>
  <c r="M28" i="12"/>
  <c r="M27" i="12"/>
  <c r="M26" i="12"/>
  <c r="M25" i="12"/>
  <c r="M24" i="12"/>
  <c r="M23" i="12"/>
  <c r="M22" i="12"/>
  <c r="M21" i="12"/>
  <c r="M20" i="12"/>
  <c r="M19" i="12"/>
  <c r="M18" i="12"/>
  <c r="M17" i="12"/>
  <c r="M16" i="12"/>
  <c r="M15" i="12"/>
  <c r="M14" i="12"/>
  <c r="M13" i="12"/>
  <c r="M12" i="12"/>
  <c r="M11" i="12"/>
  <c r="M10" i="12"/>
  <c r="M9" i="12"/>
  <c r="M8" i="12"/>
  <c r="M7" i="12"/>
  <c r="M306" i="11"/>
  <c r="M305" i="11"/>
  <c r="M304" i="11"/>
  <c r="M303" i="11"/>
  <c r="M302" i="11"/>
  <c r="M301" i="11"/>
  <c r="M300" i="11"/>
  <c r="M299" i="11"/>
  <c r="M298" i="11"/>
  <c r="M297" i="11"/>
  <c r="M296" i="11"/>
  <c r="M295" i="11"/>
  <c r="M294" i="11"/>
  <c r="M293" i="11"/>
  <c r="M292" i="11"/>
  <c r="M291" i="11"/>
  <c r="M290" i="11"/>
  <c r="M289" i="11"/>
  <c r="M288" i="11"/>
  <c r="M287" i="11"/>
  <c r="M286" i="11"/>
  <c r="M285" i="11"/>
  <c r="M284" i="11"/>
  <c r="M283" i="11"/>
  <c r="M282" i="11"/>
  <c r="M281" i="11"/>
  <c r="M280" i="11"/>
  <c r="M279" i="11"/>
  <c r="M278" i="11"/>
  <c r="M277" i="11"/>
  <c r="M276" i="11"/>
  <c r="M275" i="11"/>
  <c r="M274" i="11"/>
  <c r="M273" i="11"/>
  <c r="M272" i="11"/>
  <c r="M271" i="11"/>
  <c r="M270" i="11"/>
  <c r="M269" i="11"/>
  <c r="M268" i="11"/>
  <c r="M267" i="11"/>
  <c r="M266" i="11"/>
  <c r="M265" i="11"/>
  <c r="M264" i="11"/>
  <c r="M263" i="11"/>
  <c r="M262" i="11"/>
  <c r="M261" i="11"/>
  <c r="M260" i="11"/>
  <c r="M259" i="11"/>
  <c r="M258" i="11"/>
  <c r="M257" i="11"/>
  <c r="M256" i="11"/>
  <c r="M255" i="11"/>
  <c r="M254" i="11"/>
  <c r="M253" i="11"/>
  <c r="M252" i="11"/>
  <c r="M251" i="11"/>
  <c r="M250" i="11"/>
  <c r="M249" i="11"/>
  <c r="M248" i="11"/>
  <c r="M247" i="11"/>
  <c r="M246" i="11"/>
  <c r="M245" i="11"/>
  <c r="M244" i="11"/>
  <c r="M243" i="11"/>
  <c r="M242" i="11"/>
  <c r="M241" i="11"/>
  <c r="M240" i="11"/>
  <c r="M239" i="11"/>
  <c r="M238" i="11"/>
  <c r="M237" i="11"/>
  <c r="M236" i="11"/>
  <c r="M235" i="11"/>
  <c r="M234" i="11"/>
  <c r="M233" i="11"/>
  <c r="M232" i="11"/>
  <c r="M231" i="11"/>
  <c r="M230" i="11"/>
  <c r="M229" i="11"/>
  <c r="M228" i="11"/>
  <c r="M227" i="11"/>
  <c r="M226" i="11"/>
  <c r="M225" i="11"/>
  <c r="M224" i="11"/>
  <c r="M223" i="11"/>
  <c r="M222" i="11"/>
  <c r="M221" i="11"/>
  <c r="M220" i="11"/>
  <c r="M219" i="11"/>
  <c r="M218" i="11"/>
  <c r="M217" i="11"/>
  <c r="M216" i="11"/>
  <c r="M215" i="11"/>
  <c r="M214" i="11"/>
  <c r="M213" i="11"/>
  <c r="M212" i="11"/>
  <c r="M211" i="11"/>
  <c r="M210" i="11"/>
  <c r="M209" i="11"/>
  <c r="M208" i="11"/>
  <c r="M207" i="11"/>
  <c r="M206" i="11"/>
  <c r="M205" i="11"/>
  <c r="M204" i="11"/>
  <c r="M203" i="11"/>
  <c r="M202" i="11"/>
  <c r="M201" i="11"/>
  <c r="M200" i="11"/>
  <c r="M199" i="11"/>
  <c r="M198" i="11"/>
  <c r="M197" i="11"/>
  <c r="M196" i="11"/>
  <c r="M195" i="11"/>
  <c r="M194" i="11"/>
  <c r="M193" i="11"/>
  <c r="M192" i="11"/>
  <c r="M191" i="11"/>
  <c r="M190" i="11"/>
  <c r="M189" i="11"/>
  <c r="M188" i="11"/>
  <c r="M187" i="11"/>
  <c r="M186" i="11"/>
  <c r="M185" i="11"/>
  <c r="M184" i="11"/>
  <c r="M183" i="11"/>
  <c r="M182" i="11"/>
  <c r="M181" i="11"/>
  <c r="M180" i="11"/>
  <c r="M179" i="11"/>
  <c r="M178" i="11"/>
  <c r="M177" i="11"/>
  <c r="M176" i="11"/>
  <c r="M175" i="11"/>
  <c r="M174" i="11"/>
  <c r="M173" i="11"/>
  <c r="M172" i="11"/>
  <c r="M171" i="11"/>
  <c r="M170" i="11"/>
  <c r="M169" i="11"/>
  <c r="M168" i="11"/>
  <c r="M167" i="11"/>
  <c r="M166" i="11"/>
  <c r="M165" i="11"/>
  <c r="M164" i="11"/>
  <c r="M163" i="11"/>
  <c r="M162" i="11"/>
  <c r="M161" i="11"/>
  <c r="M160" i="11"/>
  <c r="M159" i="11"/>
  <c r="M158" i="11"/>
  <c r="M157" i="11"/>
  <c r="M156" i="11"/>
  <c r="M155" i="11"/>
  <c r="M154" i="11"/>
  <c r="M153" i="11"/>
  <c r="M152" i="11"/>
  <c r="M151" i="11"/>
  <c r="M150" i="11"/>
  <c r="M149" i="11"/>
  <c r="M148" i="11"/>
  <c r="M147" i="11"/>
  <c r="M146" i="11"/>
  <c r="M145" i="11"/>
  <c r="M144" i="11"/>
  <c r="M143" i="11"/>
  <c r="M142" i="11"/>
  <c r="M141" i="11"/>
  <c r="M140" i="11"/>
  <c r="M139" i="11"/>
  <c r="M138" i="11"/>
  <c r="M137" i="11"/>
  <c r="M136" i="11"/>
  <c r="M135" i="11"/>
  <c r="M134" i="11"/>
  <c r="M133" i="11"/>
  <c r="M132" i="11"/>
  <c r="M131" i="11"/>
  <c r="M130" i="11"/>
  <c r="M129" i="11"/>
  <c r="M128" i="11"/>
  <c r="M127" i="11"/>
  <c r="M126" i="11"/>
  <c r="M125" i="11"/>
  <c r="M124" i="11"/>
  <c r="M123" i="11"/>
  <c r="M122" i="11"/>
  <c r="M121" i="11"/>
  <c r="M120" i="11"/>
  <c r="M119" i="11"/>
  <c r="M118" i="11"/>
  <c r="M117" i="11"/>
  <c r="M116" i="11"/>
  <c r="M115" i="11"/>
  <c r="M114" i="11"/>
  <c r="M113" i="11"/>
  <c r="M112" i="11"/>
  <c r="M111" i="11"/>
  <c r="M110" i="11"/>
  <c r="M109" i="11"/>
  <c r="M108" i="11"/>
  <c r="M107" i="11"/>
  <c r="M106" i="11"/>
  <c r="M105" i="11"/>
  <c r="M104" i="11"/>
  <c r="M103" i="11"/>
  <c r="M102" i="11"/>
  <c r="M101" i="11"/>
  <c r="M100" i="11"/>
  <c r="M99" i="11"/>
  <c r="M98" i="11"/>
  <c r="M97" i="11"/>
  <c r="M96" i="11"/>
  <c r="M95" i="11"/>
  <c r="M94" i="11"/>
  <c r="M93" i="11"/>
  <c r="M92" i="11"/>
  <c r="M91" i="11"/>
  <c r="M90" i="11"/>
  <c r="M89" i="11"/>
  <c r="M88" i="11"/>
  <c r="M87" i="11"/>
  <c r="M86" i="11"/>
  <c r="M85" i="11"/>
  <c r="M84" i="11"/>
  <c r="M83" i="11"/>
  <c r="M82" i="11"/>
  <c r="M81" i="11"/>
  <c r="M80" i="11"/>
  <c r="M79" i="11"/>
  <c r="M78" i="11"/>
  <c r="M77" i="11"/>
  <c r="M76" i="11"/>
  <c r="M75" i="11"/>
  <c r="M74" i="11"/>
  <c r="M73" i="11"/>
  <c r="M72" i="11"/>
  <c r="M71" i="11"/>
  <c r="M70" i="11"/>
  <c r="M69" i="11"/>
  <c r="M68" i="11"/>
  <c r="M67" i="11"/>
  <c r="M66" i="11"/>
  <c r="M65" i="11"/>
  <c r="M64" i="11"/>
  <c r="M63" i="11"/>
  <c r="M62" i="11"/>
  <c r="M61" i="11"/>
  <c r="M60" i="11"/>
  <c r="M59" i="11"/>
  <c r="M58" i="11"/>
  <c r="M57" i="11"/>
  <c r="M56" i="11"/>
  <c r="M55" i="11"/>
  <c r="M54" i="11"/>
  <c r="M53" i="11"/>
  <c r="M52" i="11"/>
  <c r="M51" i="11"/>
  <c r="M50" i="11"/>
  <c r="M49" i="11"/>
  <c r="M48" i="11"/>
  <c r="M47" i="11"/>
  <c r="M46" i="11"/>
  <c r="M45" i="11"/>
  <c r="M44" i="11"/>
  <c r="M43" i="11"/>
  <c r="M42" i="11"/>
  <c r="M41" i="11"/>
  <c r="M40" i="11"/>
  <c r="M39" i="11"/>
  <c r="M38" i="11"/>
  <c r="M37" i="11"/>
  <c r="M36" i="11"/>
  <c r="M35" i="11"/>
  <c r="M34" i="11"/>
  <c r="M33" i="11"/>
  <c r="M32" i="11"/>
  <c r="M31" i="11"/>
  <c r="M30" i="11"/>
  <c r="M29" i="11"/>
  <c r="M28" i="11"/>
  <c r="M27" i="11"/>
  <c r="M26" i="11"/>
  <c r="M25" i="11"/>
  <c r="M24" i="11"/>
  <c r="M23" i="11"/>
  <c r="M22" i="11"/>
  <c r="M21" i="11"/>
  <c r="M20" i="11"/>
  <c r="M19" i="11"/>
  <c r="M18" i="11"/>
  <c r="M17" i="11"/>
  <c r="M16" i="11"/>
  <c r="M15" i="11"/>
  <c r="M14" i="11"/>
  <c r="M13" i="11"/>
  <c r="M12" i="11"/>
  <c r="M11" i="11"/>
  <c r="M10" i="11"/>
  <c r="M9" i="11"/>
  <c r="M8" i="11"/>
  <c r="M7" i="11"/>
  <c r="M322" i="10"/>
  <c r="M321" i="10"/>
  <c r="M320" i="10"/>
  <c r="M319" i="10"/>
  <c r="M318" i="10"/>
  <c r="M317" i="10"/>
  <c r="M316" i="10"/>
  <c r="M315" i="10"/>
  <c r="M314" i="10"/>
  <c r="M313" i="10"/>
  <c r="M312" i="10"/>
  <c r="M311" i="10"/>
  <c r="M310" i="10"/>
  <c r="M309" i="10"/>
  <c r="M308" i="10"/>
  <c r="M307" i="10"/>
  <c r="M306" i="10"/>
  <c r="M305" i="10"/>
  <c r="M304" i="10"/>
  <c r="M303" i="10"/>
  <c r="M302" i="10"/>
  <c r="M301" i="10"/>
  <c r="M300" i="10"/>
  <c r="M299" i="10"/>
  <c r="M298" i="10"/>
  <c r="M297" i="10"/>
  <c r="M296" i="10"/>
  <c r="M295" i="10"/>
  <c r="M294" i="10"/>
  <c r="M293" i="10"/>
  <c r="M292" i="10"/>
  <c r="M291" i="10"/>
  <c r="M290" i="10"/>
  <c r="M289" i="10"/>
  <c r="M288" i="10"/>
  <c r="M287" i="10"/>
  <c r="M286" i="10"/>
  <c r="M285" i="10"/>
  <c r="M284" i="10"/>
  <c r="M283" i="10"/>
  <c r="M282" i="10"/>
  <c r="M281" i="10"/>
  <c r="M280" i="10"/>
  <c r="M279" i="10"/>
  <c r="M278" i="10"/>
  <c r="M277" i="10"/>
  <c r="M276" i="10"/>
  <c r="M275" i="10"/>
  <c r="M274" i="10"/>
  <c r="M273" i="10"/>
  <c r="M272" i="10"/>
  <c r="M271" i="10"/>
  <c r="M270" i="10"/>
  <c r="M269" i="10"/>
  <c r="M268" i="10"/>
  <c r="M267" i="10"/>
  <c r="M266" i="10"/>
  <c r="M265" i="10"/>
  <c r="M264" i="10"/>
  <c r="M263" i="10"/>
  <c r="M262" i="10"/>
  <c r="M261" i="10"/>
  <c r="M260" i="10"/>
  <c r="M259" i="10"/>
  <c r="M258" i="10"/>
  <c r="M257" i="10"/>
  <c r="M256" i="10"/>
  <c r="M255" i="10"/>
  <c r="M254" i="10"/>
  <c r="M253" i="10"/>
  <c r="M252" i="10"/>
  <c r="M251" i="10"/>
  <c r="M250" i="10"/>
  <c r="M249" i="10"/>
  <c r="M248" i="10"/>
  <c r="M247" i="10"/>
  <c r="M246" i="10"/>
  <c r="M245" i="10"/>
  <c r="M244" i="10"/>
  <c r="M243" i="10"/>
  <c r="M242" i="10"/>
  <c r="M241" i="10"/>
  <c r="M240" i="10"/>
  <c r="M239" i="10"/>
  <c r="M238" i="10"/>
  <c r="M237" i="10"/>
  <c r="M236" i="10"/>
  <c r="M235" i="10"/>
  <c r="M234" i="10"/>
  <c r="M233" i="10"/>
  <c r="M232" i="10"/>
  <c r="M231" i="10"/>
  <c r="M230" i="10"/>
  <c r="M229" i="10"/>
  <c r="M228" i="10"/>
  <c r="M227" i="10"/>
  <c r="M226" i="10"/>
  <c r="M225" i="10"/>
  <c r="M224" i="10"/>
  <c r="M223" i="10"/>
  <c r="M222" i="10"/>
  <c r="M221" i="10"/>
  <c r="M220" i="10"/>
  <c r="M219" i="10"/>
  <c r="M218" i="10"/>
  <c r="M217" i="10"/>
  <c r="M216" i="10"/>
  <c r="M215" i="10"/>
  <c r="M214" i="10"/>
  <c r="M213" i="10"/>
  <c r="M212" i="10"/>
  <c r="M211" i="10"/>
  <c r="M210" i="10"/>
  <c r="M209" i="10"/>
  <c r="M208" i="10"/>
  <c r="M207" i="10"/>
  <c r="M206" i="10"/>
  <c r="M205" i="10"/>
  <c r="M204" i="10"/>
  <c r="M203" i="10"/>
  <c r="M202" i="10"/>
  <c r="M201" i="10"/>
  <c r="M200" i="10"/>
  <c r="M199" i="10"/>
  <c r="M198" i="10"/>
  <c r="M197" i="10"/>
  <c r="M196" i="10"/>
  <c r="M195" i="10"/>
  <c r="M194" i="10"/>
  <c r="M193" i="10"/>
  <c r="M192" i="10"/>
  <c r="M191" i="10"/>
  <c r="M190" i="10"/>
  <c r="M189" i="10"/>
  <c r="M188" i="10"/>
  <c r="M187" i="10"/>
  <c r="M186" i="10"/>
  <c r="M185" i="10"/>
  <c r="M184" i="10"/>
  <c r="M183" i="10"/>
  <c r="M182" i="10"/>
  <c r="M181" i="10"/>
  <c r="M180" i="10"/>
  <c r="M179" i="10"/>
  <c r="M178" i="10"/>
  <c r="M177" i="10"/>
  <c r="M176" i="10"/>
  <c r="M175" i="10"/>
  <c r="M174" i="10"/>
  <c r="M173" i="10"/>
  <c r="M172" i="10"/>
  <c r="M171" i="10"/>
  <c r="M170" i="10"/>
  <c r="M169" i="10"/>
  <c r="M168" i="10"/>
  <c r="M167" i="10"/>
  <c r="M166" i="10"/>
  <c r="M165" i="10"/>
  <c r="M164" i="10"/>
  <c r="M163" i="10"/>
  <c r="M162" i="10"/>
  <c r="M161" i="10"/>
  <c r="M160" i="10"/>
  <c r="M159" i="10"/>
  <c r="M158" i="10"/>
  <c r="M157" i="10"/>
  <c r="M156" i="10"/>
  <c r="M155" i="10"/>
  <c r="M154" i="10"/>
  <c r="M153" i="10"/>
  <c r="M152" i="10"/>
  <c r="M151" i="10"/>
  <c r="M150" i="10"/>
  <c r="M149" i="10"/>
  <c r="M148" i="10"/>
  <c r="M147" i="10"/>
  <c r="M146" i="10"/>
  <c r="M145" i="10"/>
  <c r="M144" i="10"/>
  <c r="M143" i="10"/>
  <c r="M142" i="10"/>
  <c r="M141" i="10"/>
  <c r="M140" i="10"/>
  <c r="M139" i="10"/>
  <c r="M138" i="10"/>
  <c r="M137" i="10"/>
  <c r="M136" i="10"/>
  <c r="M135" i="10"/>
  <c r="M134" i="10"/>
  <c r="M133" i="10"/>
  <c r="M132" i="10"/>
  <c r="M131" i="10"/>
  <c r="M130" i="10"/>
  <c r="M129" i="10"/>
  <c r="M128" i="10"/>
  <c r="M127" i="10"/>
  <c r="M126" i="10"/>
  <c r="M125" i="10"/>
  <c r="M124" i="10"/>
  <c r="M123" i="10"/>
  <c r="M122" i="10"/>
  <c r="M121" i="10"/>
  <c r="M120" i="10"/>
  <c r="M119" i="10"/>
  <c r="M118" i="10"/>
  <c r="M117" i="10"/>
  <c r="M116" i="10"/>
  <c r="M115" i="10"/>
  <c r="M114" i="10"/>
  <c r="M113" i="10"/>
  <c r="M112" i="10"/>
  <c r="M111" i="10"/>
  <c r="M110" i="10"/>
  <c r="M109" i="10"/>
  <c r="M108" i="10"/>
  <c r="M107" i="10"/>
  <c r="M106" i="10"/>
  <c r="M105" i="10"/>
  <c r="M104" i="10"/>
  <c r="M103" i="10"/>
  <c r="M102" i="10"/>
  <c r="M101" i="10"/>
  <c r="M100" i="10"/>
  <c r="M99" i="10"/>
  <c r="M98" i="10"/>
  <c r="M97" i="10"/>
  <c r="M96" i="10"/>
  <c r="M95" i="10"/>
  <c r="M94" i="10"/>
  <c r="M93" i="10"/>
  <c r="M92" i="10"/>
  <c r="M91" i="10"/>
  <c r="M90" i="10"/>
  <c r="M89" i="10"/>
  <c r="M88" i="10"/>
  <c r="M87" i="10"/>
  <c r="M86" i="10"/>
  <c r="M85" i="10"/>
  <c r="M84" i="10"/>
  <c r="M83" i="10"/>
  <c r="M82" i="10"/>
  <c r="M81" i="10"/>
  <c r="M80" i="10"/>
  <c r="M79" i="10"/>
  <c r="M78" i="10"/>
  <c r="M77" i="10"/>
  <c r="M76" i="10"/>
  <c r="M75" i="10"/>
  <c r="M74" i="10"/>
  <c r="M73" i="10"/>
  <c r="M72" i="10"/>
  <c r="M71" i="10"/>
  <c r="M70" i="10"/>
  <c r="M69" i="10"/>
  <c r="M68" i="10"/>
  <c r="M67" i="10"/>
  <c r="M66" i="10"/>
  <c r="M65" i="10"/>
  <c r="M64" i="10"/>
  <c r="M63" i="10"/>
  <c r="M62" i="10"/>
  <c r="M61" i="10"/>
  <c r="M60" i="10"/>
  <c r="M59" i="10"/>
  <c r="M58" i="10"/>
  <c r="M57" i="10"/>
  <c r="M56" i="10"/>
  <c r="M55" i="10"/>
  <c r="M54" i="10"/>
  <c r="M53" i="10"/>
  <c r="M52" i="10"/>
  <c r="M51" i="10"/>
  <c r="M50" i="10"/>
  <c r="M49" i="10"/>
  <c r="M48" i="10"/>
  <c r="M47" i="10"/>
  <c r="M46" i="10"/>
  <c r="M45" i="10"/>
  <c r="M44" i="10"/>
  <c r="M43" i="10"/>
  <c r="M42" i="10"/>
  <c r="M41" i="10"/>
  <c r="M40" i="10"/>
  <c r="M39" i="10"/>
  <c r="M38" i="10"/>
  <c r="M37" i="10"/>
  <c r="M36" i="10"/>
  <c r="M35" i="10"/>
  <c r="M34" i="10"/>
  <c r="M33" i="10"/>
  <c r="M32" i="10"/>
  <c r="M31" i="10"/>
  <c r="M30" i="10"/>
  <c r="M29" i="10"/>
  <c r="M28" i="10"/>
  <c r="M27" i="10"/>
  <c r="M26" i="10"/>
  <c r="M25" i="10"/>
  <c r="M24" i="10"/>
  <c r="M23" i="10"/>
  <c r="M22" i="10"/>
  <c r="M21" i="10"/>
  <c r="M20" i="10"/>
  <c r="M19" i="10"/>
  <c r="M18" i="10"/>
  <c r="M17" i="10"/>
  <c r="M16" i="10"/>
  <c r="M15" i="10"/>
  <c r="M14" i="10"/>
  <c r="M13" i="10"/>
  <c r="M12" i="10"/>
  <c r="M11" i="10"/>
  <c r="M10" i="10"/>
  <c r="M9" i="10"/>
  <c r="M8" i="10"/>
  <c r="M7" i="10"/>
  <c r="P1000" i="12" l="1"/>
  <c r="O1000" i="12"/>
  <c r="N1000" i="12"/>
  <c r="M1000" i="12"/>
  <c r="P999" i="12"/>
  <c r="O999" i="12"/>
  <c r="N999" i="12"/>
  <c r="M999" i="12"/>
  <c r="P998" i="12"/>
  <c r="O998" i="12"/>
  <c r="N998" i="12"/>
  <c r="M998" i="12"/>
  <c r="P997" i="12"/>
  <c r="O997" i="12"/>
  <c r="N997" i="12"/>
  <c r="M997" i="12"/>
  <c r="P996" i="12"/>
  <c r="O996" i="12"/>
  <c r="N996" i="12"/>
  <c r="M996" i="12"/>
  <c r="P995" i="12"/>
  <c r="O995" i="12"/>
  <c r="N995" i="12"/>
  <c r="M995" i="12"/>
  <c r="P994" i="12"/>
  <c r="O994" i="12"/>
  <c r="N994" i="12"/>
  <c r="M994" i="12"/>
  <c r="P993" i="12"/>
  <c r="O993" i="12"/>
  <c r="N993" i="12"/>
  <c r="M993" i="12"/>
  <c r="P992" i="12"/>
  <c r="O992" i="12"/>
  <c r="N992" i="12"/>
  <c r="M992" i="12"/>
  <c r="P991" i="12"/>
  <c r="O991" i="12"/>
  <c r="N991" i="12"/>
  <c r="M991" i="12"/>
  <c r="P990" i="12"/>
  <c r="O990" i="12"/>
  <c r="N990" i="12"/>
  <c r="Q990" i="12" s="1"/>
  <c r="M990" i="12"/>
  <c r="P989" i="12"/>
  <c r="O989" i="12"/>
  <c r="N989" i="12"/>
  <c r="M989" i="12"/>
  <c r="P988" i="12"/>
  <c r="O988" i="12"/>
  <c r="N988" i="12"/>
  <c r="Q988" i="12" s="1"/>
  <c r="M988" i="12"/>
  <c r="P987" i="12"/>
  <c r="O987" i="12"/>
  <c r="N987" i="12"/>
  <c r="M987" i="12"/>
  <c r="P986" i="12"/>
  <c r="O986" i="12"/>
  <c r="N986" i="12"/>
  <c r="M986" i="12"/>
  <c r="P985" i="12"/>
  <c r="O985" i="12"/>
  <c r="N985" i="12"/>
  <c r="M985" i="12"/>
  <c r="P984" i="12"/>
  <c r="O984" i="12"/>
  <c r="N984" i="12"/>
  <c r="Q984" i="12" s="1"/>
  <c r="M984" i="12"/>
  <c r="P983" i="12"/>
  <c r="O983" i="12"/>
  <c r="N983" i="12"/>
  <c r="M983" i="12"/>
  <c r="P982" i="12"/>
  <c r="O982" i="12"/>
  <c r="N982" i="12"/>
  <c r="M982" i="12"/>
  <c r="P981" i="12"/>
  <c r="O981" i="12"/>
  <c r="N981" i="12"/>
  <c r="Q981" i="12" s="1"/>
  <c r="M981" i="12"/>
  <c r="P980" i="12"/>
  <c r="O980" i="12"/>
  <c r="N980" i="12"/>
  <c r="M980" i="12"/>
  <c r="P979" i="12"/>
  <c r="O979" i="12"/>
  <c r="N979" i="12"/>
  <c r="M979" i="12"/>
  <c r="P978" i="12"/>
  <c r="O978" i="12"/>
  <c r="N978" i="12"/>
  <c r="M978" i="12"/>
  <c r="P977" i="12"/>
  <c r="O977" i="12"/>
  <c r="N977" i="12"/>
  <c r="M977" i="12"/>
  <c r="P976" i="12"/>
  <c r="O976" i="12"/>
  <c r="N976" i="12"/>
  <c r="M976" i="12"/>
  <c r="P975" i="12"/>
  <c r="O975" i="12"/>
  <c r="N975" i="12"/>
  <c r="M975" i="12"/>
  <c r="P974" i="12"/>
  <c r="O974" i="12"/>
  <c r="N974" i="12"/>
  <c r="M974" i="12"/>
  <c r="P973" i="12"/>
  <c r="O973" i="12"/>
  <c r="N973" i="12"/>
  <c r="M973" i="12"/>
  <c r="P972" i="12"/>
  <c r="O972" i="12"/>
  <c r="N972" i="12"/>
  <c r="M972" i="12"/>
  <c r="P971" i="12"/>
  <c r="O971" i="12"/>
  <c r="N971" i="12"/>
  <c r="M971" i="12"/>
  <c r="P970" i="12"/>
  <c r="O970" i="12"/>
  <c r="N970" i="12"/>
  <c r="M970" i="12"/>
  <c r="P969" i="12"/>
  <c r="O969" i="12"/>
  <c r="N969" i="12"/>
  <c r="M969" i="12"/>
  <c r="P968" i="12"/>
  <c r="O968" i="12"/>
  <c r="N968" i="12"/>
  <c r="M968" i="12"/>
  <c r="P967" i="12"/>
  <c r="O967" i="12"/>
  <c r="N967" i="12"/>
  <c r="M967" i="12"/>
  <c r="P966" i="12"/>
  <c r="O966" i="12"/>
  <c r="N966" i="12"/>
  <c r="M966" i="12"/>
  <c r="P965" i="12"/>
  <c r="O965" i="12"/>
  <c r="N965" i="12"/>
  <c r="M965" i="12"/>
  <c r="P964" i="12"/>
  <c r="O964" i="12"/>
  <c r="N964" i="12"/>
  <c r="Q964" i="12" s="1"/>
  <c r="M964" i="12"/>
  <c r="P963" i="12"/>
  <c r="O963" i="12"/>
  <c r="N963" i="12"/>
  <c r="M963" i="12"/>
  <c r="P962" i="12"/>
  <c r="O962" i="12"/>
  <c r="N962" i="12"/>
  <c r="M962" i="12"/>
  <c r="P961" i="12"/>
  <c r="O961" i="12"/>
  <c r="N961" i="12"/>
  <c r="M961" i="12"/>
  <c r="P960" i="12"/>
  <c r="O960" i="12"/>
  <c r="N960" i="12"/>
  <c r="Q960" i="12" s="1"/>
  <c r="M960" i="12"/>
  <c r="P959" i="12"/>
  <c r="O959" i="12"/>
  <c r="N959" i="12"/>
  <c r="M959" i="12"/>
  <c r="P958" i="12"/>
  <c r="O958" i="12"/>
  <c r="N958" i="12"/>
  <c r="Q958" i="12" s="1"/>
  <c r="M958" i="12"/>
  <c r="P957" i="12"/>
  <c r="O957" i="12"/>
  <c r="N957" i="12"/>
  <c r="M957" i="12"/>
  <c r="P956" i="12"/>
  <c r="O956" i="12"/>
  <c r="N956" i="12"/>
  <c r="Q956" i="12" s="1"/>
  <c r="M956" i="12"/>
  <c r="P955" i="12"/>
  <c r="O955" i="12"/>
  <c r="N955" i="12"/>
  <c r="M955" i="12"/>
  <c r="P954" i="12"/>
  <c r="O954" i="12"/>
  <c r="N954" i="12"/>
  <c r="M954" i="12"/>
  <c r="P953" i="12"/>
  <c r="O953" i="12"/>
  <c r="N953" i="12"/>
  <c r="M953" i="12"/>
  <c r="P952" i="12"/>
  <c r="O952" i="12"/>
  <c r="N952" i="12"/>
  <c r="Q952" i="12" s="1"/>
  <c r="M952" i="12"/>
  <c r="P951" i="12"/>
  <c r="O951" i="12"/>
  <c r="N951" i="12"/>
  <c r="M951" i="12"/>
  <c r="P950" i="12"/>
  <c r="O950" i="12"/>
  <c r="N950" i="12"/>
  <c r="M950" i="12"/>
  <c r="P949" i="12"/>
  <c r="O949" i="12"/>
  <c r="N949" i="12"/>
  <c r="M949" i="12"/>
  <c r="P948" i="12"/>
  <c r="O948" i="12"/>
  <c r="N948" i="12"/>
  <c r="M948" i="12"/>
  <c r="P947" i="12"/>
  <c r="O947" i="12"/>
  <c r="N947" i="12"/>
  <c r="M947" i="12"/>
  <c r="P946" i="12"/>
  <c r="O946" i="12"/>
  <c r="N946" i="12"/>
  <c r="Q946" i="12" s="1"/>
  <c r="M946" i="12"/>
  <c r="P945" i="12"/>
  <c r="O945" i="12"/>
  <c r="N945" i="12"/>
  <c r="M945" i="12"/>
  <c r="P944" i="12"/>
  <c r="O944" i="12"/>
  <c r="N944" i="12"/>
  <c r="M944" i="12"/>
  <c r="P943" i="12"/>
  <c r="O943" i="12"/>
  <c r="N943" i="12"/>
  <c r="M943" i="12"/>
  <c r="P942" i="12"/>
  <c r="O942" i="12"/>
  <c r="N942" i="12"/>
  <c r="M942" i="12"/>
  <c r="P941" i="12"/>
  <c r="O941" i="12"/>
  <c r="N941" i="12"/>
  <c r="M941" i="12"/>
  <c r="P940" i="12"/>
  <c r="O940" i="12"/>
  <c r="N940" i="12"/>
  <c r="M940" i="12"/>
  <c r="P939" i="12"/>
  <c r="O939" i="12"/>
  <c r="N939" i="12"/>
  <c r="M939" i="12"/>
  <c r="P938" i="12"/>
  <c r="O938" i="12"/>
  <c r="N938" i="12"/>
  <c r="M938" i="12"/>
  <c r="P937" i="12"/>
  <c r="O937" i="12"/>
  <c r="N937" i="12"/>
  <c r="M937" i="12"/>
  <c r="P936" i="12"/>
  <c r="O936" i="12"/>
  <c r="N936" i="12"/>
  <c r="M936" i="12"/>
  <c r="P935" i="12"/>
  <c r="O935" i="12"/>
  <c r="N935" i="12"/>
  <c r="M935" i="12"/>
  <c r="P934" i="12"/>
  <c r="O934" i="12"/>
  <c r="N934" i="12"/>
  <c r="M934" i="12"/>
  <c r="P933" i="12"/>
  <c r="O933" i="12"/>
  <c r="N933" i="12"/>
  <c r="M933" i="12"/>
  <c r="P932" i="12"/>
  <c r="O932" i="12"/>
  <c r="N932" i="12"/>
  <c r="M932" i="12"/>
  <c r="P931" i="12"/>
  <c r="O931" i="12"/>
  <c r="N931" i="12"/>
  <c r="M931" i="12"/>
  <c r="P930" i="12"/>
  <c r="O930" i="12"/>
  <c r="N930" i="12"/>
  <c r="M930" i="12"/>
  <c r="P929" i="12"/>
  <c r="O929" i="12"/>
  <c r="N929" i="12"/>
  <c r="M929" i="12"/>
  <c r="P928" i="12"/>
  <c r="O928" i="12"/>
  <c r="N928" i="12"/>
  <c r="M928" i="12"/>
  <c r="P927" i="12"/>
  <c r="O927" i="12"/>
  <c r="N927" i="12"/>
  <c r="M927" i="12"/>
  <c r="P926" i="12"/>
  <c r="O926" i="12"/>
  <c r="N926" i="12"/>
  <c r="M926" i="12"/>
  <c r="P925" i="12"/>
  <c r="O925" i="12"/>
  <c r="N925" i="12"/>
  <c r="Q925" i="12" s="1"/>
  <c r="M925" i="12"/>
  <c r="P924" i="12"/>
  <c r="O924" i="12"/>
  <c r="N924" i="12"/>
  <c r="M924" i="12"/>
  <c r="P923" i="12"/>
  <c r="O923" i="12"/>
  <c r="N923" i="12"/>
  <c r="M923" i="12"/>
  <c r="P922" i="12"/>
  <c r="O922" i="12"/>
  <c r="N922" i="12"/>
  <c r="M922" i="12"/>
  <c r="P921" i="12"/>
  <c r="O921" i="12"/>
  <c r="N921" i="12"/>
  <c r="M921" i="12"/>
  <c r="P920" i="12"/>
  <c r="O920" i="12"/>
  <c r="N920" i="12"/>
  <c r="M920" i="12"/>
  <c r="P919" i="12"/>
  <c r="O919" i="12"/>
  <c r="N919" i="12"/>
  <c r="M919" i="12"/>
  <c r="P918" i="12"/>
  <c r="O918" i="12"/>
  <c r="N918" i="12"/>
  <c r="M918" i="12"/>
  <c r="P917" i="12"/>
  <c r="O917" i="12"/>
  <c r="N917" i="12"/>
  <c r="M917" i="12"/>
  <c r="P916" i="12"/>
  <c r="O916" i="12"/>
  <c r="N916" i="12"/>
  <c r="Q916" i="12" s="1"/>
  <c r="M916" i="12"/>
  <c r="P915" i="12"/>
  <c r="O915" i="12"/>
  <c r="N915" i="12"/>
  <c r="M915" i="12"/>
  <c r="P914" i="12"/>
  <c r="O914" i="12"/>
  <c r="N914" i="12"/>
  <c r="M914" i="12"/>
  <c r="P913" i="12"/>
  <c r="O913" i="12"/>
  <c r="N913" i="12"/>
  <c r="M913" i="12"/>
  <c r="P912" i="12"/>
  <c r="O912" i="12"/>
  <c r="N912" i="12"/>
  <c r="M912" i="12"/>
  <c r="P911" i="12"/>
  <c r="O911" i="12"/>
  <c r="N911" i="12"/>
  <c r="M911" i="12"/>
  <c r="P910" i="12"/>
  <c r="O910" i="12"/>
  <c r="N910" i="12"/>
  <c r="Q910" i="12" s="1"/>
  <c r="M910" i="12"/>
  <c r="P909" i="12"/>
  <c r="O909" i="12"/>
  <c r="N909" i="12"/>
  <c r="M909" i="12"/>
  <c r="P908" i="12"/>
  <c r="O908" i="12"/>
  <c r="N908" i="12"/>
  <c r="M908" i="12"/>
  <c r="P907" i="12"/>
  <c r="O907" i="12"/>
  <c r="N907" i="12"/>
  <c r="M907" i="12"/>
  <c r="P906" i="12"/>
  <c r="O906" i="12"/>
  <c r="N906" i="12"/>
  <c r="M906" i="12"/>
  <c r="P905" i="12"/>
  <c r="O905" i="12"/>
  <c r="N905" i="12"/>
  <c r="M905" i="12"/>
  <c r="P904" i="12"/>
  <c r="O904" i="12"/>
  <c r="N904" i="12"/>
  <c r="M904" i="12"/>
  <c r="P903" i="12"/>
  <c r="O903" i="12"/>
  <c r="N903" i="12"/>
  <c r="M903" i="12"/>
  <c r="P902" i="12"/>
  <c r="O902" i="12"/>
  <c r="N902" i="12"/>
  <c r="M902" i="12"/>
  <c r="P901" i="12"/>
  <c r="O901" i="12"/>
  <c r="N901" i="12"/>
  <c r="M901" i="12"/>
  <c r="P900" i="12"/>
  <c r="O900" i="12"/>
  <c r="N900" i="12"/>
  <c r="Q900" i="12" s="1"/>
  <c r="M900" i="12"/>
  <c r="P899" i="12"/>
  <c r="O899" i="12"/>
  <c r="N899" i="12"/>
  <c r="M899" i="12"/>
  <c r="P898" i="12"/>
  <c r="O898" i="12"/>
  <c r="N898" i="12"/>
  <c r="Q898" i="12" s="1"/>
  <c r="M898" i="12"/>
  <c r="P897" i="12"/>
  <c r="O897" i="12"/>
  <c r="N897" i="12"/>
  <c r="Q897" i="12" s="1"/>
  <c r="M897" i="12"/>
  <c r="P896" i="12"/>
  <c r="O896" i="12"/>
  <c r="N896" i="12"/>
  <c r="M896" i="12"/>
  <c r="P895" i="12"/>
  <c r="O895" i="12"/>
  <c r="N895" i="12"/>
  <c r="M895" i="12"/>
  <c r="P894" i="12"/>
  <c r="O894" i="12"/>
  <c r="N894" i="12"/>
  <c r="Q894" i="12" s="1"/>
  <c r="M894" i="12"/>
  <c r="P893" i="12"/>
  <c r="O893" i="12"/>
  <c r="N893" i="12"/>
  <c r="M893" i="12"/>
  <c r="P892" i="12"/>
  <c r="O892" i="12"/>
  <c r="N892" i="12"/>
  <c r="M892" i="12"/>
  <c r="P891" i="12"/>
  <c r="O891" i="12"/>
  <c r="N891" i="12"/>
  <c r="M891" i="12"/>
  <c r="P890" i="12"/>
  <c r="O890" i="12"/>
  <c r="N890" i="12"/>
  <c r="M890" i="12"/>
  <c r="P889" i="12"/>
  <c r="O889" i="12"/>
  <c r="N889" i="12"/>
  <c r="Q889" i="12" s="1"/>
  <c r="M889" i="12"/>
  <c r="P888" i="12"/>
  <c r="O888" i="12"/>
  <c r="N888" i="12"/>
  <c r="M888" i="12"/>
  <c r="P887" i="12"/>
  <c r="O887" i="12"/>
  <c r="N887" i="12"/>
  <c r="M887" i="12"/>
  <c r="P886" i="12"/>
  <c r="O886" i="12"/>
  <c r="N886" i="12"/>
  <c r="M886" i="12"/>
  <c r="P885" i="12"/>
  <c r="O885" i="12"/>
  <c r="N885" i="12"/>
  <c r="M885" i="12"/>
  <c r="P884" i="12"/>
  <c r="O884" i="12"/>
  <c r="N884" i="12"/>
  <c r="M884" i="12"/>
  <c r="P883" i="12"/>
  <c r="O883" i="12"/>
  <c r="N883" i="12"/>
  <c r="M883" i="12"/>
  <c r="P882" i="12"/>
  <c r="O882" i="12"/>
  <c r="N882" i="12"/>
  <c r="M882" i="12"/>
  <c r="P881" i="12"/>
  <c r="O881" i="12"/>
  <c r="N881" i="12"/>
  <c r="M881" i="12"/>
  <c r="P880" i="12"/>
  <c r="O880" i="12"/>
  <c r="N880" i="12"/>
  <c r="M880" i="12"/>
  <c r="P879" i="12"/>
  <c r="O879" i="12"/>
  <c r="N879" i="12"/>
  <c r="M879" i="12"/>
  <c r="P878" i="12"/>
  <c r="O878" i="12"/>
  <c r="N878" i="12"/>
  <c r="M878" i="12"/>
  <c r="P877" i="12"/>
  <c r="O877" i="12"/>
  <c r="N877" i="12"/>
  <c r="M877" i="12"/>
  <c r="P876" i="12"/>
  <c r="O876" i="12"/>
  <c r="N876" i="12"/>
  <c r="M876" i="12"/>
  <c r="P875" i="12"/>
  <c r="O875" i="12"/>
  <c r="N875" i="12"/>
  <c r="M875" i="12"/>
  <c r="P874" i="12"/>
  <c r="O874" i="12"/>
  <c r="N874" i="12"/>
  <c r="M874" i="12"/>
  <c r="P873" i="12"/>
  <c r="O873" i="12"/>
  <c r="N873" i="12"/>
  <c r="M873" i="12"/>
  <c r="P872" i="12"/>
  <c r="O872" i="12"/>
  <c r="N872" i="12"/>
  <c r="M872" i="12"/>
  <c r="P871" i="12"/>
  <c r="O871" i="12"/>
  <c r="N871" i="12"/>
  <c r="M871" i="12"/>
  <c r="P870" i="12"/>
  <c r="O870" i="12"/>
  <c r="N870" i="12"/>
  <c r="M870" i="12"/>
  <c r="P869" i="12"/>
  <c r="O869" i="12"/>
  <c r="N869" i="12"/>
  <c r="M869" i="12"/>
  <c r="P868" i="12"/>
  <c r="O868" i="12"/>
  <c r="N868" i="12"/>
  <c r="M868" i="12"/>
  <c r="P867" i="12"/>
  <c r="O867" i="12"/>
  <c r="N867" i="12"/>
  <c r="M867" i="12"/>
  <c r="P866" i="12"/>
  <c r="O866" i="12"/>
  <c r="N866" i="12"/>
  <c r="M866" i="12"/>
  <c r="P865" i="12"/>
  <c r="O865" i="12"/>
  <c r="N865" i="12"/>
  <c r="Q865" i="12" s="1"/>
  <c r="M865" i="12"/>
  <c r="P864" i="12"/>
  <c r="O864" i="12"/>
  <c r="N864" i="12"/>
  <c r="M864" i="12"/>
  <c r="P863" i="12"/>
  <c r="O863" i="12"/>
  <c r="N863" i="12"/>
  <c r="M863" i="12"/>
  <c r="P862" i="12"/>
  <c r="O862" i="12"/>
  <c r="N862" i="12"/>
  <c r="M862" i="12"/>
  <c r="P861" i="12"/>
  <c r="O861" i="12"/>
  <c r="N861" i="12"/>
  <c r="M861" i="12"/>
  <c r="P860" i="12"/>
  <c r="O860" i="12"/>
  <c r="N860" i="12"/>
  <c r="M860" i="12"/>
  <c r="P859" i="12"/>
  <c r="O859" i="12"/>
  <c r="N859" i="12"/>
  <c r="M859" i="12"/>
  <c r="P858" i="12"/>
  <c r="O858" i="12"/>
  <c r="N858" i="12"/>
  <c r="M858" i="12"/>
  <c r="P857" i="12"/>
  <c r="O857" i="12"/>
  <c r="N857" i="12"/>
  <c r="M857" i="12"/>
  <c r="P856" i="12"/>
  <c r="O856" i="12"/>
  <c r="N856" i="12"/>
  <c r="M856" i="12"/>
  <c r="P855" i="12"/>
  <c r="O855" i="12"/>
  <c r="N855" i="12"/>
  <c r="M855" i="12"/>
  <c r="P854" i="12"/>
  <c r="O854" i="12"/>
  <c r="N854" i="12"/>
  <c r="M854" i="12"/>
  <c r="P853" i="12"/>
  <c r="O853" i="12"/>
  <c r="N853" i="12"/>
  <c r="Q853" i="12" s="1"/>
  <c r="M853" i="12"/>
  <c r="P852" i="12"/>
  <c r="O852" i="12"/>
  <c r="N852" i="12"/>
  <c r="M852" i="12"/>
  <c r="P851" i="12"/>
  <c r="O851" i="12"/>
  <c r="N851" i="12"/>
  <c r="M851" i="12"/>
  <c r="P850" i="12"/>
  <c r="O850" i="12"/>
  <c r="N850" i="12"/>
  <c r="M850" i="12"/>
  <c r="P849" i="12"/>
  <c r="O849" i="12"/>
  <c r="N849" i="12"/>
  <c r="M849" i="12"/>
  <c r="P848" i="12"/>
  <c r="O848" i="12"/>
  <c r="N848" i="12"/>
  <c r="M848" i="12"/>
  <c r="P847" i="12"/>
  <c r="O847" i="12"/>
  <c r="N847" i="12"/>
  <c r="M847" i="12"/>
  <c r="P846" i="12"/>
  <c r="O846" i="12"/>
  <c r="N846" i="12"/>
  <c r="M846" i="12"/>
  <c r="P845" i="12"/>
  <c r="O845" i="12"/>
  <c r="N845" i="12"/>
  <c r="M845" i="12"/>
  <c r="P844" i="12"/>
  <c r="O844" i="12"/>
  <c r="N844" i="12"/>
  <c r="M844" i="12"/>
  <c r="P843" i="12"/>
  <c r="O843" i="12"/>
  <c r="N843" i="12"/>
  <c r="M843" i="12"/>
  <c r="P842" i="12"/>
  <c r="O842" i="12"/>
  <c r="N842" i="12"/>
  <c r="M842" i="12"/>
  <c r="P841" i="12"/>
  <c r="O841" i="12"/>
  <c r="N841" i="12"/>
  <c r="M841" i="12"/>
  <c r="P840" i="12"/>
  <c r="O840" i="12"/>
  <c r="N840" i="12"/>
  <c r="M840" i="12"/>
  <c r="P839" i="12"/>
  <c r="O839" i="12"/>
  <c r="N839" i="12"/>
  <c r="M839" i="12"/>
  <c r="P838" i="12"/>
  <c r="O838" i="12"/>
  <c r="N838" i="12"/>
  <c r="M838" i="12"/>
  <c r="P837" i="12"/>
  <c r="O837" i="12"/>
  <c r="N837" i="12"/>
  <c r="M837" i="12"/>
  <c r="P836" i="12"/>
  <c r="O836" i="12"/>
  <c r="N836" i="12"/>
  <c r="M836" i="12"/>
  <c r="P835" i="12"/>
  <c r="O835" i="12"/>
  <c r="N835" i="12"/>
  <c r="M835" i="12"/>
  <c r="P834" i="12"/>
  <c r="O834" i="12"/>
  <c r="N834" i="12"/>
  <c r="M834" i="12"/>
  <c r="P833" i="12"/>
  <c r="O833" i="12"/>
  <c r="N833" i="12"/>
  <c r="M833" i="12"/>
  <c r="P832" i="12"/>
  <c r="O832" i="12"/>
  <c r="N832" i="12"/>
  <c r="M832" i="12"/>
  <c r="P831" i="12"/>
  <c r="O831" i="12"/>
  <c r="N831" i="12"/>
  <c r="M831" i="12"/>
  <c r="P830" i="12"/>
  <c r="O830" i="12"/>
  <c r="N830" i="12"/>
  <c r="M830" i="12"/>
  <c r="P829" i="12"/>
  <c r="O829" i="12"/>
  <c r="N829" i="12"/>
  <c r="M829" i="12"/>
  <c r="P828" i="12"/>
  <c r="O828" i="12"/>
  <c r="N828" i="12"/>
  <c r="M828" i="12"/>
  <c r="P827" i="12"/>
  <c r="O827" i="12"/>
  <c r="N827" i="12"/>
  <c r="M827" i="12"/>
  <c r="P826" i="12"/>
  <c r="O826" i="12"/>
  <c r="N826" i="12"/>
  <c r="M826" i="12"/>
  <c r="P825" i="12"/>
  <c r="O825" i="12"/>
  <c r="N825" i="12"/>
  <c r="M825" i="12"/>
  <c r="P824" i="12"/>
  <c r="O824" i="12"/>
  <c r="N824" i="12"/>
  <c r="M824" i="12"/>
  <c r="P823" i="12"/>
  <c r="O823" i="12"/>
  <c r="N823" i="12"/>
  <c r="M823" i="12"/>
  <c r="P822" i="12"/>
  <c r="O822" i="12"/>
  <c r="N822" i="12"/>
  <c r="Q822" i="12" s="1"/>
  <c r="M822" i="12"/>
  <c r="P821" i="12"/>
  <c r="O821" i="12"/>
  <c r="N821" i="12"/>
  <c r="M821" i="12"/>
  <c r="P820" i="12"/>
  <c r="O820" i="12"/>
  <c r="N820" i="12"/>
  <c r="M820" i="12"/>
  <c r="P819" i="12"/>
  <c r="O819" i="12"/>
  <c r="N819" i="12"/>
  <c r="M819" i="12"/>
  <c r="P818" i="12"/>
  <c r="O818" i="12"/>
  <c r="N818" i="12"/>
  <c r="M818" i="12"/>
  <c r="P817" i="12"/>
  <c r="O817" i="12"/>
  <c r="N817" i="12"/>
  <c r="M817" i="12"/>
  <c r="P816" i="12"/>
  <c r="O816" i="12"/>
  <c r="N816" i="12"/>
  <c r="M816" i="12"/>
  <c r="P815" i="12"/>
  <c r="O815" i="12"/>
  <c r="N815" i="12"/>
  <c r="M815" i="12"/>
  <c r="P814" i="12"/>
  <c r="O814" i="12"/>
  <c r="N814" i="12"/>
  <c r="M814" i="12"/>
  <c r="P813" i="12"/>
  <c r="O813" i="12"/>
  <c r="N813" i="12"/>
  <c r="M813" i="12"/>
  <c r="P812" i="12"/>
  <c r="O812" i="12"/>
  <c r="N812" i="12"/>
  <c r="M812" i="12"/>
  <c r="P811" i="12"/>
  <c r="O811" i="12"/>
  <c r="N811" i="12"/>
  <c r="M811" i="12"/>
  <c r="P810" i="12"/>
  <c r="O810" i="12"/>
  <c r="N810" i="12"/>
  <c r="M810" i="12"/>
  <c r="P809" i="12"/>
  <c r="O809" i="12"/>
  <c r="N809" i="12"/>
  <c r="M809" i="12"/>
  <c r="P808" i="12"/>
  <c r="O808" i="12"/>
  <c r="N808" i="12"/>
  <c r="M808" i="12"/>
  <c r="P807" i="12"/>
  <c r="O807" i="12"/>
  <c r="N807" i="12"/>
  <c r="M807" i="12"/>
  <c r="P806" i="12"/>
  <c r="O806" i="12"/>
  <c r="N806" i="12"/>
  <c r="M806" i="12"/>
  <c r="P805" i="12"/>
  <c r="O805" i="12"/>
  <c r="N805" i="12"/>
  <c r="M805" i="12"/>
  <c r="P804" i="12"/>
  <c r="O804" i="12"/>
  <c r="N804" i="12"/>
  <c r="M804" i="12"/>
  <c r="P803" i="12"/>
  <c r="O803" i="12"/>
  <c r="N803" i="12"/>
  <c r="M803" i="12"/>
  <c r="P802" i="12"/>
  <c r="O802" i="12"/>
  <c r="N802" i="12"/>
  <c r="M802" i="12"/>
  <c r="P801" i="12"/>
  <c r="O801" i="12"/>
  <c r="N801" i="12"/>
  <c r="M801" i="12"/>
  <c r="P800" i="12"/>
  <c r="O800" i="12"/>
  <c r="N800" i="12"/>
  <c r="Q800" i="12" s="1"/>
  <c r="M800" i="12"/>
  <c r="P799" i="12"/>
  <c r="O799" i="12"/>
  <c r="N799" i="12"/>
  <c r="M799" i="12"/>
  <c r="P798" i="12"/>
  <c r="O798" i="12"/>
  <c r="N798" i="12"/>
  <c r="M798" i="12"/>
  <c r="P797" i="12"/>
  <c r="O797" i="12"/>
  <c r="N797" i="12"/>
  <c r="M797" i="12"/>
  <c r="P796" i="12"/>
  <c r="O796" i="12"/>
  <c r="N796" i="12"/>
  <c r="Q796" i="12" s="1"/>
  <c r="M796" i="12"/>
  <c r="P795" i="12"/>
  <c r="O795" i="12"/>
  <c r="N795" i="12"/>
  <c r="Q795" i="12" s="1"/>
  <c r="M795" i="12"/>
  <c r="P794" i="12"/>
  <c r="O794" i="12"/>
  <c r="N794" i="12"/>
  <c r="M794" i="12"/>
  <c r="P793" i="12"/>
  <c r="O793" i="12"/>
  <c r="N793" i="12"/>
  <c r="M793" i="12"/>
  <c r="P792" i="12"/>
  <c r="O792" i="12"/>
  <c r="N792" i="12"/>
  <c r="M792" i="12"/>
  <c r="P791" i="12"/>
  <c r="O791" i="12"/>
  <c r="N791" i="12"/>
  <c r="Q791" i="12" s="1"/>
  <c r="M791" i="12"/>
  <c r="P790" i="12"/>
  <c r="O790" i="12"/>
  <c r="N790" i="12"/>
  <c r="M790" i="12"/>
  <c r="P789" i="12"/>
  <c r="O789" i="12"/>
  <c r="N789" i="12"/>
  <c r="Q789" i="12" s="1"/>
  <c r="M789" i="12"/>
  <c r="P788" i="12"/>
  <c r="O788" i="12"/>
  <c r="N788" i="12"/>
  <c r="M788" i="12"/>
  <c r="P787" i="12"/>
  <c r="O787" i="12"/>
  <c r="N787" i="12"/>
  <c r="M787" i="12"/>
  <c r="P786" i="12"/>
  <c r="O786" i="12"/>
  <c r="N786" i="12"/>
  <c r="Q786" i="12" s="1"/>
  <c r="M786" i="12"/>
  <c r="P785" i="12"/>
  <c r="O785" i="12"/>
  <c r="N785" i="12"/>
  <c r="M785" i="12"/>
  <c r="P784" i="12"/>
  <c r="O784" i="12"/>
  <c r="N784" i="12"/>
  <c r="M784" i="12"/>
  <c r="P783" i="12"/>
  <c r="O783" i="12"/>
  <c r="N783" i="12"/>
  <c r="M783" i="12"/>
  <c r="P782" i="12"/>
  <c r="O782" i="12"/>
  <c r="N782" i="12"/>
  <c r="M782" i="12"/>
  <c r="P781" i="12"/>
  <c r="O781" i="12"/>
  <c r="N781" i="12"/>
  <c r="Q781" i="12" s="1"/>
  <c r="M781" i="12"/>
  <c r="P780" i="12"/>
  <c r="O780" i="12"/>
  <c r="N780" i="12"/>
  <c r="M780" i="12"/>
  <c r="P779" i="12"/>
  <c r="O779" i="12"/>
  <c r="N779" i="12"/>
  <c r="Q779" i="12" s="1"/>
  <c r="M779" i="12"/>
  <c r="P778" i="12"/>
  <c r="O778" i="12"/>
  <c r="N778" i="12"/>
  <c r="M778" i="12"/>
  <c r="P777" i="12"/>
  <c r="O777" i="12"/>
  <c r="N777" i="12"/>
  <c r="M777" i="12"/>
  <c r="P776" i="12"/>
  <c r="O776" i="12"/>
  <c r="N776" i="12"/>
  <c r="M776" i="12"/>
  <c r="P775" i="12"/>
  <c r="O775" i="12"/>
  <c r="N775" i="12"/>
  <c r="M775" i="12"/>
  <c r="P774" i="12"/>
  <c r="O774" i="12"/>
  <c r="N774" i="12"/>
  <c r="M774" i="12"/>
  <c r="P773" i="12"/>
  <c r="O773" i="12"/>
  <c r="N773" i="12"/>
  <c r="M773" i="12"/>
  <c r="P772" i="12"/>
  <c r="O772" i="12"/>
  <c r="N772" i="12"/>
  <c r="M772" i="12"/>
  <c r="P771" i="12"/>
  <c r="O771" i="12"/>
  <c r="N771" i="12"/>
  <c r="M771" i="12"/>
  <c r="P770" i="12"/>
  <c r="O770" i="12"/>
  <c r="N770" i="12"/>
  <c r="M770" i="12"/>
  <c r="P769" i="12"/>
  <c r="O769" i="12"/>
  <c r="N769" i="12"/>
  <c r="M769" i="12"/>
  <c r="P768" i="12"/>
  <c r="O768" i="12"/>
  <c r="N768" i="12"/>
  <c r="M768" i="12"/>
  <c r="P767" i="12"/>
  <c r="O767" i="12"/>
  <c r="N767" i="12"/>
  <c r="Q767" i="12" s="1"/>
  <c r="M767" i="12"/>
  <c r="P766" i="12"/>
  <c r="O766" i="12"/>
  <c r="N766" i="12"/>
  <c r="M766" i="12"/>
  <c r="P765" i="12"/>
  <c r="O765" i="12"/>
  <c r="N765" i="12"/>
  <c r="M765" i="12"/>
  <c r="P764" i="12"/>
  <c r="O764" i="12"/>
  <c r="N764" i="12"/>
  <c r="M764" i="12"/>
  <c r="P763" i="12"/>
  <c r="O763" i="12"/>
  <c r="N763" i="12"/>
  <c r="M763" i="12"/>
  <c r="P762" i="12"/>
  <c r="O762" i="12"/>
  <c r="N762" i="12"/>
  <c r="M762" i="12"/>
  <c r="P761" i="12"/>
  <c r="O761" i="12"/>
  <c r="N761" i="12"/>
  <c r="M761" i="12"/>
  <c r="P760" i="12"/>
  <c r="O760" i="12"/>
  <c r="N760" i="12"/>
  <c r="M760" i="12"/>
  <c r="P759" i="12"/>
  <c r="O759" i="12"/>
  <c r="N759" i="12"/>
  <c r="M759" i="12"/>
  <c r="P758" i="12"/>
  <c r="O758" i="12"/>
  <c r="N758" i="12"/>
  <c r="M758" i="12"/>
  <c r="P757" i="12"/>
  <c r="O757" i="12"/>
  <c r="N757" i="12"/>
  <c r="M757" i="12"/>
  <c r="P756" i="12"/>
  <c r="O756" i="12"/>
  <c r="N756" i="12"/>
  <c r="M756" i="12"/>
  <c r="P755" i="12"/>
  <c r="O755" i="12"/>
  <c r="N755" i="12"/>
  <c r="M755" i="12"/>
  <c r="P754" i="12"/>
  <c r="O754" i="12"/>
  <c r="N754" i="12"/>
  <c r="Q754" i="12" s="1"/>
  <c r="M754" i="12"/>
  <c r="P753" i="12"/>
  <c r="O753" i="12"/>
  <c r="N753" i="12"/>
  <c r="M753" i="12"/>
  <c r="P752" i="12"/>
  <c r="O752" i="12"/>
  <c r="N752" i="12"/>
  <c r="M752" i="12"/>
  <c r="P751" i="12"/>
  <c r="O751" i="12"/>
  <c r="N751" i="12"/>
  <c r="Q751" i="12" s="1"/>
  <c r="M751" i="12"/>
  <c r="P750" i="12"/>
  <c r="O750" i="12"/>
  <c r="N750" i="12"/>
  <c r="M750" i="12"/>
  <c r="P749" i="12"/>
  <c r="O749" i="12"/>
  <c r="N749" i="12"/>
  <c r="M749" i="12"/>
  <c r="P748" i="12"/>
  <c r="O748" i="12"/>
  <c r="N748" i="12"/>
  <c r="Q748" i="12" s="1"/>
  <c r="M748" i="12"/>
  <c r="P747" i="12"/>
  <c r="O747" i="12"/>
  <c r="N747" i="12"/>
  <c r="M747" i="12"/>
  <c r="P746" i="12"/>
  <c r="O746" i="12"/>
  <c r="N746" i="12"/>
  <c r="M746" i="12"/>
  <c r="P745" i="12"/>
  <c r="O745" i="12"/>
  <c r="N745" i="12"/>
  <c r="M745" i="12"/>
  <c r="P744" i="12"/>
  <c r="O744" i="12"/>
  <c r="N744" i="12"/>
  <c r="M744" i="12"/>
  <c r="P743" i="12"/>
  <c r="O743" i="12"/>
  <c r="N743" i="12"/>
  <c r="M743" i="12"/>
  <c r="P742" i="12"/>
  <c r="O742" i="12"/>
  <c r="N742" i="12"/>
  <c r="Q742" i="12" s="1"/>
  <c r="M742" i="12"/>
  <c r="P741" i="12"/>
  <c r="O741" i="12"/>
  <c r="N741" i="12"/>
  <c r="M741" i="12"/>
  <c r="P740" i="12"/>
  <c r="O740" i="12"/>
  <c r="N740" i="12"/>
  <c r="M740" i="12"/>
  <c r="P739" i="12"/>
  <c r="O739" i="12"/>
  <c r="N739" i="12"/>
  <c r="M739" i="12"/>
  <c r="P738" i="12"/>
  <c r="O738" i="12"/>
  <c r="N738" i="12"/>
  <c r="M738" i="12"/>
  <c r="P737" i="12"/>
  <c r="O737" i="12"/>
  <c r="N737" i="12"/>
  <c r="M737" i="12"/>
  <c r="P736" i="12"/>
  <c r="O736" i="12"/>
  <c r="N736" i="12"/>
  <c r="M736" i="12"/>
  <c r="P735" i="12"/>
  <c r="O735" i="12"/>
  <c r="N735" i="12"/>
  <c r="M735" i="12"/>
  <c r="P734" i="12"/>
  <c r="O734" i="12"/>
  <c r="N734" i="12"/>
  <c r="M734" i="12"/>
  <c r="P733" i="12"/>
  <c r="O733" i="12"/>
  <c r="N733" i="12"/>
  <c r="M733" i="12"/>
  <c r="P732" i="12"/>
  <c r="O732" i="12"/>
  <c r="N732" i="12"/>
  <c r="Q732" i="12" s="1"/>
  <c r="M732" i="12"/>
  <c r="P731" i="12"/>
  <c r="O731" i="12"/>
  <c r="N731" i="12"/>
  <c r="M731" i="12"/>
  <c r="P730" i="12"/>
  <c r="O730" i="12"/>
  <c r="N730" i="12"/>
  <c r="Q730" i="12" s="1"/>
  <c r="M730" i="12"/>
  <c r="P729" i="12"/>
  <c r="O729" i="12"/>
  <c r="N729" i="12"/>
  <c r="Q729" i="12" s="1"/>
  <c r="M729" i="12"/>
  <c r="P728" i="12"/>
  <c r="O728" i="12"/>
  <c r="N728" i="12"/>
  <c r="M728" i="12"/>
  <c r="P727" i="12"/>
  <c r="O727" i="12"/>
  <c r="N727" i="12"/>
  <c r="M727" i="12"/>
  <c r="P726" i="12"/>
  <c r="O726" i="12"/>
  <c r="N726" i="12"/>
  <c r="Q726" i="12" s="1"/>
  <c r="M726" i="12"/>
  <c r="P725" i="12"/>
  <c r="O725" i="12"/>
  <c r="N725" i="12"/>
  <c r="M725" i="12"/>
  <c r="P724" i="12"/>
  <c r="O724" i="12"/>
  <c r="N724" i="12"/>
  <c r="Q724" i="12" s="1"/>
  <c r="M724" i="12"/>
  <c r="P723" i="12"/>
  <c r="O723" i="12"/>
  <c r="N723" i="12"/>
  <c r="M723" i="12"/>
  <c r="P722" i="12"/>
  <c r="O722" i="12"/>
  <c r="N722" i="12"/>
  <c r="M722" i="12"/>
  <c r="P721" i="12"/>
  <c r="O721" i="12"/>
  <c r="N721" i="12"/>
  <c r="M721" i="12"/>
  <c r="P720" i="12"/>
  <c r="O720" i="12"/>
  <c r="N720" i="12"/>
  <c r="M720" i="12"/>
  <c r="P719" i="12"/>
  <c r="O719" i="12"/>
  <c r="N719" i="12"/>
  <c r="M719" i="12"/>
  <c r="P718" i="12"/>
  <c r="O718" i="12"/>
  <c r="N718" i="12"/>
  <c r="M718" i="12"/>
  <c r="P717" i="12"/>
  <c r="O717" i="12"/>
  <c r="N717" i="12"/>
  <c r="M717" i="12"/>
  <c r="P716" i="12"/>
  <c r="O716" i="12"/>
  <c r="N716" i="12"/>
  <c r="M716" i="12"/>
  <c r="P715" i="12"/>
  <c r="O715" i="12"/>
  <c r="N715" i="12"/>
  <c r="M715" i="12"/>
  <c r="P714" i="12"/>
  <c r="O714" i="12"/>
  <c r="N714" i="12"/>
  <c r="Q714" i="12" s="1"/>
  <c r="M714" i="12"/>
  <c r="P713" i="12"/>
  <c r="O713" i="12"/>
  <c r="N713" i="12"/>
  <c r="M713" i="12"/>
  <c r="P712" i="12"/>
  <c r="O712" i="12"/>
  <c r="N712" i="12"/>
  <c r="M712" i="12"/>
  <c r="P711" i="12"/>
  <c r="O711" i="12"/>
  <c r="N711" i="12"/>
  <c r="M711" i="12"/>
  <c r="P710" i="12"/>
  <c r="O710" i="12"/>
  <c r="N710" i="12"/>
  <c r="M710" i="12"/>
  <c r="P709" i="12"/>
  <c r="O709" i="12"/>
  <c r="N709" i="12"/>
  <c r="M709" i="12"/>
  <c r="P708" i="12"/>
  <c r="O708" i="12"/>
  <c r="N708" i="12"/>
  <c r="M708" i="12"/>
  <c r="P707" i="12"/>
  <c r="O707" i="12"/>
  <c r="N707" i="12"/>
  <c r="M707" i="12"/>
  <c r="P706" i="12"/>
  <c r="O706" i="12"/>
  <c r="N706" i="12"/>
  <c r="M706" i="12"/>
  <c r="P705" i="12"/>
  <c r="O705" i="12"/>
  <c r="N705" i="12"/>
  <c r="M705" i="12"/>
  <c r="P704" i="12"/>
  <c r="O704" i="12"/>
  <c r="N704" i="12"/>
  <c r="M704" i="12"/>
  <c r="P703" i="12"/>
  <c r="O703" i="12"/>
  <c r="N703" i="12"/>
  <c r="M703" i="12"/>
  <c r="P702" i="12"/>
  <c r="O702" i="12"/>
  <c r="N702" i="12"/>
  <c r="M702" i="12"/>
  <c r="P701" i="12"/>
  <c r="O701" i="12"/>
  <c r="N701" i="12"/>
  <c r="M701" i="12"/>
  <c r="P700" i="12"/>
  <c r="O700" i="12"/>
  <c r="N700" i="12"/>
  <c r="M700" i="12"/>
  <c r="P699" i="12"/>
  <c r="O699" i="12"/>
  <c r="N699" i="12"/>
  <c r="M699" i="12"/>
  <c r="P698" i="12"/>
  <c r="O698" i="12"/>
  <c r="N698" i="12"/>
  <c r="M698" i="12"/>
  <c r="P697" i="12"/>
  <c r="O697" i="12"/>
  <c r="N697" i="12"/>
  <c r="M697" i="12"/>
  <c r="P696" i="12"/>
  <c r="O696" i="12"/>
  <c r="N696" i="12"/>
  <c r="M696" i="12"/>
  <c r="P695" i="12"/>
  <c r="O695" i="12"/>
  <c r="N695" i="12"/>
  <c r="M695" i="12"/>
  <c r="P694" i="12"/>
  <c r="O694" i="12"/>
  <c r="N694" i="12"/>
  <c r="M694" i="12"/>
  <c r="P693" i="12"/>
  <c r="O693" i="12"/>
  <c r="N693" i="12"/>
  <c r="M693" i="12"/>
  <c r="P692" i="12"/>
  <c r="O692" i="12"/>
  <c r="N692" i="12"/>
  <c r="M692" i="12"/>
  <c r="P691" i="12"/>
  <c r="O691" i="12"/>
  <c r="N691" i="12"/>
  <c r="M691" i="12"/>
  <c r="P690" i="12"/>
  <c r="O690" i="12"/>
  <c r="N690" i="12"/>
  <c r="M690" i="12"/>
  <c r="P689" i="12"/>
  <c r="O689" i="12"/>
  <c r="N689" i="12"/>
  <c r="M689" i="12"/>
  <c r="P688" i="12"/>
  <c r="O688" i="12"/>
  <c r="N688" i="12"/>
  <c r="M688" i="12"/>
  <c r="P687" i="12"/>
  <c r="O687" i="12"/>
  <c r="N687" i="12"/>
  <c r="M687" i="12"/>
  <c r="P686" i="12"/>
  <c r="O686" i="12"/>
  <c r="N686" i="12"/>
  <c r="M686" i="12"/>
  <c r="P685" i="12"/>
  <c r="O685" i="12"/>
  <c r="N685" i="12"/>
  <c r="M685" i="12"/>
  <c r="P684" i="12"/>
  <c r="O684" i="12"/>
  <c r="N684" i="12"/>
  <c r="M684" i="12"/>
  <c r="P683" i="12"/>
  <c r="O683" i="12"/>
  <c r="N683" i="12"/>
  <c r="M683" i="12"/>
  <c r="P682" i="12"/>
  <c r="O682" i="12"/>
  <c r="N682" i="12"/>
  <c r="M682" i="12"/>
  <c r="P681" i="12"/>
  <c r="O681" i="12"/>
  <c r="N681" i="12"/>
  <c r="M681" i="12"/>
  <c r="P680" i="12"/>
  <c r="O680" i="12"/>
  <c r="N680" i="12"/>
  <c r="M680" i="12"/>
  <c r="P679" i="12"/>
  <c r="O679" i="12"/>
  <c r="N679" i="12"/>
  <c r="M679" i="12"/>
  <c r="P678" i="12"/>
  <c r="O678" i="12"/>
  <c r="N678" i="12"/>
  <c r="M678" i="12"/>
  <c r="P677" i="12"/>
  <c r="O677" i="12"/>
  <c r="N677" i="12"/>
  <c r="M677" i="12"/>
  <c r="P676" i="12"/>
  <c r="O676" i="12"/>
  <c r="N676" i="12"/>
  <c r="M676" i="12"/>
  <c r="P675" i="12"/>
  <c r="O675" i="12"/>
  <c r="N675" i="12"/>
  <c r="M675" i="12"/>
  <c r="P674" i="12"/>
  <c r="O674" i="12"/>
  <c r="N674" i="12"/>
  <c r="M674" i="12"/>
  <c r="P673" i="12"/>
  <c r="O673" i="12"/>
  <c r="N673" i="12"/>
  <c r="M673" i="12"/>
  <c r="P672" i="12"/>
  <c r="O672" i="12"/>
  <c r="N672" i="12"/>
  <c r="M672" i="12"/>
  <c r="P671" i="12"/>
  <c r="O671" i="12"/>
  <c r="N671" i="12"/>
  <c r="M671" i="12"/>
  <c r="P670" i="12"/>
  <c r="O670" i="12"/>
  <c r="N670" i="12"/>
  <c r="M670" i="12"/>
  <c r="P669" i="12"/>
  <c r="O669" i="12"/>
  <c r="N669" i="12"/>
  <c r="M669" i="12"/>
  <c r="P668" i="12"/>
  <c r="O668" i="12"/>
  <c r="N668" i="12"/>
  <c r="M668" i="12"/>
  <c r="P667" i="12"/>
  <c r="O667" i="12"/>
  <c r="N667" i="12"/>
  <c r="M667" i="12"/>
  <c r="P666" i="12"/>
  <c r="O666" i="12"/>
  <c r="N666" i="12"/>
  <c r="M666" i="12"/>
  <c r="P665" i="12"/>
  <c r="O665" i="12"/>
  <c r="N665" i="12"/>
  <c r="M665" i="12"/>
  <c r="P664" i="12"/>
  <c r="O664" i="12"/>
  <c r="N664" i="12"/>
  <c r="M664" i="12"/>
  <c r="P663" i="12"/>
  <c r="O663" i="12"/>
  <c r="N663" i="12"/>
  <c r="M663" i="12"/>
  <c r="P662" i="12"/>
  <c r="O662" i="12"/>
  <c r="N662" i="12"/>
  <c r="M662" i="12"/>
  <c r="P661" i="12"/>
  <c r="O661" i="12"/>
  <c r="N661" i="12"/>
  <c r="M661" i="12"/>
  <c r="P660" i="12"/>
  <c r="O660" i="12"/>
  <c r="N660" i="12"/>
  <c r="M660" i="12"/>
  <c r="P659" i="12"/>
  <c r="O659" i="12"/>
  <c r="N659" i="12"/>
  <c r="M659" i="12"/>
  <c r="P658" i="12"/>
  <c r="O658" i="12"/>
  <c r="N658" i="12"/>
  <c r="M658" i="12"/>
  <c r="P657" i="12"/>
  <c r="O657" i="12"/>
  <c r="N657" i="12"/>
  <c r="M657" i="12"/>
  <c r="P656" i="12"/>
  <c r="O656" i="12"/>
  <c r="N656" i="12"/>
  <c r="M656" i="12"/>
  <c r="P655" i="12"/>
  <c r="O655" i="12"/>
  <c r="N655" i="12"/>
  <c r="M655" i="12"/>
  <c r="P654" i="12"/>
  <c r="O654" i="12"/>
  <c r="N654" i="12"/>
  <c r="M654" i="12"/>
  <c r="P653" i="12"/>
  <c r="O653" i="12"/>
  <c r="N653" i="12"/>
  <c r="M653" i="12"/>
  <c r="P652" i="12"/>
  <c r="O652" i="12"/>
  <c r="N652" i="12"/>
  <c r="M652" i="12"/>
  <c r="P651" i="12"/>
  <c r="O651" i="12"/>
  <c r="N651" i="12"/>
  <c r="M651" i="12"/>
  <c r="P650" i="12"/>
  <c r="O650" i="12"/>
  <c r="N650" i="12"/>
  <c r="M650" i="12"/>
  <c r="P649" i="12"/>
  <c r="O649" i="12"/>
  <c r="N649" i="12"/>
  <c r="M649" i="12"/>
  <c r="P648" i="12"/>
  <c r="O648" i="12"/>
  <c r="N648" i="12"/>
  <c r="Q648" i="12" s="1"/>
  <c r="M648" i="12"/>
  <c r="P647" i="12"/>
  <c r="O647" i="12"/>
  <c r="N647" i="12"/>
  <c r="M647" i="12"/>
  <c r="P646" i="12"/>
  <c r="O646" i="12"/>
  <c r="N646" i="12"/>
  <c r="M646" i="12"/>
  <c r="P645" i="12"/>
  <c r="O645" i="12"/>
  <c r="N645" i="12"/>
  <c r="Q645" i="12" s="1"/>
  <c r="M645" i="12"/>
  <c r="P644" i="12"/>
  <c r="O644" i="12"/>
  <c r="N644" i="12"/>
  <c r="M644" i="12"/>
  <c r="P643" i="12"/>
  <c r="O643" i="12"/>
  <c r="N643" i="12"/>
  <c r="M643" i="12"/>
  <c r="P642" i="12"/>
  <c r="O642" i="12"/>
  <c r="N642" i="12"/>
  <c r="M642" i="12"/>
  <c r="P641" i="12"/>
  <c r="O641" i="12"/>
  <c r="N641" i="12"/>
  <c r="M641" i="12"/>
  <c r="P640" i="12"/>
  <c r="O640" i="12"/>
  <c r="N640" i="12"/>
  <c r="M640" i="12"/>
  <c r="P639" i="12"/>
  <c r="O639" i="12"/>
  <c r="N639" i="12"/>
  <c r="M639" i="12"/>
  <c r="P638" i="12"/>
  <c r="O638" i="12"/>
  <c r="N638" i="12"/>
  <c r="M638" i="12"/>
  <c r="P637" i="12"/>
  <c r="O637" i="12"/>
  <c r="N637" i="12"/>
  <c r="M637" i="12"/>
  <c r="P636" i="12"/>
  <c r="O636" i="12"/>
  <c r="N636" i="12"/>
  <c r="M636" i="12"/>
  <c r="P635" i="12"/>
  <c r="O635" i="12"/>
  <c r="N635" i="12"/>
  <c r="M635" i="12"/>
  <c r="P634" i="12"/>
  <c r="O634" i="12"/>
  <c r="N634" i="12"/>
  <c r="M634" i="12"/>
  <c r="P633" i="12"/>
  <c r="O633" i="12"/>
  <c r="N633" i="12"/>
  <c r="M633" i="12"/>
  <c r="P632" i="12"/>
  <c r="O632" i="12"/>
  <c r="N632" i="12"/>
  <c r="M632" i="12"/>
  <c r="P631" i="12"/>
  <c r="O631" i="12"/>
  <c r="N631" i="12"/>
  <c r="M631" i="12"/>
  <c r="P630" i="12"/>
  <c r="O630" i="12"/>
  <c r="N630" i="12"/>
  <c r="M630" i="12"/>
  <c r="P629" i="12"/>
  <c r="O629" i="12"/>
  <c r="N629" i="12"/>
  <c r="M629" i="12"/>
  <c r="P628" i="12"/>
  <c r="O628" i="12"/>
  <c r="N628" i="12"/>
  <c r="M628" i="12"/>
  <c r="P627" i="12"/>
  <c r="O627" i="12"/>
  <c r="N627" i="12"/>
  <c r="M627" i="12"/>
  <c r="P626" i="12"/>
  <c r="O626" i="12"/>
  <c r="N626" i="12"/>
  <c r="M626" i="12"/>
  <c r="P625" i="12"/>
  <c r="O625" i="12"/>
  <c r="N625" i="12"/>
  <c r="M625" i="12"/>
  <c r="P624" i="12"/>
  <c r="O624" i="12"/>
  <c r="N624" i="12"/>
  <c r="M624" i="12"/>
  <c r="P623" i="12"/>
  <c r="O623" i="12"/>
  <c r="N623" i="12"/>
  <c r="M623" i="12"/>
  <c r="P622" i="12"/>
  <c r="O622" i="12"/>
  <c r="N622" i="12"/>
  <c r="M622" i="12"/>
  <c r="P621" i="12"/>
  <c r="O621" i="12"/>
  <c r="N621" i="12"/>
  <c r="M621" i="12"/>
  <c r="P620" i="12"/>
  <c r="O620" i="12"/>
  <c r="N620" i="12"/>
  <c r="M620" i="12"/>
  <c r="P619" i="12"/>
  <c r="O619" i="12"/>
  <c r="N619" i="12"/>
  <c r="M619" i="12"/>
  <c r="P618" i="12"/>
  <c r="O618" i="12"/>
  <c r="N618" i="12"/>
  <c r="M618" i="12"/>
  <c r="P617" i="12"/>
  <c r="O617" i="12"/>
  <c r="N617" i="12"/>
  <c r="M617" i="12"/>
  <c r="P616" i="12"/>
  <c r="O616" i="12"/>
  <c r="N616" i="12"/>
  <c r="M616" i="12"/>
  <c r="P615" i="12"/>
  <c r="O615" i="12"/>
  <c r="N615" i="12"/>
  <c r="M615" i="12"/>
  <c r="P614" i="12"/>
  <c r="O614" i="12"/>
  <c r="N614" i="12"/>
  <c r="M614" i="12"/>
  <c r="P613" i="12"/>
  <c r="O613" i="12"/>
  <c r="N613" i="12"/>
  <c r="M613" i="12"/>
  <c r="P612" i="12"/>
  <c r="O612" i="12"/>
  <c r="N612" i="12"/>
  <c r="M612" i="12"/>
  <c r="P611" i="12"/>
  <c r="O611" i="12"/>
  <c r="N611" i="12"/>
  <c r="M611" i="12"/>
  <c r="P610" i="12"/>
  <c r="O610" i="12"/>
  <c r="N610" i="12"/>
  <c r="M610" i="12"/>
  <c r="P609" i="12"/>
  <c r="O609" i="12"/>
  <c r="N609" i="12"/>
  <c r="M609" i="12"/>
  <c r="P608" i="12"/>
  <c r="O608" i="12"/>
  <c r="N608" i="12"/>
  <c r="M608" i="12"/>
  <c r="P607" i="12"/>
  <c r="O607" i="12"/>
  <c r="N607" i="12"/>
  <c r="M607" i="12"/>
  <c r="P606" i="12"/>
  <c r="O606" i="12"/>
  <c r="N606" i="12"/>
  <c r="M606" i="12"/>
  <c r="P605" i="12"/>
  <c r="O605" i="12"/>
  <c r="N605" i="12"/>
  <c r="M605" i="12"/>
  <c r="P604" i="12"/>
  <c r="O604" i="12"/>
  <c r="N604" i="12"/>
  <c r="M604" i="12"/>
  <c r="P603" i="12"/>
  <c r="O603" i="12"/>
  <c r="N603" i="12"/>
  <c r="M603" i="12"/>
  <c r="P602" i="12"/>
  <c r="O602" i="12"/>
  <c r="N602" i="12"/>
  <c r="M602" i="12"/>
  <c r="P601" i="12"/>
  <c r="O601" i="12"/>
  <c r="N601" i="12"/>
  <c r="M601" i="12"/>
  <c r="P600" i="12"/>
  <c r="O600" i="12"/>
  <c r="N600" i="12"/>
  <c r="M600" i="12"/>
  <c r="P599" i="12"/>
  <c r="O599" i="12"/>
  <c r="N599" i="12"/>
  <c r="M599" i="12"/>
  <c r="P598" i="12"/>
  <c r="O598" i="12"/>
  <c r="N598" i="12"/>
  <c r="M598" i="12"/>
  <c r="P597" i="12"/>
  <c r="O597" i="12"/>
  <c r="N597" i="12"/>
  <c r="M597" i="12"/>
  <c r="P596" i="12"/>
  <c r="O596" i="12"/>
  <c r="N596" i="12"/>
  <c r="Q596" i="12" s="1"/>
  <c r="M596" i="12"/>
  <c r="P595" i="12"/>
  <c r="O595" i="12"/>
  <c r="N595" i="12"/>
  <c r="M595" i="12"/>
  <c r="P594" i="12"/>
  <c r="O594" i="12"/>
  <c r="N594" i="12"/>
  <c r="M594" i="12"/>
  <c r="P593" i="12"/>
  <c r="O593" i="12"/>
  <c r="N593" i="12"/>
  <c r="M593" i="12"/>
  <c r="P592" i="12"/>
  <c r="O592" i="12"/>
  <c r="N592" i="12"/>
  <c r="M592" i="12"/>
  <c r="P591" i="12"/>
  <c r="O591" i="12"/>
  <c r="N591" i="12"/>
  <c r="M591" i="12"/>
  <c r="P590" i="12"/>
  <c r="O590" i="12"/>
  <c r="N590" i="12"/>
  <c r="M590" i="12"/>
  <c r="P589" i="12"/>
  <c r="O589" i="12"/>
  <c r="N589" i="12"/>
  <c r="M589" i="12"/>
  <c r="P588" i="12"/>
  <c r="O588" i="12"/>
  <c r="N588" i="12"/>
  <c r="M588" i="12"/>
  <c r="P587" i="12"/>
  <c r="O587" i="12"/>
  <c r="N587" i="12"/>
  <c r="Q587" i="12" s="1"/>
  <c r="M587" i="12"/>
  <c r="P586" i="12"/>
  <c r="O586" i="12"/>
  <c r="N586" i="12"/>
  <c r="M586" i="12"/>
  <c r="P585" i="12"/>
  <c r="O585" i="12"/>
  <c r="N585" i="12"/>
  <c r="M585" i="12"/>
  <c r="P584" i="12"/>
  <c r="O584" i="12"/>
  <c r="N584" i="12"/>
  <c r="Q584" i="12" s="1"/>
  <c r="M584" i="12"/>
  <c r="P583" i="12"/>
  <c r="O583" i="12"/>
  <c r="N583" i="12"/>
  <c r="M583" i="12"/>
  <c r="P582" i="12"/>
  <c r="O582" i="12"/>
  <c r="N582" i="12"/>
  <c r="M582" i="12"/>
  <c r="P581" i="12"/>
  <c r="O581" i="12"/>
  <c r="N581" i="12"/>
  <c r="Q581" i="12" s="1"/>
  <c r="M581" i="12"/>
  <c r="P580" i="12"/>
  <c r="O580" i="12"/>
  <c r="N580" i="12"/>
  <c r="M580" i="12"/>
  <c r="P579" i="12"/>
  <c r="O579" i="12"/>
  <c r="N579" i="12"/>
  <c r="M579" i="12"/>
  <c r="P578" i="12"/>
  <c r="O578" i="12"/>
  <c r="N578" i="12"/>
  <c r="M578" i="12"/>
  <c r="P577" i="12"/>
  <c r="O577" i="12"/>
  <c r="N577" i="12"/>
  <c r="Q577" i="12" s="1"/>
  <c r="M577" i="12"/>
  <c r="P576" i="12"/>
  <c r="O576" i="12"/>
  <c r="N576" i="12"/>
  <c r="M576" i="12"/>
  <c r="P575" i="12"/>
  <c r="O575" i="12"/>
  <c r="N575" i="12"/>
  <c r="Q575" i="12" s="1"/>
  <c r="M575" i="12"/>
  <c r="P574" i="12"/>
  <c r="O574" i="12"/>
  <c r="N574" i="12"/>
  <c r="M574" i="12"/>
  <c r="P573" i="12"/>
  <c r="O573" i="12"/>
  <c r="N573" i="12"/>
  <c r="M573" i="12"/>
  <c r="P572" i="12"/>
  <c r="O572" i="12"/>
  <c r="N572" i="12"/>
  <c r="Q572" i="12" s="1"/>
  <c r="M572" i="12"/>
  <c r="P571" i="12"/>
  <c r="O571" i="12"/>
  <c r="N571" i="12"/>
  <c r="M571" i="12"/>
  <c r="P570" i="12"/>
  <c r="O570" i="12"/>
  <c r="N570" i="12"/>
  <c r="Q570" i="12" s="1"/>
  <c r="M570" i="12"/>
  <c r="P569" i="12"/>
  <c r="O569" i="12"/>
  <c r="N569" i="12"/>
  <c r="Q569" i="12" s="1"/>
  <c r="M569" i="12"/>
  <c r="P568" i="12"/>
  <c r="O568" i="12"/>
  <c r="N568" i="12"/>
  <c r="Q568" i="12" s="1"/>
  <c r="M568" i="12"/>
  <c r="P567" i="12"/>
  <c r="O567" i="12"/>
  <c r="N567" i="12"/>
  <c r="Q567" i="12" s="1"/>
  <c r="M567" i="12"/>
  <c r="P566" i="12"/>
  <c r="O566" i="12"/>
  <c r="N566" i="12"/>
  <c r="Q566" i="12" s="1"/>
  <c r="M566" i="12"/>
  <c r="P565" i="12"/>
  <c r="O565" i="12"/>
  <c r="N565" i="12"/>
  <c r="M565" i="12"/>
  <c r="P564" i="12"/>
  <c r="O564" i="12"/>
  <c r="N564" i="12"/>
  <c r="M564" i="12"/>
  <c r="P563" i="12"/>
  <c r="O563" i="12"/>
  <c r="N563" i="12"/>
  <c r="Q563" i="12" s="1"/>
  <c r="M563" i="12"/>
  <c r="P562" i="12"/>
  <c r="O562" i="12"/>
  <c r="N562" i="12"/>
  <c r="M562" i="12"/>
  <c r="P561" i="12"/>
  <c r="O561" i="12"/>
  <c r="N561" i="12"/>
  <c r="M561" i="12"/>
  <c r="P560" i="12"/>
  <c r="O560" i="12"/>
  <c r="N560" i="12"/>
  <c r="M560" i="12"/>
  <c r="P559" i="12"/>
  <c r="O559" i="12"/>
  <c r="N559" i="12"/>
  <c r="M559" i="12"/>
  <c r="P558" i="12"/>
  <c r="O558" i="12"/>
  <c r="N558" i="12"/>
  <c r="M558" i="12"/>
  <c r="P557" i="12"/>
  <c r="O557" i="12"/>
  <c r="N557" i="12"/>
  <c r="M557" i="12"/>
  <c r="P556" i="12"/>
  <c r="O556" i="12"/>
  <c r="N556" i="12"/>
  <c r="M556" i="12"/>
  <c r="P555" i="12"/>
  <c r="O555" i="12"/>
  <c r="N555" i="12"/>
  <c r="M555" i="12"/>
  <c r="P554" i="12"/>
  <c r="O554" i="12"/>
  <c r="N554" i="12"/>
  <c r="M554" i="12"/>
  <c r="P553" i="12"/>
  <c r="O553" i="12"/>
  <c r="N553" i="12"/>
  <c r="Q553" i="12" s="1"/>
  <c r="M553" i="12"/>
  <c r="P552" i="12"/>
  <c r="O552" i="12"/>
  <c r="N552" i="12"/>
  <c r="M552" i="12"/>
  <c r="P551" i="12"/>
  <c r="O551" i="12"/>
  <c r="N551" i="12"/>
  <c r="M551" i="12"/>
  <c r="P550" i="12"/>
  <c r="O550" i="12"/>
  <c r="N550" i="12"/>
  <c r="M550" i="12"/>
  <c r="P549" i="12"/>
  <c r="O549" i="12"/>
  <c r="N549" i="12"/>
  <c r="M549" i="12"/>
  <c r="P548" i="12"/>
  <c r="O548" i="12"/>
  <c r="N548" i="12"/>
  <c r="M548" i="12"/>
  <c r="P547" i="12"/>
  <c r="O547" i="12"/>
  <c r="N547" i="12"/>
  <c r="M547" i="12"/>
  <c r="P546" i="12"/>
  <c r="O546" i="12"/>
  <c r="N546" i="12"/>
  <c r="M546" i="12"/>
  <c r="P545" i="12"/>
  <c r="O545" i="12"/>
  <c r="N545" i="12"/>
  <c r="M545" i="12"/>
  <c r="P544" i="12"/>
  <c r="O544" i="12"/>
  <c r="N544" i="12"/>
  <c r="M544" i="12"/>
  <c r="P543" i="12"/>
  <c r="O543" i="12"/>
  <c r="N543" i="12"/>
  <c r="M543" i="12"/>
  <c r="P542" i="12"/>
  <c r="O542" i="12"/>
  <c r="N542" i="12"/>
  <c r="M542" i="12"/>
  <c r="P541" i="12"/>
  <c r="O541" i="12"/>
  <c r="N541" i="12"/>
  <c r="M541" i="12"/>
  <c r="P540" i="12"/>
  <c r="O540" i="12"/>
  <c r="N540" i="12"/>
  <c r="Q540" i="12" s="1"/>
  <c r="M540" i="12"/>
  <c r="P539" i="12"/>
  <c r="O539" i="12"/>
  <c r="N539" i="12"/>
  <c r="M539" i="12"/>
  <c r="P538" i="12"/>
  <c r="O538" i="12"/>
  <c r="N538" i="12"/>
  <c r="M538" i="12"/>
  <c r="P537" i="12"/>
  <c r="O537" i="12"/>
  <c r="N537" i="12"/>
  <c r="Q537" i="12" s="1"/>
  <c r="M537" i="12"/>
  <c r="P536" i="12"/>
  <c r="O536" i="12"/>
  <c r="N536" i="12"/>
  <c r="M536" i="12"/>
  <c r="P535" i="12"/>
  <c r="O535" i="12"/>
  <c r="N535" i="12"/>
  <c r="M535" i="12"/>
  <c r="P534" i="12"/>
  <c r="O534" i="12"/>
  <c r="N534" i="12"/>
  <c r="Q534" i="12" s="1"/>
  <c r="M534" i="12"/>
  <c r="P533" i="12"/>
  <c r="O533" i="12"/>
  <c r="N533" i="12"/>
  <c r="M533" i="12"/>
  <c r="P532" i="12"/>
  <c r="O532" i="12"/>
  <c r="N532" i="12"/>
  <c r="M532" i="12"/>
  <c r="P531" i="12"/>
  <c r="O531" i="12"/>
  <c r="N531" i="12"/>
  <c r="M531" i="12"/>
  <c r="P530" i="12"/>
  <c r="O530" i="12"/>
  <c r="N530" i="12"/>
  <c r="M530" i="12"/>
  <c r="P529" i="12"/>
  <c r="O529" i="12"/>
  <c r="N529" i="12"/>
  <c r="M529" i="12"/>
  <c r="P528" i="12"/>
  <c r="O528" i="12"/>
  <c r="N528" i="12"/>
  <c r="M528" i="12"/>
  <c r="P527" i="12"/>
  <c r="O527" i="12"/>
  <c r="N527" i="12"/>
  <c r="M527" i="12"/>
  <c r="P526" i="12"/>
  <c r="O526" i="12"/>
  <c r="N526" i="12"/>
  <c r="M526" i="12"/>
  <c r="P525" i="12"/>
  <c r="O525" i="12"/>
  <c r="N525" i="12"/>
  <c r="M525" i="12"/>
  <c r="P524" i="12"/>
  <c r="O524" i="12"/>
  <c r="N524" i="12"/>
  <c r="M524" i="12"/>
  <c r="P523" i="12"/>
  <c r="O523" i="12"/>
  <c r="N523" i="12"/>
  <c r="M523" i="12"/>
  <c r="P522" i="12"/>
  <c r="O522" i="12"/>
  <c r="N522" i="12"/>
  <c r="M522" i="12"/>
  <c r="P521" i="12"/>
  <c r="O521" i="12"/>
  <c r="N521" i="12"/>
  <c r="M521" i="12"/>
  <c r="P520" i="12"/>
  <c r="O520" i="12"/>
  <c r="N520" i="12"/>
  <c r="Q520" i="12" s="1"/>
  <c r="M520" i="12"/>
  <c r="P519" i="12"/>
  <c r="O519" i="12"/>
  <c r="N519" i="12"/>
  <c r="Q519" i="12" s="1"/>
  <c r="M519" i="12"/>
  <c r="P518" i="12"/>
  <c r="O518" i="12"/>
  <c r="N518" i="12"/>
  <c r="M518" i="12"/>
  <c r="P517" i="12"/>
  <c r="O517" i="12"/>
  <c r="N517" i="12"/>
  <c r="Q517" i="12" s="1"/>
  <c r="M517" i="12"/>
  <c r="P516" i="12"/>
  <c r="O516" i="12"/>
  <c r="N516" i="12"/>
  <c r="Q516" i="12" s="1"/>
  <c r="M516" i="12"/>
  <c r="P515" i="12"/>
  <c r="O515" i="12"/>
  <c r="N515" i="12"/>
  <c r="M515" i="12"/>
  <c r="P514" i="12"/>
  <c r="O514" i="12"/>
  <c r="N514" i="12"/>
  <c r="M514" i="12"/>
  <c r="P513" i="12"/>
  <c r="O513" i="12"/>
  <c r="N513" i="12"/>
  <c r="M513" i="12"/>
  <c r="P512" i="12"/>
  <c r="O512" i="12"/>
  <c r="N512" i="12"/>
  <c r="M512" i="12"/>
  <c r="P511" i="12"/>
  <c r="O511" i="12"/>
  <c r="N511" i="12"/>
  <c r="M511" i="12"/>
  <c r="P510" i="12"/>
  <c r="O510" i="12"/>
  <c r="N510" i="12"/>
  <c r="M510" i="12"/>
  <c r="P509" i="12"/>
  <c r="O509" i="12"/>
  <c r="N509" i="12"/>
  <c r="M509" i="12"/>
  <c r="P508" i="12"/>
  <c r="O508" i="12"/>
  <c r="N508" i="12"/>
  <c r="M508" i="12"/>
  <c r="P507" i="12"/>
  <c r="O507" i="12"/>
  <c r="N507" i="12"/>
  <c r="M507" i="12"/>
  <c r="P506" i="12"/>
  <c r="O506" i="12"/>
  <c r="N506" i="12"/>
  <c r="Q506" i="12" s="1"/>
  <c r="M506" i="12"/>
  <c r="P505" i="12"/>
  <c r="O505" i="12"/>
  <c r="N505" i="12"/>
  <c r="M505" i="12"/>
  <c r="P504" i="12"/>
  <c r="O504" i="12"/>
  <c r="N504" i="12"/>
  <c r="M504" i="12"/>
  <c r="P503" i="12"/>
  <c r="O503" i="12"/>
  <c r="N503" i="12"/>
  <c r="M503" i="12"/>
  <c r="P502" i="12"/>
  <c r="O502" i="12"/>
  <c r="N502" i="12"/>
  <c r="M502" i="12"/>
  <c r="P501" i="12"/>
  <c r="O501" i="12"/>
  <c r="N501" i="12"/>
  <c r="M501" i="12"/>
  <c r="P500" i="12"/>
  <c r="O500" i="12"/>
  <c r="N500" i="12"/>
  <c r="M500" i="12"/>
  <c r="P499" i="12"/>
  <c r="O499" i="12"/>
  <c r="N499" i="12"/>
  <c r="M499" i="12"/>
  <c r="P498" i="12"/>
  <c r="O498" i="12"/>
  <c r="N498" i="12"/>
  <c r="Q498" i="12" s="1"/>
  <c r="M498" i="12"/>
  <c r="P497" i="12"/>
  <c r="O497" i="12"/>
  <c r="N497" i="12"/>
  <c r="M497" i="12"/>
  <c r="P496" i="12"/>
  <c r="O496" i="12"/>
  <c r="N496" i="12"/>
  <c r="M496" i="12"/>
  <c r="P495" i="12"/>
  <c r="O495" i="12"/>
  <c r="N495" i="12"/>
  <c r="M495" i="12"/>
  <c r="P494" i="12"/>
  <c r="O494" i="12"/>
  <c r="N494" i="12"/>
  <c r="M494" i="12"/>
  <c r="P493" i="12"/>
  <c r="O493" i="12"/>
  <c r="N493" i="12"/>
  <c r="Q493" i="12" s="1"/>
  <c r="M493" i="12"/>
  <c r="P492" i="12"/>
  <c r="O492" i="12"/>
  <c r="N492" i="12"/>
  <c r="M492" i="12"/>
  <c r="P491" i="12"/>
  <c r="O491" i="12"/>
  <c r="N491" i="12"/>
  <c r="M491" i="12"/>
  <c r="P490" i="12"/>
  <c r="O490" i="12"/>
  <c r="N490" i="12"/>
  <c r="M490" i="12"/>
  <c r="P489" i="12"/>
  <c r="O489" i="12"/>
  <c r="N489" i="12"/>
  <c r="M489" i="12"/>
  <c r="P488" i="12"/>
  <c r="O488" i="12"/>
  <c r="N488" i="12"/>
  <c r="Q488" i="12" s="1"/>
  <c r="M488" i="12"/>
  <c r="P487" i="12"/>
  <c r="O487" i="12"/>
  <c r="N487" i="12"/>
  <c r="M487" i="12"/>
  <c r="P486" i="12"/>
  <c r="O486" i="12"/>
  <c r="N486" i="12"/>
  <c r="Q486" i="12" s="1"/>
  <c r="M486" i="12"/>
  <c r="P485" i="12"/>
  <c r="O485" i="12"/>
  <c r="N485" i="12"/>
  <c r="M485" i="12"/>
  <c r="P484" i="12"/>
  <c r="O484" i="12"/>
  <c r="N484" i="12"/>
  <c r="M484" i="12"/>
  <c r="P483" i="12"/>
  <c r="O483" i="12"/>
  <c r="N483" i="12"/>
  <c r="M483" i="12"/>
  <c r="P482" i="12"/>
  <c r="O482" i="12"/>
  <c r="N482" i="12"/>
  <c r="M482" i="12"/>
  <c r="P481" i="12"/>
  <c r="O481" i="12"/>
  <c r="N481" i="12"/>
  <c r="Q481" i="12" s="1"/>
  <c r="M481" i="12"/>
  <c r="P480" i="12"/>
  <c r="O480" i="12"/>
  <c r="N480" i="12"/>
  <c r="M480" i="12"/>
  <c r="P479" i="12"/>
  <c r="O479" i="12"/>
  <c r="N479" i="12"/>
  <c r="M479" i="12"/>
  <c r="P478" i="12"/>
  <c r="O478" i="12"/>
  <c r="N478" i="12"/>
  <c r="Q478" i="12" s="1"/>
  <c r="M478" i="12"/>
  <c r="P477" i="12"/>
  <c r="O477" i="12"/>
  <c r="N477" i="12"/>
  <c r="Q477" i="12" s="1"/>
  <c r="M477" i="12"/>
  <c r="P476" i="12"/>
  <c r="O476" i="12"/>
  <c r="N476" i="12"/>
  <c r="M476" i="12"/>
  <c r="P475" i="12"/>
  <c r="O475" i="12"/>
  <c r="N475" i="12"/>
  <c r="M475" i="12"/>
  <c r="P474" i="12"/>
  <c r="O474" i="12"/>
  <c r="N474" i="12"/>
  <c r="M474" i="12"/>
  <c r="P473" i="12"/>
  <c r="O473" i="12"/>
  <c r="N473" i="12"/>
  <c r="M473" i="12"/>
  <c r="P472" i="12"/>
  <c r="O472" i="12"/>
  <c r="N472" i="12"/>
  <c r="M472" i="12"/>
  <c r="P471" i="12"/>
  <c r="O471" i="12"/>
  <c r="N471" i="12"/>
  <c r="M471" i="12"/>
  <c r="P470" i="12"/>
  <c r="O470" i="12"/>
  <c r="N470" i="12"/>
  <c r="M470" i="12"/>
  <c r="P469" i="12"/>
  <c r="O469" i="12"/>
  <c r="N469" i="12"/>
  <c r="M469" i="12"/>
  <c r="P468" i="12"/>
  <c r="O468" i="12"/>
  <c r="N468" i="12"/>
  <c r="M468" i="12"/>
  <c r="P467" i="12"/>
  <c r="O467" i="12"/>
  <c r="N467" i="12"/>
  <c r="M467" i="12"/>
  <c r="P466" i="12"/>
  <c r="O466" i="12"/>
  <c r="N466" i="12"/>
  <c r="M466" i="12"/>
  <c r="P465" i="12"/>
  <c r="O465" i="12"/>
  <c r="N465" i="12"/>
  <c r="M465" i="12"/>
  <c r="P464" i="12"/>
  <c r="O464" i="12"/>
  <c r="N464" i="12"/>
  <c r="M464" i="12"/>
  <c r="P463" i="12"/>
  <c r="O463" i="12"/>
  <c r="N463" i="12"/>
  <c r="M463" i="12"/>
  <c r="P462" i="12"/>
  <c r="O462" i="12"/>
  <c r="N462" i="12"/>
  <c r="M462" i="12"/>
  <c r="P461" i="12"/>
  <c r="O461" i="12"/>
  <c r="N461" i="12"/>
  <c r="M461" i="12"/>
  <c r="P460" i="12"/>
  <c r="O460" i="12"/>
  <c r="N460" i="12"/>
  <c r="M460" i="12"/>
  <c r="P459" i="12"/>
  <c r="O459" i="12"/>
  <c r="N459" i="12"/>
  <c r="M459" i="12"/>
  <c r="P458" i="12"/>
  <c r="O458" i="12"/>
  <c r="N458" i="12"/>
  <c r="M458" i="12"/>
  <c r="P457" i="12"/>
  <c r="O457" i="12"/>
  <c r="N457" i="12"/>
  <c r="M457" i="12"/>
  <c r="P456" i="12"/>
  <c r="O456" i="12"/>
  <c r="N456" i="12"/>
  <c r="M456" i="12"/>
  <c r="P455" i="12"/>
  <c r="O455" i="12"/>
  <c r="N455" i="12"/>
  <c r="M455" i="12"/>
  <c r="P454" i="12"/>
  <c r="O454" i="12"/>
  <c r="N454" i="12"/>
  <c r="M454" i="12"/>
  <c r="P453" i="12"/>
  <c r="O453" i="12"/>
  <c r="N453" i="12"/>
  <c r="M453" i="12"/>
  <c r="P452" i="12"/>
  <c r="O452" i="12"/>
  <c r="N452" i="12"/>
  <c r="M452" i="12"/>
  <c r="P451" i="12"/>
  <c r="O451" i="12"/>
  <c r="N451" i="12"/>
  <c r="M451" i="12"/>
  <c r="P450" i="12"/>
  <c r="O450" i="12"/>
  <c r="N450" i="12"/>
  <c r="M450" i="12"/>
  <c r="P449" i="12"/>
  <c r="O449" i="12"/>
  <c r="N449" i="12"/>
  <c r="M449" i="12"/>
  <c r="P448" i="12"/>
  <c r="O448" i="12"/>
  <c r="N448" i="12"/>
  <c r="M448" i="12"/>
  <c r="P447" i="12"/>
  <c r="O447" i="12"/>
  <c r="N447" i="12"/>
  <c r="M447" i="12"/>
  <c r="P446" i="12"/>
  <c r="O446" i="12"/>
  <c r="N446" i="12"/>
  <c r="M446" i="12"/>
  <c r="P445" i="12"/>
  <c r="O445" i="12"/>
  <c r="N445" i="12"/>
  <c r="M445" i="12"/>
  <c r="P444" i="12"/>
  <c r="O444" i="12"/>
  <c r="N444" i="12"/>
  <c r="M444" i="12"/>
  <c r="P443" i="12"/>
  <c r="O443" i="12"/>
  <c r="N443" i="12"/>
  <c r="M443" i="12"/>
  <c r="P442" i="12"/>
  <c r="O442" i="12"/>
  <c r="N442" i="12"/>
  <c r="M442" i="12"/>
  <c r="P441" i="12"/>
  <c r="O441" i="12"/>
  <c r="N441" i="12"/>
  <c r="M441" i="12"/>
  <c r="P440" i="12"/>
  <c r="O440" i="12"/>
  <c r="N440" i="12"/>
  <c r="M440" i="12"/>
  <c r="P439" i="12"/>
  <c r="O439" i="12"/>
  <c r="N439" i="12"/>
  <c r="M439" i="12"/>
  <c r="P438" i="12"/>
  <c r="O438" i="12"/>
  <c r="N438" i="12"/>
  <c r="M438" i="12"/>
  <c r="P437" i="12"/>
  <c r="O437" i="12"/>
  <c r="N437" i="12"/>
  <c r="M437" i="12"/>
  <c r="P436" i="12"/>
  <c r="O436" i="12"/>
  <c r="N436" i="12"/>
  <c r="M436" i="12"/>
  <c r="P435" i="12"/>
  <c r="O435" i="12"/>
  <c r="N435" i="12"/>
  <c r="Q435" i="12" s="1"/>
  <c r="M435" i="12"/>
  <c r="P434" i="12"/>
  <c r="O434" i="12"/>
  <c r="N434" i="12"/>
  <c r="M434" i="12"/>
  <c r="P433" i="12"/>
  <c r="O433" i="12"/>
  <c r="N433" i="12"/>
  <c r="M433" i="12"/>
  <c r="P432" i="12"/>
  <c r="O432" i="12"/>
  <c r="N432" i="12"/>
  <c r="M432" i="12"/>
  <c r="P431" i="12"/>
  <c r="O431" i="12"/>
  <c r="N431" i="12"/>
  <c r="M431" i="12"/>
  <c r="P430" i="12"/>
  <c r="O430" i="12"/>
  <c r="N430" i="12"/>
  <c r="M430" i="12"/>
  <c r="P429" i="12"/>
  <c r="O429" i="12"/>
  <c r="N429" i="12"/>
  <c r="M429" i="12"/>
  <c r="P428" i="12"/>
  <c r="O428" i="12"/>
  <c r="N428" i="12"/>
  <c r="Q428" i="12" s="1"/>
  <c r="M428" i="12"/>
  <c r="P427" i="12"/>
  <c r="O427" i="12"/>
  <c r="N427" i="12"/>
  <c r="M427" i="12"/>
  <c r="P426" i="12"/>
  <c r="O426" i="12"/>
  <c r="N426" i="12"/>
  <c r="M426" i="12"/>
  <c r="P425" i="12"/>
  <c r="O425" i="12"/>
  <c r="N425" i="12"/>
  <c r="M425" i="12"/>
  <c r="P424" i="12"/>
  <c r="O424" i="12"/>
  <c r="N424" i="12"/>
  <c r="M424" i="12"/>
  <c r="P423" i="12"/>
  <c r="O423" i="12"/>
  <c r="N423" i="12"/>
  <c r="Q423" i="12" s="1"/>
  <c r="M423" i="12"/>
  <c r="P422" i="12"/>
  <c r="O422" i="12"/>
  <c r="N422" i="12"/>
  <c r="M422" i="12"/>
  <c r="P421" i="12"/>
  <c r="O421" i="12"/>
  <c r="N421" i="12"/>
  <c r="M421" i="12"/>
  <c r="P420" i="12"/>
  <c r="O420" i="12"/>
  <c r="N420" i="12"/>
  <c r="M420" i="12"/>
  <c r="P419" i="12"/>
  <c r="O419" i="12"/>
  <c r="N419" i="12"/>
  <c r="M419" i="12"/>
  <c r="P418" i="12"/>
  <c r="O418" i="12"/>
  <c r="N418" i="12"/>
  <c r="M418" i="12"/>
  <c r="P417" i="12"/>
  <c r="O417" i="12"/>
  <c r="N417" i="12"/>
  <c r="M417" i="12"/>
  <c r="P416" i="12"/>
  <c r="O416" i="12"/>
  <c r="N416" i="12"/>
  <c r="Q416" i="12" s="1"/>
  <c r="M416" i="12"/>
  <c r="P415" i="12"/>
  <c r="O415" i="12"/>
  <c r="N415" i="12"/>
  <c r="M415" i="12"/>
  <c r="P414" i="12"/>
  <c r="O414" i="12"/>
  <c r="N414" i="12"/>
  <c r="M414" i="12"/>
  <c r="P413" i="12"/>
  <c r="O413" i="12"/>
  <c r="N413" i="12"/>
  <c r="M413" i="12"/>
  <c r="P412" i="12"/>
  <c r="O412" i="12"/>
  <c r="N412" i="12"/>
  <c r="M412" i="12"/>
  <c r="P411" i="12"/>
  <c r="O411" i="12"/>
  <c r="N411" i="12"/>
  <c r="Q411" i="12" s="1"/>
  <c r="M411" i="12"/>
  <c r="P410" i="12"/>
  <c r="O410" i="12"/>
  <c r="N410" i="12"/>
  <c r="M410" i="12"/>
  <c r="P409" i="12"/>
  <c r="O409" i="12"/>
  <c r="N409" i="12"/>
  <c r="M409" i="12"/>
  <c r="P408" i="12"/>
  <c r="O408" i="12"/>
  <c r="N408" i="12"/>
  <c r="M408" i="12"/>
  <c r="P407" i="12"/>
  <c r="O407" i="12"/>
  <c r="N407" i="12"/>
  <c r="M407" i="12"/>
  <c r="P406" i="12"/>
  <c r="O406" i="12"/>
  <c r="N406" i="12"/>
  <c r="M406" i="12"/>
  <c r="P405" i="12"/>
  <c r="O405" i="12"/>
  <c r="N405" i="12"/>
  <c r="M405" i="12"/>
  <c r="P404" i="12"/>
  <c r="O404" i="12"/>
  <c r="N404" i="12"/>
  <c r="Q404" i="12" s="1"/>
  <c r="M404" i="12"/>
  <c r="P403" i="12"/>
  <c r="O403" i="12"/>
  <c r="N403" i="12"/>
  <c r="M403" i="12"/>
  <c r="P402" i="12"/>
  <c r="O402" i="12"/>
  <c r="N402" i="12"/>
  <c r="M402" i="12"/>
  <c r="P401" i="12"/>
  <c r="O401" i="12"/>
  <c r="N401" i="12"/>
  <c r="M401" i="12"/>
  <c r="P400" i="12"/>
  <c r="O400" i="12"/>
  <c r="N400" i="12"/>
  <c r="M400" i="12"/>
  <c r="P399" i="12"/>
  <c r="O399" i="12"/>
  <c r="N399" i="12"/>
  <c r="M399" i="12"/>
  <c r="P398" i="12"/>
  <c r="O398" i="12"/>
  <c r="N398" i="12"/>
  <c r="M398" i="12"/>
  <c r="P397" i="12"/>
  <c r="O397" i="12"/>
  <c r="N397" i="12"/>
  <c r="M397" i="12"/>
  <c r="P396" i="12"/>
  <c r="O396" i="12"/>
  <c r="N396" i="12"/>
  <c r="M396" i="12"/>
  <c r="P395" i="12"/>
  <c r="O395" i="12"/>
  <c r="N395" i="12"/>
  <c r="M395" i="12"/>
  <c r="P394" i="12"/>
  <c r="O394" i="12"/>
  <c r="N394" i="12"/>
  <c r="M394" i="12"/>
  <c r="P393" i="12"/>
  <c r="O393" i="12"/>
  <c r="N393" i="12"/>
  <c r="M393" i="12"/>
  <c r="P392" i="12"/>
  <c r="O392" i="12"/>
  <c r="N392" i="12"/>
  <c r="Q392" i="12" s="1"/>
  <c r="M392" i="12"/>
  <c r="P391" i="12"/>
  <c r="O391" i="12"/>
  <c r="N391" i="12"/>
  <c r="M391" i="12"/>
  <c r="P390" i="12"/>
  <c r="O390" i="12"/>
  <c r="N390" i="12"/>
  <c r="M390" i="12"/>
  <c r="P389" i="12"/>
  <c r="O389" i="12"/>
  <c r="N389" i="12"/>
  <c r="M389" i="12"/>
  <c r="P388" i="12"/>
  <c r="O388" i="12"/>
  <c r="N388" i="12"/>
  <c r="M388" i="12"/>
  <c r="P387" i="12"/>
  <c r="O387" i="12"/>
  <c r="N387" i="12"/>
  <c r="M387" i="12"/>
  <c r="P386" i="12"/>
  <c r="O386" i="12"/>
  <c r="N386" i="12"/>
  <c r="M386" i="12"/>
  <c r="P385" i="12"/>
  <c r="O385" i="12"/>
  <c r="N385" i="12"/>
  <c r="Q385" i="12" s="1"/>
  <c r="M385" i="12"/>
  <c r="P384" i="12"/>
  <c r="O384" i="12"/>
  <c r="N384" i="12"/>
  <c r="M384" i="12"/>
  <c r="P383" i="12"/>
  <c r="O383" i="12"/>
  <c r="N383" i="12"/>
  <c r="M383" i="12"/>
  <c r="P382" i="12"/>
  <c r="O382" i="12"/>
  <c r="N382" i="12"/>
  <c r="M382" i="12"/>
  <c r="P381" i="12"/>
  <c r="O381" i="12"/>
  <c r="N381" i="12"/>
  <c r="M381" i="12"/>
  <c r="P380" i="12"/>
  <c r="O380" i="12"/>
  <c r="N380" i="12"/>
  <c r="M380" i="12"/>
  <c r="P379" i="12"/>
  <c r="O379" i="12"/>
  <c r="N379" i="12"/>
  <c r="M379" i="12"/>
  <c r="P378" i="12"/>
  <c r="O378" i="12"/>
  <c r="N378" i="12"/>
  <c r="M378" i="12"/>
  <c r="P377" i="12"/>
  <c r="O377" i="12"/>
  <c r="N377" i="12"/>
  <c r="M377" i="12"/>
  <c r="P376" i="12"/>
  <c r="O376" i="12"/>
  <c r="N376" i="12"/>
  <c r="M376" i="12"/>
  <c r="P375" i="12"/>
  <c r="O375" i="12"/>
  <c r="N375" i="12"/>
  <c r="Q375" i="12" s="1"/>
  <c r="M375" i="12"/>
  <c r="P374" i="12"/>
  <c r="O374" i="12"/>
  <c r="N374" i="12"/>
  <c r="M374" i="12"/>
  <c r="P373" i="12"/>
  <c r="O373" i="12"/>
  <c r="N373" i="12"/>
  <c r="Q373" i="12" s="1"/>
  <c r="M373" i="12"/>
  <c r="P372" i="12"/>
  <c r="O372" i="12"/>
  <c r="N372" i="12"/>
  <c r="M372" i="12"/>
  <c r="P371" i="12"/>
  <c r="O371" i="12"/>
  <c r="N371" i="12"/>
  <c r="Q371" i="12" s="1"/>
  <c r="M371" i="12"/>
  <c r="P370" i="12"/>
  <c r="O370" i="12"/>
  <c r="N370" i="12"/>
  <c r="M370" i="12"/>
  <c r="P369" i="12"/>
  <c r="O369" i="12"/>
  <c r="N369" i="12"/>
  <c r="M369" i="12"/>
  <c r="P368" i="12"/>
  <c r="O368" i="12"/>
  <c r="N368" i="12"/>
  <c r="M368" i="12"/>
  <c r="P367" i="12"/>
  <c r="O367" i="12"/>
  <c r="N367" i="12"/>
  <c r="M367" i="12"/>
  <c r="P366" i="12"/>
  <c r="O366" i="12"/>
  <c r="N366" i="12"/>
  <c r="M366" i="12"/>
  <c r="P365" i="12"/>
  <c r="O365" i="12"/>
  <c r="N365" i="12"/>
  <c r="M365" i="12"/>
  <c r="P364" i="12"/>
  <c r="O364" i="12"/>
  <c r="N364" i="12"/>
  <c r="M364" i="12"/>
  <c r="P363" i="12"/>
  <c r="O363" i="12"/>
  <c r="N363" i="12"/>
  <c r="M363" i="12"/>
  <c r="P362" i="12"/>
  <c r="O362" i="12"/>
  <c r="N362" i="12"/>
  <c r="M362" i="12"/>
  <c r="P361" i="12"/>
  <c r="O361" i="12"/>
  <c r="N361" i="12"/>
  <c r="M361" i="12"/>
  <c r="P360" i="12"/>
  <c r="O360" i="12"/>
  <c r="N360" i="12"/>
  <c r="M360" i="12"/>
  <c r="P359" i="12"/>
  <c r="O359" i="12"/>
  <c r="N359" i="12"/>
  <c r="M359" i="12"/>
  <c r="P358" i="12"/>
  <c r="O358" i="12"/>
  <c r="N358" i="12"/>
  <c r="M358" i="12"/>
  <c r="P357" i="12"/>
  <c r="O357" i="12"/>
  <c r="N357" i="12"/>
  <c r="M357" i="12"/>
  <c r="P356" i="12"/>
  <c r="O356" i="12"/>
  <c r="N356" i="12"/>
  <c r="M356" i="12"/>
  <c r="P355" i="12"/>
  <c r="O355" i="12"/>
  <c r="N355" i="12"/>
  <c r="M355" i="12"/>
  <c r="P354" i="12"/>
  <c r="O354" i="12"/>
  <c r="N354" i="12"/>
  <c r="M354" i="12"/>
  <c r="P353" i="12"/>
  <c r="O353" i="12"/>
  <c r="N353" i="12"/>
  <c r="M353" i="12"/>
  <c r="P352" i="12"/>
  <c r="O352" i="12"/>
  <c r="N352" i="12"/>
  <c r="Q352" i="12" s="1"/>
  <c r="M352" i="12"/>
  <c r="P351" i="12"/>
  <c r="O351" i="12"/>
  <c r="N351" i="12"/>
  <c r="M351" i="12"/>
  <c r="P350" i="12"/>
  <c r="O350" i="12"/>
  <c r="N350" i="12"/>
  <c r="M350" i="12"/>
  <c r="P349" i="12"/>
  <c r="O349" i="12"/>
  <c r="N349" i="12"/>
  <c r="M349" i="12"/>
  <c r="P348" i="12"/>
  <c r="O348" i="12"/>
  <c r="N348" i="12"/>
  <c r="M348" i="12"/>
  <c r="P347" i="12"/>
  <c r="O347" i="12"/>
  <c r="N347" i="12"/>
  <c r="M347" i="12"/>
  <c r="P346" i="12"/>
  <c r="O346" i="12"/>
  <c r="N346" i="12"/>
  <c r="M346" i="12"/>
  <c r="P345" i="12"/>
  <c r="O345" i="12"/>
  <c r="N345" i="12"/>
  <c r="M345" i="12"/>
  <c r="P344" i="12"/>
  <c r="O344" i="12"/>
  <c r="N344" i="12"/>
  <c r="M344" i="12"/>
  <c r="P343" i="12"/>
  <c r="O343" i="12"/>
  <c r="N343" i="12"/>
  <c r="M343" i="12"/>
  <c r="P342" i="12"/>
  <c r="O342" i="12"/>
  <c r="N342" i="12"/>
  <c r="M342" i="12"/>
  <c r="P341" i="12"/>
  <c r="O341" i="12"/>
  <c r="N341" i="12"/>
  <c r="M341" i="12"/>
  <c r="P340" i="12"/>
  <c r="O340" i="12"/>
  <c r="N340" i="12"/>
  <c r="M340" i="12"/>
  <c r="P339" i="12"/>
  <c r="O339" i="12"/>
  <c r="N339" i="12"/>
  <c r="M339" i="12"/>
  <c r="P338" i="12"/>
  <c r="O338" i="12"/>
  <c r="N338" i="12"/>
  <c r="Q338" i="12" s="1"/>
  <c r="M338" i="12"/>
  <c r="P337" i="12"/>
  <c r="O337" i="12"/>
  <c r="N337" i="12"/>
  <c r="M337" i="12"/>
  <c r="P336" i="12"/>
  <c r="O336" i="12"/>
  <c r="N336" i="12"/>
  <c r="M336" i="12"/>
  <c r="P335" i="12"/>
  <c r="O335" i="12"/>
  <c r="N335" i="12"/>
  <c r="M335" i="12"/>
  <c r="P334" i="12"/>
  <c r="O334" i="12"/>
  <c r="N334" i="12"/>
  <c r="M334" i="12"/>
  <c r="P333" i="12"/>
  <c r="O333" i="12"/>
  <c r="N333" i="12"/>
  <c r="M333" i="12"/>
  <c r="P332" i="12"/>
  <c r="O332" i="12"/>
  <c r="N332" i="12"/>
  <c r="M332" i="12"/>
  <c r="P331" i="12"/>
  <c r="O331" i="12"/>
  <c r="N331" i="12"/>
  <c r="M331" i="12"/>
  <c r="P330" i="12"/>
  <c r="O330" i="12"/>
  <c r="N330" i="12"/>
  <c r="M330" i="12"/>
  <c r="P329" i="12"/>
  <c r="O329" i="12"/>
  <c r="N329" i="12"/>
  <c r="Q329" i="12" s="1"/>
  <c r="M329" i="12"/>
  <c r="P328" i="12"/>
  <c r="O328" i="12"/>
  <c r="N328" i="12"/>
  <c r="Q328" i="12" s="1"/>
  <c r="M328" i="12"/>
  <c r="P327" i="12"/>
  <c r="O327" i="12"/>
  <c r="N327" i="12"/>
  <c r="M327" i="12"/>
  <c r="P326" i="12"/>
  <c r="O326" i="12"/>
  <c r="N326" i="12"/>
  <c r="Q326" i="12" s="1"/>
  <c r="M326" i="12"/>
  <c r="P325" i="12"/>
  <c r="O325" i="12"/>
  <c r="N325" i="12"/>
  <c r="M325" i="12"/>
  <c r="P324" i="12"/>
  <c r="O324" i="12"/>
  <c r="N324" i="12"/>
  <c r="M324" i="12"/>
  <c r="P323" i="12"/>
  <c r="O323" i="12"/>
  <c r="N323" i="12"/>
  <c r="M323" i="12"/>
  <c r="P322" i="12"/>
  <c r="O322" i="12"/>
  <c r="N322" i="12"/>
  <c r="M322" i="12"/>
  <c r="P321" i="12"/>
  <c r="O321" i="12"/>
  <c r="N321" i="12"/>
  <c r="M321" i="12"/>
  <c r="P320" i="12"/>
  <c r="O320" i="12"/>
  <c r="N320" i="12"/>
  <c r="M320" i="12"/>
  <c r="P319" i="12"/>
  <c r="O319" i="12"/>
  <c r="N319" i="12"/>
  <c r="Q319" i="12" s="1"/>
  <c r="M319" i="12"/>
  <c r="P318" i="12"/>
  <c r="O318" i="12"/>
  <c r="N318" i="12"/>
  <c r="M318" i="12"/>
  <c r="P317" i="12"/>
  <c r="O317" i="12"/>
  <c r="N317" i="12"/>
  <c r="M317" i="12"/>
  <c r="P316" i="12"/>
  <c r="O316" i="12"/>
  <c r="N316" i="12"/>
  <c r="Q316" i="12" s="1"/>
  <c r="M316" i="12"/>
  <c r="P315" i="12"/>
  <c r="O315" i="12"/>
  <c r="N315" i="12"/>
  <c r="M315" i="12"/>
  <c r="P314" i="12"/>
  <c r="O314" i="12"/>
  <c r="N314" i="12"/>
  <c r="M314" i="12"/>
  <c r="P313" i="12"/>
  <c r="O313" i="12"/>
  <c r="N313" i="12"/>
  <c r="M313" i="12"/>
  <c r="P312" i="12"/>
  <c r="O312" i="12"/>
  <c r="N312" i="12"/>
  <c r="M312" i="12"/>
  <c r="P311" i="12"/>
  <c r="O311" i="12"/>
  <c r="N311" i="12"/>
  <c r="Q311" i="12" s="1"/>
  <c r="M311" i="12"/>
  <c r="P310" i="12"/>
  <c r="O310" i="12"/>
  <c r="N310" i="12"/>
  <c r="M310" i="12"/>
  <c r="P309" i="12"/>
  <c r="O309" i="12"/>
  <c r="N309" i="12"/>
  <c r="M309" i="12"/>
  <c r="P308" i="12"/>
  <c r="O308" i="12"/>
  <c r="N308" i="12"/>
  <c r="M308" i="12"/>
  <c r="P307" i="12"/>
  <c r="O307" i="12"/>
  <c r="N307" i="12"/>
  <c r="M307" i="12"/>
  <c r="P306" i="12"/>
  <c r="O306" i="12"/>
  <c r="N306" i="12"/>
  <c r="M306" i="12"/>
  <c r="P305" i="12"/>
  <c r="O305" i="12"/>
  <c r="N305" i="12"/>
  <c r="M305" i="12"/>
  <c r="P304" i="12"/>
  <c r="O304" i="12"/>
  <c r="N304" i="12"/>
  <c r="Q304" i="12" s="1"/>
  <c r="M304" i="12"/>
  <c r="P303" i="12"/>
  <c r="O303" i="12"/>
  <c r="N303" i="12"/>
  <c r="M303" i="12"/>
  <c r="P302" i="12"/>
  <c r="O302" i="12"/>
  <c r="N302" i="12"/>
  <c r="Q302" i="12" s="1"/>
  <c r="M302" i="12"/>
  <c r="P301" i="12"/>
  <c r="O301" i="12"/>
  <c r="N301" i="12"/>
  <c r="P300" i="12"/>
  <c r="O300" i="12"/>
  <c r="N300" i="12"/>
  <c r="Q300" i="12" s="1"/>
  <c r="P299" i="12"/>
  <c r="N299" i="12"/>
  <c r="P298" i="12"/>
  <c r="N298" i="12"/>
  <c r="P297" i="12"/>
  <c r="N297" i="12"/>
  <c r="P296" i="12"/>
  <c r="N296" i="12"/>
  <c r="P295" i="12"/>
  <c r="N295" i="12"/>
  <c r="Q295" i="12" s="1"/>
  <c r="P294" i="12"/>
  <c r="N294" i="12"/>
  <c r="P293" i="12"/>
  <c r="N293" i="12"/>
  <c r="Q293" i="12" s="1"/>
  <c r="P292" i="12"/>
  <c r="N292" i="12"/>
  <c r="P291" i="12"/>
  <c r="N291" i="12"/>
  <c r="P290" i="12"/>
  <c r="N290" i="12"/>
  <c r="P289" i="12"/>
  <c r="N289" i="12"/>
  <c r="P288" i="12"/>
  <c r="N288" i="12"/>
  <c r="Q288" i="12" s="1"/>
  <c r="P287" i="12"/>
  <c r="O287" i="12"/>
  <c r="N287" i="12"/>
  <c r="P286" i="12"/>
  <c r="N286" i="12"/>
  <c r="P285" i="12"/>
  <c r="N285" i="12"/>
  <c r="P284" i="12"/>
  <c r="N284" i="12"/>
  <c r="P283" i="12"/>
  <c r="N283" i="12"/>
  <c r="P282" i="12"/>
  <c r="N282" i="12"/>
  <c r="P281" i="12"/>
  <c r="N281" i="12"/>
  <c r="P280" i="12"/>
  <c r="N280" i="12"/>
  <c r="P279" i="12"/>
  <c r="N279" i="12"/>
  <c r="P278" i="12"/>
  <c r="N278" i="12"/>
  <c r="P277" i="12"/>
  <c r="N277" i="12"/>
  <c r="P276" i="12"/>
  <c r="N276" i="12"/>
  <c r="P275" i="12"/>
  <c r="N275" i="12"/>
  <c r="P274" i="12"/>
  <c r="N274" i="12"/>
  <c r="P273" i="12"/>
  <c r="N273" i="12"/>
  <c r="P272" i="12"/>
  <c r="N272" i="12"/>
  <c r="P271" i="12"/>
  <c r="N271" i="12"/>
  <c r="Q271" i="12" s="1"/>
  <c r="P270" i="12"/>
  <c r="N270" i="12"/>
  <c r="P269" i="12"/>
  <c r="O269" i="12"/>
  <c r="N269" i="12"/>
  <c r="P268" i="12"/>
  <c r="N268" i="12"/>
  <c r="P267" i="12"/>
  <c r="N267" i="12"/>
  <c r="P266" i="12"/>
  <c r="N266" i="12"/>
  <c r="P265" i="12"/>
  <c r="N265" i="12"/>
  <c r="P264" i="12"/>
  <c r="N264" i="12"/>
  <c r="P263" i="12"/>
  <c r="N263" i="12"/>
  <c r="P262" i="12"/>
  <c r="N262" i="12"/>
  <c r="P261" i="12"/>
  <c r="N261" i="12"/>
  <c r="P260" i="12"/>
  <c r="N260" i="12"/>
  <c r="P259" i="12"/>
  <c r="N259" i="12"/>
  <c r="P258" i="12"/>
  <c r="N258" i="12"/>
  <c r="P257" i="12"/>
  <c r="N257" i="12"/>
  <c r="P256" i="12"/>
  <c r="N256" i="12"/>
  <c r="P255" i="12"/>
  <c r="N255" i="12"/>
  <c r="P254" i="12"/>
  <c r="N254" i="12"/>
  <c r="P253" i="12"/>
  <c r="N253" i="12"/>
  <c r="P252" i="12"/>
  <c r="N252" i="12"/>
  <c r="P251" i="12"/>
  <c r="N251" i="12"/>
  <c r="P250" i="12"/>
  <c r="O250" i="12"/>
  <c r="N250" i="12"/>
  <c r="P249" i="12"/>
  <c r="N249" i="12"/>
  <c r="P248" i="12"/>
  <c r="N248" i="12"/>
  <c r="P247" i="12"/>
  <c r="N247" i="12"/>
  <c r="Q247" i="12" s="1"/>
  <c r="P246" i="12"/>
  <c r="N246" i="12"/>
  <c r="P245" i="12"/>
  <c r="N245" i="12"/>
  <c r="P244" i="12"/>
  <c r="N244" i="12"/>
  <c r="Q244" i="12" s="1"/>
  <c r="P243" i="12"/>
  <c r="N243" i="12"/>
  <c r="P242" i="12"/>
  <c r="N242" i="12"/>
  <c r="P241" i="12"/>
  <c r="N241" i="12"/>
  <c r="P240" i="12"/>
  <c r="N240" i="12"/>
  <c r="P239" i="12"/>
  <c r="N239" i="12"/>
  <c r="P238" i="12"/>
  <c r="N238" i="12"/>
  <c r="Q238" i="12" s="1"/>
  <c r="P237" i="12"/>
  <c r="N237" i="12"/>
  <c r="P236" i="12"/>
  <c r="N236" i="12"/>
  <c r="P235" i="12"/>
  <c r="N235" i="12"/>
  <c r="Q235" i="12" s="1"/>
  <c r="P234" i="12"/>
  <c r="N234" i="12"/>
  <c r="P233" i="12"/>
  <c r="N233" i="12"/>
  <c r="P232" i="12"/>
  <c r="N232" i="12"/>
  <c r="Q232" i="12" s="1"/>
  <c r="P231" i="12"/>
  <c r="N231" i="12"/>
  <c r="P230" i="12"/>
  <c r="N230" i="12"/>
  <c r="P229" i="12"/>
  <c r="N229" i="12"/>
  <c r="P228" i="12"/>
  <c r="N228" i="12"/>
  <c r="P227" i="12"/>
  <c r="O227" i="12"/>
  <c r="N227" i="12"/>
  <c r="Q227" i="12" s="1"/>
  <c r="P226" i="12"/>
  <c r="N226" i="12"/>
  <c r="Q226" i="12" s="1"/>
  <c r="P225" i="12"/>
  <c r="N225" i="12"/>
  <c r="P224" i="12"/>
  <c r="N224" i="12"/>
  <c r="P223" i="12"/>
  <c r="N223" i="12"/>
  <c r="P222" i="12"/>
  <c r="N222" i="12"/>
  <c r="P221" i="12"/>
  <c r="N221" i="12"/>
  <c r="P220" i="12"/>
  <c r="N220" i="12"/>
  <c r="Q220" i="12" s="1"/>
  <c r="P219" i="12"/>
  <c r="N219" i="12"/>
  <c r="P218" i="12"/>
  <c r="N218" i="12"/>
  <c r="Q218" i="12" s="1"/>
  <c r="P217" i="12"/>
  <c r="N217" i="12"/>
  <c r="P216" i="12"/>
  <c r="N216" i="12"/>
  <c r="P215" i="12"/>
  <c r="N215" i="12"/>
  <c r="P214" i="12"/>
  <c r="N214" i="12"/>
  <c r="Q214" i="12" s="1"/>
  <c r="P213" i="12"/>
  <c r="N213" i="12"/>
  <c r="P212" i="12"/>
  <c r="N212" i="12"/>
  <c r="P211" i="12"/>
  <c r="N211" i="12"/>
  <c r="P210" i="12"/>
  <c r="N210" i="12"/>
  <c r="P209" i="12"/>
  <c r="N209" i="12"/>
  <c r="P208" i="12"/>
  <c r="N208" i="12"/>
  <c r="P207" i="12"/>
  <c r="N207" i="12"/>
  <c r="P206" i="12"/>
  <c r="N206" i="12"/>
  <c r="Q206" i="12" s="1"/>
  <c r="P205" i="12"/>
  <c r="O205" i="12"/>
  <c r="N205" i="12"/>
  <c r="P204" i="12"/>
  <c r="N204" i="12"/>
  <c r="P203" i="12"/>
  <c r="N203" i="12"/>
  <c r="Q203" i="12" s="1"/>
  <c r="P202" i="12"/>
  <c r="N202" i="12"/>
  <c r="P201" i="12"/>
  <c r="N201" i="12"/>
  <c r="P200" i="12"/>
  <c r="N200" i="12"/>
  <c r="P199" i="12"/>
  <c r="N199" i="12"/>
  <c r="Q199" i="12" s="1"/>
  <c r="P198" i="12"/>
  <c r="N198" i="12"/>
  <c r="P197" i="12"/>
  <c r="N197" i="12"/>
  <c r="P196" i="12"/>
  <c r="N196" i="12"/>
  <c r="Q196" i="12" s="1"/>
  <c r="P195" i="12"/>
  <c r="N195" i="12"/>
  <c r="P194" i="12"/>
  <c r="N194" i="12"/>
  <c r="Q194" i="12" s="1"/>
  <c r="P193" i="12"/>
  <c r="N193" i="12"/>
  <c r="P192" i="12"/>
  <c r="N192" i="12"/>
  <c r="Q192" i="12" s="1"/>
  <c r="P191" i="12"/>
  <c r="N191" i="12"/>
  <c r="Q191" i="12" s="1"/>
  <c r="P190" i="12"/>
  <c r="N190" i="12"/>
  <c r="P189" i="12"/>
  <c r="N189" i="12"/>
  <c r="P188" i="12"/>
  <c r="N188" i="12"/>
  <c r="P187" i="12"/>
  <c r="N187" i="12"/>
  <c r="Q187" i="12" s="1"/>
  <c r="P186" i="12"/>
  <c r="N186" i="12"/>
  <c r="P185" i="12"/>
  <c r="N185" i="12"/>
  <c r="Q185" i="12" s="1"/>
  <c r="P184" i="12"/>
  <c r="N184" i="12"/>
  <c r="P183" i="12"/>
  <c r="O183" i="12"/>
  <c r="N183" i="12"/>
  <c r="P182" i="12"/>
  <c r="N182" i="12"/>
  <c r="P181" i="12"/>
  <c r="N181" i="12"/>
  <c r="P180" i="12"/>
  <c r="N180" i="12"/>
  <c r="Q180" i="12" s="1"/>
  <c r="P179" i="12"/>
  <c r="N179" i="12"/>
  <c r="P178" i="12"/>
  <c r="N178" i="12"/>
  <c r="P177" i="12"/>
  <c r="N177" i="12"/>
  <c r="P176" i="12"/>
  <c r="N176" i="12"/>
  <c r="Q176" i="12" s="1"/>
  <c r="P175" i="12"/>
  <c r="N175" i="12"/>
  <c r="Q175" i="12" s="1"/>
  <c r="P174" i="12"/>
  <c r="N174" i="12"/>
  <c r="Q174" i="12" s="1"/>
  <c r="P173" i="12"/>
  <c r="N173" i="12"/>
  <c r="Q173" i="12" s="1"/>
  <c r="P172" i="12"/>
  <c r="N172" i="12"/>
  <c r="P171" i="12"/>
  <c r="N171" i="12"/>
  <c r="P170" i="12"/>
  <c r="N170" i="12"/>
  <c r="Q170" i="12" s="1"/>
  <c r="P169" i="12"/>
  <c r="N169" i="12"/>
  <c r="Q169" i="12" s="1"/>
  <c r="P168" i="12"/>
  <c r="N168" i="12"/>
  <c r="P167" i="12"/>
  <c r="N167" i="12"/>
  <c r="P166" i="12"/>
  <c r="N166" i="12"/>
  <c r="P165" i="12"/>
  <c r="N165" i="12"/>
  <c r="P164" i="12"/>
  <c r="N164" i="12"/>
  <c r="P163" i="12"/>
  <c r="N163" i="12"/>
  <c r="Q163" i="12" s="1"/>
  <c r="P162" i="12"/>
  <c r="O162" i="12"/>
  <c r="N162" i="12"/>
  <c r="P161" i="12"/>
  <c r="N161" i="12"/>
  <c r="P160" i="12"/>
  <c r="N160" i="12"/>
  <c r="P159" i="12"/>
  <c r="N159" i="12"/>
  <c r="Q159" i="12" s="1"/>
  <c r="P158" i="12"/>
  <c r="N158" i="12"/>
  <c r="P157" i="12"/>
  <c r="N157" i="12"/>
  <c r="P156" i="12"/>
  <c r="N156" i="12"/>
  <c r="Q156" i="12" s="1"/>
  <c r="P155" i="12"/>
  <c r="N155" i="12"/>
  <c r="Q155" i="12" s="1"/>
  <c r="P154" i="12"/>
  <c r="N154" i="12"/>
  <c r="P153" i="12"/>
  <c r="N153" i="12"/>
  <c r="Q153" i="12" s="1"/>
  <c r="P152" i="12"/>
  <c r="N152" i="12"/>
  <c r="Q152" i="12" s="1"/>
  <c r="P151" i="12"/>
  <c r="N151" i="12"/>
  <c r="P150" i="12"/>
  <c r="N150" i="12"/>
  <c r="P149" i="12"/>
  <c r="N149" i="12"/>
  <c r="Q149" i="12" s="1"/>
  <c r="P148" i="12"/>
  <c r="N148" i="12"/>
  <c r="P147" i="12"/>
  <c r="N147" i="12"/>
  <c r="Q147" i="12" s="1"/>
  <c r="P146" i="12"/>
  <c r="N146" i="12"/>
  <c r="Q146" i="12" s="1"/>
  <c r="P145" i="12"/>
  <c r="N145" i="12"/>
  <c r="P144" i="12"/>
  <c r="O144" i="12"/>
  <c r="N144" i="12"/>
  <c r="Q144" i="12" s="1"/>
  <c r="P143" i="12"/>
  <c r="N143" i="12"/>
  <c r="P142" i="12"/>
  <c r="N142" i="12"/>
  <c r="Q142" i="12" s="1"/>
  <c r="P141" i="12"/>
  <c r="N141" i="12"/>
  <c r="Q141" i="12" s="1"/>
  <c r="P140" i="12"/>
  <c r="N140" i="12"/>
  <c r="P139" i="12"/>
  <c r="N139" i="12"/>
  <c r="P138" i="12"/>
  <c r="N138" i="12"/>
  <c r="P137" i="12"/>
  <c r="N137" i="12"/>
  <c r="Q137" i="12" s="1"/>
  <c r="P136" i="12"/>
  <c r="N136" i="12"/>
  <c r="P135" i="12"/>
  <c r="O135" i="12"/>
  <c r="N135" i="12"/>
  <c r="P134" i="12"/>
  <c r="N134" i="12"/>
  <c r="Q134" i="12" s="1"/>
  <c r="P133" i="12"/>
  <c r="N133" i="12"/>
  <c r="P132" i="12"/>
  <c r="N132" i="12"/>
  <c r="Q132" i="12" s="1"/>
  <c r="P131" i="12"/>
  <c r="N131" i="12"/>
  <c r="Q131" i="12" s="1"/>
  <c r="P130" i="12"/>
  <c r="N130" i="12"/>
  <c r="P129" i="12"/>
  <c r="N129" i="12"/>
  <c r="P128" i="12"/>
  <c r="N128" i="12"/>
  <c r="Q128" i="12" s="1"/>
  <c r="P127" i="12"/>
  <c r="N127" i="12"/>
  <c r="P126" i="12"/>
  <c r="N126" i="12"/>
  <c r="Q126" i="12" s="1"/>
  <c r="P125" i="12"/>
  <c r="N125" i="12"/>
  <c r="P124" i="12"/>
  <c r="N124" i="12"/>
  <c r="P123" i="12"/>
  <c r="O123" i="12"/>
  <c r="N123" i="12"/>
  <c r="P122" i="12"/>
  <c r="N122" i="12"/>
  <c r="P121" i="12"/>
  <c r="N121" i="12"/>
  <c r="Q121" i="12" s="1"/>
  <c r="P120" i="12"/>
  <c r="N120" i="12"/>
  <c r="P119" i="12"/>
  <c r="N119" i="12"/>
  <c r="Q119" i="12" s="1"/>
  <c r="P118" i="12"/>
  <c r="N118" i="12"/>
  <c r="Q118" i="12" s="1"/>
  <c r="P117" i="12"/>
  <c r="N117" i="12"/>
  <c r="P116" i="12"/>
  <c r="N116" i="12"/>
  <c r="P115" i="12"/>
  <c r="N115" i="12"/>
  <c r="Q115" i="12" s="1"/>
  <c r="P114" i="12"/>
  <c r="N114" i="12"/>
  <c r="P113" i="12"/>
  <c r="N113" i="12"/>
  <c r="P112" i="12"/>
  <c r="N112" i="12"/>
  <c r="Q112" i="12" s="1"/>
  <c r="P111" i="12"/>
  <c r="N111" i="12"/>
  <c r="P110" i="12"/>
  <c r="O110" i="12"/>
  <c r="N110" i="12"/>
  <c r="P109" i="12"/>
  <c r="N109" i="12"/>
  <c r="Q109" i="12" s="1"/>
  <c r="P108" i="12"/>
  <c r="N108" i="12"/>
  <c r="P107" i="12"/>
  <c r="N107" i="12"/>
  <c r="Q107" i="12" s="1"/>
  <c r="P106" i="12"/>
  <c r="N106" i="12"/>
  <c r="P105" i="12"/>
  <c r="N105" i="12"/>
  <c r="P104" i="12"/>
  <c r="N104" i="12"/>
  <c r="P103" i="12"/>
  <c r="N103" i="12"/>
  <c r="Q103" i="12" s="1"/>
  <c r="P102" i="12"/>
  <c r="N102" i="12"/>
  <c r="P101" i="12"/>
  <c r="N101" i="12"/>
  <c r="P100" i="12"/>
  <c r="N100" i="12"/>
  <c r="Q100" i="12" s="1"/>
  <c r="P99" i="12"/>
  <c r="N99" i="12"/>
  <c r="P98" i="12"/>
  <c r="N98" i="12"/>
  <c r="P97" i="12"/>
  <c r="N97" i="12"/>
  <c r="Q97" i="12" s="1"/>
  <c r="P96" i="12"/>
  <c r="N96" i="12"/>
  <c r="P95" i="12"/>
  <c r="N95" i="12"/>
  <c r="Q95" i="12" s="1"/>
  <c r="P94" i="12"/>
  <c r="N94" i="12"/>
  <c r="Q94" i="12" s="1"/>
  <c r="P93" i="12"/>
  <c r="N93" i="12"/>
  <c r="P92" i="12"/>
  <c r="N92" i="12"/>
  <c r="P91" i="12"/>
  <c r="N91" i="12"/>
  <c r="Q91" i="12" s="1"/>
  <c r="P90" i="12"/>
  <c r="O90" i="12"/>
  <c r="N90" i="12"/>
  <c r="P89" i="12"/>
  <c r="N89" i="12"/>
  <c r="P88" i="12"/>
  <c r="O88" i="12"/>
  <c r="N88" i="12"/>
  <c r="Q88" i="12" s="1"/>
  <c r="P87" i="12"/>
  <c r="N87" i="12"/>
  <c r="P86" i="12"/>
  <c r="N86" i="12"/>
  <c r="P85" i="12"/>
  <c r="N85" i="12"/>
  <c r="Q85" i="12" s="1"/>
  <c r="P84" i="12"/>
  <c r="N84" i="12"/>
  <c r="P83" i="12"/>
  <c r="N83" i="12"/>
  <c r="Q83" i="12" s="1"/>
  <c r="P82" i="12"/>
  <c r="N82" i="12"/>
  <c r="P81" i="12"/>
  <c r="N81" i="12"/>
  <c r="P80" i="12"/>
  <c r="N80" i="12"/>
  <c r="P79" i="12"/>
  <c r="N79" i="12"/>
  <c r="Q79" i="12" s="1"/>
  <c r="P78" i="12"/>
  <c r="N78" i="12"/>
  <c r="P77" i="12"/>
  <c r="N77" i="12"/>
  <c r="P76" i="12"/>
  <c r="N76" i="12"/>
  <c r="Q76" i="12" s="1"/>
  <c r="P75" i="12"/>
  <c r="N75" i="12"/>
  <c r="P74" i="12"/>
  <c r="N74" i="12"/>
  <c r="P73" i="12"/>
  <c r="N73" i="12"/>
  <c r="Q73" i="12" s="1"/>
  <c r="P72" i="12"/>
  <c r="N72" i="12"/>
  <c r="P71" i="12"/>
  <c r="N71" i="12"/>
  <c r="Q71" i="12" s="1"/>
  <c r="P70" i="12"/>
  <c r="N70" i="12"/>
  <c r="Q70" i="12" s="1"/>
  <c r="P69" i="12"/>
  <c r="N69" i="12"/>
  <c r="P68" i="12"/>
  <c r="N68" i="12"/>
  <c r="P67" i="12"/>
  <c r="N67" i="12"/>
  <c r="Q67" i="12" s="1"/>
  <c r="P66" i="12"/>
  <c r="N66" i="12"/>
  <c r="P65" i="12"/>
  <c r="N65" i="12"/>
  <c r="P64" i="12"/>
  <c r="O64" i="12"/>
  <c r="N64" i="12"/>
  <c r="Q64" i="12" s="1"/>
  <c r="P63" i="12"/>
  <c r="N63" i="12"/>
  <c r="P62" i="12"/>
  <c r="O62" i="12"/>
  <c r="N62" i="12"/>
  <c r="P61" i="12"/>
  <c r="N61" i="12"/>
  <c r="Q61" i="12" s="1"/>
  <c r="P60" i="12"/>
  <c r="N60" i="12"/>
  <c r="P59" i="12"/>
  <c r="N59" i="12"/>
  <c r="Q59" i="12" s="1"/>
  <c r="P58" i="12"/>
  <c r="N58" i="12"/>
  <c r="P57" i="12"/>
  <c r="N57" i="12"/>
  <c r="P56" i="12"/>
  <c r="N56" i="12"/>
  <c r="P55" i="12"/>
  <c r="N55" i="12"/>
  <c r="Q55" i="12" s="1"/>
  <c r="P54" i="12"/>
  <c r="N54" i="12"/>
  <c r="P53" i="12"/>
  <c r="N53" i="12"/>
  <c r="P52" i="12"/>
  <c r="N52" i="12"/>
  <c r="Q52" i="12" s="1"/>
  <c r="P51" i="12"/>
  <c r="N51" i="12"/>
  <c r="P50" i="12"/>
  <c r="N50" i="12"/>
  <c r="P49" i="12"/>
  <c r="N49" i="12"/>
  <c r="Q49" i="12" s="1"/>
  <c r="P48" i="12"/>
  <c r="N48" i="12"/>
  <c r="P47" i="12"/>
  <c r="N47" i="12"/>
  <c r="Q47" i="12" s="1"/>
  <c r="P46" i="12"/>
  <c r="N46" i="12"/>
  <c r="P45" i="12"/>
  <c r="N45" i="12"/>
  <c r="P44" i="12"/>
  <c r="N44" i="12"/>
  <c r="Q44" i="12" s="1"/>
  <c r="P43" i="12"/>
  <c r="N43" i="12"/>
  <c r="Q43" i="12" s="1"/>
  <c r="P42" i="12"/>
  <c r="N42" i="12"/>
  <c r="P41" i="12"/>
  <c r="O41" i="12"/>
  <c r="N41" i="12"/>
  <c r="Q41" i="12" s="1"/>
  <c r="P40" i="12"/>
  <c r="N40" i="12"/>
  <c r="P39" i="12"/>
  <c r="O39" i="12"/>
  <c r="N39" i="12"/>
  <c r="P38" i="12"/>
  <c r="N38" i="12"/>
  <c r="P37" i="12"/>
  <c r="N37" i="12"/>
  <c r="P36" i="12"/>
  <c r="N36" i="12"/>
  <c r="P35" i="12"/>
  <c r="N35" i="12"/>
  <c r="Q35" i="12" s="1"/>
  <c r="P34" i="12"/>
  <c r="N34" i="12"/>
  <c r="Q34" i="12" s="1"/>
  <c r="P33" i="12"/>
  <c r="N33" i="12"/>
  <c r="P32" i="12"/>
  <c r="N32" i="12"/>
  <c r="Q32" i="12" s="1"/>
  <c r="P31" i="12"/>
  <c r="N31" i="12"/>
  <c r="P30" i="12"/>
  <c r="N30" i="12"/>
  <c r="P29" i="12"/>
  <c r="N29" i="12"/>
  <c r="P28" i="12"/>
  <c r="N28" i="12"/>
  <c r="Q28" i="12" s="1"/>
  <c r="P27" i="12"/>
  <c r="N27" i="12"/>
  <c r="P26" i="12"/>
  <c r="N26" i="12"/>
  <c r="P25" i="12"/>
  <c r="N25" i="12"/>
  <c r="P24" i="12"/>
  <c r="N24" i="12"/>
  <c r="P23" i="12"/>
  <c r="N23" i="12"/>
  <c r="P22" i="12"/>
  <c r="N22" i="12"/>
  <c r="Q22" i="12" s="1"/>
  <c r="P21" i="12"/>
  <c r="N21" i="12"/>
  <c r="P20" i="12"/>
  <c r="N20" i="12"/>
  <c r="P19" i="12"/>
  <c r="N19" i="12"/>
  <c r="P18" i="12"/>
  <c r="N18" i="12"/>
  <c r="P17" i="12"/>
  <c r="N17" i="12"/>
  <c r="Q17" i="12" s="1"/>
  <c r="P16" i="12"/>
  <c r="O16" i="12"/>
  <c r="N16" i="12"/>
  <c r="Q16" i="12" s="1"/>
  <c r="P15" i="12"/>
  <c r="N15" i="12"/>
  <c r="P14" i="12"/>
  <c r="N14" i="12"/>
  <c r="P13" i="12"/>
  <c r="N13" i="12"/>
  <c r="Q13" i="12" s="1"/>
  <c r="P12" i="12"/>
  <c r="N12" i="12"/>
  <c r="P11" i="12"/>
  <c r="N11" i="12"/>
  <c r="Q11" i="12" s="1"/>
  <c r="P10" i="12"/>
  <c r="N10" i="12"/>
  <c r="P9" i="12"/>
  <c r="N9" i="12"/>
  <c r="P8" i="12"/>
  <c r="N8" i="12"/>
  <c r="P7" i="12"/>
  <c r="N7" i="12"/>
  <c r="K5" i="12"/>
  <c r="R3" i="12"/>
  <c r="P1000" i="11"/>
  <c r="O1000" i="11"/>
  <c r="N1000" i="11"/>
  <c r="M1000" i="11"/>
  <c r="P999" i="11"/>
  <c r="O999" i="11"/>
  <c r="N999" i="11"/>
  <c r="M999" i="11"/>
  <c r="P998" i="11"/>
  <c r="O998" i="11"/>
  <c r="N998" i="11"/>
  <c r="M998" i="11"/>
  <c r="P997" i="11"/>
  <c r="O997" i="11"/>
  <c r="N997" i="11"/>
  <c r="Q997" i="11" s="1"/>
  <c r="M997" i="11"/>
  <c r="P996" i="11"/>
  <c r="O996" i="11"/>
  <c r="N996" i="11"/>
  <c r="M996" i="11"/>
  <c r="P995" i="11"/>
  <c r="O995" i="11"/>
  <c r="N995" i="11"/>
  <c r="Q995" i="11" s="1"/>
  <c r="M995" i="11"/>
  <c r="P994" i="11"/>
  <c r="Q994" i="11" s="1"/>
  <c r="O994" i="11"/>
  <c r="N994" i="11"/>
  <c r="M994" i="11"/>
  <c r="P993" i="11"/>
  <c r="O993" i="11"/>
  <c r="N993" i="11"/>
  <c r="Q993" i="11" s="1"/>
  <c r="M993" i="11"/>
  <c r="P992" i="11"/>
  <c r="O992" i="11"/>
  <c r="N992" i="11"/>
  <c r="Q992" i="11" s="1"/>
  <c r="M992" i="11"/>
  <c r="Q991" i="11"/>
  <c r="P991" i="11"/>
  <c r="O991" i="11"/>
  <c r="N991" i="11"/>
  <c r="M991" i="11"/>
  <c r="P990" i="11"/>
  <c r="Q990" i="11" s="1"/>
  <c r="O990" i="11"/>
  <c r="N990" i="11"/>
  <c r="M990" i="11"/>
  <c r="P989" i="11"/>
  <c r="O989" i="11"/>
  <c r="N989" i="11"/>
  <c r="M989" i="11"/>
  <c r="P988" i="11"/>
  <c r="O988" i="11"/>
  <c r="N988" i="11"/>
  <c r="M988" i="11"/>
  <c r="P987" i="11"/>
  <c r="O987" i="11"/>
  <c r="N987" i="11"/>
  <c r="M987" i="11"/>
  <c r="P986" i="11"/>
  <c r="O986" i="11"/>
  <c r="N986" i="11"/>
  <c r="M986" i="11"/>
  <c r="P985" i="11"/>
  <c r="O985" i="11"/>
  <c r="N985" i="11"/>
  <c r="Q985" i="11" s="1"/>
  <c r="M985" i="11"/>
  <c r="P984" i="11"/>
  <c r="O984" i="11"/>
  <c r="N984" i="11"/>
  <c r="M984" i="11"/>
  <c r="P983" i="11"/>
  <c r="O983" i="11"/>
  <c r="N983" i="11"/>
  <c r="M983" i="11"/>
  <c r="P982" i="11"/>
  <c r="O982" i="11"/>
  <c r="N982" i="11"/>
  <c r="M982" i="11"/>
  <c r="P981" i="11"/>
  <c r="O981" i="11"/>
  <c r="N981" i="11"/>
  <c r="M981" i="11"/>
  <c r="P980" i="11"/>
  <c r="O980" i="11"/>
  <c r="N980" i="11"/>
  <c r="M980" i="11"/>
  <c r="P979" i="11"/>
  <c r="O979" i="11"/>
  <c r="N979" i="11"/>
  <c r="Q979" i="11" s="1"/>
  <c r="M979" i="11"/>
  <c r="P978" i="11"/>
  <c r="O978" i="11"/>
  <c r="N978" i="11"/>
  <c r="Q978" i="11" s="1"/>
  <c r="M978" i="11"/>
  <c r="P977" i="11"/>
  <c r="O977" i="11"/>
  <c r="N977" i="11"/>
  <c r="M977" i="11"/>
  <c r="P976" i="11"/>
  <c r="O976" i="11"/>
  <c r="N976" i="11"/>
  <c r="M976" i="11"/>
  <c r="P975" i="11"/>
  <c r="O975" i="11"/>
  <c r="N975" i="11"/>
  <c r="M975" i="11"/>
  <c r="P974" i="11"/>
  <c r="O974" i="11"/>
  <c r="N974" i="11"/>
  <c r="M974" i="11"/>
  <c r="P973" i="11"/>
  <c r="O973" i="11"/>
  <c r="N973" i="11"/>
  <c r="M973" i="11"/>
  <c r="P972" i="11"/>
  <c r="O972" i="11"/>
  <c r="N972" i="11"/>
  <c r="Q972" i="11" s="1"/>
  <c r="M972" i="11"/>
  <c r="P971" i="11"/>
  <c r="O971" i="11"/>
  <c r="N971" i="11"/>
  <c r="M971" i="11"/>
  <c r="P970" i="11"/>
  <c r="O970" i="11"/>
  <c r="N970" i="11"/>
  <c r="M970" i="11"/>
  <c r="P969" i="11"/>
  <c r="O969" i="11"/>
  <c r="N969" i="11"/>
  <c r="Q969" i="11" s="1"/>
  <c r="M969" i="11"/>
  <c r="P968" i="11"/>
  <c r="O968" i="11"/>
  <c r="N968" i="11"/>
  <c r="M968" i="11"/>
  <c r="P967" i="11"/>
  <c r="O967" i="11"/>
  <c r="N967" i="11"/>
  <c r="Q967" i="11" s="1"/>
  <c r="M967" i="11"/>
  <c r="P966" i="11"/>
  <c r="O966" i="11"/>
  <c r="N966" i="11"/>
  <c r="Q966" i="11" s="1"/>
  <c r="M966" i="11"/>
  <c r="P965" i="11"/>
  <c r="O965" i="11"/>
  <c r="N965" i="11"/>
  <c r="M965" i="11"/>
  <c r="P964" i="11"/>
  <c r="O964" i="11"/>
  <c r="N964" i="11"/>
  <c r="M964" i="11"/>
  <c r="P963" i="11"/>
  <c r="O963" i="11"/>
  <c r="N963" i="11"/>
  <c r="M963" i="11"/>
  <c r="P962" i="11"/>
  <c r="O962" i="11"/>
  <c r="N962" i="11"/>
  <c r="M962" i="11"/>
  <c r="P961" i="11"/>
  <c r="O961" i="11"/>
  <c r="N961" i="11"/>
  <c r="Q961" i="11" s="1"/>
  <c r="M961" i="11"/>
  <c r="P960" i="11"/>
  <c r="O960" i="11"/>
  <c r="N960" i="11"/>
  <c r="Q960" i="11" s="1"/>
  <c r="M960" i="11"/>
  <c r="P959" i="11"/>
  <c r="O959" i="11"/>
  <c r="N959" i="11"/>
  <c r="M959" i="11"/>
  <c r="P958" i="11"/>
  <c r="O958" i="11"/>
  <c r="N958" i="11"/>
  <c r="M958" i="11"/>
  <c r="P957" i="11"/>
  <c r="O957" i="11"/>
  <c r="N957" i="11"/>
  <c r="Q957" i="11" s="1"/>
  <c r="M957" i="11"/>
  <c r="P956" i="11"/>
  <c r="O956" i="11"/>
  <c r="N956" i="11"/>
  <c r="M956" i="11"/>
  <c r="Q955" i="11"/>
  <c r="P955" i="11"/>
  <c r="O955" i="11"/>
  <c r="N955" i="11"/>
  <c r="M955" i="11"/>
  <c r="P954" i="11"/>
  <c r="O954" i="11"/>
  <c r="N954" i="11"/>
  <c r="M954" i="11"/>
  <c r="P953" i="11"/>
  <c r="O953" i="11"/>
  <c r="N953" i="11"/>
  <c r="M953" i="11"/>
  <c r="P952" i="11"/>
  <c r="O952" i="11"/>
  <c r="N952" i="11"/>
  <c r="M952" i="11"/>
  <c r="P951" i="11"/>
  <c r="O951" i="11"/>
  <c r="N951" i="11"/>
  <c r="M951" i="11"/>
  <c r="P950" i="11"/>
  <c r="O950" i="11"/>
  <c r="N950" i="11"/>
  <c r="M950" i="11"/>
  <c r="P949" i="11"/>
  <c r="O949" i="11"/>
  <c r="N949" i="11"/>
  <c r="Q949" i="11" s="1"/>
  <c r="M949" i="11"/>
  <c r="P948" i="11"/>
  <c r="O948" i="11"/>
  <c r="N948" i="11"/>
  <c r="M948" i="11"/>
  <c r="P947" i="11"/>
  <c r="O947" i="11"/>
  <c r="N947" i="11"/>
  <c r="M947" i="11"/>
  <c r="P946" i="11"/>
  <c r="O946" i="11"/>
  <c r="N946" i="11"/>
  <c r="M946" i="11"/>
  <c r="P945" i="11"/>
  <c r="O945" i="11"/>
  <c r="N945" i="11"/>
  <c r="M945" i="11"/>
  <c r="P944" i="11"/>
  <c r="O944" i="11"/>
  <c r="N944" i="11"/>
  <c r="M944" i="11"/>
  <c r="P943" i="11"/>
  <c r="O943" i="11"/>
  <c r="N943" i="11"/>
  <c r="M943" i="11"/>
  <c r="P942" i="11"/>
  <c r="O942" i="11"/>
  <c r="N942" i="11"/>
  <c r="M942" i="11"/>
  <c r="P941" i="11"/>
  <c r="O941" i="11"/>
  <c r="N941" i="11"/>
  <c r="M941" i="11"/>
  <c r="P940" i="11"/>
  <c r="O940" i="11"/>
  <c r="N940" i="11"/>
  <c r="Q940" i="11" s="1"/>
  <c r="M940" i="11"/>
  <c r="P939" i="11"/>
  <c r="O939" i="11"/>
  <c r="N939" i="11"/>
  <c r="M939" i="11"/>
  <c r="P938" i="11"/>
  <c r="O938" i="11"/>
  <c r="N938" i="11"/>
  <c r="M938" i="11"/>
  <c r="P937" i="11"/>
  <c r="O937" i="11"/>
  <c r="N937" i="11"/>
  <c r="M937" i="11"/>
  <c r="P936" i="11"/>
  <c r="O936" i="11"/>
  <c r="N936" i="11"/>
  <c r="M936" i="11"/>
  <c r="P935" i="11"/>
  <c r="O935" i="11"/>
  <c r="N935" i="11"/>
  <c r="M935" i="11"/>
  <c r="P934" i="11"/>
  <c r="O934" i="11"/>
  <c r="N934" i="11"/>
  <c r="M934" i="11"/>
  <c r="P933" i="11"/>
  <c r="O933" i="11"/>
  <c r="N933" i="11"/>
  <c r="M933" i="11"/>
  <c r="P932" i="11"/>
  <c r="O932" i="11"/>
  <c r="N932" i="11"/>
  <c r="M932" i="11"/>
  <c r="P931" i="11"/>
  <c r="O931" i="11"/>
  <c r="N931" i="11"/>
  <c r="Q931" i="11" s="1"/>
  <c r="M931" i="11"/>
  <c r="P930" i="11"/>
  <c r="O930" i="11"/>
  <c r="N930" i="11"/>
  <c r="M930" i="11"/>
  <c r="P929" i="11"/>
  <c r="O929" i="11"/>
  <c r="N929" i="11"/>
  <c r="M929" i="11"/>
  <c r="P928" i="11"/>
  <c r="O928" i="11"/>
  <c r="N928" i="11"/>
  <c r="M928" i="11"/>
  <c r="P927" i="11"/>
  <c r="O927" i="11"/>
  <c r="N927" i="11"/>
  <c r="M927" i="11"/>
  <c r="P926" i="11"/>
  <c r="O926" i="11"/>
  <c r="N926" i="11"/>
  <c r="M926" i="11"/>
  <c r="P925" i="11"/>
  <c r="O925" i="11"/>
  <c r="N925" i="11"/>
  <c r="Q925" i="11" s="1"/>
  <c r="M925" i="11"/>
  <c r="P924" i="11"/>
  <c r="O924" i="11"/>
  <c r="N924" i="11"/>
  <c r="M924" i="11"/>
  <c r="P923" i="11"/>
  <c r="O923" i="11"/>
  <c r="N923" i="11"/>
  <c r="M923" i="11"/>
  <c r="P922" i="11"/>
  <c r="O922" i="11"/>
  <c r="N922" i="11"/>
  <c r="M922" i="11"/>
  <c r="P921" i="11"/>
  <c r="O921" i="11"/>
  <c r="N921" i="11"/>
  <c r="M921" i="11"/>
  <c r="P920" i="11"/>
  <c r="O920" i="11"/>
  <c r="N920" i="11"/>
  <c r="M920" i="11"/>
  <c r="P919" i="11"/>
  <c r="O919" i="11"/>
  <c r="N919" i="11"/>
  <c r="Q919" i="11" s="1"/>
  <c r="M919" i="11"/>
  <c r="P918" i="11"/>
  <c r="O918" i="11"/>
  <c r="N918" i="11"/>
  <c r="M918" i="11"/>
  <c r="P917" i="11"/>
  <c r="O917" i="11"/>
  <c r="N917" i="11"/>
  <c r="M917" i="11"/>
  <c r="P916" i="11"/>
  <c r="O916" i="11"/>
  <c r="N916" i="11"/>
  <c r="Q916" i="11" s="1"/>
  <c r="M916" i="11"/>
  <c r="P915" i="11"/>
  <c r="O915" i="11"/>
  <c r="N915" i="11"/>
  <c r="M915" i="11"/>
  <c r="P914" i="11"/>
  <c r="O914" i="11"/>
  <c r="N914" i="11"/>
  <c r="M914" i="11"/>
  <c r="P913" i="11"/>
  <c r="O913" i="11"/>
  <c r="N913" i="11"/>
  <c r="M913" i="11"/>
  <c r="P912" i="11"/>
  <c r="O912" i="11"/>
  <c r="N912" i="11"/>
  <c r="M912" i="11"/>
  <c r="P911" i="11"/>
  <c r="O911" i="11"/>
  <c r="N911" i="11"/>
  <c r="M911" i="11"/>
  <c r="P910" i="11"/>
  <c r="O910" i="11"/>
  <c r="N910" i="11"/>
  <c r="M910" i="11"/>
  <c r="P909" i="11"/>
  <c r="O909" i="11"/>
  <c r="N909" i="11"/>
  <c r="M909" i="11"/>
  <c r="P908" i="11"/>
  <c r="Q908" i="11" s="1"/>
  <c r="O908" i="11"/>
  <c r="N908" i="11"/>
  <c r="M908" i="11"/>
  <c r="P907" i="11"/>
  <c r="Q907" i="11" s="1"/>
  <c r="O907" i="11"/>
  <c r="N907" i="11"/>
  <c r="M907" i="11"/>
  <c r="P906" i="11"/>
  <c r="O906" i="11"/>
  <c r="N906" i="11"/>
  <c r="M906" i="11"/>
  <c r="P905" i="11"/>
  <c r="O905" i="11"/>
  <c r="N905" i="11"/>
  <c r="M905" i="11"/>
  <c r="P904" i="11"/>
  <c r="O904" i="11"/>
  <c r="N904" i="11"/>
  <c r="M904" i="11"/>
  <c r="P903" i="11"/>
  <c r="O903" i="11"/>
  <c r="N903" i="11"/>
  <c r="M903" i="11"/>
  <c r="P902" i="11"/>
  <c r="O902" i="11"/>
  <c r="N902" i="11"/>
  <c r="M902" i="11"/>
  <c r="P901" i="11"/>
  <c r="O901" i="11"/>
  <c r="N901" i="11"/>
  <c r="M901" i="11"/>
  <c r="P900" i="11"/>
  <c r="O900" i="11"/>
  <c r="N900" i="11"/>
  <c r="M900" i="11"/>
  <c r="P899" i="11"/>
  <c r="O899" i="11"/>
  <c r="N899" i="11"/>
  <c r="Q899" i="11" s="1"/>
  <c r="M899" i="11"/>
  <c r="P898" i="11"/>
  <c r="O898" i="11"/>
  <c r="N898" i="11"/>
  <c r="M898" i="11"/>
  <c r="P897" i="11"/>
  <c r="O897" i="11"/>
  <c r="N897" i="11"/>
  <c r="M897" i="11"/>
  <c r="P896" i="11"/>
  <c r="O896" i="11"/>
  <c r="N896" i="11"/>
  <c r="M896" i="11"/>
  <c r="P895" i="11"/>
  <c r="O895" i="11"/>
  <c r="N895" i="11"/>
  <c r="M895" i="11"/>
  <c r="P894" i="11"/>
  <c r="O894" i="11"/>
  <c r="N894" i="11"/>
  <c r="M894" i="11"/>
  <c r="P893" i="11"/>
  <c r="O893" i="11"/>
  <c r="N893" i="11"/>
  <c r="M893" i="11"/>
  <c r="P892" i="11"/>
  <c r="O892" i="11"/>
  <c r="N892" i="11"/>
  <c r="M892" i="11"/>
  <c r="P891" i="11"/>
  <c r="O891" i="11"/>
  <c r="N891" i="11"/>
  <c r="M891" i="11"/>
  <c r="P890" i="11"/>
  <c r="O890" i="11"/>
  <c r="N890" i="11"/>
  <c r="M890" i="11"/>
  <c r="P889" i="11"/>
  <c r="Q889" i="11" s="1"/>
  <c r="O889" i="11"/>
  <c r="N889" i="11"/>
  <c r="M889" i="11"/>
  <c r="P888" i="11"/>
  <c r="O888" i="11"/>
  <c r="N888" i="11"/>
  <c r="Q888" i="11" s="1"/>
  <c r="M888" i="11"/>
  <c r="P887" i="11"/>
  <c r="O887" i="11"/>
  <c r="N887" i="11"/>
  <c r="M887" i="11"/>
  <c r="P886" i="11"/>
  <c r="O886" i="11"/>
  <c r="N886" i="11"/>
  <c r="M886" i="11"/>
  <c r="P885" i="11"/>
  <c r="O885" i="11"/>
  <c r="N885" i="11"/>
  <c r="M885" i="11"/>
  <c r="P884" i="11"/>
  <c r="O884" i="11"/>
  <c r="N884" i="11"/>
  <c r="M884" i="11"/>
  <c r="P883" i="11"/>
  <c r="O883" i="11"/>
  <c r="N883" i="11"/>
  <c r="M883" i="11"/>
  <c r="P882" i="11"/>
  <c r="O882" i="11"/>
  <c r="N882" i="11"/>
  <c r="M882" i="11"/>
  <c r="P881" i="11"/>
  <c r="O881" i="11"/>
  <c r="N881" i="11"/>
  <c r="M881" i="11"/>
  <c r="P880" i="11"/>
  <c r="O880" i="11"/>
  <c r="N880" i="11"/>
  <c r="M880" i="11"/>
  <c r="P879" i="11"/>
  <c r="O879" i="11"/>
  <c r="N879" i="11"/>
  <c r="M879" i="11"/>
  <c r="P878" i="11"/>
  <c r="O878" i="11"/>
  <c r="N878" i="11"/>
  <c r="M878" i="11"/>
  <c r="P877" i="11"/>
  <c r="O877" i="11"/>
  <c r="N877" i="11"/>
  <c r="M877" i="11"/>
  <c r="P876" i="11"/>
  <c r="O876" i="11"/>
  <c r="N876" i="11"/>
  <c r="Q876" i="11" s="1"/>
  <c r="M876" i="11"/>
  <c r="P875" i="11"/>
  <c r="O875" i="11"/>
  <c r="N875" i="11"/>
  <c r="M875" i="11"/>
  <c r="P874" i="11"/>
  <c r="O874" i="11"/>
  <c r="N874" i="11"/>
  <c r="M874" i="11"/>
  <c r="P873" i="11"/>
  <c r="O873" i="11"/>
  <c r="N873" i="11"/>
  <c r="M873" i="11"/>
  <c r="P872" i="11"/>
  <c r="O872" i="11"/>
  <c r="N872" i="11"/>
  <c r="M872" i="11"/>
  <c r="P871" i="11"/>
  <c r="O871" i="11"/>
  <c r="N871" i="11"/>
  <c r="M871" i="11"/>
  <c r="P870" i="11"/>
  <c r="O870" i="11"/>
  <c r="N870" i="11"/>
  <c r="M870" i="11"/>
  <c r="P869" i="11"/>
  <c r="O869" i="11"/>
  <c r="N869" i="11"/>
  <c r="M869" i="11"/>
  <c r="P868" i="11"/>
  <c r="O868" i="11"/>
  <c r="N868" i="11"/>
  <c r="M868" i="11"/>
  <c r="P867" i="11"/>
  <c r="O867" i="11"/>
  <c r="N867" i="11"/>
  <c r="M867" i="11"/>
  <c r="P866" i="11"/>
  <c r="O866" i="11"/>
  <c r="N866" i="11"/>
  <c r="M866" i="11"/>
  <c r="P865" i="11"/>
  <c r="O865" i="11"/>
  <c r="N865" i="11"/>
  <c r="M865" i="11"/>
  <c r="P864" i="11"/>
  <c r="O864" i="11"/>
  <c r="N864" i="11"/>
  <c r="Q864" i="11" s="1"/>
  <c r="M864" i="11"/>
  <c r="P863" i="11"/>
  <c r="Q863" i="11" s="1"/>
  <c r="O863" i="11"/>
  <c r="N863" i="11"/>
  <c r="M863" i="11"/>
  <c r="P862" i="11"/>
  <c r="Q862" i="11" s="1"/>
  <c r="O862" i="11"/>
  <c r="N862" i="11"/>
  <c r="M862" i="11"/>
  <c r="P861" i="11"/>
  <c r="O861" i="11"/>
  <c r="N861" i="11"/>
  <c r="M861" i="11"/>
  <c r="P860" i="11"/>
  <c r="Q860" i="11" s="1"/>
  <c r="O860" i="11"/>
  <c r="N860" i="11"/>
  <c r="M860" i="11"/>
  <c r="P859" i="11"/>
  <c r="O859" i="11"/>
  <c r="N859" i="11"/>
  <c r="M859" i="11"/>
  <c r="P858" i="11"/>
  <c r="O858" i="11"/>
  <c r="N858" i="11"/>
  <c r="M858" i="11"/>
  <c r="P857" i="11"/>
  <c r="O857" i="11"/>
  <c r="N857" i="11"/>
  <c r="M857" i="11"/>
  <c r="P856" i="11"/>
  <c r="O856" i="11"/>
  <c r="N856" i="11"/>
  <c r="M856" i="11"/>
  <c r="P855" i="11"/>
  <c r="O855" i="11"/>
  <c r="N855" i="11"/>
  <c r="M855" i="11"/>
  <c r="P854" i="11"/>
  <c r="O854" i="11"/>
  <c r="N854" i="11"/>
  <c r="M854" i="11"/>
  <c r="P853" i="11"/>
  <c r="O853" i="11"/>
  <c r="N853" i="11"/>
  <c r="Q853" i="11" s="1"/>
  <c r="M853" i="11"/>
  <c r="P852" i="11"/>
  <c r="O852" i="11"/>
  <c r="N852" i="11"/>
  <c r="M852" i="11"/>
  <c r="P851" i="11"/>
  <c r="O851" i="11"/>
  <c r="N851" i="11"/>
  <c r="M851" i="11"/>
  <c r="P850" i="11"/>
  <c r="O850" i="11"/>
  <c r="N850" i="11"/>
  <c r="Q850" i="11" s="1"/>
  <c r="M850" i="11"/>
  <c r="P849" i="11"/>
  <c r="O849" i="11"/>
  <c r="N849" i="11"/>
  <c r="M849" i="11"/>
  <c r="P848" i="11"/>
  <c r="O848" i="11"/>
  <c r="N848" i="11"/>
  <c r="M848" i="11"/>
  <c r="P847" i="11"/>
  <c r="O847" i="11"/>
  <c r="N847" i="11"/>
  <c r="M847" i="11"/>
  <c r="P846" i="11"/>
  <c r="O846" i="11"/>
  <c r="N846" i="11"/>
  <c r="M846" i="11"/>
  <c r="P845" i="11"/>
  <c r="O845" i="11"/>
  <c r="N845" i="11"/>
  <c r="M845" i="11"/>
  <c r="P844" i="11"/>
  <c r="O844" i="11"/>
  <c r="N844" i="11"/>
  <c r="Q844" i="11" s="1"/>
  <c r="M844" i="11"/>
  <c r="P843" i="11"/>
  <c r="O843" i="11"/>
  <c r="N843" i="11"/>
  <c r="M843" i="11"/>
  <c r="P842" i="11"/>
  <c r="O842" i="11"/>
  <c r="N842" i="11"/>
  <c r="M842" i="11"/>
  <c r="P841" i="11"/>
  <c r="O841" i="11"/>
  <c r="N841" i="11"/>
  <c r="Q841" i="11" s="1"/>
  <c r="M841" i="11"/>
  <c r="P840" i="11"/>
  <c r="O840" i="11"/>
  <c r="N840" i="11"/>
  <c r="M840" i="11"/>
  <c r="P839" i="11"/>
  <c r="O839" i="11"/>
  <c r="N839" i="11"/>
  <c r="M839" i="11"/>
  <c r="P838" i="11"/>
  <c r="O838" i="11"/>
  <c r="N838" i="11"/>
  <c r="M838" i="11"/>
  <c r="P837" i="11"/>
  <c r="O837" i="11"/>
  <c r="N837" i="11"/>
  <c r="M837" i="11"/>
  <c r="P836" i="11"/>
  <c r="O836" i="11"/>
  <c r="N836" i="11"/>
  <c r="M836" i="11"/>
  <c r="P835" i="11"/>
  <c r="O835" i="11"/>
  <c r="N835" i="11"/>
  <c r="M835" i="11"/>
  <c r="P834" i="11"/>
  <c r="O834" i="11"/>
  <c r="N834" i="11"/>
  <c r="M834" i="11"/>
  <c r="P833" i="11"/>
  <c r="O833" i="11"/>
  <c r="N833" i="11"/>
  <c r="M833" i="11"/>
  <c r="P832" i="11"/>
  <c r="O832" i="11"/>
  <c r="N832" i="11"/>
  <c r="M832" i="11"/>
  <c r="P831" i="11"/>
  <c r="O831" i="11"/>
  <c r="N831" i="11"/>
  <c r="M831" i="11"/>
  <c r="P830" i="11"/>
  <c r="O830" i="11"/>
  <c r="N830" i="11"/>
  <c r="M830" i="11"/>
  <c r="P829" i="11"/>
  <c r="O829" i="11"/>
  <c r="N829" i="11"/>
  <c r="Q829" i="11" s="1"/>
  <c r="M829" i="11"/>
  <c r="P828" i="11"/>
  <c r="O828" i="11"/>
  <c r="N828" i="11"/>
  <c r="M828" i="11"/>
  <c r="P827" i="11"/>
  <c r="O827" i="11"/>
  <c r="N827" i="11"/>
  <c r="M827" i="11"/>
  <c r="P826" i="11"/>
  <c r="O826" i="11"/>
  <c r="N826" i="11"/>
  <c r="M826" i="11"/>
  <c r="P825" i="11"/>
  <c r="O825" i="11"/>
  <c r="N825" i="11"/>
  <c r="M825" i="11"/>
  <c r="P824" i="11"/>
  <c r="O824" i="11"/>
  <c r="N824" i="11"/>
  <c r="M824" i="11"/>
  <c r="P823" i="11"/>
  <c r="O823" i="11"/>
  <c r="N823" i="11"/>
  <c r="M823" i="11"/>
  <c r="P822" i="11"/>
  <c r="O822" i="11"/>
  <c r="N822" i="11"/>
  <c r="M822" i="11"/>
  <c r="P821" i="11"/>
  <c r="O821" i="11"/>
  <c r="N821" i="11"/>
  <c r="M821" i="11"/>
  <c r="P820" i="11"/>
  <c r="Q820" i="11" s="1"/>
  <c r="O820" i="11"/>
  <c r="N820" i="11"/>
  <c r="M820" i="11"/>
  <c r="P819" i="11"/>
  <c r="O819" i="11"/>
  <c r="N819" i="11"/>
  <c r="M819" i="11"/>
  <c r="P818" i="11"/>
  <c r="O818" i="11"/>
  <c r="N818" i="11"/>
  <c r="M818" i="11"/>
  <c r="P817" i="11"/>
  <c r="O817" i="11"/>
  <c r="N817" i="11"/>
  <c r="M817" i="11"/>
  <c r="P816" i="11"/>
  <c r="O816" i="11"/>
  <c r="N816" i="11"/>
  <c r="Q816" i="11" s="1"/>
  <c r="M816" i="11"/>
  <c r="P815" i="11"/>
  <c r="O815" i="11"/>
  <c r="N815" i="11"/>
  <c r="M815" i="11"/>
  <c r="P814" i="11"/>
  <c r="O814" i="11"/>
  <c r="N814" i="11"/>
  <c r="M814" i="11"/>
  <c r="P813" i="11"/>
  <c r="O813" i="11"/>
  <c r="N813" i="11"/>
  <c r="M813" i="11"/>
  <c r="P812" i="11"/>
  <c r="O812" i="11"/>
  <c r="N812" i="11"/>
  <c r="M812" i="11"/>
  <c r="P811" i="11"/>
  <c r="O811" i="11"/>
  <c r="N811" i="11"/>
  <c r="M811" i="11"/>
  <c r="P810" i="11"/>
  <c r="O810" i="11"/>
  <c r="N810" i="11"/>
  <c r="M810" i="11"/>
  <c r="P809" i="11"/>
  <c r="O809" i="11"/>
  <c r="N809" i="11"/>
  <c r="M809" i="11"/>
  <c r="P808" i="11"/>
  <c r="O808" i="11"/>
  <c r="N808" i="11"/>
  <c r="M808" i="11"/>
  <c r="P807" i="11"/>
  <c r="O807" i="11"/>
  <c r="N807" i="11"/>
  <c r="M807" i="11"/>
  <c r="P806" i="11"/>
  <c r="O806" i="11"/>
  <c r="N806" i="11"/>
  <c r="M806" i="11"/>
  <c r="P805" i="11"/>
  <c r="O805" i="11"/>
  <c r="N805" i="11"/>
  <c r="M805" i="11"/>
  <c r="P804" i="11"/>
  <c r="O804" i="11"/>
  <c r="N804" i="11"/>
  <c r="Q804" i="11" s="1"/>
  <c r="M804" i="11"/>
  <c r="P803" i="11"/>
  <c r="O803" i="11"/>
  <c r="N803" i="11"/>
  <c r="M803" i="11"/>
  <c r="P802" i="11"/>
  <c r="O802" i="11"/>
  <c r="N802" i="11"/>
  <c r="M802" i="11"/>
  <c r="P801" i="11"/>
  <c r="O801" i="11"/>
  <c r="N801" i="11"/>
  <c r="Q801" i="11" s="1"/>
  <c r="M801" i="11"/>
  <c r="P800" i="11"/>
  <c r="O800" i="11"/>
  <c r="N800" i="11"/>
  <c r="Q800" i="11" s="1"/>
  <c r="M800" i="11"/>
  <c r="P799" i="11"/>
  <c r="O799" i="11"/>
  <c r="N799" i="11"/>
  <c r="M799" i="11"/>
  <c r="P798" i="11"/>
  <c r="O798" i="11"/>
  <c r="N798" i="11"/>
  <c r="M798" i="11"/>
  <c r="P797" i="11"/>
  <c r="O797" i="11"/>
  <c r="N797" i="11"/>
  <c r="M797" i="11"/>
  <c r="P796" i="11"/>
  <c r="O796" i="11"/>
  <c r="N796" i="11"/>
  <c r="M796" i="11"/>
  <c r="P795" i="11"/>
  <c r="O795" i="11"/>
  <c r="N795" i="11"/>
  <c r="Q795" i="11" s="1"/>
  <c r="M795" i="11"/>
  <c r="P794" i="11"/>
  <c r="O794" i="11"/>
  <c r="N794" i="11"/>
  <c r="M794" i="11"/>
  <c r="P793" i="11"/>
  <c r="O793" i="11"/>
  <c r="N793" i="11"/>
  <c r="M793" i="11"/>
  <c r="P792" i="11"/>
  <c r="O792" i="11"/>
  <c r="N792" i="11"/>
  <c r="M792" i="11"/>
  <c r="P791" i="11"/>
  <c r="O791" i="11"/>
  <c r="N791" i="11"/>
  <c r="M791" i="11"/>
  <c r="P790" i="11"/>
  <c r="O790" i="11"/>
  <c r="N790" i="11"/>
  <c r="M790" i="11"/>
  <c r="P789" i="11"/>
  <c r="O789" i="11"/>
  <c r="N789" i="11"/>
  <c r="Q789" i="11" s="1"/>
  <c r="M789" i="11"/>
  <c r="P788" i="11"/>
  <c r="Q788" i="11" s="1"/>
  <c r="O788" i="11"/>
  <c r="N788" i="11"/>
  <c r="M788" i="11"/>
  <c r="P787" i="11"/>
  <c r="O787" i="11"/>
  <c r="N787" i="11"/>
  <c r="M787" i="11"/>
  <c r="P786" i="11"/>
  <c r="O786" i="11"/>
  <c r="N786" i="11"/>
  <c r="M786" i="11"/>
  <c r="P785" i="11"/>
  <c r="Q785" i="11" s="1"/>
  <c r="O785" i="11"/>
  <c r="N785" i="11"/>
  <c r="M785" i="11"/>
  <c r="P784" i="11"/>
  <c r="O784" i="11"/>
  <c r="N784" i="11"/>
  <c r="M784" i="11"/>
  <c r="P783" i="11"/>
  <c r="Q783" i="11" s="1"/>
  <c r="O783" i="11"/>
  <c r="N783" i="11"/>
  <c r="M783" i="11"/>
  <c r="P782" i="11"/>
  <c r="O782" i="11"/>
  <c r="N782" i="11"/>
  <c r="M782" i="11"/>
  <c r="P781" i="11"/>
  <c r="O781" i="11"/>
  <c r="N781" i="11"/>
  <c r="Q781" i="11" s="1"/>
  <c r="M781" i="11"/>
  <c r="P780" i="11"/>
  <c r="O780" i="11"/>
  <c r="N780" i="11"/>
  <c r="M780" i="11"/>
  <c r="P779" i="11"/>
  <c r="O779" i="11"/>
  <c r="N779" i="11"/>
  <c r="M779" i="11"/>
  <c r="P778" i="11"/>
  <c r="O778" i="11"/>
  <c r="N778" i="11"/>
  <c r="M778" i="11"/>
  <c r="P777" i="11"/>
  <c r="O777" i="11"/>
  <c r="N777" i="11"/>
  <c r="M777" i="11"/>
  <c r="P776" i="11"/>
  <c r="O776" i="11"/>
  <c r="N776" i="11"/>
  <c r="M776" i="11"/>
  <c r="P775" i="11"/>
  <c r="O775" i="11"/>
  <c r="N775" i="11"/>
  <c r="M775" i="11"/>
  <c r="P774" i="11"/>
  <c r="O774" i="11"/>
  <c r="N774" i="11"/>
  <c r="M774" i="11"/>
  <c r="P773" i="11"/>
  <c r="O773" i="11"/>
  <c r="N773" i="11"/>
  <c r="M773" i="11"/>
  <c r="P772" i="11"/>
  <c r="O772" i="11"/>
  <c r="N772" i="11"/>
  <c r="M772" i="11"/>
  <c r="P771" i="11"/>
  <c r="O771" i="11"/>
  <c r="N771" i="11"/>
  <c r="M771" i="11"/>
  <c r="P770" i="11"/>
  <c r="O770" i="11"/>
  <c r="N770" i="11"/>
  <c r="M770" i="11"/>
  <c r="P769" i="11"/>
  <c r="O769" i="11"/>
  <c r="N769" i="11"/>
  <c r="Q769" i="11" s="1"/>
  <c r="M769" i="11"/>
  <c r="P768" i="11"/>
  <c r="O768" i="11"/>
  <c r="N768" i="11"/>
  <c r="M768" i="11"/>
  <c r="P767" i="11"/>
  <c r="O767" i="11"/>
  <c r="N767" i="11"/>
  <c r="M767" i="11"/>
  <c r="P766" i="11"/>
  <c r="O766" i="11"/>
  <c r="N766" i="11"/>
  <c r="M766" i="11"/>
  <c r="P765" i="11"/>
  <c r="O765" i="11"/>
  <c r="N765" i="11"/>
  <c r="M765" i="11"/>
  <c r="P764" i="11"/>
  <c r="O764" i="11"/>
  <c r="N764" i="11"/>
  <c r="M764" i="11"/>
  <c r="P763" i="11"/>
  <c r="O763" i="11"/>
  <c r="N763" i="11"/>
  <c r="M763" i="11"/>
  <c r="P762" i="11"/>
  <c r="O762" i="11"/>
  <c r="N762" i="11"/>
  <c r="M762" i="11"/>
  <c r="P761" i="11"/>
  <c r="O761" i="11"/>
  <c r="N761" i="11"/>
  <c r="M761" i="11"/>
  <c r="P760" i="11"/>
  <c r="O760" i="11"/>
  <c r="N760" i="11"/>
  <c r="M760" i="11"/>
  <c r="P759" i="11"/>
  <c r="O759" i="11"/>
  <c r="N759" i="11"/>
  <c r="M759" i="11"/>
  <c r="P758" i="11"/>
  <c r="O758" i="11"/>
  <c r="N758" i="11"/>
  <c r="M758" i="11"/>
  <c r="P757" i="11"/>
  <c r="O757" i="11"/>
  <c r="N757" i="11"/>
  <c r="M757" i="11"/>
  <c r="P756" i="11"/>
  <c r="O756" i="11"/>
  <c r="N756" i="11"/>
  <c r="M756" i="11"/>
  <c r="P755" i="11"/>
  <c r="O755" i="11"/>
  <c r="N755" i="11"/>
  <c r="M755" i="11"/>
  <c r="P754" i="11"/>
  <c r="O754" i="11"/>
  <c r="N754" i="11"/>
  <c r="Q754" i="11" s="1"/>
  <c r="M754" i="11"/>
  <c r="P753" i="11"/>
  <c r="O753" i="11"/>
  <c r="N753" i="11"/>
  <c r="M753" i="11"/>
  <c r="P752" i="11"/>
  <c r="O752" i="11"/>
  <c r="N752" i="11"/>
  <c r="M752" i="11"/>
  <c r="P751" i="11"/>
  <c r="O751" i="11"/>
  <c r="N751" i="11"/>
  <c r="M751" i="11"/>
  <c r="P750" i="11"/>
  <c r="O750" i="11"/>
  <c r="N750" i="11"/>
  <c r="M750" i="11"/>
  <c r="P749" i="11"/>
  <c r="O749" i="11"/>
  <c r="N749" i="11"/>
  <c r="Q749" i="11" s="1"/>
  <c r="M749" i="11"/>
  <c r="P748" i="11"/>
  <c r="O748" i="11"/>
  <c r="N748" i="11"/>
  <c r="M748" i="11"/>
  <c r="P747" i="11"/>
  <c r="O747" i="11"/>
  <c r="N747" i="11"/>
  <c r="M747" i="11"/>
  <c r="P746" i="11"/>
  <c r="O746" i="11"/>
  <c r="N746" i="11"/>
  <c r="M746" i="11"/>
  <c r="P745" i="11"/>
  <c r="O745" i="11"/>
  <c r="N745" i="11"/>
  <c r="M745" i="11"/>
  <c r="P744" i="11"/>
  <c r="O744" i="11"/>
  <c r="N744" i="11"/>
  <c r="M744" i="11"/>
  <c r="P743" i="11"/>
  <c r="O743" i="11"/>
  <c r="N743" i="11"/>
  <c r="M743" i="11"/>
  <c r="P742" i="11"/>
  <c r="O742" i="11"/>
  <c r="N742" i="11"/>
  <c r="M742" i="11"/>
  <c r="P741" i="11"/>
  <c r="O741" i="11"/>
  <c r="N741" i="11"/>
  <c r="M741" i="11"/>
  <c r="P740" i="11"/>
  <c r="O740" i="11"/>
  <c r="N740" i="11"/>
  <c r="M740" i="11"/>
  <c r="P739" i="11"/>
  <c r="O739" i="11"/>
  <c r="N739" i="11"/>
  <c r="M739" i="11"/>
  <c r="P738" i="11"/>
  <c r="O738" i="11"/>
  <c r="N738" i="11"/>
  <c r="M738" i="11"/>
  <c r="P737" i="11"/>
  <c r="O737" i="11"/>
  <c r="N737" i="11"/>
  <c r="M737" i="11"/>
  <c r="P736" i="11"/>
  <c r="O736" i="11"/>
  <c r="N736" i="11"/>
  <c r="M736" i="11"/>
  <c r="P735" i="11"/>
  <c r="O735" i="11"/>
  <c r="N735" i="11"/>
  <c r="M735" i="11"/>
  <c r="P734" i="11"/>
  <c r="O734" i="11"/>
  <c r="N734" i="11"/>
  <c r="M734" i="11"/>
  <c r="P733" i="11"/>
  <c r="O733" i="11"/>
  <c r="N733" i="11"/>
  <c r="M733" i="11"/>
  <c r="P732" i="11"/>
  <c r="O732" i="11"/>
  <c r="N732" i="11"/>
  <c r="M732" i="11"/>
  <c r="P731" i="11"/>
  <c r="O731" i="11"/>
  <c r="N731" i="11"/>
  <c r="M731" i="11"/>
  <c r="P730" i="11"/>
  <c r="O730" i="11"/>
  <c r="N730" i="11"/>
  <c r="M730" i="11"/>
  <c r="P729" i="11"/>
  <c r="O729" i="11"/>
  <c r="N729" i="11"/>
  <c r="M729" i="11"/>
  <c r="P728" i="11"/>
  <c r="O728" i="11"/>
  <c r="N728" i="11"/>
  <c r="M728" i="11"/>
  <c r="P727" i="11"/>
  <c r="Q727" i="11" s="1"/>
  <c r="O727" i="11"/>
  <c r="N727" i="11"/>
  <c r="M727" i="11"/>
  <c r="P726" i="11"/>
  <c r="O726" i="11"/>
  <c r="N726" i="11"/>
  <c r="M726" i="11"/>
  <c r="P725" i="11"/>
  <c r="O725" i="11"/>
  <c r="N725" i="11"/>
  <c r="M725" i="11"/>
  <c r="P724" i="11"/>
  <c r="O724" i="11"/>
  <c r="N724" i="11"/>
  <c r="M724" i="11"/>
  <c r="P723" i="11"/>
  <c r="O723" i="11"/>
  <c r="N723" i="11"/>
  <c r="M723" i="11"/>
  <c r="P722" i="11"/>
  <c r="O722" i="11"/>
  <c r="N722" i="11"/>
  <c r="M722" i="11"/>
  <c r="P721" i="11"/>
  <c r="O721" i="11"/>
  <c r="N721" i="11"/>
  <c r="M721" i="11"/>
  <c r="P720" i="11"/>
  <c r="O720" i="11"/>
  <c r="N720" i="11"/>
  <c r="M720" i="11"/>
  <c r="P719" i="11"/>
  <c r="O719" i="11"/>
  <c r="N719" i="11"/>
  <c r="M719" i="11"/>
  <c r="P718" i="11"/>
  <c r="O718" i="11"/>
  <c r="N718" i="11"/>
  <c r="M718" i="11"/>
  <c r="P717" i="11"/>
  <c r="O717" i="11"/>
  <c r="N717" i="11"/>
  <c r="M717" i="11"/>
  <c r="P716" i="11"/>
  <c r="O716" i="11"/>
  <c r="N716" i="11"/>
  <c r="M716" i="11"/>
  <c r="P715" i="11"/>
  <c r="O715" i="11"/>
  <c r="N715" i="11"/>
  <c r="M715" i="11"/>
  <c r="P714" i="11"/>
  <c r="O714" i="11"/>
  <c r="N714" i="11"/>
  <c r="M714" i="11"/>
  <c r="P713" i="11"/>
  <c r="O713" i="11"/>
  <c r="N713" i="11"/>
  <c r="M713" i="11"/>
  <c r="P712" i="11"/>
  <c r="O712" i="11"/>
  <c r="N712" i="11"/>
  <c r="M712" i="11"/>
  <c r="P711" i="11"/>
  <c r="O711" i="11"/>
  <c r="N711" i="11"/>
  <c r="M711" i="11"/>
  <c r="P710" i="11"/>
  <c r="O710" i="11"/>
  <c r="N710" i="11"/>
  <c r="Q710" i="11" s="1"/>
  <c r="M710" i="11"/>
  <c r="P709" i="11"/>
  <c r="O709" i="11"/>
  <c r="N709" i="11"/>
  <c r="M709" i="11"/>
  <c r="P708" i="11"/>
  <c r="O708" i="11"/>
  <c r="N708" i="11"/>
  <c r="M708" i="11"/>
  <c r="P707" i="11"/>
  <c r="O707" i="11"/>
  <c r="N707" i="11"/>
  <c r="Q707" i="11" s="1"/>
  <c r="M707" i="11"/>
  <c r="P706" i="11"/>
  <c r="O706" i="11"/>
  <c r="N706" i="11"/>
  <c r="M706" i="11"/>
  <c r="P705" i="11"/>
  <c r="Q705" i="11" s="1"/>
  <c r="O705" i="11"/>
  <c r="N705" i="11"/>
  <c r="M705" i="11"/>
  <c r="P704" i="11"/>
  <c r="O704" i="11"/>
  <c r="N704" i="11"/>
  <c r="M704" i="11"/>
  <c r="P703" i="11"/>
  <c r="O703" i="11"/>
  <c r="N703" i="11"/>
  <c r="M703" i="11"/>
  <c r="P702" i="11"/>
  <c r="Q702" i="11" s="1"/>
  <c r="O702" i="11"/>
  <c r="N702" i="11"/>
  <c r="M702" i="11"/>
  <c r="P701" i="11"/>
  <c r="O701" i="11"/>
  <c r="N701" i="11"/>
  <c r="M701" i="11"/>
  <c r="P700" i="11"/>
  <c r="O700" i="11"/>
  <c r="N700" i="11"/>
  <c r="M700" i="11"/>
  <c r="P699" i="11"/>
  <c r="Q699" i="11" s="1"/>
  <c r="O699" i="11"/>
  <c r="N699" i="11"/>
  <c r="M699" i="11"/>
  <c r="P698" i="11"/>
  <c r="O698" i="11"/>
  <c r="N698" i="11"/>
  <c r="M698" i="11"/>
  <c r="P697" i="11"/>
  <c r="O697" i="11"/>
  <c r="N697" i="11"/>
  <c r="M697" i="11"/>
  <c r="P696" i="11"/>
  <c r="Q696" i="11" s="1"/>
  <c r="O696" i="11"/>
  <c r="N696" i="11"/>
  <c r="M696" i="11"/>
  <c r="P695" i="11"/>
  <c r="O695" i="11"/>
  <c r="N695" i="11"/>
  <c r="Q695" i="11" s="1"/>
  <c r="M695" i="11"/>
  <c r="P694" i="11"/>
  <c r="O694" i="11"/>
  <c r="N694" i="11"/>
  <c r="M694" i="11"/>
  <c r="P693" i="11"/>
  <c r="O693" i="11"/>
  <c r="N693" i="11"/>
  <c r="M693" i="11"/>
  <c r="P692" i="11"/>
  <c r="O692" i="11"/>
  <c r="N692" i="11"/>
  <c r="M692" i="11"/>
  <c r="P691" i="11"/>
  <c r="O691" i="11"/>
  <c r="N691" i="11"/>
  <c r="M691" i="11"/>
  <c r="P690" i="11"/>
  <c r="O690" i="11"/>
  <c r="N690" i="11"/>
  <c r="M690" i="11"/>
  <c r="P689" i="11"/>
  <c r="O689" i="11"/>
  <c r="N689" i="11"/>
  <c r="Q689" i="11" s="1"/>
  <c r="M689" i="11"/>
  <c r="P688" i="11"/>
  <c r="O688" i="11"/>
  <c r="N688" i="11"/>
  <c r="M688" i="11"/>
  <c r="P687" i="11"/>
  <c r="O687" i="11"/>
  <c r="N687" i="11"/>
  <c r="M687" i="11"/>
  <c r="P686" i="11"/>
  <c r="O686" i="11"/>
  <c r="N686" i="11"/>
  <c r="M686" i="11"/>
  <c r="P685" i="11"/>
  <c r="O685" i="11"/>
  <c r="N685" i="11"/>
  <c r="M685" i="11"/>
  <c r="P684" i="11"/>
  <c r="O684" i="11"/>
  <c r="N684" i="11"/>
  <c r="M684" i="11"/>
  <c r="P683" i="11"/>
  <c r="O683" i="11"/>
  <c r="N683" i="11"/>
  <c r="M683" i="11"/>
  <c r="P682" i="11"/>
  <c r="O682" i="11"/>
  <c r="N682" i="11"/>
  <c r="M682" i="11"/>
  <c r="P681" i="11"/>
  <c r="O681" i="11"/>
  <c r="N681" i="11"/>
  <c r="M681" i="11"/>
  <c r="P680" i="11"/>
  <c r="O680" i="11"/>
  <c r="N680" i="11"/>
  <c r="M680" i="11"/>
  <c r="P679" i="11"/>
  <c r="O679" i="11"/>
  <c r="N679" i="11"/>
  <c r="M679" i="11"/>
  <c r="Q678" i="11"/>
  <c r="P678" i="11"/>
  <c r="O678" i="11"/>
  <c r="N678" i="11"/>
  <c r="M678" i="11"/>
  <c r="P677" i="11"/>
  <c r="O677" i="11"/>
  <c r="N677" i="11"/>
  <c r="M677" i="11"/>
  <c r="P676" i="11"/>
  <c r="O676" i="11"/>
  <c r="N676" i="11"/>
  <c r="M676" i="11"/>
  <c r="P675" i="11"/>
  <c r="O675" i="11"/>
  <c r="N675" i="11"/>
  <c r="M675" i="11"/>
  <c r="P674" i="11"/>
  <c r="O674" i="11"/>
  <c r="N674" i="11"/>
  <c r="M674" i="11"/>
  <c r="P673" i="11"/>
  <c r="O673" i="11"/>
  <c r="N673" i="11"/>
  <c r="M673" i="11"/>
  <c r="P672" i="11"/>
  <c r="O672" i="11"/>
  <c r="N672" i="11"/>
  <c r="M672" i="11"/>
  <c r="P671" i="11"/>
  <c r="Q671" i="11" s="1"/>
  <c r="O671" i="11"/>
  <c r="N671" i="11"/>
  <c r="M671" i="11"/>
  <c r="P670" i="11"/>
  <c r="O670" i="11"/>
  <c r="N670" i="11"/>
  <c r="M670" i="11"/>
  <c r="P669" i="11"/>
  <c r="O669" i="11"/>
  <c r="N669" i="11"/>
  <c r="M669" i="11"/>
  <c r="P668" i="11"/>
  <c r="Q668" i="11" s="1"/>
  <c r="O668" i="11"/>
  <c r="N668" i="11"/>
  <c r="M668" i="11"/>
  <c r="P667" i="11"/>
  <c r="O667" i="11"/>
  <c r="N667" i="11"/>
  <c r="Q667" i="11" s="1"/>
  <c r="M667" i="11"/>
  <c r="P666" i="11"/>
  <c r="O666" i="11"/>
  <c r="N666" i="11"/>
  <c r="M666" i="11"/>
  <c r="P665" i="11"/>
  <c r="O665" i="11"/>
  <c r="N665" i="11"/>
  <c r="Q665" i="11" s="1"/>
  <c r="M665" i="11"/>
  <c r="P664" i="11"/>
  <c r="O664" i="11"/>
  <c r="N664" i="11"/>
  <c r="M664" i="11"/>
  <c r="P663" i="11"/>
  <c r="O663" i="11"/>
  <c r="N663" i="11"/>
  <c r="M663" i="11"/>
  <c r="P662" i="11"/>
  <c r="O662" i="11"/>
  <c r="N662" i="11"/>
  <c r="Q662" i="11" s="1"/>
  <c r="M662" i="11"/>
  <c r="P661" i="11"/>
  <c r="O661" i="11"/>
  <c r="N661" i="11"/>
  <c r="M661" i="11"/>
  <c r="P660" i="11"/>
  <c r="O660" i="11"/>
  <c r="N660" i="11"/>
  <c r="M660" i="11"/>
  <c r="P659" i="11"/>
  <c r="O659" i="11"/>
  <c r="N659" i="11"/>
  <c r="Q659" i="11" s="1"/>
  <c r="M659" i="11"/>
  <c r="P658" i="11"/>
  <c r="O658" i="11"/>
  <c r="N658" i="11"/>
  <c r="M658" i="11"/>
  <c r="P657" i="11"/>
  <c r="O657" i="11"/>
  <c r="N657" i="11"/>
  <c r="M657" i="11"/>
  <c r="P656" i="11"/>
  <c r="O656" i="11"/>
  <c r="N656" i="11"/>
  <c r="M656" i="11"/>
  <c r="P655" i="11"/>
  <c r="O655" i="11"/>
  <c r="N655" i="11"/>
  <c r="M655" i="11"/>
  <c r="P654" i="11"/>
  <c r="O654" i="11"/>
  <c r="N654" i="11"/>
  <c r="M654" i="11"/>
  <c r="P653" i="11"/>
  <c r="O653" i="11"/>
  <c r="N653" i="11"/>
  <c r="M653" i="11"/>
  <c r="P652" i="11"/>
  <c r="O652" i="11"/>
  <c r="N652" i="11"/>
  <c r="M652" i="11"/>
  <c r="P651" i="11"/>
  <c r="O651" i="11"/>
  <c r="N651" i="11"/>
  <c r="M651" i="11"/>
  <c r="P650" i="11"/>
  <c r="O650" i="11"/>
  <c r="N650" i="11"/>
  <c r="M650" i="11"/>
  <c r="P649" i="11"/>
  <c r="O649" i="11"/>
  <c r="N649" i="11"/>
  <c r="M649" i="11"/>
  <c r="P648" i="11"/>
  <c r="O648" i="11"/>
  <c r="N648" i="11"/>
  <c r="M648" i="11"/>
  <c r="P647" i="11"/>
  <c r="O647" i="11"/>
  <c r="N647" i="11"/>
  <c r="Q647" i="11" s="1"/>
  <c r="M647" i="11"/>
  <c r="P646" i="11"/>
  <c r="O646" i="11"/>
  <c r="N646" i="11"/>
  <c r="M646" i="11"/>
  <c r="P645" i="11"/>
  <c r="O645" i="11"/>
  <c r="N645" i="11"/>
  <c r="M645" i="11"/>
  <c r="P644" i="11"/>
  <c r="O644" i="11"/>
  <c r="N644" i="11"/>
  <c r="Q644" i="11" s="1"/>
  <c r="M644" i="11"/>
  <c r="P643" i="11"/>
  <c r="O643" i="11"/>
  <c r="N643" i="11"/>
  <c r="Q643" i="11" s="1"/>
  <c r="M643" i="11"/>
  <c r="P642" i="11"/>
  <c r="O642" i="11"/>
  <c r="N642" i="11"/>
  <c r="M642" i="11"/>
  <c r="P641" i="11"/>
  <c r="O641" i="11"/>
  <c r="N641" i="11"/>
  <c r="Q641" i="11" s="1"/>
  <c r="M641" i="11"/>
  <c r="P640" i="11"/>
  <c r="O640" i="11"/>
  <c r="N640" i="11"/>
  <c r="Q640" i="11" s="1"/>
  <c r="M640" i="11"/>
  <c r="P639" i="11"/>
  <c r="O639" i="11"/>
  <c r="N639" i="11"/>
  <c r="M639" i="11"/>
  <c r="P638" i="11"/>
  <c r="O638" i="11"/>
  <c r="N638" i="11"/>
  <c r="Q638" i="11" s="1"/>
  <c r="M638" i="11"/>
  <c r="P637" i="11"/>
  <c r="O637" i="11"/>
  <c r="N637" i="11"/>
  <c r="M637" i="11"/>
  <c r="P636" i="11"/>
  <c r="O636" i="11"/>
  <c r="N636" i="11"/>
  <c r="M636" i="11"/>
  <c r="P635" i="11"/>
  <c r="O635" i="11"/>
  <c r="N635" i="11"/>
  <c r="M635" i="11"/>
  <c r="P634" i="11"/>
  <c r="O634" i="11"/>
  <c r="N634" i="11"/>
  <c r="M634" i="11"/>
  <c r="P633" i="11"/>
  <c r="O633" i="11"/>
  <c r="N633" i="11"/>
  <c r="M633" i="11"/>
  <c r="P632" i="11"/>
  <c r="O632" i="11"/>
  <c r="N632" i="11"/>
  <c r="M632" i="11"/>
  <c r="P631" i="11"/>
  <c r="O631" i="11"/>
  <c r="N631" i="11"/>
  <c r="Q631" i="11" s="1"/>
  <c r="M631" i="11"/>
  <c r="P630" i="11"/>
  <c r="O630" i="11"/>
  <c r="N630" i="11"/>
  <c r="M630" i="11"/>
  <c r="P629" i="11"/>
  <c r="O629" i="11"/>
  <c r="N629" i="11"/>
  <c r="M629" i="11"/>
  <c r="P628" i="11"/>
  <c r="O628" i="11"/>
  <c r="N628" i="11"/>
  <c r="M628" i="11"/>
  <c r="Q627" i="11"/>
  <c r="P627" i="11"/>
  <c r="O627" i="11"/>
  <c r="N627" i="11"/>
  <c r="M627" i="11"/>
  <c r="P626" i="11"/>
  <c r="O626" i="11"/>
  <c r="N626" i="11"/>
  <c r="Q626" i="11" s="1"/>
  <c r="M626" i="11"/>
  <c r="P625" i="11"/>
  <c r="Q625" i="11" s="1"/>
  <c r="O625" i="11"/>
  <c r="N625" i="11"/>
  <c r="M625" i="11"/>
  <c r="P624" i="11"/>
  <c r="O624" i="11"/>
  <c r="N624" i="11"/>
  <c r="M624" i="11"/>
  <c r="P623" i="11"/>
  <c r="O623" i="11"/>
  <c r="N623" i="11"/>
  <c r="M623" i="11"/>
  <c r="P622" i="11"/>
  <c r="Q622" i="11" s="1"/>
  <c r="O622" i="11"/>
  <c r="N622" i="11"/>
  <c r="M622" i="11"/>
  <c r="P621" i="11"/>
  <c r="O621" i="11"/>
  <c r="N621" i="11"/>
  <c r="Q621" i="11" s="1"/>
  <c r="M621" i="11"/>
  <c r="P620" i="11"/>
  <c r="O620" i="11"/>
  <c r="N620" i="11"/>
  <c r="M620" i="11"/>
  <c r="P619" i="11"/>
  <c r="O619" i="11"/>
  <c r="N619" i="11"/>
  <c r="M619" i="11"/>
  <c r="P618" i="11"/>
  <c r="O618" i="11"/>
  <c r="N618" i="11"/>
  <c r="Q618" i="11" s="1"/>
  <c r="M618" i="11"/>
  <c r="P617" i="11"/>
  <c r="O617" i="11"/>
  <c r="N617" i="11"/>
  <c r="Q617" i="11" s="1"/>
  <c r="M617" i="11"/>
  <c r="P616" i="11"/>
  <c r="O616" i="11"/>
  <c r="N616" i="11"/>
  <c r="M616" i="11"/>
  <c r="P615" i="11"/>
  <c r="O615" i="11"/>
  <c r="N615" i="11"/>
  <c r="Q615" i="11" s="1"/>
  <c r="M615" i="11"/>
  <c r="P614" i="11"/>
  <c r="O614" i="11"/>
  <c r="N614" i="11"/>
  <c r="M614" i="11"/>
  <c r="P613" i="11"/>
  <c r="O613" i="11"/>
  <c r="N613" i="11"/>
  <c r="M613" i="11"/>
  <c r="P612" i="11"/>
  <c r="O612" i="11"/>
  <c r="N612" i="11"/>
  <c r="M612" i="11"/>
  <c r="P611" i="11"/>
  <c r="O611" i="11"/>
  <c r="N611" i="11"/>
  <c r="M611" i="11"/>
  <c r="P610" i="11"/>
  <c r="O610" i="11"/>
  <c r="N610" i="11"/>
  <c r="M610" i="11"/>
  <c r="P609" i="11"/>
  <c r="O609" i="11"/>
  <c r="N609" i="11"/>
  <c r="M609" i="11"/>
  <c r="P608" i="11"/>
  <c r="O608" i="11"/>
  <c r="N608" i="11"/>
  <c r="M608" i="11"/>
  <c r="P607" i="11"/>
  <c r="O607" i="11"/>
  <c r="N607" i="11"/>
  <c r="M607" i="11"/>
  <c r="P606" i="11"/>
  <c r="O606" i="11"/>
  <c r="N606" i="11"/>
  <c r="Q606" i="11" s="1"/>
  <c r="M606" i="11"/>
  <c r="P605" i="11"/>
  <c r="O605" i="11"/>
  <c r="N605" i="11"/>
  <c r="M605" i="11"/>
  <c r="P604" i="11"/>
  <c r="O604" i="11"/>
  <c r="N604" i="11"/>
  <c r="M604" i="11"/>
  <c r="P603" i="11"/>
  <c r="O603" i="11"/>
  <c r="N603" i="11"/>
  <c r="Q603" i="11" s="1"/>
  <c r="M603" i="11"/>
  <c r="P602" i="11"/>
  <c r="O602" i="11"/>
  <c r="N602" i="11"/>
  <c r="M602" i="11"/>
  <c r="P601" i="11"/>
  <c r="O601" i="11"/>
  <c r="N601" i="11"/>
  <c r="M601" i="11"/>
  <c r="P600" i="11"/>
  <c r="O600" i="11"/>
  <c r="N600" i="11"/>
  <c r="M600" i="11"/>
  <c r="P599" i="11"/>
  <c r="O599" i="11"/>
  <c r="N599" i="11"/>
  <c r="M599" i="11"/>
  <c r="P598" i="11"/>
  <c r="O598" i="11"/>
  <c r="N598" i="11"/>
  <c r="M598" i="11"/>
  <c r="P597" i="11"/>
  <c r="O597" i="11"/>
  <c r="N597" i="11"/>
  <c r="M597" i="11"/>
  <c r="P596" i="11"/>
  <c r="O596" i="11"/>
  <c r="N596" i="11"/>
  <c r="M596" i="11"/>
  <c r="P595" i="11"/>
  <c r="O595" i="11"/>
  <c r="N595" i="11"/>
  <c r="M595" i="11"/>
  <c r="P594" i="11"/>
  <c r="O594" i="11"/>
  <c r="N594" i="11"/>
  <c r="Q594" i="11" s="1"/>
  <c r="M594" i="11"/>
  <c r="P593" i="11"/>
  <c r="O593" i="11"/>
  <c r="N593" i="11"/>
  <c r="M593" i="11"/>
  <c r="P592" i="11"/>
  <c r="O592" i="11"/>
  <c r="N592" i="11"/>
  <c r="M592" i="11"/>
  <c r="P591" i="11"/>
  <c r="O591" i="11"/>
  <c r="N591" i="11"/>
  <c r="Q591" i="11" s="1"/>
  <c r="M591" i="11"/>
  <c r="P590" i="11"/>
  <c r="Q590" i="11" s="1"/>
  <c r="O590" i="11"/>
  <c r="N590" i="11"/>
  <c r="M590" i="11"/>
  <c r="P589" i="11"/>
  <c r="O589" i="11"/>
  <c r="N589" i="11"/>
  <c r="M589" i="11"/>
  <c r="P588" i="11"/>
  <c r="O588" i="11"/>
  <c r="N588" i="11"/>
  <c r="Q588" i="11" s="1"/>
  <c r="M588" i="11"/>
  <c r="P587" i="11"/>
  <c r="O587" i="11"/>
  <c r="N587" i="11"/>
  <c r="M587" i="11"/>
  <c r="P586" i="11"/>
  <c r="O586" i="11"/>
  <c r="N586" i="11"/>
  <c r="M586" i="11"/>
  <c r="P585" i="11"/>
  <c r="O585" i="11"/>
  <c r="N585" i="11"/>
  <c r="M585" i="11"/>
  <c r="P584" i="11"/>
  <c r="O584" i="11"/>
  <c r="N584" i="11"/>
  <c r="M584" i="11"/>
  <c r="P583" i="11"/>
  <c r="O583" i="11"/>
  <c r="N583" i="11"/>
  <c r="M583" i="11"/>
  <c r="P582" i="11"/>
  <c r="O582" i="11"/>
  <c r="N582" i="11"/>
  <c r="M582" i="11"/>
  <c r="P581" i="11"/>
  <c r="O581" i="11"/>
  <c r="N581" i="11"/>
  <c r="M581" i="11"/>
  <c r="P580" i="11"/>
  <c r="O580" i="11"/>
  <c r="N580" i="11"/>
  <c r="M580" i="11"/>
  <c r="P579" i="11"/>
  <c r="O579" i="11"/>
  <c r="N579" i="11"/>
  <c r="M579" i="11"/>
  <c r="P578" i="11"/>
  <c r="O578" i="11"/>
  <c r="N578" i="11"/>
  <c r="M578" i="11"/>
  <c r="P577" i="11"/>
  <c r="O577" i="11"/>
  <c r="N577" i="11"/>
  <c r="M577" i="11"/>
  <c r="P576" i="11"/>
  <c r="O576" i="11"/>
  <c r="N576" i="11"/>
  <c r="M576" i="11"/>
  <c r="P575" i="11"/>
  <c r="O575" i="11"/>
  <c r="N575" i="11"/>
  <c r="M575" i="11"/>
  <c r="P574" i="11"/>
  <c r="O574" i="11"/>
  <c r="N574" i="11"/>
  <c r="M574" i="11"/>
  <c r="P573" i="11"/>
  <c r="O573" i="11"/>
  <c r="N573" i="11"/>
  <c r="Q573" i="11" s="1"/>
  <c r="M573" i="11"/>
  <c r="P572" i="11"/>
  <c r="O572" i="11"/>
  <c r="N572" i="11"/>
  <c r="M572" i="11"/>
  <c r="P571" i="11"/>
  <c r="O571" i="11"/>
  <c r="N571" i="11"/>
  <c r="M571" i="11"/>
  <c r="P570" i="11"/>
  <c r="O570" i="11"/>
  <c r="N570" i="11"/>
  <c r="M570" i="11"/>
  <c r="P569" i="11"/>
  <c r="Q569" i="11" s="1"/>
  <c r="O569" i="11"/>
  <c r="N569" i="11"/>
  <c r="M569" i="11"/>
  <c r="P568" i="11"/>
  <c r="O568" i="11"/>
  <c r="N568" i="11"/>
  <c r="M568" i="11"/>
  <c r="P567" i="11"/>
  <c r="Q567" i="11" s="1"/>
  <c r="O567" i="11"/>
  <c r="N567" i="11"/>
  <c r="M567" i="11"/>
  <c r="P566" i="11"/>
  <c r="O566" i="11"/>
  <c r="N566" i="11"/>
  <c r="M566" i="11"/>
  <c r="P565" i="11"/>
  <c r="O565" i="11"/>
  <c r="N565" i="11"/>
  <c r="M565" i="11"/>
  <c r="P564" i="11"/>
  <c r="O564" i="11"/>
  <c r="N564" i="11"/>
  <c r="M564" i="11"/>
  <c r="P563" i="11"/>
  <c r="Q563" i="11" s="1"/>
  <c r="O563" i="11"/>
  <c r="N563" i="11"/>
  <c r="M563" i="11"/>
  <c r="P562" i="11"/>
  <c r="O562" i="11"/>
  <c r="N562" i="11"/>
  <c r="M562" i="11"/>
  <c r="P561" i="11"/>
  <c r="O561" i="11"/>
  <c r="N561" i="11"/>
  <c r="M561" i="11"/>
  <c r="P560" i="11"/>
  <c r="O560" i="11"/>
  <c r="N560" i="11"/>
  <c r="M560" i="11"/>
  <c r="P559" i="11"/>
  <c r="O559" i="11"/>
  <c r="N559" i="11"/>
  <c r="M559" i="11"/>
  <c r="P558" i="11"/>
  <c r="O558" i="11"/>
  <c r="N558" i="11"/>
  <c r="M558" i="11"/>
  <c r="P557" i="11"/>
  <c r="O557" i="11"/>
  <c r="N557" i="11"/>
  <c r="M557" i="11"/>
  <c r="P556" i="11"/>
  <c r="O556" i="11"/>
  <c r="N556" i="11"/>
  <c r="M556" i="11"/>
  <c r="P555" i="11"/>
  <c r="O555" i="11"/>
  <c r="N555" i="11"/>
  <c r="M555" i="11"/>
  <c r="P554" i="11"/>
  <c r="O554" i="11"/>
  <c r="N554" i="11"/>
  <c r="M554" i="11"/>
  <c r="P553" i="11"/>
  <c r="O553" i="11"/>
  <c r="N553" i="11"/>
  <c r="M553" i="11"/>
  <c r="P552" i="11"/>
  <c r="O552" i="11"/>
  <c r="N552" i="11"/>
  <c r="M552" i="11"/>
  <c r="P551" i="11"/>
  <c r="O551" i="11"/>
  <c r="N551" i="11"/>
  <c r="M551" i="11"/>
  <c r="P550" i="11"/>
  <c r="O550" i="11"/>
  <c r="N550" i="11"/>
  <c r="M550" i="11"/>
  <c r="P549" i="11"/>
  <c r="O549" i="11"/>
  <c r="N549" i="11"/>
  <c r="M549" i="11"/>
  <c r="P548" i="11"/>
  <c r="O548" i="11"/>
  <c r="N548" i="11"/>
  <c r="M548" i="11"/>
  <c r="P547" i="11"/>
  <c r="O547" i="11"/>
  <c r="N547" i="11"/>
  <c r="M547" i="11"/>
  <c r="P546" i="11"/>
  <c r="O546" i="11"/>
  <c r="N546" i="11"/>
  <c r="M546" i="11"/>
  <c r="P545" i="11"/>
  <c r="O545" i="11"/>
  <c r="N545" i="11"/>
  <c r="M545" i="11"/>
  <c r="P544" i="11"/>
  <c r="O544" i="11"/>
  <c r="N544" i="11"/>
  <c r="M544" i="11"/>
  <c r="P543" i="11"/>
  <c r="O543" i="11"/>
  <c r="N543" i="11"/>
  <c r="M543" i="11"/>
  <c r="P542" i="11"/>
  <c r="O542" i="11"/>
  <c r="N542" i="11"/>
  <c r="M542" i="11"/>
  <c r="P541" i="11"/>
  <c r="O541" i="11"/>
  <c r="N541" i="11"/>
  <c r="M541" i="11"/>
  <c r="P540" i="11"/>
  <c r="O540" i="11"/>
  <c r="N540" i="11"/>
  <c r="M540" i="11"/>
  <c r="P539" i="11"/>
  <c r="O539" i="11"/>
  <c r="N539" i="11"/>
  <c r="M539" i="11"/>
  <c r="P538" i="11"/>
  <c r="O538" i="11"/>
  <c r="N538" i="11"/>
  <c r="M538" i="11"/>
  <c r="P537" i="11"/>
  <c r="O537" i="11"/>
  <c r="N537" i="11"/>
  <c r="M537" i="11"/>
  <c r="P536" i="11"/>
  <c r="O536" i="11"/>
  <c r="N536" i="11"/>
  <c r="M536" i="11"/>
  <c r="P535" i="11"/>
  <c r="O535" i="11"/>
  <c r="N535" i="11"/>
  <c r="M535" i="11"/>
  <c r="P534" i="11"/>
  <c r="O534" i="11"/>
  <c r="N534" i="11"/>
  <c r="M534" i="11"/>
  <c r="P533" i="11"/>
  <c r="O533" i="11"/>
  <c r="N533" i="11"/>
  <c r="M533" i="11"/>
  <c r="P532" i="11"/>
  <c r="O532" i="11"/>
  <c r="N532" i="11"/>
  <c r="M532" i="11"/>
  <c r="P531" i="11"/>
  <c r="O531" i="11"/>
  <c r="N531" i="11"/>
  <c r="M531" i="11"/>
  <c r="P530" i="11"/>
  <c r="O530" i="11"/>
  <c r="N530" i="11"/>
  <c r="M530" i="11"/>
  <c r="P529" i="11"/>
  <c r="O529" i="11"/>
  <c r="N529" i="11"/>
  <c r="M529" i="11"/>
  <c r="P528" i="11"/>
  <c r="O528" i="11"/>
  <c r="N528" i="11"/>
  <c r="M528" i="11"/>
  <c r="P527" i="11"/>
  <c r="O527" i="11"/>
  <c r="N527" i="11"/>
  <c r="M527" i="11"/>
  <c r="P526" i="11"/>
  <c r="O526" i="11"/>
  <c r="N526" i="11"/>
  <c r="M526" i="11"/>
  <c r="Q525" i="11"/>
  <c r="P525" i="11"/>
  <c r="O525" i="11"/>
  <c r="N525" i="11"/>
  <c r="M525" i="11"/>
  <c r="P524" i="11"/>
  <c r="O524" i="11"/>
  <c r="N524" i="11"/>
  <c r="Q524" i="11" s="1"/>
  <c r="M524" i="11"/>
  <c r="P523" i="11"/>
  <c r="O523" i="11"/>
  <c r="N523" i="11"/>
  <c r="M523" i="11"/>
  <c r="P522" i="11"/>
  <c r="O522" i="11"/>
  <c r="N522" i="11"/>
  <c r="M522" i="11"/>
  <c r="P521" i="11"/>
  <c r="O521" i="11"/>
  <c r="N521" i="11"/>
  <c r="M521" i="11"/>
  <c r="P520" i="11"/>
  <c r="O520" i="11"/>
  <c r="N520" i="11"/>
  <c r="M520" i="11"/>
  <c r="P519" i="11"/>
  <c r="O519" i="11"/>
  <c r="N519" i="11"/>
  <c r="M519" i="11"/>
  <c r="P518" i="11"/>
  <c r="O518" i="11"/>
  <c r="N518" i="11"/>
  <c r="Q518" i="11" s="1"/>
  <c r="M518" i="11"/>
  <c r="P517" i="11"/>
  <c r="O517" i="11"/>
  <c r="N517" i="11"/>
  <c r="M517" i="11"/>
  <c r="P516" i="11"/>
  <c r="O516" i="11"/>
  <c r="N516" i="11"/>
  <c r="M516" i="11"/>
  <c r="P515" i="11"/>
  <c r="O515" i="11"/>
  <c r="N515" i="11"/>
  <c r="M515" i="11"/>
  <c r="P514" i="11"/>
  <c r="O514" i="11"/>
  <c r="N514" i="11"/>
  <c r="M514" i="11"/>
  <c r="P513" i="11"/>
  <c r="O513" i="11"/>
  <c r="N513" i="11"/>
  <c r="M513" i="11"/>
  <c r="P512" i="11"/>
  <c r="O512" i="11"/>
  <c r="N512" i="11"/>
  <c r="Q512" i="11" s="1"/>
  <c r="M512" i="11"/>
  <c r="P511" i="11"/>
  <c r="O511" i="11"/>
  <c r="N511" i="11"/>
  <c r="M511" i="11"/>
  <c r="P510" i="11"/>
  <c r="O510" i="11"/>
  <c r="N510" i="11"/>
  <c r="M510" i="11"/>
  <c r="P509" i="11"/>
  <c r="O509" i="11"/>
  <c r="N509" i="11"/>
  <c r="Q509" i="11" s="1"/>
  <c r="M509" i="11"/>
  <c r="P508" i="11"/>
  <c r="O508" i="11"/>
  <c r="N508" i="11"/>
  <c r="M508" i="11"/>
  <c r="P507" i="11"/>
  <c r="O507" i="11"/>
  <c r="N507" i="11"/>
  <c r="M507" i="11"/>
  <c r="P506" i="11"/>
  <c r="O506" i="11"/>
  <c r="N506" i="11"/>
  <c r="M506" i="11"/>
  <c r="P505" i="11"/>
  <c r="O505" i="11"/>
  <c r="N505" i="11"/>
  <c r="M505" i="11"/>
  <c r="P504" i="11"/>
  <c r="O504" i="11"/>
  <c r="N504" i="11"/>
  <c r="M504" i="11"/>
  <c r="P503" i="11"/>
  <c r="O503" i="11"/>
  <c r="N503" i="11"/>
  <c r="M503" i="11"/>
  <c r="P502" i="11"/>
  <c r="O502" i="11"/>
  <c r="N502" i="11"/>
  <c r="M502" i="11"/>
  <c r="P501" i="11"/>
  <c r="O501" i="11"/>
  <c r="N501" i="11"/>
  <c r="M501" i="11"/>
  <c r="P500" i="11"/>
  <c r="O500" i="11"/>
  <c r="N500" i="11"/>
  <c r="M500" i="11"/>
  <c r="Q499" i="11"/>
  <c r="P499" i="11"/>
  <c r="O499" i="11"/>
  <c r="N499" i="11"/>
  <c r="M499" i="11"/>
  <c r="P498" i="11"/>
  <c r="O498" i="11"/>
  <c r="N498" i="11"/>
  <c r="M498" i="11"/>
  <c r="P497" i="11"/>
  <c r="O497" i="11"/>
  <c r="N497" i="11"/>
  <c r="M497" i="11"/>
  <c r="P496" i="11"/>
  <c r="O496" i="11"/>
  <c r="N496" i="11"/>
  <c r="M496" i="11"/>
  <c r="P495" i="11"/>
  <c r="O495" i="11"/>
  <c r="N495" i="11"/>
  <c r="M495" i="11"/>
  <c r="P494" i="11"/>
  <c r="O494" i="11"/>
  <c r="N494" i="11"/>
  <c r="M494" i="11"/>
  <c r="P493" i="11"/>
  <c r="O493" i="11"/>
  <c r="N493" i="11"/>
  <c r="M493" i="11"/>
  <c r="P492" i="11"/>
  <c r="O492" i="11"/>
  <c r="N492" i="11"/>
  <c r="M492" i="11"/>
  <c r="P491" i="11"/>
  <c r="O491" i="11"/>
  <c r="N491" i="11"/>
  <c r="M491" i="11"/>
  <c r="P490" i="11"/>
  <c r="O490" i="11"/>
  <c r="N490" i="11"/>
  <c r="M490" i="11"/>
  <c r="P489" i="11"/>
  <c r="O489" i="11"/>
  <c r="N489" i="11"/>
  <c r="M489" i="11"/>
  <c r="P488" i="11"/>
  <c r="O488" i="11"/>
  <c r="N488" i="11"/>
  <c r="M488" i="11"/>
  <c r="P487" i="11"/>
  <c r="O487" i="11"/>
  <c r="N487" i="11"/>
  <c r="M487" i="11"/>
  <c r="P486" i="11"/>
  <c r="O486" i="11"/>
  <c r="N486" i="11"/>
  <c r="M486" i="11"/>
  <c r="P485" i="11"/>
  <c r="O485" i="11"/>
  <c r="N485" i="11"/>
  <c r="M485" i="11"/>
  <c r="P484" i="11"/>
  <c r="O484" i="11"/>
  <c r="N484" i="11"/>
  <c r="M484" i="11"/>
  <c r="P483" i="11"/>
  <c r="O483" i="11"/>
  <c r="N483" i="11"/>
  <c r="M483" i="11"/>
  <c r="P482" i="11"/>
  <c r="O482" i="11"/>
  <c r="N482" i="11"/>
  <c r="M482" i="11"/>
  <c r="P481" i="11"/>
  <c r="O481" i="11"/>
  <c r="N481" i="11"/>
  <c r="Q481" i="11" s="1"/>
  <c r="M481" i="11"/>
  <c r="P480" i="11"/>
  <c r="O480" i="11"/>
  <c r="N480" i="11"/>
  <c r="M480" i="11"/>
  <c r="P479" i="11"/>
  <c r="O479" i="11"/>
  <c r="N479" i="11"/>
  <c r="M479" i="11"/>
  <c r="P478" i="11"/>
  <c r="O478" i="11"/>
  <c r="N478" i="11"/>
  <c r="M478" i="11"/>
  <c r="P477" i="11"/>
  <c r="O477" i="11"/>
  <c r="N477" i="11"/>
  <c r="M477" i="11"/>
  <c r="P476" i="11"/>
  <c r="O476" i="11"/>
  <c r="N476" i="11"/>
  <c r="M476" i="11"/>
  <c r="P475" i="11"/>
  <c r="O475" i="11"/>
  <c r="N475" i="11"/>
  <c r="Q475" i="11" s="1"/>
  <c r="M475" i="11"/>
  <c r="P474" i="11"/>
  <c r="O474" i="11"/>
  <c r="N474" i="11"/>
  <c r="M474" i="11"/>
  <c r="P473" i="11"/>
  <c r="O473" i="11"/>
  <c r="N473" i="11"/>
  <c r="M473" i="11"/>
  <c r="P472" i="11"/>
  <c r="O472" i="11"/>
  <c r="N472" i="11"/>
  <c r="M472" i="11"/>
  <c r="P471" i="11"/>
  <c r="O471" i="11"/>
  <c r="N471" i="11"/>
  <c r="M471" i="11"/>
  <c r="P470" i="11"/>
  <c r="O470" i="11"/>
  <c r="N470" i="11"/>
  <c r="M470" i="11"/>
  <c r="P469" i="11"/>
  <c r="O469" i="11"/>
  <c r="N469" i="11"/>
  <c r="Q469" i="11" s="1"/>
  <c r="M469" i="11"/>
  <c r="P468" i="11"/>
  <c r="O468" i="11"/>
  <c r="N468" i="11"/>
  <c r="M468" i="11"/>
  <c r="P467" i="11"/>
  <c r="O467" i="11"/>
  <c r="N467" i="11"/>
  <c r="M467" i="11"/>
  <c r="P466" i="11"/>
  <c r="O466" i="11"/>
  <c r="N466" i="11"/>
  <c r="M466" i="11"/>
  <c r="P465" i="11"/>
  <c r="O465" i="11"/>
  <c r="N465" i="11"/>
  <c r="Q465" i="11" s="1"/>
  <c r="M465" i="11"/>
  <c r="P464" i="11"/>
  <c r="Q464" i="11" s="1"/>
  <c r="O464" i="11"/>
  <c r="N464" i="11"/>
  <c r="M464" i="11"/>
  <c r="P463" i="11"/>
  <c r="O463" i="11"/>
  <c r="N463" i="11"/>
  <c r="Q463" i="11" s="1"/>
  <c r="M463" i="11"/>
  <c r="P462" i="11"/>
  <c r="O462" i="11"/>
  <c r="N462" i="11"/>
  <c r="M462" i="11"/>
  <c r="P461" i="11"/>
  <c r="O461" i="11"/>
  <c r="N461" i="11"/>
  <c r="M461" i="11"/>
  <c r="P460" i="11"/>
  <c r="O460" i="11"/>
  <c r="N460" i="11"/>
  <c r="M460" i="11"/>
  <c r="P459" i="11"/>
  <c r="O459" i="11"/>
  <c r="N459" i="11"/>
  <c r="M459" i="11"/>
  <c r="P458" i="11"/>
  <c r="O458" i="11"/>
  <c r="N458" i="11"/>
  <c r="M458" i="11"/>
  <c r="P457" i="11"/>
  <c r="O457" i="11"/>
  <c r="N457" i="11"/>
  <c r="M457" i="11"/>
  <c r="P456" i="11"/>
  <c r="O456" i="11"/>
  <c r="N456" i="11"/>
  <c r="M456" i="11"/>
  <c r="P455" i="11"/>
  <c r="O455" i="11"/>
  <c r="N455" i="11"/>
  <c r="M455" i="11"/>
  <c r="P454" i="11"/>
  <c r="O454" i="11"/>
  <c r="N454" i="11"/>
  <c r="M454" i="11"/>
  <c r="P453" i="11"/>
  <c r="O453" i="11"/>
  <c r="N453" i="11"/>
  <c r="Q453" i="11" s="1"/>
  <c r="M453" i="11"/>
  <c r="P452" i="11"/>
  <c r="O452" i="11"/>
  <c r="N452" i="11"/>
  <c r="M452" i="11"/>
  <c r="P451" i="11"/>
  <c r="O451" i="11"/>
  <c r="N451" i="11"/>
  <c r="Q451" i="11" s="1"/>
  <c r="M451" i="11"/>
  <c r="P450" i="11"/>
  <c r="O450" i="11"/>
  <c r="N450" i="11"/>
  <c r="M450" i="11"/>
  <c r="P449" i="11"/>
  <c r="O449" i="11"/>
  <c r="N449" i="11"/>
  <c r="M449" i="11"/>
  <c r="P448" i="11"/>
  <c r="O448" i="11"/>
  <c r="N448" i="11"/>
  <c r="M448" i="11"/>
  <c r="P447" i="11"/>
  <c r="O447" i="11"/>
  <c r="N447" i="11"/>
  <c r="M447" i="11"/>
  <c r="P446" i="11"/>
  <c r="O446" i="11"/>
  <c r="N446" i="11"/>
  <c r="M446" i="11"/>
  <c r="P445" i="11"/>
  <c r="O445" i="11"/>
  <c r="N445" i="11"/>
  <c r="Q445" i="11" s="1"/>
  <c r="M445" i="11"/>
  <c r="P444" i="11"/>
  <c r="O444" i="11"/>
  <c r="N444" i="11"/>
  <c r="M444" i="11"/>
  <c r="P443" i="11"/>
  <c r="O443" i="11"/>
  <c r="N443" i="11"/>
  <c r="M443" i="11"/>
  <c r="P442" i="11"/>
  <c r="O442" i="11"/>
  <c r="N442" i="11"/>
  <c r="M442" i="11"/>
  <c r="P441" i="11"/>
  <c r="O441" i="11"/>
  <c r="N441" i="11"/>
  <c r="Q441" i="11" s="1"/>
  <c r="M441" i="11"/>
  <c r="P440" i="11"/>
  <c r="O440" i="11"/>
  <c r="N440" i="11"/>
  <c r="M440" i="11"/>
  <c r="P439" i="11"/>
  <c r="O439" i="11"/>
  <c r="N439" i="11"/>
  <c r="Q439" i="11" s="1"/>
  <c r="M439" i="11"/>
  <c r="P438" i="11"/>
  <c r="O438" i="11"/>
  <c r="N438" i="11"/>
  <c r="M438" i="11"/>
  <c r="P437" i="11"/>
  <c r="O437" i="11"/>
  <c r="N437" i="11"/>
  <c r="M437" i="11"/>
  <c r="P436" i="11"/>
  <c r="O436" i="11"/>
  <c r="N436" i="11"/>
  <c r="Q436" i="11" s="1"/>
  <c r="M436" i="11"/>
  <c r="P435" i="11"/>
  <c r="O435" i="11"/>
  <c r="N435" i="11"/>
  <c r="M435" i="11"/>
  <c r="P434" i="11"/>
  <c r="Q434" i="11" s="1"/>
  <c r="O434" i="11"/>
  <c r="N434" i="11"/>
  <c r="M434" i="11"/>
  <c r="P433" i="11"/>
  <c r="O433" i="11"/>
  <c r="N433" i="11"/>
  <c r="M433" i="11"/>
  <c r="P432" i="11"/>
  <c r="O432" i="11"/>
  <c r="N432" i="11"/>
  <c r="M432" i="11"/>
  <c r="P431" i="11"/>
  <c r="Q431" i="11" s="1"/>
  <c r="O431" i="11"/>
  <c r="N431" i="11"/>
  <c r="M431" i="11"/>
  <c r="P430" i="11"/>
  <c r="O430" i="11"/>
  <c r="N430" i="11"/>
  <c r="M430" i="11"/>
  <c r="P429" i="11"/>
  <c r="O429" i="11"/>
  <c r="N429" i="11"/>
  <c r="M429" i="11"/>
  <c r="P428" i="11"/>
  <c r="Q428" i="11" s="1"/>
  <c r="O428" i="11"/>
  <c r="N428" i="11"/>
  <c r="M428" i="11"/>
  <c r="P427" i="11"/>
  <c r="O427" i="11"/>
  <c r="N427" i="11"/>
  <c r="Q427" i="11" s="1"/>
  <c r="M427" i="11"/>
  <c r="P426" i="11"/>
  <c r="O426" i="11"/>
  <c r="N426" i="11"/>
  <c r="M426" i="11"/>
  <c r="P425" i="11"/>
  <c r="Q425" i="11" s="1"/>
  <c r="O425" i="11"/>
  <c r="N425" i="11"/>
  <c r="M425" i="11"/>
  <c r="P424" i="11"/>
  <c r="O424" i="11"/>
  <c r="N424" i="11"/>
  <c r="M424" i="11"/>
  <c r="P423" i="11"/>
  <c r="O423" i="11"/>
  <c r="N423" i="11"/>
  <c r="M423" i="11"/>
  <c r="P422" i="11"/>
  <c r="Q422" i="11" s="1"/>
  <c r="O422" i="11"/>
  <c r="N422" i="11"/>
  <c r="M422" i="11"/>
  <c r="P421" i="11"/>
  <c r="Q421" i="11" s="1"/>
  <c r="O421" i="11"/>
  <c r="N421" i="11"/>
  <c r="M421" i="11"/>
  <c r="P420" i="11"/>
  <c r="O420" i="11"/>
  <c r="N420" i="11"/>
  <c r="M420" i="11"/>
  <c r="P419" i="11"/>
  <c r="O419" i="11"/>
  <c r="N419" i="11"/>
  <c r="Q419" i="11" s="1"/>
  <c r="M419" i="11"/>
  <c r="P418" i="11"/>
  <c r="O418" i="11"/>
  <c r="N418" i="11"/>
  <c r="M418" i="11"/>
  <c r="P417" i="11"/>
  <c r="O417" i="11"/>
  <c r="N417" i="11"/>
  <c r="M417" i="11"/>
  <c r="P416" i="11"/>
  <c r="O416" i="11"/>
  <c r="N416" i="11"/>
  <c r="M416" i="11"/>
  <c r="P415" i="11"/>
  <c r="O415" i="11"/>
  <c r="N415" i="11"/>
  <c r="M415" i="11"/>
  <c r="P414" i="11"/>
  <c r="O414" i="11"/>
  <c r="N414" i="11"/>
  <c r="M414" i="11"/>
  <c r="P413" i="11"/>
  <c r="O413" i="11"/>
  <c r="N413" i="11"/>
  <c r="M413" i="11"/>
  <c r="P412" i="11"/>
  <c r="O412" i="11"/>
  <c r="N412" i="11"/>
  <c r="M412" i="11"/>
  <c r="P411" i="11"/>
  <c r="O411" i="11"/>
  <c r="N411" i="11"/>
  <c r="M411" i="11"/>
  <c r="P410" i="11"/>
  <c r="O410" i="11"/>
  <c r="N410" i="11"/>
  <c r="Q410" i="11" s="1"/>
  <c r="M410" i="11"/>
  <c r="P409" i="11"/>
  <c r="Q409" i="11" s="1"/>
  <c r="O409" i="11"/>
  <c r="N409" i="11"/>
  <c r="M409" i="11"/>
  <c r="P408" i="11"/>
  <c r="O408" i="11"/>
  <c r="N408" i="11"/>
  <c r="M408" i="11"/>
  <c r="P407" i="11"/>
  <c r="O407" i="11"/>
  <c r="N407" i="11"/>
  <c r="M407" i="11"/>
  <c r="P406" i="11"/>
  <c r="Q406" i="11" s="1"/>
  <c r="O406" i="11"/>
  <c r="N406" i="11"/>
  <c r="M406" i="11"/>
  <c r="P405" i="11"/>
  <c r="O405" i="11"/>
  <c r="N405" i="11"/>
  <c r="M405" i="11"/>
  <c r="P404" i="11"/>
  <c r="O404" i="11"/>
  <c r="N404" i="11"/>
  <c r="M404" i="11"/>
  <c r="P403" i="11"/>
  <c r="Q403" i="11" s="1"/>
  <c r="O403" i="11"/>
  <c r="N403" i="11"/>
  <c r="M403" i="11"/>
  <c r="P402" i="11"/>
  <c r="O402" i="11"/>
  <c r="N402" i="11"/>
  <c r="M402" i="11"/>
  <c r="P401" i="11"/>
  <c r="O401" i="11"/>
  <c r="N401" i="11"/>
  <c r="M401" i="11"/>
  <c r="P400" i="11"/>
  <c r="O400" i="11"/>
  <c r="N400" i="11"/>
  <c r="M400" i="11"/>
  <c r="P399" i="11"/>
  <c r="O399" i="11"/>
  <c r="N399" i="11"/>
  <c r="M399" i="11"/>
  <c r="P398" i="11"/>
  <c r="O398" i="11"/>
  <c r="N398" i="11"/>
  <c r="M398" i="11"/>
  <c r="P397" i="11"/>
  <c r="O397" i="11"/>
  <c r="N397" i="11"/>
  <c r="M397" i="11"/>
  <c r="P396" i="11"/>
  <c r="O396" i="11"/>
  <c r="N396" i="11"/>
  <c r="M396" i="11"/>
  <c r="P395" i="11"/>
  <c r="O395" i="11"/>
  <c r="N395" i="11"/>
  <c r="Q395" i="11" s="1"/>
  <c r="M395" i="11"/>
  <c r="P394" i="11"/>
  <c r="O394" i="11"/>
  <c r="N394" i="11"/>
  <c r="M394" i="11"/>
  <c r="P393" i="11"/>
  <c r="O393" i="11"/>
  <c r="N393" i="11"/>
  <c r="M393" i="11"/>
  <c r="P392" i="11"/>
  <c r="O392" i="11"/>
  <c r="N392" i="11"/>
  <c r="M392" i="11"/>
  <c r="P391" i="11"/>
  <c r="Q391" i="11" s="1"/>
  <c r="O391" i="11"/>
  <c r="N391" i="11"/>
  <c r="M391" i="11"/>
  <c r="P390" i="11"/>
  <c r="O390" i="11"/>
  <c r="N390" i="11"/>
  <c r="M390" i="11"/>
  <c r="P389" i="11"/>
  <c r="O389" i="11"/>
  <c r="N389" i="11"/>
  <c r="Q389" i="11" s="1"/>
  <c r="M389" i="11"/>
  <c r="P388" i="11"/>
  <c r="O388" i="11"/>
  <c r="N388" i="11"/>
  <c r="M388" i="11"/>
  <c r="P387" i="11"/>
  <c r="O387" i="11"/>
  <c r="N387" i="11"/>
  <c r="M387" i="11"/>
  <c r="P386" i="11"/>
  <c r="O386" i="11"/>
  <c r="N386" i="11"/>
  <c r="M386" i="11"/>
  <c r="P385" i="11"/>
  <c r="O385" i="11"/>
  <c r="N385" i="11"/>
  <c r="M385" i="11"/>
  <c r="P384" i="11"/>
  <c r="O384" i="11"/>
  <c r="N384" i="11"/>
  <c r="M384" i="11"/>
  <c r="P383" i="11"/>
  <c r="O383" i="11"/>
  <c r="N383" i="11"/>
  <c r="M383" i="11"/>
  <c r="P382" i="11"/>
  <c r="O382" i="11"/>
  <c r="N382" i="11"/>
  <c r="M382" i="11"/>
  <c r="P381" i="11"/>
  <c r="O381" i="11"/>
  <c r="N381" i="11"/>
  <c r="M381" i="11"/>
  <c r="P380" i="11"/>
  <c r="O380" i="11"/>
  <c r="N380" i="11"/>
  <c r="M380" i="11"/>
  <c r="P379" i="11"/>
  <c r="O379" i="11"/>
  <c r="N379" i="11"/>
  <c r="M379" i="11"/>
  <c r="P378" i="11"/>
  <c r="O378" i="11"/>
  <c r="N378" i="11"/>
  <c r="M378" i="11"/>
  <c r="P377" i="11"/>
  <c r="O377" i="11"/>
  <c r="N377" i="11"/>
  <c r="M377" i="11"/>
  <c r="P376" i="11"/>
  <c r="O376" i="11"/>
  <c r="N376" i="11"/>
  <c r="M376" i="11"/>
  <c r="P375" i="11"/>
  <c r="O375" i="11"/>
  <c r="N375" i="11"/>
  <c r="M375" i="11"/>
  <c r="P374" i="11"/>
  <c r="O374" i="11"/>
  <c r="N374" i="11"/>
  <c r="M374" i="11"/>
  <c r="P373" i="11"/>
  <c r="O373" i="11"/>
  <c r="N373" i="11"/>
  <c r="M373" i="11"/>
  <c r="P372" i="11"/>
  <c r="O372" i="11"/>
  <c r="N372" i="11"/>
  <c r="M372" i="11"/>
  <c r="P371" i="11"/>
  <c r="O371" i="11"/>
  <c r="N371" i="11"/>
  <c r="Q371" i="11" s="1"/>
  <c r="M371" i="11"/>
  <c r="P370" i="11"/>
  <c r="O370" i="11"/>
  <c r="N370" i="11"/>
  <c r="M370" i="11"/>
  <c r="P369" i="11"/>
  <c r="O369" i="11"/>
  <c r="N369" i="11"/>
  <c r="M369" i="11"/>
  <c r="P368" i="11"/>
  <c r="O368" i="11"/>
  <c r="N368" i="11"/>
  <c r="M368" i="11"/>
  <c r="P367" i="11"/>
  <c r="O367" i="11"/>
  <c r="N367" i="11"/>
  <c r="M367" i="11"/>
  <c r="P366" i="11"/>
  <c r="O366" i="11"/>
  <c r="N366" i="11"/>
  <c r="M366" i="11"/>
  <c r="P365" i="11"/>
  <c r="O365" i="11"/>
  <c r="N365" i="11"/>
  <c r="M365" i="11"/>
  <c r="P364" i="11"/>
  <c r="O364" i="11"/>
  <c r="N364" i="11"/>
  <c r="M364" i="11"/>
  <c r="P363" i="11"/>
  <c r="O363" i="11"/>
  <c r="N363" i="11"/>
  <c r="M363" i="11"/>
  <c r="P362" i="11"/>
  <c r="O362" i="11"/>
  <c r="N362" i="11"/>
  <c r="M362" i="11"/>
  <c r="P361" i="11"/>
  <c r="O361" i="11"/>
  <c r="N361" i="11"/>
  <c r="M361" i="11"/>
  <c r="P360" i="11"/>
  <c r="O360" i="11"/>
  <c r="N360" i="11"/>
  <c r="M360" i="11"/>
  <c r="P359" i="11"/>
  <c r="O359" i="11"/>
  <c r="N359" i="11"/>
  <c r="M359" i="11"/>
  <c r="P358" i="11"/>
  <c r="O358" i="11"/>
  <c r="N358" i="11"/>
  <c r="M358" i="11"/>
  <c r="P357" i="11"/>
  <c r="O357" i="11"/>
  <c r="N357" i="11"/>
  <c r="M357" i="11"/>
  <c r="P356" i="11"/>
  <c r="O356" i="11"/>
  <c r="N356" i="11"/>
  <c r="M356" i="11"/>
  <c r="P355" i="11"/>
  <c r="O355" i="11"/>
  <c r="N355" i="11"/>
  <c r="M355" i="11"/>
  <c r="P354" i="11"/>
  <c r="O354" i="11"/>
  <c r="N354" i="11"/>
  <c r="M354" i="11"/>
  <c r="P353" i="11"/>
  <c r="O353" i="11"/>
  <c r="N353" i="11"/>
  <c r="M353" i="11"/>
  <c r="P352" i="11"/>
  <c r="O352" i="11"/>
  <c r="N352" i="11"/>
  <c r="M352" i="11"/>
  <c r="P351" i="11"/>
  <c r="O351" i="11"/>
  <c r="N351" i="11"/>
  <c r="M351" i="11"/>
  <c r="P350" i="11"/>
  <c r="O350" i="11"/>
  <c r="N350" i="11"/>
  <c r="M350" i="11"/>
  <c r="P349" i="11"/>
  <c r="O349" i="11"/>
  <c r="N349" i="11"/>
  <c r="M349" i="11"/>
  <c r="P348" i="11"/>
  <c r="Q348" i="11" s="1"/>
  <c r="O348" i="11"/>
  <c r="N348" i="11"/>
  <c r="M348" i="11"/>
  <c r="P347" i="11"/>
  <c r="Q347" i="11" s="1"/>
  <c r="O347" i="11"/>
  <c r="N347" i="11"/>
  <c r="M347" i="11"/>
  <c r="P346" i="11"/>
  <c r="O346" i="11"/>
  <c r="N346" i="11"/>
  <c r="Q346" i="11" s="1"/>
  <c r="M346" i="11"/>
  <c r="P345" i="11"/>
  <c r="O345" i="11"/>
  <c r="N345" i="11"/>
  <c r="M345" i="11"/>
  <c r="P344" i="11"/>
  <c r="O344" i="11"/>
  <c r="N344" i="11"/>
  <c r="M344" i="11"/>
  <c r="P343" i="11"/>
  <c r="O343" i="11"/>
  <c r="N343" i="11"/>
  <c r="M343" i="11"/>
  <c r="P342" i="11"/>
  <c r="O342" i="11"/>
  <c r="N342" i="11"/>
  <c r="M342" i="11"/>
  <c r="P341" i="11"/>
  <c r="O341" i="11"/>
  <c r="N341" i="11"/>
  <c r="M341" i="11"/>
  <c r="P340" i="11"/>
  <c r="O340" i="11"/>
  <c r="N340" i="11"/>
  <c r="M340" i="11"/>
  <c r="P339" i="11"/>
  <c r="O339" i="11"/>
  <c r="N339" i="11"/>
  <c r="Q339" i="11" s="1"/>
  <c r="M339" i="11"/>
  <c r="P338" i="11"/>
  <c r="O338" i="11"/>
  <c r="N338" i="11"/>
  <c r="M338" i="11"/>
  <c r="P337" i="11"/>
  <c r="O337" i="11"/>
  <c r="N337" i="11"/>
  <c r="Q337" i="11" s="1"/>
  <c r="M337" i="11"/>
  <c r="P336" i="11"/>
  <c r="O336" i="11"/>
  <c r="N336" i="11"/>
  <c r="M336" i="11"/>
  <c r="P335" i="11"/>
  <c r="O335" i="11"/>
  <c r="N335" i="11"/>
  <c r="M335" i="11"/>
  <c r="P334" i="11"/>
  <c r="O334" i="11"/>
  <c r="N334" i="11"/>
  <c r="M334" i="11"/>
  <c r="P333" i="11"/>
  <c r="O333" i="11"/>
  <c r="N333" i="11"/>
  <c r="M333" i="11"/>
  <c r="P332" i="11"/>
  <c r="O332" i="11"/>
  <c r="N332" i="11"/>
  <c r="M332" i="11"/>
  <c r="P331" i="11"/>
  <c r="O331" i="11"/>
  <c r="N331" i="11"/>
  <c r="M331" i="11"/>
  <c r="P330" i="11"/>
  <c r="O330" i="11"/>
  <c r="N330" i="11"/>
  <c r="M330" i="11"/>
  <c r="P329" i="11"/>
  <c r="O329" i="11"/>
  <c r="N329" i="11"/>
  <c r="M329" i="11"/>
  <c r="P328" i="11"/>
  <c r="O328" i="11"/>
  <c r="N328" i="11"/>
  <c r="M328" i="11"/>
  <c r="P327" i="11"/>
  <c r="O327" i="11"/>
  <c r="N327" i="11"/>
  <c r="Q327" i="11" s="1"/>
  <c r="M327" i="11"/>
  <c r="P326" i="11"/>
  <c r="O326" i="11"/>
  <c r="N326" i="11"/>
  <c r="M326" i="11"/>
  <c r="P325" i="11"/>
  <c r="O325" i="11"/>
  <c r="N325" i="11"/>
  <c r="M325" i="11"/>
  <c r="P324" i="11"/>
  <c r="O324" i="11"/>
  <c r="N324" i="11"/>
  <c r="Q324" i="11" s="1"/>
  <c r="M324" i="11"/>
  <c r="P323" i="11"/>
  <c r="O323" i="11"/>
  <c r="N323" i="11"/>
  <c r="M323" i="11"/>
  <c r="P322" i="11"/>
  <c r="O322" i="11"/>
  <c r="N322" i="11"/>
  <c r="Q322" i="11" s="1"/>
  <c r="M322" i="11"/>
  <c r="P321" i="11"/>
  <c r="O321" i="11"/>
  <c r="N321" i="11"/>
  <c r="M321" i="11"/>
  <c r="P320" i="11"/>
  <c r="O320" i="11"/>
  <c r="N320" i="11"/>
  <c r="M320" i="11"/>
  <c r="P319" i="11"/>
  <c r="O319" i="11"/>
  <c r="N319" i="11"/>
  <c r="Q319" i="11" s="1"/>
  <c r="M319" i="11"/>
  <c r="P318" i="11"/>
  <c r="O318" i="11"/>
  <c r="N318" i="11"/>
  <c r="M318" i="11"/>
  <c r="P317" i="11"/>
  <c r="O317" i="11"/>
  <c r="N317" i="11"/>
  <c r="M317" i="11"/>
  <c r="P316" i="11"/>
  <c r="O316" i="11"/>
  <c r="N316" i="11"/>
  <c r="Q316" i="11" s="1"/>
  <c r="M316" i="11"/>
  <c r="P315" i="11"/>
  <c r="O315" i="11"/>
  <c r="N315" i="11"/>
  <c r="M315" i="11"/>
  <c r="P314" i="11"/>
  <c r="O314" i="11"/>
  <c r="N314" i="11"/>
  <c r="M314" i="11"/>
  <c r="P313" i="11"/>
  <c r="O313" i="11"/>
  <c r="N313" i="11"/>
  <c r="M313" i="11"/>
  <c r="P312" i="11"/>
  <c r="Q312" i="11" s="1"/>
  <c r="O312" i="11"/>
  <c r="N312" i="11"/>
  <c r="M312" i="11"/>
  <c r="P311" i="11"/>
  <c r="O311" i="11"/>
  <c r="N311" i="11"/>
  <c r="Q311" i="11" s="1"/>
  <c r="M311" i="11"/>
  <c r="P310" i="11"/>
  <c r="O310" i="11"/>
  <c r="N310" i="11"/>
  <c r="M310" i="11"/>
  <c r="P309" i="11"/>
  <c r="O309" i="11"/>
  <c r="N309" i="11"/>
  <c r="M309" i="11"/>
  <c r="P308" i="11"/>
  <c r="O308" i="11"/>
  <c r="N308" i="11"/>
  <c r="Q308" i="11" s="1"/>
  <c r="M308" i="11"/>
  <c r="P307" i="11"/>
  <c r="O307" i="11"/>
  <c r="N307" i="11"/>
  <c r="Q307" i="11" s="1"/>
  <c r="M307" i="11"/>
  <c r="P306" i="11"/>
  <c r="N306" i="11"/>
  <c r="P305" i="11"/>
  <c r="N305" i="11"/>
  <c r="P304" i="11"/>
  <c r="N304" i="11"/>
  <c r="P303" i="11"/>
  <c r="N303" i="11"/>
  <c r="P302" i="11"/>
  <c r="N302" i="11"/>
  <c r="P301" i="11"/>
  <c r="N301" i="11"/>
  <c r="P300" i="11"/>
  <c r="N300" i="11"/>
  <c r="P299" i="11"/>
  <c r="N299" i="11"/>
  <c r="P298" i="11"/>
  <c r="N298" i="11"/>
  <c r="P297" i="11"/>
  <c r="N297" i="11"/>
  <c r="P296" i="11"/>
  <c r="N296" i="11"/>
  <c r="P295" i="11"/>
  <c r="N295" i="11"/>
  <c r="P294" i="11"/>
  <c r="N294" i="11"/>
  <c r="P293" i="11"/>
  <c r="O293" i="11"/>
  <c r="N293" i="11"/>
  <c r="P292" i="11"/>
  <c r="N292" i="11"/>
  <c r="P291" i="11"/>
  <c r="N291" i="11"/>
  <c r="P290" i="11"/>
  <c r="N290" i="11"/>
  <c r="P289" i="11"/>
  <c r="N289" i="11"/>
  <c r="P288" i="11"/>
  <c r="N288" i="11"/>
  <c r="P287" i="11"/>
  <c r="N287" i="11"/>
  <c r="P286" i="11"/>
  <c r="N286" i="11"/>
  <c r="P285" i="11"/>
  <c r="N285" i="11"/>
  <c r="P284" i="11"/>
  <c r="N284" i="11"/>
  <c r="P283" i="11"/>
  <c r="N283" i="11"/>
  <c r="P282" i="11"/>
  <c r="N282" i="11"/>
  <c r="P281" i="11"/>
  <c r="N281" i="11"/>
  <c r="P280" i="11"/>
  <c r="N280" i="11"/>
  <c r="P279" i="11"/>
  <c r="N279" i="11"/>
  <c r="P278" i="11"/>
  <c r="N278" i="11"/>
  <c r="P277" i="11"/>
  <c r="N277" i="11"/>
  <c r="P276" i="11"/>
  <c r="N276" i="11"/>
  <c r="P275" i="11"/>
  <c r="N275" i="11"/>
  <c r="P274" i="11"/>
  <c r="N274" i="11"/>
  <c r="P273" i="11"/>
  <c r="N273" i="11"/>
  <c r="P272" i="11"/>
  <c r="O272" i="11"/>
  <c r="N272" i="11"/>
  <c r="P271" i="11"/>
  <c r="N271" i="11"/>
  <c r="P270" i="11"/>
  <c r="N270" i="11"/>
  <c r="P269" i="11"/>
  <c r="N269" i="11"/>
  <c r="P268" i="11"/>
  <c r="N268" i="11"/>
  <c r="P267" i="11"/>
  <c r="N267" i="11"/>
  <c r="P266" i="11"/>
  <c r="N266" i="11"/>
  <c r="P265" i="11"/>
  <c r="N265" i="11"/>
  <c r="P264" i="11"/>
  <c r="N264" i="11"/>
  <c r="P263" i="11"/>
  <c r="N263" i="11"/>
  <c r="P262" i="11"/>
  <c r="N262" i="11"/>
  <c r="P261" i="11"/>
  <c r="N261" i="11"/>
  <c r="P260" i="11"/>
  <c r="N260" i="11"/>
  <c r="P259" i="11"/>
  <c r="N259" i="11"/>
  <c r="P258" i="11"/>
  <c r="N258" i="11"/>
  <c r="P257" i="11"/>
  <c r="N257" i="11"/>
  <c r="P256" i="11"/>
  <c r="N256" i="11"/>
  <c r="P255" i="11"/>
  <c r="N255" i="11"/>
  <c r="P254" i="11"/>
  <c r="N254" i="11"/>
  <c r="P253" i="11"/>
  <c r="N253" i="11"/>
  <c r="P252" i="11"/>
  <c r="N252" i="11"/>
  <c r="P251" i="11"/>
  <c r="N251" i="11"/>
  <c r="P250" i="11"/>
  <c r="N250" i="11"/>
  <c r="P249" i="11"/>
  <c r="N249" i="11"/>
  <c r="P248" i="11"/>
  <c r="N248" i="11"/>
  <c r="P247" i="11"/>
  <c r="N247" i="11"/>
  <c r="P246" i="11"/>
  <c r="N246" i="11"/>
  <c r="P245" i="11"/>
  <c r="N245" i="11"/>
  <c r="P244" i="11"/>
  <c r="N244" i="11"/>
  <c r="P243" i="11"/>
  <c r="N243" i="11"/>
  <c r="P242" i="11"/>
  <c r="N242" i="11"/>
  <c r="P241" i="11"/>
  <c r="N241" i="11"/>
  <c r="P240" i="11"/>
  <c r="N240" i="11"/>
  <c r="P239" i="11"/>
  <c r="N239" i="11"/>
  <c r="P238" i="11"/>
  <c r="N238" i="11"/>
  <c r="P237" i="11"/>
  <c r="N237" i="11"/>
  <c r="P236" i="11"/>
  <c r="N236" i="11"/>
  <c r="P235" i="11"/>
  <c r="N235" i="11"/>
  <c r="P234" i="11"/>
  <c r="N234" i="11"/>
  <c r="P233" i="11"/>
  <c r="N233" i="11"/>
  <c r="P232" i="11"/>
  <c r="N232" i="11"/>
  <c r="P231" i="11"/>
  <c r="N231" i="11"/>
  <c r="P230" i="11"/>
  <c r="N230" i="11"/>
  <c r="P229" i="11"/>
  <c r="N229" i="11"/>
  <c r="P228" i="11"/>
  <c r="N228" i="11"/>
  <c r="P227" i="11"/>
  <c r="N227" i="11"/>
  <c r="P226" i="11"/>
  <c r="N226" i="11"/>
  <c r="P225" i="11"/>
  <c r="N225" i="11"/>
  <c r="P224" i="11"/>
  <c r="N224" i="11"/>
  <c r="P223" i="11"/>
  <c r="N223" i="11"/>
  <c r="P222" i="11"/>
  <c r="N222" i="11"/>
  <c r="P221" i="11"/>
  <c r="N221" i="11"/>
  <c r="P220" i="11"/>
  <c r="N220" i="11"/>
  <c r="P219" i="11"/>
  <c r="N219" i="11"/>
  <c r="P218" i="11"/>
  <c r="N218" i="11"/>
  <c r="P217" i="11"/>
  <c r="N217" i="11"/>
  <c r="P216" i="11"/>
  <c r="N216" i="11"/>
  <c r="P215" i="11"/>
  <c r="N215" i="11"/>
  <c r="P214" i="11"/>
  <c r="N214" i="11"/>
  <c r="P213" i="11"/>
  <c r="N213" i="11"/>
  <c r="P212" i="11"/>
  <c r="N212" i="11"/>
  <c r="P211" i="11"/>
  <c r="N211" i="11"/>
  <c r="P210" i="11"/>
  <c r="N210" i="11"/>
  <c r="P209" i="11"/>
  <c r="N209" i="11"/>
  <c r="P208" i="11"/>
  <c r="N208" i="11"/>
  <c r="P207" i="11"/>
  <c r="N207" i="11"/>
  <c r="P206" i="11"/>
  <c r="N206" i="11"/>
  <c r="P205" i="11"/>
  <c r="N205" i="11"/>
  <c r="P204" i="11"/>
  <c r="N204" i="11"/>
  <c r="P203" i="11"/>
  <c r="N203" i="11"/>
  <c r="P202" i="11"/>
  <c r="N202" i="11"/>
  <c r="P201" i="11"/>
  <c r="N201" i="11"/>
  <c r="P200" i="11"/>
  <c r="N200" i="11"/>
  <c r="P199" i="11"/>
  <c r="N199" i="11"/>
  <c r="P198" i="11"/>
  <c r="N198" i="11"/>
  <c r="P197" i="11"/>
  <c r="N197" i="11"/>
  <c r="P196" i="11"/>
  <c r="N196" i="11"/>
  <c r="P195" i="11"/>
  <c r="N195" i="11"/>
  <c r="P194" i="11"/>
  <c r="N194" i="11"/>
  <c r="P193" i="11"/>
  <c r="N193" i="11"/>
  <c r="P192" i="11"/>
  <c r="Q192" i="11" s="1"/>
  <c r="N192" i="11"/>
  <c r="P191" i="11"/>
  <c r="N191" i="11"/>
  <c r="P190" i="11"/>
  <c r="N190" i="11"/>
  <c r="Q190" i="11" s="1"/>
  <c r="P189" i="11"/>
  <c r="N189" i="11"/>
  <c r="P188" i="11"/>
  <c r="Q188" i="11" s="1"/>
  <c r="N188" i="11"/>
  <c r="P187" i="11"/>
  <c r="Q187" i="11" s="1"/>
  <c r="N187" i="11"/>
  <c r="P186" i="11"/>
  <c r="N186" i="11"/>
  <c r="P185" i="11"/>
  <c r="N185" i="11"/>
  <c r="P184" i="11"/>
  <c r="Q184" i="11" s="1"/>
  <c r="N184" i="11"/>
  <c r="P183" i="11"/>
  <c r="Q183" i="11" s="1"/>
  <c r="N183" i="11"/>
  <c r="P182" i="11"/>
  <c r="N182" i="11"/>
  <c r="Q182" i="11" s="1"/>
  <c r="P181" i="11"/>
  <c r="N181" i="11"/>
  <c r="P180" i="11"/>
  <c r="N180" i="11"/>
  <c r="P179" i="11"/>
  <c r="Q179" i="11" s="1"/>
  <c r="N179" i="11"/>
  <c r="P178" i="11"/>
  <c r="N178" i="11"/>
  <c r="P177" i="11"/>
  <c r="N177" i="11"/>
  <c r="P176" i="11"/>
  <c r="N176" i="11"/>
  <c r="P175" i="11"/>
  <c r="N175" i="11"/>
  <c r="P174" i="11"/>
  <c r="N174" i="11"/>
  <c r="P173" i="11"/>
  <c r="N173" i="11"/>
  <c r="P172" i="11"/>
  <c r="N172" i="11"/>
  <c r="P171" i="11"/>
  <c r="N171" i="11"/>
  <c r="Q171" i="11" s="1"/>
  <c r="P170" i="11"/>
  <c r="N170" i="11"/>
  <c r="Q170" i="11" s="1"/>
  <c r="P169" i="11"/>
  <c r="N169" i="11"/>
  <c r="P168" i="11"/>
  <c r="Q168" i="11" s="1"/>
  <c r="N168" i="11"/>
  <c r="P167" i="11"/>
  <c r="Q167" i="11" s="1"/>
  <c r="N167" i="11"/>
  <c r="P166" i="11"/>
  <c r="N166" i="11"/>
  <c r="P165" i="11"/>
  <c r="N165" i="11"/>
  <c r="P164" i="11"/>
  <c r="N164" i="11"/>
  <c r="P163" i="11"/>
  <c r="N163" i="11"/>
  <c r="P162" i="11"/>
  <c r="N162" i="11"/>
  <c r="P161" i="11"/>
  <c r="N161" i="11"/>
  <c r="P160" i="11"/>
  <c r="N160" i="11"/>
  <c r="P159" i="11"/>
  <c r="N159" i="11"/>
  <c r="P158" i="11"/>
  <c r="N158" i="11"/>
  <c r="Q158" i="11" s="1"/>
  <c r="P157" i="11"/>
  <c r="N157" i="11"/>
  <c r="P156" i="11"/>
  <c r="N156" i="11"/>
  <c r="P155" i="11"/>
  <c r="N155" i="11"/>
  <c r="P154" i="11"/>
  <c r="N154" i="11"/>
  <c r="P153" i="11"/>
  <c r="N153" i="11"/>
  <c r="P152" i="11"/>
  <c r="N152" i="11"/>
  <c r="P151" i="11"/>
  <c r="N151" i="11"/>
  <c r="P150" i="11"/>
  <c r="N150" i="11"/>
  <c r="P149" i="11"/>
  <c r="N149" i="11"/>
  <c r="Q149" i="11" s="1"/>
  <c r="P148" i="11"/>
  <c r="N148" i="11"/>
  <c r="P147" i="11"/>
  <c r="N147" i="11"/>
  <c r="P146" i="11"/>
  <c r="N146" i="11"/>
  <c r="Q146" i="11" s="1"/>
  <c r="P145" i="11"/>
  <c r="N145" i="11"/>
  <c r="P144" i="11"/>
  <c r="N144" i="11"/>
  <c r="P143" i="11"/>
  <c r="N143" i="11"/>
  <c r="P142" i="11"/>
  <c r="N142" i="11"/>
  <c r="P141" i="11"/>
  <c r="N141" i="11"/>
  <c r="P140" i="11"/>
  <c r="N140" i="11"/>
  <c r="P139" i="11"/>
  <c r="N139" i="11"/>
  <c r="P138" i="11"/>
  <c r="N138" i="11"/>
  <c r="P137" i="11"/>
  <c r="N137" i="11"/>
  <c r="P136" i="11"/>
  <c r="N136" i="11"/>
  <c r="P135" i="11"/>
  <c r="N135" i="11"/>
  <c r="P134" i="11"/>
  <c r="N134" i="11"/>
  <c r="P133" i="11"/>
  <c r="N133" i="11"/>
  <c r="P132" i="11"/>
  <c r="N132" i="11"/>
  <c r="P131" i="11"/>
  <c r="N131" i="11"/>
  <c r="P130" i="11"/>
  <c r="N130" i="11"/>
  <c r="P129" i="11"/>
  <c r="N129" i="11"/>
  <c r="P128" i="11"/>
  <c r="N128" i="11"/>
  <c r="P127" i="11"/>
  <c r="N127" i="11"/>
  <c r="P126" i="11"/>
  <c r="N126" i="11"/>
  <c r="P125" i="11"/>
  <c r="N125" i="11"/>
  <c r="P124" i="11"/>
  <c r="N124" i="11"/>
  <c r="P123" i="11"/>
  <c r="N123" i="11"/>
  <c r="P122" i="11"/>
  <c r="N122" i="11"/>
  <c r="P121" i="11"/>
  <c r="N121" i="11"/>
  <c r="P120" i="11"/>
  <c r="N120" i="11"/>
  <c r="P119" i="11"/>
  <c r="N119" i="11"/>
  <c r="P118" i="11"/>
  <c r="N118" i="11"/>
  <c r="P117" i="11"/>
  <c r="N117" i="11"/>
  <c r="P116" i="11"/>
  <c r="N116" i="11"/>
  <c r="P115" i="11"/>
  <c r="N115" i="11"/>
  <c r="P114" i="11"/>
  <c r="N114" i="11"/>
  <c r="P113" i="11"/>
  <c r="N113" i="11"/>
  <c r="P112" i="11"/>
  <c r="N112" i="11"/>
  <c r="P111" i="11"/>
  <c r="N111" i="11"/>
  <c r="P110" i="11"/>
  <c r="N110" i="11"/>
  <c r="P109" i="11"/>
  <c r="N109" i="11"/>
  <c r="P108" i="11"/>
  <c r="N108" i="11"/>
  <c r="P107" i="11"/>
  <c r="N107" i="11"/>
  <c r="P106" i="11"/>
  <c r="N106" i="11"/>
  <c r="P105" i="11"/>
  <c r="N105" i="11"/>
  <c r="P104" i="11"/>
  <c r="N104" i="11"/>
  <c r="P103" i="11"/>
  <c r="N103" i="11"/>
  <c r="P102" i="11"/>
  <c r="N102" i="11"/>
  <c r="P101" i="11"/>
  <c r="N101" i="11"/>
  <c r="P100" i="11"/>
  <c r="N100" i="11"/>
  <c r="P99" i="11"/>
  <c r="N99" i="11"/>
  <c r="P98" i="11"/>
  <c r="N98" i="11"/>
  <c r="P97" i="11"/>
  <c r="N97" i="11"/>
  <c r="P96" i="11"/>
  <c r="N96" i="11"/>
  <c r="P95" i="11"/>
  <c r="N95" i="11"/>
  <c r="P94" i="11"/>
  <c r="N94" i="11"/>
  <c r="P93" i="11"/>
  <c r="N93" i="11"/>
  <c r="P92" i="11"/>
  <c r="N92" i="11"/>
  <c r="P91" i="11"/>
  <c r="N91" i="11"/>
  <c r="P90" i="11"/>
  <c r="N90" i="11"/>
  <c r="P89" i="11"/>
  <c r="N89" i="11"/>
  <c r="P88" i="11"/>
  <c r="N88" i="11"/>
  <c r="P87" i="11"/>
  <c r="N87" i="11"/>
  <c r="P86" i="11"/>
  <c r="N86" i="11"/>
  <c r="P85" i="11"/>
  <c r="N85" i="11"/>
  <c r="P84" i="11"/>
  <c r="N84" i="11"/>
  <c r="P83" i="11"/>
  <c r="N83" i="11"/>
  <c r="P82" i="11"/>
  <c r="N82" i="11"/>
  <c r="P81" i="11"/>
  <c r="N81" i="11"/>
  <c r="P80" i="11"/>
  <c r="N80" i="11"/>
  <c r="Q80" i="11" s="1"/>
  <c r="P79" i="11"/>
  <c r="N79" i="11"/>
  <c r="P78" i="11"/>
  <c r="N78" i="11"/>
  <c r="P77" i="11"/>
  <c r="N77" i="11"/>
  <c r="P76" i="11"/>
  <c r="N76" i="11"/>
  <c r="P75" i="11"/>
  <c r="N75" i="11"/>
  <c r="P74" i="11"/>
  <c r="N74" i="11"/>
  <c r="P73" i="11"/>
  <c r="N73" i="11"/>
  <c r="P72" i="11"/>
  <c r="N72" i="11"/>
  <c r="P71" i="11"/>
  <c r="N71" i="11"/>
  <c r="P70" i="11"/>
  <c r="N70" i="11"/>
  <c r="P69" i="11"/>
  <c r="N69" i="11"/>
  <c r="P68" i="11"/>
  <c r="N68" i="11"/>
  <c r="Q68" i="11" s="1"/>
  <c r="P67" i="11"/>
  <c r="N67" i="11"/>
  <c r="P66" i="11"/>
  <c r="N66" i="11"/>
  <c r="P65" i="11"/>
  <c r="N65" i="11"/>
  <c r="P64" i="11"/>
  <c r="N64" i="11"/>
  <c r="P63" i="11"/>
  <c r="N63" i="11"/>
  <c r="P62" i="11"/>
  <c r="N62" i="11"/>
  <c r="P61" i="11"/>
  <c r="N61" i="11"/>
  <c r="Q61" i="11" s="1"/>
  <c r="P60" i="11"/>
  <c r="N60" i="11"/>
  <c r="P59" i="11"/>
  <c r="N59" i="11"/>
  <c r="P58" i="11"/>
  <c r="N58" i="11"/>
  <c r="P57" i="11"/>
  <c r="N57" i="11"/>
  <c r="P56" i="11"/>
  <c r="N56" i="11"/>
  <c r="Q56" i="11" s="1"/>
  <c r="P55" i="11"/>
  <c r="N55" i="11"/>
  <c r="P54" i="11"/>
  <c r="N54" i="11"/>
  <c r="P53" i="11"/>
  <c r="N53" i="11"/>
  <c r="P52" i="11"/>
  <c r="N52" i="11"/>
  <c r="Q52" i="11" s="1"/>
  <c r="P51" i="11"/>
  <c r="N51" i="11"/>
  <c r="P50" i="11"/>
  <c r="N50" i="11"/>
  <c r="P49" i="11"/>
  <c r="N49" i="11"/>
  <c r="Q49" i="11" s="1"/>
  <c r="P48" i="11"/>
  <c r="N48" i="11"/>
  <c r="Q48" i="11" s="1"/>
  <c r="P47" i="11"/>
  <c r="N47" i="11"/>
  <c r="P46" i="11"/>
  <c r="N46" i="11"/>
  <c r="P45" i="11"/>
  <c r="N45" i="11"/>
  <c r="P44" i="11"/>
  <c r="N44" i="11"/>
  <c r="Q44" i="11" s="1"/>
  <c r="P43" i="11"/>
  <c r="O43" i="11"/>
  <c r="N43" i="11"/>
  <c r="P42" i="11"/>
  <c r="N42" i="11"/>
  <c r="P41" i="11"/>
  <c r="N41" i="11"/>
  <c r="P40" i="11"/>
  <c r="N40" i="11"/>
  <c r="Q40" i="11" s="1"/>
  <c r="P39" i="11"/>
  <c r="N39" i="11"/>
  <c r="P38" i="11"/>
  <c r="N38" i="11"/>
  <c r="P37" i="11"/>
  <c r="N37" i="11"/>
  <c r="Q37" i="11" s="1"/>
  <c r="P36" i="11"/>
  <c r="N36" i="11"/>
  <c r="P35" i="11"/>
  <c r="N35" i="11"/>
  <c r="Q35" i="11" s="1"/>
  <c r="P34" i="11"/>
  <c r="N34" i="11"/>
  <c r="P33" i="11"/>
  <c r="N33" i="11"/>
  <c r="P32" i="11"/>
  <c r="N32" i="11"/>
  <c r="Q32" i="11" s="1"/>
  <c r="P31" i="11"/>
  <c r="N31" i="11"/>
  <c r="P30" i="11"/>
  <c r="N30" i="11"/>
  <c r="P29" i="11"/>
  <c r="N29" i="11"/>
  <c r="P28" i="11"/>
  <c r="N28" i="11"/>
  <c r="P27" i="11"/>
  <c r="N27" i="11"/>
  <c r="P26" i="11"/>
  <c r="N26" i="11"/>
  <c r="P25" i="11"/>
  <c r="N25" i="11"/>
  <c r="P24" i="11"/>
  <c r="N24" i="11"/>
  <c r="Q24" i="11" s="1"/>
  <c r="P23" i="11"/>
  <c r="N23" i="11"/>
  <c r="P22" i="11"/>
  <c r="N22" i="11"/>
  <c r="Q22" i="11" s="1"/>
  <c r="P21" i="11"/>
  <c r="N21" i="11"/>
  <c r="Q21" i="11" s="1"/>
  <c r="P20" i="11"/>
  <c r="N20" i="11"/>
  <c r="Q20" i="11" s="1"/>
  <c r="P19" i="11"/>
  <c r="N19" i="11"/>
  <c r="P18" i="11"/>
  <c r="N18" i="11"/>
  <c r="P17" i="11"/>
  <c r="N17" i="11"/>
  <c r="Q17" i="11" s="1"/>
  <c r="P16" i="11"/>
  <c r="O16" i="11"/>
  <c r="N16" i="11"/>
  <c r="Q16" i="11" s="1"/>
  <c r="P15" i="11"/>
  <c r="N15" i="11"/>
  <c r="P14" i="11"/>
  <c r="N14" i="11"/>
  <c r="P13" i="11"/>
  <c r="N13" i="11"/>
  <c r="Q13" i="11" s="1"/>
  <c r="P12" i="11"/>
  <c r="N12" i="11"/>
  <c r="P11" i="11"/>
  <c r="N11" i="11"/>
  <c r="P10" i="11"/>
  <c r="N10" i="11"/>
  <c r="Q10" i="11" s="1"/>
  <c r="P9" i="11"/>
  <c r="N9" i="11"/>
  <c r="P8" i="11"/>
  <c r="N8" i="11"/>
  <c r="P7" i="11"/>
  <c r="N7" i="11"/>
  <c r="Q7" i="11" s="1"/>
  <c r="K5" i="11"/>
  <c r="R3" i="11"/>
  <c r="P1000" i="10"/>
  <c r="Q1000" i="10" s="1"/>
  <c r="O1000" i="10"/>
  <c r="N1000" i="10"/>
  <c r="M1000" i="10"/>
  <c r="P999" i="10"/>
  <c r="O999" i="10"/>
  <c r="N999" i="10"/>
  <c r="M999" i="10"/>
  <c r="P998" i="10"/>
  <c r="O998" i="10"/>
  <c r="N998" i="10"/>
  <c r="M998" i="10"/>
  <c r="P997" i="10"/>
  <c r="O997" i="10"/>
  <c r="N997" i="10"/>
  <c r="Q997" i="10" s="1"/>
  <c r="M997" i="10"/>
  <c r="P996" i="10"/>
  <c r="O996" i="10"/>
  <c r="N996" i="10"/>
  <c r="M996" i="10"/>
  <c r="P995" i="10"/>
  <c r="O995" i="10"/>
  <c r="N995" i="10"/>
  <c r="M995" i="10"/>
  <c r="P994" i="10"/>
  <c r="O994" i="10"/>
  <c r="N994" i="10"/>
  <c r="M994" i="10"/>
  <c r="P993" i="10"/>
  <c r="O993" i="10"/>
  <c r="N993" i="10"/>
  <c r="M993" i="10"/>
  <c r="P992" i="10"/>
  <c r="O992" i="10"/>
  <c r="N992" i="10"/>
  <c r="M992" i="10"/>
  <c r="P991" i="10"/>
  <c r="O991" i="10"/>
  <c r="N991" i="10"/>
  <c r="M991" i="10"/>
  <c r="P990" i="10"/>
  <c r="O990" i="10"/>
  <c r="N990" i="10"/>
  <c r="M990" i="10"/>
  <c r="P989" i="10"/>
  <c r="O989" i="10"/>
  <c r="N989" i="10"/>
  <c r="Q989" i="10" s="1"/>
  <c r="M989" i="10"/>
  <c r="P988" i="10"/>
  <c r="O988" i="10"/>
  <c r="N988" i="10"/>
  <c r="M988" i="10"/>
  <c r="P987" i="10"/>
  <c r="O987" i="10"/>
  <c r="N987" i="10"/>
  <c r="M987" i="10"/>
  <c r="P986" i="10"/>
  <c r="O986" i="10"/>
  <c r="N986" i="10"/>
  <c r="M986" i="10"/>
  <c r="P985" i="10"/>
  <c r="O985" i="10"/>
  <c r="N985" i="10"/>
  <c r="M985" i="10"/>
  <c r="P984" i="10"/>
  <c r="O984" i="10"/>
  <c r="N984" i="10"/>
  <c r="M984" i="10"/>
  <c r="P983" i="10"/>
  <c r="O983" i="10"/>
  <c r="N983" i="10"/>
  <c r="M983" i="10"/>
  <c r="P982" i="10"/>
  <c r="O982" i="10"/>
  <c r="N982" i="10"/>
  <c r="M982" i="10"/>
  <c r="P981" i="10"/>
  <c r="O981" i="10"/>
  <c r="N981" i="10"/>
  <c r="M981" i="10"/>
  <c r="P980" i="10"/>
  <c r="O980" i="10"/>
  <c r="N980" i="10"/>
  <c r="M980" i="10"/>
  <c r="P979" i="10"/>
  <c r="O979" i="10"/>
  <c r="N979" i="10"/>
  <c r="M979" i="10"/>
  <c r="P978" i="10"/>
  <c r="O978" i="10"/>
  <c r="N978" i="10"/>
  <c r="M978" i="10"/>
  <c r="P977" i="10"/>
  <c r="O977" i="10"/>
  <c r="N977" i="10"/>
  <c r="M977" i="10"/>
  <c r="P976" i="10"/>
  <c r="O976" i="10"/>
  <c r="N976" i="10"/>
  <c r="M976" i="10"/>
  <c r="P975" i="10"/>
  <c r="O975" i="10"/>
  <c r="N975" i="10"/>
  <c r="M975" i="10"/>
  <c r="P974" i="10"/>
  <c r="O974" i="10"/>
  <c r="N974" i="10"/>
  <c r="M974" i="10"/>
  <c r="P973" i="10"/>
  <c r="O973" i="10"/>
  <c r="N973" i="10"/>
  <c r="M973" i="10"/>
  <c r="P972" i="10"/>
  <c r="O972" i="10"/>
  <c r="N972" i="10"/>
  <c r="M972" i="10"/>
  <c r="P971" i="10"/>
  <c r="O971" i="10"/>
  <c r="N971" i="10"/>
  <c r="M971" i="10"/>
  <c r="P970" i="10"/>
  <c r="O970" i="10"/>
  <c r="N970" i="10"/>
  <c r="M970" i="10"/>
  <c r="P969" i="10"/>
  <c r="O969" i="10"/>
  <c r="N969" i="10"/>
  <c r="M969" i="10"/>
  <c r="P968" i="10"/>
  <c r="O968" i="10"/>
  <c r="N968" i="10"/>
  <c r="M968" i="10"/>
  <c r="P967" i="10"/>
  <c r="O967" i="10"/>
  <c r="N967" i="10"/>
  <c r="M967" i="10"/>
  <c r="P966" i="10"/>
  <c r="O966" i="10"/>
  <c r="N966" i="10"/>
  <c r="Q966" i="10" s="1"/>
  <c r="M966" i="10"/>
  <c r="P965" i="10"/>
  <c r="O965" i="10"/>
  <c r="N965" i="10"/>
  <c r="M965" i="10"/>
  <c r="P964" i="10"/>
  <c r="O964" i="10"/>
  <c r="N964" i="10"/>
  <c r="M964" i="10"/>
  <c r="P963" i="10"/>
  <c r="O963" i="10"/>
  <c r="N963" i="10"/>
  <c r="M963" i="10"/>
  <c r="P962" i="10"/>
  <c r="O962" i="10"/>
  <c r="N962" i="10"/>
  <c r="M962" i="10"/>
  <c r="P961" i="10"/>
  <c r="O961" i="10"/>
  <c r="N961" i="10"/>
  <c r="M961" i="10"/>
  <c r="P960" i="10"/>
  <c r="O960" i="10"/>
  <c r="N960" i="10"/>
  <c r="M960" i="10"/>
  <c r="P959" i="10"/>
  <c r="O959" i="10"/>
  <c r="N959" i="10"/>
  <c r="M959" i="10"/>
  <c r="P958" i="10"/>
  <c r="O958" i="10"/>
  <c r="N958" i="10"/>
  <c r="M958" i="10"/>
  <c r="P957" i="10"/>
  <c r="O957" i="10"/>
  <c r="N957" i="10"/>
  <c r="M957" i="10"/>
  <c r="P956" i="10"/>
  <c r="O956" i="10"/>
  <c r="N956" i="10"/>
  <c r="M956" i="10"/>
  <c r="P955" i="10"/>
  <c r="O955" i="10"/>
  <c r="N955" i="10"/>
  <c r="M955" i="10"/>
  <c r="P954" i="10"/>
  <c r="O954" i="10"/>
  <c r="N954" i="10"/>
  <c r="M954" i="10"/>
  <c r="P953" i="10"/>
  <c r="O953" i="10"/>
  <c r="N953" i="10"/>
  <c r="M953" i="10"/>
  <c r="P952" i="10"/>
  <c r="O952" i="10"/>
  <c r="N952" i="10"/>
  <c r="M952" i="10"/>
  <c r="P951" i="10"/>
  <c r="O951" i="10"/>
  <c r="N951" i="10"/>
  <c r="M951" i="10"/>
  <c r="P950" i="10"/>
  <c r="O950" i="10"/>
  <c r="N950" i="10"/>
  <c r="M950" i="10"/>
  <c r="P949" i="10"/>
  <c r="O949" i="10"/>
  <c r="N949" i="10"/>
  <c r="M949" i="10"/>
  <c r="P948" i="10"/>
  <c r="O948" i="10"/>
  <c r="N948" i="10"/>
  <c r="M948" i="10"/>
  <c r="P947" i="10"/>
  <c r="O947" i="10"/>
  <c r="N947" i="10"/>
  <c r="M947" i="10"/>
  <c r="P946" i="10"/>
  <c r="O946" i="10"/>
  <c r="N946" i="10"/>
  <c r="M946" i="10"/>
  <c r="P945" i="10"/>
  <c r="O945" i="10"/>
  <c r="N945" i="10"/>
  <c r="M945" i="10"/>
  <c r="P944" i="10"/>
  <c r="O944" i="10"/>
  <c r="N944" i="10"/>
  <c r="M944" i="10"/>
  <c r="P943" i="10"/>
  <c r="O943" i="10"/>
  <c r="N943" i="10"/>
  <c r="M943" i="10"/>
  <c r="P942" i="10"/>
  <c r="O942" i="10"/>
  <c r="N942" i="10"/>
  <c r="Q942" i="10" s="1"/>
  <c r="M942" i="10"/>
  <c r="P941" i="10"/>
  <c r="O941" i="10"/>
  <c r="N941" i="10"/>
  <c r="M941" i="10"/>
  <c r="P940" i="10"/>
  <c r="O940" i="10"/>
  <c r="N940" i="10"/>
  <c r="M940" i="10"/>
  <c r="P939" i="10"/>
  <c r="O939" i="10"/>
  <c r="N939" i="10"/>
  <c r="M939" i="10"/>
  <c r="P938" i="10"/>
  <c r="O938" i="10"/>
  <c r="N938" i="10"/>
  <c r="M938" i="10"/>
  <c r="P937" i="10"/>
  <c r="O937" i="10"/>
  <c r="N937" i="10"/>
  <c r="M937" i="10"/>
  <c r="P936" i="10"/>
  <c r="O936" i="10"/>
  <c r="N936" i="10"/>
  <c r="M936" i="10"/>
  <c r="P935" i="10"/>
  <c r="O935" i="10"/>
  <c r="N935" i="10"/>
  <c r="M935" i="10"/>
  <c r="P934" i="10"/>
  <c r="O934" i="10"/>
  <c r="N934" i="10"/>
  <c r="M934" i="10"/>
  <c r="P933" i="10"/>
  <c r="O933" i="10"/>
  <c r="N933" i="10"/>
  <c r="M933" i="10"/>
  <c r="P932" i="10"/>
  <c r="O932" i="10"/>
  <c r="N932" i="10"/>
  <c r="M932" i="10"/>
  <c r="P931" i="10"/>
  <c r="O931" i="10"/>
  <c r="N931" i="10"/>
  <c r="M931" i="10"/>
  <c r="P930" i="10"/>
  <c r="O930" i="10"/>
  <c r="N930" i="10"/>
  <c r="M930" i="10"/>
  <c r="P929" i="10"/>
  <c r="O929" i="10"/>
  <c r="N929" i="10"/>
  <c r="M929" i="10"/>
  <c r="P928" i="10"/>
  <c r="O928" i="10"/>
  <c r="N928" i="10"/>
  <c r="M928" i="10"/>
  <c r="P927" i="10"/>
  <c r="O927" i="10"/>
  <c r="N927" i="10"/>
  <c r="M927" i="10"/>
  <c r="P926" i="10"/>
  <c r="O926" i="10"/>
  <c r="N926" i="10"/>
  <c r="M926" i="10"/>
  <c r="P925" i="10"/>
  <c r="O925" i="10"/>
  <c r="N925" i="10"/>
  <c r="Q925" i="10" s="1"/>
  <c r="M925" i="10"/>
  <c r="P924" i="10"/>
  <c r="O924" i="10"/>
  <c r="N924" i="10"/>
  <c r="M924" i="10"/>
  <c r="P923" i="10"/>
  <c r="O923" i="10"/>
  <c r="N923" i="10"/>
  <c r="M923" i="10"/>
  <c r="P922" i="10"/>
  <c r="O922" i="10"/>
  <c r="N922" i="10"/>
  <c r="M922" i="10"/>
  <c r="P921" i="10"/>
  <c r="O921" i="10"/>
  <c r="N921" i="10"/>
  <c r="M921" i="10"/>
  <c r="P920" i="10"/>
  <c r="O920" i="10"/>
  <c r="N920" i="10"/>
  <c r="M920" i="10"/>
  <c r="P919" i="10"/>
  <c r="O919" i="10"/>
  <c r="N919" i="10"/>
  <c r="M919" i="10"/>
  <c r="P918" i="10"/>
  <c r="O918" i="10"/>
  <c r="N918" i="10"/>
  <c r="M918" i="10"/>
  <c r="P917" i="10"/>
  <c r="O917" i="10"/>
  <c r="N917" i="10"/>
  <c r="M917" i="10"/>
  <c r="P916" i="10"/>
  <c r="O916" i="10"/>
  <c r="N916" i="10"/>
  <c r="M916" i="10"/>
  <c r="P915" i="10"/>
  <c r="O915" i="10"/>
  <c r="N915" i="10"/>
  <c r="M915" i="10"/>
  <c r="P914" i="10"/>
  <c r="O914" i="10"/>
  <c r="N914" i="10"/>
  <c r="M914" i="10"/>
  <c r="P913" i="10"/>
  <c r="O913" i="10"/>
  <c r="N913" i="10"/>
  <c r="M913" i="10"/>
  <c r="P912" i="10"/>
  <c r="O912" i="10"/>
  <c r="N912" i="10"/>
  <c r="M912" i="10"/>
  <c r="P911" i="10"/>
  <c r="O911" i="10"/>
  <c r="N911" i="10"/>
  <c r="M911" i="10"/>
  <c r="P910" i="10"/>
  <c r="O910" i="10"/>
  <c r="N910" i="10"/>
  <c r="M910" i="10"/>
  <c r="P909" i="10"/>
  <c r="O909" i="10"/>
  <c r="N909" i="10"/>
  <c r="M909" i="10"/>
  <c r="P908" i="10"/>
  <c r="O908" i="10"/>
  <c r="N908" i="10"/>
  <c r="M908" i="10"/>
  <c r="P907" i="10"/>
  <c r="O907" i="10"/>
  <c r="N907" i="10"/>
  <c r="M907" i="10"/>
  <c r="P906" i="10"/>
  <c r="O906" i="10"/>
  <c r="N906" i="10"/>
  <c r="M906" i="10"/>
  <c r="P905" i="10"/>
  <c r="O905" i="10"/>
  <c r="N905" i="10"/>
  <c r="M905" i="10"/>
  <c r="P904" i="10"/>
  <c r="O904" i="10"/>
  <c r="N904" i="10"/>
  <c r="M904" i="10"/>
  <c r="P903" i="10"/>
  <c r="O903" i="10"/>
  <c r="N903" i="10"/>
  <c r="M903" i="10"/>
  <c r="P902" i="10"/>
  <c r="O902" i="10"/>
  <c r="N902" i="10"/>
  <c r="M902" i="10"/>
  <c r="P901" i="10"/>
  <c r="O901" i="10"/>
  <c r="N901" i="10"/>
  <c r="M901" i="10"/>
  <c r="P900" i="10"/>
  <c r="O900" i="10"/>
  <c r="N900" i="10"/>
  <c r="M900" i="10"/>
  <c r="P899" i="10"/>
  <c r="O899" i="10"/>
  <c r="N899" i="10"/>
  <c r="M899" i="10"/>
  <c r="P898" i="10"/>
  <c r="O898" i="10"/>
  <c r="N898" i="10"/>
  <c r="M898" i="10"/>
  <c r="P897" i="10"/>
  <c r="O897" i="10"/>
  <c r="N897" i="10"/>
  <c r="M897" i="10"/>
  <c r="P896" i="10"/>
  <c r="O896" i="10"/>
  <c r="N896" i="10"/>
  <c r="M896" i="10"/>
  <c r="P895" i="10"/>
  <c r="O895" i="10"/>
  <c r="N895" i="10"/>
  <c r="M895" i="10"/>
  <c r="P894" i="10"/>
  <c r="O894" i="10"/>
  <c r="N894" i="10"/>
  <c r="M894" i="10"/>
  <c r="P893" i="10"/>
  <c r="O893" i="10"/>
  <c r="N893" i="10"/>
  <c r="M893" i="10"/>
  <c r="P892" i="10"/>
  <c r="O892" i="10"/>
  <c r="N892" i="10"/>
  <c r="M892" i="10"/>
  <c r="P891" i="10"/>
  <c r="O891" i="10"/>
  <c r="N891" i="10"/>
  <c r="M891" i="10"/>
  <c r="P890" i="10"/>
  <c r="O890" i="10"/>
  <c r="N890" i="10"/>
  <c r="M890" i="10"/>
  <c r="P889" i="10"/>
  <c r="O889" i="10"/>
  <c r="N889" i="10"/>
  <c r="M889" i="10"/>
  <c r="P888" i="10"/>
  <c r="O888" i="10"/>
  <c r="N888" i="10"/>
  <c r="M888" i="10"/>
  <c r="P887" i="10"/>
  <c r="O887" i="10"/>
  <c r="N887" i="10"/>
  <c r="M887" i="10"/>
  <c r="P886" i="10"/>
  <c r="O886" i="10"/>
  <c r="N886" i="10"/>
  <c r="M886" i="10"/>
  <c r="P885" i="10"/>
  <c r="O885" i="10"/>
  <c r="N885" i="10"/>
  <c r="M885" i="10"/>
  <c r="P884" i="10"/>
  <c r="O884" i="10"/>
  <c r="N884" i="10"/>
  <c r="M884" i="10"/>
  <c r="P883" i="10"/>
  <c r="O883" i="10"/>
  <c r="N883" i="10"/>
  <c r="M883" i="10"/>
  <c r="P882" i="10"/>
  <c r="O882" i="10"/>
  <c r="N882" i="10"/>
  <c r="M882" i="10"/>
  <c r="P881" i="10"/>
  <c r="O881" i="10"/>
  <c r="N881" i="10"/>
  <c r="M881" i="10"/>
  <c r="P880" i="10"/>
  <c r="O880" i="10"/>
  <c r="N880" i="10"/>
  <c r="M880" i="10"/>
  <c r="P879" i="10"/>
  <c r="O879" i="10"/>
  <c r="N879" i="10"/>
  <c r="M879" i="10"/>
  <c r="P878" i="10"/>
  <c r="O878" i="10"/>
  <c r="N878" i="10"/>
  <c r="M878" i="10"/>
  <c r="P877" i="10"/>
  <c r="O877" i="10"/>
  <c r="N877" i="10"/>
  <c r="Q877" i="10" s="1"/>
  <c r="M877" i="10"/>
  <c r="P876" i="10"/>
  <c r="O876" i="10"/>
  <c r="N876" i="10"/>
  <c r="M876" i="10"/>
  <c r="P875" i="10"/>
  <c r="O875" i="10"/>
  <c r="N875" i="10"/>
  <c r="M875" i="10"/>
  <c r="P874" i="10"/>
  <c r="O874" i="10"/>
  <c r="N874" i="10"/>
  <c r="M874" i="10"/>
  <c r="P873" i="10"/>
  <c r="O873" i="10"/>
  <c r="N873" i="10"/>
  <c r="M873" i="10"/>
  <c r="P872" i="10"/>
  <c r="O872" i="10"/>
  <c r="N872" i="10"/>
  <c r="M872" i="10"/>
  <c r="P871" i="10"/>
  <c r="O871" i="10"/>
  <c r="N871" i="10"/>
  <c r="M871" i="10"/>
  <c r="P870" i="10"/>
  <c r="O870" i="10"/>
  <c r="N870" i="10"/>
  <c r="M870" i="10"/>
  <c r="P869" i="10"/>
  <c r="O869" i="10"/>
  <c r="N869" i="10"/>
  <c r="Q869" i="10" s="1"/>
  <c r="M869" i="10"/>
  <c r="P868" i="10"/>
  <c r="O868" i="10"/>
  <c r="N868" i="10"/>
  <c r="M868" i="10"/>
  <c r="P867" i="10"/>
  <c r="O867" i="10"/>
  <c r="N867" i="10"/>
  <c r="M867" i="10"/>
  <c r="P866" i="10"/>
  <c r="O866" i="10"/>
  <c r="N866" i="10"/>
  <c r="M866" i="10"/>
  <c r="P865" i="10"/>
  <c r="O865" i="10"/>
  <c r="N865" i="10"/>
  <c r="M865" i="10"/>
  <c r="P864" i="10"/>
  <c r="O864" i="10"/>
  <c r="N864" i="10"/>
  <c r="M864" i="10"/>
  <c r="P863" i="10"/>
  <c r="O863" i="10"/>
  <c r="N863" i="10"/>
  <c r="M863" i="10"/>
  <c r="P862" i="10"/>
  <c r="O862" i="10"/>
  <c r="N862" i="10"/>
  <c r="M862" i="10"/>
  <c r="P861" i="10"/>
  <c r="O861" i="10"/>
  <c r="N861" i="10"/>
  <c r="M861" i="10"/>
  <c r="P860" i="10"/>
  <c r="O860" i="10"/>
  <c r="N860" i="10"/>
  <c r="M860" i="10"/>
  <c r="P859" i="10"/>
  <c r="O859" i="10"/>
  <c r="N859" i="10"/>
  <c r="M859" i="10"/>
  <c r="P858" i="10"/>
  <c r="O858" i="10"/>
  <c r="N858" i="10"/>
  <c r="M858" i="10"/>
  <c r="P857" i="10"/>
  <c r="O857" i="10"/>
  <c r="N857" i="10"/>
  <c r="M857" i="10"/>
  <c r="P856" i="10"/>
  <c r="O856" i="10"/>
  <c r="N856" i="10"/>
  <c r="M856" i="10"/>
  <c r="P855" i="10"/>
  <c r="O855" i="10"/>
  <c r="N855" i="10"/>
  <c r="M855" i="10"/>
  <c r="P854" i="10"/>
  <c r="O854" i="10"/>
  <c r="N854" i="10"/>
  <c r="M854" i="10"/>
  <c r="P853" i="10"/>
  <c r="O853" i="10"/>
  <c r="N853" i="10"/>
  <c r="M853" i="10"/>
  <c r="P852" i="10"/>
  <c r="O852" i="10"/>
  <c r="N852" i="10"/>
  <c r="M852" i="10"/>
  <c r="P851" i="10"/>
  <c r="O851" i="10"/>
  <c r="N851" i="10"/>
  <c r="M851" i="10"/>
  <c r="P850" i="10"/>
  <c r="O850" i="10"/>
  <c r="N850" i="10"/>
  <c r="M850" i="10"/>
  <c r="P849" i="10"/>
  <c r="O849" i="10"/>
  <c r="N849" i="10"/>
  <c r="M849" i="10"/>
  <c r="P848" i="10"/>
  <c r="O848" i="10"/>
  <c r="N848" i="10"/>
  <c r="M848" i="10"/>
  <c r="P847" i="10"/>
  <c r="O847" i="10"/>
  <c r="N847" i="10"/>
  <c r="M847" i="10"/>
  <c r="P846" i="10"/>
  <c r="O846" i="10"/>
  <c r="N846" i="10"/>
  <c r="M846" i="10"/>
  <c r="P845" i="10"/>
  <c r="O845" i="10"/>
  <c r="N845" i="10"/>
  <c r="M845" i="10"/>
  <c r="P844" i="10"/>
  <c r="O844" i="10"/>
  <c r="N844" i="10"/>
  <c r="M844" i="10"/>
  <c r="P843" i="10"/>
  <c r="O843" i="10"/>
  <c r="N843" i="10"/>
  <c r="M843" i="10"/>
  <c r="P842" i="10"/>
  <c r="O842" i="10"/>
  <c r="N842" i="10"/>
  <c r="M842" i="10"/>
  <c r="P841" i="10"/>
  <c r="O841" i="10"/>
  <c r="N841" i="10"/>
  <c r="M841" i="10"/>
  <c r="P840" i="10"/>
  <c r="O840" i="10"/>
  <c r="N840" i="10"/>
  <c r="M840" i="10"/>
  <c r="P839" i="10"/>
  <c r="O839" i="10"/>
  <c r="N839" i="10"/>
  <c r="M839" i="10"/>
  <c r="P838" i="10"/>
  <c r="O838" i="10"/>
  <c r="N838" i="10"/>
  <c r="M838" i="10"/>
  <c r="P837" i="10"/>
  <c r="O837" i="10"/>
  <c r="N837" i="10"/>
  <c r="M837" i="10"/>
  <c r="P836" i="10"/>
  <c r="O836" i="10"/>
  <c r="N836" i="10"/>
  <c r="M836" i="10"/>
  <c r="P835" i="10"/>
  <c r="O835" i="10"/>
  <c r="N835" i="10"/>
  <c r="M835" i="10"/>
  <c r="P834" i="10"/>
  <c r="O834" i="10"/>
  <c r="N834" i="10"/>
  <c r="M834" i="10"/>
  <c r="P833" i="10"/>
  <c r="O833" i="10"/>
  <c r="N833" i="10"/>
  <c r="M833" i="10"/>
  <c r="P832" i="10"/>
  <c r="O832" i="10"/>
  <c r="N832" i="10"/>
  <c r="M832" i="10"/>
  <c r="P831" i="10"/>
  <c r="O831" i="10"/>
  <c r="N831" i="10"/>
  <c r="M831" i="10"/>
  <c r="P830" i="10"/>
  <c r="O830" i="10"/>
  <c r="N830" i="10"/>
  <c r="M830" i="10"/>
  <c r="P829" i="10"/>
  <c r="O829" i="10"/>
  <c r="N829" i="10"/>
  <c r="M829" i="10"/>
  <c r="P828" i="10"/>
  <c r="O828" i="10"/>
  <c r="N828" i="10"/>
  <c r="M828" i="10"/>
  <c r="P827" i="10"/>
  <c r="O827" i="10"/>
  <c r="N827" i="10"/>
  <c r="M827" i="10"/>
  <c r="P826" i="10"/>
  <c r="O826" i="10"/>
  <c r="N826" i="10"/>
  <c r="Q826" i="10" s="1"/>
  <c r="M826" i="10"/>
  <c r="P825" i="10"/>
  <c r="O825" i="10"/>
  <c r="N825" i="10"/>
  <c r="M825" i="10"/>
  <c r="P824" i="10"/>
  <c r="O824" i="10"/>
  <c r="N824" i="10"/>
  <c r="M824" i="10"/>
  <c r="P823" i="10"/>
  <c r="Q823" i="10" s="1"/>
  <c r="O823" i="10"/>
  <c r="N823" i="10"/>
  <c r="M823" i="10"/>
  <c r="P822" i="10"/>
  <c r="O822" i="10"/>
  <c r="N822" i="10"/>
  <c r="M822" i="10"/>
  <c r="P821" i="10"/>
  <c r="O821" i="10"/>
  <c r="N821" i="10"/>
  <c r="M821" i="10"/>
  <c r="P820" i="10"/>
  <c r="Q820" i="10" s="1"/>
  <c r="O820" i="10"/>
  <c r="N820" i="10"/>
  <c r="M820" i="10"/>
  <c r="P819" i="10"/>
  <c r="O819" i="10"/>
  <c r="N819" i="10"/>
  <c r="M819" i="10"/>
  <c r="P818" i="10"/>
  <c r="O818" i="10"/>
  <c r="N818" i="10"/>
  <c r="M818" i="10"/>
  <c r="P817" i="10"/>
  <c r="Q817" i="10" s="1"/>
  <c r="O817" i="10"/>
  <c r="N817" i="10"/>
  <c r="M817" i="10"/>
  <c r="P816" i="10"/>
  <c r="O816" i="10"/>
  <c r="N816" i="10"/>
  <c r="M816" i="10"/>
  <c r="P815" i="10"/>
  <c r="Q815" i="10" s="1"/>
  <c r="O815" i="10"/>
  <c r="N815" i="10"/>
  <c r="M815" i="10"/>
  <c r="P814" i="10"/>
  <c r="Q814" i="10" s="1"/>
  <c r="O814" i="10"/>
  <c r="N814" i="10"/>
  <c r="M814" i="10"/>
  <c r="P813" i="10"/>
  <c r="O813" i="10"/>
  <c r="N813" i="10"/>
  <c r="M813" i="10"/>
  <c r="P812" i="10"/>
  <c r="O812" i="10"/>
  <c r="N812" i="10"/>
  <c r="M812" i="10"/>
  <c r="P811" i="10"/>
  <c r="O811" i="10"/>
  <c r="N811" i="10"/>
  <c r="M811" i="10"/>
  <c r="P810" i="10"/>
  <c r="O810" i="10"/>
  <c r="N810" i="10"/>
  <c r="Q810" i="10" s="1"/>
  <c r="M810" i="10"/>
  <c r="P809" i="10"/>
  <c r="Q809" i="10" s="1"/>
  <c r="O809" i="10"/>
  <c r="N809" i="10"/>
  <c r="M809" i="10"/>
  <c r="P808" i="10"/>
  <c r="O808" i="10"/>
  <c r="N808" i="10"/>
  <c r="M808" i="10"/>
  <c r="P807" i="10"/>
  <c r="O807" i="10"/>
  <c r="N807" i="10"/>
  <c r="M807" i="10"/>
  <c r="P806" i="10"/>
  <c r="Q806" i="10" s="1"/>
  <c r="O806" i="10"/>
  <c r="N806" i="10"/>
  <c r="M806" i="10"/>
  <c r="P805" i="10"/>
  <c r="O805" i="10"/>
  <c r="N805" i="10"/>
  <c r="M805" i="10"/>
  <c r="P804" i="10"/>
  <c r="O804" i="10"/>
  <c r="N804" i="10"/>
  <c r="M804" i="10"/>
  <c r="P803" i="10"/>
  <c r="Q803" i="10" s="1"/>
  <c r="O803" i="10"/>
  <c r="N803" i="10"/>
  <c r="M803" i="10"/>
  <c r="P802" i="10"/>
  <c r="Q802" i="10" s="1"/>
  <c r="O802" i="10"/>
  <c r="N802" i="10"/>
  <c r="M802" i="10"/>
  <c r="P801" i="10"/>
  <c r="O801" i="10"/>
  <c r="N801" i="10"/>
  <c r="M801" i="10"/>
  <c r="P800" i="10"/>
  <c r="O800" i="10"/>
  <c r="N800" i="10"/>
  <c r="M800" i="10"/>
  <c r="P799" i="10"/>
  <c r="O799" i="10"/>
  <c r="N799" i="10"/>
  <c r="M799" i="10"/>
  <c r="P798" i="10"/>
  <c r="O798" i="10"/>
  <c r="N798" i="10"/>
  <c r="M798" i="10"/>
  <c r="P797" i="10"/>
  <c r="O797" i="10"/>
  <c r="N797" i="10"/>
  <c r="M797" i="10"/>
  <c r="P796" i="10"/>
  <c r="O796" i="10"/>
  <c r="N796" i="10"/>
  <c r="M796" i="10"/>
  <c r="P795" i="10"/>
  <c r="O795" i="10"/>
  <c r="N795" i="10"/>
  <c r="M795" i="10"/>
  <c r="P794" i="10"/>
  <c r="O794" i="10"/>
  <c r="N794" i="10"/>
  <c r="M794" i="10"/>
  <c r="P793" i="10"/>
  <c r="O793" i="10"/>
  <c r="N793" i="10"/>
  <c r="M793" i="10"/>
  <c r="P792" i="10"/>
  <c r="O792" i="10"/>
  <c r="N792" i="10"/>
  <c r="M792" i="10"/>
  <c r="P791" i="10"/>
  <c r="O791" i="10"/>
  <c r="N791" i="10"/>
  <c r="M791" i="10"/>
  <c r="P790" i="10"/>
  <c r="Q790" i="10" s="1"/>
  <c r="O790" i="10"/>
  <c r="N790" i="10"/>
  <c r="M790" i="10"/>
  <c r="P789" i="10"/>
  <c r="O789" i="10"/>
  <c r="N789" i="10"/>
  <c r="M789" i="10"/>
  <c r="P788" i="10"/>
  <c r="O788" i="10"/>
  <c r="N788" i="10"/>
  <c r="M788" i="10"/>
  <c r="P787" i="10"/>
  <c r="O787" i="10"/>
  <c r="N787" i="10"/>
  <c r="M787" i="10"/>
  <c r="P786" i="10"/>
  <c r="O786" i="10"/>
  <c r="N786" i="10"/>
  <c r="M786" i="10"/>
  <c r="P785" i="10"/>
  <c r="O785" i="10"/>
  <c r="N785" i="10"/>
  <c r="M785" i="10"/>
  <c r="P784" i="10"/>
  <c r="O784" i="10"/>
  <c r="N784" i="10"/>
  <c r="M784" i="10"/>
  <c r="P783" i="10"/>
  <c r="O783" i="10"/>
  <c r="N783" i="10"/>
  <c r="M783" i="10"/>
  <c r="P782" i="10"/>
  <c r="O782" i="10"/>
  <c r="N782" i="10"/>
  <c r="M782" i="10"/>
  <c r="P781" i="10"/>
  <c r="O781" i="10"/>
  <c r="N781" i="10"/>
  <c r="M781" i="10"/>
  <c r="P780" i="10"/>
  <c r="O780" i="10"/>
  <c r="N780" i="10"/>
  <c r="M780" i="10"/>
  <c r="P779" i="10"/>
  <c r="O779" i="10"/>
  <c r="N779" i="10"/>
  <c r="M779" i="10"/>
  <c r="P778" i="10"/>
  <c r="Q778" i="10" s="1"/>
  <c r="O778" i="10"/>
  <c r="N778" i="10"/>
  <c r="M778" i="10"/>
  <c r="P777" i="10"/>
  <c r="O777" i="10"/>
  <c r="N777" i="10"/>
  <c r="M777" i="10"/>
  <c r="P776" i="10"/>
  <c r="Q776" i="10" s="1"/>
  <c r="O776" i="10"/>
  <c r="N776" i="10"/>
  <c r="M776" i="10"/>
  <c r="P775" i="10"/>
  <c r="O775" i="10"/>
  <c r="N775" i="10"/>
  <c r="M775" i="10"/>
  <c r="P774" i="10"/>
  <c r="O774" i="10"/>
  <c r="N774" i="10"/>
  <c r="M774" i="10"/>
  <c r="P773" i="10"/>
  <c r="O773" i="10"/>
  <c r="N773" i="10"/>
  <c r="M773" i="10"/>
  <c r="P772" i="10"/>
  <c r="Q772" i="10" s="1"/>
  <c r="O772" i="10"/>
  <c r="N772" i="10"/>
  <c r="M772" i="10"/>
  <c r="P771" i="10"/>
  <c r="Q771" i="10" s="1"/>
  <c r="O771" i="10"/>
  <c r="N771" i="10"/>
  <c r="M771" i="10"/>
  <c r="P770" i="10"/>
  <c r="O770" i="10"/>
  <c r="N770" i="10"/>
  <c r="M770" i="10"/>
  <c r="P769" i="10"/>
  <c r="O769" i="10"/>
  <c r="N769" i="10"/>
  <c r="M769" i="10"/>
  <c r="P768" i="10"/>
  <c r="O768" i="10"/>
  <c r="N768" i="10"/>
  <c r="M768" i="10"/>
  <c r="P767" i="10"/>
  <c r="O767" i="10"/>
  <c r="N767" i="10"/>
  <c r="M767" i="10"/>
  <c r="P766" i="10"/>
  <c r="O766" i="10"/>
  <c r="N766" i="10"/>
  <c r="Q766" i="10" s="1"/>
  <c r="M766" i="10"/>
  <c r="P765" i="10"/>
  <c r="O765" i="10"/>
  <c r="N765" i="10"/>
  <c r="M765" i="10"/>
  <c r="P764" i="10"/>
  <c r="O764" i="10"/>
  <c r="N764" i="10"/>
  <c r="Q764" i="10" s="1"/>
  <c r="M764" i="10"/>
  <c r="P763" i="10"/>
  <c r="O763" i="10"/>
  <c r="N763" i="10"/>
  <c r="M763" i="10"/>
  <c r="P762" i="10"/>
  <c r="O762" i="10"/>
  <c r="N762" i="10"/>
  <c r="M762" i="10"/>
  <c r="P761" i="10"/>
  <c r="O761" i="10"/>
  <c r="N761" i="10"/>
  <c r="M761" i="10"/>
  <c r="P760" i="10"/>
  <c r="O760" i="10"/>
  <c r="N760" i="10"/>
  <c r="M760" i="10"/>
  <c r="P759" i="10"/>
  <c r="O759" i="10"/>
  <c r="N759" i="10"/>
  <c r="M759" i="10"/>
  <c r="P758" i="10"/>
  <c r="O758" i="10"/>
  <c r="N758" i="10"/>
  <c r="M758" i="10"/>
  <c r="P757" i="10"/>
  <c r="O757" i="10"/>
  <c r="N757" i="10"/>
  <c r="M757" i="10"/>
  <c r="P756" i="10"/>
  <c r="O756" i="10"/>
  <c r="N756" i="10"/>
  <c r="M756" i="10"/>
  <c r="P755" i="10"/>
  <c r="O755" i="10"/>
  <c r="N755" i="10"/>
  <c r="M755" i="10"/>
  <c r="P754" i="10"/>
  <c r="O754" i="10"/>
  <c r="N754" i="10"/>
  <c r="M754" i="10"/>
  <c r="P753" i="10"/>
  <c r="O753" i="10"/>
  <c r="N753" i="10"/>
  <c r="M753" i="10"/>
  <c r="P752" i="10"/>
  <c r="O752" i="10"/>
  <c r="N752" i="10"/>
  <c r="M752" i="10"/>
  <c r="P751" i="10"/>
  <c r="O751" i="10"/>
  <c r="N751" i="10"/>
  <c r="M751" i="10"/>
  <c r="P750" i="10"/>
  <c r="O750" i="10"/>
  <c r="N750" i="10"/>
  <c r="M750" i="10"/>
  <c r="P749" i="10"/>
  <c r="O749" i="10"/>
  <c r="N749" i="10"/>
  <c r="M749" i="10"/>
  <c r="P748" i="10"/>
  <c r="O748" i="10"/>
  <c r="N748" i="10"/>
  <c r="M748" i="10"/>
  <c r="P747" i="10"/>
  <c r="O747" i="10"/>
  <c r="N747" i="10"/>
  <c r="M747" i="10"/>
  <c r="P746" i="10"/>
  <c r="O746" i="10"/>
  <c r="N746" i="10"/>
  <c r="M746" i="10"/>
  <c r="P745" i="10"/>
  <c r="O745" i="10"/>
  <c r="N745" i="10"/>
  <c r="M745" i="10"/>
  <c r="P744" i="10"/>
  <c r="O744" i="10"/>
  <c r="N744" i="10"/>
  <c r="M744" i="10"/>
  <c r="P743" i="10"/>
  <c r="O743" i="10"/>
  <c r="N743" i="10"/>
  <c r="M743" i="10"/>
  <c r="P742" i="10"/>
  <c r="O742" i="10"/>
  <c r="N742" i="10"/>
  <c r="M742" i="10"/>
  <c r="P741" i="10"/>
  <c r="O741" i="10"/>
  <c r="N741" i="10"/>
  <c r="M741" i="10"/>
  <c r="P740" i="10"/>
  <c r="O740" i="10"/>
  <c r="N740" i="10"/>
  <c r="M740" i="10"/>
  <c r="P739" i="10"/>
  <c r="O739" i="10"/>
  <c r="N739" i="10"/>
  <c r="M739" i="10"/>
  <c r="P738" i="10"/>
  <c r="O738" i="10"/>
  <c r="N738" i="10"/>
  <c r="M738" i="10"/>
  <c r="P737" i="10"/>
  <c r="O737" i="10"/>
  <c r="N737" i="10"/>
  <c r="M737" i="10"/>
  <c r="P736" i="10"/>
  <c r="O736" i="10"/>
  <c r="N736" i="10"/>
  <c r="M736" i="10"/>
  <c r="P735" i="10"/>
  <c r="O735" i="10"/>
  <c r="N735" i="10"/>
  <c r="M735" i="10"/>
  <c r="P734" i="10"/>
  <c r="O734" i="10"/>
  <c r="N734" i="10"/>
  <c r="M734" i="10"/>
  <c r="P733" i="10"/>
  <c r="O733" i="10"/>
  <c r="N733" i="10"/>
  <c r="M733" i="10"/>
  <c r="P732" i="10"/>
  <c r="O732" i="10"/>
  <c r="N732" i="10"/>
  <c r="M732" i="10"/>
  <c r="P731" i="10"/>
  <c r="O731" i="10"/>
  <c r="N731" i="10"/>
  <c r="M731" i="10"/>
  <c r="P730" i="10"/>
  <c r="O730" i="10"/>
  <c r="N730" i="10"/>
  <c r="M730" i="10"/>
  <c r="P729" i="10"/>
  <c r="O729" i="10"/>
  <c r="N729" i="10"/>
  <c r="M729" i="10"/>
  <c r="P728" i="10"/>
  <c r="O728" i="10"/>
  <c r="N728" i="10"/>
  <c r="M728" i="10"/>
  <c r="P727" i="10"/>
  <c r="O727" i="10"/>
  <c r="N727" i="10"/>
  <c r="M727" i="10"/>
  <c r="P726" i="10"/>
  <c r="O726" i="10"/>
  <c r="N726" i="10"/>
  <c r="M726" i="10"/>
  <c r="P725" i="10"/>
  <c r="O725" i="10"/>
  <c r="N725" i="10"/>
  <c r="M725" i="10"/>
  <c r="P724" i="10"/>
  <c r="O724" i="10"/>
  <c r="N724" i="10"/>
  <c r="M724" i="10"/>
  <c r="P723" i="10"/>
  <c r="O723" i="10"/>
  <c r="N723" i="10"/>
  <c r="M723" i="10"/>
  <c r="P722" i="10"/>
  <c r="O722" i="10"/>
  <c r="N722" i="10"/>
  <c r="M722" i="10"/>
  <c r="P721" i="10"/>
  <c r="O721" i="10"/>
  <c r="N721" i="10"/>
  <c r="M721" i="10"/>
  <c r="P720" i="10"/>
  <c r="O720" i="10"/>
  <c r="N720" i="10"/>
  <c r="M720" i="10"/>
  <c r="P719" i="10"/>
  <c r="O719" i="10"/>
  <c r="N719" i="10"/>
  <c r="M719" i="10"/>
  <c r="P718" i="10"/>
  <c r="O718" i="10"/>
  <c r="N718" i="10"/>
  <c r="M718" i="10"/>
  <c r="P717" i="10"/>
  <c r="O717" i="10"/>
  <c r="N717" i="10"/>
  <c r="M717" i="10"/>
  <c r="P716" i="10"/>
  <c r="O716" i="10"/>
  <c r="N716" i="10"/>
  <c r="M716" i="10"/>
  <c r="P715" i="10"/>
  <c r="O715" i="10"/>
  <c r="N715" i="10"/>
  <c r="M715" i="10"/>
  <c r="P714" i="10"/>
  <c r="O714" i="10"/>
  <c r="N714" i="10"/>
  <c r="M714" i="10"/>
  <c r="P713" i="10"/>
  <c r="O713" i="10"/>
  <c r="N713" i="10"/>
  <c r="M713" i="10"/>
  <c r="P712" i="10"/>
  <c r="O712" i="10"/>
  <c r="N712" i="10"/>
  <c r="M712" i="10"/>
  <c r="P711" i="10"/>
  <c r="O711" i="10"/>
  <c r="N711" i="10"/>
  <c r="M711" i="10"/>
  <c r="P710" i="10"/>
  <c r="Q710" i="10" s="1"/>
  <c r="O710" i="10"/>
  <c r="N710" i="10"/>
  <c r="M710" i="10"/>
  <c r="P709" i="10"/>
  <c r="O709" i="10"/>
  <c r="N709" i="10"/>
  <c r="M709" i="10"/>
  <c r="P708" i="10"/>
  <c r="O708" i="10"/>
  <c r="N708" i="10"/>
  <c r="M708" i="10"/>
  <c r="P707" i="10"/>
  <c r="O707" i="10"/>
  <c r="N707" i="10"/>
  <c r="M707" i="10"/>
  <c r="P706" i="10"/>
  <c r="O706" i="10"/>
  <c r="N706" i="10"/>
  <c r="M706" i="10"/>
  <c r="P705" i="10"/>
  <c r="O705" i="10"/>
  <c r="N705" i="10"/>
  <c r="M705" i="10"/>
  <c r="P704" i="10"/>
  <c r="O704" i="10"/>
  <c r="N704" i="10"/>
  <c r="M704" i="10"/>
  <c r="P703" i="10"/>
  <c r="O703" i="10"/>
  <c r="N703" i="10"/>
  <c r="M703" i="10"/>
  <c r="P702" i="10"/>
  <c r="O702" i="10"/>
  <c r="N702" i="10"/>
  <c r="M702" i="10"/>
  <c r="P701" i="10"/>
  <c r="O701" i="10"/>
  <c r="N701" i="10"/>
  <c r="M701" i="10"/>
  <c r="P700" i="10"/>
  <c r="O700" i="10"/>
  <c r="N700" i="10"/>
  <c r="M700" i="10"/>
  <c r="P699" i="10"/>
  <c r="O699" i="10"/>
  <c r="N699" i="10"/>
  <c r="M699" i="10"/>
  <c r="P698" i="10"/>
  <c r="O698" i="10"/>
  <c r="N698" i="10"/>
  <c r="M698" i="10"/>
  <c r="P697" i="10"/>
  <c r="O697" i="10"/>
  <c r="N697" i="10"/>
  <c r="M697" i="10"/>
  <c r="P696" i="10"/>
  <c r="O696" i="10"/>
  <c r="N696" i="10"/>
  <c r="M696" i="10"/>
  <c r="P695" i="10"/>
  <c r="O695" i="10"/>
  <c r="N695" i="10"/>
  <c r="M695" i="10"/>
  <c r="P694" i="10"/>
  <c r="O694" i="10"/>
  <c r="N694" i="10"/>
  <c r="M694" i="10"/>
  <c r="P693" i="10"/>
  <c r="O693" i="10"/>
  <c r="N693" i="10"/>
  <c r="M693" i="10"/>
  <c r="P692" i="10"/>
  <c r="O692" i="10"/>
  <c r="N692" i="10"/>
  <c r="M692" i="10"/>
  <c r="P691" i="10"/>
  <c r="O691" i="10"/>
  <c r="N691" i="10"/>
  <c r="M691" i="10"/>
  <c r="P690" i="10"/>
  <c r="O690" i="10"/>
  <c r="N690" i="10"/>
  <c r="M690" i="10"/>
  <c r="P689" i="10"/>
  <c r="O689" i="10"/>
  <c r="N689" i="10"/>
  <c r="M689" i="10"/>
  <c r="P688" i="10"/>
  <c r="O688" i="10"/>
  <c r="N688" i="10"/>
  <c r="M688" i="10"/>
  <c r="P687" i="10"/>
  <c r="O687" i="10"/>
  <c r="N687" i="10"/>
  <c r="M687" i="10"/>
  <c r="P686" i="10"/>
  <c r="O686" i="10"/>
  <c r="N686" i="10"/>
  <c r="M686" i="10"/>
  <c r="P685" i="10"/>
  <c r="O685" i="10"/>
  <c r="N685" i="10"/>
  <c r="M685" i="10"/>
  <c r="P684" i="10"/>
  <c r="O684" i="10"/>
  <c r="N684" i="10"/>
  <c r="M684" i="10"/>
  <c r="P683" i="10"/>
  <c r="O683" i="10"/>
  <c r="N683" i="10"/>
  <c r="M683" i="10"/>
  <c r="P682" i="10"/>
  <c r="O682" i="10"/>
  <c r="N682" i="10"/>
  <c r="M682" i="10"/>
  <c r="P681" i="10"/>
  <c r="O681" i="10"/>
  <c r="N681" i="10"/>
  <c r="M681" i="10"/>
  <c r="P680" i="10"/>
  <c r="O680" i="10"/>
  <c r="N680" i="10"/>
  <c r="M680" i="10"/>
  <c r="P679" i="10"/>
  <c r="O679" i="10"/>
  <c r="N679" i="10"/>
  <c r="M679" i="10"/>
  <c r="P678" i="10"/>
  <c r="Q678" i="10" s="1"/>
  <c r="O678" i="10"/>
  <c r="N678" i="10"/>
  <c r="M678" i="10"/>
  <c r="P677" i="10"/>
  <c r="O677" i="10"/>
  <c r="N677" i="10"/>
  <c r="M677" i="10"/>
  <c r="P676" i="10"/>
  <c r="O676" i="10"/>
  <c r="N676" i="10"/>
  <c r="M676" i="10"/>
  <c r="P675" i="10"/>
  <c r="O675" i="10"/>
  <c r="N675" i="10"/>
  <c r="M675" i="10"/>
  <c r="P674" i="10"/>
  <c r="O674" i="10"/>
  <c r="N674" i="10"/>
  <c r="M674" i="10"/>
  <c r="P673" i="10"/>
  <c r="O673" i="10"/>
  <c r="N673" i="10"/>
  <c r="Q673" i="10" s="1"/>
  <c r="M673" i="10"/>
  <c r="P672" i="10"/>
  <c r="O672" i="10"/>
  <c r="N672" i="10"/>
  <c r="M672" i="10"/>
  <c r="P671" i="10"/>
  <c r="O671" i="10"/>
  <c r="N671" i="10"/>
  <c r="M671" i="10"/>
  <c r="P670" i="10"/>
  <c r="O670" i="10"/>
  <c r="N670" i="10"/>
  <c r="M670" i="10"/>
  <c r="P669" i="10"/>
  <c r="O669" i="10"/>
  <c r="N669" i="10"/>
  <c r="M669" i="10"/>
  <c r="P668" i="10"/>
  <c r="O668" i="10"/>
  <c r="N668" i="10"/>
  <c r="M668" i="10"/>
  <c r="P667" i="10"/>
  <c r="O667" i="10"/>
  <c r="N667" i="10"/>
  <c r="M667" i="10"/>
  <c r="P666" i="10"/>
  <c r="O666" i="10"/>
  <c r="N666" i="10"/>
  <c r="M666" i="10"/>
  <c r="P665" i="10"/>
  <c r="O665" i="10"/>
  <c r="N665" i="10"/>
  <c r="M665" i="10"/>
  <c r="P664" i="10"/>
  <c r="O664" i="10"/>
  <c r="N664" i="10"/>
  <c r="M664" i="10"/>
  <c r="P663" i="10"/>
  <c r="O663" i="10"/>
  <c r="N663" i="10"/>
  <c r="M663" i="10"/>
  <c r="P662" i="10"/>
  <c r="Q662" i="10" s="1"/>
  <c r="O662" i="10"/>
  <c r="N662" i="10"/>
  <c r="M662" i="10"/>
  <c r="P661" i="10"/>
  <c r="O661" i="10"/>
  <c r="N661" i="10"/>
  <c r="M661" i="10"/>
  <c r="Q660" i="10"/>
  <c r="P660" i="10"/>
  <c r="O660" i="10"/>
  <c r="N660" i="10"/>
  <c r="M660" i="10"/>
  <c r="P659" i="10"/>
  <c r="O659" i="10"/>
  <c r="N659" i="10"/>
  <c r="M659" i="10"/>
  <c r="P658" i="10"/>
  <c r="Q658" i="10" s="1"/>
  <c r="O658" i="10"/>
  <c r="N658" i="10"/>
  <c r="M658" i="10"/>
  <c r="P657" i="10"/>
  <c r="O657" i="10"/>
  <c r="N657" i="10"/>
  <c r="M657" i="10"/>
  <c r="P656" i="10"/>
  <c r="O656" i="10"/>
  <c r="N656" i="10"/>
  <c r="M656" i="10"/>
  <c r="P655" i="10"/>
  <c r="O655" i="10"/>
  <c r="N655" i="10"/>
  <c r="M655" i="10"/>
  <c r="P654" i="10"/>
  <c r="O654" i="10"/>
  <c r="N654" i="10"/>
  <c r="M654" i="10"/>
  <c r="P653" i="10"/>
  <c r="O653" i="10"/>
  <c r="N653" i="10"/>
  <c r="M653" i="10"/>
  <c r="P652" i="10"/>
  <c r="Q652" i="10" s="1"/>
  <c r="O652" i="10"/>
  <c r="N652" i="10"/>
  <c r="M652" i="10"/>
  <c r="P651" i="10"/>
  <c r="O651" i="10"/>
  <c r="N651" i="10"/>
  <c r="M651" i="10"/>
  <c r="P650" i="10"/>
  <c r="Q650" i="10" s="1"/>
  <c r="O650" i="10"/>
  <c r="N650" i="10"/>
  <c r="M650" i="10"/>
  <c r="P649" i="10"/>
  <c r="Q649" i="10" s="1"/>
  <c r="O649" i="10"/>
  <c r="N649" i="10"/>
  <c r="M649" i="10"/>
  <c r="P648" i="10"/>
  <c r="Q648" i="10" s="1"/>
  <c r="O648" i="10"/>
  <c r="N648" i="10"/>
  <c r="M648" i="10"/>
  <c r="P647" i="10"/>
  <c r="O647" i="10"/>
  <c r="N647" i="10"/>
  <c r="M647" i="10"/>
  <c r="P646" i="10"/>
  <c r="O646" i="10"/>
  <c r="N646" i="10"/>
  <c r="M646" i="10"/>
  <c r="P645" i="10"/>
  <c r="O645" i="10"/>
  <c r="N645" i="10"/>
  <c r="M645" i="10"/>
  <c r="P644" i="10"/>
  <c r="Q644" i="10" s="1"/>
  <c r="O644" i="10"/>
  <c r="N644" i="10"/>
  <c r="M644" i="10"/>
  <c r="P643" i="10"/>
  <c r="O643" i="10"/>
  <c r="N643" i="10"/>
  <c r="M643" i="10"/>
  <c r="P642" i="10"/>
  <c r="O642" i="10"/>
  <c r="N642" i="10"/>
  <c r="M642" i="10"/>
  <c r="P641" i="10"/>
  <c r="O641" i="10"/>
  <c r="N641" i="10"/>
  <c r="M641" i="10"/>
  <c r="P640" i="10"/>
  <c r="O640" i="10"/>
  <c r="N640" i="10"/>
  <c r="M640" i="10"/>
  <c r="P639" i="10"/>
  <c r="O639" i="10"/>
  <c r="N639" i="10"/>
  <c r="M639" i="10"/>
  <c r="P638" i="10"/>
  <c r="Q638" i="10" s="1"/>
  <c r="O638" i="10"/>
  <c r="N638" i="10"/>
  <c r="M638" i="10"/>
  <c r="P637" i="10"/>
  <c r="O637" i="10"/>
  <c r="N637" i="10"/>
  <c r="M637" i="10"/>
  <c r="P636" i="10"/>
  <c r="Q636" i="10" s="1"/>
  <c r="O636" i="10"/>
  <c r="N636" i="10"/>
  <c r="M636" i="10"/>
  <c r="P635" i="10"/>
  <c r="O635" i="10"/>
  <c r="N635" i="10"/>
  <c r="M635" i="10"/>
  <c r="P634" i="10"/>
  <c r="O634" i="10"/>
  <c r="N634" i="10"/>
  <c r="M634" i="10"/>
  <c r="P633" i="10"/>
  <c r="Q633" i="10" s="1"/>
  <c r="O633" i="10"/>
  <c r="N633" i="10"/>
  <c r="M633" i="10"/>
  <c r="P632" i="10"/>
  <c r="O632" i="10"/>
  <c r="N632" i="10"/>
  <c r="M632" i="10"/>
  <c r="P631" i="10"/>
  <c r="O631" i="10"/>
  <c r="N631" i="10"/>
  <c r="M631" i="10"/>
  <c r="P630" i="10"/>
  <c r="O630" i="10"/>
  <c r="N630" i="10"/>
  <c r="M630" i="10"/>
  <c r="P629" i="10"/>
  <c r="O629" i="10"/>
  <c r="N629" i="10"/>
  <c r="M629" i="10"/>
  <c r="P628" i="10"/>
  <c r="O628" i="10"/>
  <c r="N628" i="10"/>
  <c r="M628" i="10"/>
  <c r="P627" i="10"/>
  <c r="O627" i="10"/>
  <c r="N627" i="10"/>
  <c r="M627" i="10"/>
  <c r="P626" i="10"/>
  <c r="O626" i="10"/>
  <c r="N626" i="10"/>
  <c r="M626" i="10"/>
  <c r="P625" i="10"/>
  <c r="O625" i="10"/>
  <c r="N625" i="10"/>
  <c r="M625" i="10"/>
  <c r="P624" i="10"/>
  <c r="O624" i="10"/>
  <c r="N624" i="10"/>
  <c r="M624" i="10"/>
  <c r="P623" i="10"/>
  <c r="O623" i="10"/>
  <c r="N623" i="10"/>
  <c r="M623" i="10"/>
  <c r="P622" i="10"/>
  <c r="O622" i="10"/>
  <c r="N622" i="10"/>
  <c r="M622" i="10"/>
  <c r="P621" i="10"/>
  <c r="O621" i="10"/>
  <c r="N621" i="10"/>
  <c r="M621" i="10"/>
  <c r="P620" i="10"/>
  <c r="O620" i="10"/>
  <c r="N620" i="10"/>
  <c r="M620" i="10"/>
  <c r="P619" i="10"/>
  <c r="O619" i="10"/>
  <c r="N619" i="10"/>
  <c r="M619" i="10"/>
  <c r="P618" i="10"/>
  <c r="O618" i="10"/>
  <c r="N618" i="10"/>
  <c r="M618" i="10"/>
  <c r="P617" i="10"/>
  <c r="O617" i="10"/>
  <c r="N617" i="10"/>
  <c r="M617" i="10"/>
  <c r="P616" i="10"/>
  <c r="O616" i="10"/>
  <c r="N616" i="10"/>
  <c r="M616" i="10"/>
  <c r="P615" i="10"/>
  <c r="O615" i="10"/>
  <c r="N615" i="10"/>
  <c r="M615" i="10"/>
  <c r="P614" i="10"/>
  <c r="O614" i="10"/>
  <c r="N614" i="10"/>
  <c r="M614" i="10"/>
  <c r="P613" i="10"/>
  <c r="O613" i="10"/>
  <c r="N613" i="10"/>
  <c r="M613" i="10"/>
  <c r="P612" i="10"/>
  <c r="O612" i="10"/>
  <c r="N612" i="10"/>
  <c r="M612" i="10"/>
  <c r="P611" i="10"/>
  <c r="O611" i="10"/>
  <c r="N611" i="10"/>
  <c r="M611" i="10"/>
  <c r="P610" i="10"/>
  <c r="Q610" i="10" s="1"/>
  <c r="O610" i="10"/>
  <c r="N610" i="10"/>
  <c r="M610" i="10"/>
  <c r="P609" i="10"/>
  <c r="O609" i="10"/>
  <c r="N609" i="10"/>
  <c r="M609" i="10"/>
  <c r="P608" i="10"/>
  <c r="O608" i="10"/>
  <c r="N608" i="10"/>
  <c r="M608" i="10"/>
  <c r="P607" i="10"/>
  <c r="Q607" i="10" s="1"/>
  <c r="O607" i="10"/>
  <c r="N607" i="10"/>
  <c r="M607" i="10"/>
  <c r="P606" i="10"/>
  <c r="Q606" i="10" s="1"/>
  <c r="O606" i="10"/>
  <c r="N606" i="10"/>
  <c r="M606" i="10"/>
  <c r="P605" i="10"/>
  <c r="O605" i="10"/>
  <c r="N605" i="10"/>
  <c r="M605" i="10"/>
  <c r="P604" i="10"/>
  <c r="O604" i="10"/>
  <c r="N604" i="10"/>
  <c r="M604" i="10"/>
  <c r="P603" i="10"/>
  <c r="O603" i="10"/>
  <c r="N603" i="10"/>
  <c r="M603" i="10"/>
  <c r="P602" i="10"/>
  <c r="O602" i="10"/>
  <c r="N602" i="10"/>
  <c r="M602" i="10"/>
  <c r="P601" i="10"/>
  <c r="Q601" i="10" s="1"/>
  <c r="O601" i="10"/>
  <c r="N601" i="10"/>
  <c r="M601" i="10"/>
  <c r="P600" i="10"/>
  <c r="O600" i="10"/>
  <c r="N600" i="10"/>
  <c r="M600" i="10"/>
  <c r="P599" i="10"/>
  <c r="O599" i="10"/>
  <c r="N599" i="10"/>
  <c r="M599" i="10"/>
  <c r="P598" i="10"/>
  <c r="O598" i="10"/>
  <c r="N598" i="10"/>
  <c r="M598" i="10"/>
  <c r="P597" i="10"/>
  <c r="O597" i="10"/>
  <c r="N597" i="10"/>
  <c r="M597" i="10"/>
  <c r="P596" i="10"/>
  <c r="O596" i="10"/>
  <c r="N596" i="10"/>
  <c r="M596" i="10"/>
  <c r="P595" i="10"/>
  <c r="O595" i="10"/>
  <c r="N595" i="10"/>
  <c r="M595" i="10"/>
  <c r="P594" i="10"/>
  <c r="O594" i="10"/>
  <c r="N594" i="10"/>
  <c r="M594" i="10"/>
  <c r="P593" i="10"/>
  <c r="O593" i="10"/>
  <c r="N593" i="10"/>
  <c r="M593" i="10"/>
  <c r="P592" i="10"/>
  <c r="O592" i="10"/>
  <c r="N592" i="10"/>
  <c r="M592" i="10"/>
  <c r="P591" i="10"/>
  <c r="O591" i="10"/>
  <c r="N591" i="10"/>
  <c r="M591" i="10"/>
  <c r="P590" i="10"/>
  <c r="O590" i="10"/>
  <c r="N590" i="10"/>
  <c r="M590" i="10"/>
  <c r="P589" i="10"/>
  <c r="O589" i="10"/>
  <c r="N589" i="10"/>
  <c r="M589" i="10"/>
  <c r="P588" i="10"/>
  <c r="O588" i="10"/>
  <c r="N588" i="10"/>
  <c r="M588" i="10"/>
  <c r="P587" i="10"/>
  <c r="O587" i="10"/>
  <c r="N587" i="10"/>
  <c r="M587" i="10"/>
  <c r="P586" i="10"/>
  <c r="Q586" i="10" s="1"/>
  <c r="O586" i="10"/>
  <c r="N586" i="10"/>
  <c r="M586" i="10"/>
  <c r="P585" i="10"/>
  <c r="Q585" i="10" s="1"/>
  <c r="O585" i="10"/>
  <c r="N585" i="10"/>
  <c r="M585" i="10"/>
  <c r="P584" i="10"/>
  <c r="Q584" i="10" s="1"/>
  <c r="O584" i="10"/>
  <c r="N584" i="10"/>
  <c r="M584" i="10"/>
  <c r="P583" i="10"/>
  <c r="O583" i="10"/>
  <c r="N583" i="10"/>
  <c r="M583" i="10"/>
  <c r="P582" i="10"/>
  <c r="Q582" i="10" s="1"/>
  <c r="O582" i="10"/>
  <c r="N582" i="10"/>
  <c r="M582" i="10"/>
  <c r="P581" i="10"/>
  <c r="O581" i="10"/>
  <c r="N581" i="10"/>
  <c r="M581" i="10"/>
  <c r="P580" i="10"/>
  <c r="O580" i="10"/>
  <c r="N580" i="10"/>
  <c r="M580" i="10"/>
  <c r="P579" i="10"/>
  <c r="O579" i="10"/>
  <c r="N579" i="10"/>
  <c r="M579" i="10"/>
  <c r="P578" i="10"/>
  <c r="O578" i="10"/>
  <c r="N578" i="10"/>
  <c r="M578" i="10"/>
  <c r="P577" i="10"/>
  <c r="O577" i="10"/>
  <c r="N577" i="10"/>
  <c r="M577" i="10"/>
  <c r="P576" i="10"/>
  <c r="Q576" i="10" s="1"/>
  <c r="O576" i="10"/>
  <c r="N576" i="10"/>
  <c r="M576" i="10"/>
  <c r="P575" i="10"/>
  <c r="O575" i="10"/>
  <c r="N575" i="10"/>
  <c r="M575" i="10"/>
  <c r="P574" i="10"/>
  <c r="O574" i="10"/>
  <c r="N574" i="10"/>
  <c r="M574" i="10"/>
  <c r="P573" i="10"/>
  <c r="O573" i="10"/>
  <c r="N573" i="10"/>
  <c r="M573" i="10"/>
  <c r="P572" i="10"/>
  <c r="O572" i="10"/>
  <c r="N572" i="10"/>
  <c r="M572" i="10"/>
  <c r="P571" i="10"/>
  <c r="Q571" i="10" s="1"/>
  <c r="O571" i="10"/>
  <c r="N571" i="10"/>
  <c r="M571" i="10"/>
  <c r="P570" i="10"/>
  <c r="Q570" i="10" s="1"/>
  <c r="O570" i="10"/>
  <c r="N570" i="10"/>
  <c r="M570" i="10"/>
  <c r="P569" i="10"/>
  <c r="O569" i="10"/>
  <c r="N569" i="10"/>
  <c r="M569" i="10"/>
  <c r="P568" i="10"/>
  <c r="O568" i="10"/>
  <c r="N568" i="10"/>
  <c r="M568" i="10"/>
  <c r="P567" i="10"/>
  <c r="Q567" i="10" s="1"/>
  <c r="O567" i="10"/>
  <c r="N567" i="10"/>
  <c r="M567" i="10"/>
  <c r="P566" i="10"/>
  <c r="O566" i="10"/>
  <c r="N566" i="10"/>
  <c r="M566" i="10"/>
  <c r="P565" i="10"/>
  <c r="O565" i="10"/>
  <c r="N565" i="10"/>
  <c r="M565" i="10"/>
  <c r="P564" i="10"/>
  <c r="O564" i="10"/>
  <c r="N564" i="10"/>
  <c r="Q564" i="10" s="1"/>
  <c r="M564" i="10"/>
  <c r="P563" i="10"/>
  <c r="O563" i="10"/>
  <c r="N563" i="10"/>
  <c r="M563" i="10"/>
  <c r="P562" i="10"/>
  <c r="O562" i="10"/>
  <c r="N562" i="10"/>
  <c r="M562" i="10"/>
  <c r="P561" i="10"/>
  <c r="O561" i="10"/>
  <c r="N561" i="10"/>
  <c r="M561" i="10"/>
  <c r="P560" i="10"/>
  <c r="O560" i="10"/>
  <c r="N560" i="10"/>
  <c r="M560" i="10"/>
  <c r="P559" i="10"/>
  <c r="O559" i="10"/>
  <c r="N559" i="10"/>
  <c r="M559" i="10"/>
  <c r="P558" i="10"/>
  <c r="O558" i="10"/>
  <c r="N558" i="10"/>
  <c r="M558" i="10"/>
  <c r="P557" i="10"/>
  <c r="O557" i="10"/>
  <c r="N557" i="10"/>
  <c r="M557" i="10"/>
  <c r="P556" i="10"/>
  <c r="O556" i="10"/>
  <c r="N556" i="10"/>
  <c r="M556" i="10"/>
  <c r="P555" i="10"/>
  <c r="O555" i="10"/>
  <c r="N555" i="10"/>
  <c r="M555" i="10"/>
  <c r="P554" i="10"/>
  <c r="O554" i="10"/>
  <c r="N554" i="10"/>
  <c r="Q554" i="10" s="1"/>
  <c r="M554" i="10"/>
  <c r="P553" i="10"/>
  <c r="O553" i="10"/>
  <c r="N553" i="10"/>
  <c r="M553" i="10"/>
  <c r="P552" i="10"/>
  <c r="O552" i="10"/>
  <c r="N552" i="10"/>
  <c r="M552" i="10"/>
  <c r="P551" i="10"/>
  <c r="O551" i="10"/>
  <c r="N551" i="10"/>
  <c r="M551" i="10"/>
  <c r="P550" i="10"/>
  <c r="O550" i="10"/>
  <c r="N550" i="10"/>
  <c r="M550" i="10"/>
  <c r="P549" i="10"/>
  <c r="O549" i="10"/>
  <c r="N549" i="10"/>
  <c r="Q549" i="10" s="1"/>
  <c r="M549" i="10"/>
  <c r="P548" i="10"/>
  <c r="O548" i="10"/>
  <c r="N548" i="10"/>
  <c r="M548" i="10"/>
  <c r="P547" i="10"/>
  <c r="O547" i="10"/>
  <c r="N547" i="10"/>
  <c r="M547" i="10"/>
  <c r="P546" i="10"/>
  <c r="O546" i="10"/>
  <c r="N546" i="10"/>
  <c r="M546" i="10"/>
  <c r="P545" i="10"/>
  <c r="O545" i="10"/>
  <c r="N545" i="10"/>
  <c r="M545" i="10"/>
  <c r="P544" i="10"/>
  <c r="O544" i="10"/>
  <c r="N544" i="10"/>
  <c r="M544" i="10"/>
  <c r="P543" i="10"/>
  <c r="O543" i="10"/>
  <c r="N543" i="10"/>
  <c r="M543" i="10"/>
  <c r="P542" i="10"/>
  <c r="O542" i="10"/>
  <c r="N542" i="10"/>
  <c r="M542" i="10"/>
  <c r="P541" i="10"/>
  <c r="Q541" i="10" s="1"/>
  <c r="O541" i="10"/>
  <c r="N541" i="10"/>
  <c r="M541" i="10"/>
  <c r="P540" i="10"/>
  <c r="O540" i="10"/>
  <c r="N540" i="10"/>
  <c r="M540" i="10"/>
  <c r="P539" i="10"/>
  <c r="O539" i="10"/>
  <c r="N539" i="10"/>
  <c r="M539" i="10"/>
  <c r="P538" i="10"/>
  <c r="O538" i="10"/>
  <c r="N538" i="10"/>
  <c r="M538" i="10"/>
  <c r="P537" i="10"/>
  <c r="O537" i="10"/>
  <c r="N537" i="10"/>
  <c r="M537" i="10"/>
  <c r="P536" i="10"/>
  <c r="O536" i="10"/>
  <c r="N536" i="10"/>
  <c r="M536" i="10"/>
  <c r="P535" i="10"/>
  <c r="Q535" i="10" s="1"/>
  <c r="O535" i="10"/>
  <c r="N535" i="10"/>
  <c r="M535" i="10"/>
  <c r="P534" i="10"/>
  <c r="O534" i="10"/>
  <c r="N534" i="10"/>
  <c r="M534" i="10"/>
  <c r="P533" i="10"/>
  <c r="O533" i="10"/>
  <c r="N533" i="10"/>
  <c r="M533" i="10"/>
  <c r="P532" i="10"/>
  <c r="O532" i="10"/>
  <c r="N532" i="10"/>
  <c r="M532" i="10"/>
  <c r="P531" i="10"/>
  <c r="O531" i="10"/>
  <c r="N531" i="10"/>
  <c r="M531" i="10"/>
  <c r="P530" i="10"/>
  <c r="O530" i="10"/>
  <c r="N530" i="10"/>
  <c r="M530" i="10"/>
  <c r="P529" i="10"/>
  <c r="O529" i="10"/>
  <c r="N529" i="10"/>
  <c r="M529" i="10"/>
  <c r="P528" i="10"/>
  <c r="O528" i="10"/>
  <c r="N528" i="10"/>
  <c r="M528" i="10"/>
  <c r="P527" i="10"/>
  <c r="O527" i="10"/>
  <c r="N527" i="10"/>
  <c r="M527" i="10"/>
  <c r="P526" i="10"/>
  <c r="O526" i="10"/>
  <c r="N526" i="10"/>
  <c r="M526" i="10"/>
  <c r="P525" i="10"/>
  <c r="O525" i="10"/>
  <c r="N525" i="10"/>
  <c r="M525" i="10"/>
  <c r="P524" i="10"/>
  <c r="O524" i="10"/>
  <c r="N524" i="10"/>
  <c r="M524" i="10"/>
  <c r="P523" i="10"/>
  <c r="O523" i="10"/>
  <c r="N523" i="10"/>
  <c r="M523" i="10"/>
  <c r="P522" i="10"/>
  <c r="O522" i="10"/>
  <c r="N522" i="10"/>
  <c r="M522" i="10"/>
  <c r="P521" i="10"/>
  <c r="O521" i="10"/>
  <c r="N521" i="10"/>
  <c r="M521" i="10"/>
  <c r="P520" i="10"/>
  <c r="O520" i="10"/>
  <c r="N520" i="10"/>
  <c r="M520" i="10"/>
  <c r="P519" i="10"/>
  <c r="O519" i="10"/>
  <c r="N519" i="10"/>
  <c r="M519" i="10"/>
  <c r="P518" i="10"/>
  <c r="O518" i="10"/>
  <c r="N518" i="10"/>
  <c r="M518" i="10"/>
  <c r="P517" i="10"/>
  <c r="O517" i="10"/>
  <c r="N517" i="10"/>
  <c r="M517" i="10"/>
  <c r="P516" i="10"/>
  <c r="O516" i="10"/>
  <c r="N516" i="10"/>
  <c r="M516" i="10"/>
  <c r="P515" i="10"/>
  <c r="O515" i="10"/>
  <c r="N515" i="10"/>
  <c r="M515" i="10"/>
  <c r="P514" i="10"/>
  <c r="O514" i="10"/>
  <c r="N514" i="10"/>
  <c r="M514" i="10"/>
  <c r="P513" i="10"/>
  <c r="O513" i="10"/>
  <c r="N513" i="10"/>
  <c r="M513" i="10"/>
  <c r="P512" i="10"/>
  <c r="O512" i="10"/>
  <c r="N512" i="10"/>
  <c r="M512" i="10"/>
  <c r="P511" i="10"/>
  <c r="O511" i="10"/>
  <c r="N511" i="10"/>
  <c r="M511" i="10"/>
  <c r="P510" i="10"/>
  <c r="O510" i="10"/>
  <c r="N510" i="10"/>
  <c r="M510" i="10"/>
  <c r="P509" i="10"/>
  <c r="O509" i="10"/>
  <c r="N509" i="10"/>
  <c r="M509" i="10"/>
  <c r="P508" i="10"/>
  <c r="O508" i="10"/>
  <c r="N508" i="10"/>
  <c r="M508" i="10"/>
  <c r="P507" i="10"/>
  <c r="O507" i="10"/>
  <c r="N507" i="10"/>
  <c r="M507" i="10"/>
  <c r="P506" i="10"/>
  <c r="O506" i="10"/>
  <c r="N506" i="10"/>
  <c r="M506" i="10"/>
  <c r="P505" i="10"/>
  <c r="O505" i="10"/>
  <c r="N505" i="10"/>
  <c r="M505" i="10"/>
  <c r="P504" i="10"/>
  <c r="O504" i="10"/>
  <c r="N504" i="10"/>
  <c r="M504" i="10"/>
  <c r="P503" i="10"/>
  <c r="O503" i="10"/>
  <c r="N503" i="10"/>
  <c r="M503" i="10"/>
  <c r="P502" i="10"/>
  <c r="O502" i="10"/>
  <c r="N502" i="10"/>
  <c r="M502" i="10"/>
  <c r="P501" i="10"/>
  <c r="O501" i="10"/>
  <c r="N501" i="10"/>
  <c r="M501" i="10"/>
  <c r="P500" i="10"/>
  <c r="O500" i="10"/>
  <c r="N500" i="10"/>
  <c r="M500" i="10"/>
  <c r="P499" i="10"/>
  <c r="O499" i="10"/>
  <c r="N499" i="10"/>
  <c r="M499" i="10"/>
  <c r="P498" i="10"/>
  <c r="O498" i="10"/>
  <c r="N498" i="10"/>
  <c r="M498" i="10"/>
  <c r="P497" i="10"/>
  <c r="O497" i="10"/>
  <c r="N497" i="10"/>
  <c r="M497" i="10"/>
  <c r="P496" i="10"/>
  <c r="Q496" i="10" s="1"/>
  <c r="O496" i="10"/>
  <c r="N496" i="10"/>
  <c r="M496" i="10"/>
  <c r="P495" i="10"/>
  <c r="O495" i="10"/>
  <c r="N495" i="10"/>
  <c r="M495" i="10"/>
  <c r="P494" i="10"/>
  <c r="O494" i="10"/>
  <c r="N494" i="10"/>
  <c r="M494" i="10"/>
  <c r="P493" i="10"/>
  <c r="Q493" i="10" s="1"/>
  <c r="O493" i="10"/>
  <c r="N493" i="10"/>
  <c r="M493" i="10"/>
  <c r="P492" i="10"/>
  <c r="O492" i="10"/>
  <c r="N492" i="10"/>
  <c r="M492" i="10"/>
  <c r="P491" i="10"/>
  <c r="O491" i="10"/>
  <c r="N491" i="10"/>
  <c r="M491" i="10"/>
  <c r="P490" i="10"/>
  <c r="O490" i="10"/>
  <c r="N490" i="10"/>
  <c r="M490" i="10"/>
  <c r="P489" i="10"/>
  <c r="O489" i="10"/>
  <c r="N489" i="10"/>
  <c r="M489" i="10"/>
  <c r="P488" i="10"/>
  <c r="O488" i="10"/>
  <c r="N488" i="10"/>
  <c r="M488" i="10"/>
  <c r="P487" i="10"/>
  <c r="Q487" i="10" s="1"/>
  <c r="O487" i="10"/>
  <c r="N487" i="10"/>
  <c r="M487" i="10"/>
  <c r="P486" i="10"/>
  <c r="O486" i="10"/>
  <c r="N486" i="10"/>
  <c r="M486" i="10"/>
  <c r="P485" i="10"/>
  <c r="O485" i="10"/>
  <c r="N485" i="10"/>
  <c r="M485" i="10"/>
  <c r="P484" i="10"/>
  <c r="Q484" i="10" s="1"/>
  <c r="O484" i="10"/>
  <c r="N484" i="10"/>
  <c r="M484" i="10"/>
  <c r="P483" i="10"/>
  <c r="O483" i="10"/>
  <c r="N483" i="10"/>
  <c r="M483" i="10"/>
  <c r="P482" i="10"/>
  <c r="O482" i="10"/>
  <c r="N482" i="10"/>
  <c r="M482" i="10"/>
  <c r="P481" i="10"/>
  <c r="Q481" i="10" s="1"/>
  <c r="O481" i="10"/>
  <c r="N481" i="10"/>
  <c r="M481" i="10"/>
  <c r="P480" i="10"/>
  <c r="O480" i="10"/>
  <c r="N480" i="10"/>
  <c r="M480" i="10"/>
  <c r="P479" i="10"/>
  <c r="O479" i="10"/>
  <c r="N479" i="10"/>
  <c r="M479" i="10"/>
  <c r="P478" i="10"/>
  <c r="Q478" i="10" s="1"/>
  <c r="O478" i="10"/>
  <c r="N478" i="10"/>
  <c r="M478" i="10"/>
  <c r="P477" i="10"/>
  <c r="O477" i="10"/>
  <c r="N477" i="10"/>
  <c r="M477" i="10"/>
  <c r="P476" i="10"/>
  <c r="O476" i="10"/>
  <c r="N476" i="10"/>
  <c r="M476" i="10"/>
  <c r="P475" i="10"/>
  <c r="O475" i="10"/>
  <c r="N475" i="10"/>
  <c r="M475" i="10"/>
  <c r="P474" i="10"/>
  <c r="Q474" i="10" s="1"/>
  <c r="O474" i="10"/>
  <c r="N474" i="10"/>
  <c r="M474" i="10"/>
  <c r="P473" i="10"/>
  <c r="O473" i="10"/>
  <c r="N473" i="10"/>
  <c r="M473" i="10"/>
  <c r="P472" i="10"/>
  <c r="O472" i="10"/>
  <c r="N472" i="10"/>
  <c r="M472" i="10"/>
  <c r="P471" i="10"/>
  <c r="O471" i="10"/>
  <c r="N471" i="10"/>
  <c r="M471" i="10"/>
  <c r="P470" i="10"/>
  <c r="O470" i="10"/>
  <c r="N470" i="10"/>
  <c r="M470" i="10"/>
  <c r="P469" i="10"/>
  <c r="O469" i="10"/>
  <c r="N469" i="10"/>
  <c r="M469" i="10"/>
  <c r="P468" i="10"/>
  <c r="O468" i="10"/>
  <c r="N468" i="10"/>
  <c r="M468" i="10"/>
  <c r="P467" i="10"/>
  <c r="O467" i="10"/>
  <c r="N467" i="10"/>
  <c r="M467" i="10"/>
  <c r="P466" i="10"/>
  <c r="O466" i="10"/>
  <c r="N466" i="10"/>
  <c r="M466" i="10"/>
  <c r="P465" i="10"/>
  <c r="O465" i="10"/>
  <c r="N465" i="10"/>
  <c r="M465" i="10"/>
  <c r="P464" i="10"/>
  <c r="O464" i="10"/>
  <c r="N464" i="10"/>
  <c r="Q464" i="10" s="1"/>
  <c r="M464" i="10"/>
  <c r="P463" i="10"/>
  <c r="Q463" i="10" s="1"/>
  <c r="O463" i="10"/>
  <c r="N463" i="10"/>
  <c r="M463" i="10"/>
  <c r="P462" i="10"/>
  <c r="O462" i="10"/>
  <c r="N462" i="10"/>
  <c r="M462" i="10"/>
  <c r="P461" i="10"/>
  <c r="O461" i="10"/>
  <c r="N461" i="10"/>
  <c r="M461" i="10"/>
  <c r="P460" i="10"/>
  <c r="O460" i="10"/>
  <c r="N460" i="10"/>
  <c r="M460" i="10"/>
  <c r="P459" i="10"/>
  <c r="O459" i="10"/>
  <c r="N459" i="10"/>
  <c r="M459" i="10"/>
  <c r="P458" i="10"/>
  <c r="O458" i="10"/>
  <c r="N458" i="10"/>
  <c r="M458" i="10"/>
  <c r="P457" i="10"/>
  <c r="O457" i="10"/>
  <c r="N457" i="10"/>
  <c r="M457" i="10"/>
  <c r="P456" i="10"/>
  <c r="O456" i="10"/>
  <c r="N456" i="10"/>
  <c r="M456" i="10"/>
  <c r="P455" i="10"/>
  <c r="O455" i="10"/>
  <c r="N455" i="10"/>
  <c r="M455" i="10"/>
  <c r="P454" i="10"/>
  <c r="Q454" i="10" s="1"/>
  <c r="O454" i="10"/>
  <c r="N454" i="10"/>
  <c r="M454" i="10"/>
  <c r="P453" i="10"/>
  <c r="O453" i="10"/>
  <c r="N453" i="10"/>
  <c r="M453" i="10"/>
  <c r="P452" i="10"/>
  <c r="O452" i="10"/>
  <c r="N452" i="10"/>
  <c r="M452" i="10"/>
  <c r="P451" i="10"/>
  <c r="Q451" i="10" s="1"/>
  <c r="O451" i="10"/>
  <c r="N451" i="10"/>
  <c r="M451" i="10"/>
  <c r="P450" i="10"/>
  <c r="Q450" i="10" s="1"/>
  <c r="O450" i="10"/>
  <c r="N450" i="10"/>
  <c r="M450" i="10"/>
  <c r="P449" i="10"/>
  <c r="O449" i="10"/>
  <c r="N449" i="10"/>
  <c r="M449" i="10"/>
  <c r="P448" i="10"/>
  <c r="O448" i="10"/>
  <c r="N448" i="10"/>
  <c r="M448" i="10"/>
  <c r="P447" i="10"/>
  <c r="Q447" i="10" s="1"/>
  <c r="O447" i="10"/>
  <c r="N447" i="10"/>
  <c r="M447" i="10"/>
  <c r="P446" i="10"/>
  <c r="O446" i="10"/>
  <c r="N446" i="10"/>
  <c r="M446" i="10"/>
  <c r="P445" i="10"/>
  <c r="Q445" i="10" s="1"/>
  <c r="O445" i="10"/>
  <c r="N445" i="10"/>
  <c r="M445" i="10"/>
  <c r="P444" i="10"/>
  <c r="O444" i="10"/>
  <c r="N444" i="10"/>
  <c r="M444" i="10"/>
  <c r="P443" i="10"/>
  <c r="O443" i="10"/>
  <c r="N443" i="10"/>
  <c r="M443" i="10"/>
  <c r="P442" i="10"/>
  <c r="Q442" i="10" s="1"/>
  <c r="O442" i="10"/>
  <c r="N442" i="10"/>
  <c r="M442" i="10"/>
  <c r="P441" i="10"/>
  <c r="O441" i="10"/>
  <c r="N441" i="10"/>
  <c r="M441" i="10"/>
  <c r="P440" i="10"/>
  <c r="O440" i="10"/>
  <c r="N440" i="10"/>
  <c r="M440" i="10"/>
  <c r="P439" i="10"/>
  <c r="O439" i="10"/>
  <c r="N439" i="10"/>
  <c r="M439" i="10"/>
  <c r="P438" i="10"/>
  <c r="O438" i="10"/>
  <c r="N438" i="10"/>
  <c r="M438" i="10"/>
  <c r="P437" i="10"/>
  <c r="O437" i="10"/>
  <c r="N437" i="10"/>
  <c r="M437" i="10"/>
  <c r="P436" i="10"/>
  <c r="O436" i="10"/>
  <c r="N436" i="10"/>
  <c r="M436" i="10"/>
  <c r="P435" i="10"/>
  <c r="O435" i="10"/>
  <c r="N435" i="10"/>
  <c r="M435" i="10"/>
  <c r="P434" i="10"/>
  <c r="O434" i="10"/>
  <c r="N434" i="10"/>
  <c r="M434" i="10"/>
  <c r="P433" i="10"/>
  <c r="O433" i="10"/>
  <c r="N433" i="10"/>
  <c r="M433" i="10"/>
  <c r="P432" i="10"/>
  <c r="O432" i="10"/>
  <c r="N432" i="10"/>
  <c r="M432" i="10"/>
  <c r="P431" i="10"/>
  <c r="O431" i="10"/>
  <c r="N431" i="10"/>
  <c r="M431" i="10"/>
  <c r="P430" i="10"/>
  <c r="O430" i="10"/>
  <c r="N430" i="10"/>
  <c r="M430" i="10"/>
  <c r="P429" i="10"/>
  <c r="O429" i="10"/>
  <c r="N429" i="10"/>
  <c r="M429" i="10"/>
  <c r="P428" i="10"/>
  <c r="O428" i="10"/>
  <c r="N428" i="10"/>
  <c r="M428" i="10"/>
  <c r="P427" i="10"/>
  <c r="O427" i="10"/>
  <c r="N427" i="10"/>
  <c r="M427" i="10"/>
  <c r="P426" i="10"/>
  <c r="O426" i="10"/>
  <c r="N426" i="10"/>
  <c r="M426" i="10"/>
  <c r="P425" i="10"/>
  <c r="O425" i="10"/>
  <c r="N425" i="10"/>
  <c r="M425" i="10"/>
  <c r="P424" i="10"/>
  <c r="O424" i="10"/>
  <c r="N424" i="10"/>
  <c r="M424" i="10"/>
  <c r="P423" i="10"/>
  <c r="O423" i="10"/>
  <c r="N423" i="10"/>
  <c r="M423" i="10"/>
  <c r="P422" i="10"/>
  <c r="O422" i="10"/>
  <c r="N422" i="10"/>
  <c r="M422" i="10"/>
  <c r="P421" i="10"/>
  <c r="O421" i="10"/>
  <c r="N421" i="10"/>
  <c r="M421" i="10"/>
  <c r="P420" i="10"/>
  <c r="Q420" i="10" s="1"/>
  <c r="O420" i="10"/>
  <c r="N420" i="10"/>
  <c r="M420" i="10"/>
  <c r="P419" i="10"/>
  <c r="O419" i="10"/>
  <c r="N419" i="10"/>
  <c r="M419" i="10"/>
  <c r="P418" i="10"/>
  <c r="Q418" i="10" s="1"/>
  <c r="O418" i="10"/>
  <c r="N418" i="10"/>
  <c r="M418" i="10"/>
  <c r="P417" i="10"/>
  <c r="O417" i="10"/>
  <c r="N417" i="10"/>
  <c r="M417" i="10"/>
  <c r="Q416" i="10"/>
  <c r="P416" i="10"/>
  <c r="O416" i="10"/>
  <c r="N416" i="10"/>
  <c r="M416" i="10"/>
  <c r="P415" i="10"/>
  <c r="O415" i="10"/>
  <c r="N415" i="10"/>
  <c r="M415" i="10"/>
  <c r="P414" i="10"/>
  <c r="O414" i="10"/>
  <c r="N414" i="10"/>
  <c r="M414" i="10"/>
  <c r="P413" i="10"/>
  <c r="Q413" i="10" s="1"/>
  <c r="O413" i="10"/>
  <c r="N413" i="10"/>
  <c r="M413" i="10"/>
  <c r="P412" i="10"/>
  <c r="O412" i="10"/>
  <c r="N412" i="10"/>
  <c r="M412" i="10"/>
  <c r="P411" i="10"/>
  <c r="O411" i="10"/>
  <c r="N411" i="10"/>
  <c r="M411" i="10"/>
  <c r="P410" i="10"/>
  <c r="Q410" i="10" s="1"/>
  <c r="O410" i="10"/>
  <c r="N410" i="10"/>
  <c r="M410" i="10"/>
  <c r="P409" i="10"/>
  <c r="O409" i="10"/>
  <c r="N409" i="10"/>
  <c r="M409" i="10"/>
  <c r="P408" i="10"/>
  <c r="O408" i="10"/>
  <c r="N408" i="10"/>
  <c r="M408" i="10"/>
  <c r="P407" i="10"/>
  <c r="Q407" i="10" s="1"/>
  <c r="O407" i="10"/>
  <c r="N407" i="10"/>
  <c r="M407" i="10"/>
  <c r="P406" i="10"/>
  <c r="O406" i="10"/>
  <c r="N406" i="10"/>
  <c r="M406" i="10"/>
  <c r="P405" i="10"/>
  <c r="O405" i="10"/>
  <c r="N405" i="10"/>
  <c r="M405" i="10"/>
  <c r="P404" i="10"/>
  <c r="Q404" i="10" s="1"/>
  <c r="O404" i="10"/>
  <c r="N404" i="10"/>
  <c r="M404" i="10"/>
  <c r="P403" i="10"/>
  <c r="O403" i="10"/>
  <c r="N403" i="10"/>
  <c r="M403" i="10"/>
  <c r="P402" i="10"/>
  <c r="O402" i="10"/>
  <c r="N402" i="10"/>
  <c r="M402" i="10"/>
  <c r="P401" i="10"/>
  <c r="O401" i="10"/>
  <c r="N401" i="10"/>
  <c r="M401" i="10"/>
  <c r="P400" i="10"/>
  <c r="O400" i="10"/>
  <c r="N400" i="10"/>
  <c r="M400" i="10"/>
  <c r="P399" i="10"/>
  <c r="O399" i="10"/>
  <c r="N399" i="10"/>
  <c r="M399" i="10"/>
  <c r="P398" i="10"/>
  <c r="O398" i="10"/>
  <c r="N398" i="10"/>
  <c r="M398" i="10"/>
  <c r="P397" i="10"/>
  <c r="O397" i="10"/>
  <c r="N397" i="10"/>
  <c r="M397" i="10"/>
  <c r="P396" i="10"/>
  <c r="O396" i="10"/>
  <c r="N396" i="10"/>
  <c r="M396" i="10"/>
  <c r="P395" i="10"/>
  <c r="O395" i="10"/>
  <c r="N395" i="10"/>
  <c r="M395" i="10"/>
  <c r="P394" i="10"/>
  <c r="O394" i="10"/>
  <c r="N394" i="10"/>
  <c r="M394" i="10"/>
  <c r="P393" i="10"/>
  <c r="O393" i="10"/>
  <c r="N393" i="10"/>
  <c r="M393" i="10"/>
  <c r="P392" i="10"/>
  <c r="O392" i="10"/>
  <c r="N392" i="10"/>
  <c r="M392" i="10"/>
  <c r="P391" i="10"/>
  <c r="O391" i="10"/>
  <c r="N391" i="10"/>
  <c r="M391" i="10"/>
  <c r="P390" i="10"/>
  <c r="O390" i="10"/>
  <c r="N390" i="10"/>
  <c r="M390" i="10"/>
  <c r="P389" i="10"/>
  <c r="O389" i="10"/>
  <c r="N389" i="10"/>
  <c r="M389" i="10"/>
  <c r="P388" i="10"/>
  <c r="O388" i="10"/>
  <c r="N388" i="10"/>
  <c r="M388" i="10"/>
  <c r="P387" i="10"/>
  <c r="O387" i="10"/>
  <c r="N387" i="10"/>
  <c r="M387" i="10"/>
  <c r="P386" i="10"/>
  <c r="O386" i="10"/>
  <c r="N386" i="10"/>
  <c r="M386" i="10"/>
  <c r="P385" i="10"/>
  <c r="O385" i="10"/>
  <c r="N385" i="10"/>
  <c r="M385" i="10"/>
  <c r="P384" i="10"/>
  <c r="O384" i="10"/>
  <c r="N384" i="10"/>
  <c r="M384" i="10"/>
  <c r="P383" i="10"/>
  <c r="O383" i="10"/>
  <c r="N383" i="10"/>
  <c r="M383" i="10"/>
  <c r="P382" i="10"/>
  <c r="O382" i="10"/>
  <c r="N382" i="10"/>
  <c r="M382" i="10"/>
  <c r="P381" i="10"/>
  <c r="O381" i="10"/>
  <c r="N381" i="10"/>
  <c r="M381" i="10"/>
  <c r="P380" i="10"/>
  <c r="O380" i="10"/>
  <c r="N380" i="10"/>
  <c r="M380" i="10"/>
  <c r="P379" i="10"/>
  <c r="O379" i="10"/>
  <c r="N379" i="10"/>
  <c r="M379" i="10"/>
  <c r="P378" i="10"/>
  <c r="O378" i="10"/>
  <c r="N378" i="10"/>
  <c r="M378" i="10"/>
  <c r="P377" i="10"/>
  <c r="O377" i="10"/>
  <c r="N377" i="10"/>
  <c r="M377" i="10"/>
  <c r="P376" i="10"/>
  <c r="O376" i="10"/>
  <c r="N376" i="10"/>
  <c r="M376" i="10"/>
  <c r="P375" i="10"/>
  <c r="O375" i="10"/>
  <c r="N375" i="10"/>
  <c r="M375" i="10"/>
  <c r="P374" i="10"/>
  <c r="O374" i="10"/>
  <c r="N374" i="10"/>
  <c r="M374" i="10"/>
  <c r="P373" i="10"/>
  <c r="O373" i="10"/>
  <c r="N373" i="10"/>
  <c r="M373" i="10"/>
  <c r="P372" i="10"/>
  <c r="O372" i="10"/>
  <c r="N372" i="10"/>
  <c r="M372" i="10"/>
  <c r="P371" i="10"/>
  <c r="O371" i="10"/>
  <c r="N371" i="10"/>
  <c r="M371" i="10"/>
  <c r="P370" i="10"/>
  <c r="O370" i="10"/>
  <c r="N370" i="10"/>
  <c r="M370" i="10"/>
  <c r="P369" i="10"/>
  <c r="O369" i="10"/>
  <c r="N369" i="10"/>
  <c r="M369" i="10"/>
  <c r="P368" i="10"/>
  <c r="O368" i="10"/>
  <c r="N368" i="10"/>
  <c r="M368" i="10"/>
  <c r="P367" i="10"/>
  <c r="O367" i="10"/>
  <c r="N367" i="10"/>
  <c r="M367" i="10"/>
  <c r="P366" i="10"/>
  <c r="O366" i="10"/>
  <c r="N366" i="10"/>
  <c r="M366" i="10"/>
  <c r="P365" i="10"/>
  <c r="O365" i="10"/>
  <c r="N365" i="10"/>
  <c r="M365" i="10"/>
  <c r="P364" i="10"/>
  <c r="O364" i="10"/>
  <c r="N364" i="10"/>
  <c r="M364" i="10"/>
  <c r="P363" i="10"/>
  <c r="O363" i="10"/>
  <c r="N363" i="10"/>
  <c r="M363" i="10"/>
  <c r="P362" i="10"/>
  <c r="O362" i="10"/>
  <c r="N362" i="10"/>
  <c r="M362" i="10"/>
  <c r="P361" i="10"/>
  <c r="O361" i="10"/>
  <c r="N361" i="10"/>
  <c r="M361" i="10"/>
  <c r="P360" i="10"/>
  <c r="O360" i="10"/>
  <c r="N360" i="10"/>
  <c r="M360" i="10"/>
  <c r="P359" i="10"/>
  <c r="O359" i="10"/>
  <c r="N359" i="10"/>
  <c r="M359" i="10"/>
  <c r="P358" i="10"/>
  <c r="O358" i="10"/>
  <c r="N358" i="10"/>
  <c r="M358" i="10"/>
  <c r="P357" i="10"/>
  <c r="O357" i="10"/>
  <c r="N357" i="10"/>
  <c r="M357" i="10"/>
  <c r="P356" i="10"/>
  <c r="Q356" i="10" s="1"/>
  <c r="O356" i="10"/>
  <c r="N356" i="10"/>
  <c r="M356" i="10"/>
  <c r="P355" i="10"/>
  <c r="O355" i="10"/>
  <c r="N355" i="10"/>
  <c r="M355" i="10"/>
  <c r="P354" i="10"/>
  <c r="O354" i="10"/>
  <c r="N354" i="10"/>
  <c r="M354" i="10"/>
  <c r="P353" i="10"/>
  <c r="O353" i="10"/>
  <c r="N353" i="10"/>
  <c r="M353" i="10"/>
  <c r="P352" i="10"/>
  <c r="O352" i="10"/>
  <c r="N352" i="10"/>
  <c r="M352" i="10"/>
  <c r="P351" i="10"/>
  <c r="O351" i="10"/>
  <c r="N351" i="10"/>
  <c r="M351" i="10"/>
  <c r="P350" i="10"/>
  <c r="Q350" i="10" s="1"/>
  <c r="O350" i="10"/>
  <c r="N350" i="10"/>
  <c r="M350" i="10"/>
  <c r="P349" i="10"/>
  <c r="O349" i="10"/>
  <c r="N349" i="10"/>
  <c r="M349" i="10"/>
  <c r="P348" i="10"/>
  <c r="O348" i="10"/>
  <c r="N348" i="10"/>
  <c r="M348" i="10"/>
  <c r="P347" i="10"/>
  <c r="O347" i="10"/>
  <c r="N347" i="10"/>
  <c r="M347" i="10"/>
  <c r="P346" i="10"/>
  <c r="O346" i="10"/>
  <c r="N346" i="10"/>
  <c r="M346" i="10"/>
  <c r="P345" i="10"/>
  <c r="O345" i="10"/>
  <c r="N345" i="10"/>
  <c r="M345" i="10"/>
  <c r="P344" i="10"/>
  <c r="O344" i="10"/>
  <c r="N344" i="10"/>
  <c r="M344" i="10"/>
  <c r="P343" i="10"/>
  <c r="O343" i="10"/>
  <c r="N343" i="10"/>
  <c r="M343" i="10"/>
  <c r="P342" i="10"/>
  <c r="O342" i="10"/>
  <c r="N342" i="10"/>
  <c r="M342" i="10"/>
  <c r="P341" i="10"/>
  <c r="O341" i="10"/>
  <c r="N341" i="10"/>
  <c r="M341" i="10"/>
  <c r="P340" i="10"/>
  <c r="O340" i="10"/>
  <c r="N340" i="10"/>
  <c r="M340" i="10"/>
  <c r="P339" i="10"/>
  <c r="O339" i="10"/>
  <c r="N339" i="10"/>
  <c r="M339" i="10"/>
  <c r="P338" i="10"/>
  <c r="Q338" i="10" s="1"/>
  <c r="O338" i="10"/>
  <c r="N338" i="10"/>
  <c r="M338" i="10"/>
  <c r="P337" i="10"/>
  <c r="O337" i="10"/>
  <c r="N337" i="10"/>
  <c r="M337" i="10"/>
  <c r="P336" i="10"/>
  <c r="O336" i="10"/>
  <c r="N336" i="10"/>
  <c r="M336" i="10"/>
  <c r="P335" i="10"/>
  <c r="O335" i="10"/>
  <c r="N335" i="10"/>
  <c r="M335" i="10"/>
  <c r="P334" i="10"/>
  <c r="O334" i="10"/>
  <c r="N334" i="10"/>
  <c r="M334" i="10"/>
  <c r="P333" i="10"/>
  <c r="O333" i="10"/>
  <c r="N333" i="10"/>
  <c r="M333" i="10"/>
  <c r="P332" i="10"/>
  <c r="Q332" i="10" s="1"/>
  <c r="O332" i="10"/>
  <c r="N332" i="10"/>
  <c r="M332" i="10"/>
  <c r="P331" i="10"/>
  <c r="O331" i="10"/>
  <c r="N331" i="10"/>
  <c r="M331" i="10"/>
  <c r="P330" i="10"/>
  <c r="O330" i="10"/>
  <c r="N330" i="10"/>
  <c r="M330" i="10"/>
  <c r="P329" i="10"/>
  <c r="Q329" i="10" s="1"/>
  <c r="O329" i="10"/>
  <c r="N329" i="10"/>
  <c r="M329" i="10"/>
  <c r="P328" i="10"/>
  <c r="O328" i="10"/>
  <c r="N328" i="10"/>
  <c r="M328" i="10"/>
  <c r="P327" i="10"/>
  <c r="O327" i="10"/>
  <c r="N327" i="10"/>
  <c r="M327" i="10"/>
  <c r="P326" i="10"/>
  <c r="Q326" i="10" s="1"/>
  <c r="O326" i="10"/>
  <c r="N326" i="10"/>
  <c r="M326" i="10"/>
  <c r="P325" i="10"/>
  <c r="O325" i="10"/>
  <c r="N325" i="10"/>
  <c r="Q325" i="10" s="1"/>
  <c r="M325" i="10"/>
  <c r="P324" i="10"/>
  <c r="O324" i="10"/>
  <c r="N324" i="10"/>
  <c r="M324" i="10"/>
  <c r="P323" i="10"/>
  <c r="O323" i="10"/>
  <c r="N323" i="10"/>
  <c r="M323" i="10"/>
  <c r="P322" i="10"/>
  <c r="N322" i="10"/>
  <c r="Q322" i="10" s="1"/>
  <c r="P321" i="10"/>
  <c r="N321" i="10"/>
  <c r="P320" i="10"/>
  <c r="N320" i="10"/>
  <c r="Q320" i="10" s="1"/>
  <c r="P319" i="10"/>
  <c r="N319" i="10"/>
  <c r="P318" i="10"/>
  <c r="N318" i="10"/>
  <c r="P317" i="10"/>
  <c r="N317" i="10"/>
  <c r="P316" i="10"/>
  <c r="N316" i="10"/>
  <c r="P315" i="10"/>
  <c r="N315" i="10"/>
  <c r="P314" i="10"/>
  <c r="N314" i="10"/>
  <c r="P313" i="10"/>
  <c r="N313" i="10"/>
  <c r="P312" i="10"/>
  <c r="N312" i="10"/>
  <c r="P311" i="10"/>
  <c r="N311" i="10"/>
  <c r="P310" i="10"/>
  <c r="N310" i="10"/>
  <c r="P309" i="10"/>
  <c r="N309" i="10"/>
  <c r="P308" i="10"/>
  <c r="O308" i="10"/>
  <c r="N308" i="10"/>
  <c r="Q308" i="10" s="1"/>
  <c r="P307" i="10"/>
  <c r="N307" i="10"/>
  <c r="P306" i="10"/>
  <c r="N306" i="10"/>
  <c r="P305" i="10"/>
  <c r="N305" i="10"/>
  <c r="P304" i="10"/>
  <c r="N304" i="10"/>
  <c r="P303" i="10"/>
  <c r="N303" i="10"/>
  <c r="P302" i="10"/>
  <c r="N302" i="10"/>
  <c r="P301" i="10"/>
  <c r="N301" i="10"/>
  <c r="P300" i="10"/>
  <c r="N300" i="10"/>
  <c r="P299" i="10"/>
  <c r="N299" i="10"/>
  <c r="P298" i="10"/>
  <c r="N298" i="10"/>
  <c r="Q298" i="10" s="1"/>
  <c r="P297" i="10"/>
  <c r="N297" i="10"/>
  <c r="P296" i="10"/>
  <c r="N296" i="10"/>
  <c r="P295" i="10"/>
  <c r="N295" i="10"/>
  <c r="P294" i="10"/>
  <c r="N294" i="10"/>
  <c r="Q294" i="10" s="1"/>
  <c r="P293" i="10"/>
  <c r="N293" i="10"/>
  <c r="P292" i="10"/>
  <c r="N292" i="10"/>
  <c r="P291" i="10"/>
  <c r="N291" i="10"/>
  <c r="P290" i="10"/>
  <c r="N290" i="10"/>
  <c r="P289" i="10"/>
  <c r="O289" i="10"/>
  <c r="N289" i="10"/>
  <c r="P288" i="10"/>
  <c r="N288" i="10"/>
  <c r="P287" i="10"/>
  <c r="N287" i="10"/>
  <c r="P286" i="10"/>
  <c r="N286" i="10"/>
  <c r="P285" i="10"/>
  <c r="N285" i="10"/>
  <c r="P284" i="10"/>
  <c r="N284" i="10"/>
  <c r="P283" i="10"/>
  <c r="N283" i="10"/>
  <c r="P282" i="10"/>
  <c r="N282" i="10"/>
  <c r="P281" i="10"/>
  <c r="N281" i="10"/>
  <c r="P280" i="10"/>
  <c r="N280" i="10"/>
  <c r="P279" i="10"/>
  <c r="N279" i="10"/>
  <c r="Q279" i="10" s="1"/>
  <c r="P278" i="10"/>
  <c r="N278" i="10"/>
  <c r="P277" i="10"/>
  <c r="N277" i="10"/>
  <c r="P276" i="10"/>
  <c r="N276" i="10"/>
  <c r="P275" i="10"/>
  <c r="N275" i="10"/>
  <c r="P274" i="10"/>
  <c r="N274" i="10"/>
  <c r="P273" i="10"/>
  <c r="N273" i="10"/>
  <c r="Q273" i="10" s="1"/>
  <c r="P272" i="10"/>
  <c r="N272" i="10"/>
  <c r="P271" i="10"/>
  <c r="N271" i="10"/>
  <c r="P270" i="10"/>
  <c r="N270" i="10"/>
  <c r="P269" i="10"/>
  <c r="N269" i="10"/>
  <c r="P268" i="10"/>
  <c r="O268" i="10"/>
  <c r="N268" i="10"/>
  <c r="P267" i="10"/>
  <c r="N267" i="10"/>
  <c r="P266" i="10"/>
  <c r="O266" i="10"/>
  <c r="N266" i="10"/>
  <c r="P265" i="10"/>
  <c r="N265" i="10"/>
  <c r="P264" i="10"/>
  <c r="N264" i="10"/>
  <c r="P263" i="10"/>
  <c r="N263" i="10"/>
  <c r="P262" i="10"/>
  <c r="N262" i="10"/>
  <c r="P261" i="10"/>
  <c r="Q261" i="10" s="1"/>
  <c r="N261" i="10"/>
  <c r="P260" i="10"/>
  <c r="N260" i="10"/>
  <c r="P259" i="10"/>
  <c r="N259" i="10"/>
  <c r="P258" i="10"/>
  <c r="N258" i="10"/>
  <c r="P257" i="10"/>
  <c r="N257" i="10"/>
  <c r="P256" i="10"/>
  <c r="N256" i="10"/>
  <c r="P255" i="10"/>
  <c r="N255" i="10"/>
  <c r="P254" i="10"/>
  <c r="N254" i="10"/>
  <c r="P253" i="10"/>
  <c r="N253" i="10"/>
  <c r="P252" i="10"/>
  <c r="N252" i="10"/>
  <c r="P251" i="10"/>
  <c r="N251" i="10"/>
  <c r="P250" i="10"/>
  <c r="N250" i="10"/>
  <c r="P249" i="10"/>
  <c r="N249" i="10"/>
  <c r="P248" i="10"/>
  <c r="N248" i="10"/>
  <c r="P247" i="10"/>
  <c r="N247" i="10"/>
  <c r="Q247" i="10" s="1"/>
  <c r="P246" i="10"/>
  <c r="O246" i="10"/>
  <c r="N246" i="10"/>
  <c r="P245" i="10"/>
  <c r="N245" i="10"/>
  <c r="P244" i="10"/>
  <c r="N244" i="10"/>
  <c r="P243" i="10"/>
  <c r="N243" i="10"/>
  <c r="P242" i="10"/>
  <c r="N242" i="10"/>
  <c r="P241" i="10"/>
  <c r="N241" i="10"/>
  <c r="P240" i="10"/>
  <c r="N240" i="10"/>
  <c r="P239" i="10"/>
  <c r="N239" i="10"/>
  <c r="P238" i="10"/>
  <c r="N238" i="10"/>
  <c r="P237" i="10"/>
  <c r="N237" i="10"/>
  <c r="P236" i="10"/>
  <c r="N236" i="10"/>
  <c r="P235" i="10"/>
  <c r="N235" i="10"/>
  <c r="P234" i="10"/>
  <c r="N234" i="10"/>
  <c r="P233" i="10"/>
  <c r="N233" i="10"/>
  <c r="P232" i="10"/>
  <c r="N232" i="10"/>
  <c r="P231" i="10"/>
  <c r="N231" i="10"/>
  <c r="P230" i="10"/>
  <c r="N230" i="10"/>
  <c r="P229" i="10"/>
  <c r="N229" i="10"/>
  <c r="P228" i="10"/>
  <c r="N228" i="10"/>
  <c r="P227" i="10"/>
  <c r="N227" i="10"/>
  <c r="P226" i="10"/>
  <c r="O226" i="10"/>
  <c r="N226" i="10"/>
  <c r="P225" i="10"/>
  <c r="N225" i="10"/>
  <c r="P224" i="10"/>
  <c r="O224" i="10"/>
  <c r="N224" i="10"/>
  <c r="P223" i="10"/>
  <c r="N223" i="10"/>
  <c r="P222" i="10"/>
  <c r="Q222" i="10" s="1"/>
  <c r="N222" i="10"/>
  <c r="P221" i="10"/>
  <c r="N221" i="10"/>
  <c r="P220" i="10"/>
  <c r="N220" i="10"/>
  <c r="P219" i="10"/>
  <c r="N219" i="10"/>
  <c r="P218" i="10"/>
  <c r="N218" i="10"/>
  <c r="P217" i="10"/>
  <c r="N217" i="10"/>
  <c r="P216" i="10"/>
  <c r="N216" i="10"/>
  <c r="P215" i="10"/>
  <c r="N215" i="10"/>
  <c r="P214" i="10"/>
  <c r="N214" i="10"/>
  <c r="P213" i="10"/>
  <c r="N213" i="10"/>
  <c r="Q213" i="10" s="1"/>
  <c r="P212" i="10"/>
  <c r="N212" i="10"/>
  <c r="P211" i="10"/>
  <c r="N211" i="10"/>
  <c r="P210" i="10"/>
  <c r="N210" i="10"/>
  <c r="P209" i="10"/>
  <c r="N209" i="10"/>
  <c r="P208" i="10"/>
  <c r="N208" i="10"/>
  <c r="Q208" i="10" s="1"/>
  <c r="P207" i="10"/>
  <c r="N207" i="10"/>
  <c r="P206" i="10"/>
  <c r="N206" i="10"/>
  <c r="P205" i="10"/>
  <c r="N205" i="10"/>
  <c r="P204" i="10"/>
  <c r="N204" i="10"/>
  <c r="P203" i="10"/>
  <c r="O203" i="10"/>
  <c r="N203" i="10"/>
  <c r="P202" i="10"/>
  <c r="N202" i="10"/>
  <c r="P201" i="10"/>
  <c r="N201" i="10"/>
  <c r="P200" i="10"/>
  <c r="N200" i="10"/>
  <c r="P199" i="10"/>
  <c r="N199" i="10"/>
  <c r="P198" i="10"/>
  <c r="N198" i="10"/>
  <c r="P197" i="10"/>
  <c r="N197" i="10"/>
  <c r="P196" i="10"/>
  <c r="N196" i="10"/>
  <c r="P195" i="10"/>
  <c r="N195" i="10"/>
  <c r="P194" i="10"/>
  <c r="N194" i="10"/>
  <c r="Q193" i="10"/>
  <c r="P193" i="10"/>
  <c r="N193" i="10"/>
  <c r="P192" i="10"/>
  <c r="N192" i="10"/>
  <c r="P191" i="10"/>
  <c r="N191" i="10"/>
  <c r="P190" i="10"/>
  <c r="N190" i="10"/>
  <c r="P189" i="10"/>
  <c r="N189" i="10"/>
  <c r="P188" i="10"/>
  <c r="N188" i="10"/>
  <c r="P187" i="10"/>
  <c r="N187" i="10"/>
  <c r="Q187" i="10" s="1"/>
  <c r="P186" i="10"/>
  <c r="N186" i="10"/>
  <c r="P185" i="10"/>
  <c r="N185" i="10"/>
  <c r="P184" i="10"/>
  <c r="N184" i="10"/>
  <c r="P183" i="10"/>
  <c r="N183" i="10"/>
  <c r="P182" i="10"/>
  <c r="N182" i="10"/>
  <c r="P181" i="10"/>
  <c r="N181" i="10"/>
  <c r="Q181" i="10" s="1"/>
  <c r="P180" i="10"/>
  <c r="N180" i="10"/>
  <c r="P179" i="10"/>
  <c r="N179" i="10"/>
  <c r="P178" i="10"/>
  <c r="N178" i="10"/>
  <c r="P177" i="10"/>
  <c r="N177" i="10"/>
  <c r="P176" i="10"/>
  <c r="N176" i="10"/>
  <c r="P175" i="10"/>
  <c r="N175" i="10"/>
  <c r="Q175" i="10" s="1"/>
  <c r="P174" i="10"/>
  <c r="N174" i="10"/>
  <c r="P173" i="10"/>
  <c r="N173" i="10"/>
  <c r="P172" i="10"/>
  <c r="N172" i="10"/>
  <c r="P171" i="10"/>
  <c r="N171" i="10"/>
  <c r="P170" i="10"/>
  <c r="N170" i="10"/>
  <c r="P169" i="10"/>
  <c r="N169" i="10"/>
  <c r="Q169" i="10" s="1"/>
  <c r="P168" i="10"/>
  <c r="N168" i="10"/>
  <c r="P167" i="10"/>
  <c r="N167" i="10"/>
  <c r="P166" i="10"/>
  <c r="Q166" i="10" s="1"/>
  <c r="O166" i="10"/>
  <c r="N166" i="10"/>
  <c r="P165" i="10"/>
  <c r="N165" i="10"/>
  <c r="P164" i="10"/>
  <c r="N164" i="10"/>
  <c r="P163" i="10"/>
  <c r="N163" i="10"/>
  <c r="P162" i="10"/>
  <c r="N162" i="10"/>
  <c r="P161" i="10"/>
  <c r="N161" i="10"/>
  <c r="P160" i="10"/>
  <c r="Q160" i="10" s="1"/>
  <c r="N160" i="10"/>
  <c r="P159" i="10"/>
  <c r="N159" i="10"/>
  <c r="Q159" i="10" s="1"/>
  <c r="P158" i="10"/>
  <c r="N158" i="10"/>
  <c r="P157" i="10"/>
  <c r="Q157" i="10" s="1"/>
  <c r="N157" i="10"/>
  <c r="P156" i="10"/>
  <c r="N156" i="10"/>
  <c r="P155" i="10"/>
  <c r="N155" i="10"/>
  <c r="P154" i="10"/>
  <c r="N154" i="10"/>
  <c r="P153" i="10"/>
  <c r="N153" i="10"/>
  <c r="P152" i="10"/>
  <c r="N152" i="10"/>
  <c r="P151" i="10"/>
  <c r="N151" i="10"/>
  <c r="P150" i="10"/>
  <c r="N150" i="10"/>
  <c r="P149" i="10"/>
  <c r="N149" i="10"/>
  <c r="P148" i="10"/>
  <c r="N148" i="10"/>
  <c r="P147" i="10"/>
  <c r="N147" i="10"/>
  <c r="P146" i="10"/>
  <c r="O146" i="10"/>
  <c r="N146" i="10"/>
  <c r="P145" i="10"/>
  <c r="N145" i="10"/>
  <c r="P144" i="10"/>
  <c r="N144" i="10"/>
  <c r="Q144" i="10" s="1"/>
  <c r="P143" i="10"/>
  <c r="N143" i="10"/>
  <c r="P142" i="10"/>
  <c r="N142" i="10"/>
  <c r="P141" i="10"/>
  <c r="N141" i="10"/>
  <c r="P140" i="10"/>
  <c r="N140" i="10"/>
  <c r="P139" i="10"/>
  <c r="N139" i="10"/>
  <c r="Q139" i="10" s="1"/>
  <c r="P138" i="10"/>
  <c r="N138" i="10"/>
  <c r="P137" i="10"/>
  <c r="N137" i="10"/>
  <c r="P136" i="10"/>
  <c r="N136" i="10"/>
  <c r="P135" i="10"/>
  <c r="N135" i="10"/>
  <c r="P134" i="10"/>
  <c r="N134" i="10"/>
  <c r="P133" i="10"/>
  <c r="N133" i="10"/>
  <c r="P132" i="10"/>
  <c r="O132" i="10"/>
  <c r="N132" i="10"/>
  <c r="P131" i="10"/>
  <c r="N131" i="10"/>
  <c r="P130" i="10"/>
  <c r="N130" i="10"/>
  <c r="P129" i="10"/>
  <c r="Q129" i="10" s="1"/>
  <c r="N129" i="10"/>
  <c r="P128" i="10"/>
  <c r="Q128" i="10" s="1"/>
  <c r="N128" i="10"/>
  <c r="P127" i="10"/>
  <c r="N127" i="10"/>
  <c r="P126" i="10"/>
  <c r="N126" i="10"/>
  <c r="P125" i="10"/>
  <c r="N125" i="10"/>
  <c r="P124" i="10"/>
  <c r="N124" i="10"/>
  <c r="P123" i="10"/>
  <c r="N123" i="10"/>
  <c r="P122" i="10"/>
  <c r="N122" i="10"/>
  <c r="P121" i="10"/>
  <c r="N121" i="10"/>
  <c r="P120" i="10"/>
  <c r="N120" i="10"/>
  <c r="P119" i="10"/>
  <c r="N119" i="10"/>
  <c r="P118" i="10"/>
  <c r="N118" i="10"/>
  <c r="Q118" i="10" s="1"/>
  <c r="P117" i="10"/>
  <c r="N117" i="10"/>
  <c r="P116" i="10"/>
  <c r="N116" i="10"/>
  <c r="P115" i="10"/>
  <c r="N115" i="10"/>
  <c r="P114" i="10"/>
  <c r="O114" i="10"/>
  <c r="N114" i="10"/>
  <c r="P113" i="10"/>
  <c r="Q113" i="10" s="1"/>
  <c r="N113" i="10"/>
  <c r="P112" i="10"/>
  <c r="N112" i="10"/>
  <c r="P111" i="10"/>
  <c r="N111" i="10"/>
  <c r="P110" i="10"/>
  <c r="N110" i="10"/>
  <c r="Q110" i="10" s="1"/>
  <c r="P109" i="10"/>
  <c r="N109" i="10"/>
  <c r="P108" i="10"/>
  <c r="N108" i="10"/>
  <c r="P107" i="10"/>
  <c r="N107" i="10"/>
  <c r="P106" i="10"/>
  <c r="N106" i="10"/>
  <c r="P105" i="10"/>
  <c r="N105" i="10"/>
  <c r="P104" i="10"/>
  <c r="N104" i="10"/>
  <c r="P103" i="10"/>
  <c r="N103" i="10"/>
  <c r="P102" i="10"/>
  <c r="N102" i="10"/>
  <c r="P101" i="10"/>
  <c r="N101" i="10"/>
  <c r="P100" i="10"/>
  <c r="N100" i="10"/>
  <c r="P99" i="10"/>
  <c r="N99" i="10"/>
  <c r="P98" i="10"/>
  <c r="N98" i="10"/>
  <c r="P97" i="10"/>
  <c r="N97" i="10"/>
  <c r="Q97" i="10" s="1"/>
  <c r="P96" i="10"/>
  <c r="N96" i="10"/>
  <c r="P95" i="10"/>
  <c r="N95" i="10"/>
  <c r="P94" i="10"/>
  <c r="O94" i="10"/>
  <c r="N94" i="10"/>
  <c r="P93" i="10"/>
  <c r="N93" i="10"/>
  <c r="P92" i="10"/>
  <c r="O92" i="10"/>
  <c r="N92" i="10"/>
  <c r="P91" i="10"/>
  <c r="N91" i="10"/>
  <c r="P90" i="10"/>
  <c r="N90" i="10"/>
  <c r="P89" i="10"/>
  <c r="N89" i="10"/>
  <c r="P88" i="10"/>
  <c r="N88" i="10"/>
  <c r="P87" i="10"/>
  <c r="N87" i="10"/>
  <c r="P86" i="10"/>
  <c r="N86" i="10"/>
  <c r="P85" i="10"/>
  <c r="N85" i="10"/>
  <c r="P84" i="10"/>
  <c r="N84" i="10"/>
  <c r="P83" i="10"/>
  <c r="N83" i="10"/>
  <c r="P82" i="10"/>
  <c r="N82" i="10"/>
  <c r="P81" i="10"/>
  <c r="N81" i="10"/>
  <c r="P80" i="10"/>
  <c r="N80" i="10"/>
  <c r="P79" i="10"/>
  <c r="N79" i="10"/>
  <c r="P78" i="10"/>
  <c r="N78" i="10"/>
  <c r="P77" i="10"/>
  <c r="N77" i="10"/>
  <c r="P76" i="10"/>
  <c r="N76" i="10"/>
  <c r="P75" i="10"/>
  <c r="N75" i="10"/>
  <c r="P74" i="10"/>
  <c r="N74" i="10"/>
  <c r="P73" i="10"/>
  <c r="N73" i="10"/>
  <c r="P72" i="10"/>
  <c r="N72" i="10"/>
  <c r="P71" i="10"/>
  <c r="N71" i="10"/>
  <c r="Q71" i="10" s="1"/>
  <c r="P70" i="10"/>
  <c r="N70" i="10"/>
  <c r="P69" i="10"/>
  <c r="N69" i="10"/>
  <c r="P68" i="10"/>
  <c r="N68" i="10"/>
  <c r="P67" i="10"/>
  <c r="O67" i="10"/>
  <c r="N67" i="10"/>
  <c r="P66" i="10"/>
  <c r="N66" i="10"/>
  <c r="P65" i="10"/>
  <c r="N65" i="10"/>
  <c r="P64" i="10"/>
  <c r="N64" i="10"/>
  <c r="P63" i="10"/>
  <c r="N63" i="10"/>
  <c r="P62" i="10"/>
  <c r="Q62" i="10" s="1"/>
  <c r="N62" i="10"/>
  <c r="P61" i="10"/>
  <c r="N61" i="10"/>
  <c r="P60" i="10"/>
  <c r="N60" i="10"/>
  <c r="P59" i="10"/>
  <c r="N59" i="10"/>
  <c r="P58" i="10"/>
  <c r="N58" i="10"/>
  <c r="P57" i="10"/>
  <c r="N57" i="10"/>
  <c r="P56" i="10"/>
  <c r="Q56" i="10" s="1"/>
  <c r="N56" i="10"/>
  <c r="P55" i="10"/>
  <c r="N55" i="10"/>
  <c r="P54" i="10"/>
  <c r="N54" i="10"/>
  <c r="P53" i="10"/>
  <c r="N53" i="10"/>
  <c r="P52" i="10"/>
  <c r="N52" i="10"/>
  <c r="P51" i="10"/>
  <c r="N51" i="10"/>
  <c r="P50" i="10"/>
  <c r="Q50" i="10" s="1"/>
  <c r="N50" i="10"/>
  <c r="P49" i="10"/>
  <c r="N49" i="10"/>
  <c r="P48" i="10"/>
  <c r="N48" i="10"/>
  <c r="P47" i="10"/>
  <c r="N47" i="10"/>
  <c r="Q47" i="10" s="1"/>
  <c r="P46" i="10"/>
  <c r="N46" i="10"/>
  <c r="P45" i="10"/>
  <c r="O45" i="10"/>
  <c r="N45" i="10"/>
  <c r="P44" i="10"/>
  <c r="N44" i="10"/>
  <c r="P43" i="10"/>
  <c r="N43" i="10"/>
  <c r="P42" i="10"/>
  <c r="N42" i="10"/>
  <c r="P41" i="10"/>
  <c r="N41" i="10"/>
  <c r="P40" i="10"/>
  <c r="N40" i="10"/>
  <c r="P39" i="10"/>
  <c r="N39" i="10"/>
  <c r="P38" i="10"/>
  <c r="N38" i="10"/>
  <c r="P37" i="10"/>
  <c r="N37" i="10"/>
  <c r="P36" i="10"/>
  <c r="N36" i="10"/>
  <c r="P35" i="10"/>
  <c r="N35" i="10"/>
  <c r="P34" i="10"/>
  <c r="N34" i="10"/>
  <c r="P33" i="10"/>
  <c r="N33" i="10"/>
  <c r="P32" i="10"/>
  <c r="N32" i="10"/>
  <c r="P31" i="10"/>
  <c r="N31" i="10"/>
  <c r="P30" i="10"/>
  <c r="N30" i="10"/>
  <c r="P29" i="10"/>
  <c r="N29" i="10"/>
  <c r="P28" i="10"/>
  <c r="N28" i="10"/>
  <c r="P27" i="10"/>
  <c r="N27" i="10"/>
  <c r="P26" i="10"/>
  <c r="N26" i="10"/>
  <c r="P25" i="10"/>
  <c r="N25" i="10"/>
  <c r="Q25" i="10" s="1"/>
  <c r="P24" i="10"/>
  <c r="N24" i="10"/>
  <c r="P23" i="10"/>
  <c r="N23" i="10"/>
  <c r="P22" i="10"/>
  <c r="N22" i="10"/>
  <c r="P21" i="10"/>
  <c r="N21" i="10"/>
  <c r="P20" i="10"/>
  <c r="N20" i="10"/>
  <c r="Q20" i="10" s="1"/>
  <c r="P19" i="10"/>
  <c r="N19" i="10"/>
  <c r="P18" i="10"/>
  <c r="O18" i="10"/>
  <c r="N18" i="10"/>
  <c r="P17" i="10"/>
  <c r="N17" i="10"/>
  <c r="P16" i="10"/>
  <c r="N16" i="10"/>
  <c r="P15" i="10"/>
  <c r="N15" i="10"/>
  <c r="P14" i="10"/>
  <c r="N14" i="10"/>
  <c r="P13" i="10"/>
  <c r="N13" i="10"/>
  <c r="P12" i="10"/>
  <c r="N12" i="10"/>
  <c r="P11" i="10"/>
  <c r="N11" i="10"/>
  <c r="P10" i="10"/>
  <c r="N10" i="10"/>
  <c r="P9" i="10"/>
  <c r="N9" i="10"/>
  <c r="P8" i="10"/>
  <c r="N8" i="10"/>
  <c r="P7" i="10"/>
  <c r="N7" i="10"/>
  <c r="K5" i="10"/>
  <c r="R3" i="10"/>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447" i="6"/>
  <c r="A448" i="6"/>
  <c r="A449" i="6"/>
  <c r="A450" i="6"/>
  <c r="A451" i="6"/>
  <c r="A452" i="6"/>
  <c r="A453" i="6"/>
  <c r="A454" i="6"/>
  <c r="A455" i="6"/>
  <c r="A456" i="6"/>
  <c r="A457" i="6"/>
  <c r="A458" i="6"/>
  <c r="A459" i="6"/>
  <c r="A460" i="6"/>
  <c r="A461" i="6"/>
  <c r="A462" i="6"/>
  <c r="A463" i="6"/>
  <c r="A464" i="6"/>
  <c r="A465" i="6"/>
  <c r="A466" i="6"/>
  <c r="A467" i="6"/>
  <c r="A468" i="6"/>
  <c r="A469" i="6"/>
  <c r="A470" i="6"/>
  <c r="A471" i="6"/>
  <c r="A472" i="6"/>
  <c r="A473" i="6"/>
  <c r="A474" i="6"/>
  <c r="A475" i="6"/>
  <c r="A476" i="6"/>
  <c r="A477" i="6"/>
  <c r="A478" i="6"/>
  <c r="A479" i="6"/>
  <c r="A480" i="6"/>
  <c r="A481" i="6"/>
  <c r="A482" i="6"/>
  <c r="A483" i="6"/>
  <c r="A484" i="6"/>
  <c r="A485" i="6"/>
  <c r="A486" i="6"/>
  <c r="A487" i="6"/>
  <c r="A488" i="6"/>
  <c r="A489" i="6"/>
  <c r="A490" i="6"/>
  <c r="A491" i="6"/>
  <c r="A492" i="6"/>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1"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7" i="6"/>
  <c r="A758" i="6"/>
  <c r="A759" i="6"/>
  <c r="A760" i="6"/>
  <c r="A761" i="6"/>
  <c r="A762" i="6"/>
  <c r="A763" i="6"/>
  <c r="A764" i="6"/>
  <c r="A765" i="6"/>
  <c r="A766" i="6"/>
  <c r="A767" i="6"/>
  <c r="A768" i="6"/>
  <c r="A769" i="6"/>
  <c r="A770" i="6"/>
  <c r="A771" i="6"/>
  <c r="A772" i="6"/>
  <c r="A773" i="6"/>
  <c r="A774" i="6"/>
  <c r="A775" i="6"/>
  <c r="A776" i="6"/>
  <c r="A777" i="6"/>
  <c r="A778" i="6"/>
  <c r="A779" i="6"/>
  <c r="A780" i="6"/>
  <c r="A781" i="6"/>
  <c r="A782" i="6"/>
  <c r="A783"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 r="A849" i="6"/>
  <c r="A850" i="6"/>
  <c r="A851" i="6"/>
  <c r="A852" i="6"/>
  <c r="A853" i="6"/>
  <c r="A854" i="6"/>
  <c r="A855" i="6"/>
  <c r="A856" i="6"/>
  <c r="A857" i="6"/>
  <c r="A858" i="6"/>
  <c r="A859" i="6"/>
  <c r="A860" i="6"/>
  <c r="A861" i="6"/>
  <c r="A862" i="6"/>
  <c r="A863" i="6"/>
  <c r="A864" i="6"/>
  <c r="A865" i="6"/>
  <c r="A866" i="6"/>
  <c r="A867" i="6"/>
  <c r="A868" i="6"/>
  <c r="A869" i="6"/>
  <c r="A870" i="6"/>
  <c r="A871" i="6"/>
  <c r="A872" i="6"/>
  <c r="A873" i="6"/>
  <c r="A874" i="6"/>
  <c r="A875" i="6"/>
  <c r="A876" i="6"/>
  <c r="A877" i="6"/>
  <c r="A878" i="6"/>
  <c r="A879" i="6"/>
  <c r="A880" i="6"/>
  <c r="A881" i="6"/>
  <c r="A882" i="6"/>
  <c r="A883" i="6"/>
  <c r="A884" i="6"/>
  <c r="A885" i="6"/>
  <c r="A886" i="6"/>
  <c r="A887" i="6"/>
  <c r="A888" i="6"/>
  <c r="A889" i="6"/>
  <c r="A890" i="6"/>
  <c r="A891" i="6"/>
  <c r="A892" i="6"/>
  <c r="A893" i="6"/>
  <c r="A894" i="6"/>
  <c r="A895" i="6"/>
  <c r="A896" i="6"/>
  <c r="A897" i="6"/>
  <c r="A898" i="6"/>
  <c r="A899" i="6"/>
  <c r="A900" i="6"/>
  <c r="A901" i="6"/>
  <c r="A902" i="6"/>
  <c r="A903" i="6"/>
  <c r="A904" i="6"/>
  <c r="A905" i="6"/>
  <c r="A906" i="6"/>
  <c r="A907" i="6"/>
  <c r="A908" i="6"/>
  <c r="A909" i="6"/>
  <c r="A910" i="6"/>
  <c r="A911" i="6"/>
  <c r="A912" i="6"/>
  <c r="A913" i="6"/>
  <c r="A914" i="6"/>
  <c r="A915" i="6"/>
  <c r="A916" i="6"/>
  <c r="A917" i="6"/>
  <c r="A918" i="6"/>
  <c r="A919" i="6"/>
  <c r="A920" i="6"/>
  <c r="A921" i="6"/>
  <c r="A922" i="6"/>
  <c r="A923" i="6"/>
  <c r="A924" i="6"/>
  <c r="A925" i="6"/>
  <c r="A926" i="6"/>
  <c r="A927" i="6"/>
  <c r="A928" i="6"/>
  <c r="A929" i="6"/>
  <c r="A930" i="6"/>
  <c r="A931" i="6"/>
  <c r="A932" i="6"/>
  <c r="A933" i="6"/>
  <c r="A934" i="6"/>
  <c r="A935" i="6"/>
  <c r="A936" i="6"/>
  <c r="A937" i="6"/>
  <c r="A938" i="6"/>
  <c r="A939" i="6"/>
  <c r="A940" i="6"/>
  <c r="A941" i="6"/>
  <c r="A942" i="6"/>
  <c r="A943" i="6"/>
  <c r="A944" i="6"/>
  <c r="A945" i="6"/>
  <c r="A946" i="6"/>
  <c r="A947" i="6"/>
  <c r="A948" i="6"/>
  <c r="A949" i="6"/>
  <c r="A950" i="6"/>
  <c r="A951" i="6"/>
  <c r="A952" i="6"/>
  <c r="A953" i="6"/>
  <c r="A954" i="6"/>
  <c r="A955" i="6"/>
  <c r="A956" i="6"/>
  <c r="A957" i="6"/>
  <c r="A958" i="6"/>
  <c r="A959" i="6"/>
  <c r="A960" i="6"/>
  <c r="A961" i="6"/>
  <c r="A962" i="6"/>
  <c r="A963" i="6"/>
  <c r="A964" i="6"/>
  <c r="A965" i="6"/>
  <c r="A966" i="6"/>
  <c r="A967" i="6"/>
  <c r="A968" i="6"/>
  <c r="A969" i="6"/>
  <c r="A970" i="6"/>
  <c r="A971" i="6"/>
  <c r="A972" i="6"/>
  <c r="A973" i="6"/>
  <c r="A974" i="6"/>
  <c r="A975" i="6"/>
  <c r="A976" i="6"/>
  <c r="A977" i="6"/>
  <c r="A978" i="6"/>
  <c r="A979" i="6"/>
  <c r="A980" i="6"/>
  <c r="A981" i="6"/>
  <c r="A982" i="6"/>
  <c r="A983" i="6"/>
  <c r="A984" i="6"/>
  <c r="A985" i="6"/>
  <c r="A986" i="6"/>
  <c r="A987" i="6"/>
  <c r="A988" i="6"/>
  <c r="A989" i="6"/>
  <c r="A990" i="6"/>
  <c r="A991" i="6"/>
  <c r="A992" i="6"/>
  <c r="A993" i="6"/>
  <c r="A994" i="6"/>
  <c r="A995" i="6"/>
  <c r="A996" i="6"/>
  <c r="A997" i="6"/>
  <c r="A998" i="6"/>
  <c r="A999" i="6"/>
  <c r="A1000" i="6"/>
  <c r="A1001" i="6"/>
  <c r="A1002" i="6"/>
  <c r="A1003" i="6"/>
  <c r="A1004" i="6"/>
  <c r="A1005" i="6"/>
  <c r="A1006" i="6"/>
  <c r="A1007" i="6"/>
  <c r="A1008" i="6"/>
  <c r="A1009" i="6"/>
  <c r="A1010" i="6"/>
  <c r="A1011" i="6"/>
  <c r="A1012" i="6"/>
  <c r="A1013" i="6"/>
  <c r="A1014" i="6"/>
  <c r="A1015" i="6"/>
  <c r="A1016" i="6"/>
  <c r="A1017" i="6"/>
  <c r="A1018" i="6"/>
  <c r="A1019" i="6"/>
  <c r="A1020" i="6"/>
  <c r="A1021" i="6"/>
  <c r="A1022" i="6"/>
  <c r="A1023" i="6"/>
  <c r="A1024" i="6"/>
  <c r="A1025" i="6"/>
  <c r="A1026" i="6"/>
  <c r="A1027" i="6"/>
  <c r="A1028" i="6"/>
  <c r="A1029" i="6"/>
  <c r="A1030" i="6"/>
  <c r="A1031" i="6"/>
  <c r="A1032" i="6"/>
  <c r="A1033" i="6"/>
  <c r="A1034" i="6"/>
  <c r="A1035" i="6"/>
  <c r="A1036" i="6"/>
  <c r="A1037" i="6"/>
  <c r="A1038" i="6"/>
  <c r="A1039" i="6"/>
  <c r="A1040" i="6"/>
  <c r="A1041" i="6"/>
  <c r="A1042" i="6"/>
  <c r="A1043" i="6"/>
  <c r="A1044" i="6"/>
  <c r="A1045" i="6"/>
  <c r="A1046" i="6"/>
  <c r="A1047" i="6"/>
  <c r="A1048" i="6"/>
  <c r="A1049" i="6"/>
  <c r="A1050" i="6"/>
  <c r="A1051" i="6"/>
  <c r="A1052" i="6"/>
  <c r="A1053" i="6"/>
  <c r="A1054" i="6"/>
  <c r="A1055" i="6"/>
  <c r="A1056" i="6"/>
  <c r="A1057" i="6"/>
  <c r="A1058" i="6"/>
  <c r="A1059" i="6"/>
  <c r="A1060" i="6"/>
  <c r="A1061" i="6"/>
  <c r="A1062" i="6"/>
  <c r="A1063" i="6"/>
  <c r="A1064" i="6"/>
  <c r="A1065" i="6"/>
  <c r="A1066" i="6"/>
  <c r="A1067" i="6"/>
  <c r="A1068" i="6"/>
  <c r="A1069" i="6"/>
  <c r="A1070" i="6"/>
  <c r="A1071" i="6"/>
  <c r="A1072" i="6"/>
  <c r="A1073" i="6"/>
  <c r="A1074" i="6"/>
  <c r="A1075" i="6"/>
  <c r="A1076" i="6"/>
  <c r="A1077" i="6"/>
  <c r="A1078" i="6"/>
  <c r="A1079" i="6"/>
  <c r="A1080" i="6"/>
  <c r="A1081" i="6"/>
  <c r="A1082" i="6"/>
  <c r="A1083" i="6"/>
  <c r="A1084" i="6"/>
  <c r="A1085" i="6"/>
  <c r="A1086" i="6"/>
  <c r="A1087" i="6"/>
  <c r="A1088" i="6"/>
  <c r="A1089" i="6"/>
  <c r="A1090" i="6"/>
  <c r="A1091" i="6"/>
  <c r="A1092" i="6"/>
  <c r="A1093" i="6"/>
  <c r="A1094" i="6"/>
  <c r="A1095" i="6"/>
  <c r="A1096" i="6"/>
  <c r="A1097" i="6"/>
  <c r="A1098" i="6"/>
  <c r="A1099" i="6"/>
  <c r="A1100" i="6"/>
  <c r="A1101" i="6"/>
  <c r="A1102" i="6"/>
  <c r="A1103" i="6"/>
  <c r="A1104" i="6"/>
  <c r="A1105" i="6"/>
  <c r="A1106" i="6"/>
  <c r="A1107" i="6"/>
  <c r="A1108" i="6"/>
  <c r="A1109" i="6"/>
  <c r="A1110" i="6"/>
  <c r="A1111" i="6"/>
  <c r="A1112" i="6"/>
  <c r="A1113" i="6"/>
  <c r="A1114" i="6"/>
  <c r="A1115" i="6"/>
  <c r="A1116" i="6"/>
  <c r="A1117" i="6"/>
  <c r="A1118" i="6"/>
  <c r="A1119" i="6"/>
  <c r="A1120" i="6"/>
  <c r="A1121" i="6"/>
  <c r="A1122" i="6"/>
  <c r="A1123" i="6"/>
  <c r="A1124" i="6"/>
  <c r="A1125" i="6"/>
  <c r="A1126" i="6"/>
  <c r="A1127" i="6"/>
  <c r="A1128" i="6"/>
  <c r="A1129" i="6"/>
  <c r="A1130" i="6"/>
  <c r="A1131" i="6"/>
  <c r="A1132" i="6"/>
  <c r="A1133" i="6"/>
  <c r="A1134" i="6"/>
  <c r="A1135" i="6"/>
  <c r="A1136" i="6"/>
  <c r="A1137" i="6"/>
  <c r="A1138" i="6"/>
  <c r="A1139" i="6"/>
  <c r="A1140" i="6"/>
  <c r="A1141" i="6"/>
  <c r="A1142" i="6"/>
  <c r="A1143" i="6"/>
  <c r="A1144" i="6"/>
  <c r="A1145" i="6"/>
  <c r="A1146" i="6"/>
  <c r="A1147" i="6"/>
  <c r="A1148" i="6"/>
  <c r="A1149" i="6"/>
  <c r="A1150" i="6"/>
  <c r="A1151" i="6"/>
  <c r="A1152" i="6"/>
  <c r="A1153" i="6"/>
  <c r="A1154" i="6"/>
  <c r="A1155" i="6"/>
  <c r="A1156" i="6"/>
  <c r="A1157" i="6"/>
  <c r="A1158" i="6"/>
  <c r="A1159" i="6"/>
  <c r="A1160" i="6"/>
  <c r="A1161" i="6"/>
  <c r="A1162" i="6"/>
  <c r="A1163" i="6"/>
  <c r="A1164" i="6"/>
  <c r="A1165" i="6"/>
  <c r="A1166" i="6"/>
  <c r="A1167" i="6"/>
  <c r="A1168" i="6"/>
  <c r="A1169" i="6"/>
  <c r="A1170" i="6"/>
  <c r="A1171" i="6"/>
  <c r="A1172" i="6"/>
  <c r="A1173" i="6"/>
  <c r="A1174" i="6"/>
  <c r="A1175" i="6"/>
  <c r="A1176" i="6"/>
  <c r="A1177" i="6"/>
  <c r="A1178" i="6"/>
  <c r="A1179" i="6"/>
  <c r="A1180" i="6"/>
  <c r="A1181" i="6"/>
  <c r="A1182" i="6"/>
  <c r="A1183" i="6"/>
  <c r="A1184" i="6"/>
  <c r="A1185" i="6"/>
  <c r="A1186" i="6"/>
  <c r="A1187" i="6"/>
  <c r="A1188" i="6"/>
  <c r="A1189" i="6"/>
  <c r="A1190" i="6"/>
  <c r="A1191" i="6"/>
  <c r="A1192" i="6"/>
  <c r="A1193" i="6"/>
  <c r="A1194" i="6"/>
  <c r="A1195" i="6"/>
  <c r="A1196" i="6"/>
  <c r="A1197" i="6"/>
  <c r="A1198" i="6"/>
  <c r="A1199" i="6"/>
  <c r="A1200" i="6"/>
  <c r="A1201" i="6"/>
  <c r="A1202" i="6"/>
  <c r="A1203" i="6"/>
  <c r="A1204" i="6"/>
  <c r="A1205" i="6"/>
  <c r="A1206" i="6"/>
  <c r="A1207" i="6"/>
  <c r="A1208" i="6"/>
  <c r="A1209" i="6"/>
  <c r="A1210" i="6"/>
  <c r="A1211" i="6"/>
  <c r="A1212" i="6"/>
  <c r="A1213" i="6"/>
  <c r="A1214" i="6"/>
  <c r="A1215" i="6"/>
  <c r="A1216" i="6"/>
  <c r="A1217" i="6"/>
  <c r="A1218" i="6"/>
  <c r="A1219" i="6"/>
  <c r="A1220" i="6"/>
  <c r="A1221" i="6"/>
  <c r="A1222" i="6"/>
  <c r="A1223" i="6"/>
  <c r="A1224" i="6"/>
  <c r="A1225" i="6"/>
  <c r="A1226" i="6"/>
  <c r="A1227" i="6"/>
  <c r="A1228" i="6"/>
  <c r="A1229" i="6"/>
  <c r="A1230" i="6"/>
  <c r="A1231" i="6"/>
  <c r="A1232" i="6"/>
  <c r="A1233" i="6"/>
  <c r="A1234" i="6"/>
  <c r="A1235" i="6"/>
  <c r="A1236" i="6"/>
  <c r="A1237" i="6"/>
  <c r="A1238" i="6"/>
  <c r="A1239" i="6"/>
  <c r="A1240" i="6"/>
  <c r="A1241" i="6"/>
  <c r="A1242" i="6"/>
  <c r="A1243" i="6"/>
  <c r="A1244" i="6"/>
  <c r="A1245" i="6"/>
  <c r="A1246" i="6"/>
  <c r="A1247" i="6"/>
  <c r="A1248" i="6"/>
  <c r="A1249" i="6"/>
  <c r="A1250" i="6"/>
  <c r="A1251" i="6"/>
  <c r="A1252" i="6"/>
  <c r="A1253" i="6"/>
  <c r="A1254" i="6"/>
  <c r="A1255" i="6"/>
  <c r="A1256" i="6"/>
  <c r="A1257" i="6"/>
  <c r="A1258" i="6"/>
  <c r="A1259" i="6"/>
  <c r="A1260" i="6"/>
  <c r="A1261" i="6"/>
  <c r="A1262" i="6"/>
  <c r="A1263" i="6"/>
  <c r="A1264" i="6"/>
  <c r="A1265" i="6"/>
  <c r="A1266" i="6"/>
  <c r="A1267" i="6"/>
  <c r="A1268" i="6"/>
  <c r="A1269" i="6"/>
  <c r="A1270" i="6"/>
  <c r="A1271" i="6"/>
  <c r="A1272" i="6"/>
  <c r="A1273" i="6"/>
  <c r="A1274" i="6"/>
  <c r="A1275" i="6"/>
  <c r="A1276" i="6"/>
  <c r="A1277" i="6"/>
  <c r="A1278" i="6"/>
  <c r="A1279" i="6"/>
  <c r="A1280" i="6"/>
  <c r="A1281" i="6"/>
  <c r="A1282" i="6"/>
  <c r="A1283" i="6"/>
  <c r="A1284" i="6"/>
  <c r="A1285" i="6"/>
  <c r="A1286" i="6"/>
  <c r="A1287" i="6"/>
  <c r="A1288" i="6"/>
  <c r="A1289" i="6"/>
  <c r="A1290" i="6"/>
  <c r="A1291" i="6"/>
  <c r="A1292" i="6"/>
  <c r="A1293" i="6"/>
  <c r="A1294" i="6"/>
  <c r="A1295" i="6"/>
  <c r="A1296" i="6"/>
  <c r="A1297" i="6"/>
  <c r="A1298" i="6"/>
  <c r="A1299" i="6"/>
  <c r="A1300" i="6"/>
  <c r="A1301" i="6"/>
  <c r="A1302" i="6"/>
  <c r="A1303" i="6"/>
  <c r="A1304" i="6"/>
  <c r="A1305" i="6"/>
  <c r="A1306" i="6"/>
  <c r="A1307" i="6"/>
  <c r="A1308" i="6"/>
  <c r="A1309" i="6"/>
  <c r="A1310" i="6"/>
  <c r="A1311" i="6"/>
  <c r="A1312" i="6"/>
  <c r="A1313" i="6"/>
  <c r="A1314" i="6"/>
  <c r="A1315" i="6"/>
  <c r="A1316" i="6"/>
  <c r="A1317" i="6"/>
  <c r="A1318" i="6"/>
  <c r="A1319" i="6"/>
  <c r="A1320" i="6"/>
  <c r="A1321" i="6"/>
  <c r="A1322" i="6"/>
  <c r="A1323" i="6"/>
  <c r="A1324" i="6"/>
  <c r="A1325" i="6"/>
  <c r="A1326" i="6"/>
  <c r="A1327" i="6"/>
  <c r="A1328" i="6"/>
  <c r="A1329" i="6"/>
  <c r="A1330" i="6"/>
  <c r="A1331" i="6"/>
  <c r="A1332" i="6"/>
  <c r="A1333" i="6"/>
  <c r="A1334" i="6"/>
  <c r="A1335" i="6"/>
  <c r="A1336" i="6"/>
  <c r="A1337" i="6"/>
  <c r="A1338" i="6"/>
  <c r="A1339" i="6"/>
  <c r="A1340" i="6"/>
  <c r="A1341" i="6"/>
  <c r="A1342" i="6"/>
  <c r="A1343" i="6"/>
  <c r="A1344" i="6"/>
  <c r="A1345" i="6"/>
  <c r="A1346" i="6"/>
  <c r="A1347" i="6"/>
  <c r="A1348" i="6"/>
  <c r="A1349" i="6"/>
  <c r="A1350" i="6"/>
  <c r="A1351" i="6"/>
  <c r="A1352" i="6"/>
  <c r="A1353" i="6"/>
  <c r="A1354" i="6"/>
  <c r="A1355" i="6"/>
  <c r="A1356" i="6"/>
  <c r="A1357" i="6"/>
  <c r="A1358" i="6"/>
  <c r="A1359" i="6"/>
  <c r="A1360" i="6"/>
  <c r="A1361" i="6"/>
  <c r="A1362" i="6"/>
  <c r="A1363" i="6"/>
  <c r="A1364" i="6"/>
  <c r="A1365" i="6"/>
  <c r="A1366" i="6"/>
  <c r="A1367" i="6"/>
  <c r="A1368" i="6"/>
  <c r="A1369" i="6"/>
  <c r="A1370" i="6"/>
  <c r="A1371" i="6"/>
  <c r="A1372" i="6"/>
  <c r="A1373" i="6"/>
  <c r="A1374" i="6"/>
  <c r="A1375" i="6"/>
  <c r="A1376" i="6"/>
  <c r="A1377" i="6"/>
  <c r="A1378" i="6"/>
  <c r="A1379" i="6"/>
  <c r="A1380" i="6"/>
  <c r="A1381" i="6"/>
  <c r="A1382" i="6"/>
  <c r="A1383" i="6"/>
  <c r="A1384" i="6"/>
  <c r="A1385" i="6"/>
  <c r="A1386" i="6"/>
  <c r="A1387" i="6"/>
  <c r="A1388" i="6"/>
  <c r="A1389" i="6"/>
  <c r="A1390" i="6"/>
  <c r="A1391" i="6"/>
  <c r="A1392" i="6"/>
  <c r="A1393" i="6"/>
  <c r="A1394" i="6"/>
  <c r="A1395" i="6"/>
  <c r="A1396" i="6"/>
  <c r="A1397" i="6"/>
  <c r="A1398" i="6"/>
  <c r="A1399" i="6"/>
  <c r="A1400" i="6"/>
  <c r="A1401" i="6"/>
  <c r="A1402" i="6"/>
  <c r="A1403" i="6"/>
  <c r="A1404" i="6"/>
  <c r="A1405" i="6"/>
  <c r="A1406" i="6"/>
  <c r="A1407" i="6"/>
  <c r="A1408" i="6"/>
  <c r="A1409" i="6"/>
  <c r="A1410" i="6"/>
  <c r="A1411" i="6"/>
  <c r="A1412" i="6"/>
  <c r="A1413" i="6"/>
  <c r="A1414" i="6"/>
  <c r="A1415" i="6"/>
  <c r="A1416" i="6"/>
  <c r="A1417" i="6"/>
  <c r="A1418" i="6"/>
  <c r="A1419" i="6"/>
  <c r="A1420" i="6"/>
  <c r="A1421" i="6"/>
  <c r="A1422" i="6"/>
  <c r="A1423" i="6"/>
  <c r="A1424" i="6"/>
  <c r="A1425" i="6"/>
  <c r="A1426" i="6"/>
  <c r="A1427" i="6"/>
  <c r="A1428" i="6"/>
  <c r="A1429" i="6"/>
  <c r="A1430" i="6"/>
  <c r="A1431" i="6"/>
  <c r="A1432" i="6"/>
  <c r="A1433" i="6"/>
  <c r="A1434" i="6"/>
  <c r="A1435" i="6"/>
  <c r="A1436" i="6"/>
  <c r="A1437" i="6"/>
  <c r="A1438" i="6"/>
  <c r="A1439" i="6"/>
  <c r="A1440" i="6"/>
  <c r="A1441" i="6"/>
  <c r="A1442" i="6"/>
  <c r="A1443" i="6"/>
  <c r="A1444" i="6"/>
  <c r="A1445" i="6"/>
  <c r="A1446" i="6"/>
  <c r="A1447" i="6"/>
  <c r="A1448" i="6"/>
  <c r="A1449" i="6"/>
  <c r="A1450" i="6"/>
  <c r="A1451" i="6"/>
  <c r="A1452" i="6"/>
  <c r="A1453" i="6"/>
  <c r="A1454" i="6"/>
  <c r="A1455" i="6"/>
  <c r="A1456" i="6"/>
  <c r="A1457" i="6"/>
  <c r="A1458" i="6"/>
  <c r="A1459" i="6"/>
  <c r="A1460" i="6"/>
  <c r="A1461" i="6"/>
  <c r="A1462" i="6"/>
  <c r="A1463" i="6"/>
  <c r="A1464" i="6"/>
  <c r="A1465" i="6"/>
  <c r="A1466" i="6"/>
  <c r="A1467" i="6"/>
  <c r="A1468" i="6"/>
  <c r="A1469" i="6"/>
  <c r="A1470" i="6"/>
  <c r="A1471" i="6"/>
  <c r="A1472" i="6"/>
  <c r="A1473" i="6"/>
  <c r="A1474" i="6"/>
  <c r="A1475" i="6"/>
  <c r="A1476" i="6"/>
  <c r="A1477" i="6"/>
  <c r="A1478" i="6"/>
  <c r="A1479" i="6"/>
  <c r="A1480" i="6"/>
  <c r="A1481" i="6"/>
  <c r="A1482" i="6"/>
  <c r="A1483" i="6"/>
  <c r="A1484" i="6"/>
  <c r="A1485" i="6"/>
  <c r="A1486" i="6"/>
  <c r="A1487" i="6"/>
  <c r="A1488" i="6"/>
  <c r="A1489" i="6"/>
  <c r="A1490" i="6"/>
  <c r="A1491" i="6"/>
  <c r="A1492" i="6"/>
  <c r="A1493" i="6"/>
  <c r="A1494" i="6"/>
  <c r="A1495" i="6"/>
  <c r="A1496" i="6"/>
  <c r="A1497" i="6"/>
  <c r="A1498" i="6"/>
  <c r="A1499" i="6"/>
  <c r="A1500" i="6"/>
  <c r="A1501" i="6"/>
  <c r="A1502" i="6"/>
  <c r="A1503" i="6"/>
  <c r="A1504" i="6"/>
  <c r="A1505" i="6"/>
  <c r="A1506" i="6"/>
  <c r="A1507" i="6"/>
  <c r="A1508" i="6"/>
  <c r="A1509" i="6"/>
  <c r="A1510" i="6"/>
  <c r="A1511" i="6"/>
  <c r="A1512" i="6"/>
  <c r="A1513" i="6"/>
  <c r="A1514" i="6"/>
  <c r="A1515" i="6"/>
  <c r="A1516" i="6"/>
  <c r="A1517" i="6"/>
  <c r="A1518" i="6"/>
  <c r="A1519" i="6"/>
  <c r="A1520" i="6"/>
  <c r="A1521" i="6"/>
  <c r="A1522" i="6"/>
  <c r="A1523" i="6"/>
  <c r="A1524" i="6"/>
  <c r="A1525" i="6"/>
  <c r="A1526" i="6"/>
  <c r="A1527" i="6"/>
  <c r="A1528" i="6"/>
  <c r="A1529" i="6"/>
  <c r="A1530" i="6"/>
  <c r="A1531" i="6"/>
  <c r="A1532" i="6"/>
  <c r="A1533" i="6"/>
  <c r="A1534" i="6"/>
  <c r="A1535" i="6"/>
  <c r="A1536" i="6"/>
  <c r="A1537" i="6"/>
  <c r="A1538" i="6"/>
  <c r="A1539" i="6"/>
  <c r="A1540" i="6"/>
  <c r="A1541" i="6"/>
  <c r="A1542" i="6"/>
  <c r="A1543" i="6"/>
  <c r="A1544" i="6"/>
  <c r="A1545" i="6"/>
  <c r="A1546" i="6"/>
  <c r="A1547" i="6"/>
  <c r="A1548" i="6"/>
  <c r="A1549" i="6"/>
  <c r="A1550" i="6"/>
  <c r="A1551" i="6"/>
  <c r="A1552" i="6"/>
  <c r="A1553" i="6"/>
  <c r="A1554" i="6"/>
  <c r="A1555" i="6"/>
  <c r="A1556" i="6"/>
  <c r="A1557" i="6"/>
  <c r="A1558" i="6"/>
  <c r="A1559" i="6"/>
  <c r="A1560" i="6"/>
  <c r="A1561" i="6"/>
  <c r="A1562" i="6"/>
  <c r="A1563" i="6"/>
  <c r="A1564" i="6"/>
  <c r="A1565" i="6"/>
  <c r="A1566" i="6"/>
  <c r="A1567" i="6"/>
  <c r="A1568" i="6"/>
  <c r="A1569" i="6"/>
  <c r="A1570" i="6"/>
  <c r="A1571" i="6"/>
  <c r="A1572" i="6"/>
  <c r="A1573" i="6"/>
  <c r="A1574" i="6"/>
  <c r="A1575" i="6"/>
  <c r="A1576" i="6"/>
  <c r="A1577" i="6"/>
  <c r="A1578" i="6"/>
  <c r="A1579" i="6"/>
  <c r="A1580" i="6"/>
  <c r="A1581" i="6"/>
  <c r="A1582" i="6"/>
  <c r="A1583" i="6"/>
  <c r="A1584" i="6"/>
  <c r="A1585" i="6"/>
  <c r="A1586" i="6"/>
  <c r="A1587" i="6"/>
  <c r="A1588" i="6"/>
  <c r="A1589" i="6"/>
  <c r="A1590" i="6"/>
  <c r="A1591" i="6"/>
  <c r="A1592" i="6"/>
  <c r="A1593" i="6"/>
  <c r="A1594" i="6"/>
  <c r="A1595" i="6"/>
  <c r="A1596" i="6"/>
  <c r="A1597" i="6"/>
  <c r="A1598" i="6"/>
  <c r="A1599" i="6"/>
  <c r="A1600" i="6"/>
  <c r="A1601" i="6"/>
  <c r="A1602" i="6"/>
  <c r="A1603" i="6"/>
  <c r="A1604" i="6"/>
  <c r="A1605" i="6"/>
  <c r="A1606" i="6"/>
  <c r="A1607" i="6"/>
  <c r="A1608" i="6"/>
  <c r="A1609" i="6"/>
  <c r="A1610" i="6"/>
  <c r="A1611" i="6"/>
  <c r="A1612" i="6"/>
  <c r="A1613" i="6"/>
  <c r="A1614" i="6"/>
  <c r="A1615" i="6"/>
  <c r="A1616" i="6"/>
  <c r="A1617" i="6"/>
  <c r="A1618" i="6"/>
  <c r="A1619" i="6"/>
  <c r="A1620" i="6"/>
  <c r="A1621" i="6"/>
  <c r="A1622" i="6"/>
  <c r="A1623" i="6"/>
  <c r="A1624" i="6"/>
  <c r="A1625" i="6"/>
  <c r="A1626" i="6"/>
  <c r="A1627" i="6"/>
  <c r="A1628" i="6"/>
  <c r="A1629" i="6"/>
  <c r="A1630" i="6"/>
  <c r="A1631" i="6"/>
  <c r="A1632" i="6"/>
  <c r="A1633" i="6"/>
  <c r="A1634" i="6"/>
  <c r="A1635" i="6"/>
  <c r="A1636" i="6"/>
  <c r="A1637" i="6"/>
  <c r="A1638" i="6"/>
  <c r="A1639" i="6"/>
  <c r="A1640" i="6"/>
  <c r="A1641" i="6"/>
  <c r="A1642" i="6"/>
  <c r="A1643" i="6"/>
  <c r="A1644" i="6"/>
  <c r="A1645" i="6"/>
  <c r="A1646" i="6"/>
  <c r="A1647" i="6"/>
  <c r="A1648" i="6"/>
  <c r="A1649" i="6"/>
  <c r="A1650" i="6"/>
  <c r="A1651" i="6"/>
  <c r="A1652" i="6"/>
  <c r="A1653" i="6"/>
  <c r="A1654" i="6"/>
  <c r="A1655" i="6"/>
  <c r="A1656" i="6"/>
  <c r="A1657" i="6"/>
  <c r="A1658" i="6"/>
  <c r="A1659" i="6"/>
  <c r="A1660" i="6"/>
  <c r="A1661" i="6"/>
  <c r="A1662" i="6"/>
  <c r="A1663" i="6"/>
  <c r="A1664" i="6"/>
  <c r="A1665" i="6"/>
  <c r="A1666" i="6"/>
  <c r="A1667" i="6"/>
  <c r="A1668" i="6"/>
  <c r="A1669" i="6"/>
  <c r="A1670" i="6"/>
  <c r="A1671" i="6"/>
  <c r="A1672" i="6"/>
  <c r="A1673" i="6"/>
  <c r="A1674" i="6"/>
  <c r="A1675" i="6"/>
  <c r="A1676" i="6"/>
  <c r="A1677" i="6"/>
  <c r="A1678" i="6"/>
  <c r="A1679" i="6"/>
  <c r="A1680" i="6"/>
  <c r="A1681" i="6"/>
  <c r="A1682" i="6"/>
  <c r="A1683" i="6"/>
  <c r="A1684" i="6"/>
  <c r="A1685" i="6"/>
  <c r="A1686" i="6"/>
  <c r="A1687" i="6"/>
  <c r="A1688" i="6"/>
  <c r="A1689" i="6"/>
  <c r="A1690" i="6"/>
  <c r="A1691" i="6"/>
  <c r="A1692" i="6"/>
  <c r="A1693" i="6"/>
  <c r="A1694" i="6"/>
  <c r="A1695" i="6"/>
  <c r="A1696" i="6"/>
  <c r="A1697" i="6"/>
  <c r="A1698" i="6"/>
  <c r="A1699" i="6"/>
  <c r="A1700" i="6"/>
  <c r="A1701" i="6"/>
  <c r="A1702" i="6"/>
  <c r="A1703" i="6"/>
  <c r="A1704" i="6"/>
  <c r="A1705" i="6"/>
  <c r="A1706" i="6"/>
  <c r="A1707" i="6"/>
  <c r="A1708" i="6"/>
  <c r="A1709" i="6"/>
  <c r="A1710" i="6"/>
  <c r="A1711" i="6"/>
  <c r="A1712" i="6"/>
  <c r="A1713" i="6"/>
  <c r="A1714" i="6"/>
  <c r="A1715" i="6"/>
  <c r="A1716" i="6"/>
  <c r="A1717" i="6"/>
  <c r="A1718" i="6"/>
  <c r="A1719" i="6"/>
  <c r="A1720" i="6"/>
  <c r="A1721" i="6"/>
  <c r="A1722" i="6"/>
  <c r="A1723" i="6"/>
  <c r="A1724" i="6"/>
  <c r="A1725" i="6"/>
  <c r="A1726" i="6"/>
  <c r="A1727" i="6"/>
  <c r="A1728" i="6"/>
  <c r="A1729" i="6"/>
  <c r="A1730" i="6"/>
  <c r="A1731" i="6"/>
  <c r="A1732" i="6"/>
  <c r="A1733" i="6"/>
  <c r="A1734" i="6"/>
  <c r="A1735" i="6"/>
  <c r="A1736" i="6"/>
  <c r="A1737" i="6"/>
  <c r="A1738" i="6"/>
  <c r="A1739" i="6"/>
  <c r="A1740" i="6"/>
  <c r="A1741" i="6"/>
  <c r="A1742" i="6"/>
  <c r="A1743" i="6"/>
  <c r="A1744" i="6"/>
  <c r="A1745" i="6"/>
  <c r="A1746" i="6"/>
  <c r="A1747" i="6"/>
  <c r="A1748" i="6"/>
  <c r="A1749" i="6"/>
  <c r="A1750" i="6"/>
  <c r="A1751" i="6"/>
  <c r="A1752" i="6"/>
  <c r="A1753" i="6"/>
  <c r="A1754" i="6"/>
  <c r="A1755" i="6"/>
  <c r="A1756" i="6"/>
  <c r="A1757" i="6"/>
  <c r="A1758" i="6"/>
  <c r="A1759" i="6"/>
  <c r="A1760" i="6"/>
  <c r="A1761" i="6"/>
  <c r="A1762" i="6"/>
  <c r="A1763" i="6"/>
  <c r="A1764" i="6"/>
  <c r="A1765" i="6"/>
  <c r="A1766" i="6"/>
  <c r="A1767" i="6"/>
  <c r="A1768" i="6"/>
  <c r="A1769" i="6"/>
  <c r="A1770" i="6"/>
  <c r="A1771" i="6"/>
  <c r="A1772" i="6"/>
  <c r="A1773" i="6"/>
  <c r="A1774" i="6"/>
  <c r="A1775" i="6"/>
  <c r="A1776" i="6"/>
  <c r="A1777" i="6"/>
  <c r="A1778" i="6"/>
  <c r="A1779" i="6"/>
  <c r="A1780" i="6"/>
  <c r="A1781" i="6"/>
  <c r="A1782" i="6"/>
  <c r="A1783" i="6"/>
  <c r="A1784" i="6"/>
  <c r="A1785" i="6"/>
  <c r="A1786" i="6"/>
  <c r="A1787" i="6"/>
  <c r="A1788" i="6"/>
  <c r="A1789" i="6"/>
  <c r="A1790" i="6"/>
  <c r="A1791" i="6"/>
  <c r="A1792" i="6"/>
  <c r="A1793" i="6"/>
  <c r="A1794" i="6"/>
  <c r="A1795" i="6"/>
  <c r="A1796" i="6"/>
  <c r="A1797" i="6"/>
  <c r="A1798" i="6"/>
  <c r="A1799" i="6"/>
  <c r="A1800" i="6"/>
  <c r="A1801" i="6"/>
  <c r="A1802" i="6"/>
  <c r="A1803" i="6"/>
  <c r="A1804" i="6"/>
  <c r="A1805" i="6"/>
  <c r="A1806" i="6"/>
  <c r="A1807" i="6"/>
  <c r="A1808" i="6"/>
  <c r="A1809" i="6"/>
  <c r="A1810" i="6"/>
  <c r="A1811" i="6"/>
  <c r="A1812" i="6"/>
  <c r="A1813" i="6"/>
  <c r="A1814" i="6"/>
  <c r="A1815" i="6"/>
  <c r="A1816" i="6"/>
  <c r="A1817" i="6"/>
  <c r="A1818" i="6"/>
  <c r="A1819" i="6"/>
  <c r="A1820" i="6"/>
  <c r="A1821" i="6"/>
  <c r="A1822" i="6"/>
  <c r="A1823" i="6"/>
  <c r="A1824" i="6"/>
  <c r="A1825" i="6"/>
  <c r="A1826" i="6"/>
  <c r="A1827" i="6"/>
  <c r="A1828" i="6"/>
  <c r="A1829" i="6"/>
  <c r="A1830" i="6"/>
  <c r="A1831" i="6"/>
  <c r="A1832" i="6"/>
  <c r="A1833" i="6"/>
  <c r="A1834" i="6"/>
  <c r="A1835" i="6"/>
  <c r="A1836" i="6"/>
  <c r="A1837" i="6"/>
  <c r="A1838" i="6"/>
  <c r="A1839" i="6"/>
  <c r="A1840" i="6"/>
  <c r="A1841" i="6"/>
  <c r="A1842" i="6"/>
  <c r="A1843" i="6"/>
  <c r="A1844" i="6"/>
  <c r="A1845" i="6"/>
  <c r="A1846" i="6"/>
  <c r="A1847" i="6"/>
  <c r="A1848" i="6"/>
  <c r="A1849" i="6"/>
  <c r="A1850" i="6"/>
  <c r="A1851" i="6"/>
  <c r="A1852" i="6"/>
  <c r="A1853" i="6"/>
  <c r="A1854" i="6"/>
  <c r="A1855" i="6"/>
  <c r="A1856" i="6"/>
  <c r="A1857" i="6"/>
  <c r="A1858" i="6"/>
  <c r="A1859" i="6"/>
  <c r="A1860" i="6"/>
  <c r="A1861" i="6"/>
  <c r="A1862" i="6"/>
  <c r="A1863" i="6"/>
  <c r="A1864" i="6"/>
  <c r="A1865" i="6"/>
  <c r="A1866" i="6"/>
  <c r="A1867" i="6"/>
  <c r="A1868" i="6"/>
  <c r="A1869" i="6"/>
  <c r="A1870" i="6"/>
  <c r="A1871" i="6"/>
  <c r="A1872" i="6"/>
  <c r="A1873" i="6"/>
  <c r="A1874" i="6"/>
  <c r="A1875" i="6"/>
  <c r="A1876" i="6"/>
  <c r="A1877" i="6"/>
  <c r="A1878" i="6"/>
  <c r="A1879" i="6"/>
  <c r="A1880" i="6"/>
  <c r="A1881" i="6"/>
  <c r="A1882" i="6"/>
  <c r="A1883" i="6"/>
  <c r="A1884" i="6"/>
  <c r="A1885" i="6"/>
  <c r="A1886" i="6"/>
  <c r="A1887" i="6"/>
  <c r="A1888" i="6"/>
  <c r="A1889" i="6"/>
  <c r="A1890" i="6"/>
  <c r="A1891" i="6"/>
  <c r="A1892" i="6"/>
  <c r="A1893" i="6"/>
  <c r="A1894" i="6"/>
  <c r="A1895" i="6"/>
  <c r="A1896" i="6"/>
  <c r="A1897" i="6"/>
  <c r="A1898" i="6"/>
  <c r="A1899" i="6"/>
  <c r="A1900" i="6"/>
  <c r="A1901" i="6"/>
  <c r="A1902" i="6"/>
  <c r="A1903" i="6"/>
  <c r="A1904" i="6"/>
  <c r="A1905" i="6"/>
  <c r="A1906" i="6"/>
  <c r="A1907" i="6"/>
  <c r="A1908" i="6"/>
  <c r="A1909" i="6"/>
  <c r="A1910" i="6"/>
  <c r="A1911" i="6"/>
  <c r="A1912" i="6"/>
  <c r="A1913" i="6"/>
  <c r="A1914" i="6"/>
  <c r="A1915" i="6"/>
  <c r="A1916" i="6"/>
  <c r="A1917" i="6"/>
  <c r="A1918" i="6"/>
  <c r="A1919" i="6"/>
  <c r="A1920" i="6"/>
  <c r="A1921" i="6"/>
  <c r="A1922" i="6"/>
  <c r="A1923" i="6"/>
  <c r="A1924" i="6"/>
  <c r="A1925" i="6"/>
  <c r="A1926" i="6"/>
  <c r="A1927" i="6"/>
  <c r="A1928" i="6"/>
  <c r="A1929" i="6"/>
  <c r="A1930" i="6"/>
  <c r="A1931" i="6"/>
  <c r="A1932" i="6"/>
  <c r="A1933" i="6"/>
  <c r="A1934" i="6"/>
  <c r="A1935" i="6"/>
  <c r="A1936" i="6"/>
  <c r="A1937" i="6"/>
  <c r="A1938" i="6"/>
  <c r="A1939" i="6"/>
  <c r="A1940" i="6"/>
  <c r="A1941" i="6"/>
  <c r="A1942" i="6"/>
  <c r="A1943" i="6"/>
  <c r="A1944" i="6"/>
  <c r="A1945" i="6"/>
  <c r="A1946" i="6"/>
  <c r="A1947" i="6"/>
  <c r="A1948" i="6"/>
  <c r="A1949" i="6"/>
  <c r="A1950" i="6"/>
  <c r="A1951" i="6"/>
  <c r="A1952" i="6"/>
  <c r="A1953" i="6"/>
  <c r="A1954" i="6"/>
  <c r="A1955" i="6"/>
  <c r="A1956" i="6"/>
  <c r="A1957" i="6"/>
  <c r="A1958" i="6"/>
  <c r="A1959" i="6"/>
  <c r="A1960" i="6"/>
  <c r="A1961" i="6"/>
  <c r="A1962" i="6"/>
  <c r="A1963" i="6"/>
  <c r="A1964" i="6"/>
  <c r="A1965" i="6"/>
  <c r="A1966" i="6"/>
  <c r="A1967" i="6"/>
  <c r="A1968" i="6"/>
  <c r="A1969" i="6"/>
  <c r="A1970" i="6"/>
  <c r="A1971" i="6"/>
  <c r="A1972" i="6"/>
  <c r="A1973" i="6"/>
  <c r="A1974" i="6"/>
  <c r="A1975" i="6"/>
  <c r="A1976" i="6"/>
  <c r="A1977" i="6"/>
  <c r="A1978" i="6"/>
  <c r="A1979" i="6"/>
  <c r="A1980" i="6"/>
  <c r="A1981" i="6"/>
  <c r="A1982" i="6"/>
  <c r="A1983" i="6"/>
  <c r="A1984" i="6"/>
  <c r="A1985" i="6"/>
  <c r="A1986" i="6"/>
  <c r="A1987" i="6"/>
  <c r="A1988" i="6"/>
  <c r="A1989" i="6"/>
  <c r="A1990" i="6"/>
  <c r="A1991" i="6"/>
  <c r="A1992" i="6"/>
  <c r="A1993" i="6"/>
  <c r="A1994" i="6"/>
  <c r="A1995" i="6"/>
  <c r="A1996" i="6"/>
  <c r="A1997" i="6"/>
  <c r="A1998" i="6"/>
  <c r="A1999" i="6"/>
  <c r="A2000" i="6"/>
  <c r="A2001" i="6"/>
  <c r="A2002" i="6"/>
  <c r="A2003" i="6"/>
  <c r="A2004" i="6"/>
  <c r="A2005" i="6"/>
  <c r="A2006" i="6"/>
  <c r="A2007" i="6"/>
  <c r="A2008" i="6"/>
  <c r="A2009" i="6"/>
  <c r="A2010" i="6"/>
  <c r="A2011" i="6"/>
  <c r="A2012" i="6"/>
  <c r="A2013" i="6"/>
  <c r="A2014" i="6"/>
  <c r="A2015" i="6"/>
  <c r="A2016" i="6"/>
  <c r="A2017" i="6"/>
  <c r="A2018" i="6"/>
  <c r="A2019" i="6"/>
  <c r="A2020" i="6"/>
  <c r="A2021" i="6"/>
  <c r="A2022" i="6"/>
  <c r="A2023" i="6"/>
  <c r="A2024" i="6"/>
  <c r="A2025" i="6"/>
  <c r="A2026" i="6"/>
  <c r="A2027" i="6"/>
  <c r="A2028" i="6"/>
  <c r="A2029" i="6"/>
  <c r="A2030" i="6"/>
  <c r="A2031" i="6"/>
  <c r="A2032" i="6"/>
  <c r="A2033" i="6"/>
  <c r="A2034" i="6"/>
  <c r="A2035" i="6"/>
  <c r="A2036" i="6"/>
  <c r="A2037" i="6"/>
  <c r="A2038" i="6"/>
  <c r="A2039" i="6"/>
  <c r="A2040" i="6"/>
  <c r="A2041" i="6"/>
  <c r="A2042" i="6"/>
  <c r="A2043" i="6"/>
  <c r="A2044" i="6"/>
  <c r="A2045" i="6"/>
  <c r="A2046" i="6"/>
  <c r="A2047" i="6"/>
  <c r="A2048" i="6"/>
  <c r="A2049" i="6"/>
  <c r="A2050" i="6"/>
  <c r="A2051" i="6"/>
  <c r="A2052" i="6"/>
  <c r="A2053" i="6"/>
  <c r="A2054" i="6"/>
  <c r="A2055" i="6"/>
  <c r="A2056" i="6"/>
  <c r="A2057" i="6"/>
  <c r="A2058" i="6"/>
  <c r="A2059" i="6"/>
  <c r="A2060" i="6"/>
  <c r="A2061" i="6"/>
  <c r="A2062" i="6"/>
  <c r="A2063" i="6"/>
  <c r="A2064" i="6"/>
  <c r="A2065" i="6"/>
  <c r="A2066" i="6"/>
  <c r="A2067" i="6"/>
  <c r="A2068" i="6"/>
  <c r="A2069" i="6"/>
  <c r="A2070" i="6"/>
  <c r="A2071" i="6"/>
  <c r="A2072" i="6"/>
  <c r="A2073" i="6"/>
  <c r="A2074" i="6"/>
  <c r="A2075" i="6"/>
  <c r="A2076" i="6"/>
  <c r="A2077" i="6"/>
  <c r="A2078" i="6"/>
  <c r="A2079" i="6"/>
  <c r="A2080" i="6"/>
  <c r="A2081" i="6"/>
  <c r="A2082" i="6"/>
  <c r="A2083" i="6"/>
  <c r="A2084" i="6"/>
  <c r="A2085" i="6"/>
  <c r="A2086" i="6"/>
  <c r="A2087" i="6"/>
  <c r="A2088" i="6"/>
  <c r="A2089" i="6"/>
  <c r="A2090" i="6"/>
  <c r="A2091" i="6"/>
  <c r="A2092" i="6"/>
  <c r="A2093" i="6"/>
  <c r="A2094" i="6"/>
  <c r="A2095" i="6"/>
  <c r="A2096" i="6"/>
  <c r="A2097" i="6"/>
  <c r="A2098" i="6"/>
  <c r="A2099" i="6"/>
  <c r="A2100" i="6"/>
  <c r="A2101" i="6"/>
  <c r="A2102" i="6"/>
  <c r="A2103" i="6"/>
  <c r="A2104" i="6"/>
  <c r="A2105" i="6"/>
  <c r="A2106" i="6"/>
  <c r="A2107" i="6"/>
  <c r="A2108" i="6"/>
  <c r="A2109" i="6"/>
  <c r="A2110" i="6"/>
  <c r="A2111" i="6"/>
  <c r="A2112" i="6"/>
  <c r="A2113" i="6"/>
  <c r="A2114" i="6"/>
  <c r="A2115" i="6"/>
  <c r="A2116" i="6"/>
  <c r="A2117" i="6"/>
  <c r="A2118" i="6"/>
  <c r="A2119" i="6"/>
  <c r="A2120" i="6"/>
  <c r="A2121" i="6"/>
  <c r="A2122" i="6"/>
  <c r="A2123" i="6"/>
  <c r="A2124" i="6"/>
  <c r="A2125" i="6"/>
  <c r="A2126" i="6"/>
  <c r="A2127" i="6"/>
  <c r="A2128" i="6"/>
  <c r="A2129" i="6"/>
  <c r="A2130" i="6"/>
  <c r="A2131" i="6"/>
  <c r="A2132" i="6"/>
  <c r="A2133" i="6"/>
  <c r="A2134" i="6"/>
  <c r="A2135" i="6"/>
  <c r="A2136" i="6"/>
  <c r="A2137" i="6"/>
  <c r="A2138" i="6"/>
  <c r="A2139" i="6"/>
  <c r="A2140" i="6"/>
  <c r="A2141" i="6"/>
  <c r="A2142" i="6"/>
  <c r="A2143" i="6"/>
  <c r="A2144" i="6"/>
  <c r="A2145" i="6"/>
  <c r="A2146" i="6"/>
  <c r="A2147" i="6"/>
  <c r="A2148" i="6"/>
  <c r="A2149" i="6"/>
  <c r="A2150" i="6"/>
  <c r="A2151" i="6"/>
  <c r="A2152" i="6"/>
  <c r="A2153" i="6"/>
  <c r="A2154" i="6"/>
  <c r="A2155" i="6"/>
  <c r="A2156" i="6"/>
  <c r="A2157" i="6"/>
  <c r="A2158" i="6"/>
  <c r="A2159" i="6"/>
  <c r="A2160" i="6"/>
  <c r="A2161" i="6"/>
  <c r="A2162" i="6"/>
  <c r="A2163" i="6"/>
  <c r="A2164" i="6"/>
  <c r="A2165" i="6"/>
  <c r="A2166" i="6"/>
  <c r="A2167" i="6"/>
  <c r="A2168" i="6"/>
  <c r="A2169" i="6"/>
  <c r="A2170" i="6"/>
  <c r="A2171" i="6"/>
  <c r="A2172" i="6"/>
  <c r="A2173" i="6"/>
  <c r="A2174" i="6"/>
  <c r="A2175" i="6"/>
  <c r="A2176" i="6"/>
  <c r="A2177" i="6"/>
  <c r="A2178" i="6"/>
  <c r="A2179" i="6"/>
  <c r="A2180" i="6"/>
  <c r="A2181" i="6"/>
  <c r="A2182" i="6"/>
  <c r="A2183" i="6"/>
  <c r="A2184" i="6"/>
  <c r="A2185" i="6"/>
  <c r="A2186" i="6"/>
  <c r="A2187" i="6"/>
  <c r="A2188" i="6"/>
  <c r="A2189" i="6"/>
  <c r="A2190" i="6"/>
  <c r="A2191" i="6"/>
  <c r="A2192" i="6"/>
  <c r="A2193" i="6"/>
  <c r="A2194" i="6"/>
  <c r="A2195" i="6"/>
  <c r="A2196" i="6"/>
  <c r="A2197" i="6"/>
  <c r="A2198" i="6"/>
  <c r="A2199" i="6"/>
  <c r="A2200" i="6"/>
  <c r="A2201" i="6"/>
  <c r="A2202" i="6"/>
  <c r="A2203" i="6"/>
  <c r="A2204" i="6"/>
  <c r="A2205" i="6"/>
  <c r="A2206" i="6"/>
  <c r="A2207" i="6"/>
  <c r="A2208" i="6"/>
  <c r="A2209" i="6"/>
  <c r="A2210" i="6"/>
  <c r="A2211" i="6"/>
  <c r="A2212" i="6"/>
  <c r="A2213" i="6"/>
  <c r="A2214" i="6"/>
  <c r="A2215" i="6"/>
  <c r="A2216" i="6"/>
  <c r="A2217" i="6"/>
  <c r="A2218" i="6"/>
  <c r="A2219" i="6"/>
  <c r="A2220" i="6"/>
  <c r="A2221" i="6"/>
  <c r="A2222" i="6"/>
  <c r="A2223" i="6"/>
  <c r="A2224" i="6"/>
  <c r="A2225" i="6"/>
  <c r="A2226" i="6"/>
  <c r="A2227" i="6"/>
  <c r="A2228" i="6"/>
  <c r="A2229" i="6"/>
  <c r="A2230" i="6"/>
  <c r="A2231" i="6"/>
  <c r="A2232" i="6"/>
  <c r="A2233" i="6"/>
  <c r="A2234" i="6"/>
  <c r="A2235" i="6"/>
  <c r="A2236" i="6"/>
  <c r="A2237" i="6"/>
  <c r="A2238" i="6"/>
  <c r="A2239" i="6"/>
  <c r="A2240" i="6"/>
  <c r="A2241" i="6"/>
  <c r="A2242" i="6"/>
  <c r="A2243" i="6"/>
  <c r="A2244" i="6"/>
  <c r="A2245" i="6"/>
  <c r="A2246" i="6"/>
  <c r="A2247" i="6"/>
  <c r="A2248" i="6"/>
  <c r="A2249" i="6"/>
  <c r="A2250" i="6"/>
  <c r="A2251" i="6"/>
  <c r="A2252" i="6"/>
  <c r="A2253" i="6"/>
  <c r="A2254" i="6"/>
  <c r="A2255" i="6"/>
  <c r="A2256" i="6"/>
  <c r="A2257" i="6"/>
  <c r="A2258" i="6"/>
  <c r="A2259" i="6"/>
  <c r="A2260" i="6"/>
  <c r="A2261" i="6"/>
  <c r="A2262" i="6"/>
  <c r="A2263" i="6"/>
  <c r="A2264" i="6"/>
  <c r="A2265" i="6"/>
  <c r="A2266" i="6"/>
  <c r="A2267" i="6"/>
  <c r="A2268" i="6"/>
  <c r="A2269" i="6"/>
  <c r="A2270" i="6"/>
  <c r="A2271" i="6"/>
  <c r="A2272" i="6"/>
  <c r="A2273" i="6"/>
  <c r="A2274" i="6"/>
  <c r="A2275" i="6"/>
  <c r="A2276" i="6"/>
  <c r="A2277" i="6"/>
  <c r="A2278" i="6"/>
  <c r="A2279" i="6"/>
  <c r="A2280" i="6"/>
  <c r="A2281" i="6"/>
  <c r="A2282" i="6"/>
  <c r="A2283" i="6"/>
  <c r="A2284" i="6"/>
  <c r="A2285" i="6"/>
  <c r="A2286" i="6"/>
  <c r="A2287" i="6"/>
  <c r="A2288" i="6"/>
  <c r="A2289" i="6"/>
  <c r="A2290" i="6"/>
  <c r="A2291" i="6"/>
  <c r="A2292" i="6"/>
  <c r="A2293" i="6"/>
  <c r="A2294" i="6"/>
  <c r="A2295" i="6"/>
  <c r="A2296" i="6"/>
  <c r="A2297" i="6"/>
  <c r="A2298" i="6"/>
  <c r="A2299" i="6"/>
  <c r="A2300" i="6"/>
  <c r="A2301" i="6"/>
  <c r="A2302" i="6"/>
  <c r="A2303" i="6"/>
  <c r="A2304" i="6"/>
  <c r="A2305" i="6"/>
  <c r="A2306" i="6"/>
  <c r="A2307" i="6"/>
  <c r="A2308" i="6"/>
  <c r="A2309" i="6"/>
  <c r="A2310" i="6"/>
  <c r="A2311" i="6"/>
  <c r="A2312" i="6"/>
  <c r="A2313" i="6"/>
  <c r="A2314" i="6"/>
  <c r="A2315" i="6"/>
  <c r="A2316" i="6"/>
  <c r="A2317" i="6"/>
  <c r="A2318" i="6"/>
  <c r="A2319" i="6"/>
  <c r="A2320" i="6"/>
  <c r="A2321" i="6"/>
  <c r="A2322" i="6"/>
  <c r="A2323" i="6"/>
  <c r="A2324" i="6"/>
  <c r="A2325" i="6"/>
  <c r="A2326" i="6"/>
  <c r="A2327" i="6"/>
  <c r="A2328" i="6"/>
  <c r="A2329" i="6"/>
  <c r="A2330" i="6"/>
  <c r="A2331" i="6"/>
  <c r="A2332" i="6"/>
  <c r="A2333" i="6"/>
  <c r="A2334" i="6"/>
  <c r="A2335" i="6"/>
  <c r="A2336" i="6"/>
  <c r="A2337" i="6"/>
  <c r="A2338" i="6"/>
  <c r="A2339" i="6"/>
  <c r="A2340" i="6"/>
  <c r="A2341" i="6"/>
  <c r="A2342" i="6"/>
  <c r="A2343" i="6"/>
  <c r="A2344" i="6"/>
  <c r="A2345" i="6"/>
  <c r="A2346" i="6"/>
  <c r="A2347" i="6"/>
  <c r="A2348" i="6"/>
  <c r="A2349" i="6"/>
  <c r="A2350" i="6"/>
  <c r="A2351" i="6"/>
  <c r="A2352" i="6"/>
  <c r="A2353" i="6"/>
  <c r="A2354" i="6"/>
  <c r="A2355" i="6"/>
  <c r="A2356" i="6"/>
  <c r="A2357" i="6"/>
  <c r="A2358" i="6"/>
  <c r="A2359" i="6"/>
  <c r="A2360" i="6"/>
  <c r="A2361" i="6"/>
  <c r="A2362" i="6"/>
  <c r="A2363" i="6"/>
  <c r="A2364" i="6"/>
  <c r="A2365" i="6"/>
  <c r="A2366" i="6"/>
  <c r="A2367" i="6"/>
  <c r="A2368" i="6"/>
  <c r="A2369" i="6"/>
  <c r="A2370" i="6"/>
  <c r="A2371" i="6"/>
  <c r="A2372" i="6"/>
  <c r="A2373" i="6"/>
  <c r="A2374" i="6"/>
  <c r="A2375" i="6"/>
  <c r="A2376" i="6"/>
  <c r="A2377" i="6"/>
  <c r="A2378" i="6"/>
  <c r="A2379" i="6"/>
  <c r="A2380" i="6"/>
  <c r="A2381" i="6"/>
  <c r="A2382" i="6"/>
  <c r="A2383" i="6"/>
  <c r="A2384" i="6"/>
  <c r="A2385" i="6"/>
  <c r="A2386" i="6"/>
  <c r="A2387" i="6"/>
  <c r="A2388" i="6"/>
  <c r="A2389" i="6"/>
  <c r="A2390" i="6"/>
  <c r="A2391" i="6"/>
  <c r="A2392" i="6"/>
  <c r="A2393" i="6"/>
  <c r="A2394" i="6"/>
  <c r="A2395" i="6"/>
  <c r="A2396" i="6"/>
  <c r="A2397" i="6"/>
  <c r="A2398" i="6"/>
  <c r="A2399" i="6"/>
  <c r="A2400" i="6"/>
  <c r="A2401" i="6"/>
  <c r="A2402" i="6"/>
  <c r="A2403" i="6"/>
  <c r="A2404" i="6"/>
  <c r="A2405" i="6"/>
  <c r="A2406" i="6"/>
  <c r="A2407" i="6"/>
  <c r="A2408" i="6"/>
  <c r="A2409" i="6"/>
  <c r="A2410" i="6"/>
  <c r="A2411" i="6"/>
  <c r="A2412" i="6"/>
  <c r="A2413" i="6"/>
  <c r="A2414" i="6"/>
  <c r="A2415" i="6"/>
  <c r="A2416" i="6"/>
  <c r="A2417" i="6"/>
  <c r="A2418" i="6"/>
  <c r="A2419" i="6"/>
  <c r="A2420" i="6"/>
  <c r="A2421" i="6"/>
  <c r="A2422" i="6"/>
  <c r="A2423" i="6"/>
  <c r="A2424" i="6"/>
  <c r="A2425" i="6"/>
  <c r="A2426" i="6"/>
  <c r="A2427" i="6"/>
  <c r="A2428" i="6"/>
  <c r="A2429" i="6"/>
  <c r="A2430" i="6"/>
  <c r="A2431" i="6"/>
  <c r="A2432" i="6"/>
  <c r="A2433" i="6"/>
  <c r="A2434" i="6"/>
  <c r="A2435" i="6"/>
  <c r="A2436" i="6"/>
  <c r="A2437" i="6"/>
  <c r="A2438" i="6"/>
  <c r="A2439" i="6"/>
  <c r="A2440" i="6"/>
  <c r="A2441" i="6"/>
  <c r="A2442" i="6"/>
  <c r="A2443" i="6"/>
  <c r="A2444" i="6"/>
  <c r="A2445" i="6"/>
  <c r="A2446" i="6"/>
  <c r="A2447" i="6"/>
  <c r="A2448" i="6"/>
  <c r="A2449" i="6"/>
  <c r="A2450" i="6"/>
  <c r="A2451" i="6"/>
  <c r="A2452" i="6"/>
  <c r="A2453" i="6"/>
  <c r="A2454" i="6"/>
  <c r="A2455" i="6"/>
  <c r="A2456" i="6"/>
  <c r="A2457" i="6"/>
  <c r="A2458" i="6"/>
  <c r="A2459" i="6"/>
  <c r="A2460" i="6"/>
  <c r="A2461" i="6"/>
  <c r="A2462" i="6"/>
  <c r="A2463" i="6"/>
  <c r="A2464" i="6"/>
  <c r="A2465" i="6"/>
  <c r="A2466" i="6"/>
  <c r="A2467" i="6"/>
  <c r="A2468" i="6"/>
  <c r="A2469" i="6"/>
  <c r="A2470" i="6"/>
  <c r="A2471" i="6"/>
  <c r="A2472" i="6"/>
  <c r="A2473" i="6"/>
  <c r="A2474" i="6"/>
  <c r="A2475" i="6"/>
  <c r="A2476" i="6"/>
  <c r="A2477" i="6"/>
  <c r="A2478" i="6"/>
  <c r="A2479" i="6"/>
  <c r="A2480" i="6"/>
  <c r="A2481" i="6"/>
  <c r="A2482" i="6"/>
  <c r="A2483" i="6"/>
  <c r="A2484" i="6"/>
  <c r="A2485" i="6"/>
  <c r="A2486" i="6"/>
  <c r="A2487" i="6"/>
  <c r="A2488" i="6"/>
  <c r="A2489" i="6"/>
  <c r="A2490" i="6"/>
  <c r="A2491" i="6"/>
  <c r="A2492" i="6"/>
  <c r="A2493" i="6"/>
  <c r="A2494" i="6"/>
  <c r="A2495" i="6"/>
  <c r="A2496" i="6"/>
  <c r="A2497" i="6"/>
  <c r="A2498" i="6"/>
  <c r="A2499" i="6"/>
  <c r="A2500" i="6"/>
  <c r="A2501" i="6"/>
  <c r="A2502" i="6"/>
  <c r="A2503" i="6"/>
  <c r="A2504" i="6"/>
  <c r="A2505" i="6"/>
  <c r="A2506" i="6"/>
  <c r="A2507" i="6"/>
  <c r="A2508" i="6"/>
  <c r="A2509" i="6"/>
  <c r="A2510" i="6"/>
  <c r="A2511" i="6"/>
  <c r="A2512" i="6"/>
  <c r="A2513" i="6"/>
  <c r="A2514" i="6"/>
  <c r="A2515" i="6"/>
  <c r="A2516" i="6"/>
  <c r="A2517" i="6"/>
  <c r="A2518" i="6"/>
  <c r="A2519" i="6"/>
  <c r="A2520" i="6"/>
  <c r="A2521" i="6"/>
  <c r="A2522" i="6"/>
  <c r="A2523" i="6"/>
  <c r="A2524" i="6"/>
  <c r="A2525" i="6"/>
  <c r="A2526" i="6"/>
  <c r="A2527" i="6"/>
  <c r="A2528" i="6"/>
  <c r="A2529" i="6"/>
  <c r="A2530" i="6"/>
  <c r="A2531" i="6"/>
  <c r="A2532" i="6"/>
  <c r="A2533" i="6"/>
  <c r="A2534" i="6"/>
  <c r="A2535" i="6"/>
  <c r="A2536" i="6"/>
  <c r="A2537" i="6"/>
  <c r="A2538" i="6"/>
  <c r="A2539" i="6"/>
  <c r="A2540" i="6"/>
  <c r="A2541" i="6"/>
  <c r="A2542" i="6"/>
  <c r="A2543" i="6"/>
  <c r="A2544" i="6"/>
  <c r="A2545" i="6"/>
  <c r="A2546" i="6"/>
  <c r="A2547" i="6"/>
  <c r="A2548" i="6"/>
  <c r="A2549" i="6"/>
  <c r="A2550" i="6"/>
  <c r="A2551" i="6"/>
  <c r="A2552" i="6"/>
  <c r="A2553" i="6"/>
  <c r="A2554" i="6"/>
  <c r="A2555" i="6"/>
  <c r="A2556" i="6"/>
  <c r="A2557" i="6"/>
  <c r="A2558" i="6"/>
  <c r="A2559" i="6"/>
  <c r="A2560" i="6"/>
  <c r="A2561" i="6"/>
  <c r="A2562" i="6"/>
  <c r="A2563" i="6"/>
  <c r="A2564" i="6"/>
  <c r="A2565" i="6"/>
  <c r="A2566" i="6"/>
  <c r="A2567" i="6"/>
  <c r="A2568" i="6"/>
  <c r="A2569" i="6"/>
  <c r="A2570" i="6"/>
  <c r="A2571" i="6"/>
  <c r="A2572" i="6"/>
  <c r="A2573" i="6"/>
  <c r="A2574" i="6"/>
  <c r="A2575" i="6"/>
  <c r="A2576" i="6"/>
  <c r="A2577" i="6"/>
  <c r="A2578" i="6"/>
  <c r="A2579" i="6"/>
  <c r="A2580" i="6"/>
  <c r="A2581" i="6"/>
  <c r="A2582" i="6"/>
  <c r="A2583" i="6"/>
  <c r="A2584" i="6"/>
  <c r="A2585" i="6"/>
  <c r="A2586" i="6"/>
  <c r="A2587" i="6"/>
  <c r="A2588" i="6"/>
  <c r="A2589" i="6"/>
  <c r="A2590" i="6"/>
  <c r="A2591" i="6"/>
  <c r="A2592" i="6"/>
  <c r="A2593" i="6"/>
  <c r="A2594" i="6"/>
  <c r="A2595" i="6"/>
  <c r="A2596" i="6"/>
  <c r="A2597" i="6"/>
  <c r="A2598" i="6"/>
  <c r="A2599" i="6"/>
  <c r="A2600" i="6"/>
  <c r="A2601" i="6"/>
  <c r="A2602" i="6"/>
  <c r="A2603" i="6"/>
  <c r="A2604" i="6"/>
  <c r="A2605" i="6"/>
  <c r="A2606" i="6"/>
  <c r="A2607" i="6"/>
  <c r="A2608" i="6"/>
  <c r="A2609" i="6"/>
  <c r="A2610" i="6"/>
  <c r="A2611" i="6"/>
  <c r="A2612" i="6"/>
  <c r="A2613" i="6"/>
  <c r="A2614" i="6"/>
  <c r="A2615" i="6"/>
  <c r="A2616" i="6"/>
  <c r="A2617" i="6"/>
  <c r="A2618" i="6"/>
  <c r="A2619" i="6"/>
  <c r="A2620" i="6"/>
  <c r="A2621" i="6"/>
  <c r="A2622" i="6"/>
  <c r="A2623" i="6"/>
  <c r="A2624" i="6"/>
  <c r="A2625" i="6"/>
  <c r="A2626" i="6"/>
  <c r="A2627" i="6"/>
  <c r="A2628" i="6"/>
  <c r="A2629" i="6"/>
  <c r="A2630" i="6"/>
  <c r="A2631" i="6"/>
  <c r="A2632" i="6"/>
  <c r="A2633" i="6"/>
  <c r="A2634" i="6"/>
  <c r="A2635" i="6"/>
  <c r="A2636" i="6"/>
  <c r="A2637" i="6"/>
  <c r="A2638" i="6"/>
  <c r="A2639" i="6"/>
  <c r="A2640" i="6"/>
  <c r="A2641" i="6"/>
  <c r="A2642" i="6"/>
  <c r="A2643" i="6"/>
  <c r="A2644" i="6"/>
  <c r="A2645" i="6"/>
  <c r="A2646" i="6"/>
  <c r="A2647" i="6"/>
  <c r="A2648" i="6"/>
  <c r="A2649" i="6"/>
  <c r="A2650" i="6"/>
  <c r="A2651" i="6"/>
  <c r="A2652" i="6"/>
  <c r="A2653" i="6"/>
  <c r="A2654" i="6"/>
  <c r="A2655" i="6"/>
  <c r="A2656" i="6"/>
  <c r="A2657" i="6"/>
  <c r="A2658" i="6"/>
  <c r="A2659" i="6"/>
  <c r="A2660" i="6"/>
  <c r="A2661" i="6"/>
  <c r="A2662" i="6"/>
  <c r="A2663" i="6"/>
  <c r="A2664" i="6"/>
  <c r="A2665" i="6"/>
  <c r="A2666" i="6"/>
  <c r="A2667" i="6"/>
  <c r="A2668" i="6"/>
  <c r="A2669" i="6"/>
  <c r="A2670" i="6"/>
  <c r="A2671" i="6"/>
  <c r="A2672" i="6"/>
  <c r="A2673" i="6"/>
  <c r="A2674" i="6"/>
  <c r="A2675" i="6"/>
  <c r="A2676" i="6"/>
  <c r="A2677" i="6"/>
  <c r="A2678" i="6"/>
  <c r="A2679" i="6"/>
  <c r="A2680" i="6"/>
  <c r="A2681" i="6"/>
  <c r="A2682" i="6"/>
  <c r="A2683" i="6"/>
  <c r="A2684" i="6"/>
  <c r="A2685" i="6"/>
  <c r="A2686" i="6"/>
  <c r="A2687" i="6"/>
  <c r="A2688" i="6"/>
  <c r="A2689" i="6"/>
  <c r="A2690" i="6"/>
  <c r="A2691" i="6"/>
  <c r="A2692" i="6"/>
  <c r="A2693" i="6"/>
  <c r="A2694" i="6"/>
  <c r="A2695" i="6"/>
  <c r="A2696" i="6"/>
  <c r="A2697" i="6"/>
  <c r="A2698" i="6"/>
  <c r="A2699" i="6"/>
  <c r="A2700" i="6"/>
  <c r="A2701" i="6"/>
  <c r="A2702" i="6"/>
  <c r="A2703" i="6"/>
  <c r="A2704" i="6"/>
  <c r="A2705" i="6"/>
  <c r="A2706" i="6"/>
  <c r="A2707" i="6"/>
  <c r="A2708" i="6"/>
  <c r="A2709" i="6"/>
  <c r="A2710" i="6"/>
  <c r="A2711" i="6"/>
  <c r="A2712" i="6"/>
  <c r="A2713" i="6"/>
  <c r="A2714" i="6"/>
  <c r="A2715" i="6"/>
  <c r="A2716" i="6"/>
  <c r="A2717" i="6"/>
  <c r="A2718" i="6"/>
  <c r="A2719" i="6"/>
  <c r="A2720" i="6"/>
  <c r="A2721" i="6"/>
  <c r="A2722" i="6"/>
  <c r="A2723" i="6"/>
  <c r="A2724" i="6"/>
  <c r="A2725" i="6"/>
  <c r="A2726" i="6"/>
  <c r="A2727" i="6"/>
  <c r="A2728" i="6"/>
  <c r="A2729" i="6"/>
  <c r="A2730" i="6"/>
  <c r="A2731" i="6"/>
  <c r="A2732" i="6"/>
  <c r="A2733" i="6"/>
  <c r="A2734" i="6"/>
  <c r="A2735" i="6"/>
  <c r="A2736" i="6"/>
  <c r="A2737" i="6"/>
  <c r="A2738" i="6"/>
  <c r="A2739" i="6"/>
  <c r="A2740" i="6"/>
  <c r="A2741" i="6"/>
  <c r="A2742" i="6"/>
  <c r="A2743" i="6"/>
  <c r="A2744" i="6"/>
  <c r="A2745" i="6"/>
  <c r="A2746" i="6"/>
  <c r="A2747" i="6"/>
  <c r="A2748" i="6"/>
  <c r="A2749" i="6"/>
  <c r="A2750" i="6"/>
  <c r="A2751" i="6"/>
  <c r="A2752" i="6"/>
  <c r="A2753" i="6"/>
  <c r="A2754" i="6"/>
  <c r="A2755" i="6"/>
  <c r="A2756" i="6"/>
  <c r="A2757" i="6"/>
  <c r="A2758" i="6"/>
  <c r="A2759" i="6"/>
  <c r="A2760" i="6"/>
  <c r="A2761" i="6"/>
  <c r="A2762" i="6"/>
  <c r="A2763" i="6"/>
  <c r="A2764" i="6"/>
  <c r="A2765" i="6"/>
  <c r="A2766" i="6"/>
  <c r="A2767" i="6"/>
  <c r="A2768" i="6"/>
  <c r="A2769" i="6"/>
  <c r="A2770" i="6"/>
  <c r="A2771" i="6"/>
  <c r="A2772" i="6"/>
  <c r="A2773" i="6"/>
  <c r="A2774" i="6"/>
  <c r="A2775" i="6"/>
  <c r="A2776" i="6"/>
  <c r="A2777" i="6"/>
  <c r="A2778" i="6"/>
  <c r="A2779" i="6"/>
  <c r="A2780" i="6"/>
  <c r="A2781" i="6"/>
  <c r="A2782" i="6"/>
  <c r="A2783" i="6"/>
  <c r="A2784" i="6"/>
  <c r="A2785" i="6"/>
  <c r="A2786" i="6"/>
  <c r="A2787" i="6"/>
  <c r="A2788" i="6"/>
  <c r="A2789" i="6"/>
  <c r="A2790" i="6"/>
  <c r="A2791" i="6"/>
  <c r="A2792" i="6"/>
  <c r="A2793" i="6"/>
  <c r="A2794" i="6"/>
  <c r="A2795" i="6"/>
  <c r="A2796" i="6"/>
  <c r="A2797" i="6"/>
  <c r="A2798" i="6"/>
  <c r="A2799" i="6"/>
  <c r="A2800" i="6"/>
  <c r="A2801" i="6"/>
  <c r="A2802" i="6"/>
  <c r="A2803" i="6"/>
  <c r="A2804" i="6"/>
  <c r="A2805" i="6"/>
  <c r="A2806" i="6"/>
  <c r="A2807" i="6"/>
  <c r="A2808" i="6"/>
  <c r="A2809" i="6"/>
  <c r="A2810" i="6"/>
  <c r="A2811" i="6"/>
  <c r="A2812" i="6"/>
  <c r="A2813" i="6"/>
  <c r="A2814" i="6"/>
  <c r="A2815" i="6"/>
  <c r="A2816" i="6"/>
  <c r="A2817" i="6"/>
  <c r="A2818" i="6"/>
  <c r="A2819" i="6"/>
  <c r="A2820" i="6"/>
  <c r="A2821" i="6"/>
  <c r="A2822" i="6"/>
  <c r="A2823" i="6"/>
  <c r="A2824" i="6"/>
  <c r="A2825" i="6"/>
  <c r="A2826" i="6"/>
  <c r="A2827" i="6"/>
  <c r="A2828" i="6"/>
  <c r="A2829" i="6"/>
  <c r="A2830" i="6"/>
  <c r="A2831" i="6"/>
  <c r="A2832" i="6"/>
  <c r="A2833" i="6"/>
  <c r="A2834" i="6"/>
  <c r="A2835" i="6"/>
  <c r="A2836" i="6"/>
  <c r="A2837" i="6"/>
  <c r="A2838" i="6"/>
  <c r="A2839" i="6"/>
  <c r="A2840" i="6"/>
  <c r="A2841" i="6"/>
  <c r="A2842" i="6"/>
  <c r="A2843" i="6"/>
  <c r="A2844" i="6"/>
  <c r="A2845" i="6"/>
  <c r="A2846" i="6"/>
  <c r="A2847" i="6"/>
  <c r="A2848" i="6"/>
  <c r="A2849" i="6"/>
  <c r="A2850" i="6"/>
  <c r="A2851" i="6"/>
  <c r="A2852" i="6"/>
  <c r="A2853" i="6"/>
  <c r="A2854" i="6"/>
  <c r="A2855" i="6"/>
  <c r="A2856" i="6"/>
  <c r="A2857" i="6"/>
  <c r="A2858" i="6"/>
  <c r="A2859" i="6"/>
  <c r="A2860" i="6"/>
  <c r="A2861" i="6"/>
  <c r="A2862" i="6"/>
  <c r="A2863" i="6"/>
  <c r="A2864" i="6"/>
  <c r="A2865" i="6"/>
  <c r="A2866" i="6"/>
  <c r="A2867" i="6"/>
  <c r="A2868" i="6"/>
  <c r="A2869" i="6"/>
  <c r="A2870" i="6"/>
  <c r="A2871" i="6"/>
  <c r="A2872" i="6"/>
  <c r="A2873" i="6"/>
  <c r="A2874" i="6"/>
  <c r="A2875" i="6"/>
  <c r="A2876" i="6"/>
  <c r="A2877" i="6"/>
  <c r="A2878" i="6"/>
  <c r="A2879" i="6"/>
  <c r="A2880" i="6"/>
  <c r="A2881" i="6"/>
  <c r="A2882" i="6"/>
  <c r="A2883" i="6"/>
  <c r="A2884" i="6"/>
  <c r="A2885" i="6"/>
  <c r="A2886" i="6"/>
  <c r="A2887" i="6"/>
  <c r="A2888" i="6"/>
  <c r="A2889" i="6"/>
  <c r="A2890" i="6"/>
  <c r="A2891" i="6"/>
  <c r="A2892" i="6"/>
  <c r="A2893" i="6"/>
  <c r="A2894" i="6"/>
  <c r="A2895" i="6"/>
  <c r="A2896" i="6"/>
  <c r="A2897" i="6"/>
  <c r="A2898" i="6"/>
  <c r="A2899" i="6"/>
  <c r="A2900" i="6"/>
  <c r="A2901" i="6"/>
  <c r="A2902" i="6"/>
  <c r="A2903" i="6"/>
  <c r="A2904" i="6"/>
  <c r="A2905" i="6"/>
  <c r="A2906" i="6"/>
  <c r="A2907" i="6"/>
  <c r="A2908" i="6"/>
  <c r="A2909" i="6"/>
  <c r="A2910" i="6"/>
  <c r="A2911" i="6"/>
  <c r="A2912" i="6"/>
  <c r="A2913" i="6"/>
  <c r="A2914" i="6"/>
  <c r="A2915" i="6"/>
  <c r="A2916" i="6"/>
  <c r="A2917" i="6"/>
  <c r="A2918" i="6"/>
  <c r="A2919" i="6"/>
  <c r="A2920" i="6"/>
  <c r="A2921" i="6"/>
  <c r="A2922" i="6"/>
  <c r="A2923" i="6"/>
  <c r="A2924" i="6"/>
  <c r="A2925" i="6"/>
  <c r="A2926" i="6"/>
  <c r="A2927" i="6"/>
  <c r="A2928" i="6"/>
  <c r="A2929" i="6"/>
  <c r="A2930" i="6"/>
  <c r="A2931" i="6"/>
  <c r="A2932" i="6"/>
  <c r="A2933" i="6"/>
  <c r="A2934" i="6"/>
  <c r="A2935" i="6"/>
  <c r="A2936" i="6"/>
  <c r="A2937" i="6"/>
  <c r="A2938" i="6"/>
  <c r="A2939" i="6"/>
  <c r="A2940" i="6"/>
  <c r="A2941" i="6"/>
  <c r="A2942" i="6"/>
  <c r="A2943" i="6"/>
  <c r="A2944" i="6"/>
  <c r="A2945" i="6"/>
  <c r="A2946" i="6"/>
  <c r="A2947" i="6"/>
  <c r="A2948" i="6"/>
  <c r="A2949" i="6"/>
  <c r="A2950" i="6"/>
  <c r="A2951" i="6"/>
  <c r="A2952" i="6"/>
  <c r="A2953" i="6"/>
  <c r="A2954" i="6"/>
  <c r="A2955" i="6"/>
  <c r="A2956" i="6"/>
  <c r="A2957" i="6"/>
  <c r="A2958" i="6"/>
  <c r="A2959" i="6"/>
  <c r="A2960" i="6"/>
  <c r="A2961" i="6"/>
  <c r="A2962" i="6"/>
  <c r="A2963" i="6"/>
  <c r="A2964" i="6"/>
  <c r="A2965" i="6"/>
  <c r="A2966" i="6"/>
  <c r="A2967" i="6"/>
  <c r="A2968" i="6"/>
  <c r="A2969" i="6"/>
  <c r="A2970" i="6"/>
  <c r="A2971" i="6"/>
  <c r="A2972" i="6"/>
  <c r="A2973" i="6"/>
  <c r="A2974" i="6"/>
  <c r="A2975" i="6"/>
  <c r="A2976" i="6"/>
  <c r="A2977" i="6"/>
  <c r="A2978" i="6"/>
  <c r="A2979" i="6"/>
  <c r="A2980" i="6"/>
  <c r="A2981" i="6"/>
  <c r="A2982" i="6"/>
  <c r="A2983" i="6"/>
  <c r="A2984" i="6"/>
  <c r="A2985" i="6"/>
  <c r="A2986" i="6"/>
  <c r="A2987" i="6"/>
  <c r="A2988" i="6"/>
  <c r="A2989" i="6"/>
  <c r="A2990" i="6"/>
  <c r="A2991" i="6"/>
  <c r="A2992" i="6"/>
  <c r="A2993" i="6"/>
  <c r="A2994" i="6"/>
  <c r="A2995" i="6"/>
  <c r="A2996" i="6"/>
  <c r="A2997" i="6"/>
  <c r="A2998" i="6"/>
  <c r="A2999" i="6"/>
  <c r="A3000" i="6"/>
  <c r="A3001" i="6"/>
  <c r="A3002" i="6"/>
  <c r="A3003" i="6"/>
  <c r="A3004" i="6"/>
  <c r="A3005" i="6"/>
  <c r="A3006" i="6"/>
  <c r="A3007" i="6"/>
  <c r="A3008" i="6"/>
  <c r="A3009" i="6"/>
  <c r="A3010" i="6"/>
  <c r="A3011" i="6"/>
  <c r="A3012" i="6"/>
  <c r="A3013" i="6"/>
  <c r="A3014" i="6"/>
  <c r="A3015" i="6"/>
  <c r="A3016" i="6"/>
  <c r="A3017" i="6"/>
  <c r="A3018" i="6"/>
  <c r="A3019" i="6"/>
  <c r="A3020" i="6"/>
  <c r="A3021" i="6"/>
  <c r="A3022" i="6"/>
  <c r="A3023" i="6"/>
  <c r="A3024" i="6"/>
  <c r="A3025" i="6"/>
  <c r="A3026" i="6"/>
  <c r="A3027" i="6"/>
  <c r="A3028" i="6"/>
  <c r="A3029" i="6"/>
  <c r="A3030" i="6"/>
  <c r="A3031" i="6"/>
  <c r="A3032" i="6"/>
  <c r="A3033" i="6"/>
  <c r="A3034" i="6"/>
  <c r="A3035" i="6"/>
  <c r="A3036" i="6"/>
  <c r="A3037" i="6"/>
  <c r="A3038" i="6"/>
  <c r="A3039" i="6"/>
  <c r="A3040" i="6"/>
  <c r="A3041" i="6"/>
  <c r="A3042" i="6"/>
  <c r="A3043" i="6"/>
  <c r="A3044" i="6"/>
  <c r="A3045" i="6"/>
  <c r="A3046" i="6"/>
  <c r="A3047" i="6"/>
  <c r="A3048" i="6"/>
  <c r="A3049" i="6"/>
  <c r="A3050" i="6"/>
  <c r="A3051" i="6"/>
  <c r="A3052" i="6"/>
  <c r="A3053" i="6"/>
  <c r="A3054" i="6"/>
  <c r="A3055" i="6"/>
  <c r="A3056" i="6"/>
  <c r="A3057" i="6"/>
  <c r="A3058" i="6"/>
  <c r="A3059" i="6"/>
  <c r="A3060" i="6"/>
  <c r="A3061" i="6"/>
  <c r="A3062" i="6"/>
  <c r="A3063" i="6"/>
  <c r="A3064" i="6"/>
  <c r="A3065" i="6"/>
  <c r="A3066" i="6"/>
  <c r="A3067" i="6"/>
  <c r="A3068" i="6"/>
  <c r="A3069" i="6"/>
  <c r="A3070" i="6"/>
  <c r="A3071" i="6"/>
  <c r="A3072" i="6"/>
  <c r="A3073" i="6"/>
  <c r="A3074" i="6"/>
  <c r="A3075" i="6"/>
  <c r="A3076" i="6"/>
  <c r="A3077" i="6"/>
  <c r="A3078" i="6"/>
  <c r="A3079" i="6"/>
  <c r="A3080" i="6"/>
  <c r="A3081" i="6"/>
  <c r="A3082" i="6"/>
  <c r="A3083" i="6"/>
  <c r="A3084" i="6"/>
  <c r="A3085" i="6"/>
  <c r="A3086" i="6"/>
  <c r="A3087" i="6"/>
  <c r="A3088" i="6"/>
  <c r="A3089" i="6"/>
  <c r="A3090" i="6"/>
  <c r="A3091" i="6"/>
  <c r="A3092" i="6"/>
  <c r="A3093" i="6"/>
  <c r="A3094" i="6"/>
  <c r="A3095" i="6"/>
  <c r="A3096" i="6"/>
  <c r="A3097" i="6"/>
  <c r="A3098" i="6"/>
  <c r="A3099" i="6"/>
  <c r="A3100" i="6"/>
  <c r="A3101" i="6"/>
  <c r="A3102" i="6"/>
  <c r="A3103" i="6"/>
  <c r="A3104" i="6"/>
  <c r="A3105" i="6"/>
  <c r="A3106" i="6"/>
  <c r="A3107" i="6"/>
  <c r="A3108" i="6"/>
  <c r="A3109" i="6"/>
  <c r="A3110" i="6"/>
  <c r="A3111" i="6"/>
  <c r="A3112" i="6"/>
  <c r="A3113" i="6"/>
  <c r="A3114" i="6"/>
  <c r="A3115" i="6"/>
  <c r="A3116" i="6"/>
  <c r="A3117" i="6"/>
  <c r="A3118" i="6"/>
  <c r="A3119" i="6"/>
  <c r="A3120" i="6"/>
  <c r="A3121" i="6"/>
  <c r="A3122" i="6"/>
  <c r="A3123" i="6"/>
  <c r="A3124" i="6"/>
  <c r="A3125" i="6"/>
  <c r="A3126" i="6"/>
  <c r="A3127" i="6"/>
  <c r="A3128" i="6"/>
  <c r="A3129" i="6"/>
  <c r="A3130" i="6"/>
  <c r="A3131" i="6"/>
  <c r="A3132" i="6"/>
  <c r="A3133" i="6"/>
  <c r="A3134" i="6"/>
  <c r="A3135" i="6"/>
  <c r="A3136" i="6"/>
  <c r="A3137" i="6"/>
  <c r="A3138" i="6"/>
  <c r="A3139" i="6"/>
  <c r="A3140" i="6"/>
  <c r="A3141" i="6"/>
  <c r="A3142" i="6"/>
  <c r="A3143" i="6"/>
  <c r="A3144" i="6"/>
  <c r="A3145" i="6"/>
  <c r="A3146" i="6"/>
  <c r="A3147" i="6"/>
  <c r="A3148" i="6"/>
  <c r="A3149" i="6"/>
  <c r="A3150" i="6"/>
  <c r="A3151" i="6"/>
  <c r="A3152" i="6"/>
  <c r="A3153" i="6"/>
  <c r="A3154" i="6"/>
  <c r="A3155" i="6"/>
  <c r="A3156" i="6"/>
  <c r="A3157" i="6"/>
  <c r="A3158" i="6"/>
  <c r="A3159" i="6"/>
  <c r="A3160" i="6"/>
  <c r="A3161" i="6"/>
  <c r="A3162" i="6"/>
  <c r="A3163" i="6"/>
  <c r="A3164" i="6"/>
  <c r="A3165" i="6"/>
  <c r="A3166" i="6"/>
  <c r="A3167" i="6"/>
  <c r="A3168" i="6"/>
  <c r="A3169" i="6"/>
  <c r="A3170" i="6"/>
  <c r="A3171" i="6"/>
  <c r="A3172" i="6"/>
  <c r="A3173" i="6"/>
  <c r="A3174" i="6"/>
  <c r="A3175" i="6"/>
  <c r="A3176" i="6"/>
  <c r="A3177" i="6"/>
  <c r="A3178" i="6"/>
  <c r="A3179" i="6"/>
  <c r="A3180" i="6"/>
  <c r="A3181" i="6"/>
  <c r="A3182" i="6"/>
  <c r="A3183" i="6"/>
  <c r="A3184" i="6"/>
  <c r="A3185" i="6"/>
  <c r="A3186" i="6"/>
  <c r="A3187" i="6"/>
  <c r="A3188" i="6"/>
  <c r="A3189" i="6"/>
  <c r="A3190" i="6"/>
  <c r="A3191" i="6"/>
  <c r="A3192" i="6"/>
  <c r="A3193" i="6"/>
  <c r="A3194" i="6"/>
  <c r="A3195" i="6"/>
  <c r="A3196" i="6"/>
  <c r="A3197" i="6"/>
  <c r="A3198" i="6"/>
  <c r="A3199" i="6"/>
  <c r="A3200" i="6"/>
  <c r="A3201" i="6"/>
  <c r="A3202" i="6"/>
  <c r="A3203" i="6"/>
  <c r="A3204" i="6"/>
  <c r="A3205" i="6"/>
  <c r="A3206" i="6"/>
  <c r="A3207" i="6"/>
  <c r="A3208" i="6"/>
  <c r="A3209" i="6"/>
  <c r="A3210" i="6"/>
  <c r="A3211" i="6"/>
  <c r="A3212" i="6"/>
  <c r="A3213" i="6"/>
  <c r="A3214" i="6"/>
  <c r="A3215" i="6"/>
  <c r="A3216" i="6"/>
  <c r="A3217" i="6"/>
  <c r="A3218" i="6"/>
  <c r="A3219" i="6"/>
  <c r="A3220" i="6"/>
  <c r="A3221" i="6"/>
  <c r="A3222" i="6"/>
  <c r="A3223" i="6"/>
  <c r="A3224" i="6"/>
  <c r="A3225" i="6"/>
  <c r="A3226" i="6"/>
  <c r="A3227" i="6"/>
  <c r="A3228" i="6"/>
  <c r="A3229" i="6"/>
  <c r="A3230" i="6"/>
  <c r="A3231" i="6"/>
  <c r="A3232" i="6"/>
  <c r="A3233" i="6"/>
  <c r="A3234" i="6"/>
  <c r="A3235" i="6"/>
  <c r="A3236" i="6"/>
  <c r="A3237" i="6"/>
  <c r="A3238" i="6"/>
  <c r="A3239" i="6"/>
  <c r="A3240" i="6"/>
  <c r="A3241" i="6"/>
  <c r="A3242" i="6"/>
  <c r="A3243" i="6"/>
  <c r="A3244" i="6"/>
  <c r="A3245" i="6"/>
  <c r="A3246" i="6"/>
  <c r="A3247" i="6"/>
  <c r="A3248" i="6"/>
  <c r="A3249" i="6"/>
  <c r="A3250" i="6"/>
  <c r="A3251" i="6"/>
  <c r="A3252" i="6"/>
  <c r="A3253" i="6"/>
  <c r="A3254" i="6"/>
  <c r="A3255" i="6"/>
  <c r="A3256" i="6"/>
  <c r="A3257" i="6"/>
  <c r="A3258" i="6"/>
  <c r="A3259" i="6"/>
  <c r="A3260" i="6"/>
  <c r="A3261" i="6"/>
  <c r="A3262" i="6"/>
  <c r="A3263" i="6"/>
  <c r="A3264" i="6"/>
  <c r="A3265" i="6"/>
  <c r="A3266" i="6"/>
  <c r="A3267" i="6"/>
  <c r="A3268" i="6"/>
  <c r="A3269" i="6"/>
  <c r="A3270" i="6"/>
  <c r="A3271" i="6"/>
  <c r="A3272" i="6"/>
  <c r="A3273" i="6"/>
  <c r="A3274" i="6"/>
  <c r="A3275" i="6"/>
  <c r="A3276" i="6"/>
  <c r="A3277" i="6"/>
  <c r="A3278" i="6"/>
  <c r="A3279" i="6"/>
  <c r="A3280" i="6"/>
  <c r="A3281" i="6"/>
  <c r="A3282" i="6"/>
  <c r="A3283" i="6"/>
  <c r="A3284" i="6"/>
  <c r="A3285" i="6"/>
  <c r="A3286" i="6"/>
  <c r="A3287" i="6"/>
  <c r="A3288" i="6"/>
  <c r="A3289" i="6"/>
  <c r="A3290" i="6"/>
  <c r="A3291" i="6"/>
  <c r="A3292" i="6"/>
  <c r="A3293" i="6"/>
  <c r="A3294" i="6"/>
  <c r="A3295" i="6"/>
  <c r="A3296" i="6"/>
  <c r="A3297" i="6"/>
  <c r="A3298" i="6"/>
  <c r="A3299" i="6"/>
  <c r="A3300" i="6"/>
  <c r="A3301" i="6"/>
  <c r="A3302" i="6"/>
  <c r="A3303" i="6"/>
  <c r="A3304" i="6"/>
  <c r="A3305" i="6"/>
  <c r="A3306" i="6"/>
  <c r="A3307" i="6"/>
  <c r="A3308" i="6"/>
  <c r="A3309" i="6"/>
  <c r="A3310" i="6"/>
  <c r="A3311" i="6"/>
  <c r="A3312" i="6"/>
  <c r="A3313" i="6"/>
  <c r="A3314" i="6"/>
  <c r="A3315" i="6"/>
  <c r="A3316" i="6"/>
  <c r="A3317" i="6"/>
  <c r="A3318" i="6"/>
  <c r="A3319" i="6"/>
  <c r="A3320" i="6"/>
  <c r="A3321" i="6"/>
  <c r="A3322" i="6"/>
  <c r="A3323" i="6"/>
  <c r="A3324" i="6"/>
  <c r="A3325" i="6"/>
  <c r="A3326" i="6"/>
  <c r="A3327" i="6"/>
  <c r="A3328" i="6"/>
  <c r="A3329" i="6"/>
  <c r="A3330" i="6"/>
  <c r="A3331" i="6"/>
  <c r="A3332" i="6"/>
  <c r="A3333" i="6"/>
  <c r="A3334" i="6"/>
  <c r="A3335" i="6"/>
  <c r="A3336" i="6"/>
  <c r="A3337" i="6"/>
  <c r="A3338" i="6"/>
  <c r="A3339" i="6"/>
  <c r="A3340" i="6"/>
  <c r="A3341" i="6"/>
  <c r="A3342" i="6"/>
  <c r="A3343" i="6"/>
  <c r="A3344" i="6"/>
  <c r="A3345" i="6"/>
  <c r="A3346" i="6"/>
  <c r="A3347" i="6"/>
  <c r="A3348" i="6"/>
  <c r="A3349" i="6"/>
  <c r="A3350" i="6"/>
  <c r="A3351" i="6"/>
  <c r="A3352" i="6"/>
  <c r="A3353" i="6"/>
  <c r="A3354" i="6"/>
  <c r="A3355" i="6"/>
  <c r="A3356" i="6"/>
  <c r="A3357" i="6"/>
  <c r="A3358" i="6"/>
  <c r="A3359" i="6"/>
  <c r="A3360" i="6"/>
  <c r="A3361" i="6"/>
  <c r="A3362" i="6"/>
  <c r="A3363" i="6"/>
  <c r="A3364" i="6"/>
  <c r="A3365" i="6"/>
  <c r="A3366" i="6"/>
  <c r="A3367" i="6"/>
  <c r="A3368" i="6"/>
  <c r="A3369" i="6"/>
  <c r="A3370" i="6"/>
  <c r="A3371" i="6"/>
  <c r="A3372" i="6"/>
  <c r="A3373" i="6"/>
  <c r="A3374" i="6"/>
  <c r="A3375" i="6"/>
  <c r="A3376" i="6"/>
  <c r="A3377" i="6"/>
  <c r="A3378" i="6"/>
  <c r="A3379" i="6"/>
  <c r="A3380" i="6"/>
  <c r="A3381" i="6"/>
  <c r="A3382" i="6"/>
  <c r="A3383" i="6"/>
  <c r="A3384" i="6"/>
  <c r="A3385" i="6"/>
  <c r="A3386" i="6"/>
  <c r="A3387" i="6"/>
  <c r="A3388" i="6"/>
  <c r="A3389" i="6"/>
  <c r="A3390" i="6"/>
  <c r="A3391" i="6"/>
  <c r="A3392" i="6"/>
  <c r="A3393" i="6"/>
  <c r="A3394" i="6"/>
  <c r="A3395" i="6"/>
  <c r="A3396" i="6"/>
  <c r="A3397" i="6"/>
  <c r="A3398" i="6"/>
  <c r="A3399" i="6"/>
  <c r="A3400" i="6"/>
  <c r="A3401" i="6"/>
  <c r="A3402" i="6"/>
  <c r="A3403" i="6"/>
  <c r="A3404" i="6"/>
  <c r="A3405" i="6"/>
  <c r="A3406" i="6"/>
  <c r="A3407" i="6"/>
  <c r="A3408" i="6"/>
  <c r="A3409" i="6"/>
  <c r="A3410" i="6"/>
  <c r="A3411" i="6"/>
  <c r="A3412" i="6"/>
  <c r="A3413" i="6"/>
  <c r="A3414" i="6"/>
  <c r="A3415" i="6"/>
  <c r="A3416" i="6"/>
  <c r="A3417" i="6"/>
  <c r="A3418" i="6"/>
  <c r="A3419" i="6"/>
  <c r="A3420" i="6"/>
  <c r="A3421" i="6"/>
  <c r="A3422" i="6"/>
  <c r="A3423" i="6"/>
  <c r="A3424" i="6"/>
  <c r="A3425" i="6"/>
  <c r="A3426" i="6"/>
  <c r="A3427" i="6"/>
  <c r="A3428" i="6"/>
  <c r="A3429" i="6"/>
  <c r="A3430" i="6"/>
  <c r="A3431" i="6"/>
  <c r="A3432" i="6"/>
  <c r="A3433" i="6"/>
  <c r="A3434" i="6"/>
  <c r="A3435" i="6"/>
  <c r="A3436" i="6"/>
  <c r="A3437" i="6"/>
  <c r="A3438" i="6"/>
  <c r="A3439" i="6"/>
  <c r="A3440" i="6"/>
  <c r="A3441" i="6"/>
  <c r="A3442" i="6"/>
  <c r="A3443" i="6"/>
  <c r="A3444" i="6"/>
  <c r="A3445" i="6"/>
  <c r="A3446" i="6"/>
  <c r="A3447" i="6"/>
  <c r="A3448" i="6"/>
  <c r="A3449" i="6"/>
  <c r="A3450" i="6"/>
  <c r="A3451" i="6"/>
  <c r="A3452" i="6"/>
  <c r="A3453" i="6"/>
  <c r="A3454" i="6"/>
  <c r="A3455" i="6"/>
  <c r="A3456" i="6"/>
  <c r="A3457" i="6"/>
  <c r="A3458" i="6"/>
  <c r="A3459" i="6"/>
  <c r="A3460" i="6"/>
  <c r="A3461" i="6"/>
  <c r="A3462" i="6"/>
  <c r="A3463" i="6"/>
  <c r="A3464" i="6"/>
  <c r="A3465" i="6"/>
  <c r="A3466" i="6"/>
  <c r="A3467" i="6"/>
  <c r="A3468" i="6"/>
  <c r="A3469" i="6"/>
  <c r="A3470" i="6"/>
  <c r="A3471" i="6"/>
  <c r="A3472" i="6"/>
  <c r="A3473" i="6"/>
  <c r="A3474" i="6"/>
  <c r="A3475" i="6"/>
  <c r="A3476" i="6"/>
  <c r="A3477" i="6"/>
  <c r="A3478" i="6"/>
  <c r="A3479" i="6"/>
  <c r="A3480" i="6"/>
  <c r="A3481" i="6"/>
  <c r="A3482" i="6"/>
  <c r="A3483" i="6"/>
  <c r="A3484" i="6"/>
  <c r="A3485" i="6"/>
  <c r="A3486" i="6"/>
  <c r="A3487" i="6"/>
  <c r="A3488" i="6"/>
  <c r="A3489" i="6"/>
  <c r="A3490" i="6"/>
  <c r="A3491" i="6"/>
  <c r="A3492" i="6"/>
  <c r="A3493" i="6"/>
  <c r="A3494" i="6"/>
  <c r="A3495" i="6"/>
  <c r="A3496" i="6"/>
  <c r="A3497" i="6"/>
  <c r="A3498" i="6"/>
  <c r="A3499" i="6"/>
  <c r="A3500" i="6"/>
  <c r="A3501" i="6"/>
  <c r="A3502" i="6"/>
  <c r="A3503" i="6"/>
  <c r="A3504" i="6"/>
  <c r="A3505" i="6"/>
  <c r="A3506" i="6"/>
  <c r="A3507" i="6"/>
  <c r="A3508" i="6"/>
  <c r="A3509" i="6"/>
  <c r="A3510" i="6"/>
  <c r="A3511" i="6"/>
  <c r="A3512" i="6"/>
  <c r="A3513" i="6"/>
  <c r="A3514" i="6"/>
  <c r="A3515" i="6"/>
  <c r="A3516" i="6"/>
  <c r="A3517" i="6"/>
  <c r="A3518" i="6"/>
  <c r="A3519" i="6"/>
  <c r="A3520" i="6"/>
  <c r="A3521" i="6"/>
  <c r="A3522" i="6"/>
  <c r="A3523" i="6"/>
  <c r="A3524" i="6"/>
  <c r="A3525" i="6"/>
  <c r="A3526" i="6"/>
  <c r="A3527" i="6"/>
  <c r="A3528" i="6"/>
  <c r="A3529" i="6"/>
  <c r="A3530" i="6"/>
  <c r="A3531" i="6"/>
  <c r="A3532" i="6"/>
  <c r="A3533" i="6"/>
  <c r="A3534" i="6"/>
  <c r="A3535" i="6"/>
  <c r="A3536" i="6"/>
  <c r="A3537" i="6"/>
  <c r="A3538" i="6"/>
  <c r="A3539" i="6"/>
  <c r="A3540" i="6"/>
  <c r="A3541" i="6"/>
  <c r="A3542" i="6"/>
  <c r="A3543" i="6"/>
  <c r="A3544" i="6"/>
  <c r="A3545" i="6"/>
  <c r="A3546" i="6"/>
  <c r="A3547" i="6"/>
  <c r="A3548" i="6"/>
  <c r="A3549" i="6"/>
  <c r="A3550" i="6"/>
  <c r="A3551" i="6"/>
  <c r="A3552" i="6"/>
  <c r="A3553" i="6"/>
  <c r="A3554" i="6"/>
  <c r="A3555" i="6"/>
  <c r="A3556" i="6"/>
  <c r="A3557" i="6"/>
  <c r="A3558" i="6"/>
  <c r="A3559" i="6"/>
  <c r="A3560" i="6"/>
  <c r="A3561" i="6"/>
  <c r="A3562" i="6"/>
  <c r="A3563" i="6"/>
  <c r="A3564" i="6"/>
  <c r="A3565" i="6"/>
  <c r="A3566" i="6"/>
  <c r="A3567" i="6"/>
  <c r="A3568" i="6"/>
  <c r="A3569" i="6"/>
  <c r="A3570" i="6"/>
  <c r="A3571" i="6"/>
  <c r="A3572" i="6"/>
  <c r="A3573" i="6"/>
  <c r="A3574" i="6"/>
  <c r="A3575" i="6"/>
  <c r="A3576" i="6"/>
  <c r="A3577" i="6"/>
  <c r="A3578" i="6"/>
  <c r="A3579" i="6"/>
  <c r="A3580" i="6"/>
  <c r="A3581" i="6"/>
  <c r="A3582" i="6"/>
  <c r="A3583" i="6"/>
  <c r="A3584" i="6"/>
  <c r="A3585" i="6"/>
  <c r="A3586" i="6"/>
  <c r="A3587" i="6"/>
  <c r="A3588" i="6"/>
  <c r="A3589" i="6"/>
  <c r="A3590" i="6"/>
  <c r="A3591" i="6"/>
  <c r="A3592" i="6"/>
  <c r="A3593" i="6"/>
  <c r="A3594" i="6"/>
  <c r="A3595" i="6"/>
  <c r="A3596" i="6"/>
  <c r="A3597" i="6"/>
  <c r="A3598" i="6"/>
  <c r="A3599" i="6"/>
  <c r="A3600" i="6"/>
  <c r="A3601" i="6"/>
  <c r="A3602" i="6"/>
  <c r="A3603" i="6"/>
  <c r="A3604" i="6"/>
  <c r="A3605" i="6"/>
  <c r="A3606" i="6"/>
  <c r="A3607" i="6"/>
  <c r="A3608" i="6"/>
  <c r="A3609" i="6"/>
  <c r="A3610" i="6"/>
  <c r="A3611" i="6"/>
  <c r="A3612" i="6"/>
  <c r="A3613" i="6"/>
  <c r="A3614" i="6"/>
  <c r="A3615" i="6"/>
  <c r="A3616" i="6"/>
  <c r="A3617" i="6"/>
  <c r="A3618" i="6"/>
  <c r="A3619" i="6"/>
  <c r="A3620" i="6"/>
  <c r="A3621" i="6"/>
  <c r="A3622" i="6"/>
  <c r="A3623" i="6"/>
  <c r="A3624" i="6"/>
  <c r="A3625" i="6"/>
  <c r="A3626" i="6"/>
  <c r="A3627" i="6"/>
  <c r="A3628" i="6"/>
  <c r="A3629" i="6"/>
  <c r="A3630" i="6"/>
  <c r="A3631" i="6"/>
  <c r="A3632" i="6"/>
  <c r="A3633" i="6"/>
  <c r="A3634" i="6"/>
  <c r="A3635" i="6"/>
  <c r="A3636" i="6"/>
  <c r="A3637" i="6"/>
  <c r="A3638" i="6"/>
  <c r="A3639" i="6"/>
  <c r="A3640" i="6"/>
  <c r="A3641" i="6"/>
  <c r="A3642" i="6"/>
  <c r="A3643" i="6"/>
  <c r="A3644" i="6"/>
  <c r="A3645" i="6"/>
  <c r="A3646" i="6"/>
  <c r="A3647" i="6"/>
  <c r="A3648" i="6"/>
  <c r="A3649" i="6"/>
  <c r="A3650" i="6"/>
  <c r="A3651" i="6"/>
  <c r="A3652" i="6"/>
  <c r="A3653" i="6"/>
  <c r="A3654" i="6"/>
  <c r="A3655" i="6"/>
  <c r="A3656" i="6"/>
  <c r="A3657" i="6"/>
  <c r="A3658" i="6"/>
  <c r="A3659" i="6"/>
  <c r="A3660" i="6"/>
  <c r="A3661" i="6"/>
  <c r="A3662" i="6"/>
  <c r="A3663" i="6"/>
  <c r="A3664" i="6"/>
  <c r="A3665" i="6"/>
  <c r="A3666" i="6"/>
  <c r="A3667" i="6"/>
  <c r="A3668" i="6"/>
  <c r="A3669" i="6"/>
  <c r="A3670" i="6"/>
  <c r="A3671" i="6"/>
  <c r="A3672" i="6"/>
  <c r="A3673" i="6"/>
  <c r="A3674" i="6"/>
  <c r="A3675" i="6"/>
  <c r="A3676" i="6"/>
  <c r="A3677" i="6"/>
  <c r="A3678" i="6"/>
  <c r="A3679" i="6"/>
  <c r="A3680" i="6"/>
  <c r="A3681" i="6"/>
  <c r="A3682" i="6"/>
  <c r="A3683" i="6"/>
  <c r="A3684" i="6"/>
  <c r="A3685" i="6"/>
  <c r="A3686" i="6"/>
  <c r="A3687" i="6"/>
  <c r="A3688" i="6"/>
  <c r="A3689" i="6"/>
  <c r="A3690" i="6"/>
  <c r="A3691" i="6"/>
  <c r="A3692" i="6"/>
  <c r="A3693" i="6"/>
  <c r="A3694" i="6"/>
  <c r="A3695" i="6"/>
  <c r="A3696" i="6"/>
  <c r="A3697" i="6"/>
  <c r="A3698" i="6"/>
  <c r="A3699" i="6"/>
  <c r="A3700" i="6"/>
  <c r="A3701" i="6"/>
  <c r="A3702" i="6"/>
  <c r="A3703" i="6"/>
  <c r="A3704" i="6"/>
  <c r="A3705" i="6"/>
  <c r="A3706" i="6"/>
  <c r="A3707" i="6"/>
  <c r="A3708" i="6"/>
  <c r="A3709" i="6"/>
  <c r="A3710" i="6"/>
  <c r="A3711" i="6"/>
  <c r="A3712" i="6"/>
  <c r="A3713" i="6"/>
  <c r="A3714" i="6"/>
  <c r="A3715" i="6"/>
  <c r="A3716" i="6"/>
  <c r="A3717" i="6"/>
  <c r="A3718" i="6"/>
  <c r="A3719" i="6"/>
  <c r="A3720" i="6"/>
  <c r="A3721" i="6"/>
  <c r="A3722" i="6"/>
  <c r="A3723" i="6"/>
  <c r="A3724" i="6"/>
  <c r="A3725" i="6"/>
  <c r="A3726" i="6"/>
  <c r="A3727" i="6"/>
  <c r="A3728" i="6"/>
  <c r="A3729" i="6"/>
  <c r="A3730" i="6"/>
  <c r="A3731" i="6"/>
  <c r="A3732" i="6"/>
  <c r="A3733" i="6"/>
  <c r="A3734" i="6"/>
  <c r="A3735" i="6"/>
  <c r="A3736" i="6"/>
  <c r="A3737" i="6"/>
  <c r="A3738" i="6"/>
  <c r="A3739" i="6"/>
  <c r="A3740" i="6"/>
  <c r="A3741" i="6"/>
  <c r="A3742" i="6"/>
  <c r="A3743" i="6"/>
  <c r="A3744" i="6"/>
  <c r="A3745" i="6"/>
  <c r="A3746" i="6"/>
  <c r="A3747" i="6"/>
  <c r="A3748" i="6"/>
  <c r="A3749" i="6"/>
  <c r="A3750" i="6"/>
  <c r="A3751" i="6"/>
  <c r="A3752" i="6"/>
  <c r="A3753" i="6"/>
  <c r="A3754" i="6"/>
  <c r="A3755" i="6"/>
  <c r="A3756" i="6"/>
  <c r="A3757" i="6"/>
  <c r="A3758" i="6"/>
  <c r="A3759" i="6"/>
  <c r="A3760" i="6"/>
  <c r="A3761" i="6"/>
  <c r="A3762" i="6"/>
  <c r="A3763" i="6"/>
  <c r="A3764" i="6"/>
  <c r="A3765" i="6"/>
  <c r="A3766" i="6"/>
  <c r="A3767" i="6"/>
  <c r="A3768" i="6"/>
  <c r="A3769" i="6"/>
  <c r="A3770" i="6"/>
  <c r="A3771" i="6"/>
  <c r="A3772" i="6"/>
  <c r="A3773" i="6"/>
  <c r="A3774" i="6"/>
  <c r="A3775" i="6"/>
  <c r="A3776" i="6"/>
  <c r="A3777" i="6"/>
  <c r="A3778" i="6"/>
  <c r="A3779" i="6"/>
  <c r="A3780" i="6"/>
  <c r="A3781" i="6"/>
  <c r="A3782" i="6"/>
  <c r="A3783" i="6"/>
  <c r="A3784" i="6"/>
  <c r="A3785" i="6"/>
  <c r="A3786" i="6"/>
  <c r="A3787" i="6"/>
  <c r="A3788" i="6"/>
  <c r="A3789" i="6"/>
  <c r="A3790" i="6"/>
  <c r="A3791" i="6"/>
  <c r="A3792" i="6"/>
  <c r="A3793" i="6"/>
  <c r="A3794" i="6"/>
  <c r="A3795" i="6"/>
  <c r="A3796" i="6"/>
  <c r="A3797" i="6"/>
  <c r="A3798" i="6"/>
  <c r="A3799" i="6"/>
  <c r="A3800" i="6"/>
  <c r="A3801" i="6"/>
  <c r="A3802" i="6"/>
  <c r="A3803" i="6"/>
  <c r="A3804" i="6"/>
  <c r="A3805" i="6"/>
  <c r="A3806" i="6"/>
  <c r="A3807" i="6"/>
  <c r="A3808" i="6"/>
  <c r="A3809" i="6"/>
  <c r="A3810" i="6"/>
  <c r="A3811" i="6"/>
  <c r="A3812" i="6"/>
  <c r="A3813" i="6"/>
  <c r="A3814" i="6"/>
  <c r="A3815" i="6"/>
  <c r="A3816" i="6"/>
  <c r="A3817" i="6"/>
  <c r="A3818" i="6"/>
  <c r="A3819" i="6"/>
  <c r="A3820" i="6"/>
  <c r="A3821" i="6"/>
  <c r="A3822" i="6"/>
  <c r="A3823" i="6"/>
  <c r="A3824" i="6"/>
  <c r="A3825" i="6"/>
  <c r="A3826" i="6"/>
  <c r="A3827" i="6"/>
  <c r="A3828" i="6"/>
  <c r="A3829" i="6"/>
  <c r="A3830" i="6"/>
  <c r="A3831" i="6"/>
  <c r="A3832" i="6"/>
  <c r="A3833" i="6"/>
  <c r="A3834" i="6"/>
  <c r="A3835" i="6"/>
  <c r="A3836" i="6"/>
  <c r="A3837" i="6"/>
  <c r="A3838" i="6"/>
  <c r="A3839" i="6"/>
  <c r="A3840" i="6"/>
  <c r="A3841" i="6"/>
  <c r="A3842" i="6"/>
  <c r="A3843" i="6"/>
  <c r="A3844" i="6"/>
  <c r="A3845" i="6"/>
  <c r="A3846" i="6"/>
  <c r="A3847" i="6"/>
  <c r="A3848" i="6"/>
  <c r="A3849" i="6"/>
  <c r="A3850" i="6"/>
  <c r="A3851" i="6"/>
  <c r="A3852" i="6"/>
  <c r="A3853" i="6"/>
  <c r="A3854" i="6"/>
  <c r="A3855" i="6"/>
  <c r="A3856" i="6"/>
  <c r="A3857" i="6"/>
  <c r="A3858" i="6"/>
  <c r="A3859" i="6"/>
  <c r="A3860" i="6"/>
  <c r="A3861" i="6"/>
  <c r="A3862" i="6"/>
  <c r="A3863" i="6"/>
  <c r="A3864" i="6"/>
  <c r="A3865" i="6"/>
  <c r="A3866" i="6"/>
  <c r="A3867" i="6"/>
  <c r="A3868" i="6"/>
  <c r="A3869" i="6"/>
  <c r="A3870" i="6"/>
  <c r="A3871" i="6"/>
  <c r="A3872" i="6"/>
  <c r="A3873" i="6"/>
  <c r="A3874" i="6"/>
  <c r="A3875" i="6"/>
  <c r="A3876" i="6"/>
  <c r="A3877" i="6"/>
  <c r="A3878" i="6"/>
  <c r="A3879" i="6"/>
  <c r="A3880" i="6"/>
  <c r="A3881" i="6"/>
  <c r="A3882" i="6"/>
  <c r="A3883" i="6"/>
  <c r="A3884" i="6"/>
  <c r="A3885" i="6"/>
  <c r="A3886" i="6"/>
  <c r="A3887" i="6"/>
  <c r="A3888" i="6"/>
  <c r="A3889" i="6"/>
  <c r="A3890" i="6"/>
  <c r="A3891" i="6"/>
  <c r="A3892" i="6"/>
  <c r="A3893" i="6"/>
  <c r="A3894" i="6"/>
  <c r="A3895" i="6"/>
  <c r="A3896" i="6"/>
  <c r="A3897" i="6"/>
  <c r="A3898" i="6"/>
  <c r="A3899" i="6"/>
  <c r="A3900" i="6"/>
  <c r="A3901" i="6"/>
  <c r="A3902" i="6"/>
  <c r="A3903" i="6"/>
  <c r="A3904" i="6"/>
  <c r="A3905" i="6"/>
  <c r="A3906" i="6"/>
  <c r="A3907" i="6"/>
  <c r="A3908" i="6"/>
  <c r="A3909" i="6"/>
  <c r="A3910" i="6"/>
  <c r="A3911" i="6"/>
  <c r="A3912" i="6"/>
  <c r="A3913" i="6"/>
  <c r="A3914" i="6"/>
  <c r="A3915" i="6"/>
  <c r="A3916" i="6"/>
  <c r="A3917" i="6"/>
  <c r="A3918" i="6"/>
  <c r="A3919" i="6"/>
  <c r="A3920" i="6"/>
  <c r="A3921" i="6"/>
  <c r="A3922" i="6"/>
  <c r="A3923" i="6"/>
  <c r="A3924" i="6"/>
  <c r="A3925" i="6"/>
  <c r="A3926" i="6"/>
  <c r="A3927" i="6"/>
  <c r="A3928" i="6"/>
  <c r="A3929" i="6"/>
  <c r="A3930" i="6"/>
  <c r="A3931" i="6"/>
  <c r="A3932" i="6"/>
  <c r="A3933" i="6"/>
  <c r="A3934" i="6"/>
  <c r="A3935" i="6"/>
  <c r="A3936" i="6"/>
  <c r="A3937" i="6"/>
  <c r="A3938" i="6"/>
  <c r="A3939" i="6"/>
  <c r="A3940" i="6"/>
  <c r="A3941" i="6"/>
  <c r="A3942" i="6"/>
  <c r="A3943" i="6"/>
  <c r="A3944" i="6"/>
  <c r="A3945" i="6"/>
  <c r="A3946" i="6"/>
  <c r="A3947" i="6"/>
  <c r="A3948" i="6"/>
  <c r="A3949" i="6"/>
  <c r="A3950" i="6"/>
  <c r="A3951" i="6"/>
  <c r="A3952" i="6"/>
  <c r="A3953" i="6"/>
  <c r="A3954" i="6"/>
  <c r="A3955" i="6"/>
  <c r="A3956" i="6"/>
  <c r="A3957" i="6"/>
  <c r="A3958" i="6"/>
  <c r="A3959" i="6"/>
  <c r="A3960" i="6"/>
  <c r="A3961" i="6"/>
  <c r="A3962" i="6"/>
  <c r="A3963" i="6"/>
  <c r="A3964" i="6"/>
  <c r="A3965" i="6"/>
  <c r="A3966" i="6"/>
  <c r="A3967" i="6"/>
  <c r="A3968" i="6"/>
  <c r="A3969" i="6"/>
  <c r="A3970" i="6"/>
  <c r="A3971" i="6"/>
  <c r="A3972" i="6"/>
  <c r="A3973" i="6"/>
  <c r="A3974" i="6"/>
  <c r="A3975" i="6"/>
  <c r="A3976" i="6"/>
  <c r="A3977" i="6"/>
  <c r="A3978" i="6"/>
  <c r="A3979" i="6"/>
  <c r="A3980" i="6"/>
  <c r="A3981" i="6"/>
  <c r="A3982" i="6"/>
  <c r="A3983" i="6"/>
  <c r="A3984" i="6"/>
  <c r="A3985" i="6"/>
  <c r="A3986" i="6"/>
  <c r="A3987" i="6"/>
  <c r="A3988" i="6"/>
  <c r="A3989" i="6"/>
  <c r="A3990" i="6"/>
  <c r="A3991" i="6"/>
  <c r="A3992" i="6"/>
  <c r="A3993" i="6"/>
  <c r="A3994" i="6"/>
  <c r="A3995" i="6"/>
  <c r="A3996" i="6"/>
  <c r="A3997" i="6"/>
  <c r="A3998" i="6"/>
  <c r="A3999" i="6"/>
  <c r="A4000" i="6"/>
  <c r="A4001" i="6"/>
  <c r="A4002" i="6"/>
  <c r="A4003" i="6"/>
  <c r="A4004" i="6"/>
  <c r="A4005" i="6"/>
  <c r="A4006" i="6"/>
  <c r="A4007" i="6"/>
  <c r="A4008" i="6"/>
  <c r="A4009" i="6"/>
  <c r="A4010" i="6"/>
  <c r="A4011" i="6"/>
  <c r="A4012" i="6"/>
  <c r="A4013" i="6"/>
  <c r="A4014" i="6"/>
  <c r="A4015" i="6"/>
  <c r="A4016" i="6"/>
  <c r="A4017" i="6"/>
  <c r="A4018" i="6"/>
  <c r="A4019" i="6"/>
  <c r="A4020" i="6"/>
  <c r="A4021" i="6"/>
  <c r="A4022" i="6"/>
  <c r="A4023" i="6"/>
  <c r="A4024" i="6"/>
  <c r="A4025" i="6"/>
  <c r="A4026" i="6"/>
  <c r="A4027" i="6"/>
  <c r="A4028" i="6"/>
  <c r="A4029" i="6"/>
  <c r="A4030" i="6"/>
  <c r="A4031" i="6"/>
  <c r="A4032" i="6"/>
  <c r="A4033" i="6"/>
  <c r="A4034" i="6"/>
  <c r="A4035" i="6"/>
  <c r="A4036" i="6"/>
  <c r="A4037" i="6"/>
  <c r="A4038" i="6"/>
  <c r="A4039" i="6"/>
  <c r="A4040" i="6"/>
  <c r="A4041" i="6"/>
  <c r="A4042" i="6"/>
  <c r="A4043" i="6"/>
  <c r="A4044" i="6"/>
  <c r="A4045" i="6"/>
  <c r="A4046" i="6"/>
  <c r="A4047" i="6"/>
  <c r="A4048" i="6"/>
  <c r="A4049" i="6"/>
  <c r="A4050" i="6"/>
  <c r="A4051" i="6"/>
  <c r="A4052" i="6"/>
  <c r="A4053" i="6"/>
  <c r="A4054" i="6"/>
  <c r="A4055" i="6"/>
  <c r="A4056" i="6"/>
  <c r="A4057" i="6"/>
  <c r="A4058" i="6"/>
  <c r="A4059" i="6"/>
  <c r="A4060" i="6"/>
  <c r="A4061" i="6"/>
  <c r="A4062" i="6"/>
  <c r="A4063" i="6"/>
  <c r="A4064" i="6"/>
  <c r="A4065" i="6"/>
  <c r="A4066" i="6"/>
  <c r="A4067" i="6"/>
  <c r="A4068" i="6"/>
  <c r="A4069" i="6"/>
  <c r="A4070" i="6"/>
  <c r="A4071" i="6"/>
  <c r="A4072" i="6"/>
  <c r="A4073" i="6"/>
  <c r="A4074" i="6"/>
  <c r="A4075" i="6"/>
  <c r="A4076" i="6"/>
  <c r="A4077" i="6"/>
  <c r="A4078" i="6"/>
  <c r="A4079" i="6"/>
  <c r="A4080" i="6"/>
  <c r="A4081" i="6"/>
  <c r="A4082" i="6"/>
  <c r="A4083" i="6"/>
  <c r="A4084" i="6"/>
  <c r="A4085" i="6"/>
  <c r="A4086" i="6"/>
  <c r="A4087" i="6"/>
  <c r="A4088" i="6"/>
  <c r="A4089" i="6"/>
  <c r="A4090" i="6"/>
  <c r="A4091" i="6"/>
  <c r="A4092" i="6"/>
  <c r="A4093" i="6"/>
  <c r="A4094" i="6"/>
  <c r="A4095" i="6"/>
  <c r="A4096" i="6"/>
  <c r="A4097" i="6"/>
  <c r="A4098" i="6"/>
  <c r="A4099" i="6"/>
  <c r="A4100" i="6"/>
  <c r="A4101" i="6"/>
  <c r="A4102" i="6"/>
  <c r="A4103" i="6"/>
  <c r="A4104" i="6"/>
  <c r="A4105" i="6"/>
  <c r="A4106" i="6"/>
  <c r="A4107" i="6"/>
  <c r="A4108" i="6"/>
  <c r="A4109" i="6"/>
  <c r="A4110" i="6"/>
  <c r="A4111" i="6"/>
  <c r="A4112" i="6"/>
  <c r="A4113" i="6"/>
  <c r="A4114" i="6"/>
  <c r="A4115" i="6"/>
  <c r="A4116" i="6"/>
  <c r="A4117" i="6"/>
  <c r="A4118" i="6"/>
  <c r="A4119" i="6"/>
  <c r="A4120" i="6"/>
  <c r="A4121" i="6"/>
  <c r="A4122" i="6"/>
  <c r="A4123" i="6"/>
  <c r="A4124" i="6"/>
  <c r="A4125" i="6"/>
  <c r="A4126" i="6"/>
  <c r="A4127" i="6"/>
  <c r="A4128" i="6"/>
  <c r="A4129" i="6"/>
  <c r="A4130" i="6"/>
  <c r="A4131" i="6"/>
  <c r="A4132" i="6"/>
  <c r="A4133" i="6"/>
  <c r="A4134" i="6"/>
  <c r="A4135" i="6"/>
  <c r="A4136" i="6"/>
  <c r="A4137" i="6"/>
  <c r="A4138" i="6"/>
  <c r="A4139" i="6"/>
  <c r="A4140" i="6"/>
  <c r="A4141" i="6"/>
  <c r="A4142" i="6"/>
  <c r="A4143" i="6"/>
  <c r="A4144" i="6"/>
  <c r="A4145" i="6"/>
  <c r="A4146" i="6"/>
  <c r="A4147" i="6"/>
  <c r="A4148" i="6"/>
  <c r="A4149" i="6"/>
  <c r="A4150" i="6"/>
  <c r="A4151" i="6"/>
  <c r="A4152" i="6"/>
  <c r="A4153" i="6"/>
  <c r="A4154" i="6"/>
  <c r="A4155" i="6"/>
  <c r="A4156" i="6"/>
  <c r="A4157" i="6"/>
  <c r="A4158" i="6"/>
  <c r="A4159" i="6"/>
  <c r="A4160" i="6"/>
  <c r="A4161" i="6"/>
  <c r="A4162" i="6"/>
  <c r="A4163" i="6"/>
  <c r="A4164" i="6"/>
  <c r="A4165" i="6"/>
  <c r="A4166" i="6"/>
  <c r="A4167" i="6"/>
  <c r="A4168" i="6"/>
  <c r="A4169" i="6"/>
  <c r="A4170" i="6"/>
  <c r="A4171" i="6"/>
  <c r="A4172" i="6"/>
  <c r="A4173" i="6"/>
  <c r="A4174" i="6"/>
  <c r="A4175" i="6"/>
  <c r="A4176" i="6"/>
  <c r="A4177" i="6"/>
  <c r="A4178" i="6"/>
  <c r="A4179" i="6"/>
  <c r="A4180" i="6"/>
  <c r="A4181" i="6"/>
  <c r="A4182" i="6"/>
  <c r="A4183" i="6"/>
  <c r="A4184" i="6"/>
  <c r="A4185" i="6"/>
  <c r="A4186" i="6"/>
  <c r="A4187" i="6"/>
  <c r="A4188" i="6"/>
  <c r="A4189" i="6"/>
  <c r="A4190" i="6"/>
  <c r="A4191" i="6"/>
  <c r="A4192" i="6"/>
  <c r="A4193" i="6"/>
  <c r="A4194" i="6"/>
  <c r="A4195" i="6"/>
  <c r="A4196" i="6"/>
  <c r="A4197" i="6"/>
  <c r="A4198" i="6"/>
  <c r="A4199" i="6"/>
  <c r="A4200" i="6"/>
  <c r="A4201" i="6"/>
  <c r="A4202" i="6"/>
  <c r="A4203" i="6"/>
  <c r="A4204" i="6"/>
  <c r="A4205" i="6"/>
  <c r="A4206" i="6"/>
  <c r="A4207" i="6"/>
  <c r="A4208" i="6"/>
  <c r="A4209" i="6"/>
  <c r="A4210" i="6"/>
  <c r="A4211" i="6"/>
  <c r="A4212" i="6"/>
  <c r="A4213" i="6"/>
  <c r="A4214" i="6"/>
  <c r="A4215" i="6"/>
  <c r="A4216" i="6"/>
  <c r="A4217" i="6"/>
  <c r="A4218" i="6"/>
  <c r="A4219" i="6"/>
  <c r="A4220" i="6"/>
  <c r="A4221" i="6"/>
  <c r="A4222" i="6"/>
  <c r="A4223" i="6"/>
  <c r="A4224" i="6"/>
  <c r="A4225" i="6"/>
  <c r="A4226" i="6"/>
  <c r="A4227" i="6"/>
  <c r="A4228" i="6"/>
  <c r="A4229" i="6"/>
  <c r="A4230" i="6"/>
  <c r="A4231" i="6"/>
  <c r="A4232" i="6"/>
  <c r="A4233" i="6"/>
  <c r="A4234" i="6"/>
  <c r="A4235" i="6"/>
  <c r="A4236" i="6"/>
  <c r="A4237" i="6"/>
  <c r="A4238" i="6"/>
  <c r="A4239" i="6"/>
  <c r="A4240" i="6"/>
  <c r="A4241" i="6"/>
  <c r="A4242" i="6"/>
  <c r="A4243" i="6"/>
  <c r="A4244" i="6"/>
  <c r="A4245" i="6"/>
  <c r="A4246" i="6"/>
  <c r="A4247" i="6"/>
  <c r="A4248" i="6"/>
  <c r="A4249" i="6"/>
  <c r="A4250" i="6"/>
  <c r="A4251" i="6"/>
  <c r="A4252" i="6"/>
  <c r="A4253" i="6"/>
  <c r="A4254" i="6"/>
  <c r="A4255" i="6"/>
  <c r="A4256" i="6"/>
  <c r="A4257" i="6"/>
  <c r="A4258" i="6"/>
  <c r="A4259" i="6"/>
  <c r="A4260" i="6"/>
  <c r="A4261" i="6"/>
  <c r="A4262" i="6"/>
  <c r="A4263" i="6"/>
  <c r="A4264" i="6"/>
  <c r="A4265" i="6"/>
  <c r="A4266" i="6"/>
  <c r="A4267" i="6"/>
  <c r="A4268" i="6"/>
  <c r="A4269" i="6"/>
  <c r="A4270" i="6"/>
  <c r="A4271" i="6"/>
  <c r="A4272" i="6"/>
  <c r="A4273" i="6"/>
  <c r="A4274" i="6"/>
  <c r="A4275" i="6"/>
  <c r="A4276" i="6"/>
  <c r="A4277" i="6"/>
  <c r="A4278" i="6"/>
  <c r="A4279" i="6"/>
  <c r="A4280" i="6"/>
  <c r="A4281" i="6"/>
  <c r="A4282" i="6"/>
  <c r="A4283" i="6"/>
  <c r="A4284" i="6"/>
  <c r="A4285" i="6"/>
  <c r="A4286" i="6"/>
  <c r="A4287" i="6"/>
  <c r="A4288" i="6"/>
  <c r="A4289" i="6"/>
  <c r="A4290" i="6"/>
  <c r="A4291" i="6"/>
  <c r="A4292" i="6"/>
  <c r="A4293" i="6"/>
  <c r="A4294" i="6"/>
  <c r="A4295" i="6"/>
  <c r="A4296" i="6"/>
  <c r="A4297" i="6"/>
  <c r="A4298" i="6"/>
  <c r="A4299" i="6"/>
  <c r="A4300" i="6"/>
  <c r="A4301" i="6"/>
  <c r="A4302" i="6"/>
  <c r="A4303" i="6"/>
  <c r="A4304" i="6"/>
  <c r="A4305" i="6"/>
  <c r="A4306" i="6"/>
  <c r="A4307" i="6"/>
  <c r="A4308" i="6"/>
  <c r="A4309" i="6"/>
  <c r="A4310" i="6"/>
  <c r="A4311" i="6"/>
  <c r="A4312" i="6"/>
  <c r="A4313" i="6"/>
  <c r="A4314" i="6"/>
  <c r="A4315" i="6"/>
  <c r="A4316" i="6"/>
  <c r="A4317" i="6"/>
  <c r="A4318" i="6"/>
  <c r="A4319" i="6"/>
  <c r="A4320" i="6"/>
  <c r="A4321" i="6"/>
  <c r="A4322" i="6"/>
  <c r="A4323" i="6"/>
  <c r="A4324" i="6"/>
  <c r="A4325" i="6"/>
  <c r="A4326" i="6"/>
  <c r="A4327" i="6"/>
  <c r="A4328" i="6"/>
  <c r="A4329" i="6"/>
  <c r="A4330" i="6"/>
  <c r="A4331" i="6"/>
  <c r="A4332" i="6"/>
  <c r="A4333" i="6"/>
  <c r="A4334" i="6"/>
  <c r="A4335" i="6"/>
  <c r="A4336" i="6"/>
  <c r="A4337" i="6"/>
  <c r="A4338" i="6"/>
  <c r="A4339" i="6"/>
  <c r="A4340" i="6"/>
  <c r="A4341" i="6"/>
  <c r="A4342" i="6"/>
  <c r="A4343" i="6"/>
  <c r="A4344" i="6"/>
  <c r="A4345" i="6"/>
  <c r="A4346" i="6"/>
  <c r="A4347" i="6"/>
  <c r="A4348" i="6"/>
  <c r="A4349" i="6"/>
  <c r="A4350" i="6"/>
  <c r="A4351" i="6"/>
  <c r="A4352" i="6"/>
  <c r="A4353" i="6"/>
  <c r="A4354" i="6"/>
  <c r="A4355" i="6"/>
  <c r="A4356" i="6"/>
  <c r="A4357" i="6"/>
  <c r="A4358" i="6"/>
  <c r="A4359" i="6"/>
  <c r="A4360" i="6"/>
  <c r="A4361" i="6"/>
  <c r="A4362" i="6"/>
  <c r="A4363" i="6"/>
  <c r="A4364" i="6"/>
  <c r="A4365" i="6"/>
  <c r="A4366" i="6"/>
  <c r="A4367" i="6"/>
  <c r="A4368" i="6"/>
  <c r="A4369" i="6"/>
  <c r="A4370" i="6"/>
  <c r="A4371" i="6"/>
  <c r="A4372" i="6"/>
  <c r="A4373" i="6"/>
  <c r="A4374" i="6"/>
  <c r="A4375" i="6"/>
  <c r="A4376" i="6"/>
  <c r="A4377" i="6"/>
  <c r="A4378" i="6"/>
  <c r="A4379" i="6"/>
  <c r="A4380" i="6"/>
  <c r="A4381" i="6"/>
  <c r="A4382" i="6"/>
  <c r="A4383" i="6"/>
  <c r="A4384" i="6"/>
  <c r="A4385" i="6"/>
  <c r="A4386" i="6"/>
  <c r="A4387" i="6"/>
  <c r="A4388" i="6"/>
  <c r="A4389" i="6"/>
  <c r="A4390" i="6"/>
  <c r="A4391" i="6"/>
  <c r="A4392" i="6"/>
  <c r="A4393" i="6"/>
  <c r="A4394" i="6"/>
  <c r="A4395" i="6"/>
  <c r="A4396" i="6"/>
  <c r="A4397" i="6"/>
  <c r="A4398" i="6"/>
  <c r="A4399" i="6"/>
  <c r="A4400" i="6"/>
  <c r="A4401" i="6"/>
  <c r="A4402" i="6"/>
  <c r="A4403" i="6"/>
  <c r="A4404" i="6"/>
  <c r="A4405" i="6"/>
  <c r="A4406" i="6"/>
  <c r="A4407" i="6"/>
  <c r="A4408" i="6"/>
  <c r="A4409" i="6"/>
  <c r="A4410" i="6"/>
  <c r="A4411" i="6"/>
  <c r="A4412" i="6"/>
  <c r="A4413" i="6"/>
  <c r="A4414" i="6"/>
  <c r="A4415" i="6"/>
  <c r="A4416" i="6"/>
  <c r="A4417" i="6"/>
  <c r="A4418" i="6"/>
  <c r="A4419" i="6"/>
  <c r="A4420" i="6"/>
  <c r="A4421" i="6"/>
  <c r="A4422" i="6"/>
  <c r="A4423" i="6"/>
  <c r="A4424" i="6"/>
  <c r="A4425" i="6"/>
  <c r="A4426" i="6"/>
  <c r="A4427" i="6"/>
  <c r="A4428" i="6"/>
  <c r="A4429" i="6"/>
  <c r="A4430" i="6"/>
  <c r="A4431" i="6"/>
  <c r="A4432" i="6"/>
  <c r="A4433" i="6"/>
  <c r="A4434" i="6"/>
  <c r="A4435" i="6"/>
  <c r="A4436" i="6"/>
  <c r="A4437" i="6"/>
  <c r="A4438" i="6"/>
  <c r="A4439" i="6"/>
  <c r="A4440" i="6"/>
  <c r="A4441" i="6"/>
  <c r="A4442" i="6"/>
  <c r="A4443" i="6"/>
  <c r="A4444" i="6"/>
  <c r="A4445" i="6"/>
  <c r="A4446" i="6"/>
  <c r="A4447" i="6"/>
  <c r="A4448" i="6"/>
  <c r="A4449" i="6"/>
  <c r="A4450" i="6"/>
  <c r="A4451" i="6"/>
  <c r="A4452" i="6"/>
  <c r="A4453" i="6"/>
  <c r="A4454" i="6"/>
  <c r="A4455" i="6"/>
  <c r="A4456" i="6"/>
  <c r="A4457" i="6"/>
  <c r="A4458" i="6"/>
  <c r="A4459" i="6"/>
  <c r="A4460" i="6"/>
  <c r="A4461" i="6"/>
  <c r="A4462" i="6"/>
  <c r="A4463" i="6"/>
  <c r="A4464" i="6"/>
  <c r="A4465" i="6"/>
  <c r="A4466" i="6"/>
  <c r="A4467" i="6"/>
  <c r="A4468" i="6"/>
  <c r="A4469" i="6"/>
  <c r="A4470" i="6"/>
  <c r="A4471" i="6"/>
  <c r="A4472" i="6"/>
  <c r="A4473" i="6"/>
  <c r="A4474" i="6"/>
  <c r="A4475" i="6"/>
  <c r="A4476" i="6"/>
  <c r="A4477" i="6"/>
  <c r="A4478" i="6"/>
  <c r="A4479" i="6"/>
  <c r="A4480" i="6"/>
  <c r="A4481" i="6"/>
  <c r="A4482" i="6"/>
  <c r="A4483" i="6"/>
  <c r="A4484" i="6"/>
  <c r="A4485" i="6"/>
  <c r="A4486" i="6"/>
  <c r="A4487" i="6"/>
  <c r="A4488" i="6"/>
  <c r="A4489" i="6"/>
  <c r="A4490" i="6"/>
  <c r="A4491" i="6"/>
  <c r="A4492" i="6"/>
  <c r="A4493" i="6"/>
  <c r="A4494" i="6"/>
  <c r="A4495" i="6"/>
  <c r="A4496" i="6"/>
  <c r="A4497" i="6"/>
  <c r="A4498" i="6"/>
  <c r="A4499" i="6"/>
  <c r="A4500" i="6"/>
  <c r="A4501" i="6"/>
  <c r="A4502" i="6"/>
  <c r="A4503" i="6"/>
  <c r="A4504" i="6"/>
  <c r="A4505" i="6"/>
  <c r="A4506" i="6"/>
  <c r="A4507" i="6"/>
  <c r="A4508" i="6"/>
  <c r="A4509" i="6"/>
  <c r="A4510" i="6"/>
  <c r="A4511" i="6"/>
  <c r="A4512" i="6"/>
  <c r="A4513" i="6"/>
  <c r="A4514" i="6"/>
  <c r="A4515" i="6"/>
  <c r="A4516" i="6"/>
  <c r="A4517" i="6"/>
  <c r="A4518" i="6"/>
  <c r="A4519" i="6"/>
  <c r="A4520" i="6"/>
  <c r="A4521" i="6"/>
  <c r="A4522" i="6"/>
  <c r="A4523" i="6"/>
  <c r="A4524" i="6"/>
  <c r="A4525" i="6"/>
  <c r="A4526" i="6"/>
  <c r="A4527" i="6"/>
  <c r="A4528" i="6"/>
  <c r="A4529" i="6"/>
  <c r="A4530" i="6"/>
  <c r="A4531" i="6"/>
  <c r="A4532" i="6"/>
  <c r="A4533" i="6"/>
  <c r="A4534" i="6"/>
  <c r="A4535" i="6"/>
  <c r="A4536" i="6"/>
  <c r="A4537" i="6"/>
  <c r="A4538" i="6"/>
  <c r="A4539" i="6"/>
  <c r="A4540" i="6"/>
  <c r="A4541" i="6"/>
  <c r="A4542" i="6"/>
  <c r="A4543" i="6"/>
  <c r="A4544" i="6"/>
  <c r="A4545" i="6"/>
  <c r="A4546" i="6"/>
  <c r="A4547" i="6"/>
  <c r="A4548" i="6"/>
  <c r="A4549" i="6"/>
  <c r="A4550" i="6"/>
  <c r="A4551" i="6"/>
  <c r="A4552" i="6"/>
  <c r="A4553" i="6"/>
  <c r="A4554" i="6"/>
  <c r="A4555" i="6"/>
  <c r="A4556" i="6"/>
  <c r="A4557" i="6"/>
  <c r="A4558" i="6"/>
  <c r="A4559" i="6"/>
  <c r="A4560" i="6"/>
  <c r="A4561" i="6"/>
  <c r="A4562" i="6"/>
  <c r="A4563" i="6"/>
  <c r="A4564" i="6"/>
  <c r="A4565" i="6"/>
  <c r="A4566" i="6"/>
  <c r="A4567" i="6"/>
  <c r="A4568" i="6"/>
  <c r="A4569" i="6"/>
  <c r="A4570" i="6"/>
  <c r="A4571" i="6"/>
  <c r="A4572" i="6"/>
  <c r="A4573" i="6"/>
  <c r="A4574" i="6"/>
  <c r="A4575" i="6"/>
  <c r="A4576" i="6"/>
  <c r="A4577" i="6"/>
  <c r="A4578" i="6"/>
  <c r="A4579" i="6"/>
  <c r="A4580" i="6"/>
  <c r="A4581" i="6"/>
  <c r="A4582" i="6"/>
  <c r="A4583" i="6"/>
  <c r="A4584" i="6"/>
  <c r="A4585" i="6"/>
  <c r="A4586" i="6"/>
  <c r="A4587" i="6"/>
  <c r="A4588" i="6"/>
  <c r="A4589" i="6"/>
  <c r="A4590" i="6"/>
  <c r="A4591" i="6"/>
  <c r="A4592" i="6"/>
  <c r="A4593" i="6"/>
  <c r="A4594" i="6"/>
  <c r="A4595" i="6"/>
  <c r="A4596" i="6"/>
  <c r="A4597" i="6"/>
  <c r="A4598" i="6"/>
  <c r="A4599" i="6"/>
  <c r="A4600" i="6"/>
  <c r="A4601" i="6"/>
  <c r="A4602" i="6"/>
  <c r="A4603" i="6"/>
  <c r="A4604" i="6"/>
  <c r="A4605" i="6"/>
  <c r="A4606" i="6"/>
  <c r="A4607" i="6"/>
  <c r="A4608" i="6"/>
  <c r="A4609" i="6"/>
  <c r="A4610" i="6"/>
  <c r="A4611" i="6"/>
  <c r="A4612" i="6"/>
  <c r="A4613" i="6"/>
  <c r="A4614" i="6"/>
  <c r="A4615" i="6"/>
  <c r="A4616" i="6"/>
  <c r="A4617" i="6"/>
  <c r="A4618" i="6"/>
  <c r="A4619" i="6"/>
  <c r="A4620" i="6"/>
  <c r="A4621" i="6"/>
  <c r="A4622" i="6"/>
  <c r="A4623" i="6"/>
  <c r="A4624" i="6"/>
  <c r="A4625" i="6"/>
  <c r="A4626" i="6"/>
  <c r="A4627" i="6"/>
  <c r="A4628" i="6"/>
  <c r="A4629" i="6"/>
  <c r="A4630" i="6"/>
  <c r="A4631" i="6"/>
  <c r="A4632" i="6"/>
  <c r="A4633" i="6"/>
  <c r="A4634" i="6"/>
  <c r="A4635" i="6"/>
  <c r="A4636" i="6"/>
  <c r="A4637" i="6"/>
  <c r="A4638" i="6"/>
  <c r="A4639" i="6"/>
  <c r="A4640" i="6"/>
  <c r="A4641" i="6"/>
  <c r="A4642" i="6"/>
  <c r="A4643" i="6"/>
  <c r="A4644" i="6"/>
  <c r="A4645" i="6"/>
  <c r="A4646" i="6"/>
  <c r="A4647" i="6"/>
  <c r="A4648" i="6"/>
  <c r="A4649" i="6"/>
  <c r="A4650" i="6"/>
  <c r="A4651" i="6"/>
  <c r="A4652" i="6"/>
  <c r="A4653" i="6"/>
  <c r="A4654" i="6"/>
  <c r="A4655" i="6"/>
  <c r="A4656" i="6"/>
  <c r="A4657" i="6"/>
  <c r="A4658" i="6"/>
  <c r="A4659" i="6"/>
  <c r="A4660" i="6"/>
  <c r="A4661" i="6"/>
  <c r="A4662" i="6"/>
  <c r="A4663" i="6"/>
  <c r="A4664" i="6"/>
  <c r="A4665" i="6"/>
  <c r="A4666" i="6"/>
  <c r="A4667" i="6"/>
  <c r="A4668" i="6"/>
  <c r="A4669" i="6"/>
  <c r="A4670" i="6"/>
  <c r="A4671" i="6"/>
  <c r="A4672" i="6"/>
  <c r="A4673" i="6"/>
  <c r="A4674" i="6"/>
  <c r="A4675" i="6"/>
  <c r="A4676" i="6"/>
  <c r="A4677" i="6"/>
  <c r="A4678" i="6"/>
  <c r="A4679" i="6"/>
  <c r="A4680" i="6"/>
  <c r="A4681" i="6"/>
  <c r="A4682" i="6"/>
  <c r="A4683" i="6"/>
  <c r="A4684" i="6"/>
  <c r="A4685" i="6"/>
  <c r="A4686" i="6"/>
  <c r="A4687" i="6"/>
  <c r="A4688" i="6"/>
  <c r="A4689" i="6"/>
  <c r="A4690" i="6"/>
  <c r="A4691" i="6"/>
  <c r="A4692" i="6"/>
  <c r="A4693" i="6"/>
  <c r="A4694" i="6"/>
  <c r="A4695" i="6"/>
  <c r="A4696" i="6"/>
  <c r="A4697" i="6"/>
  <c r="A4698" i="6"/>
  <c r="A4699" i="6"/>
  <c r="A4700" i="6"/>
  <c r="A4701" i="6"/>
  <c r="A4702" i="6"/>
  <c r="A4703" i="6"/>
  <c r="A4704" i="6"/>
  <c r="A4705" i="6"/>
  <c r="A4706" i="6"/>
  <c r="A4707" i="6"/>
  <c r="A4708" i="6"/>
  <c r="A4709" i="6"/>
  <c r="A4710" i="6"/>
  <c r="A4711" i="6"/>
  <c r="A4712" i="6"/>
  <c r="A4713" i="6"/>
  <c r="A4714" i="6"/>
  <c r="A4715" i="6"/>
  <c r="A4716" i="6"/>
  <c r="A4717" i="6"/>
  <c r="A4718" i="6"/>
  <c r="A4719" i="6"/>
  <c r="A4720" i="6"/>
  <c r="A4721" i="6"/>
  <c r="A4722" i="6"/>
  <c r="A4723" i="6"/>
  <c r="A4724" i="6"/>
  <c r="A4725" i="6"/>
  <c r="A4726" i="6"/>
  <c r="A4727" i="6"/>
  <c r="A4728" i="6"/>
  <c r="A4729" i="6"/>
  <c r="A4730" i="6"/>
  <c r="A4731" i="6"/>
  <c r="A4732" i="6"/>
  <c r="A4733" i="6"/>
  <c r="A4734" i="6"/>
  <c r="A4735" i="6"/>
  <c r="A4736" i="6"/>
  <c r="A4737" i="6"/>
  <c r="A4738" i="6"/>
  <c r="A4739" i="6"/>
  <c r="A4740" i="6"/>
  <c r="A4741" i="6"/>
  <c r="A4742" i="6"/>
  <c r="A4743" i="6"/>
  <c r="A4744" i="6"/>
  <c r="A4745" i="6"/>
  <c r="A4746" i="6"/>
  <c r="A4747" i="6"/>
  <c r="A4748" i="6"/>
  <c r="A4749" i="6"/>
  <c r="A4750" i="6"/>
  <c r="A4751" i="6"/>
  <c r="A4752" i="6"/>
  <c r="A4753" i="6"/>
  <c r="A4754" i="6"/>
  <c r="A4755" i="6"/>
  <c r="A4756" i="6"/>
  <c r="A4757" i="6"/>
  <c r="A4758" i="6"/>
  <c r="A4759" i="6"/>
  <c r="A4760" i="6"/>
  <c r="A4761" i="6"/>
  <c r="A4762" i="6"/>
  <c r="A4763" i="6"/>
  <c r="A4764" i="6"/>
  <c r="A4765" i="6"/>
  <c r="A4766" i="6"/>
  <c r="A4767" i="6"/>
  <c r="A4768" i="6"/>
  <c r="A4769" i="6"/>
  <c r="A4770" i="6"/>
  <c r="A4771" i="6"/>
  <c r="A4772" i="6"/>
  <c r="A4773" i="6"/>
  <c r="A4774" i="6"/>
  <c r="A4775" i="6"/>
  <c r="A4776" i="6"/>
  <c r="A4777" i="6"/>
  <c r="A4778" i="6"/>
  <c r="A4779" i="6"/>
  <c r="A4780" i="6"/>
  <c r="A4781" i="6"/>
  <c r="A4782" i="6"/>
  <c r="A4783" i="6"/>
  <c r="A4784" i="6"/>
  <c r="A4785" i="6"/>
  <c r="A4786" i="6"/>
  <c r="A4787" i="6"/>
  <c r="A4788" i="6"/>
  <c r="A4789" i="6"/>
  <c r="A4790" i="6"/>
  <c r="A4791" i="6"/>
  <c r="A4792" i="6"/>
  <c r="A4793" i="6"/>
  <c r="A4794" i="6"/>
  <c r="A4795" i="6"/>
  <c r="A4796" i="6"/>
  <c r="A4797" i="6"/>
  <c r="A4798" i="6"/>
  <c r="A4799" i="6"/>
  <c r="A4800" i="6"/>
  <c r="A4801" i="6"/>
  <c r="A4802" i="6"/>
  <c r="A4803" i="6"/>
  <c r="A4804" i="6"/>
  <c r="A4805" i="6"/>
  <c r="A4806" i="6"/>
  <c r="A4807" i="6"/>
  <c r="A4808" i="6"/>
  <c r="A4809" i="6"/>
  <c r="A4810" i="6"/>
  <c r="A4811" i="6"/>
  <c r="A4812" i="6"/>
  <c r="A4813" i="6"/>
  <c r="A4814" i="6"/>
  <c r="A4815" i="6"/>
  <c r="A4816" i="6"/>
  <c r="A4817" i="6"/>
  <c r="A4818" i="6"/>
  <c r="A4819" i="6"/>
  <c r="A4820" i="6"/>
  <c r="A4821" i="6"/>
  <c r="A4822" i="6"/>
  <c r="A4823" i="6"/>
  <c r="A4824" i="6"/>
  <c r="A4825" i="6"/>
  <c r="A4826" i="6"/>
  <c r="A4827" i="6"/>
  <c r="A4828" i="6"/>
  <c r="A4829" i="6"/>
  <c r="A4830" i="6"/>
  <c r="A4831" i="6"/>
  <c r="A4832" i="6"/>
  <c r="A4833" i="6"/>
  <c r="A4834" i="6"/>
  <c r="A4835" i="6"/>
  <c r="A4836" i="6"/>
  <c r="A4837" i="6"/>
  <c r="A4838" i="6"/>
  <c r="A4839" i="6"/>
  <c r="A4840" i="6"/>
  <c r="A4841" i="6"/>
  <c r="A4842" i="6"/>
  <c r="A4843" i="6"/>
  <c r="A4844" i="6"/>
  <c r="A4845" i="6"/>
  <c r="A4846" i="6"/>
  <c r="A4847" i="6"/>
  <c r="A4848" i="6"/>
  <c r="A4849" i="6"/>
  <c r="A4850" i="6"/>
  <c r="A4851" i="6"/>
  <c r="A4852" i="6"/>
  <c r="A4853" i="6"/>
  <c r="A4854" i="6"/>
  <c r="A4855" i="6"/>
  <c r="A4856" i="6"/>
  <c r="A4857" i="6"/>
  <c r="A4858" i="6"/>
  <c r="A4859" i="6"/>
  <c r="A4860" i="6"/>
  <c r="A4861" i="6"/>
  <c r="A4862" i="6"/>
  <c r="A4863" i="6"/>
  <c r="A4864" i="6"/>
  <c r="A4865" i="6"/>
  <c r="A4866" i="6"/>
  <c r="A4867" i="6"/>
  <c r="A4868" i="6"/>
  <c r="A4869" i="6"/>
  <c r="A4870" i="6"/>
  <c r="A4871" i="6"/>
  <c r="A4872" i="6"/>
  <c r="A4873" i="6"/>
  <c r="A4874" i="6"/>
  <c r="A4875" i="6"/>
  <c r="A4876" i="6"/>
  <c r="A4877" i="6"/>
  <c r="A4878" i="6"/>
  <c r="A4879" i="6"/>
  <c r="A4880" i="6"/>
  <c r="A4881" i="6"/>
  <c r="A4882" i="6"/>
  <c r="A4883" i="6"/>
  <c r="A4884" i="6"/>
  <c r="A4885" i="6"/>
  <c r="A4886" i="6"/>
  <c r="A4887" i="6"/>
  <c r="A4888" i="6"/>
  <c r="A4889" i="6"/>
  <c r="A4890" i="6"/>
  <c r="A4891" i="6"/>
  <c r="A4892" i="6"/>
  <c r="A4893" i="6"/>
  <c r="A4894" i="6"/>
  <c r="A4895" i="6"/>
  <c r="A4896" i="6"/>
  <c r="A4897" i="6"/>
  <c r="A4898" i="6"/>
  <c r="A4899" i="6"/>
  <c r="A4900" i="6"/>
  <c r="A4901" i="6"/>
  <c r="A4902" i="6"/>
  <c r="A4903" i="6"/>
  <c r="A4904" i="6"/>
  <c r="A4905" i="6"/>
  <c r="A4906" i="6"/>
  <c r="A4907" i="6"/>
  <c r="A4908" i="6"/>
  <c r="A4909" i="6"/>
  <c r="A4910" i="6"/>
  <c r="A4911" i="6"/>
  <c r="A4912" i="6"/>
  <c r="A4913" i="6"/>
  <c r="A4914" i="6"/>
  <c r="A4915" i="6"/>
  <c r="A4916" i="6"/>
  <c r="A4917" i="6"/>
  <c r="A4918" i="6"/>
  <c r="A4919" i="6"/>
  <c r="A4920" i="6"/>
  <c r="A4921" i="6"/>
  <c r="A4922" i="6"/>
  <c r="A4923" i="6"/>
  <c r="A4924" i="6"/>
  <c r="A4925" i="6"/>
  <c r="A4926" i="6"/>
  <c r="A4927" i="6"/>
  <c r="A4928" i="6"/>
  <c r="A4929" i="6"/>
  <c r="A4930" i="6"/>
  <c r="A4931" i="6"/>
  <c r="A4932" i="6"/>
  <c r="A4933" i="6"/>
  <c r="A4934" i="6"/>
  <c r="A4935" i="6"/>
  <c r="A4936" i="6"/>
  <c r="A4937" i="6"/>
  <c r="A4938" i="6"/>
  <c r="A4939" i="6"/>
  <c r="A4940" i="6"/>
  <c r="A4941" i="6"/>
  <c r="A4942" i="6"/>
  <c r="A4943" i="6"/>
  <c r="A4944" i="6"/>
  <c r="A4945" i="6"/>
  <c r="A4946" i="6"/>
  <c r="A4947" i="6"/>
  <c r="A4948" i="6"/>
  <c r="A4949" i="6"/>
  <c r="A4950" i="6"/>
  <c r="A4951" i="6"/>
  <c r="A4952" i="6"/>
  <c r="A4953" i="6"/>
  <c r="A4954" i="6"/>
  <c r="A4955" i="6"/>
  <c r="A4956" i="6"/>
  <c r="A4957" i="6"/>
  <c r="A4958" i="6"/>
  <c r="A4959" i="6"/>
  <c r="A4960" i="6"/>
  <c r="A4961" i="6"/>
  <c r="A4962" i="6"/>
  <c r="A4963" i="6"/>
  <c r="A4964" i="6"/>
  <c r="A4965" i="6"/>
  <c r="A4966" i="6"/>
  <c r="A4967" i="6"/>
  <c r="A4968" i="6"/>
  <c r="A4969" i="6"/>
  <c r="A4970" i="6"/>
  <c r="A4971" i="6"/>
  <c r="A4972" i="6"/>
  <c r="A4973" i="6"/>
  <c r="A4974" i="6"/>
  <c r="A4975" i="6"/>
  <c r="A4976" i="6"/>
  <c r="A4977" i="6"/>
  <c r="A4978" i="6"/>
  <c r="A4979" i="6"/>
  <c r="A4980" i="6"/>
  <c r="A4981" i="6"/>
  <c r="A4982" i="6"/>
  <c r="A4983" i="6"/>
  <c r="A4984" i="6"/>
  <c r="A4985" i="6"/>
  <c r="A4986" i="6"/>
  <c r="A4987" i="6"/>
  <c r="A4988" i="6"/>
  <c r="A4989" i="6"/>
  <c r="A4990" i="6"/>
  <c r="A4991" i="6"/>
  <c r="A4992" i="6"/>
  <c r="A4993" i="6"/>
  <c r="A4994" i="6"/>
  <c r="A4995" i="6"/>
  <c r="A4996" i="6"/>
  <c r="A4997" i="6"/>
  <c r="A4998" i="6"/>
  <c r="A4999" i="6"/>
  <c r="R3" i="1"/>
  <c r="Q8" i="12" l="1"/>
  <c r="Q617" i="12"/>
  <c r="Q620" i="12"/>
  <c r="Q653" i="12"/>
  <c r="Q659" i="12"/>
  <c r="Q662" i="12"/>
  <c r="Q677" i="12"/>
  <c r="Q683" i="12"/>
  <c r="Q686" i="12"/>
  <c r="Q713" i="12"/>
  <c r="Q746" i="12"/>
  <c r="Q752" i="12"/>
  <c r="Q765" i="12"/>
  <c r="Q777" i="12"/>
  <c r="Q763" i="12"/>
  <c r="Q348" i="12"/>
  <c r="Q405" i="12"/>
  <c r="Q764" i="12"/>
  <c r="Q526" i="12"/>
  <c r="Q529" i="12"/>
  <c r="Q532" i="12"/>
  <c r="Q556" i="12"/>
  <c r="Q367" i="12"/>
  <c r="Q448" i="12"/>
  <c r="Q460" i="12"/>
  <c r="Q463" i="12"/>
  <c r="Q590" i="12"/>
  <c r="Q593" i="12"/>
  <c r="Q901" i="12"/>
  <c r="Q937" i="12"/>
  <c r="Q943" i="12"/>
  <c r="Q970" i="12"/>
  <c r="Q973" i="12"/>
  <c r="Q450" i="12"/>
  <c r="Q471" i="12"/>
  <c r="Q495" i="12"/>
  <c r="Q307" i="12"/>
  <c r="Q337" i="12"/>
  <c r="Q525" i="12"/>
  <c r="Q531" i="12"/>
  <c r="M5" i="12"/>
  <c r="Q830" i="12"/>
  <c r="Q833" i="12"/>
  <c r="Q836" i="12"/>
  <c r="Q839" i="12"/>
  <c r="Q890" i="12"/>
  <c r="Q938" i="12"/>
  <c r="Q941" i="12"/>
  <c r="Q944" i="12"/>
  <c r="Q968" i="12"/>
  <c r="Q406" i="12"/>
  <c r="Q409" i="12"/>
  <c r="Q421" i="12"/>
  <c r="Q597" i="12"/>
  <c r="Q618" i="12"/>
  <c r="Q263" i="12"/>
  <c r="Q595" i="12"/>
  <c r="Q828" i="12"/>
  <c r="Q831" i="12"/>
  <c r="Q834" i="12"/>
  <c r="Q837" i="12"/>
  <c r="Q840" i="12"/>
  <c r="Q843" i="12"/>
  <c r="Q846" i="12"/>
  <c r="Q852" i="12"/>
  <c r="Q918" i="12"/>
  <c r="Q930" i="12"/>
  <c r="Q945" i="12"/>
  <c r="Q969" i="12"/>
  <c r="Q978" i="12"/>
  <c r="Q252" i="12"/>
  <c r="Q434" i="12"/>
  <c r="Q652" i="12"/>
  <c r="Q658" i="12"/>
  <c r="Q661" i="12"/>
  <c r="Q670" i="12"/>
  <c r="Q673" i="12"/>
  <c r="Q437" i="12"/>
  <c r="Q248" i="12"/>
  <c r="Q253" i="10"/>
  <c r="Q406" i="10"/>
  <c r="Q472" i="10"/>
  <c r="Q532" i="10"/>
  <c r="Q553" i="10"/>
  <c r="Q562" i="10"/>
  <c r="Q747" i="10"/>
  <c r="Q44" i="10"/>
  <c r="Q102" i="10"/>
  <c r="Q108" i="10"/>
  <c r="Q137" i="10"/>
  <c r="Q172" i="10"/>
  <c r="Q184" i="10"/>
  <c r="Q207" i="10"/>
  <c r="Q637" i="10"/>
  <c r="Q824" i="10"/>
  <c r="Q827" i="10"/>
  <c r="Q875" i="10"/>
  <c r="Q890" i="10"/>
  <c r="Q902" i="10"/>
  <c r="Q908" i="10"/>
  <c r="Q911" i="10"/>
  <c r="Q914" i="10"/>
  <c r="Q947" i="10"/>
  <c r="Q950" i="10"/>
  <c r="Q956" i="10"/>
  <c r="Q959" i="10"/>
  <c r="Q962" i="10"/>
  <c r="Q968" i="10"/>
  <c r="Q980" i="10"/>
  <c r="Q983" i="10"/>
  <c r="Q86" i="10"/>
  <c r="Q249" i="10"/>
  <c r="Q307" i="10"/>
  <c r="Q419" i="10"/>
  <c r="Q422" i="10"/>
  <c r="Q425" i="10"/>
  <c r="Q428" i="10"/>
  <c r="Q783" i="10"/>
  <c r="Q22" i="10"/>
  <c r="Q34" i="10"/>
  <c r="Q69" i="10"/>
  <c r="Q75" i="10"/>
  <c r="Q238" i="10"/>
  <c r="Q267" i="10"/>
  <c r="Q411" i="10"/>
  <c r="Q452" i="10"/>
  <c r="Q473" i="10"/>
  <c r="Q614" i="10"/>
  <c r="Q679" i="10"/>
  <c r="Q682" i="10"/>
  <c r="Q685" i="10"/>
  <c r="Q691" i="10"/>
  <c r="Q694" i="10"/>
  <c r="Q697" i="10"/>
  <c r="Q700" i="10"/>
  <c r="Q706" i="10"/>
  <c r="Q709" i="10"/>
  <c r="Q828" i="10"/>
  <c r="Q852" i="10"/>
  <c r="Q873" i="10"/>
  <c r="Q885" i="10"/>
  <c r="Q888" i="10"/>
  <c r="Q891" i="10"/>
  <c r="Q894" i="10"/>
  <c r="Q915" i="10"/>
  <c r="Q921" i="10"/>
  <c r="Q927" i="10"/>
  <c r="Q972" i="10"/>
  <c r="Q984" i="10"/>
  <c r="Q993" i="10"/>
  <c r="Q250" i="10"/>
  <c r="Q262" i="10"/>
  <c r="Q333" i="10"/>
  <c r="Q336" i="10"/>
  <c r="Q339" i="10"/>
  <c r="Q351" i="10"/>
  <c r="Q357" i="10"/>
  <c r="Q360" i="10"/>
  <c r="Q363" i="10"/>
  <c r="Q381" i="10"/>
  <c r="Q384" i="10"/>
  <c r="Q387" i="10"/>
  <c r="Q390" i="10"/>
  <c r="Q491" i="10"/>
  <c r="Q527" i="10"/>
  <c r="Q533" i="10"/>
  <c r="Q539" i="10"/>
  <c r="Q542" i="10"/>
  <c r="Q545" i="10"/>
  <c r="Q548" i="10"/>
  <c r="Q674" i="10"/>
  <c r="M5" i="10"/>
  <c r="Q456" i="10"/>
  <c r="Q100" i="10"/>
  <c r="Q117" i="10"/>
  <c r="Q223" i="10"/>
  <c r="Q304" i="10"/>
  <c r="Q624" i="10"/>
  <c r="Q689" i="10"/>
  <c r="Q692" i="10"/>
  <c r="Q698" i="10"/>
  <c r="Q835" i="10"/>
  <c r="Q847" i="10"/>
  <c r="Q850" i="10"/>
  <c r="Q862" i="10"/>
  <c r="Q865" i="10"/>
  <c r="Q868" i="10"/>
  <c r="Q871" i="10"/>
  <c r="Q874" i="10"/>
  <c r="Q895" i="10"/>
  <c r="Q898" i="10"/>
  <c r="Q907" i="10"/>
  <c r="Q913" i="10"/>
  <c r="Q928" i="10"/>
  <c r="Q931" i="10"/>
  <c r="Q934" i="10"/>
  <c r="Q937" i="10"/>
  <c r="Q940" i="10"/>
  <c r="Q943" i="10"/>
  <c r="Q952" i="10"/>
  <c r="Q955" i="10"/>
  <c r="Q958" i="10"/>
  <c r="Q967" i="10"/>
  <c r="Q970" i="10"/>
  <c r="Q973" i="10"/>
  <c r="Q235" i="10"/>
  <c r="Q246" i="10"/>
  <c r="Q331" i="10"/>
  <c r="Q352" i="10"/>
  <c r="Q355" i="10"/>
  <c r="Q480" i="10"/>
  <c r="Q486" i="10"/>
  <c r="Q489" i="10"/>
  <c r="Q498" i="10"/>
  <c r="Q501" i="10"/>
  <c r="Q504" i="10"/>
  <c r="Q507" i="10"/>
  <c r="Q522" i="10"/>
  <c r="Q534" i="10"/>
  <c r="Q537" i="10"/>
  <c r="Q716" i="10"/>
  <c r="Q731" i="10"/>
  <c r="Q746" i="10"/>
  <c r="Q74" i="10"/>
  <c r="Q196" i="10"/>
  <c r="Q236" i="10"/>
  <c r="Q45" i="10"/>
  <c r="Q150" i="10"/>
  <c r="Q156" i="10"/>
  <c r="Q185" i="10"/>
  <c r="Q214" i="10"/>
  <c r="Q242" i="10"/>
  <c r="Q265" i="10"/>
  <c r="Q281" i="10"/>
  <c r="Q393" i="10"/>
  <c r="Q399" i="10"/>
  <c r="Q431" i="10"/>
  <c r="Q434" i="10"/>
  <c r="Q437" i="10"/>
  <c r="Q440" i="10"/>
  <c r="Q490" i="10"/>
  <c r="Q528" i="10"/>
  <c r="Q531" i="10"/>
  <c r="Q551" i="10"/>
  <c r="Q616" i="10"/>
  <c r="Q619" i="10"/>
  <c r="Q675" i="10"/>
  <c r="Q699" i="10"/>
  <c r="Q808" i="10"/>
  <c r="Q853" i="10"/>
  <c r="Q900" i="10"/>
  <c r="Q92" i="10"/>
  <c r="Q328" i="10"/>
  <c r="Q405" i="10"/>
  <c r="Q414" i="10"/>
  <c r="Q625" i="10"/>
  <c r="Q628" i="10"/>
  <c r="Q631" i="10"/>
  <c r="Q640" i="10"/>
  <c r="Q646" i="10"/>
  <c r="Q687" i="10"/>
  <c r="Q58" i="10"/>
  <c r="Q64" i="10"/>
  <c r="Q76" i="10"/>
  <c r="Q82" i="10"/>
  <c r="Q122" i="10"/>
  <c r="Q133" i="10"/>
  <c r="Q180" i="10"/>
  <c r="Q203" i="10"/>
  <c r="Q270" i="10"/>
  <c r="Q311" i="10"/>
  <c r="Q317" i="10"/>
  <c r="Q901" i="10"/>
  <c r="Q969" i="10"/>
  <c r="Q226" i="10"/>
  <c r="Q358" i="10"/>
  <c r="Q361" i="10"/>
  <c r="Q364" i="10"/>
  <c r="Q367" i="10"/>
  <c r="Q370" i="10"/>
  <c r="Q373" i="10"/>
  <c r="Q376" i="10"/>
  <c r="Q379" i="10"/>
  <c r="Q382" i="10"/>
  <c r="Q385" i="10"/>
  <c r="Q388" i="10"/>
  <c r="Q423" i="10"/>
  <c r="Q426" i="10"/>
  <c r="Q511" i="10"/>
  <c r="Q514" i="10"/>
  <c r="Q520" i="10"/>
  <c r="Q526" i="10"/>
  <c r="Q543" i="10"/>
  <c r="Q546" i="10"/>
  <c r="Q587" i="10"/>
  <c r="Q599" i="10"/>
  <c r="Q602" i="10"/>
  <c r="Q605" i="10"/>
  <c r="Q635" i="10"/>
  <c r="Q661" i="10"/>
  <c r="Q688" i="10"/>
  <c r="Q723" i="10"/>
  <c r="Q729" i="10"/>
  <c r="Q741" i="10"/>
  <c r="Q788" i="10"/>
  <c r="Q800" i="10"/>
  <c r="Q833" i="10"/>
  <c r="Q880" i="10"/>
  <c r="Q883" i="10"/>
  <c r="Q933" i="10"/>
  <c r="Q936" i="10"/>
  <c r="Q945" i="10"/>
  <c r="Q948" i="10"/>
  <c r="Q960" i="10"/>
  <c r="Q59" i="10"/>
  <c r="Q99" i="10"/>
  <c r="Q341" i="10"/>
  <c r="Q400" i="10"/>
  <c r="Q403" i="10"/>
  <c r="Q429" i="10"/>
  <c r="Q467" i="10"/>
  <c r="Q470" i="10"/>
  <c r="Q482" i="10"/>
  <c r="Q488" i="10"/>
  <c r="Q538" i="10"/>
  <c r="Q558" i="10"/>
  <c r="Q561" i="10"/>
  <c r="Q573" i="10"/>
  <c r="Q620" i="10"/>
  <c r="Q623" i="10"/>
  <c r="Q659" i="10"/>
  <c r="Q753" i="10"/>
  <c r="Q80" i="10"/>
  <c r="Q13" i="10"/>
  <c r="Q612" i="10"/>
  <c r="Q881" i="10"/>
  <c r="Q884" i="10"/>
  <c r="Q987" i="10"/>
  <c r="Q996" i="10"/>
  <c r="Q54" i="10"/>
  <c r="Q60" i="10"/>
  <c r="Q106" i="10"/>
  <c r="Q176" i="10"/>
  <c r="Q188" i="10"/>
  <c r="Q774" i="10"/>
  <c r="Q777" i="10"/>
  <c r="Q816" i="10"/>
  <c r="Q836" i="10"/>
  <c r="Q839" i="10"/>
  <c r="Q842" i="10"/>
  <c r="Q854" i="10"/>
  <c r="Q860" i="10"/>
  <c r="Q863" i="10"/>
  <c r="Q866" i="10"/>
  <c r="Q10" i="10"/>
  <c r="R58" i="10" s="1"/>
  <c r="Q68" i="10"/>
  <c r="Q8" i="10"/>
  <c r="Q43" i="10"/>
  <c r="Q67" i="10"/>
  <c r="Q84" i="10"/>
  <c r="Q95" i="10"/>
  <c r="Q124" i="10"/>
  <c r="Q136" i="10"/>
  <c r="Q142" i="10"/>
  <c r="Q194" i="10"/>
  <c r="Q251" i="10"/>
  <c r="Q257" i="10"/>
  <c r="Q362" i="10"/>
  <c r="Q368" i="10"/>
  <c r="Q374" i="10"/>
  <c r="Q380" i="10"/>
  <c r="Q462" i="10"/>
  <c r="Q497" i="10"/>
  <c r="Q500" i="10"/>
  <c r="Q503" i="10"/>
  <c r="Q509" i="10"/>
  <c r="Q524" i="10"/>
  <c r="Q544" i="10"/>
  <c r="Q547" i="10"/>
  <c r="Q588" i="10"/>
  <c r="Q591" i="10"/>
  <c r="Q594" i="10"/>
  <c r="Q597" i="10"/>
  <c r="Q630" i="10"/>
  <c r="Q683" i="10"/>
  <c r="Q718" i="10"/>
  <c r="Q721" i="10"/>
  <c r="Q733" i="10"/>
  <c r="Q736" i="10"/>
  <c r="Q786" i="10"/>
  <c r="Q792" i="10"/>
  <c r="Q795" i="10"/>
  <c r="Q798" i="10"/>
  <c r="Q32" i="10"/>
  <c r="Q85" i="10"/>
  <c r="Q131" i="10"/>
  <c r="Q285" i="10"/>
  <c r="Q297" i="10"/>
  <c r="Q392" i="10"/>
  <c r="Q395" i="10"/>
  <c r="Q398" i="10"/>
  <c r="Q430" i="10"/>
  <c r="Q433" i="10"/>
  <c r="Q439" i="10"/>
  <c r="Q465" i="10"/>
  <c r="Q471" i="10"/>
  <c r="Q550" i="10"/>
  <c r="Q559" i="10"/>
  <c r="Q568" i="10"/>
  <c r="Q580" i="10"/>
  <c r="Q621" i="10"/>
  <c r="Q665" i="10"/>
  <c r="Q668" i="10"/>
  <c r="Q677" i="10"/>
  <c r="Q748" i="10"/>
  <c r="Q813" i="10"/>
  <c r="Q864" i="10"/>
  <c r="Q899" i="10"/>
  <c r="Q917" i="10"/>
  <c r="Q923" i="10"/>
  <c r="Q190" i="10"/>
  <c r="Q195" i="10"/>
  <c r="Q212" i="10"/>
  <c r="Q218" i="10"/>
  <c r="Q241" i="10"/>
  <c r="Q274" i="10"/>
  <c r="Q280" i="10"/>
  <c r="Q378" i="10"/>
  <c r="Q510" i="10"/>
  <c r="Q728" i="10"/>
  <c r="Q740" i="10"/>
  <c r="Q743" i="10"/>
  <c r="Q935" i="10"/>
  <c r="Q941" i="10"/>
  <c r="Q985" i="10"/>
  <c r="Q991" i="10"/>
  <c r="Q994" i="10"/>
  <c r="Q837" i="10"/>
  <c r="Q840" i="10"/>
  <c r="Q974" i="10"/>
  <c r="Q312" i="10"/>
  <c r="Q375" i="10"/>
  <c r="Q396" i="10"/>
  <c r="Q448" i="10"/>
  <c r="Q459" i="10"/>
  <c r="Q479" i="10"/>
  <c r="Q508" i="10"/>
  <c r="Q11" i="10"/>
  <c r="Q38" i="10"/>
  <c r="Q103" i="10"/>
  <c r="Q161" i="10"/>
  <c r="Q189" i="10"/>
  <c r="Q219" i="10"/>
  <c r="Q227" i="10"/>
  <c r="Q231" i="10"/>
  <c r="Q277" i="10"/>
  <c r="Q284" i="10"/>
  <c r="Q323" i="10"/>
  <c r="Q340" i="10"/>
  <c r="Q343" i="10"/>
  <c r="Q346" i="10"/>
  <c r="Q349" i="10"/>
  <c r="Q402" i="10"/>
  <c r="Q523" i="10"/>
  <c r="Q27" i="10"/>
  <c r="Q35" i="10"/>
  <c r="Q73" i="10"/>
  <c r="Q88" i="10"/>
  <c r="Q107" i="10"/>
  <c r="Q119" i="10"/>
  <c r="Q127" i="10"/>
  <c r="Q130" i="10"/>
  <c r="Q134" i="10"/>
  <c r="Q138" i="10"/>
  <c r="Q200" i="10"/>
  <c r="Q204" i="10"/>
  <c r="Q259" i="10"/>
  <c r="Q288" i="10"/>
  <c r="Q296" i="10"/>
  <c r="Q506" i="10"/>
  <c r="Q557" i="10"/>
  <c r="Q560" i="10"/>
  <c r="Q347" i="10"/>
  <c r="Q12" i="10"/>
  <c r="Q40" i="10"/>
  <c r="Q116" i="10"/>
  <c r="Q143" i="10"/>
  <c r="Q147" i="10"/>
  <c r="Q151" i="10"/>
  <c r="Q155" i="10"/>
  <c r="Q163" i="10"/>
  <c r="Q217" i="10"/>
  <c r="Q225" i="10"/>
  <c r="Q229" i="10"/>
  <c r="Q237" i="10"/>
  <c r="Q313" i="10"/>
  <c r="Q324" i="10"/>
  <c r="Q344" i="10"/>
  <c r="Q365" i="10"/>
  <c r="Q408" i="10"/>
  <c r="Q521" i="10"/>
  <c r="Q252" i="10"/>
  <c r="Q278" i="10"/>
  <c r="Q327" i="10"/>
  <c r="Q377" i="10"/>
  <c r="Q394" i="10"/>
  <c r="Q397" i="10"/>
  <c r="Q417" i="10"/>
  <c r="Q443" i="10"/>
  <c r="Q446" i="10"/>
  <c r="Q449" i="10"/>
  <c r="Q466" i="10"/>
  <c r="Q17" i="10"/>
  <c r="Q21" i="10"/>
  <c r="Q52" i="10"/>
  <c r="Q79" i="10"/>
  <c r="Q93" i="10"/>
  <c r="Q109" i="10"/>
  <c r="Q171" i="10"/>
  <c r="Q179" i="10"/>
  <c r="Q234" i="10"/>
  <c r="Q268" i="10"/>
  <c r="Q302" i="10"/>
  <c r="Q354" i="10"/>
  <c r="Q14" i="10"/>
  <c r="Q26" i="10"/>
  <c r="Q141" i="10"/>
  <c r="Q145" i="10"/>
  <c r="Q149" i="10"/>
  <c r="Q153" i="10"/>
  <c r="Q264" i="10"/>
  <c r="Q291" i="10"/>
  <c r="Q315" i="10"/>
  <c r="Q318" i="10"/>
  <c r="Q342" i="10"/>
  <c r="Q345" i="10"/>
  <c r="Q348" i="10"/>
  <c r="Q383" i="10"/>
  <c r="Q386" i="10"/>
  <c r="Q389" i="10"/>
  <c r="Q409" i="10"/>
  <c r="Q412" i="10"/>
  <c r="Q415" i="10"/>
  <c r="Q435" i="10"/>
  <c r="Q438" i="10"/>
  <c r="Q441" i="10"/>
  <c r="Q513" i="10"/>
  <c r="Q516" i="10"/>
  <c r="Q49" i="10"/>
  <c r="R49" i="10" s="1"/>
  <c r="Q211" i="10"/>
  <c r="Q566" i="10"/>
  <c r="Q569" i="10"/>
  <c r="Q583" i="10"/>
  <c r="Q600" i="10"/>
  <c r="Q651" i="10"/>
  <c r="Q657" i="10"/>
  <c r="Q705" i="10"/>
  <c r="Q708" i="10"/>
  <c r="Q722" i="10"/>
  <c r="Q725" i="10"/>
  <c r="Q745" i="10"/>
  <c r="Q768" i="10"/>
  <c r="Q785" i="10"/>
  <c r="Q799" i="10"/>
  <c r="Q859" i="10"/>
  <c r="Q867" i="10"/>
  <c r="Q887" i="10"/>
  <c r="Q904" i="10"/>
  <c r="Q944" i="10"/>
  <c r="Q961" i="10"/>
  <c r="Q964" i="10"/>
  <c r="Q501" i="11"/>
  <c r="Q507" i="11"/>
  <c r="Q510" i="11"/>
  <c r="Q92" i="11"/>
  <c r="Q100" i="11"/>
  <c r="Q104" i="11"/>
  <c r="Q112" i="11"/>
  <c r="Q116" i="11"/>
  <c r="Q124" i="11"/>
  <c r="Q128" i="11"/>
  <c r="Q485" i="10"/>
  <c r="Q494" i="10"/>
  <c r="Q499" i="10"/>
  <c r="Q502" i="10"/>
  <c r="Q525" i="10"/>
  <c r="Q536" i="10"/>
  <c r="Q572" i="10"/>
  <c r="Q589" i="10"/>
  <c r="Q595" i="10"/>
  <c r="Q603" i="10"/>
  <c r="Q626" i="10"/>
  <c r="Q655" i="10"/>
  <c r="Q663" i="10"/>
  <c r="Q669" i="10"/>
  <c r="Q672" i="10"/>
  <c r="Q680" i="10"/>
  <c r="Q711" i="10"/>
  <c r="Q734" i="10"/>
  <c r="Q754" i="10"/>
  <c r="Q757" i="10"/>
  <c r="Q763" i="10"/>
  <c r="Q811" i="10"/>
  <c r="Q825" i="10"/>
  <c r="Q845" i="10"/>
  <c r="Q848" i="10"/>
  <c r="Q857" i="10"/>
  <c r="Q876" i="10"/>
  <c r="Q896" i="10"/>
  <c r="Q905" i="10"/>
  <c r="Q919" i="10"/>
  <c r="Q965" i="10"/>
  <c r="Q313" i="11"/>
  <c r="Q325" i="11"/>
  <c r="Q331" i="11"/>
  <c r="Q334" i="11"/>
  <c r="Q824" i="11"/>
  <c r="Q556" i="10"/>
  <c r="Q575" i="10"/>
  <c r="Q578" i="10"/>
  <c r="Q598" i="10"/>
  <c r="Q609" i="10"/>
  <c r="Q615" i="10"/>
  <c r="Q618" i="10"/>
  <c r="Q632" i="10"/>
  <c r="Q647" i="10"/>
  <c r="Q686" i="10"/>
  <c r="Q717" i="10"/>
  <c r="Q720" i="10"/>
  <c r="Q794" i="10"/>
  <c r="Q797" i="10"/>
  <c r="Q831" i="10"/>
  <c r="Q851" i="10"/>
  <c r="Q879" i="10"/>
  <c r="Q882" i="10"/>
  <c r="Q939" i="10"/>
  <c r="Q979" i="10"/>
  <c r="Q982" i="10"/>
  <c r="Q999" i="10"/>
  <c r="Q624" i="11"/>
  <c r="Q81" i="11"/>
  <c r="Q97" i="11"/>
  <c r="Q105" i="11"/>
  <c r="Q109" i="11"/>
  <c r="Q117" i="11"/>
  <c r="Q121" i="11"/>
  <c r="Q129" i="11"/>
  <c r="Q141" i="11"/>
  <c r="Q154" i="11"/>
  <c r="Q595" i="11"/>
  <c r="Q607" i="11"/>
  <c r="Q714" i="11"/>
  <c r="Q717" i="11"/>
  <c r="Q720" i="11"/>
  <c r="Q729" i="11"/>
  <c r="Q732" i="11"/>
  <c r="Q735" i="11"/>
  <c r="Q741" i="11"/>
  <c r="Q747" i="11"/>
  <c r="Q911" i="11"/>
  <c r="Q923" i="11"/>
  <c r="Q947" i="11"/>
  <c r="Q781" i="10"/>
  <c r="Q150" i="11"/>
  <c r="Q163" i="11"/>
  <c r="Q173" i="11"/>
  <c r="Q590" i="10"/>
  <c r="Q596" i="10"/>
  <c r="Q604" i="10"/>
  <c r="Q627" i="10"/>
  <c r="Q664" i="10"/>
  <c r="Q670" i="10"/>
  <c r="Q681" i="10"/>
  <c r="Q684" i="10"/>
  <c r="Q712" i="10"/>
  <c r="Q715" i="10"/>
  <c r="Q732" i="10"/>
  <c r="Q735" i="10"/>
  <c r="Q752" i="10"/>
  <c r="Q755" i="10"/>
  <c r="Q758" i="10"/>
  <c r="Q761" i="10"/>
  <c r="Q775" i="10"/>
  <c r="Q789" i="10"/>
  <c r="Q812" i="10"/>
  <c r="Q843" i="10"/>
  <c r="Q846" i="10"/>
  <c r="Q849" i="10"/>
  <c r="Q897" i="10"/>
  <c r="Q920" i="10"/>
  <c r="Q951" i="10"/>
  <c r="Q957" i="10"/>
  <c r="Q971" i="10"/>
  <c r="Q54" i="11"/>
  <c r="Q62" i="11"/>
  <c r="Q66" i="11"/>
  <c r="Q70" i="11"/>
  <c r="Q82" i="11"/>
  <c r="Q118" i="11"/>
  <c r="Q142" i="11"/>
  <c r="Q155" i="11"/>
  <c r="Q159" i="11"/>
  <c r="Q530" i="11"/>
  <c r="Q536" i="11"/>
  <c r="Q542" i="11"/>
  <c r="Q545" i="11"/>
  <c r="Q548" i="11"/>
  <c r="Q554" i="11"/>
  <c r="Q557" i="11"/>
  <c r="Q566" i="11"/>
  <c r="Q980" i="11"/>
  <c r="Q983" i="11"/>
  <c r="Q444" i="10"/>
  <c r="Q455" i="10"/>
  <c r="Q458" i="10"/>
  <c r="Q461" i="10"/>
  <c r="Q469" i="10"/>
  <c r="Q492" i="10"/>
  <c r="Q495" i="10"/>
  <c r="Q512" i="10"/>
  <c r="Q515" i="10"/>
  <c r="Q540" i="10"/>
  <c r="Q565" i="10"/>
  <c r="Q613" i="10"/>
  <c r="Q656" i="10"/>
  <c r="Q701" i="10"/>
  <c r="Q704" i="10"/>
  <c r="Q707" i="10"/>
  <c r="Q724" i="10"/>
  <c r="Q744" i="10"/>
  <c r="Q756" i="10"/>
  <c r="Q759" i="10"/>
  <c r="Q762" i="10"/>
  <c r="Q770" i="10"/>
  <c r="Q784" i="10"/>
  <c r="Q801" i="10"/>
  <c r="Q855" i="10"/>
  <c r="Q886" i="10"/>
  <c r="Q926" i="10"/>
  <c r="Q963" i="10"/>
  <c r="Q366" i="11"/>
  <c r="Q375" i="11"/>
  <c r="Q378" i="11"/>
  <c r="Q390" i="11"/>
  <c r="Q411" i="11"/>
  <c r="Q897" i="11"/>
  <c r="Q900" i="11"/>
  <c r="Q639" i="10"/>
  <c r="Q645" i="10"/>
  <c r="Q676" i="10"/>
  <c r="Q693" i="10"/>
  <c r="Q696" i="10"/>
  <c r="Q730" i="10"/>
  <c r="Q773" i="10"/>
  <c r="Q787" i="10"/>
  <c r="Q804" i="10"/>
  <c r="Q807" i="10"/>
  <c r="Q818" i="10"/>
  <c r="Q821" i="10"/>
  <c r="Q838" i="10"/>
  <c r="Q841" i="10"/>
  <c r="Q861" i="10"/>
  <c r="Q872" i="10"/>
  <c r="Q889" i="10"/>
  <c r="Q909" i="10"/>
  <c r="Q912" i="10"/>
  <c r="Q932" i="10"/>
  <c r="Q946" i="10"/>
  <c r="Q949" i="10"/>
  <c r="Q986" i="10"/>
  <c r="Q992" i="10"/>
  <c r="Q995" i="10"/>
  <c r="Q47" i="11"/>
  <c r="Q103" i="11"/>
  <c r="Q115" i="11"/>
  <c r="Q127" i="11"/>
  <c r="Q334" i="10"/>
  <c r="Q337" i="10"/>
  <c r="Q369" i="10"/>
  <c r="Q372" i="10"/>
  <c r="Q424" i="10"/>
  <c r="Q427" i="10"/>
  <c r="Q436" i="10"/>
  <c r="Q453" i="10"/>
  <c r="Q552" i="10"/>
  <c r="Q563" i="10"/>
  <c r="Q574" i="10"/>
  <c r="Q577" i="10"/>
  <c r="Q608" i="10"/>
  <c r="Q611" i="10"/>
  <c r="Q634" i="10"/>
  <c r="Q719" i="10"/>
  <c r="Q742" i="10"/>
  <c r="Q765" i="10"/>
  <c r="Q779" i="10"/>
  <c r="Q782" i="10"/>
  <c r="Q796" i="10"/>
  <c r="Q805" i="10"/>
  <c r="Q830" i="10"/>
  <c r="Q878" i="10"/>
  <c r="Q893" i="10"/>
  <c r="Q924" i="10"/>
  <c r="Q938" i="10"/>
  <c r="Q975" i="10"/>
  <c r="Q981" i="10"/>
  <c r="Q990" i="10"/>
  <c r="Q998" i="10"/>
  <c r="Q166" i="11"/>
  <c r="Q191" i="11"/>
  <c r="Q865" i="11"/>
  <c r="Q877" i="11"/>
  <c r="Q880" i="11"/>
  <c r="Q886" i="11"/>
  <c r="Q305" i="12"/>
  <c r="Q355" i="12"/>
  <c r="Q358" i="12"/>
  <c r="Q364" i="12"/>
  <c r="Q397" i="12"/>
  <c r="Q417" i="12"/>
  <c r="Q420" i="12"/>
  <c r="Q473" i="12"/>
  <c r="Q476" i="12"/>
  <c r="Q491" i="12"/>
  <c r="Q494" i="12"/>
  <c r="Q589" i="12"/>
  <c r="Q194" i="11"/>
  <c r="Q202" i="11"/>
  <c r="Q206" i="11"/>
  <c r="Q214" i="11"/>
  <c r="Q238" i="11"/>
  <c r="Q246" i="11"/>
  <c r="Q254" i="11"/>
  <c r="Q262" i="11"/>
  <c r="Q266" i="11"/>
  <c r="Q286" i="11"/>
  <c r="Q298" i="11"/>
  <c r="Q455" i="11"/>
  <c r="Q467" i="11"/>
  <c r="Q479" i="11"/>
  <c r="Q494" i="11"/>
  <c r="Q497" i="11"/>
  <c r="Q556" i="11"/>
  <c r="Q559" i="11"/>
  <c r="Q562" i="11"/>
  <c r="Q568" i="11"/>
  <c r="Q619" i="11"/>
  <c r="Q669" i="11"/>
  <c r="Q672" i="11"/>
  <c r="Q675" i="11"/>
  <c r="Q759" i="11"/>
  <c r="Q771" i="11"/>
  <c r="Q777" i="11"/>
  <c r="Q884" i="11"/>
  <c r="Q976" i="11"/>
  <c r="Q996" i="11"/>
  <c r="Q167" i="12"/>
  <c r="Q243" i="12"/>
  <c r="Q341" i="12"/>
  <c r="Q370" i="12"/>
  <c r="Q391" i="12"/>
  <c r="Q453" i="12"/>
  <c r="Q459" i="12"/>
  <c r="Q462" i="12"/>
  <c r="Q497" i="12"/>
  <c r="Q500" i="12"/>
  <c r="Q503" i="12"/>
  <c r="Q583" i="12"/>
  <c r="Q687" i="12"/>
  <c r="Q693" i="12"/>
  <c r="Q702" i="12"/>
  <c r="Q856" i="12"/>
  <c r="Q862" i="12"/>
  <c r="Q942" i="12"/>
  <c r="Q974" i="12"/>
  <c r="Q977" i="12"/>
  <c r="Q256" i="12"/>
  <c r="Q643" i="12"/>
  <c r="Q655" i="12"/>
  <c r="Q676" i="12"/>
  <c r="Q679" i="12"/>
  <c r="Q756" i="12"/>
  <c r="Q759" i="12"/>
  <c r="Q762" i="12"/>
  <c r="Q794" i="12"/>
  <c r="Q824" i="12"/>
  <c r="Q827" i="12"/>
  <c r="Q934" i="12"/>
  <c r="Q957" i="12"/>
  <c r="Q688" i="12"/>
  <c r="Q706" i="12"/>
  <c r="Q712" i="12"/>
  <c r="Q845" i="12"/>
  <c r="Q851" i="12"/>
  <c r="Q854" i="12"/>
  <c r="Q860" i="12"/>
  <c r="Q878" i="12"/>
  <c r="Q884" i="12"/>
  <c r="Q887" i="12"/>
  <c r="Q972" i="12"/>
  <c r="Q215" i="11"/>
  <c r="Q235" i="11"/>
  <c r="Q279" i="11"/>
  <c r="Q283" i="11"/>
  <c r="Q295" i="11"/>
  <c r="Q500" i="11"/>
  <c r="Q506" i="11"/>
  <c r="Q578" i="11"/>
  <c r="Q587" i="11"/>
  <c r="Q593" i="11"/>
  <c r="Q602" i="11"/>
  <c r="Q605" i="11"/>
  <c r="Q614" i="11"/>
  <c r="Q628" i="11"/>
  <c r="Q679" i="11"/>
  <c r="Q688" i="11"/>
  <c r="Q691" i="11"/>
  <c r="Q712" i="11"/>
  <c r="Q715" i="11"/>
  <c r="Q724" i="11"/>
  <c r="Q748" i="11"/>
  <c r="Q786" i="11"/>
  <c r="Q828" i="11"/>
  <c r="Q840" i="11"/>
  <c r="Q852" i="11"/>
  <c r="Q858" i="11"/>
  <c r="Q959" i="11"/>
  <c r="Q336" i="12"/>
  <c r="Q362" i="12"/>
  <c r="Q365" i="12"/>
  <c r="Q398" i="12"/>
  <c r="Q433" i="12"/>
  <c r="Q483" i="12"/>
  <c r="Q489" i="12"/>
  <c r="Q245" i="12"/>
  <c r="Q368" i="12"/>
  <c r="Q457" i="12"/>
  <c r="Q528" i="12"/>
  <c r="Q599" i="12"/>
  <c r="Q546" i="12"/>
  <c r="Q549" i="12"/>
  <c r="Q552" i="12"/>
  <c r="Q623" i="12"/>
  <c r="Q650" i="12"/>
  <c r="Q656" i="12"/>
  <c r="Q668" i="12"/>
  <c r="Q757" i="12"/>
  <c r="Q760" i="12"/>
  <c r="Q798" i="12"/>
  <c r="Q893" i="12"/>
  <c r="Q932" i="12"/>
  <c r="Q228" i="11"/>
  <c r="Q248" i="11"/>
  <c r="Q268" i="11"/>
  <c r="Q292" i="11"/>
  <c r="Q304" i="11"/>
  <c r="Q349" i="11"/>
  <c r="Q355" i="11"/>
  <c r="Q358" i="11"/>
  <c r="Q373" i="11"/>
  <c r="Q379" i="11"/>
  <c r="Q382" i="11"/>
  <c r="Q400" i="11"/>
  <c r="Q540" i="11"/>
  <c r="Q549" i="11"/>
  <c r="Q561" i="11"/>
  <c r="Q564" i="11"/>
  <c r="Q796" i="11"/>
  <c r="Q799" i="11"/>
  <c r="Q802" i="11"/>
  <c r="Q805" i="11"/>
  <c r="Q808" i="11"/>
  <c r="Q811" i="11"/>
  <c r="Q817" i="11"/>
  <c r="Q909" i="11"/>
  <c r="Q921" i="11"/>
  <c r="Q924" i="11"/>
  <c r="Q933" i="11"/>
  <c r="Q945" i="11"/>
  <c r="Q948" i="11"/>
  <c r="Q954" i="11"/>
  <c r="Q69" i="12"/>
  <c r="Q704" i="12"/>
  <c r="Q727" i="12"/>
  <c r="Q739" i="12"/>
  <c r="Q745" i="12"/>
  <c r="Q766" i="12"/>
  <c r="Q769" i="12"/>
  <c r="Q772" i="12"/>
  <c r="Q775" i="12"/>
  <c r="Q858" i="12"/>
  <c r="Q870" i="12"/>
  <c r="Q879" i="12"/>
  <c r="Q882" i="12"/>
  <c r="Q902" i="12"/>
  <c r="Q905" i="12"/>
  <c r="Q908" i="12"/>
  <c r="Q914" i="12"/>
  <c r="Q917" i="12"/>
  <c r="Q920" i="12"/>
  <c r="Q926" i="12"/>
  <c r="Q929" i="12"/>
  <c r="Q976" i="12"/>
  <c r="Q242" i="12"/>
  <c r="Q250" i="12"/>
  <c r="Q254" i="12"/>
  <c r="Q262" i="12"/>
  <c r="Q269" i="12"/>
  <c r="Q331" i="12"/>
  <c r="Q351" i="12"/>
  <c r="Q354" i="12"/>
  <c r="Q357" i="12"/>
  <c r="Q366" i="12"/>
  <c r="Q402" i="12"/>
  <c r="Q410" i="12"/>
  <c r="Q490" i="12"/>
  <c r="Q591" i="12"/>
  <c r="Q594" i="12"/>
  <c r="Q266" i="12"/>
  <c r="Q274" i="12"/>
  <c r="Q278" i="12"/>
  <c r="Q286" i="12"/>
  <c r="Q340" i="12"/>
  <c r="Q387" i="12"/>
  <c r="Q408" i="12"/>
  <c r="Q440" i="12"/>
  <c r="Q443" i="12"/>
  <c r="Q449" i="12"/>
  <c r="Q455" i="12"/>
  <c r="Q464" i="12"/>
  <c r="Q523" i="12"/>
  <c r="Q561" i="12"/>
  <c r="Q564" i="12"/>
  <c r="Q573" i="12"/>
  <c r="Q582" i="12"/>
  <c r="Q603" i="12"/>
  <c r="Q606" i="12"/>
  <c r="Q612" i="12"/>
  <c r="Q615" i="12"/>
  <c r="Q731" i="12"/>
  <c r="Q749" i="12"/>
  <c r="Q805" i="12"/>
  <c r="Q820" i="12"/>
  <c r="Q903" i="12"/>
  <c r="Q906" i="12"/>
  <c r="Q912" i="12"/>
  <c r="Q915" i="12"/>
  <c r="Q924" i="12"/>
  <c r="Q927" i="12"/>
  <c r="Q201" i="11"/>
  <c r="Q213" i="11"/>
  <c r="Q221" i="11"/>
  <c r="Q225" i="11"/>
  <c r="Q233" i="11"/>
  <c r="Q237" i="11"/>
  <c r="Q245" i="11"/>
  <c r="Q249" i="11"/>
  <c r="Q273" i="11"/>
  <c r="Q277" i="11"/>
  <c r="Q293" i="11"/>
  <c r="Q297" i="11"/>
  <c r="Q301" i="11"/>
  <c r="Q314" i="11"/>
  <c r="Q320" i="11"/>
  <c r="Q323" i="11"/>
  <c r="Q332" i="11"/>
  <c r="Q341" i="11"/>
  <c r="Q511" i="11"/>
  <c r="Q630" i="11"/>
  <c r="Q639" i="11"/>
  <c r="Q642" i="11"/>
  <c r="Q645" i="11"/>
  <c r="Q648" i="11"/>
  <c r="Q654" i="11"/>
  <c r="Q660" i="11"/>
  <c r="Q725" i="11"/>
  <c r="Q984" i="11"/>
  <c r="Q38" i="12"/>
  <c r="Q651" i="12"/>
  <c r="Q660" i="12"/>
  <c r="Q663" i="12"/>
  <c r="Q672" i="12"/>
  <c r="Q675" i="12"/>
  <c r="Q684" i="12"/>
  <c r="Q755" i="12"/>
  <c r="Q793" i="12"/>
  <c r="Q823" i="12"/>
  <c r="Q826" i="12"/>
  <c r="Q835" i="12"/>
  <c r="Q838" i="12"/>
  <c r="Q891" i="12"/>
  <c r="Q936" i="12"/>
  <c r="Q979" i="12"/>
  <c r="Q982" i="12"/>
  <c r="Q985" i="12"/>
  <c r="Q472" i="11"/>
  <c r="Q478" i="11"/>
  <c r="Q867" i="11"/>
  <c r="Q870" i="11"/>
  <c r="Q873" i="11"/>
  <c r="Q440" i="11"/>
  <c r="Q502" i="11"/>
  <c r="Q505" i="11"/>
  <c r="Q508" i="11"/>
  <c r="Q555" i="11"/>
  <c r="Q558" i="11"/>
  <c r="Q670" i="11"/>
  <c r="Q673" i="11"/>
  <c r="Q676" i="11"/>
  <c r="Q726" i="11"/>
  <c r="Q782" i="11"/>
  <c r="Q932" i="11"/>
  <c r="Q367" i="11"/>
  <c r="M5" i="11"/>
  <c r="Q317" i="11"/>
  <c r="Q526" i="11"/>
  <c r="Q529" i="11"/>
  <c r="Q423" i="11"/>
  <c r="Q426" i="11"/>
  <c r="Q429" i="11"/>
  <c r="Q432" i="11"/>
  <c r="Q435" i="11"/>
  <c r="Q538" i="11"/>
  <c r="Q541" i="11"/>
  <c r="Q821" i="11"/>
  <c r="Q830" i="11"/>
  <c r="Q833" i="11"/>
  <c r="Q836" i="11"/>
  <c r="Q839" i="11"/>
  <c r="Q842" i="11"/>
  <c r="Q845" i="11"/>
  <c r="Q848" i="11"/>
  <c r="Q315" i="11"/>
  <c r="Q318" i="11"/>
  <c r="Q589" i="11"/>
  <c r="Q651" i="11"/>
  <c r="Q701" i="11"/>
  <c r="Q704" i="11"/>
  <c r="Q974" i="11"/>
  <c r="Q977" i="11"/>
  <c r="Q424" i="11"/>
  <c r="Q430" i="11"/>
  <c r="Q433" i="11"/>
  <c r="Q539" i="11"/>
  <c r="Q592" i="11"/>
  <c r="Q401" i="11"/>
  <c r="Q407" i="11"/>
  <c r="Q831" i="11"/>
  <c r="Q834" i="11"/>
  <c r="Q837" i="11"/>
  <c r="Q354" i="11"/>
  <c r="Q19" i="11"/>
  <c r="Q27" i="11"/>
  <c r="Q372" i="11"/>
  <c r="Q471" i="11"/>
  <c r="Q474" i="11"/>
  <c r="Q477" i="11"/>
  <c r="Q544" i="11"/>
  <c r="Q547" i="11"/>
  <c r="Q738" i="11"/>
  <c r="Q761" i="11"/>
  <c r="Q764" i="11"/>
  <c r="Q767" i="11"/>
  <c r="Q242" i="11"/>
  <c r="Q258" i="11"/>
  <c r="Q282" i="11"/>
  <c r="Q381" i="11"/>
  <c r="Q384" i="11"/>
  <c r="Q454" i="11"/>
  <c r="Q480" i="11"/>
  <c r="Q608" i="11"/>
  <c r="Q611" i="11"/>
  <c r="Q692" i="11"/>
  <c r="Q721" i="11"/>
  <c r="Q744" i="11"/>
  <c r="Q770" i="11"/>
  <c r="Q814" i="11"/>
  <c r="Q843" i="11"/>
  <c r="Q846" i="11"/>
  <c r="Q849" i="11"/>
  <c r="Q887" i="11"/>
  <c r="Q910" i="11"/>
  <c r="Q143" i="11"/>
  <c r="Q147" i="11"/>
  <c r="Q151" i="11"/>
  <c r="Q457" i="11"/>
  <c r="Q896" i="11"/>
  <c r="Q922" i="11"/>
  <c r="Q956" i="11"/>
  <c r="Q861" i="11"/>
  <c r="Q982" i="11"/>
  <c r="Q999" i="11"/>
  <c r="Q437" i="11"/>
  <c r="Q519" i="11"/>
  <c r="Q522" i="11"/>
  <c r="Q632" i="11"/>
  <c r="Q635" i="11"/>
  <c r="Q661" i="11"/>
  <c r="Q690" i="11"/>
  <c r="Q762" i="11"/>
  <c r="Q765" i="11"/>
  <c r="Q768" i="11"/>
  <c r="Q344" i="11"/>
  <c r="Q414" i="11"/>
  <c r="Q417" i="11"/>
  <c r="Q496" i="11"/>
  <c r="Q609" i="11"/>
  <c r="Q612" i="11"/>
  <c r="Q693" i="11"/>
  <c r="Q722" i="11"/>
  <c r="Q745" i="11"/>
  <c r="Q847" i="11"/>
  <c r="Q818" i="11"/>
  <c r="Q859" i="11"/>
  <c r="Q920" i="11"/>
  <c r="Q113" i="11"/>
  <c r="Q903" i="11"/>
  <c r="Q906" i="11"/>
  <c r="Q963" i="11"/>
  <c r="Q438" i="11"/>
  <c r="Q447" i="11"/>
  <c r="Q450" i="11"/>
  <c r="Q470" i="11"/>
  <c r="Q473" i="11"/>
  <c r="Q476" i="11"/>
  <c r="Q543" i="11"/>
  <c r="Q546" i="11"/>
  <c r="Q572" i="11"/>
  <c r="Q575" i="11"/>
  <c r="Q604" i="11"/>
  <c r="Q792" i="11"/>
  <c r="Q798" i="11"/>
  <c r="Q986" i="11"/>
  <c r="Q989" i="11"/>
  <c r="Q46" i="11"/>
  <c r="Q58" i="11"/>
  <c r="Q374" i="11"/>
  <c r="Q377" i="11"/>
  <c r="Q386" i="11"/>
  <c r="Q610" i="11"/>
  <c r="Q613" i="11"/>
  <c r="Q694" i="11"/>
  <c r="Q743" i="11"/>
  <c r="Q746" i="11"/>
  <c r="Q819" i="11"/>
  <c r="Q935" i="11"/>
  <c r="Q938" i="11"/>
  <c r="Q941" i="11"/>
  <c r="Q944" i="11"/>
  <c r="Q958" i="11"/>
  <c r="Q135" i="12"/>
  <c r="Q143" i="12"/>
  <c r="Q427" i="12"/>
  <c r="Q465" i="12"/>
  <c r="Q518" i="12"/>
  <c r="Q770" i="12"/>
  <c r="Q776" i="12"/>
  <c r="Q36" i="12"/>
  <c r="Q40" i="12"/>
  <c r="Q267" i="12"/>
  <c r="Q314" i="12"/>
  <c r="Q317" i="12"/>
  <c r="Q407" i="12"/>
  <c r="Q565" i="12"/>
  <c r="Q571" i="12"/>
  <c r="Q700" i="12"/>
  <c r="Q703" i="12"/>
  <c r="Q753" i="12"/>
  <c r="Q393" i="12"/>
  <c r="Q422" i="12"/>
  <c r="Q451" i="12"/>
  <c r="Q454" i="12"/>
  <c r="Q803" i="12"/>
  <c r="Q806" i="12"/>
  <c r="Q809" i="12"/>
  <c r="Q815" i="12"/>
  <c r="Q818" i="12"/>
  <c r="Q268" i="12"/>
  <c r="Q425" i="12"/>
  <c r="Q466" i="12"/>
  <c r="Q586" i="12"/>
  <c r="Q774" i="12"/>
  <c r="Q177" i="12"/>
  <c r="Q557" i="12"/>
  <c r="Q560" i="12"/>
  <c r="Q880" i="12"/>
  <c r="Q886" i="12"/>
  <c r="Q327" i="12"/>
  <c r="Q301" i="12"/>
  <c r="Q330" i="12"/>
  <c r="Q394" i="12"/>
  <c r="Q496" i="12"/>
  <c r="Q502" i="12"/>
  <c r="Q505" i="12"/>
  <c r="Q598" i="12"/>
  <c r="Q607" i="12"/>
  <c r="Q610" i="12"/>
  <c r="Q613" i="12"/>
  <c r="Q616" i="12"/>
  <c r="Q678" i="12"/>
  <c r="Q681" i="12"/>
  <c r="Q857" i="12"/>
  <c r="Q866" i="12"/>
  <c r="Q869" i="12"/>
  <c r="Q403" i="12"/>
  <c r="Q467" i="12"/>
  <c r="Q470" i="12"/>
  <c r="Q716" i="12"/>
  <c r="Q719" i="12"/>
  <c r="Q722" i="12"/>
  <c r="Q39" i="12"/>
  <c r="Q342" i="12"/>
  <c r="Q345" i="12"/>
  <c r="Q374" i="12"/>
  <c r="Q377" i="12"/>
  <c r="Q380" i="12"/>
  <c r="Q386" i="12"/>
  <c r="Q962" i="12"/>
  <c r="Q56" i="12"/>
  <c r="Q75" i="12"/>
  <c r="Q111" i="12"/>
  <c r="Q303" i="12"/>
  <c r="Q306" i="12"/>
  <c r="Q369" i="12"/>
  <c r="Q395" i="12"/>
  <c r="Q452" i="12"/>
  <c r="Q472" i="12"/>
  <c r="Q475" i="12"/>
  <c r="Q501" i="12"/>
  <c r="Q504" i="12"/>
  <c r="Q521" i="12"/>
  <c r="Q524" i="12"/>
  <c r="Q527" i="12"/>
  <c r="Q530" i="12"/>
  <c r="Q574" i="12"/>
  <c r="Q619" i="12"/>
  <c r="Q622" i="12"/>
  <c r="Q654" i="12"/>
  <c r="Q657" i="12"/>
  <c r="Q758" i="12"/>
  <c r="Q780" i="12"/>
  <c r="Q783" i="12"/>
  <c r="Q821" i="12"/>
  <c r="Q832" i="12"/>
  <c r="Q855" i="12"/>
  <c r="Q980" i="12"/>
  <c r="Q986" i="12"/>
  <c r="Q989" i="12"/>
  <c r="Q127" i="12"/>
  <c r="Q233" i="12"/>
  <c r="Q237" i="12"/>
  <c r="Q241" i="12"/>
  <c r="Q249" i="12"/>
  <c r="Q253" i="12"/>
  <c r="Q309" i="12"/>
  <c r="Q312" i="12"/>
  <c r="Q315" i="12"/>
  <c r="Q318" i="12"/>
  <c r="Q332" i="12"/>
  <c r="Q343" i="12"/>
  <c r="Q346" i="12"/>
  <c r="Q412" i="12"/>
  <c r="Q415" i="12"/>
  <c r="Q429" i="12"/>
  <c r="Q432" i="12"/>
  <c r="Q458" i="12"/>
  <c r="Q510" i="12"/>
  <c r="Q513" i="12"/>
  <c r="Q533" i="12"/>
  <c r="Q539" i="12"/>
  <c r="Q542" i="12"/>
  <c r="Q545" i="12"/>
  <c r="Q548" i="12"/>
  <c r="Q551" i="12"/>
  <c r="Q588" i="12"/>
  <c r="Q602" i="12"/>
  <c r="Q605" i="12"/>
  <c r="Q625" i="12"/>
  <c r="Q628" i="12"/>
  <c r="Q631" i="12"/>
  <c r="Q637" i="12"/>
  <c r="Q640" i="12"/>
  <c r="Q669" i="12"/>
  <c r="Q689" i="12"/>
  <c r="Q698" i="12"/>
  <c r="Q701" i="12"/>
  <c r="Q715" i="12"/>
  <c r="Q718" i="12"/>
  <c r="Q721" i="12"/>
  <c r="Q738" i="12"/>
  <c r="Q741" i="12"/>
  <c r="Q744" i="12"/>
  <c r="Q747" i="12"/>
  <c r="Q861" i="12"/>
  <c r="Q881" i="12"/>
  <c r="Q892" i="12"/>
  <c r="Q949" i="12"/>
  <c r="Q966" i="12"/>
  <c r="Q992" i="12"/>
  <c r="Q995" i="12"/>
  <c r="Q998" i="12"/>
  <c r="Q321" i="12"/>
  <c r="Q324" i="12"/>
  <c r="Q349" i="12"/>
  <c r="Q381" i="12"/>
  <c r="Q384" i="12"/>
  <c r="Q401" i="12"/>
  <c r="Q418" i="12"/>
  <c r="Q461" i="12"/>
  <c r="Q484" i="12"/>
  <c r="Q554" i="12"/>
  <c r="Q580" i="12"/>
  <c r="Q608" i="12"/>
  <c r="Q611" i="12"/>
  <c r="Q646" i="12"/>
  <c r="Q649" i="12"/>
  <c r="Q707" i="12"/>
  <c r="Q710" i="12"/>
  <c r="Q841" i="12"/>
  <c r="Q844" i="12"/>
  <c r="Q867" i="12"/>
  <c r="Q895" i="12"/>
  <c r="Q909" i="12"/>
  <c r="Q108" i="12"/>
  <c r="Q186" i="12"/>
  <c r="Q222" i="12"/>
  <c r="Q273" i="12"/>
  <c r="Q277" i="12"/>
  <c r="Q778" i="12"/>
  <c r="Q801" i="12"/>
  <c r="Q804" i="12"/>
  <c r="Q807" i="12"/>
  <c r="Q810" i="12"/>
  <c r="Q813" i="12"/>
  <c r="Q816" i="12"/>
  <c r="Q819" i="12"/>
  <c r="Q847" i="12"/>
  <c r="Q850" i="12"/>
  <c r="Q873" i="12"/>
  <c r="Q876" i="12"/>
  <c r="Q784" i="12"/>
  <c r="Q790" i="12"/>
  <c r="Q961" i="12"/>
  <c r="Q313" i="12"/>
  <c r="Q333" i="12"/>
  <c r="Q413" i="12"/>
  <c r="Q430" i="12"/>
  <c r="Q456" i="12"/>
  <c r="Q511" i="12"/>
  <c r="Q514" i="12"/>
  <c r="Q543" i="12"/>
  <c r="Q600" i="12"/>
  <c r="Q638" i="12"/>
  <c r="Q641" i="12"/>
  <c r="Q644" i="12"/>
  <c r="Q664" i="12"/>
  <c r="Q690" i="12"/>
  <c r="Q733" i="12"/>
  <c r="Q736" i="12"/>
  <c r="Q947" i="12"/>
  <c r="Q950" i="12"/>
  <c r="Q953" i="12"/>
  <c r="Q993" i="12"/>
  <c r="Q996" i="12"/>
  <c r="Q999" i="12"/>
  <c r="Q54" i="12"/>
  <c r="Q58" i="12"/>
  <c r="Q89" i="12"/>
  <c r="Q223" i="12"/>
  <c r="Q325" i="12"/>
  <c r="Q350" i="12"/>
  <c r="Q376" i="12"/>
  <c r="Q379" i="12"/>
  <c r="Q382" i="12"/>
  <c r="Q399" i="12"/>
  <c r="Q419" i="12"/>
  <c r="Q479" i="12"/>
  <c r="Q482" i="12"/>
  <c r="Q485" i="12"/>
  <c r="Q555" i="12"/>
  <c r="Q578" i="12"/>
  <c r="Q609" i="12"/>
  <c r="Q705" i="12"/>
  <c r="Q708" i="12"/>
  <c r="Q711" i="12"/>
  <c r="Q725" i="12"/>
  <c r="Q868" i="12"/>
  <c r="Q885" i="12"/>
  <c r="Q896" i="12"/>
  <c r="Q907" i="12"/>
  <c r="Q913" i="12"/>
  <c r="Q239" i="12"/>
  <c r="Q339" i="12"/>
  <c r="Q353" i="12"/>
  <c r="Q356" i="12"/>
  <c r="Q558" i="12"/>
  <c r="Q682" i="12"/>
  <c r="Q685" i="12"/>
  <c r="Q802" i="12"/>
  <c r="Q808" i="12"/>
  <c r="Q811" i="12"/>
  <c r="Q817" i="12"/>
  <c r="Q848" i="12"/>
  <c r="Q874" i="12"/>
  <c r="Q877" i="12"/>
  <c r="Q888" i="12"/>
  <c r="Q788" i="12"/>
  <c r="Q133" i="12"/>
  <c r="Q200" i="12"/>
  <c r="Q224" i="12"/>
  <c r="Q228" i="12"/>
  <c r="Q431" i="12"/>
  <c r="Q509" i="12"/>
  <c r="Q512" i="12"/>
  <c r="Q538" i="12"/>
  <c r="Q541" i="12"/>
  <c r="Q544" i="12"/>
  <c r="Q550" i="12"/>
  <c r="Q576" i="12"/>
  <c r="Q601" i="12"/>
  <c r="Q624" i="12"/>
  <c r="Q630" i="12"/>
  <c r="Q633" i="12"/>
  <c r="Q639" i="12"/>
  <c r="Q665" i="12"/>
  <c r="Q671" i="12"/>
  <c r="Q674" i="12"/>
  <c r="Q691" i="12"/>
  <c r="Q694" i="12"/>
  <c r="Q697" i="12"/>
  <c r="Q720" i="12"/>
  <c r="Q737" i="12"/>
  <c r="Q740" i="12"/>
  <c r="Q768" i="12"/>
  <c r="Q771" i="12"/>
  <c r="Q954" i="12"/>
  <c r="Q965" i="12"/>
  <c r="Q991" i="12"/>
  <c r="Q994" i="12"/>
  <c r="Q997" i="12"/>
  <c r="Q281" i="11"/>
  <c r="Q330" i="11"/>
  <c r="Q336" i="11"/>
  <c r="Q350" i="11"/>
  <c r="Q353" i="11"/>
  <c r="Q393" i="11"/>
  <c r="Q413" i="11"/>
  <c r="Q416" i="11"/>
  <c r="Q456" i="11"/>
  <c r="Q459" i="11"/>
  <c r="Q462" i="11"/>
  <c r="Q571" i="11"/>
  <c r="Q574" i="11"/>
  <c r="Q577" i="11"/>
  <c r="Q634" i="11"/>
  <c r="Q637" i="11"/>
  <c r="Q697" i="11"/>
  <c r="Q700" i="11"/>
  <c r="Q703" i="11"/>
  <c r="Q706" i="11"/>
  <c r="Q731" i="11"/>
  <c r="Q774" i="11"/>
  <c r="Q791" i="11"/>
  <c r="Q794" i="11"/>
  <c r="Q797" i="11"/>
  <c r="Q823" i="11"/>
  <c r="Q866" i="11"/>
  <c r="Q869" i="11"/>
  <c r="Q872" i="11"/>
  <c r="Q875" i="11"/>
  <c r="Q892" i="11"/>
  <c r="Q895" i="11"/>
  <c r="Q934" i="11"/>
  <c r="Q937" i="11"/>
  <c r="Q943" i="11"/>
  <c r="Q951" i="11"/>
  <c r="Q970" i="11"/>
  <c r="Q981" i="11"/>
  <c r="Q174" i="11"/>
  <c r="Q178" i="11"/>
  <c r="Q186" i="11"/>
  <c r="Q356" i="11"/>
  <c r="Q359" i="11"/>
  <c r="Q362" i="11"/>
  <c r="Q365" i="11"/>
  <c r="Q396" i="11"/>
  <c r="Q399" i="11"/>
  <c r="Q442" i="11"/>
  <c r="Q482" i="11"/>
  <c r="Q485" i="11"/>
  <c r="Q488" i="11"/>
  <c r="Q491" i="11"/>
  <c r="Q514" i="11"/>
  <c r="Q517" i="11"/>
  <c r="Q531" i="11"/>
  <c r="Q534" i="11"/>
  <c r="Q551" i="11"/>
  <c r="Q580" i="11"/>
  <c r="Q583" i="11"/>
  <c r="Q597" i="11"/>
  <c r="Q600" i="11"/>
  <c r="Q620" i="11"/>
  <c r="Q663" i="11"/>
  <c r="Q680" i="11"/>
  <c r="Q683" i="11"/>
  <c r="Q709" i="11"/>
  <c r="Q734" i="11"/>
  <c r="Q757" i="11"/>
  <c r="Q780" i="11"/>
  <c r="Q806" i="11"/>
  <c r="Q826" i="11"/>
  <c r="Q855" i="11"/>
  <c r="Q878" i="11"/>
  <c r="Q881" i="11"/>
  <c r="Q912" i="11"/>
  <c r="Q915" i="11"/>
  <c r="Q918" i="11"/>
  <c r="Q946" i="11"/>
  <c r="Q962" i="11"/>
  <c r="Q965" i="11"/>
  <c r="Q973" i="11"/>
  <c r="Q342" i="11"/>
  <c r="Q345" i="11"/>
  <c r="Q368" i="11"/>
  <c r="Q385" i="11"/>
  <c r="Q388" i="11"/>
  <c r="Q405" i="11"/>
  <c r="Q408" i="11"/>
  <c r="Q468" i="11"/>
  <c r="Q520" i="11"/>
  <c r="Q523" i="11"/>
  <c r="Q537" i="11"/>
  <c r="Q560" i="11"/>
  <c r="Q623" i="11"/>
  <c r="Q649" i="11"/>
  <c r="Q655" i="11"/>
  <c r="Q666" i="11"/>
  <c r="Q737" i="11"/>
  <c r="Q812" i="11"/>
  <c r="Q835" i="11"/>
  <c r="Q838" i="11"/>
  <c r="Q901" i="11"/>
  <c r="Q926" i="11"/>
  <c r="Q929" i="11"/>
  <c r="Q968" i="11"/>
  <c r="Q987" i="11"/>
  <c r="Q57" i="11"/>
  <c r="Q69" i="11"/>
  <c r="Q120" i="11"/>
  <c r="Q231" i="11"/>
  <c r="Q309" i="11"/>
  <c r="Q357" i="11"/>
  <c r="Q360" i="11"/>
  <c r="Q397" i="11"/>
  <c r="Q420" i="11"/>
  <c r="Q443" i="11"/>
  <c r="Q466" i="11"/>
  <c r="Q483" i="11"/>
  <c r="Q486" i="11"/>
  <c r="Q489" i="11"/>
  <c r="Q492" i="11"/>
  <c r="Q532" i="11"/>
  <c r="Q535" i="11"/>
  <c r="Q584" i="11"/>
  <c r="Q598" i="11"/>
  <c r="Q601" i="11"/>
  <c r="Q664" i="11"/>
  <c r="Q681" i="11"/>
  <c r="Q684" i="11"/>
  <c r="Q687" i="11"/>
  <c r="Q718" i="11"/>
  <c r="Q752" i="11"/>
  <c r="Q755" i="11"/>
  <c r="Q758" i="11"/>
  <c r="Q807" i="11"/>
  <c r="Q810" i="11"/>
  <c r="Q827" i="11"/>
  <c r="Q879" i="11"/>
  <c r="Q882" i="11"/>
  <c r="Q913" i="11"/>
  <c r="Q132" i="11"/>
  <c r="Q136" i="11"/>
  <c r="Q251" i="11"/>
  <c r="Q255" i="11"/>
  <c r="Q259" i="11"/>
  <c r="Q263" i="11"/>
  <c r="Q267" i="11"/>
  <c r="Q343" i="11"/>
  <c r="Q380" i="11"/>
  <c r="Q383" i="11"/>
  <c r="Q446" i="11"/>
  <c r="Q449" i="11"/>
  <c r="Q452" i="11"/>
  <c r="Q495" i="11"/>
  <c r="Q498" i="11"/>
  <c r="Q650" i="11"/>
  <c r="Q653" i="11"/>
  <c r="Q656" i="11"/>
  <c r="Q713" i="11"/>
  <c r="Q813" i="11"/>
  <c r="Q885" i="11"/>
  <c r="Q902" i="11"/>
  <c r="Q905" i="11"/>
  <c r="Q927" i="11"/>
  <c r="Q930" i="11"/>
  <c r="Q998" i="11"/>
  <c r="Q326" i="11"/>
  <c r="Q329" i="11"/>
  <c r="Q335" i="11"/>
  <c r="Q392" i="11"/>
  <c r="Q412" i="11"/>
  <c r="Q418" i="11"/>
  <c r="Q458" i="11"/>
  <c r="Q461" i="11"/>
  <c r="Q527" i="11"/>
  <c r="Q570" i="11"/>
  <c r="Q576" i="11"/>
  <c r="Q616" i="11"/>
  <c r="Q633" i="11"/>
  <c r="Q636" i="11"/>
  <c r="Q716" i="11"/>
  <c r="Q730" i="11"/>
  <c r="Q773" i="11"/>
  <c r="Q776" i="11"/>
  <c r="Q793" i="11"/>
  <c r="Q822" i="11"/>
  <c r="Q851" i="11"/>
  <c r="Q871" i="11"/>
  <c r="Q874" i="11"/>
  <c r="Q894" i="11"/>
  <c r="Q936" i="11"/>
  <c r="Q939" i="11"/>
  <c r="Q942" i="11"/>
  <c r="Q950" i="11"/>
  <c r="Q953" i="11"/>
  <c r="Q296" i="11"/>
  <c r="Q310" i="11"/>
  <c r="Q321" i="11"/>
  <c r="Q361" i="11"/>
  <c r="Q398" i="11"/>
  <c r="Q444" i="11"/>
  <c r="Q484" i="11"/>
  <c r="Q487" i="11"/>
  <c r="Q490" i="11"/>
  <c r="Q493" i="11"/>
  <c r="Q513" i="11"/>
  <c r="Q550" i="11"/>
  <c r="Q553" i="11"/>
  <c r="Q582" i="11"/>
  <c r="Q585" i="11"/>
  <c r="Q596" i="11"/>
  <c r="Q599" i="11"/>
  <c r="Q682" i="11"/>
  <c r="Q685" i="11"/>
  <c r="Q708" i="11"/>
  <c r="Q711" i="11"/>
  <c r="Q719" i="11"/>
  <c r="Q733" i="11"/>
  <c r="Q750" i="11"/>
  <c r="Q753" i="11"/>
  <c r="Q756" i="11"/>
  <c r="Q779" i="11"/>
  <c r="Q825" i="11"/>
  <c r="Q854" i="11"/>
  <c r="Q857" i="11"/>
  <c r="Q883" i="11"/>
  <c r="Q914" i="11"/>
  <c r="Q917" i="11"/>
  <c r="Q975" i="11"/>
  <c r="Q87" i="12"/>
  <c r="Q99" i="12"/>
  <c r="Q110" i="12"/>
  <c r="Q171" i="12"/>
  <c r="Q179" i="12"/>
  <c r="Q292" i="12"/>
  <c r="Q21" i="12"/>
  <c r="Q45" i="12"/>
  <c r="Q129" i="12"/>
  <c r="Q210" i="12"/>
  <c r="Q53" i="12"/>
  <c r="Q57" i="12"/>
  <c r="Q72" i="12"/>
  <c r="Q65" i="12"/>
  <c r="Q96" i="12"/>
  <c r="Q258" i="12"/>
  <c r="Q297" i="12"/>
  <c r="Q26" i="12"/>
  <c r="Q130" i="12"/>
  <c r="Q184" i="12"/>
  <c r="Q104" i="12"/>
  <c r="Q165" i="12"/>
  <c r="Q188" i="12"/>
  <c r="Q77" i="12"/>
  <c r="Q282" i="12"/>
  <c r="Q290" i="12"/>
  <c r="Q19" i="12"/>
  <c r="Q23" i="12"/>
  <c r="Q27" i="12"/>
  <c r="Q74" i="12"/>
  <c r="Q105" i="12"/>
  <c r="Q116" i="12"/>
  <c r="Q166" i="12"/>
  <c r="Q189" i="12"/>
  <c r="Q78" i="12"/>
  <c r="Q86" i="12"/>
  <c r="Q98" i="12"/>
  <c r="Q197" i="12"/>
  <c r="Q291" i="12"/>
  <c r="Q14" i="12"/>
  <c r="Q29" i="12"/>
  <c r="Q51" i="12"/>
  <c r="Q62" i="12"/>
  <c r="Q80" i="12"/>
  <c r="Q102" i="12"/>
  <c r="Q113" i="12"/>
  <c r="Q120" i="12"/>
  <c r="Q138" i="12"/>
  <c r="Q145" i="12"/>
  <c r="Q183" i="12"/>
  <c r="Q205" i="12"/>
  <c r="Q209" i="12"/>
  <c r="Q213" i="12"/>
  <c r="Q217" i="12"/>
  <c r="Q281" i="12"/>
  <c r="Q285" i="12"/>
  <c r="Q7" i="12"/>
  <c r="R7" i="12" s="1"/>
  <c r="Q33" i="12"/>
  <c r="Q66" i="12"/>
  <c r="Q84" i="12"/>
  <c r="Q106" i="12"/>
  <c r="Q117" i="12"/>
  <c r="Q164" i="12"/>
  <c r="Q168" i="12"/>
  <c r="Q198" i="12"/>
  <c r="Q221" i="12"/>
  <c r="Q225" i="12"/>
  <c r="Q236" i="12"/>
  <c r="Q240" i="12"/>
  <c r="Q251" i="12"/>
  <c r="Q255" i="12"/>
  <c r="Q270" i="12"/>
  <c r="Q289" i="12"/>
  <c r="Q18" i="12"/>
  <c r="Q172" i="12"/>
  <c r="Q229" i="12"/>
  <c r="Q259" i="12"/>
  <c r="Q15" i="12"/>
  <c r="Q30" i="12"/>
  <c r="Q48" i="12"/>
  <c r="Q63" i="12"/>
  <c r="Q81" i="12"/>
  <c r="Q92" i="12"/>
  <c r="Q114" i="12"/>
  <c r="Q125" i="12"/>
  <c r="Q139" i="12"/>
  <c r="Q260" i="12"/>
  <c r="Q275" i="12"/>
  <c r="Q294" i="12"/>
  <c r="Q12" i="12"/>
  <c r="Q31" i="12"/>
  <c r="Q42" i="12"/>
  <c r="Q60" i="12"/>
  <c r="Q82" i="12"/>
  <c r="Q93" i="12"/>
  <c r="Q122" i="12"/>
  <c r="Q140" i="12"/>
  <c r="Q150" i="12"/>
  <c r="Q162" i="12"/>
  <c r="Q181" i="12"/>
  <c r="Q211" i="12"/>
  <c r="Q215" i="12"/>
  <c r="Q219" i="12"/>
  <c r="Q234" i="12"/>
  <c r="Q264" i="12"/>
  <c r="Q279" i="12"/>
  <c r="Q283" i="12"/>
  <c r="Q287" i="12"/>
  <c r="Q9" i="12"/>
  <c r="R9" i="12" s="1"/>
  <c r="Q20" i="12"/>
  <c r="Q24" i="12"/>
  <c r="Q68" i="12"/>
  <c r="Q90" i="12"/>
  <c r="Q231" i="12"/>
  <c r="Q257" i="12"/>
  <c r="Q261" i="12"/>
  <c r="Q272" i="12"/>
  <c r="Q276" i="12"/>
  <c r="Q50" i="12"/>
  <c r="Q101" i="12"/>
  <c r="Q123" i="12"/>
  <c r="Q151" i="12"/>
  <c r="Q193" i="12"/>
  <c r="Q204" i="12"/>
  <c r="Q208" i="12"/>
  <c r="Q216" i="12"/>
  <c r="Q246" i="12"/>
  <c r="Q265" i="12"/>
  <c r="Q280" i="12"/>
  <c r="Q284" i="12"/>
  <c r="Q299" i="12"/>
  <c r="Q51" i="11"/>
  <c r="Q74" i="11"/>
  <c r="Q78" i="11"/>
  <c r="Q86" i="11"/>
  <c r="Q90" i="11"/>
  <c r="Q94" i="11"/>
  <c r="Q98" i="11"/>
  <c r="Q102" i="11"/>
  <c r="Q208" i="11"/>
  <c r="Q212" i="11"/>
  <c r="Q236" i="11"/>
  <c r="Q290" i="11"/>
  <c r="Q305" i="11"/>
  <c r="Q133" i="11"/>
  <c r="Q137" i="11"/>
  <c r="Q59" i="11"/>
  <c r="Q63" i="11"/>
  <c r="Q9" i="11"/>
  <c r="Q122" i="11"/>
  <c r="Q126" i="11"/>
  <c r="Q145" i="11"/>
  <c r="Q169" i="11"/>
  <c r="Q256" i="11"/>
  <c r="Q260" i="11"/>
  <c r="Q264" i="11"/>
  <c r="Q193" i="11"/>
  <c r="Q272" i="11"/>
  <c r="Q306" i="11"/>
  <c r="Q18" i="11"/>
  <c r="Q41" i="11"/>
  <c r="Q119" i="11"/>
  <c r="Q123" i="11"/>
  <c r="Q218" i="11"/>
  <c r="Q222" i="11"/>
  <c r="Q226" i="11"/>
  <c r="Q288" i="11"/>
  <c r="Q303" i="11"/>
  <c r="Q50" i="11"/>
  <c r="Q89" i="11"/>
  <c r="Q195" i="11"/>
  <c r="Q199" i="11"/>
  <c r="Q203" i="11"/>
  <c r="Q289" i="11"/>
  <c r="Q274" i="11"/>
  <c r="Q278" i="11"/>
  <c r="Q77" i="11"/>
  <c r="Q107" i="11"/>
  <c r="Q111" i="11"/>
  <c r="Q11" i="11"/>
  <c r="Q15" i="11"/>
  <c r="Q25" i="11"/>
  <c r="Q29" i="11"/>
  <c r="Q55" i="11"/>
  <c r="Q156" i="11"/>
  <c r="Q205" i="11"/>
  <c r="Q216" i="11"/>
  <c r="Q220" i="11"/>
  <c r="Q224" i="11"/>
  <c r="Q270" i="11"/>
  <c r="Q285" i="11"/>
  <c r="Q299" i="11"/>
  <c r="Q130" i="11"/>
  <c r="Q134" i="11"/>
  <c r="Q138" i="11"/>
  <c r="Q160" i="11"/>
  <c r="Q164" i="11"/>
  <c r="Q175" i="11"/>
  <c r="Q232" i="11"/>
  <c r="Q239" i="11"/>
  <c r="Q243" i="11"/>
  <c r="Q108" i="11"/>
  <c r="Q8" i="11"/>
  <c r="R8" i="11" s="1"/>
  <c r="Q12" i="11"/>
  <c r="Q26" i="11"/>
  <c r="Q30" i="11"/>
  <c r="Q45" i="11"/>
  <c r="Q67" i="11"/>
  <c r="Q93" i="11"/>
  <c r="Q101" i="11"/>
  <c r="Q157" i="11"/>
  <c r="Q198" i="11"/>
  <c r="Q217" i="11"/>
  <c r="Q271" i="11"/>
  <c r="Q300" i="11"/>
  <c r="Q38" i="11"/>
  <c r="Q131" i="11"/>
  <c r="Q135" i="11"/>
  <c r="Q139" i="11"/>
  <c r="Q172" i="11"/>
  <c r="Q176" i="11"/>
  <c r="Q180" i="11"/>
  <c r="Q210" i="11"/>
  <c r="Q229" i="11"/>
  <c r="Q240" i="11"/>
  <c r="Q244" i="11"/>
  <c r="Q252" i="11"/>
  <c r="Q275" i="11"/>
  <c r="Q23" i="11"/>
  <c r="Q42" i="11"/>
  <c r="Q53" i="11"/>
  <c r="Q71" i="11"/>
  <c r="Q75" i="11"/>
  <c r="Q79" i="11"/>
  <c r="Q294" i="11"/>
  <c r="Q181" i="11"/>
  <c r="Q207" i="11"/>
  <c r="Q211" i="11"/>
  <c r="Q230" i="11"/>
  <c r="Q241" i="11"/>
  <c r="Q253" i="11"/>
  <c r="Q257" i="11"/>
  <c r="Q276" i="11"/>
  <c r="Q287" i="11"/>
  <c r="Q291" i="11"/>
  <c r="Q43" i="11"/>
  <c r="Q65" i="11"/>
  <c r="Q72" i="11"/>
  <c r="Q83" i="11"/>
  <c r="Q87" i="11"/>
  <c r="Q106" i="11"/>
  <c r="Q110" i="11"/>
  <c r="Q114" i="11"/>
  <c r="Q125" i="11"/>
  <c r="Q144" i="11"/>
  <c r="Q280" i="11"/>
  <c r="Q14" i="11"/>
  <c r="Q28" i="11"/>
  <c r="Q95" i="11"/>
  <c r="Q99" i="11"/>
  <c r="Q148" i="11"/>
  <c r="Q196" i="11"/>
  <c r="Q200" i="11"/>
  <c r="Q204" i="11"/>
  <c r="Q219" i="11"/>
  <c r="Q223" i="11"/>
  <c r="Q227" i="11"/>
  <c r="Q269" i="11"/>
  <c r="Q284" i="11"/>
  <c r="Q271" i="10"/>
  <c r="Q293" i="10"/>
  <c r="Q300" i="10"/>
  <c r="Q29" i="10"/>
  <c r="Q36" i="10"/>
  <c r="Q66" i="10"/>
  <c r="Q77" i="10"/>
  <c r="Q132" i="10"/>
  <c r="Q170" i="10"/>
  <c r="Q174" i="10"/>
  <c r="Q216" i="10"/>
  <c r="Q282" i="10"/>
  <c r="Q18" i="10"/>
  <c r="Q33" i="10"/>
  <c r="Q51" i="10"/>
  <c r="Q70" i="10"/>
  <c r="Q81" i="10"/>
  <c r="Q114" i="10"/>
  <c r="Q125" i="10"/>
  <c r="Q148" i="10"/>
  <c r="Q182" i="10"/>
  <c r="Q186" i="10"/>
  <c r="Q197" i="10"/>
  <c r="Q205" i="10"/>
  <c r="Q220" i="10"/>
  <c r="Q224" i="10"/>
  <c r="Q228" i="10"/>
  <c r="Q239" i="10"/>
  <c r="Q254" i="10"/>
  <c r="Q258" i="10"/>
  <c r="Q275" i="10"/>
  <c r="Q286" i="10"/>
  <c r="Q290" i="10"/>
  <c r="Q7" i="10"/>
  <c r="R7" i="10" s="1"/>
  <c r="Q167" i="10"/>
  <c r="Q209" i="10"/>
  <c r="Q232" i="10"/>
  <c r="Q243" i="10"/>
  <c r="Q272" i="10"/>
  <c r="Q30" i="10"/>
  <c r="Q48" i="10"/>
  <c r="Q63" i="10"/>
  <c r="Q78" i="10"/>
  <c r="Q96" i="10"/>
  <c r="Q305" i="10"/>
  <c r="Q316" i="10"/>
  <c r="Q15" i="10"/>
  <c r="Q41" i="10"/>
  <c r="Q89" i="10"/>
  <c r="Q104" i="10"/>
  <c r="Q111" i="10"/>
  <c r="Q126" i="10"/>
  <c r="Q164" i="10"/>
  <c r="Q183" i="10"/>
  <c r="Q198" i="10"/>
  <c r="Q206" i="10"/>
  <c r="Q221" i="10"/>
  <c r="Q240" i="10"/>
  <c r="Q255" i="10"/>
  <c r="Q269" i="10"/>
  <c r="Q276" i="10"/>
  <c r="Q287" i="10"/>
  <c r="Q168" i="10"/>
  <c r="Q191" i="10"/>
  <c r="Q210" i="10"/>
  <c r="Q233" i="10"/>
  <c r="Q244" i="10"/>
  <c r="Q248" i="10"/>
  <c r="Q266" i="10"/>
  <c r="Q306" i="10"/>
  <c r="Q16" i="10"/>
  <c r="Q42" i="10"/>
  <c r="Q90" i="10"/>
  <c r="Q101" i="10"/>
  <c r="Q105" i="10"/>
  <c r="Q112" i="10"/>
  <c r="Q123" i="10"/>
  <c r="Q146" i="10"/>
  <c r="Q154" i="10"/>
  <c r="Q256" i="10"/>
  <c r="Q263" i="10"/>
  <c r="Q310" i="10"/>
  <c r="Q46" i="10"/>
  <c r="Q53" i="10"/>
  <c r="Q57" i="10"/>
  <c r="Q72" i="10"/>
  <c r="Q83" i="10"/>
  <c r="Q94" i="10"/>
  <c r="Q158" i="10"/>
  <c r="Q192" i="10"/>
  <c r="Q230" i="10"/>
  <c r="Q245" i="10"/>
  <c r="Q260" i="10"/>
  <c r="Q292" i="10"/>
  <c r="Q299" i="10"/>
  <c r="Q303" i="10"/>
  <c r="Q314" i="10"/>
  <c r="Q321" i="10"/>
  <c r="Q9" i="10"/>
  <c r="R109" i="10" s="1"/>
  <c r="Q24" i="10"/>
  <c r="Q28" i="10"/>
  <c r="Q39" i="10"/>
  <c r="Q65" i="10"/>
  <c r="Q87" i="10"/>
  <c r="Q98" i="10"/>
  <c r="Q120" i="10"/>
  <c r="Q162" i="10"/>
  <c r="Q173" i="10"/>
  <c r="Q215" i="10"/>
  <c r="Q25" i="12"/>
  <c r="Q158" i="12"/>
  <c r="Q161" i="12"/>
  <c r="Q439" i="12"/>
  <c r="Q442" i="12"/>
  <c r="Q445" i="12"/>
  <c r="Q987" i="12"/>
  <c r="Q195" i="12"/>
  <c r="Q347" i="12"/>
  <c r="Q372" i="12"/>
  <c r="Q383" i="12"/>
  <c r="Q414" i="12"/>
  <c r="Q487" i="12"/>
  <c r="Q515" i="12"/>
  <c r="Q814" i="12"/>
  <c r="Q863" i="12"/>
  <c r="Q904" i="12"/>
  <c r="Q963" i="12"/>
  <c r="Q37" i="12"/>
  <c r="Q182" i="12"/>
  <c r="Q207" i="12"/>
  <c r="Q298" i="12"/>
  <c r="Q323" i="12"/>
  <c r="Q426" i="12"/>
  <c r="Q474" i="12"/>
  <c r="Q499" i="12"/>
  <c r="Q507" i="12"/>
  <c r="Q585" i="12"/>
  <c r="Q680" i="12"/>
  <c r="Q872" i="12"/>
  <c r="Q928" i="12"/>
  <c r="Q939" i="12"/>
  <c r="Q10" i="12"/>
  <c r="Q378" i="12"/>
  <c r="Q812" i="12"/>
  <c r="Q875" i="12"/>
  <c r="Q154" i="12"/>
  <c r="Q157" i="12"/>
  <c r="Q202" i="12"/>
  <c r="Q230" i="12"/>
  <c r="Q390" i="12"/>
  <c r="Q438" i="12"/>
  <c r="Q441" i="12"/>
  <c r="Q444" i="12"/>
  <c r="Q447" i="12"/>
  <c r="Q469" i="12"/>
  <c r="Q621" i="12"/>
  <c r="Q709" i="12"/>
  <c r="Q975" i="12"/>
  <c r="Q1000" i="12"/>
  <c r="Q46" i="12"/>
  <c r="Q335" i="12"/>
  <c r="Q396" i="12"/>
  <c r="Q522" i="12"/>
  <c r="Q627" i="12"/>
  <c r="Q636" i="12"/>
  <c r="Q667" i="12"/>
  <c r="Q829" i="12"/>
  <c r="Q940" i="12"/>
  <c r="Q948" i="12"/>
  <c r="Q951" i="12"/>
  <c r="Q31" i="11"/>
  <c r="R36" i="11" s="1"/>
  <c r="Q34" i="11"/>
  <c r="Q64" i="11"/>
  <c r="Q394" i="11"/>
  <c r="Q528" i="11"/>
  <c r="Q581" i="11"/>
  <c r="Q686" i="11"/>
  <c r="Q760" i="11"/>
  <c r="Q763" i="11"/>
  <c r="Q177" i="11"/>
  <c r="Q185" i="11"/>
  <c r="Q766" i="11"/>
  <c r="Q964" i="11"/>
  <c r="Q988" i="11"/>
  <c r="Q370" i="11"/>
  <c r="Q565" i="11"/>
  <c r="Q261" i="11"/>
  <c r="Q351" i="11"/>
  <c r="Q579" i="11"/>
  <c r="Q698" i="11"/>
  <c r="Q736" i="11"/>
  <c r="Q739" i="11"/>
  <c r="Q73" i="11"/>
  <c r="Q76" i="11"/>
  <c r="Q161" i="11"/>
  <c r="Q302" i="11"/>
  <c r="Q504" i="11"/>
  <c r="Q521" i="11"/>
  <c r="Q742" i="11"/>
  <c r="Q772" i="11"/>
  <c r="Q775" i="11"/>
  <c r="Q809" i="11"/>
  <c r="Q856" i="11"/>
  <c r="Q153" i="11"/>
  <c r="Q189" i="11"/>
  <c r="Q197" i="11"/>
  <c r="Q247" i="11"/>
  <c r="Q250" i="11"/>
  <c r="Q387" i="11"/>
  <c r="Q723" i="11"/>
  <c r="Q778" i="11"/>
  <c r="Q629" i="11"/>
  <c r="Q33" i="11"/>
  <c r="Q36" i="11"/>
  <c r="Q516" i="11"/>
  <c r="Q552" i="11"/>
  <c r="Q674" i="11"/>
  <c r="Q85" i="11"/>
  <c r="Q88" i="11"/>
  <c r="Q91" i="11"/>
  <c r="Q165" i="11"/>
  <c r="Q209" i="11"/>
  <c r="Q234" i="11"/>
  <c r="Q363" i="11"/>
  <c r="Q415" i="11"/>
  <c r="Q533" i="11"/>
  <c r="Q652" i="11"/>
  <c r="Q677" i="11"/>
  <c r="Q751" i="11"/>
  <c r="Q784" i="11"/>
  <c r="Q787" i="11"/>
  <c r="Q832" i="11"/>
  <c r="Q868" i="11"/>
  <c r="Q890" i="11"/>
  <c r="Q904" i="11"/>
  <c r="Q928" i="11"/>
  <c r="Q952" i="11"/>
  <c r="Q971" i="11"/>
  <c r="Q1000" i="11"/>
  <c r="Q790" i="11"/>
  <c r="Q23" i="10"/>
  <c r="Q61" i="10"/>
  <c r="Q91" i="10"/>
  <c r="Q121" i="10"/>
  <c r="Q177" i="10"/>
  <c r="Q903" i="10"/>
  <c r="Q906" i="10"/>
  <c r="Q37" i="10"/>
  <c r="Q135" i="10"/>
  <c r="Q476" i="10"/>
  <c r="Q667" i="10"/>
  <c r="Q930" i="10"/>
  <c r="Q954" i="10"/>
  <c r="Q978" i="10"/>
  <c r="Q353" i="10"/>
  <c r="Q642" i="10"/>
  <c r="Q760" i="10"/>
  <c r="Q359" i="10"/>
  <c r="Q432" i="10"/>
  <c r="Q460" i="10"/>
  <c r="Q468" i="10"/>
  <c r="Q518" i="10"/>
  <c r="Q727" i="10"/>
  <c r="Q793" i="10"/>
  <c r="Q829" i="10"/>
  <c r="Q178" i="10"/>
  <c r="Q289" i="10"/>
  <c r="Q201" i="10"/>
  <c r="Q477" i="10"/>
  <c r="Q671" i="10"/>
  <c r="Q769" i="10"/>
  <c r="Q19" i="10"/>
  <c r="Q371" i="10"/>
  <c r="Q643" i="10"/>
  <c r="Q654" i="10"/>
  <c r="Q695" i="10"/>
  <c r="Q918" i="10"/>
  <c r="Q165" i="10"/>
  <c r="Q530" i="10"/>
  <c r="Q739" i="10"/>
  <c r="Q55" i="10"/>
  <c r="Q199" i="10"/>
  <c r="Q202" i="10"/>
  <c r="Q301" i="10"/>
  <c r="Q309" i="10"/>
  <c r="Q335" i="10"/>
  <c r="Q366" i="10"/>
  <c r="Q592" i="10"/>
  <c r="Q666" i="10"/>
  <c r="Q750" i="10"/>
  <c r="Q767" i="10"/>
  <c r="Q819" i="10"/>
  <c r="Q929" i="10"/>
  <c r="Q953" i="10"/>
  <c r="Q977" i="10"/>
  <c r="Q31" i="10"/>
  <c r="Q115" i="10"/>
  <c r="Q160" i="12"/>
  <c r="Q178" i="12"/>
  <c r="Q124" i="12"/>
  <c r="Q201" i="12"/>
  <c r="Q136" i="12"/>
  <c r="Q148" i="12"/>
  <c r="Q190" i="12"/>
  <c r="Q212" i="12"/>
  <c r="Q296" i="12"/>
  <c r="Q322" i="12"/>
  <c r="Q360" i="12"/>
  <c r="Q320" i="12"/>
  <c r="Q363" i="12"/>
  <c r="Q310" i="12"/>
  <c r="Q361" i="12"/>
  <c r="Q308" i="12"/>
  <c r="Q359" i="12"/>
  <c r="Q334" i="12"/>
  <c r="Q344" i="12"/>
  <c r="Q436" i="12"/>
  <c r="Q388" i="12"/>
  <c r="Q424" i="12"/>
  <c r="Q389" i="12"/>
  <c r="Q400" i="12"/>
  <c r="Q508" i="12"/>
  <c r="Q446" i="12"/>
  <c r="Q492" i="12"/>
  <c r="Q468" i="12"/>
  <c r="Q480" i="12"/>
  <c r="Q535" i="12"/>
  <c r="Q579" i="12"/>
  <c r="Q604" i="12"/>
  <c r="Q536" i="12"/>
  <c r="Q547" i="12"/>
  <c r="Q559" i="12"/>
  <c r="Q562" i="12"/>
  <c r="Q632" i="12"/>
  <c r="Q692" i="12"/>
  <c r="Q592" i="12"/>
  <c r="Q634" i="12"/>
  <c r="Q629" i="12"/>
  <c r="Q626" i="12"/>
  <c r="Q614" i="12"/>
  <c r="Q635" i="12"/>
  <c r="Q642" i="12"/>
  <c r="Q695" i="12"/>
  <c r="Q666" i="12"/>
  <c r="Q647" i="12"/>
  <c r="Q696" i="12"/>
  <c r="Q735" i="12"/>
  <c r="Q717" i="12"/>
  <c r="Q723" i="12"/>
  <c r="Q734" i="12"/>
  <c r="Q728" i="12"/>
  <c r="Q743" i="12"/>
  <c r="Q773" i="12"/>
  <c r="Q699" i="12"/>
  <c r="Q750" i="12"/>
  <c r="Q782" i="12"/>
  <c r="Q797" i="12"/>
  <c r="Q799" i="12"/>
  <c r="Q787" i="12"/>
  <c r="Q842" i="12"/>
  <c r="Q761" i="12"/>
  <c r="Q792" i="12"/>
  <c r="Q825" i="12"/>
  <c r="Q933" i="12"/>
  <c r="Q785" i="12"/>
  <c r="Q849" i="12"/>
  <c r="Q922" i="12"/>
  <c r="Q959" i="12"/>
  <c r="Q864" i="12"/>
  <c r="Q931" i="12"/>
  <c r="Q871" i="12"/>
  <c r="Q883" i="12"/>
  <c r="Q921" i="12"/>
  <c r="Q967" i="12"/>
  <c r="Q859" i="12"/>
  <c r="Q919" i="12"/>
  <c r="Q971" i="12"/>
  <c r="Q899" i="12"/>
  <c r="Q911" i="12"/>
  <c r="Q923" i="12"/>
  <c r="Q935" i="12"/>
  <c r="Q983" i="12"/>
  <c r="Q955" i="12"/>
  <c r="Q60" i="11"/>
  <c r="Q96" i="11"/>
  <c r="R16" i="11"/>
  <c r="Q84" i="11"/>
  <c r="Q39" i="11"/>
  <c r="R7" i="11"/>
  <c r="Q162" i="11"/>
  <c r="Q140" i="11"/>
  <c r="Q152" i="11"/>
  <c r="Q265" i="11"/>
  <c r="Q338" i="11"/>
  <c r="Q352" i="11"/>
  <c r="Q369" i="11"/>
  <c r="Q333" i="11"/>
  <c r="Q328" i="11"/>
  <c r="Q340" i="11"/>
  <c r="Q364" i="11"/>
  <c r="Q376" i="11"/>
  <c r="Q402" i="11"/>
  <c r="Q460" i="11"/>
  <c r="Q448" i="11"/>
  <c r="Q404" i="11"/>
  <c r="Q515" i="11"/>
  <c r="Q503" i="11"/>
  <c r="Q586" i="11"/>
  <c r="Q657" i="11"/>
  <c r="Q646" i="11"/>
  <c r="Q658" i="11"/>
  <c r="Q740" i="11"/>
  <c r="Q728" i="11"/>
  <c r="Q803" i="11"/>
  <c r="Q815" i="11"/>
  <c r="Q893" i="11"/>
  <c r="Q891" i="11"/>
  <c r="Q898" i="11"/>
  <c r="R13" i="10"/>
  <c r="Q140" i="10"/>
  <c r="Q152" i="10"/>
  <c r="R43" i="10"/>
  <c r="R22" i="10"/>
  <c r="Q283" i="10"/>
  <c r="Q295" i="10"/>
  <c r="Q319" i="10"/>
  <c r="Q330" i="10"/>
  <c r="Q401" i="10"/>
  <c r="Q391" i="10"/>
  <c r="Q457" i="10"/>
  <c r="Q421" i="10"/>
  <c r="Q483" i="10"/>
  <c r="Q505" i="10"/>
  <c r="Q529" i="10"/>
  <c r="Q475" i="10"/>
  <c r="Q519" i="10"/>
  <c r="Q517" i="10"/>
  <c r="Q581" i="10"/>
  <c r="Q579" i="10"/>
  <c r="Q555" i="10"/>
  <c r="Q593" i="10"/>
  <c r="Q641" i="10"/>
  <c r="Q622" i="10"/>
  <c r="Q617" i="10"/>
  <c r="Q726" i="10"/>
  <c r="Q653" i="10"/>
  <c r="Q629" i="10"/>
  <c r="Q702" i="10"/>
  <c r="Q713" i="10"/>
  <c r="Q737" i="10"/>
  <c r="Q690" i="10"/>
  <c r="Q703" i="10"/>
  <c r="Q714" i="10"/>
  <c r="Q738" i="10"/>
  <c r="Q780" i="10"/>
  <c r="Q791" i="10"/>
  <c r="Q751" i="10"/>
  <c r="Q749" i="10"/>
  <c r="Q822" i="10"/>
  <c r="Q870" i="10"/>
  <c r="Q834" i="10"/>
  <c r="Q844" i="10"/>
  <c r="Q858" i="10"/>
  <c r="Q832" i="10"/>
  <c r="Q856" i="10"/>
  <c r="Q922" i="10"/>
  <c r="Q988" i="10"/>
  <c r="Q892" i="10"/>
  <c r="Q976" i="10"/>
  <c r="Q910" i="10"/>
  <c r="Q916" i="10"/>
  <c r="F144" i="5"/>
  <c r="E144" i="5"/>
  <c r="B144" i="5"/>
  <c r="F143" i="5"/>
  <c r="E143" i="5"/>
  <c r="B143" i="5"/>
  <c r="F142" i="5"/>
  <c r="E142" i="5"/>
  <c r="F141" i="5"/>
  <c r="E141" i="5"/>
  <c r="F140" i="5"/>
  <c r="E140" i="5"/>
  <c r="F139" i="5"/>
  <c r="E139" i="5"/>
  <c r="F138" i="5"/>
  <c r="E138" i="5"/>
  <c r="F137" i="5"/>
  <c r="E137" i="5"/>
  <c r="F136" i="5"/>
  <c r="E136" i="5"/>
  <c r="F135" i="5"/>
  <c r="E135" i="5"/>
  <c r="F134" i="5"/>
  <c r="E134" i="5"/>
  <c r="B134" i="5"/>
  <c r="F133" i="5"/>
  <c r="E133" i="5"/>
  <c r="F132" i="5"/>
  <c r="E132" i="5"/>
  <c r="F130" i="5"/>
  <c r="E130" i="5"/>
  <c r="F129" i="5"/>
  <c r="E129" i="5"/>
  <c r="F128" i="5"/>
  <c r="E128" i="5"/>
  <c r="B128" i="5"/>
  <c r="F127" i="5"/>
  <c r="E127" i="5"/>
  <c r="B127" i="5"/>
  <c r="F126" i="5"/>
  <c r="E126" i="5"/>
  <c r="F125" i="5"/>
  <c r="E125" i="5"/>
  <c r="F124" i="5"/>
  <c r="E124" i="5"/>
  <c r="B124" i="5"/>
  <c r="F123" i="5"/>
  <c r="E123" i="5"/>
  <c r="F122" i="5"/>
  <c r="E122" i="5"/>
  <c r="F121" i="5"/>
  <c r="E121" i="5"/>
  <c r="B121" i="5"/>
  <c r="F120" i="5"/>
  <c r="E120" i="5"/>
  <c r="F119" i="5"/>
  <c r="E119" i="5"/>
  <c r="F118" i="5"/>
  <c r="E118" i="5"/>
  <c r="F117" i="5"/>
  <c r="E117" i="5"/>
  <c r="F116" i="5"/>
  <c r="E116" i="5"/>
  <c r="F115" i="5"/>
  <c r="E115" i="5"/>
  <c r="B115" i="5"/>
  <c r="F114" i="5"/>
  <c r="E114" i="5"/>
  <c r="F113" i="5"/>
  <c r="E113" i="5"/>
  <c r="F112" i="5"/>
  <c r="E112" i="5"/>
  <c r="F111" i="5"/>
  <c r="E111" i="5"/>
  <c r="F110" i="5"/>
  <c r="E110" i="5"/>
  <c r="B110" i="5"/>
  <c r="F109" i="5"/>
  <c r="E109" i="5"/>
  <c r="F108" i="5"/>
  <c r="E108" i="5"/>
  <c r="F107" i="5"/>
  <c r="E107" i="5"/>
  <c r="F106" i="5"/>
  <c r="E106" i="5"/>
  <c r="B106" i="5"/>
  <c r="F105" i="5"/>
  <c r="E105" i="5"/>
  <c r="F104" i="5"/>
  <c r="E104" i="5"/>
  <c r="B104" i="5"/>
  <c r="F103" i="5"/>
  <c r="E103" i="5"/>
  <c r="B103" i="5"/>
  <c r="F102" i="5"/>
  <c r="E102" i="5"/>
  <c r="B102" i="5"/>
  <c r="F101" i="5"/>
  <c r="E101" i="5"/>
  <c r="F100" i="5"/>
  <c r="E100" i="5"/>
  <c r="B100" i="5"/>
  <c r="F99" i="5"/>
  <c r="E99" i="5"/>
  <c r="B99" i="5"/>
  <c r="F98" i="5"/>
  <c r="E98" i="5"/>
  <c r="F97" i="5"/>
  <c r="E97" i="5"/>
  <c r="F96" i="5"/>
  <c r="E96" i="5"/>
  <c r="B96" i="5"/>
  <c r="F95" i="5"/>
  <c r="E95" i="5"/>
  <c r="F94" i="5"/>
  <c r="E94" i="5"/>
  <c r="F93" i="5"/>
  <c r="E93" i="5"/>
  <c r="B93" i="5"/>
  <c r="F92" i="5"/>
  <c r="E92" i="5"/>
  <c r="F91" i="5"/>
  <c r="E91" i="5"/>
  <c r="B91" i="5"/>
  <c r="F90" i="5"/>
  <c r="E90" i="5"/>
  <c r="B90" i="5"/>
  <c r="F89" i="5"/>
  <c r="E89" i="5"/>
  <c r="F88" i="5"/>
  <c r="E88" i="5"/>
  <c r="B88" i="5"/>
  <c r="F87" i="5"/>
  <c r="E87" i="5"/>
  <c r="B87" i="5"/>
  <c r="F86" i="5"/>
  <c r="E86" i="5"/>
  <c r="F85" i="5"/>
  <c r="E85" i="5"/>
  <c r="B85" i="5"/>
  <c r="F84" i="5"/>
  <c r="E84" i="5"/>
  <c r="F83" i="5"/>
  <c r="E83" i="5"/>
  <c r="B83" i="5"/>
  <c r="F82" i="5"/>
  <c r="E82" i="5"/>
  <c r="F81" i="5"/>
  <c r="E81" i="5"/>
  <c r="F80" i="5"/>
  <c r="E80" i="5"/>
  <c r="B80" i="5"/>
  <c r="F79" i="5"/>
  <c r="E79" i="5"/>
  <c r="B79" i="5"/>
  <c r="F78" i="5"/>
  <c r="E78" i="5"/>
  <c r="F77" i="5"/>
  <c r="E77" i="5"/>
  <c r="B77" i="5"/>
  <c r="F76" i="5"/>
  <c r="E76" i="5"/>
  <c r="B76" i="5"/>
  <c r="F75" i="5"/>
  <c r="E75" i="5"/>
  <c r="F74" i="5"/>
  <c r="E74" i="5"/>
  <c r="B74" i="5"/>
  <c r="F73" i="5"/>
  <c r="E73" i="5"/>
  <c r="B73" i="5"/>
  <c r="F72" i="5"/>
  <c r="E72" i="5"/>
  <c r="B72" i="5"/>
  <c r="F71" i="5"/>
  <c r="E71" i="5"/>
  <c r="B71" i="5"/>
  <c r="F70" i="5"/>
  <c r="E70" i="5"/>
  <c r="F69" i="5"/>
  <c r="E69" i="5"/>
  <c r="F68" i="5"/>
  <c r="E68" i="5"/>
  <c r="B68" i="5"/>
  <c r="F67" i="5"/>
  <c r="E67" i="5"/>
  <c r="F66" i="5"/>
  <c r="E66" i="5"/>
  <c r="F65" i="5"/>
  <c r="E65" i="5"/>
  <c r="F64" i="5"/>
  <c r="E64" i="5"/>
  <c r="F63" i="5"/>
  <c r="E63" i="5"/>
  <c r="F62" i="5"/>
  <c r="E62" i="5"/>
  <c r="F61" i="5"/>
  <c r="E61" i="5"/>
  <c r="B61" i="5"/>
  <c r="F60" i="5"/>
  <c r="E60" i="5"/>
  <c r="F59" i="5"/>
  <c r="E59" i="5"/>
  <c r="B59" i="5"/>
  <c r="F58" i="5"/>
  <c r="E58" i="5"/>
  <c r="F57" i="5"/>
  <c r="E57" i="5"/>
  <c r="F56" i="5"/>
  <c r="E56" i="5"/>
  <c r="F55" i="5"/>
  <c r="E55" i="5"/>
  <c r="F54" i="5"/>
  <c r="E54" i="5"/>
  <c r="B54" i="5"/>
  <c r="F53" i="5"/>
  <c r="E53" i="5"/>
  <c r="O35" i="10" s="1"/>
  <c r="F52" i="5"/>
  <c r="E52" i="5"/>
  <c r="B52" i="5"/>
  <c r="F51" i="5"/>
  <c r="E51" i="5"/>
  <c r="B51" i="5"/>
  <c r="F50" i="5"/>
  <c r="E50" i="5"/>
  <c r="B50" i="5"/>
  <c r="F49" i="5"/>
  <c r="E49" i="5"/>
  <c r="F48" i="5"/>
  <c r="E48" i="5"/>
  <c r="F47" i="5"/>
  <c r="E47" i="5"/>
  <c r="F46" i="5"/>
  <c r="E46" i="5"/>
  <c r="B46" i="5"/>
  <c r="F45" i="5"/>
  <c r="E45" i="5"/>
  <c r="B45" i="5"/>
  <c r="F43" i="5"/>
  <c r="E43" i="5"/>
  <c r="F42" i="5"/>
  <c r="E42" i="5"/>
  <c r="F41" i="5"/>
  <c r="E41" i="5"/>
  <c r="F40" i="5"/>
  <c r="E40" i="5"/>
  <c r="F39" i="5"/>
  <c r="E39" i="5"/>
  <c r="F38" i="5"/>
  <c r="E38" i="5"/>
  <c r="B38" i="5"/>
  <c r="F37" i="5"/>
  <c r="E37" i="5"/>
  <c r="F36" i="5"/>
  <c r="E36" i="5"/>
  <c r="F35" i="5"/>
  <c r="E35" i="5"/>
  <c r="B35" i="5"/>
  <c r="F34" i="5"/>
  <c r="E34" i="5"/>
  <c r="F33" i="5"/>
  <c r="E33" i="5"/>
  <c r="B33" i="5"/>
  <c r="F32" i="5"/>
  <c r="E32" i="5"/>
  <c r="B32" i="5"/>
  <c r="F31" i="5"/>
  <c r="E31" i="5"/>
  <c r="F30" i="5"/>
  <c r="E30" i="5"/>
  <c r="F29" i="5"/>
  <c r="E29" i="5"/>
  <c r="B29" i="5"/>
  <c r="F28" i="5"/>
  <c r="E28" i="5"/>
  <c r="F27" i="5"/>
  <c r="E27" i="5"/>
  <c r="B27" i="5"/>
  <c r="F26" i="5"/>
  <c r="E26" i="5"/>
  <c r="B26" i="5"/>
  <c r="F25" i="5"/>
  <c r="E25" i="5"/>
  <c r="F24" i="5"/>
  <c r="E24" i="5"/>
  <c r="B24" i="5"/>
  <c r="F23" i="5"/>
  <c r="E23" i="5"/>
  <c r="O285" i="1" s="1"/>
  <c r="F22" i="5"/>
  <c r="E22" i="5"/>
  <c r="B22" i="5"/>
  <c r="F21" i="5"/>
  <c r="E21" i="5"/>
  <c r="O243" i="1" s="1"/>
  <c r="F20" i="5"/>
  <c r="E20" i="5"/>
  <c r="F19" i="5"/>
  <c r="E19" i="5"/>
  <c r="F18" i="5"/>
  <c r="E18" i="5"/>
  <c r="O9" i="1" s="1"/>
  <c r="F17" i="5"/>
  <c r="E17" i="5"/>
  <c r="F16" i="5"/>
  <c r="E16" i="5"/>
  <c r="F15" i="5"/>
  <c r="E15" i="5"/>
  <c r="B15" i="5"/>
  <c r="F14" i="5"/>
  <c r="E14" i="5"/>
  <c r="B14" i="5"/>
  <c r="F13" i="5"/>
  <c r="E13" i="5"/>
  <c r="B13" i="5"/>
  <c r="F12" i="5"/>
  <c r="E12" i="5"/>
  <c r="F11" i="5"/>
  <c r="E11" i="5"/>
  <c r="F10" i="5"/>
  <c r="E10" i="5"/>
  <c r="F9" i="5"/>
  <c r="E9" i="5"/>
  <c r="F8" i="5"/>
  <c r="E8" i="5"/>
  <c r="F7" i="5"/>
  <c r="E7" i="5"/>
  <c r="F6" i="5"/>
  <c r="E6" i="5"/>
  <c r="K5" i="5"/>
  <c r="F5" i="5"/>
  <c r="E5" i="5"/>
  <c r="K4" i="5"/>
  <c r="F4" i="5"/>
  <c r="E4" i="5"/>
  <c r="K3" i="5"/>
  <c r="F3" i="5"/>
  <c r="E3" i="5"/>
  <c r="B3" i="5"/>
  <c r="F2" i="5"/>
  <c r="E2" i="5"/>
  <c r="B258" i="6"/>
  <c r="B252" i="6"/>
  <c r="B246" i="6"/>
  <c r="B240" i="6"/>
  <c r="B234" i="6"/>
  <c r="B186" i="6"/>
  <c r="B180" i="6"/>
  <c r="B174" i="6"/>
  <c r="B156" i="6"/>
  <c r="B138" i="6"/>
  <c r="B120" i="6"/>
  <c r="B102" i="6"/>
  <c r="B84" i="6"/>
  <c r="B66" i="6"/>
  <c r="B49" i="6"/>
  <c r="B48" i="6"/>
  <c r="B37" i="6"/>
  <c r="B31" i="6"/>
  <c r="B30" i="6"/>
  <c r="B19" i="6"/>
  <c r="B17" i="6"/>
  <c r="B15" i="6"/>
  <c r="B13" i="6"/>
  <c r="B12" i="6"/>
  <c r="B10" i="6"/>
  <c r="B9" i="6"/>
  <c r="B7" i="6"/>
  <c r="B6" i="6"/>
  <c r="B157" i="6"/>
  <c r="B5" i="6"/>
  <c r="M3" i="6"/>
  <c r="P1000" i="1"/>
  <c r="O1000" i="1"/>
  <c r="N1000" i="1"/>
  <c r="M1000" i="1"/>
  <c r="P999" i="1"/>
  <c r="O999" i="1"/>
  <c r="N999" i="1"/>
  <c r="M999" i="1"/>
  <c r="P998" i="1"/>
  <c r="O998" i="1"/>
  <c r="N998" i="1"/>
  <c r="M998" i="1"/>
  <c r="P997" i="1"/>
  <c r="O997" i="1"/>
  <c r="N997" i="1"/>
  <c r="M997" i="1"/>
  <c r="P996" i="1"/>
  <c r="O996" i="1"/>
  <c r="N996" i="1"/>
  <c r="M996" i="1"/>
  <c r="P995" i="1"/>
  <c r="O995" i="1"/>
  <c r="N995" i="1"/>
  <c r="M995" i="1"/>
  <c r="P994" i="1"/>
  <c r="O994" i="1"/>
  <c r="N994" i="1"/>
  <c r="M994" i="1"/>
  <c r="P993" i="1"/>
  <c r="O993" i="1"/>
  <c r="N993" i="1"/>
  <c r="M993" i="1"/>
  <c r="P992" i="1"/>
  <c r="O992" i="1"/>
  <c r="N992" i="1"/>
  <c r="M992" i="1"/>
  <c r="P991" i="1"/>
  <c r="O991" i="1"/>
  <c r="N991" i="1"/>
  <c r="M991" i="1"/>
  <c r="P990" i="1"/>
  <c r="O990" i="1"/>
  <c r="N990" i="1"/>
  <c r="M990" i="1"/>
  <c r="P989" i="1"/>
  <c r="O989" i="1"/>
  <c r="N989" i="1"/>
  <c r="M989" i="1"/>
  <c r="P988" i="1"/>
  <c r="O988" i="1"/>
  <c r="N988" i="1"/>
  <c r="M988" i="1"/>
  <c r="P987" i="1"/>
  <c r="O987" i="1"/>
  <c r="N987" i="1"/>
  <c r="M987" i="1"/>
  <c r="P986" i="1"/>
  <c r="O986" i="1"/>
  <c r="N986" i="1"/>
  <c r="M986" i="1"/>
  <c r="P985" i="1"/>
  <c r="O985" i="1"/>
  <c r="N985" i="1"/>
  <c r="Q985" i="1" s="1"/>
  <c r="M985" i="1"/>
  <c r="P984" i="1"/>
  <c r="O984" i="1"/>
  <c r="N984" i="1"/>
  <c r="M984" i="1"/>
  <c r="P983" i="1"/>
  <c r="O983" i="1"/>
  <c r="N983" i="1"/>
  <c r="M983" i="1"/>
  <c r="P982" i="1"/>
  <c r="O982" i="1"/>
  <c r="N982" i="1"/>
  <c r="Q982" i="1" s="1"/>
  <c r="M982" i="1"/>
  <c r="P981" i="1"/>
  <c r="O981" i="1"/>
  <c r="N981" i="1"/>
  <c r="M981" i="1"/>
  <c r="P980" i="1"/>
  <c r="O980" i="1"/>
  <c r="N980" i="1"/>
  <c r="M980" i="1"/>
  <c r="P979" i="1"/>
  <c r="O979" i="1"/>
  <c r="N979" i="1"/>
  <c r="Q979" i="1" s="1"/>
  <c r="M979" i="1"/>
  <c r="P978" i="1"/>
  <c r="O978" i="1"/>
  <c r="N978" i="1"/>
  <c r="M978" i="1"/>
  <c r="P977" i="1"/>
  <c r="O977" i="1"/>
  <c r="N977" i="1"/>
  <c r="M977" i="1"/>
  <c r="P976" i="1"/>
  <c r="O976" i="1"/>
  <c r="N976" i="1"/>
  <c r="Q976" i="1" s="1"/>
  <c r="M976" i="1"/>
  <c r="P975" i="1"/>
  <c r="O975" i="1"/>
  <c r="N975" i="1"/>
  <c r="M975" i="1"/>
  <c r="P974" i="1"/>
  <c r="O974" i="1"/>
  <c r="N974" i="1"/>
  <c r="M974" i="1"/>
  <c r="P973" i="1"/>
  <c r="O973" i="1"/>
  <c r="N973" i="1"/>
  <c r="Q973" i="1" s="1"/>
  <c r="M973" i="1"/>
  <c r="P972" i="1"/>
  <c r="O972" i="1"/>
  <c r="N972" i="1"/>
  <c r="M972" i="1"/>
  <c r="P971" i="1"/>
  <c r="O971" i="1"/>
  <c r="N971" i="1"/>
  <c r="M971" i="1"/>
  <c r="P970" i="1"/>
  <c r="O970" i="1"/>
  <c r="N970" i="1"/>
  <c r="Q970" i="1" s="1"/>
  <c r="M970" i="1"/>
  <c r="P969" i="1"/>
  <c r="O969" i="1"/>
  <c r="N969" i="1"/>
  <c r="M969" i="1"/>
  <c r="P968" i="1"/>
  <c r="O968" i="1"/>
  <c r="N968" i="1"/>
  <c r="M968" i="1"/>
  <c r="P967" i="1"/>
  <c r="O967" i="1"/>
  <c r="N967" i="1"/>
  <c r="Q967" i="1" s="1"/>
  <c r="M967" i="1"/>
  <c r="P966" i="1"/>
  <c r="O966" i="1"/>
  <c r="N966" i="1"/>
  <c r="M966" i="1"/>
  <c r="P965" i="1"/>
  <c r="O965" i="1"/>
  <c r="N965" i="1"/>
  <c r="M965" i="1"/>
  <c r="P964" i="1"/>
  <c r="O964" i="1"/>
  <c r="N964" i="1"/>
  <c r="Q964" i="1" s="1"/>
  <c r="M964" i="1"/>
  <c r="P963" i="1"/>
  <c r="O963" i="1"/>
  <c r="N963" i="1"/>
  <c r="M963" i="1"/>
  <c r="P962" i="1"/>
  <c r="O962" i="1"/>
  <c r="N962" i="1"/>
  <c r="M962" i="1"/>
  <c r="P961" i="1"/>
  <c r="O961" i="1"/>
  <c r="N961" i="1"/>
  <c r="Q961" i="1" s="1"/>
  <c r="M961" i="1"/>
  <c r="P960" i="1"/>
  <c r="O960" i="1"/>
  <c r="N960" i="1"/>
  <c r="M960" i="1"/>
  <c r="P959" i="1"/>
  <c r="O959" i="1"/>
  <c r="N959" i="1"/>
  <c r="M959" i="1"/>
  <c r="P958" i="1"/>
  <c r="O958" i="1"/>
  <c r="N958" i="1"/>
  <c r="Q958" i="1" s="1"/>
  <c r="M958" i="1"/>
  <c r="P957" i="1"/>
  <c r="O957" i="1"/>
  <c r="N957" i="1"/>
  <c r="M957" i="1"/>
  <c r="P956" i="1"/>
  <c r="O956" i="1"/>
  <c r="N956" i="1"/>
  <c r="M956" i="1"/>
  <c r="P955" i="1"/>
  <c r="O955" i="1"/>
  <c r="N955" i="1"/>
  <c r="Q955" i="1" s="1"/>
  <c r="M955" i="1"/>
  <c r="P954" i="1"/>
  <c r="O954" i="1"/>
  <c r="N954" i="1"/>
  <c r="M954" i="1"/>
  <c r="P953" i="1"/>
  <c r="O953" i="1"/>
  <c r="N953" i="1"/>
  <c r="M953" i="1"/>
  <c r="P952" i="1"/>
  <c r="O952" i="1"/>
  <c r="N952" i="1"/>
  <c r="Q952" i="1" s="1"/>
  <c r="M952" i="1"/>
  <c r="P951" i="1"/>
  <c r="O951" i="1"/>
  <c r="N951" i="1"/>
  <c r="M951" i="1"/>
  <c r="P950" i="1"/>
  <c r="O950" i="1"/>
  <c r="N950" i="1"/>
  <c r="M950" i="1"/>
  <c r="P949" i="1"/>
  <c r="O949" i="1"/>
  <c r="N949" i="1"/>
  <c r="Q949" i="1" s="1"/>
  <c r="M949" i="1"/>
  <c r="P948" i="1"/>
  <c r="O948" i="1"/>
  <c r="N948" i="1"/>
  <c r="M948" i="1"/>
  <c r="P947" i="1"/>
  <c r="O947" i="1"/>
  <c r="N947" i="1"/>
  <c r="M947" i="1"/>
  <c r="P946" i="1"/>
  <c r="O946" i="1"/>
  <c r="N946" i="1"/>
  <c r="Q946" i="1" s="1"/>
  <c r="M946" i="1"/>
  <c r="P945" i="1"/>
  <c r="O945" i="1"/>
  <c r="N945" i="1"/>
  <c r="M945" i="1"/>
  <c r="P944" i="1"/>
  <c r="O944" i="1"/>
  <c r="N944" i="1"/>
  <c r="M944" i="1"/>
  <c r="P943" i="1"/>
  <c r="O943" i="1"/>
  <c r="N943" i="1"/>
  <c r="Q943" i="1" s="1"/>
  <c r="M943" i="1"/>
  <c r="P942" i="1"/>
  <c r="O942" i="1"/>
  <c r="N942" i="1"/>
  <c r="M942" i="1"/>
  <c r="P941" i="1"/>
  <c r="O941" i="1"/>
  <c r="N941" i="1"/>
  <c r="M941" i="1"/>
  <c r="P940" i="1"/>
  <c r="O940" i="1"/>
  <c r="N940" i="1"/>
  <c r="Q940" i="1" s="1"/>
  <c r="M940" i="1"/>
  <c r="P939" i="1"/>
  <c r="O939" i="1"/>
  <c r="N939" i="1"/>
  <c r="M939" i="1"/>
  <c r="P938" i="1"/>
  <c r="O938" i="1"/>
  <c r="N938" i="1"/>
  <c r="M938" i="1"/>
  <c r="P937" i="1"/>
  <c r="O937" i="1"/>
  <c r="N937" i="1"/>
  <c r="Q937" i="1" s="1"/>
  <c r="M937" i="1"/>
  <c r="P936" i="1"/>
  <c r="O936" i="1"/>
  <c r="N936" i="1"/>
  <c r="M936" i="1"/>
  <c r="P935" i="1"/>
  <c r="O935" i="1"/>
  <c r="N935" i="1"/>
  <c r="M935" i="1"/>
  <c r="P934" i="1"/>
  <c r="O934" i="1"/>
  <c r="N934" i="1"/>
  <c r="Q934" i="1" s="1"/>
  <c r="M934" i="1"/>
  <c r="P933" i="1"/>
  <c r="O933" i="1"/>
  <c r="N933" i="1"/>
  <c r="M933" i="1"/>
  <c r="P932" i="1"/>
  <c r="O932" i="1"/>
  <c r="N932" i="1"/>
  <c r="M932" i="1"/>
  <c r="P931" i="1"/>
  <c r="O931" i="1"/>
  <c r="N931" i="1"/>
  <c r="Q931" i="1" s="1"/>
  <c r="M931" i="1"/>
  <c r="P930" i="1"/>
  <c r="O930" i="1"/>
  <c r="N930" i="1"/>
  <c r="M930" i="1"/>
  <c r="P929" i="1"/>
  <c r="O929" i="1"/>
  <c r="N929" i="1"/>
  <c r="M929" i="1"/>
  <c r="P928" i="1"/>
  <c r="O928" i="1"/>
  <c r="N928" i="1"/>
  <c r="Q928" i="1" s="1"/>
  <c r="M928" i="1"/>
  <c r="P927" i="1"/>
  <c r="O927" i="1"/>
  <c r="N927" i="1"/>
  <c r="M927" i="1"/>
  <c r="P926" i="1"/>
  <c r="O926" i="1"/>
  <c r="N926" i="1"/>
  <c r="M926" i="1"/>
  <c r="P925" i="1"/>
  <c r="O925" i="1"/>
  <c r="N925" i="1"/>
  <c r="Q925" i="1" s="1"/>
  <c r="M925" i="1"/>
  <c r="P924" i="1"/>
  <c r="O924" i="1"/>
  <c r="N924" i="1"/>
  <c r="M924" i="1"/>
  <c r="P923" i="1"/>
  <c r="O923" i="1"/>
  <c r="N923" i="1"/>
  <c r="M923" i="1"/>
  <c r="P922" i="1"/>
  <c r="O922" i="1"/>
  <c r="N922" i="1"/>
  <c r="Q922" i="1" s="1"/>
  <c r="M922" i="1"/>
  <c r="P921" i="1"/>
  <c r="O921" i="1"/>
  <c r="N921" i="1"/>
  <c r="M921" i="1"/>
  <c r="P920" i="1"/>
  <c r="O920" i="1"/>
  <c r="N920" i="1"/>
  <c r="M920" i="1"/>
  <c r="P919" i="1"/>
  <c r="O919" i="1"/>
  <c r="N919" i="1"/>
  <c r="Q919" i="1" s="1"/>
  <c r="M919" i="1"/>
  <c r="P918" i="1"/>
  <c r="O918" i="1"/>
  <c r="N918" i="1"/>
  <c r="M918" i="1"/>
  <c r="P917" i="1"/>
  <c r="O917" i="1"/>
  <c r="N917" i="1"/>
  <c r="M917" i="1"/>
  <c r="P916" i="1"/>
  <c r="O916" i="1"/>
  <c r="N916" i="1"/>
  <c r="Q916" i="1" s="1"/>
  <c r="M916" i="1"/>
  <c r="P915" i="1"/>
  <c r="O915" i="1"/>
  <c r="N915" i="1"/>
  <c r="M915" i="1"/>
  <c r="P914" i="1"/>
  <c r="O914" i="1"/>
  <c r="N914" i="1"/>
  <c r="M914" i="1"/>
  <c r="P913" i="1"/>
  <c r="O913" i="1"/>
  <c r="N913" i="1"/>
  <c r="Q913" i="1" s="1"/>
  <c r="M913" i="1"/>
  <c r="P912" i="1"/>
  <c r="O912" i="1"/>
  <c r="N912" i="1"/>
  <c r="M912" i="1"/>
  <c r="P911" i="1"/>
  <c r="O911" i="1"/>
  <c r="N911" i="1"/>
  <c r="M911" i="1"/>
  <c r="P910" i="1"/>
  <c r="O910" i="1"/>
  <c r="N910" i="1"/>
  <c r="Q910" i="1" s="1"/>
  <c r="M910" i="1"/>
  <c r="P909" i="1"/>
  <c r="O909" i="1"/>
  <c r="N909" i="1"/>
  <c r="M909" i="1"/>
  <c r="P908" i="1"/>
  <c r="O908" i="1"/>
  <c r="N908" i="1"/>
  <c r="M908" i="1"/>
  <c r="P907" i="1"/>
  <c r="O907" i="1"/>
  <c r="N907" i="1"/>
  <c r="Q907" i="1" s="1"/>
  <c r="M907" i="1"/>
  <c r="P906" i="1"/>
  <c r="O906" i="1"/>
  <c r="N906" i="1"/>
  <c r="M906" i="1"/>
  <c r="P905" i="1"/>
  <c r="O905" i="1"/>
  <c r="N905" i="1"/>
  <c r="M905" i="1"/>
  <c r="P904" i="1"/>
  <c r="O904" i="1"/>
  <c r="N904" i="1"/>
  <c r="Q904" i="1" s="1"/>
  <c r="M904" i="1"/>
  <c r="P903" i="1"/>
  <c r="O903" i="1"/>
  <c r="N903" i="1"/>
  <c r="M903" i="1"/>
  <c r="P902" i="1"/>
  <c r="O902" i="1"/>
  <c r="N902" i="1"/>
  <c r="M902" i="1"/>
  <c r="P901" i="1"/>
  <c r="O901" i="1"/>
  <c r="N901" i="1"/>
  <c r="Q901" i="1" s="1"/>
  <c r="M901" i="1"/>
  <c r="P900" i="1"/>
  <c r="O900" i="1"/>
  <c r="N900" i="1"/>
  <c r="M900" i="1"/>
  <c r="P899" i="1"/>
  <c r="O899" i="1"/>
  <c r="N899" i="1"/>
  <c r="M899" i="1"/>
  <c r="P898" i="1"/>
  <c r="O898" i="1"/>
  <c r="N898" i="1"/>
  <c r="Q898" i="1" s="1"/>
  <c r="M898" i="1"/>
  <c r="P897" i="1"/>
  <c r="O897" i="1"/>
  <c r="N897" i="1"/>
  <c r="M897" i="1"/>
  <c r="P896" i="1"/>
  <c r="O896" i="1"/>
  <c r="N896" i="1"/>
  <c r="M896" i="1"/>
  <c r="P895" i="1"/>
  <c r="O895" i="1"/>
  <c r="N895" i="1"/>
  <c r="Q895" i="1" s="1"/>
  <c r="M895" i="1"/>
  <c r="P894" i="1"/>
  <c r="O894" i="1"/>
  <c r="N894" i="1"/>
  <c r="M894" i="1"/>
  <c r="P893" i="1"/>
  <c r="O893" i="1"/>
  <c r="N893" i="1"/>
  <c r="M893" i="1"/>
  <c r="P892" i="1"/>
  <c r="O892" i="1"/>
  <c r="N892" i="1"/>
  <c r="Q892" i="1" s="1"/>
  <c r="M892" i="1"/>
  <c r="P891" i="1"/>
  <c r="O891" i="1"/>
  <c r="N891" i="1"/>
  <c r="M891" i="1"/>
  <c r="P890" i="1"/>
  <c r="O890" i="1"/>
  <c r="N890" i="1"/>
  <c r="M890" i="1"/>
  <c r="P889" i="1"/>
  <c r="O889" i="1"/>
  <c r="N889" i="1"/>
  <c r="Q889" i="1" s="1"/>
  <c r="M889" i="1"/>
  <c r="P888" i="1"/>
  <c r="O888" i="1"/>
  <c r="N888" i="1"/>
  <c r="M888" i="1"/>
  <c r="P887" i="1"/>
  <c r="O887" i="1"/>
  <c r="N887" i="1"/>
  <c r="M887" i="1"/>
  <c r="P886" i="1"/>
  <c r="O886" i="1"/>
  <c r="N886" i="1"/>
  <c r="Q886" i="1" s="1"/>
  <c r="M886" i="1"/>
  <c r="P885" i="1"/>
  <c r="O885" i="1"/>
  <c r="N885" i="1"/>
  <c r="M885" i="1"/>
  <c r="P884" i="1"/>
  <c r="O884" i="1"/>
  <c r="N884" i="1"/>
  <c r="M884" i="1"/>
  <c r="P883" i="1"/>
  <c r="O883" i="1"/>
  <c r="N883" i="1"/>
  <c r="Q883" i="1" s="1"/>
  <c r="M883" i="1"/>
  <c r="P882" i="1"/>
  <c r="O882" i="1"/>
  <c r="N882" i="1"/>
  <c r="M882" i="1"/>
  <c r="P881" i="1"/>
  <c r="O881" i="1"/>
  <c r="N881" i="1"/>
  <c r="M881" i="1"/>
  <c r="P880" i="1"/>
  <c r="O880" i="1"/>
  <c r="N880" i="1"/>
  <c r="Q880" i="1" s="1"/>
  <c r="M880" i="1"/>
  <c r="P879" i="1"/>
  <c r="O879" i="1"/>
  <c r="N879" i="1"/>
  <c r="M879" i="1"/>
  <c r="P878" i="1"/>
  <c r="O878" i="1"/>
  <c r="N878" i="1"/>
  <c r="M878" i="1"/>
  <c r="P877" i="1"/>
  <c r="O877" i="1"/>
  <c r="N877" i="1"/>
  <c r="Q877" i="1" s="1"/>
  <c r="M877" i="1"/>
  <c r="P876" i="1"/>
  <c r="O876" i="1"/>
  <c r="N876" i="1"/>
  <c r="M876" i="1"/>
  <c r="P875" i="1"/>
  <c r="O875" i="1"/>
  <c r="N875" i="1"/>
  <c r="M875" i="1"/>
  <c r="P874" i="1"/>
  <c r="O874" i="1"/>
  <c r="N874" i="1"/>
  <c r="Q874" i="1" s="1"/>
  <c r="M874" i="1"/>
  <c r="P873" i="1"/>
  <c r="O873" i="1"/>
  <c r="N873" i="1"/>
  <c r="M873" i="1"/>
  <c r="P872" i="1"/>
  <c r="O872" i="1"/>
  <c r="N872" i="1"/>
  <c r="M872" i="1"/>
  <c r="P871" i="1"/>
  <c r="O871" i="1"/>
  <c r="N871" i="1"/>
  <c r="Q871" i="1" s="1"/>
  <c r="M871" i="1"/>
  <c r="P870" i="1"/>
  <c r="O870" i="1"/>
  <c r="N870" i="1"/>
  <c r="M870" i="1"/>
  <c r="P869" i="1"/>
  <c r="O869" i="1"/>
  <c r="N869" i="1"/>
  <c r="M869" i="1"/>
  <c r="P868" i="1"/>
  <c r="O868" i="1"/>
  <c r="N868" i="1"/>
  <c r="Q868" i="1" s="1"/>
  <c r="M868" i="1"/>
  <c r="P867" i="1"/>
  <c r="O867" i="1"/>
  <c r="N867" i="1"/>
  <c r="M867" i="1"/>
  <c r="P866" i="1"/>
  <c r="O866" i="1"/>
  <c r="N866" i="1"/>
  <c r="M866" i="1"/>
  <c r="P865" i="1"/>
  <c r="O865" i="1"/>
  <c r="N865" i="1"/>
  <c r="Q865" i="1" s="1"/>
  <c r="M865" i="1"/>
  <c r="P864" i="1"/>
  <c r="O864" i="1"/>
  <c r="N864" i="1"/>
  <c r="M864" i="1"/>
  <c r="P863" i="1"/>
  <c r="O863" i="1"/>
  <c r="N863" i="1"/>
  <c r="M863" i="1"/>
  <c r="P862" i="1"/>
  <c r="O862" i="1"/>
  <c r="N862" i="1"/>
  <c r="Q862" i="1" s="1"/>
  <c r="M862" i="1"/>
  <c r="P861" i="1"/>
  <c r="O861" i="1"/>
  <c r="N861" i="1"/>
  <c r="M861" i="1"/>
  <c r="P860" i="1"/>
  <c r="O860" i="1"/>
  <c r="N860" i="1"/>
  <c r="M860" i="1"/>
  <c r="P859" i="1"/>
  <c r="O859" i="1"/>
  <c r="N859" i="1"/>
  <c r="Q859" i="1" s="1"/>
  <c r="M859" i="1"/>
  <c r="P858" i="1"/>
  <c r="O858" i="1"/>
  <c r="N858" i="1"/>
  <c r="M858" i="1"/>
  <c r="P857" i="1"/>
  <c r="O857" i="1"/>
  <c r="N857" i="1"/>
  <c r="M857" i="1"/>
  <c r="P856" i="1"/>
  <c r="O856" i="1"/>
  <c r="N856" i="1"/>
  <c r="Q856" i="1" s="1"/>
  <c r="M856" i="1"/>
  <c r="P855" i="1"/>
  <c r="O855" i="1"/>
  <c r="N855" i="1"/>
  <c r="M855" i="1"/>
  <c r="P854" i="1"/>
  <c r="O854" i="1"/>
  <c r="N854" i="1"/>
  <c r="M854" i="1"/>
  <c r="P853" i="1"/>
  <c r="O853" i="1"/>
  <c r="N853" i="1"/>
  <c r="Q853" i="1" s="1"/>
  <c r="M853" i="1"/>
  <c r="P852" i="1"/>
  <c r="O852" i="1"/>
  <c r="N852" i="1"/>
  <c r="M852" i="1"/>
  <c r="P851" i="1"/>
  <c r="O851" i="1"/>
  <c r="N851" i="1"/>
  <c r="M851" i="1"/>
  <c r="P850" i="1"/>
  <c r="O850" i="1"/>
  <c r="N850" i="1"/>
  <c r="Q850" i="1" s="1"/>
  <c r="M850" i="1"/>
  <c r="P849" i="1"/>
  <c r="O849" i="1"/>
  <c r="N849" i="1"/>
  <c r="M849" i="1"/>
  <c r="P848" i="1"/>
  <c r="O848" i="1"/>
  <c r="N848" i="1"/>
  <c r="M848" i="1"/>
  <c r="P847" i="1"/>
  <c r="O847" i="1"/>
  <c r="N847" i="1"/>
  <c r="Q847" i="1" s="1"/>
  <c r="M847" i="1"/>
  <c r="P846" i="1"/>
  <c r="O846" i="1"/>
  <c r="N846" i="1"/>
  <c r="M846" i="1"/>
  <c r="P845" i="1"/>
  <c r="O845" i="1"/>
  <c r="N845" i="1"/>
  <c r="M845" i="1"/>
  <c r="P844" i="1"/>
  <c r="O844" i="1"/>
  <c r="N844" i="1"/>
  <c r="Q844" i="1" s="1"/>
  <c r="M844" i="1"/>
  <c r="P843" i="1"/>
  <c r="O843" i="1"/>
  <c r="N843" i="1"/>
  <c r="M843" i="1"/>
  <c r="P842" i="1"/>
  <c r="O842" i="1"/>
  <c r="N842" i="1"/>
  <c r="M842" i="1"/>
  <c r="P841" i="1"/>
  <c r="O841" i="1"/>
  <c r="N841" i="1"/>
  <c r="Q841" i="1" s="1"/>
  <c r="M841" i="1"/>
  <c r="P840" i="1"/>
  <c r="O840" i="1"/>
  <c r="N840" i="1"/>
  <c r="M840" i="1"/>
  <c r="P839" i="1"/>
  <c r="O839" i="1"/>
  <c r="N839" i="1"/>
  <c r="M839" i="1"/>
  <c r="P838" i="1"/>
  <c r="O838" i="1"/>
  <c r="N838" i="1"/>
  <c r="Q838" i="1" s="1"/>
  <c r="M838" i="1"/>
  <c r="P837" i="1"/>
  <c r="O837" i="1"/>
  <c r="N837" i="1"/>
  <c r="M837" i="1"/>
  <c r="P836" i="1"/>
  <c r="O836" i="1"/>
  <c r="N836" i="1"/>
  <c r="M836" i="1"/>
  <c r="P835" i="1"/>
  <c r="O835" i="1"/>
  <c r="N835" i="1"/>
  <c r="Q835" i="1" s="1"/>
  <c r="M835" i="1"/>
  <c r="P834" i="1"/>
  <c r="O834" i="1"/>
  <c r="N834" i="1"/>
  <c r="M834" i="1"/>
  <c r="P833" i="1"/>
  <c r="O833" i="1"/>
  <c r="N833" i="1"/>
  <c r="M833" i="1"/>
  <c r="P832" i="1"/>
  <c r="O832" i="1"/>
  <c r="N832" i="1"/>
  <c r="Q832" i="1" s="1"/>
  <c r="M832" i="1"/>
  <c r="P831" i="1"/>
  <c r="O831" i="1"/>
  <c r="N831" i="1"/>
  <c r="M831" i="1"/>
  <c r="P830" i="1"/>
  <c r="O830" i="1"/>
  <c r="N830" i="1"/>
  <c r="M830" i="1"/>
  <c r="P829" i="1"/>
  <c r="O829" i="1"/>
  <c r="N829" i="1"/>
  <c r="Q829" i="1" s="1"/>
  <c r="M829" i="1"/>
  <c r="P828" i="1"/>
  <c r="O828" i="1"/>
  <c r="N828" i="1"/>
  <c r="M828" i="1"/>
  <c r="P827" i="1"/>
  <c r="O827" i="1"/>
  <c r="N827" i="1"/>
  <c r="M827" i="1"/>
  <c r="P826" i="1"/>
  <c r="O826" i="1"/>
  <c r="N826" i="1"/>
  <c r="Q826" i="1" s="1"/>
  <c r="M826" i="1"/>
  <c r="P825" i="1"/>
  <c r="O825" i="1"/>
  <c r="N825" i="1"/>
  <c r="M825" i="1"/>
  <c r="P824" i="1"/>
  <c r="O824" i="1"/>
  <c r="N824" i="1"/>
  <c r="M824" i="1"/>
  <c r="P823" i="1"/>
  <c r="O823" i="1"/>
  <c r="N823" i="1"/>
  <c r="Q823" i="1" s="1"/>
  <c r="M823" i="1"/>
  <c r="P822" i="1"/>
  <c r="O822" i="1"/>
  <c r="N822" i="1"/>
  <c r="M822" i="1"/>
  <c r="P821" i="1"/>
  <c r="O821" i="1"/>
  <c r="N821" i="1"/>
  <c r="M821" i="1"/>
  <c r="P820" i="1"/>
  <c r="O820" i="1"/>
  <c r="N820" i="1"/>
  <c r="Q820" i="1" s="1"/>
  <c r="M820" i="1"/>
  <c r="P819" i="1"/>
  <c r="O819" i="1"/>
  <c r="N819" i="1"/>
  <c r="Q819" i="1" s="1"/>
  <c r="M819" i="1"/>
  <c r="P818" i="1"/>
  <c r="O818" i="1"/>
  <c r="N818" i="1"/>
  <c r="M818" i="1"/>
  <c r="P817" i="1"/>
  <c r="O817" i="1"/>
  <c r="N817" i="1"/>
  <c r="Q817" i="1" s="1"/>
  <c r="M817" i="1"/>
  <c r="P816" i="1"/>
  <c r="O816" i="1"/>
  <c r="N816" i="1"/>
  <c r="Q816" i="1" s="1"/>
  <c r="M816" i="1"/>
  <c r="P815" i="1"/>
  <c r="O815" i="1"/>
  <c r="N815" i="1"/>
  <c r="M815" i="1"/>
  <c r="P814" i="1"/>
  <c r="O814" i="1"/>
  <c r="N814" i="1"/>
  <c r="Q814" i="1" s="1"/>
  <c r="M814" i="1"/>
  <c r="P813" i="1"/>
  <c r="O813" i="1"/>
  <c r="N813" i="1"/>
  <c r="Q813" i="1" s="1"/>
  <c r="M813" i="1"/>
  <c r="P812" i="1"/>
  <c r="O812" i="1"/>
  <c r="N812" i="1"/>
  <c r="M812" i="1"/>
  <c r="P811" i="1"/>
  <c r="O811" i="1"/>
  <c r="N811" i="1"/>
  <c r="Q811" i="1" s="1"/>
  <c r="M811" i="1"/>
  <c r="P810" i="1"/>
  <c r="O810" i="1"/>
  <c r="N810" i="1"/>
  <c r="Q810" i="1" s="1"/>
  <c r="M810" i="1"/>
  <c r="P809" i="1"/>
  <c r="O809" i="1"/>
  <c r="N809" i="1"/>
  <c r="M809" i="1"/>
  <c r="P808" i="1"/>
  <c r="O808" i="1"/>
  <c r="N808" i="1"/>
  <c r="Q808" i="1" s="1"/>
  <c r="M808" i="1"/>
  <c r="P807" i="1"/>
  <c r="O807" i="1"/>
  <c r="N807" i="1"/>
  <c r="Q807" i="1" s="1"/>
  <c r="M807" i="1"/>
  <c r="P806" i="1"/>
  <c r="O806" i="1"/>
  <c r="N806" i="1"/>
  <c r="M806" i="1"/>
  <c r="P805" i="1"/>
  <c r="O805" i="1"/>
  <c r="N805" i="1"/>
  <c r="Q805" i="1" s="1"/>
  <c r="M805" i="1"/>
  <c r="P804" i="1"/>
  <c r="O804" i="1"/>
  <c r="N804" i="1"/>
  <c r="Q804" i="1" s="1"/>
  <c r="M804" i="1"/>
  <c r="P803" i="1"/>
  <c r="O803" i="1"/>
  <c r="N803" i="1"/>
  <c r="M803" i="1"/>
  <c r="P802" i="1"/>
  <c r="O802" i="1"/>
  <c r="N802" i="1"/>
  <c r="Q802" i="1" s="1"/>
  <c r="M802" i="1"/>
  <c r="P801" i="1"/>
  <c r="O801" i="1"/>
  <c r="N801" i="1"/>
  <c r="Q801" i="1" s="1"/>
  <c r="M801" i="1"/>
  <c r="P800" i="1"/>
  <c r="O800" i="1"/>
  <c r="N800" i="1"/>
  <c r="M800" i="1"/>
  <c r="P799" i="1"/>
  <c r="O799" i="1"/>
  <c r="N799" i="1"/>
  <c r="Q799" i="1" s="1"/>
  <c r="M799" i="1"/>
  <c r="P798" i="1"/>
  <c r="O798" i="1"/>
  <c r="N798" i="1"/>
  <c r="Q798" i="1" s="1"/>
  <c r="M798" i="1"/>
  <c r="P797" i="1"/>
  <c r="O797" i="1"/>
  <c r="N797" i="1"/>
  <c r="M797" i="1"/>
  <c r="P796" i="1"/>
  <c r="O796" i="1"/>
  <c r="N796" i="1"/>
  <c r="Q796" i="1" s="1"/>
  <c r="M796" i="1"/>
  <c r="P795" i="1"/>
  <c r="O795" i="1"/>
  <c r="N795" i="1"/>
  <c r="Q795" i="1" s="1"/>
  <c r="M795" i="1"/>
  <c r="P794" i="1"/>
  <c r="O794" i="1"/>
  <c r="N794" i="1"/>
  <c r="M794" i="1"/>
  <c r="P793" i="1"/>
  <c r="O793" i="1"/>
  <c r="N793" i="1"/>
  <c r="Q793" i="1" s="1"/>
  <c r="M793" i="1"/>
  <c r="P792" i="1"/>
  <c r="O792" i="1"/>
  <c r="N792" i="1"/>
  <c r="Q792" i="1" s="1"/>
  <c r="M792" i="1"/>
  <c r="P791" i="1"/>
  <c r="O791" i="1"/>
  <c r="N791" i="1"/>
  <c r="M791" i="1"/>
  <c r="P790" i="1"/>
  <c r="O790" i="1"/>
  <c r="N790" i="1"/>
  <c r="Q790" i="1" s="1"/>
  <c r="M790" i="1"/>
  <c r="P789" i="1"/>
  <c r="O789" i="1"/>
  <c r="N789" i="1"/>
  <c r="Q789" i="1" s="1"/>
  <c r="M789" i="1"/>
  <c r="P788" i="1"/>
  <c r="O788" i="1"/>
  <c r="N788" i="1"/>
  <c r="M788" i="1"/>
  <c r="P787" i="1"/>
  <c r="O787" i="1"/>
  <c r="N787" i="1"/>
  <c r="Q787" i="1" s="1"/>
  <c r="M787" i="1"/>
  <c r="P786" i="1"/>
  <c r="O786" i="1"/>
  <c r="N786" i="1"/>
  <c r="Q786" i="1" s="1"/>
  <c r="M786" i="1"/>
  <c r="P785" i="1"/>
  <c r="O785" i="1"/>
  <c r="N785" i="1"/>
  <c r="M785" i="1"/>
  <c r="P784" i="1"/>
  <c r="O784" i="1"/>
  <c r="N784" i="1"/>
  <c r="Q784" i="1" s="1"/>
  <c r="M784" i="1"/>
  <c r="P783" i="1"/>
  <c r="O783" i="1"/>
  <c r="N783" i="1"/>
  <c r="Q783" i="1" s="1"/>
  <c r="M783" i="1"/>
  <c r="P782" i="1"/>
  <c r="O782" i="1"/>
  <c r="N782" i="1"/>
  <c r="M782" i="1"/>
  <c r="P781" i="1"/>
  <c r="O781" i="1"/>
  <c r="N781" i="1"/>
  <c r="Q781" i="1" s="1"/>
  <c r="M781" i="1"/>
  <c r="P780" i="1"/>
  <c r="O780" i="1"/>
  <c r="N780" i="1"/>
  <c r="Q780" i="1" s="1"/>
  <c r="M780" i="1"/>
  <c r="P779" i="1"/>
  <c r="O779" i="1"/>
  <c r="N779" i="1"/>
  <c r="M779" i="1"/>
  <c r="P778" i="1"/>
  <c r="O778" i="1"/>
  <c r="N778" i="1"/>
  <c r="Q778" i="1" s="1"/>
  <c r="M778" i="1"/>
  <c r="P777" i="1"/>
  <c r="O777" i="1"/>
  <c r="N777" i="1"/>
  <c r="Q777" i="1" s="1"/>
  <c r="M777" i="1"/>
  <c r="P776" i="1"/>
  <c r="O776" i="1"/>
  <c r="N776" i="1"/>
  <c r="M776" i="1"/>
  <c r="P775" i="1"/>
  <c r="O775" i="1"/>
  <c r="N775" i="1"/>
  <c r="Q775" i="1" s="1"/>
  <c r="M775" i="1"/>
  <c r="P774" i="1"/>
  <c r="O774" i="1"/>
  <c r="N774" i="1"/>
  <c r="Q774" i="1" s="1"/>
  <c r="M774" i="1"/>
  <c r="P773" i="1"/>
  <c r="O773" i="1"/>
  <c r="N773" i="1"/>
  <c r="M773" i="1"/>
  <c r="P772" i="1"/>
  <c r="O772" i="1"/>
  <c r="N772" i="1"/>
  <c r="Q772" i="1" s="1"/>
  <c r="M772" i="1"/>
  <c r="P771" i="1"/>
  <c r="O771" i="1"/>
  <c r="N771" i="1"/>
  <c r="Q771" i="1" s="1"/>
  <c r="M771" i="1"/>
  <c r="P770" i="1"/>
  <c r="O770" i="1"/>
  <c r="N770" i="1"/>
  <c r="M770" i="1"/>
  <c r="P769" i="1"/>
  <c r="O769" i="1"/>
  <c r="N769" i="1"/>
  <c r="Q769" i="1" s="1"/>
  <c r="M769" i="1"/>
  <c r="P768" i="1"/>
  <c r="O768" i="1"/>
  <c r="N768" i="1"/>
  <c r="Q768" i="1" s="1"/>
  <c r="M768" i="1"/>
  <c r="P767" i="1"/>
  <c r="O767" i="1"/>
  <c r="N767" i="1"/>
  <c r="M767" i="1"/>
  <c r="P766" i="1"/>
  <c r="O766" i="1"/>
  <c r="N766" i="1"/>
  <c r="Q766" i="1" s="1"/>
  <c r="M766" i="1"/>
  <c r="P765" i="1"/>
  <c r="O765" i="1"/>
  <c r="N765" i="1"/>
  <c r="Q765" i="1" s="1"/>
  <c r="M765" i="1"/>
  <c r="P764" i="1"/>
  <c r="O764" i="1"/>
  <c r="N764" i="1"/>
  <c r="M764" i="1"/>
  <c r="P763" i="1"/>
  <c r="O763" i="1"/>
  <c r="N763" i="1"/>
  <c r="Q763" i="1" s="1"/>
  <c r="M763" i="1"/>
  <c r="P762" i="1"/>
  <c r="O762" i="1"/>
  <c r="N762" i="1"/>
  <c r="Q762" i="1" s="1"/>
  <c r="M762" i="1"/>
  <c r="P761" i="1"/>
  <c r="O761" i="1"/>
  <c r="N761" i="1"/>
  <c r="M761" i="1"/>
  <c r="P760" i="1"/>
  <c r="O760" i="1"/>
  <c r="N760" i="1"/>
  <c r="Q760" i="1" s="1"/>
  <c r="M760" i="1"/>
  <c r="P759" i="1"/>
  <c r="O759" i="1"/>
  <c r="N759" i="1"/>
  <c r="Q759" i="1" s="1"/>
  <c r="M759" i="1"/>
  <c r="P758" i="1"/>
  <c r="O758" i="1"/>
  <c r="N758" i="1"/>
  <c r="M758" i="1"/>
  <c r="P757" i="1"/>
  <c r="O757" i="1"/>
  <c r="N757" i="1"/>
  <c r="Q757" i="1" s="1"/>
  <c r="M757" i="1"/>
  <c r="P756" i="1"/>
  <c r="O756" i="1"/>
  <c r="N756" i="1"/>
  <c r="Q756" i="1" s="1"/>
  <c r="M756" i="1"/>
  <c r="P755" i="1"/>
  <c r="O755" i="1"/>
  <c r="N755" i="1"/>
  <c r="M755" i="1"/>
  <c r="P754" i="1"/>
  <c r="O754" i="1"/>
  <c r="N754" i="1"/>
  <c r="Q754" i="1" s="1"/>
  <c r="M754" i="1"/>
  <c r="P753" i="1"/>
  <c r="O753" i="1"/>
  <c r="N753" i="1"/>
  <c r="Q753" i="1" s="1"/>
  <c r="M753" i="1"/>
  <c r="P752" i="1"/>
  <c r="O752" i="1"/>
  <c r="N752" i="1"/>
  <c r="M752" i="1"/>
  <c r="P751" i="1"/>
  <c r="O751" i="1"/>
  <c r="N751" i="1"/>
  <c r="Q751" i="1" s="1"/>
  <c r="M751" i="1"/>
  <c r="P750" i="1"/>
  <c r="O750" i="1"/>
  <c r="N750" i="1"/>
  <c r="Q750" i="1" s="1"/>
  <c r="M750" i="1"/>
  <c r="P749" i="1"/>
  <c r="O749" i="1"/>
  <c r="N749" i="1"/>
  <c r="M749" i="1"/>
  <c r="P748" i="1"/>
  <c r="O748" i="1"/>
  <c r="N748" i="1"/>
  <c r="Q748" i="1" s="1"/>
  <c r="M748" i="1"/>
  <c r="P747" i="1"/>
  <c r="O747" i="1"/>
  <c r="N747" i="1"/>
  <c r="Q747" i="1" s="1"/>
  <c r="M747" i="1"/>
  <c r="P746" i="1"/>
  <c r="O746" i="1"/>
  <c r="N746" i="1"/>
  <c r="M746" i="1"/>
  <c r="P745" i="1"/>
  <c r="O745" i="1"/>
  <c r="N745" i="1"/>
  <c r="Q745" i="1" s="1"/>
  <c r="M745" i="1"/>
  <c r="P744" i="1"/>
  <c r="O744" i="1"/>
  <c r="N744" i="1"/>
  <c r="Q744" i="1" s="1"/>
  <c r="M744" i="1"/>
  <c r="P743" i="1"/>
  <c r="O743" i="1"/>
  <c r="N743" i="1"/>
  <c r="M743" i="1"/>
  <c r="P742" i="1"/>
  <c r="O742" i="1"/>
  <c r="N742" i="1"/>
  <c r="Q742" i="1" s="1"/>
  <c r="M742" i="1"/>
  <c r="P741" i="1"/>
  <c r="O741" i="1"/>
  <c r="N741" i="1"/>
  <c r="Q741" i="1" s="1"/>
  <c r="M741" i="1"/>
  <c r="P740" i="1"/>
  <c r="O740" i="1"/>
  <c r="N740" i="1"/>
  <c r="M740" i="1"/>
  <c r="P739" i="1"/>
  <c r="O739" i="1"/>
  <c r="N739" i="1"/>
  <c r="Q739" i="1" s="1"/>
  <c r="M739" i="1"/>
  <c r="P738" i="1"/>
  <c r="O738" i="1"/>
  <c r="N738" i="1"/>
  <c r="Q738" i="1" s="1"/>
  <c r="M738" i="1"/>
  <c r="P737" i="1"/>
  <c r="O737" i="1"/>
  <c r="N737" i="1"/>
  <c r="M737" i="1"/>
  <c r="P736" i="1"/>
  <c r="O736" i="1"/>
  <c r="N736" i="1"/>
  <c r="Q736" i="1" s="1"/>
  <c r="M736" i="1"/>
  <c r="P735" i="1"/>
  <c r="O735" i="1"/>
  <c r="N735" i="1"/>
  <c r="Q735" i="1" s="1"/>
  <c r="M735" i="1"/>
  <c r="P734" i="1"/>
  <c r="O734" i="1"/>
  <c r="N734" i="1"/>
  <c r="M734" i="1"/>
  <c r="P733" i="1"/>
  <c r="O733" i="1"/>
  <c r="N733" i="1"/>
  <c r="Q733" i="1" s="1"/>
  <c r="M733" i="1"/>
  <c r="P732" i="1"/>
  <c r="O732" i="1"/>
  <c r="N732" i="1"/>
  <c r="Q732" i="1" s="1"/>
  <c r="M732" i="1"/>
  <c r="P731" i="1"/>
  <c r="O731" i="1"/>
  <c r="N731" i="1"/>
  <c r="M731" i="1"/>
  <c r="P730" i="1"/>
  <c r="O730" i="1"/>
  <c r="N730" i="1"/>
  <c r="Q730" i="1" s="1"/>
  <c r="M730" i="1"/>
  <c r="P729" i="1"/>
  <c r="O729" i="1"/>
  <c r="N729" i="1"/>
  <c r="Q729" i="1" s="1"/>
  <c r="M729" i="1"/>
  <c r="P728" i="1"/>
  <c r="O728" i="1"/>
  <c r="N728" i="1"/>
  <c r="M728" i="1"/>
  <c r="P727" i="1"/>
  <c r="O727" i="1"/>
  <c r="N727" i="1"/>
  <c r="Q727" i="1" s="1"/>
  <c r="M727" i="1"/>
  <c r="P726" i="1"/>
  <c r="O726" i="1"/>
  <c r="N726" i="1"/>
  <c r="Q726" i="1" s="1"/>
  <c r="M726" i="1"/>
  <c r="P725" i="1"/>
  <c r="O725" i="1"/>
  <c r="N725" i="1"/>
  <c r="M725" i="1"/>
  <c r="P724" i="1"/>
  <c r="O724" i="1"/>
  <c r="N724" i="1"/>
  <c r="Q724" i="1" s="1"/>
  <c r="M724" i="1"/>
  <c r="P723" i="1"/>
  <c r="O723" i="1"/>
  <c r="N723" i="1"/>
  <c r="Q723" i="1" s="1"/>
  <c r="M723" i="1"/>
  <c r="P722" i="1"/>
  <c r="O722" i="1"/>
  <c r="N722" i="1"/>
  <c r="M722" i="1"/>
  <c r="P721" i="1"/>
  <c r="O721" i="1"/>
  <c r="N721" i="1"/>
  <c r="Q721" i="1" s="1"/>
  <c r="M721" i="1"/>
  <c r="P720" i="1"/>
  <c r="O720" i="1"/>
  <c r="N720" i="1"/>
  <c r="Q720" i="1" s="1"/>
  <c r="M720" i="1"/>
  <c r="P719" i="1"/>
  <c r="O719" i="1"/>
  <c r="N719" i="1"/>
  <c r="M719" i="1"/>
  <c r="P718" i="1"/>
  <c r="O718" i="1"/>
  <c r="N718" i="1"/>
  <c r="Q718" i="1" s="1"/>
  <c r="M718" i="1"/>
  <c r="P717" i="1"/>
  <c r="O717" i="1"/>
  <c r="N717" i="1"/>
  <c r="Q717" i="1" s="1"/>
  <c r="M717" i="1"/>
  <c r="P716" i="1"/>
  <c r="O716" i="1"/>
  <c r="N716" i="1"/>
  <c r="M716" i="1"/>
  <c r="P715" i="1"/>
  <c r="O715" i="1"/>
  <c r="N715" i="1"/>
  <c r="Q715" i="1" s="1"/>
  <c r="M715" i="1"/>
  <c r="P714" i="1"/>
  <c r="O714" i="1"/>
  <c r="N714" i="1"/>
  <c r="Q714" i="1" s="1"/>
  <c r="M714" i="1"/>
  <c r="P713" i="1"/>
  <c r="O713" i="1"/>
  <c r="N713" i="1"/>
  <c r="M713" i="1"/>
  <c r="P712" i="1"/>
  <c r="O712" i="1"/>
  <c r="N712" i="1"/>
  <c r="Q712" i="1" s="1"/>
  <c r="M712" i="1"/>
  <c r="P711" i="1"/>
  <c r="O711" i="1"/>
  <c r="N711" i="1"/>
  <c r="Q711" i="1" s="1"/>
  <c r="M711" i="1"/>
  <c r="P710" i="1"/>
  <c r="O710" i="1"/>
  <c r="N710" i="1"/>
  <c r="M710" i="1"/>
  <c r="P709" i="1"/>
  <c r="O709" i="1"/>
  <c r="N709" i="1"/>
  <c r="Q709" i="1" s="1"/>
  <c r="M709" i="1"/>
  <c r="P708" i="1"/>
  <c r="O708" i="1"/>
  <c r="N708" i="1"/>
  <c r="Q708" i="1" s="1"/>
  <c r="M708" i="1"/>
  <c r="P707" i="1"/>
  <c r="O707" i="1"/>
  <c r="N707" i="1"/>
  <c r="M707" i="1"/>
  <c r="P706" i="1"/>
  <c r="O706" i="1"/>
  <c r="N706" i="1"/>
  <c r="Q706" i="1" s="1"/>
  <c r="M706" i="1"/>
  <c r="P705" i="1"/>
  <c r="O705" i="1"/>
  <c r="N705" i="1"/>
  <c r="Q705" i="1" s="1"/>
  <c r="M705" i="1"/>
  <c r="P704" i="1"/>
  <c r="O704" i="1"/>
  <c r="N704" i="1"/>
  <c r="M704" i="1"/>
  <c r="P703" i="1"/>
  <c r="O703" i="1"/>
  <c r="N703" i="1"/>
  <c r="Q703" i="1" s="1"/>
  <c r="M703" i="1"/>
  <c r="P702" i="1"/>
  <c r="O702" i="1"/>
  <c r="N702" i="1"/>
  <c r="Q702" i="1" s="1"/>
  <c r="M702" i="1"/>
  <c r="P701" i="1"/>
  <c r="O701" i="1"/>
  <c r="N701" i="1"/>
  <c r="M701" i="1"/>
  <c r="P700" i="1"/>
  <c r="O700" i="1"/>
  <c r="N700" i="1"/>
  <c r="Q700" i="1" s="1"/>
  <c r="M700" i="1"/>
  <c r="P699" i="1"/>
  <c r="O699" i="1"/>
  <c r="N699" i="1"/>
  <c r="Q699" i="1" s="1"/>
  <c r="M699" i="1"/>
  <c r="P698" i="1"/>
  <c r="O698" i="1"/>
  <c r="N698" i="1"/>
  <c r="M698" i="1"/>
  <c r="P697" i="1"/>
  <c r="O697" i="1"/>
  <c r="N697" i="1"/>
  <c r="Q697" i="1" s="1"/>
  <c r="M697" i="1"/>
  <c r="P696" i="1"/>
  <c r="O696" i="1"/>
  <c r="N696" i="1"/>
  <c r="Q696" i="1" s="1"/>
  <c r="M696" i="1"/>
  <c r="P695" i="1"/>
  <c r="O695" i="1"/>
  <c r="N695" i="1"/>
  <c r="M695" i="1"/>
  <c r="P694" i="1"/>
  <c r="O694" i="1"/>
  <c r="N694" i="1"/>
  <c r="Q694" i="1" s="1"/>
  <c r="M694" i="1"/>
  <c r="P693" i="1"/>
  <c r="O693" i="1"/>
  <c r="N693" i="1"/>
  <c r="Q693" i="1" s="1"/>
  <c r="M693" i="1"/>
  <c r="P692" i="1"/>
  <c r="O692" i="1"/>
  <c r="N692" i="1"/>
  <c r="M692" i="1"/>
  <c r="P691" i="1"/>
  <c r="O691" i="1"/>
  <c r="N691" i="1"/>
  <c r="Q691" i="1" s="1"/>
  <c r="M691" i="1"/>
  <c r="P690" i="1"/>
  <c r="O690" i="1"/>
  <c r="N690" i="1"/>
  <c r="Q690" i="1" s="1"/>
  <c r="M690" i="1"/>
  <c r="P689" i="1"/>
  <c r="O689" i="1"/>
  <c r="N689" i="1"/>
  <c r="M689" i="1"/>
  <c r="P688" i="1"/>
  <c r="O688" i="1"/>
  <c r="N688" i="1"/>
  <c r="Q688" i="1" s="1"/>
  <c r="M688" i="1"/>
  <c r="P687" i="1"/>
  <c r="O687" i="1"/>
  <c r="N687" i="1"/>
  <c r="Q687" i="1" s="1"/>
  <c r="M687" i="1"/>
  <c r="P686" i="1"/>
  <c r="O686" i="1"/>
  <c r="N686" i="1"/>
  <c r="M686" i="1"/>
  <c r="P685" i="1"/>
  <c r="O685" i="1"/>
  <c r="N685" i="1"/>
  <c r="Q685" i="1" s="1"/>
  <c r="M685" i="1"/>
  <c r="P684" i="1"/>
  <c r="O684" i="1"/>
  <c r="N684" i="1"/>
  <c r="Q684" i="1" s="1"/>
  <c r="M684" i="1"/>
  <c r="P683" i="1"/>
  <c r="O683" i="1"/>
  <c r="N683" i="1"/>
  <c r="M683" i="1"/>
  <c r="P682" i="1"/>
  <c r="O682" i="1"/>
  <c r="N682" i="1"/>
  <c r="Q682" i="1" s="1"/>
  <c r="M682" i="1"/>
  <c r="P681" i="1"/>
  <c r="O681" i="1"/>
  <c r="N681" i="1"/>
  <c r="Q681" i="1" s="1"/>
  <c r="M681" i="1"/>
  <c r="P680" i="1"/>
  <c r="O680" i="1"/>
  <c r="N680" i="1"/>
  <c r="M680" i="1"/>
  <c r="P679" i="1"/>
  <c r="O679" i="1"/>
  <c r="N679" i="1"/>
  <c r="Q679" i="1" s="1"/>
  <c r="M679" i="1"/>
  <c r="P678" i="1"/>
  <c r="O678" i="1"/>
  <c r="N678" i="1"/>
  <c r="Q678" i="1" s="1"/>
  <c r="M678" i="1"/>
  <c r="P677" i="1"/>
  <c r="O677" i="1"/>
  <c r="N677" i="1"/>
  <c r="M677" i="1"/>
  <c r="P676" i="1"/>
  <c r="O676" i="1"/>
  <c r="N676" i="1"/>
  <c r="Q676" i="1" s="1"/>
  <c r="M676" i="1"/>
  <c r="P675" i="1"/>
  <c r="O675" i="1"/>
  <c r="N675" i="1"/>
  <c r="Q675" i="1" s="1"/>
  <c r="M675" i="1"/>
  <c r="P674" i="1"/>
  <c r="O674" i="1"/>
  <c r="N674" i="1"/>
  <c r="M674" i="1"/>
  <c r="P673" i="1"/>
  <c r="O673" i="1"/>
  <c r="N673" i="1"/>
  <c r="Q673" i="1" s="1"/>
  <c r="M673" i="1"/>
  <c r="P672" i="1"/>
  <c r="O672" i="1"/>
  <c r="N672" i="1"/>
  <c r="Q672" i="1" s="1"/>
  <c r="M672" i="1"/>
  <c r="P671" i="1"/>
  <c r="O671" i="1"/>
  <c r="N671" i="1"/>
  <c r="M671" i="1"/>
  <c r="P670" i="1"/>
  <c r="O670" i="1"/>
  <c r="N670" i="1"/>
  <c r="Q670" i="1" s="1"/>
  <c r="M670" i="1"/>
  <c r="P669" i="1"/>
  <c r="O669" i="1"/>
  <c r="N669" i="1"/>
  <c r="Q669" i="1" s="1"/>
  <c r="M669" i="1"/>
  <c r="P668" i="1"/>
  <c r="O668" i="1"/>
  <c r="N668" i="1"/>
  <c r="M668" i="1"/>
  <c r="P667" i="1"/>
  <c r="O667" i="1"/>
  <c r="N667" i="1"/>
  <c r="Q667" i="1" s="1"/>
  <c r="M667" i="1"/>
  <c r="P666" i="1"/>
  <c r="O666" i="1"/>
  <c r="N666" i="1"/>
  <c r="Q666" i="1" s="1"/>
  <c r="M666" i="1"/>
  <c r="P665" i="1"/>
  <c r="O665" i="1"/>
  <c r="N665" i="1"/>
  <c r="M665" i="1"/>
  <c r="P664" i="1"/>
  <c r="O664" i="1"/>
  <c r="N664" i="1"/>
  <c r="Q664" i="1" s="1"/>
  <c r="M664" i="1"/>
  <c r="P663" i="1"/>
  <c r="O663" i="1"/>
  <c r="N663" i="1"/>
  <c r="Q663" i="1" s="1"/>
  <c r="M663" i="1"/>
  <c r="P662" i="1"/>
  <c r="O662" i="1"/>
  <c r="N662" i="1"/>
  <c r="M662" i="1"/>
  <c r="P661" i="1"/>
  <c r="O661" i="1"/>
  <c r="N661" i="1"/>
  <c r="Q661" i="1" s="1"/>
  <c r="M661" i="1"/>
  <c r="P660" i="1"/>
  <c r="O660" i="1"/>
  <c r="N660" i="1"/>
  <c r="Q660" i="1" s="1"/>
  <c r="M660" i="1"/>
  <c r="P659" i="1"/>
  <c r="O659" i="1"/>
  <c r="N659" i="1"/>
  <c r="M659" i="1"/>
  <c r="P658" i="1"/>
  <c r="O658" i="1"/>
  <c r="N658" i="1"/>
  <c r="Q658" i="1" s="1"/>
  <c r="M658" i="1"/>
  <c r="P657" i="1"/>
  <c r="O657" i="1"/>
  <c r="N657" i="1"/>
  <c r="Q657" i="1" s="1"/>
  <c r="M657" i="1"/>
  <c r="P656" i="1"/>
  <c r="O656" i="1"/>
  <c r="N656" i="1"/>
  <c r="M656" i="1"/>
  <c r="P655" i="1"/>
  <c r="O655" i="1"/>
  <c r="N655" i="1"/>
  <c r="Q655" i="1" s="1"/>
  <c r="M655" i="1"/>
  <c r="P654" i="1"/>
  <c r="O654" i="1"/>
  <c r="N654" i="1"/>
  <c r="Q654" i="1" s="1"/>
  <c r="M654" i="1"/>
  <c r="P653" i="1"/>
  <c r="O653" i="1"/>
  <c r="N653" i="1"/>
  <c r="M653" i="1"/>
  <c r="P652" i="1"/>
  <c r="O652" i="1"/>
  <c r="N652" i="1"/>
  <c r="Q652" i="1" s="1"/>
  <c r="M652" i="1"/>
  <c r="P651" i="1"/>
  <c r="O651" i="1"/>
  <c r="N651" i="1"/>
  <c r="Q651" i="1" s="1"/>
  <c r="M651" i="1"/>
  <c r="P650" i="1"/>
  <c r="O650" i="1"/>
  <c r="N650" i="1"/>
  <c r="M650" i="1"/>
  <c r="P649" i="1"/>
  <c r="O649" i="1"/>
  <c r="N649" i="1"/>
  <c r="Q649" i="1" s="1"/>
  <c r="M649" i="1"/>
  <c r="P648" i="1"/>
  <c r="O648" i="1"/>
  <c r="N648" i="1"/>
  <c r="Q648" i="1" s="1"/>
  <c r="M648" i="1"/>
  <c r="P647" i="1"/>
  <c r="O647" i="1"/>
  <c r="N647" i="1"/>
  <c r="M647" i="1"/>
  <c r="P646" i="1"/>
  <c r="O646" i="1"/>
  <c r="N646" i="1"/>
  <c r="Q646" i="1" s="1"/>
  <c r="M646" i="1"/>
  <c r="P645" i="1"/>
  <c r="O645" i="1"/>
  <c r="N645" i="1"/>
  <c r="Q645" i="1" s="1"/>
  <c r="M645" i="1"/>
  <c r="P644" i="1"/>
  <c r="O644" i="1"/>
  <c r="N644" i="1"/>
  <c r="M644" i="1"/>
  <c r="P643" i="1"/>
  <c r="O643" i="1"/>
  <c r="N643" i="1"/>
  <c r="Q643" i="1" s="1"/>
  <c r="M643" i="1"/>
  <c r="P642" i="1"/>
  <c r="O642" i="1"/>
  <c r="N642" i="1"/>
  <c r="Q642" i="1" s="1"/>
  <c r="M642" i="1"/>
  <c r="P641" i="1"/>
  <c r="O641" i="1"/>
  <c r="N641" i="1"/>
  <c r="M641" i="1"/>
  <c r="P640" i="1"/>
  <c r="O640" i="1"/>
  <c r="N640" i="1"/>
  <c r="Q640" i="1" s="1"/>
  <c r="M640" i="1"/>
  <c r="P639" i="1"/>
  <c r="O639" i="1"/>
  <c r="N639" i="1"/>
  <c r="Q639" i="1" s="1"/>
  <c r="M639" i="1"/>
  <c r="P638" i="1"/>
  <c r="O638" i="1"/>
  <c r="N638" i="1"/>
  <c r="M638" i="1"/>
  <c r="P637" i="1"/>
  <c r="O637" i="1"/>
  <c r="N637" i="1"/>
  <c r="Q637" i="1" s="1"/>
  <c r="M637" i="1"/>
  <c r="P636" i="1"/>
  <c r="O636" i="1"/>
  <c r="N636" i="1"/>
  <c r="Q636" i="1" s="1"/>
  <c r="M636" i="1"/>
  <c r="P635" i="1"/>
  <c r="O635" i="1"/>
  <c r="N635" i="1"/>
  <c r="M635" i="1"/>
  <c r="P634" i="1"/>
  <c r="O634" i="1"/>
  <c r="N634" i="1"/>
  <c r="Q634" i="1" s="1"/>
  <c r="M634" i="1"/>
  <c r="P633" i="1"/>
  <c r="O633" i="1"/>
  <c r="N633" i="1"/>
  <c r="Q633" i="1" s="1"/>
  <c r="M633" i="1"/>
  <c r="P632" i="1"/>
  <c r="O632" i="1"/>
  <c r="N632" i="1"/>
  <c r="M632" i="1"/>
  <c r="P631" i="1"/>
  <c r="O631" i="1"/>
  <c r="N631" i="1"/>
  <c r="Q631" i="1" s="1"/>
  <c r="M631" i="1"/>
  <c r="P630" i="1"/>
  <c r="O630" i="1"/>
  <c r="N630" i="1"/>
  <c r="Q630" i="1" s="1"/>
  <c r="M630" i="1"/>
  <c r="P629" i="1"/>
  <c r="O629" i="1"/>
  <c r="N629" i="1"/>
  <c r="M629" i="1"/>
  <c r="P628" i="1"/>
  <c r="O628" i="1"/>
  <c r="N628" i="1"/>
  <c r="Q628" i="1" s="1"/>
  <c r="M628" i="1"/>
  <c r="P627" i="1"/>
  <c r="O627" i="1"/>
  <c r="N627" i="1"/>
  <c r="Q627" i="1" s="1"/>
  <c r="M627" i="1"/>
  <c r="P626" i="1"/>
  <c r="O626" i="1"/>
  <c r="N626" i="1"/>
  <c r="M626" i="1"/>
  <c r="P625" i="1"/>
  <c r="O625" i="1"/>
  <c r="N625" i="1"/>
  <c r="Q625" i="1" s="1"/>
  <c r="M625" i="1"/>
  <c r="P624" i="1"/>
  <c r="O624" i="1"/>
  <c r="N624" i="1"/>
  <c r="Q624" i="1" s="1"/>
  <c r="M624" i="1"/>
  <c r="P623" i="1"/>
  <c r="O623" i="1"/>
  <c r="N623" i="1"/>
  <c r="M623" i="1"/>
  <c r="P622" i="1"/>
  <c r="O622" i="1"/>
  <c r="N622" i="1"/>
  <c r="Q622" i="1" s="1"/>
  <c r="M622" i="1"/>
  <c r="P621" i="1"/>
  <c r="O621" i="1"/>
  <c r="N621" i="1"/>
  <c r="Q621" i="1" s="1"/>
  <c r="M621" i="1"/>
  <c r="P620" i="1"/>
  <c r="O620" i="1"/>
  <c r="N620" i="1"/>
  <c r="M620" i="1"/>
  <c r="P619" i="1"/>
  <c r="O619" i="1"/>
  <c r="N619" i="1"/>
  <c r="Q619" i="1" s="1"/>
  <c r="M619" i="1"/>
  <c r="P618" i="1"/>
  <c r="O618" i="1"/>
  <c r="N618" i="1"/>
  <c r="Q618" i="1" s="1"/>
  <c r="M618" i="1"/>
  <c r="P617" i="1"/>
  <c r="O617" i="1"/>
  <c r="N617" i="1"/>
  <c r="M617" i="1"/>
  <c r="P616" i="1"/>
  <c r="O616" i="1"/>
  <c r="N616" i="1"/>
  <c r="Q616" i="1" s="1"/>
  <c r="M616" i="1"/>
  <c r="P615" i="1"/>
  <c r="O615" i="1"/>
  <c r="N615" i="1"/>
  <c r="Q615" i="1" s="1"/>
  <c r="M615" i="1"/>
  <c r="P614" i="1"/>
  <c r="O614" i="1"/>
  <c r="N614" i="1"/>
  <c r="M614" i="1"/>
  <c r="P613" i="1"/>
  <c r="O613" i="1"/>
  <c r="N613" i="1"/>
  <c r="Q613" i="1" s="1"/>
  <c r="M613" i="1"/>
  <c r="P612" i="1"/>
  <c r="O612" i="1"/>
  <c r="N612" i="1"/>
  <c r="Q612" i="1" s="1"/>
  <c r="M612" i="1"/>
  <c r="P611" i="1"/>
  <c r="O611" i="1"/>
  <c r="N611" i="1"/>
  <c r="M611" i="1"/>
  <c r="P610" i="1"/>
  <c r="O610" i="1"/>
  <c r="N610" i="1"/>
  <c r="Q610" i="1" s="1"/>
  <c r="M610" i="1"/>
  <c r="P609" i="1"/>
  <c r="O609" i="1"/>
  <c r="N609" i="1"/>
  <c r="Q609" i="1" s="1"/>
  <c r="M609" i="1"/>
  <c r="P608" i="1"/>
  <c r="O608" i="1"/>
  <c r="N608" i="1"/>
  <c r="M608" i="1"/>
  <c r="P607" i="1"/>
  <c r="O607" i="1"/>
  <c r="N607" i="1"/>
  <c r="Q607" i="1" s="1"/>
  <c r="M607" i="1"/>
  <c r="P606" i="1"/>
  <c r="O606" i="1"/>
  <c r="N606" i="1"/>
  <c r="Q606" i="1" s="1"/>
  <c r="M606" i="1"/>
  <c r="P605" i="1"/>
  <c r="O605" i="1"/>
  <c r="N605" i="1"/>
  <c r="M605" i="1"/>
  <c r="P604" i="1"/>
  <c r="O604" i="1"/>
  <c r="N604" i="1"/>
  <c r="Q604" i="1" s="1"/>
  <c r="M604" i="1"/>
  <c r="P603" i="1"/>
  <c r="O603" i="1"/>
  <c r="N603" i="1"/>
  <c r="Q603" i="1" s="1"/>
  <c r="M603" i="1"/>
  <c r="P602" i="1"/>
  <c r="O602" i="1"/>
  <c r="N602" i="1"/>
  <c r="M602" i="1"/>
  <c r="P601" i="1"/>
  <c r="O601" i="1"/>
  <c r="N601" i="1"/>
  <c r="Q601" i="1" s="1"/>
  <c r="M601" i="1"/>
  <c r="P600" i="1"/>
  <c r="O600" i="1"/>
  <c r="N600" i="1"/>
  <c r="Q600" i="1" s="1"/>
  <c r="M600" i="1"/>
  <c r="P599" i="1"/>
  <c r="O599" i="1"/>
  <c r="N599" i="1"/>
  <c r="M599" i="1"/>
  <c r="P598" i="1"/>
  <c r="O598" i="1"/>
  <c r="N598" i="1"/>
  <c r="Q598" i="1" s="1"/>
  <c r="M598" i="1"/>
  <c r="P597" i="1"/>
  <c r="O597" i="1"/>
  <c r="N597" i="1"/>
  <c r="Q597" i="1" s="1"/>
  <c r="M597" i="1"/>
  <c r="P596" i="1"/>
  <c r="O596" i="1"/>
  <c r="N596" i="1"/>
  <c r="M596" i="1"/>
  <c r="P595" i="1"/>
  <c r="O595" i="1"/>
  <c r="N595" i="1"/>
  <c r="Q595" i="1" s="1"/>
  <c r="M595" i="1"/>
  <c r="P594" i="1"/>
  <c r="O594" i="1"/>
  <c r="N594" i="1"/>
  <c r="Q594" i="1" s="1"/>
  <c r="M594" i="1"/>
  <c r="P593" i="1"/>
  <c r="O593" i="1"/>
  <c r="N593" i="1"/>
  <c r="M593" i="1"/>
  <c r="P592" i="1"/>
  <c r="O592" i="1"/>
  <c r="N592" i="1"/>
  <c r="Q592" i="1" s="1"/>
  <c r="M592" i="1"/>
  <c r="P591" i="1"/>
  <c r="O591" i="1"/>
  <c r="N591" i="1"/>
  <c r="Q591" i="1" s="1"/>
  <c r="M591" i="1"/>
  <c r="P590" i="1"/>
  <c r="O590" i="1"/>
  <c r="N590" i="1"/>
  <c r="M590" i="1"/>
  <c r="P589" i="1"/>
  <c r="O589" i="1"/>
  <c r="N589" i="1"/>
  <c r="Q589" i="1" s="1"/>
  <c r="M589" i="1"/>
  <c r="P588" i="1"/>
  <c r="O588" i="1"/>
  <c r="N588" i="1"/>
  <c r="Q588" i="1" s="1"/>
  <c r="M588" i="1"/>
  <c r="P587" i="1"/>
  <c r="O587" i="1"/>
  <c r="N587" i="1"/>
  <c r="M587" i="1"/>
  <c r="P586" i="1"/>
  <c r="O586" i="1"/>
  <c r="N586" i="1"/>
  <c r="Q586" i="1" s="1"/>
  <c r="M586" i="1"/>
  <c r="P585" i="1"/>
  <c r="O585" i="1"/>
  <c r="N585" i="1"/>
  <c r="Q585" i="1" s="1"/>
  <c r="M585" i="1"/>
  <c r="P584" i="1"/>
  <c r="O584" i="1"/>
  <c r="N584" i="1"/>
  <c r="M584" i="1"/>
  <c r="P583" i="1"/>
  <c r="O583" i="1"/>
  <c r="N583" i="1"/>
  <c r="Q583" i="1" s="1"/>
  <c r="M583" i="1"/>
  <c r="P582" i="1"/>
  <c r="O582" i="1"/>
  <c r="N582" i="1"/>
  <c r="Q582" i="1" s="1"/>
  <c r="M582" i="1"/>
  <c r="P581" i="1"/>
  <c r="O581" i="1"/>
  <c r="N581" i="1"/>
  <c r="M581" i="1"/>
  <c r="P580" i="1"/>
  <c r="O580" i="1"/>
  <c r="N580" i="1"/>
  <c r="Q580" i="1" s="1"/>
  <c r="M580" i="1"/>
  <c r="P579" i="1"/>
  <c r="O579" i="1"/>
  <c r="N579" i="1"/>
  <c r="Q579" i="1" s="1"/>
  <c r="M579" i="1"/>
  <c r="P578" i="1"/>
  <c r="O578" i="1"/>
  <c r="N578" i="1"/>
  <c r="M578" i="1"/>
  <c r="P577" i="1"/>
  <c r="O577" i="1"/>
  <c r="N577" i="1"/>
  <c r="Q577" i="1" s="1"/>
  <c r="M577" i="1"/>
  <c r="P576" i="1"/>
  <c r="O576" i="1"/>
  <c r="N576" i="1"/>
  <c r="Q576" i="1" s="1"/>
  <c r="M576" i="1"/>
  <c r="P575" i="1"/>
  <c r="O575" i="1"/>
  <c r="N575" i="1"/>
  <c r="M575" i="1"/>
  <c r="P574" i="1"/>
  <c r="O574" i="1"/>
  <c r="N574" i="1"/>
  <c r="Q574" i="1" s="1"/>
  <c r="M574" i="1"/>
  <c r="P573" i="1"/>
  <c r="O573" i="1"/>
  <c r="N573" i="1"/>
  <c r="Q573" i="1" s="1"/>
  <c r="M573" i="1"/>
  <c r="P572" i="1"/>
  <c r="O572" i="1"/>
  <c r="N572" i="1"/>
  <c r="M572" i="1"/>
  <c r="P571" i="1"/>
  <c r="O571" i="1"/>
  <c r="N571" i="1"/>
  <c r="Q571" i="1" s="1"/>
  <c r="M571" i="1"/>
  <c r="P570" i="1"/>
  <c r="O570" i="1"/>
  <c r="N570" i="1"/>
  <c r="Q570" i="1" s="1"/>
  <c r="M570" i="1"/>
  <c r="P569" i="1"/>
  <c r="O569" i="1"/>
  <c r="N569" i="1"/>
  <c r="M569" i="1"/>
  <c r="P568" i="1"/>
  <c r="O568" i="1"/>
  <c r="N568" i="1"/>
  <c r="Q568" i="1" s="1"/>
  <c r="M568" i="1"/>
  <c r="P567" i="1"/>
  <c r="O567" i="1"/>
  <c r="N567" i="1"/>
  <c r="Q567" i="1" s="1"/>
  <c r="M567" i="1"/>
  <c r="P566" i="1"/>
  <c r="O566" i="1"/>
  <c r="N566" i="1"/>
  <c r="M566" i="1"/>
  <c r="P565" i="1"/>
  <c r="O565" i="1"/>
  <c r="N565" i="1"/>
  <c r="Q565" i="1" s="1"/>
  <c r="M565" i="1"/>
  <c r="P564" i="1"/>
  <c r="O564" i="1"/>
  <c r="N564" i="1"/>
  <c r="Q564" i="1" s="1"/>
  <c r="M564" i="1"/>
  <c r="P563" i="1"/>
  <c r="O563" i="1"/>
  <c r="N563" i="1"/>
  <c r="M563" i="1"/>
  <c r="P562" i="1"/>
  <c r="O562" i="1"/>
  <c r="N562" i="1"/>
  <c r="Q562" i="1" s="1"/>
  <c r="M562" i="1"/>
  <c r="P561" i="1"/>
  <c r="O561" i="1"/>
  <c r="N561" i="1"/>
  <c r="Q561" i="1" s="1"/>
  <c r="M561" i="1"/>
  <c r="P560" i="1"/>
  <c r="O560" i="1"/>
  <c r="N560" i="1"/>
  <c r="Q560" i="1" s="1"/>
  <c r="M560" i="1"/>
  <c r="P559" i="1"/>
  <c r="O559" i="1"/>
  <c r="N559" i="1"/>
  <c r="Q559" i="1" s="1"/>
  <c r="M559" i="1"/>
  <c r="P558" i="1"/>
  <c r="O558" i="1"/>
  <c r="N558" i="1"/>
  <c r="Q558" i="1" s="1"/>
  <c r="M558" i="1"/>
  <c r="P557" i="1"/>
  <c r="O557" i="1"/>
  <c r="N557" i="1"/>
  <c r="Q557" i="1" s="1"/>
  <c r="M557" i="1"/>
  <c r="P556" i="1"/>
  <c r="O556" i="1"/>
  <c r="N556" i="1"/>
  <c r="Q556" i="1" s="1"/>
  <c r="M556" i="1"/>
  <c r="P555" i="1"/>
  <c r="O555" i="1"/>
  <c r="N555" i="1"/>
  <c r="Q555" i="1" s="1"/>
  <c r="M555" i="1"/>
  <c r="P554" i="1"/>
  <c r="O554" i="1"/>
  <c r="N554" i="1"/>
  <c r="Q554" i="1" s="1"/>
  <c r="M554" i="1"/>
  <c r="P553" i="1"/>
  <c r="O553" i="1"/>
  <c r="N553" i="1"/>
  <c r="Q553" i="1" s="1"/>
  <c r="M553" i="1"/>
  <c r="P552" i="1"/>
  <c r="O552" i="1"/>
  <c r="N552" i="1"/>
  <c r="Q552" i="1" s="1"/>
  <c r="M552" i="1"/>
  <c r="P551" i="1"/>
  <c r="O551" i="1"/>
  <c r="N551" i="1"/>
  <c r="Q551" i="1" s="1"/>
  <c r="M551" i="1"/>
  <c r="P550" i="1"/>
  <c r="O550" i="1"/>
  <c r="N550" i="1"/>
  <c r="Q550" i="1" s="1"/>
  <c r="M550" i="1"/>
  <c r="P549" i="1"/>
  <c r="O549" i="1"/>
  <c r="N549" i="1"/>
  <c r="Q549" i="1" s="1"/>
  <c r="M549" i="1"/>
  <c r="P548" i="1"/>
  <c r="O548" i="1"/>
  <c r="N548" i="1"/>
  <c r="Q548" i="1" s="1"/>
  <c r="M548" i="1"/>
  <c r="P547" i="1"/>
  <c r="O547" i="1"/>
  <c r="N547" i="1"/>
  <c r="Q547" i="1" s="1"/>
  <c r="M547" i="1"/>
  <c r="P546" i="1"/>
  <c r="O546" i="1"/>
  <c r="N546" i="1"/>
  <c r="Q546" i="1" s="1"/>
  <c r="M546" i="1"/>
  <c r="P545" i="1"/>
  <c r="O545" i="1"/>
  <c r="N545" i="1"/>
  <c r="Q545" i="1" s="1"/>
  <c r="M545" i="1"/>
  <c r="P544" i="1"/>
  <c r="O544" i="1"/>
  <c r="N544" i="1"/>
  <c r="Q544" i="1" s="1"/>
  <c r="M544" i="1"/>
  <c r="P543" i="1"/>
  <c r="O543" i="1"/>
  <c r="N543" i="1"/>
  <c r="Q543" i="1" s="1"/>
  <c r="M543" i="1"/>
  <c r="P542" i="1"/>
  <c r="O542" i="1"/>
  <c r="N542" i="1"/>
  <c r="Q542" i="1" s="1"/>
  <c r="M542" i="1"/>
  <c r="P541" i="1"/>
  <c r="O541" i="1"/>
  <c r="N541" i="1"/>
  <c r="Q541" i="1" s="1"/>
  <c r="M541" i="1"/>
  <c r="P540" i="1"/>
  <c r="O540" i="1"/>
  <c r="N540" i="1"/>
  <c r="Q540" i="1" s="1"/>
  <c r="M540" i="1"/>
  <c r="P539" i="1"/>
  <c r="O539" i="1"/>
  <c r="N539" i="1"/>
  <c r="Q539" i="1" s="1"/>
  <c r="M539" i="1"/>
  <c r="P538" i="1"/>
  <c r="O538" i="1"/>
  <c r="N538" i="1"/>
  <c r="Q538" i="1" s="1"/>
  <c r="M538" i="1"/>
  <c r="P537" i="1"/>
  <c r="O537" i="1"/>
  <c r="N537" i="1"/>
  <c r="Q537" i="1" s="1"/>
  <c r="M537" i="1"/>
  <c r="P536" i="1"/>
  <c r="O536" i="1"/>
  <c r="N536" i="1"/>
  <c r="Q536" i="1" s="1"/>
  <c r="M536" i="1"/>
  <c r="P535" i="1"/>
  <c r="O535" i="1"/>
  <c r="N535" i="1"/>
  <c r="Q535" i="1" s="1"/>
  <c r="M535" i="1"/>
  <c r="P534" i="1"/>
  <c r="O534" i="1"/>
  <c r="N534" i="1"/>
  <c r="Q534" i="1" s="1"/>
  <c r="M534" i="1"/>
  <c r="P533" i="1"/>
  <c r="O533" i="1"/>
  <c r="N533" i="1"/>
  <c r="Q533" i="1" s="1"/>
  <c r="M533" i="1"/>
  <c r="P532" i="1"/>
  <c r="O532" i="1"/>
  <c r="N532" i="1"/>
  <c r="Q532" i="1" s="1"/>
  <c r="M532" i="1"/>
  <c r="P531" i="1"/>
  <c r="O531" i="1"/>
  <c r="N531" i="1"/>
  <c r="Q531" i="1" s="1"/>
  <c r="M531" i="1"/>
  <c r="P530" i="1"/>
  <c r="O530" i="1"/>
  <c r="N530" i="1"/>
  <c r="Q530" i="1" s="1"/>
  <c r="M530" i="1"/>
  <c r="P529" i="1"/>
  <c r="O529" i="1"/>
  <c r="N529" i="1"/>
  <c r="Q529" i="1" s="1"/>
  <c r="M529" i="1"/>
  <c r="P528" i="1"/>
  <c r="O528" i="1"/>
  <c r="N528" i="1"/>
  <c r="Q528" i="1" s="1"/>
  <c r="M528" i="1"/>
  <c r="P527" i="1"/>
  <c r="O527" i="1"/>
  <c r="N527" i="1"/>
  <c r="Q527" i="1" s="1"/>
  <c r="M527" i="1"/>
  <c r="P526" i="1"/>
  <c r="O526" i="1"/>
  <c r="N526" i="1"/>
  <c r="Q526" i="1" s="1"/>
  <c r="M526" i="1"/>
  <c r="P525" i="1"/>
  <c r="O525" i="1"/>
  <c r="N525" i="1"/>
  <c r="Q525" i="1" s="1"/>
  <c r="M525" i="1"/>
  <c r="P524" i="1"/>
  <c r="O524" i="1"/>
  <c r="N524" i="1"/>
  <c r="Q524" i="1" s="1"/>
  <c r="M524" i="1"/>
  <c r="P523" i="1"/>
  <c r="O523" i="1"/>
  <c r="N523" i="1"/>
  <c r="Q523" i="1" s="1"/>
  <c r="M523" i="1"/>
  <c r="P522" i="1"/>
  <c r="O522" i="1"/>
  <c r="N522" i="1"/>
  <c r="Q522" i="1" s="1"/>
  <c r="M522" i="1"/>
  <c r="P521" i="1"/>
  <c r="O521" i="1"/>
  <c r="N521" i="1"/>
  <c r="Q521" i="1" s="1"/>
  <c r="M521" i="1"/>
  <c r="P520" i="1"/>
  <c r="O520" i="1"/>
  <c r="N520" i="1"/>
  <c r="Q520" i="1" s="1"/>
  <c r="M520" i="1"/>
  <c r="P519" i="1"/>
  <c r="O519" i="1"/>
  <c r="N519" i="1"/>
  <c r="Q519" i="1" s="1"/>
  <c r="M519" i="1"/>
  <c r="P518" i="1"/>
  <c r="O518" i="1"/>
  <c r="N518" i="1"/>
  <c r="Q518" i="1" s="1"/>
  <c r="M518" i="1"/>
  <c r="P517" i="1"/>
  <c r="O517" i="1"/>
  <c r="N517" i="1"/>
  <c r="Q517" i="1" s="1"/>
  <c r="M517" i="1"/>
  <c r="P516" i="1"/>
  <c r="O516" i="1"/>
  <c r="N516" i="1"/>
  <c r="Q516" i="1" s="1"/>
  <c r="M516" i="1"/>
  <c r="P515" i="1"/>
  <c r="O515" i="1"/>
  <c r="N515" i="1"/>
  <c r="Q515" i="1" s="1"/>
  <c r="M515" i="1"/>
  <c r="P514" i="1"/>
  <c r="O514" i="1"/>
  <c r="N514" i="1"/>
  <c r="Q514" i="1" s="1"/>
  <c r="M514" i="1"/>
  <c r="P513" i="1"/>
  <c r="O513" i="1"/>
  <c r="N513" i="1"/>
  <c r="Q513" i="1" s="1"/>
  <c r="M513" i="1"/>
  <c r="P512" i="1"/>
  <c r="O512" i="1"/>
  <c r="N512" i="1"/>
  <c r="Q512" i="1" s="1"/>
  <c r="M512" i="1"/>
  <c r="P511" i="1"/>
  <c r="O511" i="1"/>
  <c r="N511" i="1"/>
  <c r="Q511" i="1" s="1"/>
  <c r="M511" i="1"/>
  <c r="P510" i="1"/>
  <c r="O510" i="1"/>
  <c r="N510" i="1"/>
  <c r="Q510" i="1" s="1"/>
  <c r="M510" i="1"/>
  <c r="P509" i="1"/>
  <c r="O509" i="1"/>
  <c r="N509" i="1"/>
  <c r="Q509" i="1" s="1"/>
  <c r="M509" i="1"/>
  <c r="P508" i="1"/>
  <c r="O508" i="1"/>
  <c r="N508" i="1"/>
  <c r="Q508" i="1" s="1"/>
  <c r="M508" i="1"/>
  <c r="P507" i="1"/>
  <c r="O507" i="1"/>
  <c r="N507" i="1"/>
  <c r="Q507" i="1" s="1"/>
  <c r="M507" i="1"/>
  <c r="P506" i="1"/>
  <c r="O506" i="1"/>
  <c r="N506" i="1"/>
  <c r="Q506" i="1" s="1"/>
  <c r="M506" i="1"/>
  <c r="P505" i="1"/>
  <c r="O505" i="1"/>
  <c r="N505" i="1"/>
  <c r="Q505" i="1" s="1"/>
  <c r="M505" i="1"/>
  <c r="P504" i="1"/>
  <c r="O504" i="1"/>
  <c r="N504" i="1"/>
  <c r="Q504" i="1" s="1"/>
  <c r="M504" i="1"/>
  <c r="P503" i="1"/>
  <c r="O503" i="1"/>
  <c r="N503" i="1"/>
  <c r="Q503" i="1" s="1"/>
  <c r="M503" i="1"/>
  <c r="P502" i="1"/>
  <c r="O502" i="1"/>
  <c r="N502" i="1"/>
  <c r="Q502" i="1" s="1"/>
  <c r="M502" i="1"/>
  <c r="P501" i="1"/>
  <c r="O501" i="1"/>
  <c r="N501" i="1"/>
  <c r="Q501" i="1" s="1"/>
  <c r="M501" i="1"/>
  <c r="P500" i="1"/>
  <c r="O500" i="1"/>
  <c r="N500" i="1"/>
  <c r="Q500" i="1" s="1"/>
  <c r="M500" i="1"/>
  <c r="P499" i="1"/>
  <c r="O499" i="1"/>
  <c r="N499" i="1"/>
  <c r="Q499" i="1" s="1"/>
  <c r="M499" i="1"/>
  <c r="P498" i="1"/>
  <c r="O498" i="1"/>
  <c r="N498" i="1"/>
  <c r="Q498" i="1" s="1"/>
  <c r="M498" i="1"/>
  <c r="P497" i="1"/>
  <c r="O497" i="1"/>
  <c r="N497" i="1"/>
  <c r="Q497" i="1" s="1"/>
  <c r="M497" i="1"/>
  <c r="P496" i="1"/>
  <c r="O496" i="1"/>
  <c r="N496" i="1"/>
  <c r="Q496" i="1" s="1"/>
  <c r="M496" i="1"/>
  <c r="P495" i="1"/>
  <c r="O495" i="1"/>
  <c r="N495" i="1"/>
  <c r="Q495" i="1" s="1"/>
  <c r="M495" i="1"/>
  <c r="P494" i="1"/>
  <c r="O494" i="1"/>
  <c r="N494" i="1"/>
  <c r="Q494" i="1" s="1"/>
  <c r="M494" i="1"/>
  <c r="P493" i="1"/>
  <c r="O493" i="1"/>
  <c r="N493" i="1"/>
  <c r="Q493" i="1" s="1"/>
  <c r="M493" i="1"/>
  <c r="P492" i="1"/>
  <c r="O492" i="1"/>
  <c r="N492" i="1"/>
  <c r="Q492" i="1" s="1"/>
  <c r="M492" i="1"/>
  <c r="P491" i="1"/>
  <c r="O491" i="1"/>
  <c r="N491" i="1"/>
  <c r="Q491" i="1" s="1"/>
  <c r="M491" i="1"/>
  <c r="P490" i="1"/>
  <c r="O490" i="1"/>
  <c r="N490" i="1"/>
  <c r="Q490" i="1" s="1"/>
  <c r="M490" i="1"/>
  <c r="P489" i="1"/>
  <c r="O489" i="1"/>
  <c r="N489" i="1"/>
  <c r="Q489" i="1" s="1"/>
  <c r="M489" i="1"/>
  <c r="P488" i="1"/>
  <c r="O488" i="1"/>
  <c r="N488" i="1"/>
  <c r="Q488" i="1" s="1"/>
  <c r="M488" i="1"/>
  <c r="P487" i="1"/>
  <c r="O487" i="1"/>
  <c r="N487" i="1"/>
  <c r="Q487" i="1" s="1"/>
  <c r="M487" i="1"/>
  <c r="P486" i="1"/>
  <c r="O486" i="1"/>
  <c r="N486" i="1"/>
  <c r="Q486" i="1" s="1"/>
  <c r="M486" i="1"/>
  <c r="P485" i="1"/>
  <c r="O485" i="1"/>
  <c r="N485" i="1"/>
  <c r="Q485" i="1" s="1"/>
  <c r="M485" i="1"/>
  <c r="P484" i="1"/>
  <c r="O484" i="1"/>
  <c r="N484" i="1"/>
  <c r="Q484" i="1" s="1"/>
  <c r="M484" i="1"/>
  <c r="P483" i="1"/>
  <c r="O483" i="1"/>
  <c r="N483" i="1"/>
  <c r="Q483" i="1" s="1"/>
  <c r="M483" i="1"/>
  <c r="P482" i="1"/>
  <c r="O482" i="1"/>
  <c r="N482" i="1"/>
  <c r="Q482" i="1" s="1"/>
  <c r="M482" i="1"/>
  <c r="P481" i="1"/>
  <c r="O481" i="1"/>
  <c r="N481" i="1"/>
  <c r="Q481" i="1" s="1"/>
  <c r="M481" i="1"/>
  <c r="P480" i="1"/>
  <c r="O480" i="1"/>
  <c r="N480" i="1"/>
  <c r="Q480" i="1" s="1"/>
  <c r="M480" i="1"/>
  <c r="P479" i="1"/>
  <c r="O479" i="1"/>
  <c r="N479" i="1"/>
  <c r="Q479" i="1" s="1"/>
  <c r="M479" i="1"/>
  <c r="P478" i="1"/>
  <c r="O478" i="1"/>
  <c r="N478" i="1"/>
  <c r="Q478" i="1" s="1"/>
  <c r="M478" i="1"/>
  <c r="P477" i="1"/>
  <c r="O477" i="1"/>
  <c r="N477" i="1"/>
  <c r="Q477" i="1" s="1"/>
  <c r="M477" i="1"/>
  <c r="P476" i="1"/>
  <c r="O476" i="1"/>
  <c r="N476" i="1"/>
  <c r="Q476" i="1" s="1"/>
  <c r="M476" i="1"/>
  <c r="P475" i="1"/>
  <c r="O475" i="1"/>
  <c r="N475" i="1"/>
  <c r="Q475" i="1" s="1"/>
  <c r="M475" i="1"/>
  <c r="P474" i="1"/>
  <c r="O474" i="1"/>
  <c r="N474" i="1"/>
  <c r="Q474" i="1" s="1"/>
  <c r="M474" i="1"/>
  <c r="P473" i="1"/>
  <c r="O473" i="1"/>
  <c r="N473" i="1"/>
  <c r="Q473" i="1" s="1"/>
  <c r="M473" i="1"/>
  <c r="P472" i="1"/>
  <c r="O472" i="1"/>
  <c r="N472" i="1"/>
  <c r="Q472" i="1" s="1"/>
  <c r="M472" i="1"/>
  <c r="P471" i="1"/>
  <c r="O471" i="1"/>
  <c r="N471" i="1"/>
  <c r="Q471" i="1" s="1"/>
  <c r="M471" i="1"/>
  <c r="P470" i="1"/>
  <c r="O470" i="1"/>
  <c r="N470" i="1"/>
  <c r="Q470" i="1" s="1"/>
  <c r="M470" i="1"/>
  <c r="P469" i="1"/>
  <c r="O469" i="1"/>
  <c r="N469" i="1"/>
  <c r="Q469" i="1" s="1"/>
  <c r="M469" i="1"/>
  <c r="P468" i="1"/>
  <c r="O468" i="1"/>
  <c r="N468" i="1"/>
  <c r="Q468" i="1" s="1"/>
  <c r="M468" i="1"/>
  <c r="P467" i="1"/>
  <c r="O467" i="1"/>
  <c r="N467" i="1"/>
  <c r="Q467" i="1" s="1"/>
  <c r="M467" i="1"/>
  <c r="P466" i="1"/>
  <c r="O466" i="1"/>
  <c r="N466" i="1"/>
  <c r="Q466" i="1" s="1"/>
  <c r="M466" i="1"/>
  <c r="P465" i="1"/>
  <c r="O465" i="1"/>
  <c r="N465" i="1"/>
  <c r="Q465" i="1" s="1"/>
  <c r="M465" i="1"/>
  <c r="P464" i="1"/>
  <c r="O464" i="1"/>
  <c r="N464" i="1"/>
  <c r="Q464" i="1" s="1"/>
  <c r="M464" i="1"/>
  <c r="P463" i="1"/>
  <c r="O463" i="1"/>
  <c r="N463" i="1"/>
  <c r="Q463" i="1" s="1"/>
  <c r="M463" i="1"/>
  <c r="P462" i="1"/>
  <c r="O462" i="1"/>
  <c r="N462" i="1"/>
  <c r="Q462" i="1" s="1"/>
  <c r="M462" i="1"/>
  <c r="P461" i="1"/>
  <c r="O461" i="1"/>
  <c r="N461" i="1"/>
  <c r="Q461" i="1" s="1"/>
  <c r="M461" i="1"/>
  <c r="P460" i="1"/>
  <c r="O460" i="1"/>
  <c r="N460" i="1"/>
  <c r="Q460" i="1" s="1"/>
  <c r="M460" i="1"/>
  <c r="P459" i="1"/>
  <c r="O459" i="1"/>
  <c r="N459" i="1"/>
  <c r="Q459" i="1" s="1"/>
  <c r="M459" i="1"/>
  <c r="P458" i="1"/>
  <c r="O458" i="1"/>
  <c r="N458" i="1"/>
  <c r="Q458" i="1" s="1"/>
  <c r="M458" i="1"/>
  <c r="P457" i="1"/>
  <c r="O457" i="1"/>
  <c r="N457" i="1"/>
  <c r="Q457" i="1" s="1"/>
  <c r="M457" i="1"/>
  <c r="P456" i="1"/>
  <c r="O456" i="1"/>
  <c r="N456" i="1"/>
  <c r="Q456" i="1" s="1"/>
  <c r="M456" i="1"/>
  <c r="P455" i="1"/>
  <c r="O455" i="1"/>
  <c r="N455" i="1"/>
  <c r="Q455" i="1" s="1"/>
  <c r="M455" i="1"/>
  <c r="P454" i="1"/>
  <c r="O454" i="1"/>
  <c r="N454" i="1"/>
  <c r="Q454" i="1" s="1"/>
  <c r="M454" i="1"/>
  <c r="P453" i="1"/>
  <c r="O453" i="1"/>
  <c r="N453" i="1"/>
  <c r="Q453" i="1" s="1"/>
  <c r="M453" i="1"/>
  <c r="P452" i="1"/>
  <c r="O452" i="1"/>
  <c r="N452" i="1"/>
  <c r="Q452" i="1" s="1"/>
  <c r="M452" i="1"/>
  <c r="P451" i="1"/>
  <c r="O451" i="1"/>
  <c r="N451" i="1"/>
  <c r="Q451" i="1" s="1"/>
  <c r="M451" i="1"/>
  <c r="P450" i="1"/>
  <c r="O450" i="1"/>
  <c r="N450" i="1"/>
  <c r="Q450" i="1" s="1"/>
  <c r="M450" i="1"/>
  <c r="P449" i="1"/>
  <c r="O449" i="1"/>
  <c r="N449" i="1"/>
  <c r="Q449" i="1" s="1"/>
  <c r="M449" i="1"/>
  <c r="P448" i="1"/>
  <c r="O448" i="1"/>
  <c r="N448" i="1"/>
  <c r="Q448" i="1" s="1"/>
  <c r="M448" i="1"/>
  <c r="P447" i="1"/>
  <c r="O447" i="1"/>
  <c r="N447" i="1"/>
  <c r="Q447" i="1" s="1"/>
  <c r="M447" i="1"/>
  <c r="P446" i="1"/>
  <c r="O446" i="1"/>
  <c r="N446" i="1"/>
  <c r="Q446" i="1" s="1"/>
  <c r="M446" i="1"/>
  <c r="P445" i="1"/>
  <c r="O445" i="1"/>
  <c r="N445" i="1"/>
  <c r="Q445" i="1" s="1"/>
  <c r="M445" i="1"/>
  <c r="P444" i="1"/>
  <c r="O444" i="1"/>
  <c r="N444" i="1"/>
  <c r="Q444" i="1" s="1"/>
  <c r="M444" i="1"/>
  <c r="P443" i="1"/>
  <c r="O443" i="1"/>
  <c r="N443" i="1"/>
  <c r="Q443" i="1" s="1"/>
  <c r="M443" i="1"/>
  <c r="P442" i="1"/>
  <c r="O442" i="1"/>
  <c r="N442" i="1"/>
  <c r="Q442" i="1" s="1"/>
  <c r="M442" i="1"/>
  <c r="P441" i="1"/>
  <c r="O441" i="1"/>
  <c r="N441" i="1"/>
  <c r="Q441" i="1" s="1"/>
  <c r="M441" i="1"/>
  <c r="P440" i="1"/>
  <c r="O440" i="1"/>
  <c r="N440" i="1"/>
  <c r="Q440" i="1" s="1"/>
  <c r="M440" i="1"/>
  <c r="P439" i="1"/>
  <c r="O439" i="1"/>
  <c r="N439" i="1"/>
  <c r="Q439" i="1" s="1"/>
  <c r="M439" i="1"/>
  <c r="P438" i="1"/>
  <c r="O438" i="1"/>
  <c r="N438" i="1"/>
  <c r="Q438" i="1" s="1"/>
  <c r="M438" i="1"/>
  <c r="P437" i="1"/>
  <c r="O437" i="1"/>
  <c r="N437" i="1"/>
  <c r="Q437" i="1" s="1"/>
  <c r="M437" i="1"/>
  <c r="P436" i="1"/>
  <c r="O436" i="1"/>
  <c r="N436" i="1"/>
  <c r="Q436" i="1" s="1"/>
  <c r="M436" i="1"/>
  <c r="P435" i="1"/>
  <c r="O435" i="1"/>
  <c r="N435" i="1"/>
  <c r="Q435" i="1" s="1"/>
  <c r="M435" i="1"/>
  <c r="P434" i="1"/>
  <c r="O434" i="1"/>
  <c r="N434" i="1"/>
  <c r="Q434" i="1" s="1"/>
  <c r="M434" i="1"/>
  <c r="P433" i="1"/>
  <c r="O433" i="1"/>
  <c r="N433" i="1"/>
  <c r="Q433" i="1" s="1"/>
  <c r="M433" i="1"/>
  <c r="P432" i="1"/>
  <c r="O432" i="1"/>
  <c r="N432" i="1"/>
  <c r="Q432" i="1" s="1"/>
  <c r="M432" i="1"/>
  <c r="P431" i="1"/>
  <c r="O431" i="1"/>
  <c r="N431" i="1"/>
  <c r="Q431" i="1" s="1"/>
  <c r="M431" i="1"/>
  <c r="P430" i="1"/>
  <c r="O430" i="1"/>
  <c r="N430" i="1"/>
  <c r="Q430" i="1" s="1"/>
  <c r="M430" i="1"/>
  <c r="P429" i="1"/>
  <c r="O429" i="1"/>
  <c r="N429" i="1"/>
  <c r="Q429" i="1" s="1"/>
  <c r="M429" i="1"/>
  <c r="P428" i="1"/>
  <c r="O428" i="1"/>
  <c r="N428" i="1"/>
  <c r="Q428" i="1" s="1"/>
  <c r="M428" i="1"/>
  <c r="P427" i="1"/>
  <c r="O427" i="1"/>
  <c r="N427" i="1"/>
  <c r="Q427" i="1" s="1"/>
  <c r="M427" i="1"/>
  <c r="P426" i="1"/>
  <c r="O426" i="1"/>
  <c r="N426" i="1"/>
  <c r="Q426" i="1" s="1"/>
  <c r="M426" i="1"/>
  <c r="P425" i="1"/>
  <c r="O425" i="1"/>
  <c r="N425" i="1"/>
  <c r="Q425" i="1" s="1"/>
  <c r="M425" i="1"/>
  <c r="P424" i="1"/>
  <c r="O424" i="1"/>
  <c r="N424" i="1"/>
  <c r="Q424" i="1" s="1"/>
  <c r="M424" i="1"/>
  <c r="P423" i="1"/>
  <c r="O423" i="1"/>
  <c r="N423" i="1"/>
  <c r="Q423" i="1" s="1"/>
  <c r="M423" i="1"/>
  <c r="P422" i="1"/>
  <c r="O422" i="1"/>
  <c r="N422" i="1"/>
  <c r="Q422" i="1" s="1"/>
  <c r="M422" i="1"/>
  <c r="P421" i="1"/>
  <c r="O421" i="1"/>
  <c r="N421" i="1"/>
  <c r="Q421" i="1" s="1"/>
  <c r="M421" i="1"/>
  <c r="P420" i="1"/>
  <c r="O420" i="1"/>
  <c r="N420" i="1"/>
  <c r="Q420" i="1" s="1"/>
  <c r="M420" i="1"/>
  <c r="P419" i="1"/>
  <c r="O419" i="1"/>
  <c r="N419" i="1"/>
  <c r="Q419" i="1" s="1"/>
  <c r="M419" i="1"/>
  <c r="P418" i="1"/>
  <c r="O418" i="1"/>
  <c r="N418" i="1"/>
  <c r="Q418" i="1" s="1"/>
  <c r="M418" i="1"/>
  <c r="P417" i="1"/>
  <c r="O417" i="1"/>
  <c r="N417" i="1"/>
  <c r="Q417" i="1" s="1"/>
  <c r="M417" i="1"/>
  <c r="P416" i="1"/>
  <c r="O416" i="1"/>
  <c r="N416" i="1"/>
  <c r="Q416" i="1" s="1"/>
  <c r="M416" i="1"/>
  <c r="P415" i="1"/>
  <c r="O415" i="1"/>
  <c r="N415" i="1"/>
  <c r="Q415" i="1" s="1"/>
  <c r="M415" i="1"/>
  <c r="P414" i="1"/>
  <c r="O414" i="1"/>
  <c r="N414" i="1"/>
  <c r="Q414" i="1" s="1"/>
  <c r="M414" i="1"/>
  <c r="P413" i="1"/>
  <c r="O413" i="1"/>
  <c r="N413" i="1"/>
  <c r="Q413" i="1" s="1"/>
  <c r="M413" i="1"/>
  <c r="P412" i="1"/>
  <c r="O412" i="1"/>
  <c r="N412" i="1"/>
  <c r="Q412" i="1" s="1"/>
  <c r="M412" i="1"/>
  <c r="P411" i="1"/>
  <c r="O411" i="1"/>
  <c r="N411" i="1"/>
  <c r="Q411" i="1" s="1"/>
  <c r="M411" i="1"/>
  <c r="P410" i="1"/>
  <c r="O410" i="1"/>
  <c r="N410" i="1"/>
  <c r="Q410" i="1" s="1"/>
  <c r="M410" i="1"/>
  <c r="P409" i="1"/>
  <c r="O409" i="1"/>
  <c r="N409" i="1"/>
  <c r="Q409" i="1" s="1"/>
  <c r="M409" i="1"/>
  <c r="P408" i="1"/>
  <c r="O408" i="1"/>
  <c r="N408" i="1"/>
  <c r="Q408" i="1" s="1"/>
  <c r="M408" i="1"/>
  <c r="P407" i="1"/>
  <c r="O407" i="1"/>
  <c r="N407" i="1"/>
  <c r="Q407" i="1" s="1"/>
  <c r="M407" i="1"/>
  <c r="P406" i="1"/>
  <c r="O406" i="1"/>
  <c r="N406" i="1"/>
  <c r="Q406" i="1" s="1"/>
  <c r="M406" i="1"/>
  <c r="P405" i="1"/>
  <c r="O405" i="1"/>
  <c r="N405" i="1"/>
  <c r="Q405" i="1" s="1"/>
  <c r="M405" i="1"/>
  <c r="P404" i="1"/>
  <c r="O404" i="1"/>
  <c r="N404" i="1"/>
  <c r="Q404" i="1" s="1"/>
  <c r="M404" i="1"/>
  <c r="P403" i="1"/>
  <c r="O403" i="1"/>
  <c r="N403" i="1"/>
  <c r="Q403" i="1" s="1"/>
  <c r="M403" i="1"/>
  <c r="P402" i="1"/>
  <c r="O402" i="1"/>
  <c r="N402" i="1"/>
  <c r="Q402" i="1" s="1"/>
  <c r="M402" i="1"/>
  <c r="P401" i="1"/>
  <c r="O401" i="1"/>
  <c r="N401" i="1"/>
  <c r="Q401" i="1" s="1"/>
  <c r="M401" i="1"/>
  <c r="P400" i="1"/>
  <c r="O400" i="1"/>
  <c r="N400" i="1"/>
  <c r="Q400" i="1" s="1"/>
  <c r="M400" i="1"/>
  <c r="P399" i="1"/>
  <c r="O399" i="1"/>
  <c r="N399" i="1"/>
  <c r="Q399" i="1" s="1"/>
  <c r="M399" i="1"/>
  <c r="P398" i="1"/>
  <c r="O398" i="1"/>
  <c r="N398" i="1"/>
  <c r="Q398" i="1" s="1"/>
  <c r="M398" i="1"/>
  <c r="P397" i="1"/>
  <c r="O397" i="1"/>
  <c r="N397" i="1"/>
  <c r="Q397" i="1" s="1"/>
  <c r="M397" i="1"/>
  <c r="P396" i="1"/>
  <c r="O396" i="1"/>
  <c r="N396" i="1"/>
  <c r="Q396" i="1" s="1"/>
  <c r="M396" i="1"/>
  <c r="P395" i="1"/>
  <c r="O395" i="1"/>
  <c r="N395" i="1"/>
  <c r="Q395" i="1" s="1"/>
  <c r="M395" i="1"/>
  <c r="P394" i="1"/>
  <c r="O394" i="1"/>
  <c r="N394" i="1"/>
  <c r="Q394" i="1" s="1"/>
  <c r="M394" i="1"/>
  <c r="P393" i="1"/>
  <c r="O393" i="1"/>
  <c r="N393" i="1"/>
  <c r="Q393" i="1" s="1"/>
  <c r="M393" i="1"/>
  <c r="P392" i="1"/>
  <c r="O392" i="1"/>
  <c r="N392" i="1"/>
  <c r="Q392" i="1" s="1"/>
  <c r="M392" i="1"/>
  <c r="P391" i="1"/>
  <c r="O391" i="1"/>
  <c r="N391" i="1"/>
  <c r="Q391" i="1" s="1"/>
  <c r="M391" i="1"/>
  <c r="P390" i="1"/>
  <c r="O390" i="1"/>
  <c r="N390" i="1"/>
  <c r="Q390" i="1" s="1"/>
  <c r="M390" i="1"/>
  <c r="P389" i="1"/>
  <c r="O389" i="1"/>
  <c r="N389" i="1"/>
  <c r="Q389" i="1" s="1"/>
  <c r="M389" i="1"/>
  <c r="P388" i="1"/>
  <c r="O388" i="1"/>
  <c r="N388" i="1"/>
  <c r="Q388" i="1" s="1"/>
  <c r="M388" i="1"/>
  <c r="P387" i="1"/>
  <c r="O387" i="1"/>
  <c r="N387" i="1"/>
  <c r="Q387" i="1" s="1"/>
  <c r="M387" i="1"/>
  <c r="P386" i="1"/>
  <c r="O386" i="1"/>
  <c r="N386" i="1"/>
  <c r="Q386" i="1" s="1"/>
  <c r="M386" i="1"/>
  <c r="P385" i="1"/>
  <c r="O385" i="1"/>
  <c r="N385" i="1"/>
  <c r="Q385" i="1" s="1"/>
  <c r="M385" i="1"/>
  <c r="P384" i="1"/>
  <c r="O384" i="1"/>
  <c r="N384" i="1"/>
  <c r="Q384" i="1" s="1"/>
  <c r="M384" i="1"/>
  <c r="P383" i="1"/>
  <c r="O383" i="1"/>
  <c r="N383" i="1"/>
  <c r="Q383" i="1" s="1"/>
  <c r="M383" i="1"/>
  <c r="P382" i="1"/>
  <c r="O382" i="1"/>
  <c r="N382" i="1"/>
  <c r="Q382" i="1" s="1"/>
  <c r="M382" i="1"/>
  <c r="P381" i="1"/>
  <c r="O381" i="1"/>
  <c r="N381" i="1"/>
  <c r="Q381" i="1" s="1"/>
  <c r="M381" i="1"/>
  <c r="P380" i="1"/>
  <c r="O380" i="1"/>
  <c r="N380" i="1"/>
  <c r="Q380" i="1" s="1"/>
  <c r="M380" i="1"/>
  <c r="P379" i="1"/>
  <c r="O379" i="1"/>
  <c r="N379" i="1"/>
  <c r="Q379" i="1" s="1"/>
  <c r="M379" i="1"/>
  <c r="P378" i="1"/>
  <c r="O378" i="1"/>
  <c r="N378" i="1"/>
  <c r="Q378" i="1" s="1"/>
  <c r="M378" i="1"/>
  <c r="P377" i="1"/>
  <c r="O377" i="1"/>
  <c r="N377" i="1"/>
  <c r="Q377" i="1" s="1"/>
  <c r="M377" i="1"/>
  <c r="P376" i="1"/>
  <c r="O376" i="1"/>
  <c r="N376" i="1"/>
  <c r="Q376" i="1" s="1"/>
  <c r="M376" i="1"/>
  <c r="P375" i="1"/>
  <c r="O375" i="1"/>
  <c r="N375" i="1"/>
  <c r="Q375" i="1" s="1"/>
  <c r="M375" i="1"/>
  <c r="P374" i="1"/>
  <c r="O374" i="1"/>
  <c r="N374" i="1"/>
  <c r="Q374" i="1" s="1"/>
  <c r="M374" i="1"/>
  <c r="P373" i="1"/>
  <c r="O373" i="1"/>
  <c r="N373" i="1"/>
  <c r="Q373" i="1" s="1"/>
  <c r="M373" i="1"/>
  <c r="P372" i="1"/>
  <c r="O372" i="1"/>
  <c r="N372" i="1"/>
  <c r="Q372" i="1" s="1"/>
  <c r="M372" i="1"/>
  <c r="P371" i="1"/>
  <c r="O371" i="1"/>
  <c r="N371" i="1"/>
  <c r="Q371" i="1" s="1"/>
  <c r="M371" i="1"/>
  <c r="P370" i="1"/>
  <c r="O370" i="1"/>
  <c r="N370" i="1"/>
  <c r="Q370" i="1" s="1"/>
  <c r="M370" i="1"/>
  <c r="P369" i="1"/>
  <c r="O369" i="1"/>
  <c r="N369" i="1"/>
  <c r="Q369" i="1" s="1"/>
  <c r="M369" i="1"/>
  <c r="P368" i="1"/>
  <c r="O368" i="1"/>
  <c r="N368" i="1"/>
  <c r="Q368" i="1" s="1"/>
  <c r="M368" i="1"/>
  <c r="P367" i="1"/>
  <c r="O367" i="1"/>
  <c r="N367" i="1"/>
  <c r="Q367" i="1" s="1"/>
  <c r="M367" i="1"/>
  <c r="P366" i="1"/>
  <c r="O366" i="1"/>
  <c r="N366" i="1"/>
  <c r="Q366" i="1" s="1"/>
  <c r="M366" i="1"/>
  <c r="P365" i="1"/>
  <c r="O365" i="1"/>
  <c r="N365" i="1"/>
  <c r="Q365" i="1" s="1"/>
  <c r="M365" i="1"/>
  <c r="P364" i="1"/>
  <c r="O364" i="1"/>
  <c r="N364" i="1"/>
  <c r="Q364" i="1" s="1"/>
  <c r="M364" i="1"/>
  <c r="P363" i="1"/>
  <c r="O363" i="1"/>
  <c r="N363" i="1"/>
  <c r="Q363" i="1" s="1"/>
  <c r="M363" i="1"/>
  <c r="P362" i="1"/>
  <c r="O362" i="1"/>
  <c r="N362" i="1"/>
  <c r="Q362" i="1" s="1"/>
  <c r="M362" i="1"/>
  <c r="P361" i="1"/>
  <c r="O361" i="1"/>
  <c r="N361" i="1"/>
  <c r="Q361" i="1" s="1"/>
  <c r="M361" i="1"/>
  <c r="P360" i="1"/>
  <c r="O360" i="1"/>
  <c r="N360" i="1"/>
  <c r="Q360" i="1" s="1"/>
  <c r="M360" i="1"/>
  <c r="P359" i="1"/>
  <c r="O359" i="1"/>
  <c r="N359" i="1"/>
  <c r="Q359" i="1" s="1"/>
  <c r="M359" i="1"/>
  <c r="P358" i="1"/>
  <c r="O358" i="1"/>
  <c r="N358" i="1"/>
  <c r="Q358" i="1" s="1"/>
  <c r="M358" i="1"/>
  <c r="P357" i="1"/>
  <c r="O357" i="1"/>
  <c r="N357" i="1"/>
  <c r="Q357" i="1" s="1"/>
  <c r="M357" i="1"/>
  <c r="P356" i="1"/>
  <c r="O356" i="1"/>
  <c r="N356" i="1"/>
  <c r="Q356" i="1" s="1"/>
  <c r="M356" i="1"/>
  <c r="P355" i="1"/>
  <c r="O355" i="1"/>
  <c r="N355" i="1"/>
  <c r="Q355" i="1" s="1"/>
  <c r="M355" i="1"/>
  <c r="P354" i="1"/>
  <c r="O354" i="1"/>
  <c r="N354" i="1"/>
  <c r="Q354" i="1" s="1"/>
  <c r="M354" i="1"/>
  <c r="P353" i="1"/>
  <c r="O353" i="1"/>
  <c r="N353" i="1"/>
  <c r="Q353" i="1" s="1"/>
  <c r="M353" i="1"/>
  <c r="P352" i="1"/>
  <c r="O352" i="1"/>
  <c r="N352" i="1"/>
  <c r="Q352" i="1" s="1"/>
  <c r="M352" i="1"/>
  <c r="P351" i="1"/>
  <c r="O351" i="1"/>
  <c r="N351" i="1"/>
  <c r="Q351" i="1" s="1"/>
  <c r="M351" i="1"/>
  <c r="P350" i="1"/>
  <c r="O350" i="1"/>
  <c r="N350" i="1"/>
  <c r="Q350" i="1" s="1"/>
  <c r="M350" i="1"/>
  <c r="P349" i="1"/>
  <c r="O349" i="1"/>
  <c r="N349" i="1"/>
  <c r="Q349" i="1" s="1"/>
  <c r="M349" i="1"/>
  <c r="P348" i="1"/>
  <c r="O348" i="1"/>
  <c r="N348" i="1"/>
  <c r="Q348" i="1" s="1"/>
  <c r="M348" i="1"/>
  <c r="P347" i="1"/>
  <c r="O347" i="1"/>
  <c r="N347" i="1"/>
  <c r="Q347" i="1" s="1"/>
  <c r="M347" i="1"/>
  <c r="P346" i="1"/>
  <c r="O346" i="1"/>
  <c r="N346" i="1"/>
  <c r="Q346" i="1" s="1"/>
  <c r="M346" i="1"/>
  <c r="P345" i="1"/>
  <c r="O345" i="1"/>
  <c r="N345" i="1"/>
  <c r="Q345" i="1" s="1"/>
  <c r="M345" i="1"/>
  <c r="P344" i="1"/>
  <c r="O344" i="1"/>
  <c r="N344" i="1"/>
  <c r="Q344" i="1" s="1"/>
  <c r="M344" i="1"/>
  <c r="P343" i="1"/>
  <c r="O343" i="1"/>
  <c r="N343" i="1"/>
  <c r="Q343" i="1" s="1"/>
  <c r="M343" i="1"/>
  <c r="P342" i="1"/>
  <c r="O342" i="1"/>
  <c r="N342" i="1"/>
  <c r="Q342" i="1" s="1"/>
  <c r="M342" i="1"/>
  <c r="P341" i="1"/>
  <c r="O341" i="1"/>
  <c r="N341" i="1"/>
  <c r="Q341" i="1" s="1"/>
  <c r="M341" i="1"/>
  <c r="P340" i="1"/>
  <c r="O340" i="1"/>
  <c r="N340" i="1"/>
  <c r="Q340" i="1" s="1"/>
  <c r="M340" i="1"/>
  <c r="P339" i="1"/>
  <c r="O339" i="1"/>
  <c r="N339" i="1"/>
  <c r="Q339" i="1" s="1"/>
  <c r="M339" i="1"/>
  <c r="P338" i="1"/>
  <c r="O338" i="1"/>
  <c r="N338" i="1"/>
  <c r="Q338" i="1" s="1"/>
  <c r="M338" i="1"/>
  <c r="P337" i="1"/>
  <c r="O337" i="1"/>
  <c r="N337" i="1"/>
  <c r="Q337" i="1" s="1"/>
  <c r="M337" i="1"/>
  <c r="P336" i="1"/>
  <c r="O336" i="1"/>
  <c r="N336" i="1"/>
  <c r="Q336" i="1" s="1"/>
  <c r="M336" i="1"/>
  <c r="P335" i="1"/>
  <c r="O335" i="1"/>
  <c r="N335" i="1"/>
  <c r="Q335" i="1" s="1"/>
  <c r="M335" i="1"/>
  <c r="P334" i="1"/>
  <c r="O334" i="1"/>
  <c r="N334" i="1"/>
  <c r="Q334" i="1" s="1"/>
  <c r="M334" i="1"/>
  <c r="P333" i="1"/>
  <c r="O333" i="1"/>
  <c r="N333" i="1"/>
  <c r="Q333" i="1" s="1"/>
  <c r="M333" i="1"/>
  <c r="P332" i="1"/>
  <c r="O332" i="1"/>
  <c r="N332" i="1"/>
  <c r="Q332" i="1" s="1"/>
  <c r="M332" i="1"/>
  <c r="P331" i="1"/>
  <c r="O331" i="1"/>
  <c r="N331" i="1"/>
  <c r="Q331" i="1" s="1"/>
  <c r="M331" i="1"/>
  <c r="P330" i="1"/>
  <c r="O330" i="1"/>
  <c r="N330" i="1"/>
  <c r="Q330" i="1" s="1"/>
  <c r="M330" i="1"/>
  <c r="P329" i="1"/>
  <c r="O329" i="1"/>
  <c r="N329" i="1"/>
  <c r="Q329" i="1" s="1"/>
  <c r="M329" i="1"/>
  <c r="P328" i="1"/>
  <c r="O328" i="1"/>
  <c r="N328" i="1"/>
  <c r="Q328" i="1" s="1"/>
  <c r="M328" i="1"/>
  <c r="P327" i="1"/>
  <c r="O327" i="1"/>
  <c r="N327" i="1"/>
  <c r="Q327" i="1" s="1"/>
  <c r="M327" i="1"/>
  <c r="P326" i="1"/>
  <c r="O326" i="1"/>
  <c r="N326" i="1"/>
  <c r="Q326" i="1" s="1"/>
  <c r="M326" i="1"/>
  <c r="P325" i="1"/>
  <c r="O325" i="1"/>
  <c r="N325" i="1"/>
  <c r="Q325" i="1" s="1"/>
  <c r="M325" i="1"/>
  <c r="P324" i="1"/>
  <c r="O324" i="1"/>
  <c r="N324" i="1"/>
  <c r="Q324" i="1" s="1"/>
  <c r="M324" i="1"/>
  <c r="P323" i="1"/>
  <c r="O323" i="1"/>
  <c r="N323" i="1"/>
  <c r="Q323" i="1" s="1"/>
  <c r="M323" i="1"/>
  <c r="P322" i="1"/>
  <c r="O322" i="1"/>
  <c r="N322" i="1"/>
  <c r="Q322" i="1" s="1"/>
  <c r="M322" i="1"/>
  <c r="P321" i="1"/>
  <c r="O321" i="1"/>
  <c r="N321" i="1"/>
  <c r="Q321" i="1" s="1"/>
  <c r="M321" i="1"/>
  <c r="P320" i="1"/>
  <c r="O320" i="1"/>
  <c r="N320" i="1"/>
  <c r="Q320" i="1" s="1"/>
  <c r="M320" i="1"/>
  <c r="P319" i="1"/>
  <c r="O319" i="1"/>
  <c r="N319" i="1"/>
  <c r="Q319" i="1" s="1"/>
  <c r="M319" i="1"/>
  <c r="P318" i="1"/>
  <c r="O318" i="1"/>
  <c r="N318" i="1"/>
  <c r="Q318" i="1" s="1"/>
  <c r="M318" i="1"/>
  <c r="P317" i="1"/>
  <c r="O317" i="1"/>
  <c r="N317" i="1"/>
  <c r="Q317" i="1" s="1"/>
  <c r="M317" i="1"/>
  <c r="P316" i="1"/>
  <c r="O316" i="1"/>
  <c r="N316" i="1"/>
  <c r="Q316" i="1" s="1"/>
  <c r="M316" i="1"/>
  <c r="P315" i="1"/>
  <c r="O315" i="1"/>
  <c r="N315" i="1"/>
  <c r="Q315" i="1" s="1"/>
  <c r="M315" i="1"/>
  <c r="P314" i="1"/>
  <c r="O314" i="1"/>
  <c r="N314" i="1"/>
  <c r="Q314" i="1" s="1"/>
  <c r="M314" i="1"/>
  <c r="P313" i="1"/>
  <c r="O313" i="1"/>
  <c r="N313" i="1"/>
  <c r="Q313" i="1" s="1"/>
  <c r="M313" i="1"/>
  <c r="P312" i="1"/>
  <c r="O312" i="1"/>
  <c r="N312" i="1"/>
  <c r="Q312" i="1" s="1"/>
  <c r="M312" i="1"/>
  <c r="P311" i="1"/>
  <c r="O311" i="1"/>
  <c r="N311" i="1"/>
  <c r="Q311" i="1" s="1"/>
  <c r="M311" i="1"/>
  <c r="P310" i="1"/>
  <c r="O310" i="1"/>
  <c r="N310" i="1"/>
  <c r="Q310" i="1" s="1"/>
  <c r="M310" i="1"/>
  <c r="P309" i="1"/>
  <c r="O309" i="1"/>
  <c r="N309" i="1"/>
  <c r="Q309" i="1" s="1"/>
  <c r="M309" i="1"/>
  <c r="P308" i="1"/>
  <c r="O308" i="1"/>
  <c r="N308" i="1"/>
  <c r="Q308" i="1" s="1"/>
  <c r="M308" i="1"/>
  <c r="P307" i="1"/>
  <c r="O307" i="1"/>
  <c r="N307" i="1"/>
  <c r="Q307" i="1" s="1"/>
  <c r="M307" i="1"/>
  <c r="P306" i="1"/>
  <c r="O306" i="1"/>
  <c r="N306" i="1"/>
  <c r="Q306" i="1" s="1"/>
  <c r="M306" i="1"/>
  <c r="P305" i="1"/>
  <c r="O305" i="1"/>
  <c r="N305" i="1"/>
  <c r="Q305" i="1" s="1"/>
  <c r="M305" i="1"/>
  <c r="P304" i="1"/>
  <c r="O304" i="1"/>
  <c r="N304" i="1"/>
  <c r="Q304" i="1" s="1"/>
  <c r="M304" i="1"/>
  <c r="P303" i="1"/>
  <c r="O303" i="1"/>
  <c r="N303" i="1"/>
  <c r="Q303" i="1" s="1"/>
  <c r="M303" i="1"/>
  <c r="P302" i="1"/>
  <c r="O302" i="1"/>
  <c r="N302" i="1"/>
  <c r="Q302" i="1" s="1"/>
  <c r="M302" i="1"/>
  <c r="P301" i="1"/>
  <c r="O301" i="1"/>
  <c r="N301" i="1"/>
  <c r="Q301" i="1" s="1"/>
  <c r="M301" i="1"/>
  <c r="P300" i="1"/>
  <c r="O300" i="1"/>
  <c r="N300" i="1"/>
  <c r="Q300" i="1" s="1"/>
  <c r="M300" i="1"/>
  <c r="P299" i="1"/>
  <c r="O299" i="1"/>
  <c r="N299" i="1"/>
  <c r="Q299" i="1" s="1"/>
  <c r="M299" i="1"/>
  <c r="P298" i="1"/>
  <c r="O298" i="1"/>
  <c r="N298" i="1"/>
  <c r="Q298" i="1" s="1"/>
  <c r="M298" i="1"/>
  <c r="P297" i="1"/>
  <c r="O297" i="1"/>
  <c r="N297" i="1"/>
  <c r="Q297" i="1" s="1"/>
  <c r="M297" i="1"/>
  <c r="P296" i="1"/>
  <c r="O296" i="1"/>
  <c r="N296" i="1"/>
  <c r="Q296" i="1" s="1"/>
  <c r="M296" i="1"/>
  <c r="P295" i="1"/>
  <c r="O295" i="1"/>
  <c r="N295" i="1"/>
  <c r="Q295" i="1" s="1"/>
  <c r="M295" i="1"/>
  <c r="P294" i="1"/>
  <c r="O294" i="1"/>
  <c r="N294" i="1"/>
  <c r="Q294" i="1" s="1"/>
  <c r="M294" i="1"/>
  <c r="P293" i="1"/>
  <c r="O293" i="1"/>
  <c r="N293" i="1"/>
  <c r="Q293" i="1" s="1"/>
  <c r="M293" i="1"/>
  <c r="P292" i="1"/>
  <c r="O292" i="1"/>
  <c r="N292" i="1"/>
  <c r="Q292" i="1" s="1"/>
  <c r="M292" i="1"/>
  <c r="P291" i="1"/>
  <c r="O291" i="1"/>
  <c r="N291" i="1"/>
  <c r="Q291" i="1" s="1"/>
  <c r="M291" i="1"/>
  <c r="P290" i="1"/>
  <c r="O290" i="1"/>
  <c r="N290" i="1"/>
  <c r="Q290" i="1" s="1"/>
  <c r="M290" i="1"/>
  <c r="P289" i="1"/>
  <c r="O289" i="1"/>
  <c r="N289" i="1"/>
  <c r="Q289" i="1" s="1"/>
  <c r="M289" i="1"/>
  <c r="P288" i="1"/>
  <c r="O288" i="1"/>
  <c r="N288" i="1"/>
  <c r="Q288" i="1" s="1"/>
  <c r="M288" i="1"/>
  <c r="P287" i="1"/>
  <c r="O287" i="1"/>
  <c r="N287" i="1"/>
  <c r="Q287" i="1" s="1"/>
  <c r="M287" i="1"/>
  <c r="P286" i="1"/>
  <c r="N286" i="1"/>
  <c r="Q286" i="1" s="1"/>
  <c r="M286" i="1"/>
  <c r="P285" i="1"/>
  <c r="N285" i="1"/>
  <c r="Q285" i="1" s="1"/>
  <c r="M285" i="1"/>
  <c r="P284" i="1"/>
  <c r="N284" i="1"/>
  <c r="Q284" i="1" s="1"/>
  <c r="M284" i="1"/>
  <c r="P283" i="1"/>
  <c r="O283" i="1"/>
  <c r="N283" i="1"/>
  <c r="Q283" i="1" s="1"/>
  <c r="M283" i="1"/>
  <c r="P282" i="1"/>
  <c r="O282" i="1"/>
  <c r="N282" i="1"/>
  <c r="Q282" i="1" s="1"/>
  <c r="M282" i="1"/>
  <c r="P281" i="1"/>
  <c r="O281" i="1"/>
  <c r="N281" i="1"/>
  <c r="Q281" i="1" s="1"/>
  <c r="M281" i="1"/>
  <c r="P280" i="1"/>
  <c r="O280" i="1"/>
  <c r="N280" i="1"/>
  <c r="Q280" i="1" s="1"/>
  <c r="M280" i="1"/>
  <c r="P279" i="1"/>
  <c r="O279" i="1"/>
  <c r="N279" i="1"/>
  <c r="Q279" i="1" s="1"/>
  <c r="M279" i="1"/>
  <c r="P278" i="1"/>
  <c r="O278" i="1"/>
  <c r="N278" i="1"/>
  <c r="Q278" i="1" s="1"/>
  <c r="M278" i="1"/>
  <c r="P277" i="1"/>
  <c r="O277" i="1"/>
  <c r="N277" i="1"/>
  <c r="Q277" i="1" s="1"/>
  <c r="M277" i="1"/>
  <c r="P276" i="1"/>
  <c r="O276" i="1"/>
  <c r="N276" i="1"/>
  <c r="Q276" i="1" s="1"/>
  <c r="M276" i="1"/>
  <c r="P275" i="1"/>
  <c r="O275" i="1"/>
  <c r="N275" i="1"/>
  <c r="Q275" i="1" s="1"/>
  <c r="M275" i="1"/>
  <c r="P274" i="1"/>
  <c r="O274" i="1"/>
  <c r="N274" i="1"/>
  <c r="Q274" i="1" s="1"/>
  <c r="M274" i="1"/>
  <c r="P273" i="1"/>
  <c r="O273" i="1"/>
  <c r="N273" i="1"/>
  <c r="Q273" i="1" s="1"/>
  <c r="M273" i="1"/>
  <c r="P272" i="1"/>
  <c r="O272" i="1"/>
  <c r="N272" i="1"/>
  <c r="Q272" i="1" s="1"/>
  <c r="M272" i="1"/>
  <c r="P271" i="1"/>
  <c r="O271" i="1"/>
  <c r="N271" i="1"/>
  <c r="Q271" i="1" s="1"/>
  <c r="M271" i="1"/>
  <c r="P270" i="1"/>
  <c r="O270" i="1"/>
  <c r="N270" i="1"/>
  <c r="Q270" i="1" s="1"/>
  <c r="M270" i="1"/>
  <c r="P269" i="1"/>
  <c r="O269" i="1"/>
  <c r="N269" i="1"/>
  <c r="Q269" i="1" s="1"/>
  <c r="M269" i="1"/>
  <c r="P268" i="1"/>
  <c r="O268" i="1"/>
  <c r="N268" i="1"/>
  <c r="Q268" i="1" s="1"/>
  <c r="M268" i="1"/>
  <c r="P267" i="1"/>
  <c r="O267" i="1"/>
  <c r="N267" i="1"/>
  <c r="Q267" i="1" s="1"/>
  <c r="M267" i="1"/>
  <c r="P266" i="1"/>
  <c r="O266" i="1"/>
  <c r="N266" i="1"/>
  <c r="Q266" i="1" s="1"/>
  <c r="M266" i="1"/>
  <c r="P265" i="1"/>
  <c r="O265" i="1"/>
  <c r="N265" i="1"/>
  <c r="Q265" i="1" s="1"/>
  <c r="M265" i="1"/>
  <c r="P264" i="1"/>
  <c r="N264" i="1"/>
  <c r="Q264" i="1" s="1"/>
  <c r="M264" i="1"/>
  <c r="P263" i="1"/>
  <c r="O263" i="1"/>
  <c r="N263" i="1"/>
  <c r="Q263" i="1" s="1"/>
  <c r="M263" i="1"/>
  <c r="P262" i="1"/>
  <c r="O262" i="1"/>
  <c r="N262" i="1"/>
  <c r="Q262" i="1" s="1"/>
  <c r="M262" i="1"/>
  <c r="P261" i="1"/>
  <c r="O261" i="1"/>
  <c r="N261" i="1"/>
  <c r="Q261" i="1" s="1"/>
  <c r="M261" i="1"/>
  <c r="P260" i="1"/>
  <c r="O260" i="1"/>
  <c r="N260" i="1"/>
  <c r="Q260" i="1" s="1"/>
  <c r="M260" i="1"/>
  <c r="P259" i="1"/>
  <c r="O259" i="1"/>
  <c r="N259" i="1"/>
  <c r="Q259" i="1" s="1"/>
  <c r="M259" i="1"/>
  <c r="P258" i="1"/>
  <c r="O258" i="1"/>
  <c r="N258" i="1"/>
  <c r="Q258" i="1" s="1"/>
  <c r="M258" i="1"/>
  <c r="P257" i="1"/>
  <c r="O257" i="1"/>
  <c r="N257" i="1"/>
  <c r="Q257" i="1" s="1"/>
  <c r="M257" i="1"/>
  <c r="P256" i="1"/>
  <c r="O256" i="1"/>
  <c r="N256" i="1"/>
  <c r="Q256" i="1" s="1"/>
  <c r="M256" i="1"/>
  <c r="P255" i="1"/>
  <c r="O255" i="1"/>
  <c r="N255" i="1"/>
  <c r="Q255" i="1" s="1"/>
  <c r="M255" i="1"/>
  <c r="P254" i="1"/>
  <c r="O254" i="1"/>
  <c r="N254" i="1"/>
  <c r="Q254" i="1" s="1"/>
  <c r="M254" i="1"/>
  <c r="P253" i="1"/>
  <c r="O253" i="1"/>
  <c r="N253" i="1"/>
  <c r="Q253" i="1" s="1"/>
  <c r="M253" i="1"/>
  <c r="P252" i="1"/>
  <c r="O252" i="1"/>
  <c r="N252" i="1"/>
  <c r="Q252" i="1" s="1"/>
  <c r="M252" i="1"/>
  <c r="P251" i="1"/>
  <c r="O251" i="1"/>
  <c r="N251" i="1"/>
  <c r="Q251" i="1" s="1"/>
  <c r="M251" i="1"/>
  <c r="P250" i="1"/>
  <c r="O250" i="1"/>
  <c r="N250" i="1"/>
  <c r="Q250" i="1" s="1"/>
  <c r="M250" i="1"/>
  <c r="P249" i="1"/>
  <c r="O249" i="1"/>
  <c r="N249" i="1"/>
  <c r="Q249" i="1" s="1"/>
  <c r="M249" i="1"/>
  <c r="P248" i="1"/>
  <c r="N248" i="1"/>
  <c r="Q248" i="1" s="1"/>
  <c r="M248" i="1"/>
  <c r="P247" i="1"/>
  <c r="O247" i="1"/>
  <c r="N247" i="1"/>
  <c r="Q247" i="1" s="1"/>
  <c r="M247" i="1"/>
  <c r="P246" i="1"/>
  <c r="O246" i="1"/>
  <c r="N246" i="1"/>
  <c r="Q246" i="1" s="1"/>
  <c r="M246" i="1"/>
  <c r="P245" i="1"/>
  <c r="O245" i="1"/>
  <c r="N245" i="1"/>
  <c r="Q245" i="1" s="1"/>
  <c r="M245" i="1"/>
  <c r="P244" i="1"/>
  <c r="O244" i="1"/>
  <c r="N244" i="1"/>
  <c r="Q244" i="1" s="1"/>
  <c r="M244" i="1"/>
  <c r="P243" i="1"/>
  <c r="N243" i="1"/>
  <c r="Q243" i="1" s="1"/>
  <c r="M243" i="1"/>
  <c r="P242" i="1"/>
  <c r="O242" i="1"/>
  <c r="N242" i="1"/>
  <c r="Q242" i="1" s="1"/>
  <c r="M242" i="1"/>
  <c r="P241" i="1"/>
  <c r="O241" i="1"/>
  <c r="N241" i="1"/>
  <c r="Q241" i="1" s="1"/>
  <c r="M241" i="1"/>
  <c r="P240" i="1"/>
  <c r="O240" i="1"/>
  <c r="N240" i="1"/>
  <c r="Q240" i="1" s="1"/>
  <c r="M240" i="1"/>
  <c r="P239" i="1"/>
  <c r="O239" i="1"/>
  <c r="N239" i="1"/>
  <c r="Q239" i="1" s="1"/>
  <c r="M239" i="1"/>
  <c r="P238" i="1"/>
  <c r="O238" i="1"/>
  <c r="N238" i="1"/>
  <c r="Q238" i="1" s="1"/>
  <c r="M238" i="1"/>
  <c r="P237" i="1"/>
  <c r="O237" i="1"/>
  <c r="N237" i="1"/>
  <c r="Q237" i="1" s="1"/>
  <c r="M237" i="1"/>
  <c r="P236" i="1"/>
  <c r="O236" i="1"/>
  <c r="N236" i="1"/>
  <c r="Q236" i="1" s="1"/>
  <c r="M236" i="1"/>
  <c r="P235" i="1"/>
  <c r="O235" i="1"/>
  <c r="N235" i="1"/>
  <c r="Q235" i="1" s="1"/>
  <c r="M235" i="1"/>
  <c r="P234" i="1"/>
  <c r="O234" i="1"/>
  <c r="N234" i="1"/>
  <c r="Q234" i="1" s="1"/>
  <c r="M234" i="1"/>
  <c r="P233" i="1"/>
  <c r="O233" i="1"/>
  <c r="N233" i="1"/>
  <c r="Q233" i="1" s="1"/>
  <c r="M233" i="1"/>
  <c r="P232" i="1"/>
  <c r="O232" i="1"/>
  <c r="N232" i="1"/>
  <c r="Q232" i="1" s="1"/>
  <c r="M232" i="1"/>
  <c r="P231" i="1"/>
  <c r="O231" i="1"/>
  <c r="N231" i="1"/>
  <c r="Q231" i="1" s="1"/>
  <c r="M231" i="1"/>
  <c r="P230" i="1"/>
  <c r="O230" i="1"/>
  <c r="N230" i="1"/>
  <c r="Q230" i="1" s="1"/>
  <c r="M230" i="1"/>
  <c r="P229" i="1"/>
  <c r="N229" i="1"/>
  <c r="Q229" i="1" s="1"/>
  <c r="M229" i="1"/>
  <c r="P228" i="1"/>
  <c r="O228" i="1"/>
  <c r="N228" i="1"/>
  <c r="Q228" i="1" s="1"/>
  <c r="M228" i="1"/>
  <c r="P227" i="1"/>
  <c r="N227" i="1"/>
  <c r="Q227" i="1" s="1"/>
  <c r="M227" i="1"/>
  <c r="P226" i="1"/>
  <c r="O226" i="1"/>
  <c r="N226" i="1"/>
  <c r="Q226" i="1" s="1"/>
  <c r="M226" i="1"/>
  <c r="P225" i="1"/>
  <c r="O225" i="1"/>
  <c r="N225" i="1"/>
  <c r="Q225" i="1" s="1"/>
  <c r="M225" i="1"/>
  <c r="P224" i="1"/>
  <c r="O224" i="1"/>
  <c r="N224" i="1"/>
  <c r="Q224" i="1" s="1"/>
  <c r="M224" i="1"/>
  <c r="P223" i="1"/>
  <c r="O223" i="1"/>
  <c r="N223" i="1"/>
  <c r="Q223" i="1" s="1"/>
  <c r="M223" i="1"/>
  <c r="P222" i="1"/>
  <c r="O222" i="1"/>
  <c r="N222" i="1"/>
  <c r="Q222" i="1" s="1"/>
  <c r="M222" i="1"/>
  <c r="P221" i="1"/>
  <c r="O221" i="1"/>
  <c r="N221" i="1"/>
  <c r="Q221" i="1" s="1"/>
  <c r="M221" i="1"/>
  <c r="P220" i="1"/>
  <c r="O220" i="1"/>
  <c r="N220" i="1"/>
  <c r="Q220" i="1" s="1"/>
  <c r="M220" i="1"/>
  <c r="P219" i="1"/>
  <c r="O219" i="1"/>
  <c r="N219" i="1"/>
  <c r="Q219" i="1" s="1"/>
  <c r="M219" i="1"/>
  <c r="P218" i="1"/>
  <c r="O218" i="1"/>
  <c r="N218" i="1"/>
  <c r="Q218" i="1" s="1"/>
  <c r="M218" i="1"/>
  <c r="P217" i="1"/>
  <c r="O217" i="1"/>
  <c r="N217" i="1"/>
  <c r="Q217" i="1" s="1"/>
  <c r="M217" i="1"/>
  <c r="P216" i="1"/>
  <c r="O216" i="1"/>
  <c r="N216" i="1"/>
  <c r="Q216" i="1" s="1"/>
  <c r="M216" i="1"/>
  <c r="P215" i="1"/>
  <c r="O215" i="1"/>
  <c r="N215" i="1"/>
  <c r="Q215" i="1" s="1"/>
  <c r="M215" i="1"/>
  <c r="P214" i="1"/>
  <c r="O214" i="1"/>
  <c r="N214" i="1"/>
  <c r="Q214" i="1" s="1"/>
  <c r="M214" i="1"/>
  <c r="P213" i="1"/>
  <c r="O213" i="1"/>
  <c r="N213" i="1"/>
  <c r="Q213" i="1" s="1"/>
  <c r="M213" i="1"/>
  <c r="P212" i="1"/>
  <c r="O212" i="1"/>
  <c r="N212" i="1"/>
  <c r="Q212" i="1" s="1"/>
  <c r="M212" i="1"/>
  <c r="P211" i="1"/>
  <c r="O211" i="1"/>
  <c r="N211" i="1"/>
  <c r="Q211" i="1" s="1"/>
  <c r="M211" i="1"/>
  <c r="P210" i="1"/>
  <c r="O210" i="1"/>
  <c r="N210" i="1"/>
  <c r="Q210" i="1" s="1"/>
  <c r="M210" i="1"/>
  <c r="P209" i="1"/>
  <c r="O209" i="1"/>
  <c r="N209" i="1"/>
  <c r="Q209" i="1" s="1"/>
  <c r="M209" i="1"/>
  <c r="P208" i="1"/>
  <c r="O208" i="1"/>
  <c r="N208" i="1"/>
  <c r="Q208" i="1" s="1"/>
  <c r="M208" i="1"/>
  <c r="P207" i="1"/>
  <c r="N207" i="1"/>
  <c r="Q207" i="1" s="1"/>
  <c r="M207" i="1"/>
  <c r="P206" i="1"/>
  <c r="O206" i="1"/>
  <c r="N206" i="1"/>
  <c r="Q206" i="1" s="1"/>
  <c r="M206" i="1"/>
  <c r="P205" i="1"/>
  <c r="O205" i="1"/>
  <c r="N205" i="1"/>
  <c r="Q205" i="1" s="1"/>
  <c r="M205" i="1"/>
  <c r="P204" i="1"/>
  <c r="O204" i="1"/>
  <c r="N204" i="1"/>
  <c r="Q204" i="1" s="1"/>
  <c r="M204" i="1"/>
  <c r="P203" i="1"/>
  <c r="O203" i="1"/>
  <c r="N203" i="1"/>
  <c r="Q203" i="1" s="1"/>
  <c r="M203" i="1"/>
  <c r="P202" i="1"/>
  <c r="O202" i="1"/>
  <c r="N202" i="1"/>
  <c r="Q202" i="1" s="1"/>
  <c r="M202" i="1"/>
  <c r="P201" i="1"/>
  <c r="O201" i="1"/>
  <c r="N201" i="1"/>
  <c r="Q201" i="1" s="1"/>
  <c r="M201" i="1"/>
  <c r="P200" i="1"/>
  <c r="O200" i="1"/>
  <c r="N200" i="1"/>
  <c r="Q200" i="1" s="1"/>
  <c r="M200" i="1"/>
  <c r="P199" i="1"/>
  <c r="O199" i="1"/>
  <c r="N199" i="1"/>
  <c r="Q199" i="1" s="1"/>
  <c r="M199" i="1"/>
  <c r="P198" i="1"/>
  <c r="O198" i="1"/>
  <c r="N198" i="1"/>
  <c r="Q198" i="1" s="1"/>
  <c r="M198" i="1"/>
  <c r="P197" i="1"/>
  <c r="O197" i="1"/>
  <c r="N197" i="1"/>
  <c r="Q197" i="1" s="1"/>
  <c r="M197" i="1"/>
  <c r="P196" i="1"/>
  <c r="O196" i="1"/>
  <c r="N196" i="1"/>
  <c r="Q196" i="1" s="1"/>
  <c r="M196" i="1"/>
  <c r="P195" i="1"/>
  <c r="O195" i="1"/>
  <c r="N195" i="1"/>
  <c r="Q195" i="1" s="1"/>
  <c r="M195" i="1"/>
  <c r="P194" i="1"/>
  <c r="O194" i="1"/>
  <c r="N194" i="1"/>
  <c r="Q194" i="1" s="1"/>
  <c r="M194" i="1"/>
  <c r="P193" i="1"/>
  <c r="O193" i="1"/>
  <c r="N193" i="1"/>
  <c r="Q193" i="1" s="1"/>
  <c r="M193" i="1"/>
  <c r="P192" i="1"/>
  <c r="O192" i="1"/>
  <c r="N192" i="1"/>
  <c r="Q192" i="1" s="1"/>
  <c r="M192" i="1"/>
  <c r="P191" i="1"/>
  <c r="O191" i="1"/>
  <c r="N191" i="1"/>
  <c r="Q191" i="1" s="1"/>
  <c r="M191" i="1"/>
  <c r="P190" i="1"/>
  <c r="O190" i="1"/>
  <c r="N190" i="1"/>
  <c r="Q190" i="1" s="1"/>
  <c r="M190" i="1"/>
  <c r="P189" i="1"/>
  <c r="O189" i="1"/>
  <c r="N189" i="1"/>
  <c r="Q189" i="1" s="1"/>
  <c r="M189" i="1"/>
  <c r="P188" i="1"/>
  <c r="O188" i="1"/>
  <c r="N188" i="1"/>
  <c r="Q188" i="1" s="1"/>
  <c r="M188" i="1"/>
  <c r="P187" i="1"/>
  <c r="O187" i="1"/>
  <c r="N187" i="1"/>
  <c r="Q187" i="1" s="1"/>
  <c r="M187" i="1"/>
  <c r="P186" i="1"/>
  <c r="O186" i="1"/>
  <c r="N186" i="1"/>
  <c r="Q186" i="1" s="1"/>
  <c r="M186" i="1"/>
  <c r="P185" i="1"/>
  <c r="O185" i="1"/>
  <c r="N185" i="1"/>
  <c r="Q185" i="1" s="1"/>
  <c r="M185" i="1"/>
  <c r="P184" i="1"/>
  <c r="O184" i="1"/>
  <c r="N184" i="1"/>
  <c r="Q184" i="1" s="1"/>
  <c r="M184" i="1"/>
  <c r="P183" i="1"/>
  <c r="O183" i="1"/>
  <c r="N183" i="1"/>
  <c r="Q183" i="1" s="1"/>
  <c r="M183" i="1"/>
  <c r="P182" i="1"/>
  <c r="O182" i="1"/>
  <c r="N182" i="1"/>
  <c r="Q182" i="1" s="1"/>
  <c r="M182" i="1"/>
  <c r="P181" i="1"/>
  <c r="O181" i="1"/>
  <c r="N181" i="1"/>
  <c r="Q181" i="1" s="1"/>
  <c r="M181" i="1"/>
  <c r="P180" i="1"/>
  <c r="O180" i="1"/>
  <c r="N180" i="1"/>
  <c r="Q180" i="1" s="1"/>
  <c r="M180" i="1"/>
  <c r="P179" i="1"/>
  <c r="O179" i="1"/>
  <c r="N179" i="1"/>
  <c r="Q179" i="1" s="1"/>
  <c r="M179" i="1"/>
  <c r="P178" i="1"/>
  <c r="O178" i="1"/>
  <c r="N178" i="1"/>
  <c r="Q178" i="1" s="1"/>
  <c r="M178" i="1"/>
  <c r="P177" i="1"/>
  <c r="O177" i="1"/>
  <c r="N177" i="1"/>
  <c r="Q177" i="1" s="1"/>
  <c r="M177" i="1"/>
  <c r="P176" i="1"/>
  <c r="O176" i="1"/>
  <c r="N176" i="1"/>
  <c r="Q176" i="1" s="1"/>
  <c r="M176" i="1"/>
  <c r="P175" i="1"/>
  <c r="O175" i="1"/>
  <c r="N175" i="1"/>
  <c r="Q175" i="1" s="1"/>
  <c r="M175" i="1"/>
  <c r="P174" i="1"/>
  <c r="O174" i="1"/>
  <c r="N174" i="1"/>
  <c r="Q174" i="1" s="1"/>
  <c r="M174" i="1"/>
  <c r="P173" i="1"/>
  <c r="O173" i="1"/>
  <c r="N173" i="1"/>
  <c r="Q173" i="1" s="1"/>
  <c r="M173" i="1"/>
  <c r="P172" i="1"/>
  <c r="O172" i="1"/>
  <c r="N172" i="1"/>
  <c r="Q172" i="1" s="1"/>
  <c r="M172" i="1"/>
  <c r="P171" i="1"/>
  <c r="O171" i="1"/>
  <c r="N171" i="1"/>
  <c r="Q171" i="1" s="1"/>
  <c r="M171" i="1"/>
  <c r="P170" i="1"/>
  <c r="O170" i="1"/>
  <c r="N170" i="1"/>
  <c r="Q170" i="1" s="1"/>
  <c r="M170" i="1"/>
  <c r="P169" i="1"/>
  <c r="N169" i="1"/>
  <c r="Q169" i="1" s="1"/>
  <c r="M169" i="1"/>
  <c r="P168" i="1"/>
  <c r="O168" i="1"/>
  <c r="N168" i="1"/>
  <c r="Q168" i="1" s="1"/>
  <c r="M168" i="1"/>
  <c r="P167" i="1"/>
  <c r="N167" i="1"/>
  <c r="Q167" i="1" s="1"/>
  <c r="M167" i="1"/>
  <c r="P166" i="1"/>
  <c r="O166" i="1"/>
  <c r="N166" i="1"/>
  <c r="Q166" i="1" s="1"/>
  <c r="M166" i="1"/>
  <c r="P165" i="1"/>
  <c r="O165" i="1"/>
  <c r="N165" i="1"/>
  <c r="Q165" i="1" s="1"/>
  <c r="M165" i="1"/>
  <c r="P164" i="1"/>
  <c r="O164" i="1"/>
  <c r="N164" i="1"/>
  <c r="Q164" i="1" s="1"/>
  <c r="M164" i="1"/>
  <c r="P163" i="1"/>
  <c r="O163" i="1"/>
  <c r="N163" i="1"/>
  <c r="Q163" i="1" s="1"/>
  <c r="M163" i="1"/>
  <c r="P162" i="1"/>
  <c r="O162" i="1"/>
  <c r="N162" i="1"/>
  <c r="Q162" i="1" s="1"/>
  <c r="M162" i="1"/>
  <c r="P161" i="1"/>
  <c r="O161" i="1"/>
  <c r="N161" i="1"/>
  <c r="Q161" i="1" s="1"/>
  <c r="M161" i="1"/>
  <c r="P160" i="1"/>
  <c r="O160" i="1"/>
  <c r="N160" i="1"/>
  <c r="Q160" i="1" s="1"/>
  <c r="M160" i="1"/>
  <c r="P159" i="1"/>
  <c r="O159" i="1"/>
  <c r="N159" i="1"/>
  <c r="Q159" i="1" s="1"/>
  <c r="M159" i="1"/>
  <c r="P158" i="1"/>
  <c r="O158" i="1"/>
  <c r="N158" i="1"/>
  <c r="Q158" i="1" s="1"/>
  <c r="M158" i="1"/>
  <c r="P157" i="1"/>
  <c r="O157" i="1"/>
  <c r="N157" i="1"/>
  <c r="Q157" i="1" s="1"/>
  <c r="M157" i="1"/>
  <c r="P156" i="1"/>
  <c r="O156" i="1"/>
  <c r="N156" i="1"/>
  <c r="Q156" i="1" s="1"/>
  <c r="M156" i="1"/>
  <c r="P155" i="1"/>
  <c r="O155" i="1"/>
  <c r="N155" i="1"/>
  <c r="Q155" i="1" s="1"/>
  <c r="M155" i="1"/>
  <c r="P154" i="1"/>
  <c r="O154" i="1"/>
  <c r="N154" i="1"/>
  <c r="Q154" i="1" s="1"/>
  <c r="M154" i="1"/>
  <c r="P153" i="1"/>
  <c r="O153" i="1"/>
  <c r="N153" i="1"/>
  <c r="Q153" i="1" s="1"/>
  <c r="M153" i="1"/>
  <c r="P152" i="1"/>
  <c r="O152" i="1"/>
  <c r="N152" i="1"/>
  <c r="Q152" i="1" s="1"/>
  <c r="M152" i="1"/>
  <c r="P151" i="1"/>
  <c r="O151" i="1"/>
  <c r="N151" i="1"/>
  <c r="Q151" i="1" s="1"/>
  <c r="M151" i="1"/>
  <c r="P150" i="1"/>
  <c r="N150" i="1"/>
  <c r="Q150" i="1" s="1"/>
  <c r="M150" i="1"/>
  <c r="P149" i="1"/>
  <c r="O149" i="1"/>
  <c r="N149" i="1"/>
  <c r="Q149" i="1" s="1"/>
  <c r="M149" i="1"/>
  <c r="P148" i="1"/>
  <c r="O148" i="1"/>
  <c r="N148" i="1"/>
  <c r="Q148" i="1" s="1"/>
  <c r="M148" i="1"/>
  <c r="P147" i="1"/>
  <c r="O147" i="1"/>
  <c r="N147" i="1"/>
  <c r="Q147" i="1" s="1"/>
  <c r="M147" i="1"/>
  <c r="P146" i="1"/>
  <c r="O146" i="1"/>
  <c r="N146" i="1"/>
  <c r="Q146" i="1" s="1"/>
  <c r="M146" i="1"/>
  <c r="P145" i="1"/>
  <c r="O145" i="1"/>
  <c r="N145" i="1"/>
  <c r="Q145" i="1" s="1"/>
  <c r="M145" i="1"/>
  <c r="P144" i="1"/>
  <c r="O144" i="1"/>
  <c r="N144" i="1"/>
  <c r="Q144" i="1" s="1"/>
  <c r="M144" i="1"/>
  <c r="P143" i="1"/>
  <c r="O143" i="1"/>
  <c r="N143" i="1"/>
  <c r="Q143" i="1" s="1"/>
  <c r="M143" i="1"/>
  <c r="P142" i="1"/>
  <c r="O142" i="1"/>
  <c r="N142" i="1"/>
  <c r="Q142" i="1" s="1"/>
  <c r="M142" i="1"/>
  <c r="P141" i="1"/>
  <c r="O141" i="1"/>
  <c r="N141" i="1"/>
  <c r="Q141" i="1" s="1"/>
  <c r="M141" i="1"/>
  <c r="P140" i="1"/>
  <c r="O140" i="1"/>
  <c r="N140" i="1"/>
  <c r="Q140" i="1" s="1"/>
  <c r="M140" i="1"/>
  <c r="P139" i="1"/>
  <c r="O139" i="1"/>
  <c r="N139" i="1"/>
  <c r="Q139" i="1" s="1"/>
  <c r="M139" i="1"/>
  <c r="P138" i="1"/>
  <c r="O138" i="1"/>
  <c r="N138" i="1"/>
  <c r="Q138" i="1" s="1"/>
  <c r="M138" i="1"/>
  <c r="P137" i="1"/>
  <c r="N137" i="1"/>
  <c r="Q137" i="1" s="1"/>
  <c r="M137" i="1"/>
  <c r="P136" i="1"/>
  <c r="O136" i="1"/>
  <c r="N136" i="1"/>
  <c r="Q136" i="1" s="1"/>
  <c r="M136" i="1"/>
  <c r="P135" i="1"/>
  <c r="O135" i="1"/>
  <c r="N135" i="1"/>
  <c r="Q135" i="1" s="1"/>
  <c r="M135" i="1"/>
  <c r="P134" i="1"/>
  <c r="O134" i="1"/>
  <c r="N134" i="1"/>
  <c r="Q134" i="1" s="1"/>
  <c r="M134" i="1"/>
  <c r="P133" i="1"/>
  <c r="O133" i="1"/>
  <c r="N133" i="1"/>
  <c r="Q133" i="1" s="1"/>
  <c r="M133" i="1"/>
  <c r="P132" i="1"/>
  <c r="O132" i="1"/>
  <c r="N132" i="1"/>
  <c r="Q132" i="1" s="1"/>
  <c r="M132" i="1"/>
  <c r="P131" i="1"/>
  <c r="O131" i="1"/>
  <c r="N131" i="1"/>
  <c r="Q131" i="1" s="1"/>
  <c r="M131" i="1"/>
  <c r="P130" i="1"/>
  <c r="O130" i="1"/>
  <c r="N130" i="1"/>
  <c r="Q130" i="1" s="1"/>
  <c r="M130" i="1"/>
  <c r="P129" i="1"/>
  <c r="O129" i="1"/>
  <c r="N129" i="1"/>
  <c r="Q129" i="1" s="1"/>
  <c r="M129" i="1"/>
  <c r="P128" i="1"/>
  <c r="O128" i="1"/>
  <c r="N128" i="1"/>
  <c r="Q128" i="1" s="1"/>
  <c r="M128" i="1"/>
  <c r="P127" i="1"/>
  <c r="O127" i="1"/>
  <c r="N127" i="1"/>
  <c r="Q127" i="1" s="1"/>
  <c r="M127" i="1"/>
  <c r="P126" i="1"/>
  <c r="O126" i="1"/>
  <c r="N126" i="1"/>
  <c r="Q126" i="1" s="1"/>
  <c r="M126" i="1"/>
  <c r="P125" i="1"/>
  <c r="O125" i="1"/>
  <c r="N125" i="1"/>
  <c r="Q125" i="1" s="1"/>
  <c r="M125" i="1"/>
  <c r="P124" i="1"/>
  <c r="O124" i="1"/>
  <c r="N124" i="1"/>
  <c r="Q124" i="1" s="1"/>
  <c r="M124" i="1"/>
  <c r="P123" i="1"/>
  <c r="O123" i="1"/>
  <c r="N123" i="1"/>
  <c r="Q123" i="1" s="1"/>
  <c r="M123" i="1"/>
  <c r="P122" i="1"/>
  <c r="O122" i="1"/>
  <c r="N122" i="1"/>
  <c r="Q122" i="1" s="1"/>
  <c r="M122" i="1"/>
  <c r="P121" i="1"/>
  <c r="O121" i="1"/>
  <c r="N121" i="1"/>
  <c r="Q121" i="1" s="1"/>
  <c r="M121" i="1"/>
  <c r="P120" i="1"/>
  <c r="O120" i="1"/>
  <c r="N120" i="1"/>
  <c r="Q120" i="1" s="1"/>
  <c r="M120" i="1"/>
  <c r="P119" i="1"/>
  <c r="O119" i="1"/>
  <c r="N119" i="1"/>
  <c r="Q119" i="1" s="1"/>
  <c r="M119" i="1"/>
  <c r="P118" i="1"/>
  <c r="O118" i="1"/>
  <c r="N118" i="1"/>
  <c r="Q118" i="1" s="1"/>
  <c r="M118" i="1"/>
  <c r="P117" i="1"/>
  <c r="O117" i="1"/>
  <c r="N117" i="1"/>
  <c r="Q117" i="1" s="1"/>
  <c r="M117" i="1"/>
  <c r="P116" i="1"/>
  <c r="O116" i="1"/>
  <c r="N116" i="1"/>
  <c r="Q116" i="1" s="1"/>
  <c r="M116" i="1"/>
  <c r="P115" i="1"/>
  <c r="N115" i="1"/>
  <c r="Q115" i="1" s="1"/>
  <c r="M115" i="1"/>
  <c r="P114" i="1"/>
  <c r="N114" i="1"/>
  <c r="Q114" i="1" s="1"/>
  <c r="M114" i="1"/>
  <c r="P113" i="1"/>
  <c r="O113" i="1"/>
  <c r="N113" i="1"/>
  <c r="Q113" i="1" s="1"/>
  <c r="M113" i="1"/>
  <c r="P112" i="1"/>
  <c r="O112" i="1"/>
  <c r="N112" i="1"/>
  <c r="Q112" i="1" s="1"/>
  <c r="M112" i="1"/>
  <c r="P111" i="1"/>
  <c r="O111" i="1"/>
  <c r="N111" i="1"/>
  <c r="Q111" i="1" s="1"/>
  <c r="M111" i="1"/>
  <c r="P110" i="1"/>
  <c r="O110" i="1"/>
  <c r="N110" i="1"/>
  <c r="Q110" i="1" s="1"/>
  <c r="M110" i="1"/>
  <c r="P109" i="1"/>
  <c r="O109" i="1"/>
  <c r="N109" i="1"/>
  <c r="Q109" i="1" s="1"/>
  <c r="M109" i="1"/>
  <c r="P108" i="1"/>
  <c r="O108" i="1"/>
  <c r="N108" i="1"/>
  <c r="Q108" i="1" s="1"/>
  <c r="M108" i="1"/>
  <c r="P107" i="1"/>
  <c r="O107" i="1"/>
  <c r="N107" i="1"/>
  <c r="Q107" i="1" s="1"/>
  <c r="M107" i="1"/>
  <c r="P106" i="1"/>
  <c r="O106" i="1"/>
  <c r="N106" i="1"/>
  <c r="Q106" i="1" s="1"/>
  <c r="M106" i="1"/>
  <c r="P105" i="1"/>
  <c r="O105" i="1"/>
  <c r="N105" i="1"/>
  <c r="Q105" i="1" s="1"/>
  <c r="M105" i="1"/>
  <c r="P104" i="1"/>
  <c r="O104" i="1"/>
  <c r="N104" i="1"/>
  <c r="Q104" i="1" s="1"/>
  <c r="M104" i="1"/>
  <c r="P103" i="1"/>
  <c r="O103" i="1"/>
  <c r="N103" i="1"/>
  <c r="Q103" i="1" s="1"/>
  <c r="M103" i="1"/>
  <c r="P102" i="1"/>
  <c r="O102" i="1"/>
  <c r="N102" i="1"/>
  <c r="Q102" i="1" s="1"/>
  <c r="M102" i="1"/>
  <c r="P101" i="1"/>
  <c r="O101" i="1"/>
  <c r="N101" i="1"/>
  <c r="Q101" i="1" s="1"/>
  <c r="M101" i="1"/>
  <c r="P100" i="1"/>
  <c r="O100" i="1"/>
  <c r="N100" i="1"/>
  <c r="Q100" i="1" s="1"/>
  <c r="M100" i="1"/>
  <c r="P99" i="1"/>
  <c r="O99" i="1"/>
  <c r="N99" i="1"/>
  <c r="Q99" i="1" s="1"/>
  <c r="M99" i="1"/>
  <c r="P98" i="1"/>
  <c r="O98" i="1"/>
  <c r="N98" i="1"/>
  <c r="Q98" i="1" s="1"/>
  <c r="M98" i="1"/>
  <c r="P97" i="1"/>
  <c r="O97" i="1"/>
  <c r="N97" i="1"/>
  <c r="Q97" i="1" s="1"/>
  <c r="M97" i="1"/>
  <c r="P96" i="1"/>
  <c r="O96" i="1"/>
  <c r="N96" i="1"/>
  <c r="Q96" i="1" s="1"/>
  <c r="M96" i="1"/>
  <c r="P95" i="1"/>
  <c r="N95" i="1"/>
  <c r="Q95" i="1" s="1"/>
  <c r="M95" i="1"/>
  <c r="P94" i="1"/>
  <c r="O94" i="1"/>
  <c r="N94" i="1"/>
  <c r="Q94" i="1" s="1"/>
  <c r="M94" i="1"/>
  <c r="P93" i="1"/>
  <c r="O93" i="1"/>
  <c r="N93" i="1"/>
  <c r="Q93" i="1" s="1"/>
  <c r="M93" i="1"/>
  <c r="P92" i="1"/>
  <c r="O92" i="1"/>
  <c r="N92" i="1"/>
  <c r="Q92" i="1" s="1"/>
  <c r="M92" i="1"/>
  <c r="P91" i="1"/>
  <c r="O91" i="1"/>
  <c r="N91" i="1"/>
  <c r="Q91" i="1" s="1"/>
  <c r="M91" i="1"/>
  <c r="P90" i="1"/>
  <c r="O90" i="1"/>
  <c r="N90" i="1"/>
  <c r="Q90" i="1" s="1"/>
  <c r="M90" i="1"/>
  <c r="P89" i="1"/>
  <c r="O89" i="1"/>
  <c r="N89" i="1"/>
  <c r="Q89" i="1" s="1"/>
  <c r="M89" i="1"/>
  <c r="P88" i="1"/>
  <c r="O88" i="1"/>
  <c r="N88" i="1"/>
  <c r="Q88" i="1" s="1"/>
  <c r="M88" i="1"/>
  <c r="P87" i="1"/>
  <c r="O87" i="1"/>
  <c r="N87" i="1"/>
  <c r="Q87" i="1" s="1"/>
  <c r="M87" i="1"/>
  <c r="P86" i="1"/>
  <c r="O86" i="1"/>
  <c r="N86" i="1"/>
  <c r="Q86" i="1" s="1"/>
  <c r="M86" i="1"/>
  <c r="P85" i="1"/>
  <c r="O85" i="1"/>
  <c r="N85" i="1"/>
  <c r="Q85" i="1" s="1"/>
  <c r="M85" i="1"/>
  <c r="P84" i="1"/>
  <c r="O84" i="1"/>
  <c r="N84" i="1"/>
  <c r="Q84" i="1" s="1"/>
  <c r="M84" i="1"/>
  <c r="P83" i="1"/>
  <c r="O83" i="1"/>
  <c r="N83" i="1"/>
  <c r="Q83" i="1" s="1"/>
  <c r="M83" i="1"/>
  <c r="P82" i="1"/>
  <c r="O82" i="1"/>
  <c r="N82" i="1"/>
  <c r="Q82" i="1" s="1"/>
  <c r="M82" i="1"/>
  <c r="P81" i="1"/>
  <c r="O81" i="1"/>
  <c r="N81" i="1"/>
  <c r="Q81" i="1" s="1"/>
  <c r="M81" i="1"/>
  <c r="P80" i="1"/>
  <c r="N80" i="1"/>
  <c r="Q80" i="1" s="1"/>
  <c r="M80" i="1"/>
  <c r="P79" i="1"/>
  <c r="O79" i="1"/>
  <c r="N79" i="1"/>
  <c r="Q79" i="1" s="1"/>
  <c r="M79" i="1"/>
  <c r="P78" i="1"/>
  <c r="O78" i="1"/>
  <c r="N78" i="1"/>
  <c r="Q78" i="1" s="1"/>
  <c r="M78" i="1"/>
  <c r="P77" i="1"/>
  <c r="O77" i="1"/>
  <c r="N77" i="1"/>
  <c r="Q77" i="1" s="1"/>
  <c r="M77" i="1"/>
  <c r="P76" i="1"/>
  <c r="O76" i="1"/>
  <c r="N76" i="1"/>
  <c r="Q76" i="1" s="1"/>
  <c r="M76" i="1"/>
  <c r="P75" i="1"/>
  <c r="O75" i="1"/>
  <c r="N75" i="1"/>
  <c r="Q75" i="1" s="1"/>
  <c r="M75" i="1"/>
  <c r="P74" i="1"/>
  <c r="O74" i="1"/>
  <c r="N74" i="1"/>
  <c r="Q74" i="1" s="1"/>
  <c r="M74" i="1"/>
  <c r="P73" i="1"/>
  <c r="O73" i="1"/>
  <c r="N73" i="1"/>
  <c r="Q73" i="1" s="1"/>
  <c r="M73" i="1"/>
  <c r="P72" i="1"/>
  <c r="O72" i="1"/>
  <c r="N72" i="1"/>
  <c r="Q72" i="1" s="1"/>
  <c r="M72" i="1"/>
  <c r="P71" i="1"/>
  <c r="O71" i="1"/>
  <c r="N71" i="1"/>
  <c r="Q71" i="1" s="1"/>
  <c r="M71" i="1"/>
  <c r="P70" i="1"/>
  <c r="O70" i="1"/>
  <c r="N70" i="1"/>
  <c r="Q70" i="1" s="1"/>
  <c r="M70" i="1"/>
  <c r="P69" i="1"/>
  <c r="O69" i="1"/>
  <c r="N69" i="1"/>
  <c r="Q69" i="1" s="1"/>
  <c r="M69" i="1"/>
  <c r="P68" i="1"/>
  <c r="O68" i="1"/>
  <c r="N68" i="1"/>
  <c r="Q68" i="1" s="1"/>
  <c r="M68" i="1"/>
  <c r="P67" i="1"/>
  <c r="O67" i="1"/>
  <c r="N67" i="1"/>
  <c r="Q67" i="1" s="1"/>
  <c r="M67" i="1"/>
  <c r="P66" i="1"/>
  <c r="O66" i="1"/>
  <c r="N66" i="1"/>
  <c r="Q66" i="1" s="1"/>
  <c r="M66" i="1"/>
  <c r="P65" i="1"/>
  <c r="O65" i="1"/>
  <c r="N65" i="1"/>
  <c r="Q65" i="1" s="1"/>
  <c r="M65" i="1"/>
  <c r="P64" i="1"/>
  <c r="O64" i="1"/>
  <c r="N64" i="1"/>
  <c r="Q64" i="1" s="1"/>
  <c r="M64" i="1"/>
  <c r="P63" i="1"/>
  <c r="O63" i="1"/>
  <c r="N63" i="1"/>
  <c r="Q63" i="1" s="1"/>
  <c r="M63" i="1"/>
  <c r="P62" i="1"/>
  <c r="O62" i="1"/>
  <c r="N62" i="1"/>
  <c r="Q62" i="1" s="1"/>
  <c r="M62" i="1"/>
  <c r="P61" i="1"/>
  <c r="O61" i="1"/>
  <c r="N61" i="1"/>
  <c r="Q61" i="1" s="1"/>
  <c r="M61" i="1"/>
  <c r="P60" i="1"/>
  <c r="O60" i="1"/>
  <c r="N60" i="1"/>
  <c r="Q60" i="1" s="1"/>
  <c r="M60" i="1"/>
  <c r="P59" i="1"/>
  <c r="O59" i="1"/>
  <c r="N59" i="1"/>
  <c r="Q59" i="1" s="1"/>
  <c r="M59" i="1"/>
  <c r="P58" i="1"/>
  <c r="O58" i="1"/>
  <c r="N58" i="1"/>
  <c r="Q58" i="1" s="1"/>
  <c r="M58" i="1"/>
  <c r="P57" i="1"/>
  <c r="O57" i="1"/>
  <c r="N57" i="1"/>
  <c r="Q57" i="1" s="1"/>
  <c r="M57" i="1"/>
  <c r="P56" i="1"/>
  <c r="O56" i="1"/>
  <c r="N56" i="1"/>
  <c r="Q56" i="1" s="1"/>
  <c r="M56" i="1"/>
  <c r="P55" i="1"/>
  <c r="O55" i="1"/>
  <c r="N55" i="1"/>
  <c r="Q55" i="1" s="1"/>
  <c r="M55" i="1"/>
  <c r="P54" i="1"/>
  <c r="N54" i="1"/>
  <c r="Q54" i="1" s="1"/>
  <c r="M54" i="1"/>
  <c r="P53" i="1"/>
  <c r="O53" i="1"/>
  <c r="N53" i="1"/>
  <c r="Q53" i="1" s="1"/>
  <c r="M53" i="1"/>
  <c r="P52" i="1"/>
  <c r="O52" i="1"/>
  <c r="N52" i="1"/>
  <c r="Q52" i="1" s="1"/>
  <c r="M52" i="1"/>
  <c r="P51" i="1"/>
  <c r="O51" i="1"/>
  <c r="N51" i="1"/>
  <c r="Q51" i="1" s="1"/>
  <c r="M51" i="1"/>
  <c r="P50" i="1"/>
  <c r="O50" i="1"/>
  <c r="N50" i="1"/>
  <c r="Q50" i="1" s="1"/>
  <c r="M50" i="1"/>
  <c r="P49" i="1"/>
  <c r="O49" i="1"/>
  <c r="N49" i="1"/>
  <c r="Q49" i="1" s="1"/>
  <c r="M49" i="1"/>
  <c r="P48" i="1"/>
  <c r="O48" i="1"/>
  <c r="N48" i="1"/>
  <c r="Q48" i="1" s="1"/>
  <c r="M48" i="1"/>
  <c r="P47" i="1"/>
  <c r="O47" i="1"/>
  <c r="N47" i="1"/>
  <c r="Q47" i="1" s="1"/>
  <c r="M47" i="1"/>
  <c r="P46" i="1"/>
  <c r="O46" i="1"/>
  <c r="N46" i="1"/>
  <c r="Q46" i="1" s="1"/>
  <c r="M46" i="1"/>
  <c r="P45" i="1"/>
  <c r="O45" i="1"/>
  <c r="N45" i="1"/>
  <c r="Q45" i="1" s="1"/>
  <c r="M45" i="1"/>
  <c r="P44" i="1"/>
  <c r="O44" i="1"/>
  <c r="N44" i="1"/>
  <c r="Q44" i="1" s="1"/>
  <c r="M44" i="1"/>
  <c r="P43" i="1"/>
  <c r="O43" i="1"/>
  <c r="N43" i="1"/>
  <c r="Q43" i="1" s="1"/>
  <c r="M43" i="1"/>
  <c r="P42" i="1"/>
  <c r="O42" i="1"/>
  <c r="N42" i="1"/>
  <c r="Q42" i="1" s="1"/>
  <c r="M42" i="1"/>
  <c r="P41" i="1"/>
  <c r="O41" i="1"/>
  <c r="N41" i="1"/>
  <c r="Q41" i="1" s="1"/>
  <c r="M41" i="1"/>
  <c r="P40" i="1"/>
  <c r="O40" i="1"/>
  <c r="N40" i="1"/>
  <c r="Q40" i="1" s="1"/>
  <c r="M40" i="1"/>
  <c r="P39" i="1"/>
  <c r="O39" i="1"/>
  <c r="N39" i="1"/>
  <c r="Q39" i="1" s="1"/>
  <c r="M39" i="1"/>
  <c r="P38" i="1"/>
  <c r="O38" i="1"/>
  <c r="N38" i="1"/>
  <c r="Q38" i="1" s="1"/>
  <c r="M38" i="1"/>
  <c r="P37" i="1"/>
  <c r="O37" i="1"/>
  <c r="N37" i="1"/>
  <c r="Q37" i="1" s="1"/>
  <c r="M37" i="1"/>
  <c r="P36" i="1"/>
  <c r="O36" i="1"/>
  <c r="N36" i="1"/>
  <c r="Q36" i="1" s="1"/>
  <c r="M36" i="1"/>
  <c r="P35" i="1"/>
  <c r="O35" i="1"/>
  <c r="N35" i="1"/>
  <c r="Q35" i="1" s="1"/>
  <c r="M35" i="1"/>
  <c r="P34" i="1"/>
  <c r="N34" i="1"/>
  <c r="Q34" i="1" s="1"/>
  <c r="M34" i="1"/>
  <c r="P33" i="1"/>
  <c r="N33" i="1"/>
  <c r="Q33" i="1" s="1"/>
  <c r="M33" i="1"/>
  <c r="P32" i="1"/>
  <c r="O32" i="1"/>
  <c r="N32" i="1"/>
  <c r="Q32" i="1" s="1"/>
  <c r="M32" i="1"/>
  <c r="P31" i="1"/>
  <c r="O31" i="1"/>
  <c r="N31" i="1"/>
  <c r="Q31" i="1" s="1"/>
  <c r="M31" i="1"/>
  <c r="P30" i="1"/>
  <c r="O30" i="1"/>
  <c r="N30" i="1"/>
  <c r="Q30" i="1" s="1"/>
  <c r="M30" i="1"/>
  <c r="P29" i="1"/>
  <c r="O29" i="1"/>
  <c r="N29" i="1"/>
  <c r="Q29" i="1" s="1"/>
  <c r="M29" i="1"/>
  <c r="P28" i="1"/>
  <c r="O28" i="1"/>
  <c r="N28" i="1"/>
  <c r="Q28" i="1" s="1"/>
  <c r="M28" i="1"/>
  <c r="P27" i="1"/>
  <c r="O27" i="1"/>
  <c r="N27" i="1"/>
  <c r="Q27" i="1" s="1"/>
  <c r="M27" i="1"/>
  <c r="P26" i="1"/>
  <c r="O26" i="1"/>
  <c r="N26" i="1"/>
  <c r="Q26" i="1" s="1"/>
  <c r="M26" i="1"/>
  <c r="P25" i="1"/>
  <c r="O25" i="1"/>
  <c r="N25" i="1"/>
  <c r="Q25" i="1" s="1"/>
  <c r="M25" i="1"/>
  <c r="P24" i="1"/>
  <c r="O24" i="1"/>
  <c r="N24" i="1"/>
  <c r="Q24" i="1" s="1"/>
  <c r="M24" i="1"/>
  <c r="P23" i="1"/>
  <c r="O23" i="1"/>
  <c r="N23" i="1"/>
  <c r="Q23" i="1" s="1"/>
  <c r="M23" i="1"/>
  <c r="P22" i="1"/>
  <c r="O22" i="1"/>
  <c r="N22" i="1"/>
  <c r="Q22" i="1" s="1"/>
  <c r="M22" i="1"/>
  <c r="P21" i="1"/>
  <c r="O21" i="1"/>
  <c r="N21" i="1"/>
  <c r="Q21" i="1" s="1"/>
  <c r="M21" i="1"/>
  <c r="P20" i="1"/>
  <c r="O20" i="1"/>
  <c r="N20" i="1"/>
  <c r="Q20" i="1" s="1"/>
  <c r="M20" i="1"/>
  <c r="P19" i="1"/>
  <c r="O19" i="1"/>
  <c r="N19" i="1"/>
  <c r="Q19" i="1" s="1"/>
  <c r="M19" i="1"/>
  <c r="P18" i="1"/>
  <c r="O18" i="1"/>
  <c r="N18" i="1"/>
  <c r="Q18" i="1" s="1"/>
  <c r="M18" i="1"/>
  <c r="P17" i="1"/>
  <c r="O17" i="1"/>
  <c r="N17" i="1"/>
  <c r="Q17" i="1" s="1"/>
  <c r="M17" i="1"/>
  <c r="P16" i="1"/>
  <c r="O16" i="1"/>
  <c r="N16" i="1"/>
  <c r="Q16" i="1" s="1"/>
  <c r="M16" i="1"/>
  <c r="P15" i="1"/>
  <c r="O15" i="1"/>
  <c r="N15" i="1"/>
  <c r="Q15" i="1" s="1"/>
  <c r="M15" i="1"/>
  <c r="P14" i="1"/>
  <c r="O14" i="1"/>
  <c r="N14" i="1"/>
  <c r="Q14" i="1" s="1"/>
  <c r="M14" i="1"/>
  <c r="P13" i="1"/>
  <c r="O13" i="1"/>
  <c r="N13" i="1"/>
  <c r="Q13" i="1" s="1"/>
  <c r="M13" i="1"/>
  <c r="P12" i="1"/>
  <c r="O12" i="1"/>
  <c r="N12" i="1"/>
  <c r="Q12" i="1" s="1"/>
  <c r="M12" i="1"/>
  <c r="P11" i="1"/>
  <c r="O11" i="1"/>
  <c r="N11" i="1"/>
  <c r="Q11" i="1" s="1"/>
  <c r="M11" i="1"/>
  <c r="P10" i="1"/>
  <c r="O10" i="1"/>
  <c r="N10" i="1"/>
  <c r="Q10" i="1" s="1"/>
  <c r="M10" i="1"/>
  <c r="P9" i="1"/>
  <c r="N9" i="1"/>
  <c r="Q9" i="1" s="1"/>
  <c r="M9" i="1"/>
  <c r="P8" i="1"/>
  <c r="O8" i="1"/>
  <c r="N8" i="1"/>
  <c r="Q8" i="1" s="1"/>
  <c r="M8" i="1"/>
  <c r="P7" i="1"/>
  <c r="O7" i="1"/>
  <c r="N7" i="1"/>
  <c r="Q7" i="1" s="1"/>
  <c r="M7" i="1"/>
  <c r="K5" i="1"/>
  <c r="R16" i="12" l="1"/>
  <c r="R8" i="12"/>
  <c r="R19" i="12"/>
  <c r="R40" i="10"/>
  <c r="R114" i="10"/>
  <c r="R12" i="10"/>
  <c r="R130" i="10"/>
  <c r="R48" i="10"/>
  <c r="R81" i="10"/>
  <c r="R20" i="10"/>
  <c r="R72" i="10"/>
  <c r="R79" i="10"/>
  <c r="R21" i="10"/>
  <c r="R15" i="10"/>
  <c r="R17" i="10"/>
  <c r="R19" i="10"/>
  <c r="R222" i="10"/>
  <c r="R283" i="10"/>
  <c r="R113" i="10"/>
  <c r="R57" i="10"/>
  <c r="R254" i="10"/>
  <c r="R18" i="10"/>
  <c r="R84" i="10"/>
  <c r="R185" i="10"/>
  <c r="R70" i="10"/>
  <c r="R62" i="10"/>
  <c r="R105" i="10"/>
  <c r="R191" i="10"/>
  <c r="R360" i="10"/>
  <c r="R8" i="10"/>
  <c r="R295" i="10"/>
  <c r="O54" i="1"/>
  <c r="O150" i="1"/>
  <c r="O207" i="1"/>
  <c r="O177" i="11"/>
  <c r="O228" i="12"/>
  <c r="O207" i="12"/>
  <c r="O111" i="12"/>
  <c r="O91" i="12"/>
  <c r="O156" i="11"/>
  <c r="O47" i="11"/>
  <c r="O19" i="11"/>
  <c r="O238" i="11"/>
  <c r="O273" i="11"/>
  <c r="O121" i="11"/>
  <c r="O101" i="11"/>
  <c r="O65" i="11"/>
  <c r="O200" i="11"/>
  <c r="O97" i="10"/>
  <c r="O249" i="10"/>
  <c r="O148" i="10"/>
  <c r="O21" i="10"/>
  <c r="O70" i="10"/>
  <c r="O228" i="10"/>
  <c r="O169" i="10"/>
  <c r="O298" i="12"/>
  <c r="O278" i="12"/>
  <c r="O238" i="12"/>
  <c r="O154" i="12"/>
  <c r="O130" i="12"/>
  <c r="O118" i="12"/>
  <c r="O102" i="12"/>
  <c r="O54" i="12"/>
  <c r="O217" i="12"/>
  <c r="O173" i="12"/>
  <c r="O77" i="12"/>
  <c r="O140" i="12"/>
  <c r="O28" i="12"/>
  <c r="O259" i="12"/>
  <c r="O195" i="12"/>
  <c r="O111" i="11"/>
  <c r="O31" i="11"/>
  <c r="O282" i="11"/>
  <c r="O210" i="11"/>
  <c r="O130" i="11"/>
  <c r="O58" i="11"/>
  <c r="O305" i="11"/>
  <c r="O188" i="11"/>
  <c r="O93" i="11"/>
  <c r="O73" i="11"/>
  <c r="O264" i="11"/>
  <c r="O232" i="11"/>
  <c r="O247" i="11"/>
  <c r="O166" i="11"/>
  <c r="O238" i="10"/>
  <c r="O125" i="10"/>
  <c r="O56" i="10"/>
  <c r="O33" i="10"/>
  <c r="O179" i="10"/>
  <c r="O82" i="10"/>
  <c r="O321" i="10"/>
  <c r="O107" i="10"/>
  <c r="O277" i="10"/>
  <c r="O300" i="10"/>
  <c r="O258" i="10"/>
  <c r="O215" i="10"/>
  <c r="O192" i="10"/>
  <c r="O142" i="12"/>
  <c r="O135" i="11"/>
  <c r="O39" i="11"/>
  <c r="O270" i="11"/>
  <c r="O194" i="11"/>
  <c r="O217" i="11"/>
  <c r="O77" i="11"/>
  <c r="O13" i="10"/>
  <c r="O40" i="10"/>
  <c r="O130" i="10"/>
  <c r="O284" i="10"/>
  <c r="O169" i="1"/>
  <c r="O33" i="1"/>
  <c r="O114" i="1"/>
  <c r="O264" i="1"/>
  <c r="O294" i="12"/>
  <c r="O274" i="12"/>
  <c r="O234" i="12"/>
  <c r="O190" i="12"/>
  <c r="O150" i="12"/>
  <c r="O126" i="12"/>
  <c r="O169" i="12"/>
  <c r="O113" i="12"/>
  <c r="O97" i="12"/>
  <c r="O49" i="12"/>
  <c r="O183" i="11"/>
  <c r="O212" i="12"/>
  <c r="O72" i="12"/>
  <c r="O107" i="11"/>
  <c r="O278" i="11"/>
  <c r="O126" i="11"/>
  <c r="O54" i="11"/>
  <c r="O26" i="11"/>
  <c r="O301" i="11"/>
  <c r="O229" i="11"/>
  <c r="O260" i="11"/>
  <c r="O162" i="11"/>
  <c r="O88" i="11"/>
  <c r="O153" i="10"/>
  <c r="O52" i="10"/>
  <c r="O210" i="10"/>
  <c r="O175" i="10"/>
  <c r="O274" i="10"/>
  <c r="O28" i="10"/>
  <c r="O77" i="10"/>
  <c r="O189" i="10"/>
  <c r="O103" i="10"/>
  <c r="O316" i="10"/>
  <c r="O296" i="10"/>
  <c r="O235" i="10"/>
  <c r="O181" i="11"/>
  <c r="O292" i="12"/>
  <c r="O188" i="12"/>
  <c r="O148" i="12"/>
  <c r="O167" i="12"/>
  <c r="O143" i="11"/>
  <c r="O258" i="11"/>
  <c r="O242" i="11"/>
  <c r="O160" i="11"/>
  <c r="O86" i="11"/>
  <c r="O277" i="11"/>
  <c r="O105" i="11"/>
  <c r="O69" i="11"/>
  <c r="O204" i="11"/>
  <c r="O124" i="11"/>
  <c r="O52" i="11"/>
  <c r="O24" i="11"/>
  <c r="O299" i="11"/>
  <c r="O227" i="11"/>
  <c r="O272" i="10"/>
  <c r="O26" i="10"/>
  <c r="O75" i="10"/>
  <c r="O187" i="10"/>
  <c r="O101" i="10"/>
  <c r="O314" i="10"/>
  <c r="O294" i="10"/>
  <c r="O136" i="10"/>
  <c r="O233" i="10"/>
  <c r="O120" i="10"/>
  <c r="O151" i="10"/>
  <c r="O50" i="10"/>
  <c r="O208" i="10"/>
  <c r="O173" i="10"/>
  <c r="O254" i="10"/>
  <c r="R98" i="10"/>
  <c r="R33" i="12"/>
  <c r="O254" i="12"/>
  <c r="O210" i="12"/>
  <c r="O166" i="12"/>
  <c r="O94" i="12"/>
  <c r="O69" i="12"/>
  <c r="O45" i="12"/>
  <c r="O272" i="12"/>
  <c r="O159" i="11"/>
  <c r="O291" i="12"/>
  <c r="O231" i="12"/>
  <c r="O187" i="12"/>
  <c r="O180" i="11"/>
  <c r="O123" i="11"/>
  <c r="O298" i="11"/>
  <c r="O50" i="11"/>
  <c r="O22" i="11"/>
  <c r="O257" i="11"/>
  <c r="O241" i="11"/>
  <c r="O225" i="11"/>
  <c r="O141" i="11"/>
  <c r="O85" i="11"/>
  <c r="O21" i="12"/>
  <c r="O276" i="11"/>
  <c r="O104" i="11"/>
  <c r="O68" i="11"/>
  <c r="O203" i="11"/>
  <c r="O207" i="10"/>
  <c r="O172" i="10"/>
  <c r="O279" i="10"/>
  <c r="O271" i="10"/>
  <c r="O252" i="10"/>
  <c r="O100" i="10"/>
  <c r="O293" i="10"/>
  <c r="O135" i="10"/>
  <c r="O24" i="10"/>
  <c r="O119" i="10"/>
  <c r="O73" i="10"/>
  <c r="O312" i="10"/>
  <c r="O150" i="10"/>
  <c r="O231" i="10"/>
  <c r="O49" i="10"/>
  <c r="O222" i="12"/>
  <c r="O261" i="12"/>
  <c r="O197" i="12"/>
  <c r="O280" i="12"/>
  <c r="O240" i="12"/>
  <c r="O104" i="12"/>
  <c r="O56" i="12"/>
  <c r="O190" i="11"/>
  <c r="O175" i="12"/>
  <c r="O79" i="12"/>
  <c r="O7" i="12"/>
  <c r="O95" i="11"/>
  <c r="O75" i="11"/>
  <c r="O7" i="11"/>
  <c r="O286" i="11"/>
  <c r="O33" i="11"/>
  <c r="O30" i="12"/>
  <c r="O212" i="11"/>
  <c r="O60" i="11"/>
  <c r="O109" i="10"/>
  <c r="O302" i="10"/>
  <c r="O260" i="10"/>
  <c r="O217" i="10"/>
  <c r="O194" i="10"/>
  <c r="O36" i="10"/>
  <c r="O58" i="10"/>
  <c r="O158" i="10"/>
  <c r="O84" i="10"/>
  <c r="O280" i="10"/>
  <c r="O7" i="10"/>
  <c r="O246" i="12"/>
  <c r="O85" i="12"/>
  <c r="O136" i="11"/>
  <c r="O12" i="11"/>
  <c r="O12" i="12"/>
  <c r="O263" i="10"/>
  <c r="O244" i="10"/>
  <c r="R89" i="10"/>
  <c r="O70" i="12"/>
  <c r="O95" i="12"/>
  <c r="O23" i="12"/>
  <c r="O47" i="12"/>
  <c r="O282" i="12"/>
  <c r="O178" i="12"/>
  <c r="O106" i="12"/>
  <c r="O82" i="12"/>
  <c r="O141" i="12"/>
  <c r="O264" i="12"/>
  <c r="O191" i="11"/>
  <c r="O224" i="12"/>
  <c r="O200" i="12"/>
  <c r="O132" i="12"/>
  <c r="O120" i="12"/>
  <c r="O243" i="12"/>
  <c r="O159" i="12"/>
  <c r="O63" i="11"/>
  <c r="O11" i="12"/>
  <c r="O170" i="11"/>
  <c r="O250" i="11"/>
  <c r="O151" i="11"/>
  <c r="O10" i="11"/>
  <c r="O289" i="11"/>
  <c r="O97" i="11"/>
  <c r="O59" i="12"/>
  <c r="O34" i="12"/>
  <c r="O132" i="11"/>
  <c r="O116" i="11"/>
  <c r="O76" i="11"/>
  <c r="O36" i="11"/>
  <c r="O267" i="11"/>
  <c r="O235" i="11"/>
  <c r="O215" i="11"/>
  <c r="O242" i="10"/>
  <c r="O283" i="10"/>
  <c r="O261" i="10"/>
  <c r="O160" i="10"/>
  <c r="O198" i="10"/>
  <c r="O221" i="10"/>
  <c r="O128" i="10"/>
  <c r="O182" i="10"/>
  <c r="O143" i="10"/>
  <c r="O39" i="10"/>
  <c r="O304" i="10"/>
  <c r="O110" i="10"/>
  <c r="O87" i="10"/>
  <c r="O61" i="10"/>
  <c r="O11" i="10"/>
  <c r="O285" i="12"/>
  <c r="O121" i="12"/>
  <c r="O61" i="12"/>
  <c r="O248" i="12"/>
  <c r="O108" i="12"/>
  <c r="O267" i="12"/>
  <c r="O203" i="12"/>
  <c r="O87" i="12"/>
  <c r="O119" i="11"/>
  <c r="O99" i="11"/>
  <c r="O15" i="11"/>
  <c r="O15" i="12"/>
  <c r="O174" i="11"/>
  <c r="O42" i="11"/>
  <c r="O197" i="11"/>
  <c r="O137" i="11"/>
  <c r="O292" i="11"/>
  <c r="O252" i="11"/>
  <c r="O236" i="11"/>
  <c r="O38" i="12"/>
  <c r="O80" i="11"/>
  <c r="O64" i="11"/>
  <c r="O271" i="11"/>
  <c r="O219" i="11"/>
  <c r="O287" i="10"/>
  <c r="O306" i="10"/>
  <c r="O245" i="10"/>
  <c r="O240" i="10"/>
  <c r="O201" i="10"/>
  <c r="O16" i="10"/>
  <c r="O43" i="10"/>
  <c r="O65" i="10"/>
  <c r="O91" i="10"/>
  <c r="O265" i="10"/>
  <c r="O184" i="10"/>
  <c r="O34" i="1"/>
  <c r="O115" i="1"/>
  <c r="O229" i="1"/>
  <c r="O169" i="11"/>
  <c r="O242" i="12"/>
  <c r="O58" i="12"/>
  <c r="O81" i="12"/>
  <c r="O263" i="12"/>
  <c r="O219" i="12"/>
  <c r="O199" i="12"/>
  <c r="O115" i="11"/>
  <c r="O35" i="11"/>
  <c r="O266" i="11"/>
  <c r="O62" i="11"/>
  <c r="O10" i="12"/>
  <c r="O150" i="11"/>
  <c r="O9" i="11"/>
  <c r="O33" i="12"/>
  <c r="O60" i="10"/>
  <c r="O10" i="10"/>
  <c r="O86" i="10"/>
  <c r="O282" i="10"/>
  <c r="O197" i="10"/>
  <c r="O220" i="10"/>
  <c r="O127" i="10"/>
  <c r="O38" i="10"/>
  <c r="R873" i="10"/>
  <c r="R103" i="10"/>
  <c r="R74" i="10"/>
  <c r="O266" i="12"/>
  <c r="O173" i="11"/>
  <c r="O153" i="11"/>
  <c r="O202" i="12"/>
  <c r="O86" i="12"/>
  <c r="O225" i="12"/>
  <c r="O60" i="12"/>
  <c r="O247" i="12"/>
  <c r="O37" i="12"/>
  <c r="O79" i="11"/>
  <c r="O218" i="11"/>
  <c r="O118" i="11"/>
  <c r="O14" i="11"/>
  <c r="O14" i="12"/>
  <c r="O41" i="11"/>
  <c r="O196" i="11"/>
  <c r="O291" i="11"/>
  <c r="O251" i="11"/>
  <c r="O64" i="10"/>
  <c r="O164" i="10"/>
  <c r="O90" i="10"/>
  <c r="O183" i="10"/>
  <c r="O286" i="10"/>
  <c r="O112" i="10"/>
  <c r="O200" i="10"/>
  <c r="O15" i="10"/>
  <c r="O223" i="10"/>
  <c r="O42" i="10"/>
  <c r="O65" i="12"/>
  <c r="O288" i="12"/>
  <c r="O124" i="12"/>
  <c r="O251" i="12"/>
  <c r="O163" i="12"/>
  <c r="O198" i="11"/>
  <c r="O138" i="11"/>
  <c r="O221" i="11"/>
  <c r="O45" i="11"/>
  <c r="O17" i="12"/>
  <c r="O68" i="10"/>
  <c r="O167" i="10"/>
  <c r="O309" i="10"/>
  <c r="O147" i="10"/>
  <c r="O115" i="10"/>
  <c r="O247" i="10"/>
  <c r="O95" i="10"/>
  <c r="O19" i="10"/>
  <c r="O138" i="12"/>
  <c r="O257" i="12"/>
  <c r="O193" i="12"/>
  <c r="O129" i="12"/>
  <c r="O296" i="12"/>
  <c r="O276" i="12"/>
  <c r="O152" i="12"/>
  <c r="O116" i="12"/>
  <c r="O100" i="12"/>
  <c r="O52" i="12"/>
  <c r="O186" i="11"/>
  <c r="O215" i="12"/>
  <c r="O171" i="12"/>
  <c r="O75" i="12"/>
  <c r="O91" i="11"/>
  <c r="O71" i="11"/>
  <c r="O262" i="11"/>
  <c r="O230" i="11"/>
  <c r="O164" i="11"/>
  <c r="O146" i="11"/>
  <c r="O245" i="11"/>
  <c r="O26" i="12"/>
  <c r="O109" i="11"/>
  <c r="O29" i="11"/>
  <c r="O280" i="11"/>
  <c r="O208" i="11"/>
  <c r="O128" i="11"/>
  <c r="O56" i="11"/>
  <c r="O105" i="10"/>
  <c r="O298" i="10"/>
  <c r="O241" i="10"/>
  <c r="O256" i="10"/>
  <c r="O213" i="10"/>
  <c r="O190" i="10"/>
  <c r="O155" i="10"/>
  <c r="O139" i="10"/>
  <c r="O123" i="10"/>
  <c r="O54" i="10"/>
  <c r="O177" i="10"/>
  <c r="O31" i="10"/>
  <c r="O80" i="10"/>
  <c r="O319" i="10"/>
  <c r="R90" i="10"/>
  <c r="O286" i="1"/>
  <c r="O286" i="12"/>
  <c r="O226" i="12"/>
  <c r="O182" i="12"/>
  <c r="O122" i="12"/>
  <c r="O249" i="12"/>
  <c r="O161" i="12"/>
  <c r="O109" i="12"/>
  <c r="O89" i="12"/>
  <c r="O268" i="12"/>
  <c r="O175" i="11"/>
  <c r="O204" i="12"/>
  <c r="O40" i="12"/>
  <c r="O143" i="12"/>
  <c r="O63" i="12"/>
  <c r="O294" i="11"/>
  <c r="O253" i="11"/>
  <c r="O237" i="11"/>
  <c r="O154" i="11"/>
  <c r="O81" i="11"/>
  <c r="O17" i="11"/>
  <c r="O220" i="11"/>
  <c r="O120" i="11"/>
  <c r="O100" i="11"/>
  <c r="O44" i="11"/>
  <c r="O307" i="10"/>
  <c r="O145" i="10"/>
  <c r="O113" i="10"/>
  <c r="O202" i="10"/>
  <c r="O93" i="10"/>
  <c r="O17" i="10"/>
  <c r="O225" i="10"/>
  <c r="O44" i="10"/>
  <c r="O267" i="10"/>
  <c r="O131" i="10"/>
  <c r="O66" i="10"/>
  <c r="O185" i="10"/>
  <c r="O288" i="10"/>
  <c r="O165" i="10"/>
  <c r="O149" i="11"/>
  <c r="O262" i="12"/>
  <c r="O198" i="12"/>
  <c r="O158" i="12"/>
  <c r="O281" i="12"/>
  <c r="O241" i="12"/>
  <c r="O177" i="12"/>
  <c r="O105" i="12"/>
  <c r="O57" i="12"/>
  <c r="O80" i="12"/>
  <c r="O32" i="12"/>
  <c r="O223" i="12"/>
  <c r="O234" i="11"/>
  <c r="O214" i="11"/>
  <c r="O114" i="11"/>
  <c r="O34" i="11"/>
  <c r="O249" i="11"/>
  <c r="O168" i="11"/>
  <c r="O61" i="11"/>
  <c r="O9" i="12"/>
  <c r="O288" i="11"/>
  <c r="O8" i="11"/>
  <c r="O303" i="10"/>
  <c r="O37" i="10"/>
  <c r="O59" i="10"/>
  <c r="O9" i="10"/>
  <c r="O159" i="10"/>
  <c r="O85" i="10"/>
  <c r="O281" i="10"/>
  <c r="O181" i="10"/>
  <c r="O142" i="10"/>
  <c r="O219" i="10"/>
  <c r="O196" i="10"/>
  <c r="R67" i="10"/>
  <c r="O80" i="1"/>
  <c r="O95" i="1"/>
  <c r="O137" i="1"/>
  <c r="O227" i="1"/>
  <c r="O248" i="1"/>
  <c r="O176" i="12"/>
  <c r="O8" i="12"/>
  <c r="O31" i="12"/>
  <c r="O213" i="11"/>
  <c r="O96" i="11"/>
  <c r="O287" i="11"/>
  <c r="O218" i="10"/>
  <c r="O195" i="10"/>
  <c r="O8" i="10"/>
  <c r="O126" i="10"/>
  <c r="O134" i="12"/>
  <c r="O245" i="12"/>
  <c r="O284" i="12"/>
  <c r="O180" i="12"/>
  <c r="O84" i="12"/>
  <c r="O36" i="12"/>
  <c r="O11" i="11"/>
  <c r="O134" i="11"/>
  <c r="O98" i="11"/>
  <c r="O38" i="11"/>
  <c r="O269" i="11"/>
  <c r="O193" i="11"/>
  <c r="O63" i="10"/>
  <c r="O162" i="10"/>
  <c r="R101" i="10"/>
  <c r="R104" i="10"/>
  <c r="R33" i="10"/>
  <c r="O167" i="1"/>
  <c r="O284" i="1"/>
  <c r="O161" i="11"/>
  <c r="O293" i="12"/>
  <c r="O273" i="12"/>
  <c r="O233" i="12"/>
  <c r="O189" i="12"/>
  <c r="O149" i="12"/>
  <c r="O137" i="12"/>
  <c r="O125" i="12"/>
  <c r="O168" i="12"/>
  <c r="O96" i="12"/>
  <c r="O48" i="12"/>
  <c r="O24" i="12"/>
  <c r="O182" i="11"/>
  <c r="O255" i="12"/>
  <c r="O211" i="12"/>
  <c r="O71" i="12"/>
  <c r="O87" i="11"/>
  <c r="O106" i="11"/>
  <c r="O70" i="11"/>
  <c r="O285" i="11"/>
  <c r="O205" i="11"/>
  <c r="O125" i="11"/>
  <c r="O53" i="11"/>
  <c r="O25" i="11"/>
  <c r="O300" i="11"/>
  <c r="O228" i="11"/>
  <c r="O144" i="11"/>
  <c r="O259" i="11"/>
  <c r="O243" i="11"/>
  <c r="O315" i="10"/>
  <c r="O295" i="10"/>
  <c r="O137" i="10"/>
  <c r="O234" i="10"/>
  <c r="O121" i="10"/>
  <c r="O152" i="10"/>
  <c r="O51" i="10"/>
  <c r="O209" i="10"/>
  <c r="O174" i="10"/>
  <c r="O255" i="10"/>
  <c r="O273" i="10"/>
  <c r="O27" i="10"/>
  <c r="O76" i="10"/>
  <c r="O188" i="10"/>
  <c r="O102" i="10"/>
  <c r="O206" i="12"/>
  <c r="O66" i="12"/>
  <c r="O145" i="12"/>
  <c r="O220" i="12"/>
  <c r="O184" i="12"/>
  <c r="O254" i="11"/>
  <c r="O222" i="11"/>
  <c r="O155" i="11"/>
  <c r="O82" i="11"/>
  <c r="O46" i="11"/>
  <c r="O18" i="11"/>
  <c r="O18" i="12"/>
  <c r="O42" i="12"/>
  <c r="O176" i="11"/>
  <c r="O295" i="11"/>
  <c r="O199" i="11"/>
  <c r="O168" i="10"/>
  <c r="O133" i="10"/>
  <c r="O290" i="10"/>
  <c r="O116" i="10"/>
  <c r="O96" i="10"/>
  <c r="O248" i="10"/>
  <c r="O20" i="10"/>
  <c r="O69" i="10"/>
  <c r="O204" i="10"/>
  <c r="O46" i="10"/>
  <c r="O227" i="10"/>
  <c r="O201" i="12"/>
  <c r="O181" i="12"/>
  <c r="O160" i="12"/>
  <c r="O290" i="11"/>
  <c r="O78" i="11"/>
  <c r="O117" i="11"/>
  <c r="O13" i="11"/>
  <c r="O13" i="12"/>
  <c r="O172" i="11"/>
  <c r="O40" i="11"/>
  <c r="O195" i="11"/>
  <c r="O152" i="11"/>
  <c r="O199" i="10"/>
  <c r="O14" i="10"/>
  <c r="O222" i="10"/>
  <c r="O41" i="10"/>
  <c r="O264" i="10"/>
  <c r="O163" i="10"/>
  <c r="O89" i="10"/>
  <c r="O285" i="10"/>
  <c r="O111" i="10"/>
  <c r="O270" i="12"/>
  <c r="O157" i="11"/>
  <c r="O146" i="12"/>
  <c r="O289" i="12"/>
  <c r="O229" i="12"/>
  <c r="O221" i="12"/>
  <c r="O185" i="12"/>
  <c r="O252" i="12"/>
  <c r="O208" i="12"/>
  <c r="O164" i="12"/>
  <c r="O156" i="12"/>
  <c r="O112" i="12"/>
  <c r="O92" i="12"/>
  <c r="O67" i="12"/>
  <c r="O139" i="11"/>
  <c r="O83" i="11"/>
  <c r="O19" i="12"/>
  <c r="O274" i="11"/>
  <c r="O102" i="11"/>
  <c r="O66" i="11"/>
  <c r="O201" i="11"/>
  <c r="O178" i="11"/>
  <c r="O43" i="12"/>
  <c r="O296" i="11"/>
  <c r="O48" i="11"/>
  <c r="O20" i="11"/>
  <c r="O255" i="11"/>
  <c r="O239" i="11"/>
  <c r="O223" i="11"/>
  <c r="O291" i="10"/>
  <c r="O250" i="10"/>
  <c r="O149" i="10"/>
  <c r="O22" i="10"/>
  <c r="O117" i="10"/>
  <c r="O71" i="10"/>
  <c r="O310" i="10"/>
  <c r="O229" i="10"/>
  <c r="O186" i="10"/>
  <c r="O205" i="10"/>
  <c r="O170" i="10"/>
  <c r="O47" i="10"/>
  <c r="O134" i="10"/>
  <c r="O269" i="10"/>
  <c r="O98" i="10"/>
  <c r="O46" i="12"/>
  <c r="O232" i="12"/>
  <c r="O51" i="11"/>
  <c r="O23" i="11"/>
  <c r="O226" i="11"/>
  <c r="O142" i="11"/>
  <c r="O22" i="12"/>
  <c r="O284" i="11"/>
  <c r="O253" i="10"/>
  <c r="O25" i="10"/>
  <c r="O74" i="10"/>
  <c r="O313" i="10"/>
  <c r="O232" i="10"/>
  <c r="O185" i="11"/>
  <c r="O214" i="12"/>
  <c r="O170" i="12"/>
  <c r="O74" i="12"/>
  <c r="O256" i="12"/>
  <c r="O236" i="12"/>
  <c r="O192" i="12"/>
  <c r="O128" i="12"/>
  <c r="O295" i="12"/>
  <c r="O275" i="12"/>
  <c r="O151" i="12"/>
  <c r="O115" i="12"/>
  <c r="O99" i="12"/>
  <c r="O127" i="11"/>
  <c r="O55" i="11"/>
  <c r="O51" i="12"/>
  <c r="O90" i="11"/>
  <c r="O261" i="11"/>
  <c r="O244" i="11"/>
  <c r="O108" i="11"/>
  <c r="O28" i="11"/>
  <c r="O303" i="11"/>
  <c r="O279" i="11"/>
  <c r="O207" i="11"/>
  <c r="O176" i="10"/>
  <c r="O30" i="10"/>
  <c r="O79" i="10"/>
  <c r="O318" i="10"/>
  <c r="O104" i="10"/>
  <c r="O297" i="10"/>
  <c r="O236" i="10"/>
  <c r="O212" i="10"/>
  <c r="O154" i="10"/>
  <c r="O138" i="10"/>
  <c r="O53" i="10"/>
  <c r="R82" i="10"/>
  <c r="O165" i="11"/>
  <c r="O258" i="12"/>
  <c r="O194" i="12"/>
  <c r="O297" i="12"/>
  <c r="O277" i="12"/>
  <c r="O237" i="12"/>
  <c r="O153" i="12"/>
  <c r="O117" i="12"/>
  <c r="O101" i="12"/>
  <c r="O53" i="12"/>
  <c r="O187" i="11"/>
  <c r="O216" i="12"/>
  <c r="O172" i="12"/>
  <c r="O76" i="12"/>
  <c r="O139" i="12"/>
  <c r="O147" i="11"/>
  <c r="O246" i="11"/>
  <c r="O27" i="12"/>
  <c r="O110" i="11"/>
  <c r="O30" i="11"/>
  <c r="O281" i="11"/>
  <c r="O209" i="11"/>
  <c r="O129" i="11"/>
  <c r="O57" i="11"/>
  <c r="O304" i="11"/>
  <c r="O92" i="11"/>
  <c r="O72" i="11"/>
  <c r="O263" i="11"/>
  <c r="O231" i="11"/>
  <c r="O299" i="10"/>
  <c r="O257" i="10"/>
  <c r="O214" i="10"/>
  <c r="O191" i="10"/>
  <c r="O156" i="10"/>
  <c r="O140" i="10"/>
  <c r="O237" i="10"/>
  <c r="O124" i="10"/>
  <c r="O55" i="10"/>
  <c r="O178" i="10"/>
  <c r="O81" i="10"/>
  <c r="O32" i="10"/>
  <c r="O320" i="10"/>
  <c r="O276" i="10"/>
  <c r="O106" i="10"/>
  <c r="O290" i="12"/>
  <c r="O230" i="12"/>
  <c r="O186" i="12"/>
  <c r="O253" i="12"/>
  <c r="O209" i="12"/>
  <c r="O165" i="12"/>
  <c r="O93" i="12"/>
  <c r="O179" i="11"/>
  <c r="O136" i="12"/>
  <c r="O68" i="12"/>
  <c r="O44" i="12"/>
  <c r="O20" i="12"/>
  <c r="O271" i="12"/>
  <c r="O147" i="12"/>
  <c r="O103" i="11"/>
  <c r="O67" i="11"/>
  <c r="O202" i="11"/>
  <c r="O122" i="11"/>
  <c r="O297" i="11"/>
  <c r="O49" i="11"/>
  <c r="O21" i="11"/>
  <c r="O158" i="11"/>
  <c r="O256" i="11"/>
  <c r="O240" i="11"/>
  <c r="O224" i="11"/>
  <c r="O140" i="11"/>
  <c r="O84" i="11"/>
  <c r="O275" i="11"/>
  <c r="O311" i="10"/>
  <c r="O230" i="10"/>
  <c r="O48" i="10"/>
  <c r="O206" i="10"/>
  <c r="O171" i="10"/>
  <c r="O270" i="10"/>
  <c r="O251" i="10"/>
  <c r="O99" i="10"/>
  <c r="O292" i="10"/>
  <c r="O23" i="10"/>
  <c r="O118" i="10"/>
  <c r="O72" i="10"/>
  <c r="O145" i="11"/>
  <c r="O114" i="12"/>
  <c r="O98" i="12"/>
  <c r="O50" i="12"/>
  <c r="O213" i="12"/>
  <c r="O73" i="12"/>
  <c r="O163" i="11"/>
  <c r="O235" i="12"/>
  <c r="O191" i="12"/>
  <c r="O127" i="12"/>
  <c r="O27" i="11"/>
  <c r="O302" i="11"/>
  <c r="O206" i="11"/>
  <c r="O184" i="11"/>
  <c r="O89" i="11"/>
  <c r="O25" i="12"/>
  <c r="O275" i="10"/>
  <c r="O29" i="10"/>
  <c r="O78" i="10"/>
  <c r="O317" i="10"/>
  <c r="O122" i="10"/>
  <c r="O211" i="10"/>
  <c r="O189" i="11"/>
  <c r="O218" i="12"/>
  <c r="O174" i="12"/>
  <c r="O78" i="12"/>
  <c r="O157" i="12"/>
  <c r="O167" i="11"/>
  <c r="O260" i="12"/>
  <c r="O196" i="12"/>
  <c r="O299" i="12"/>
  <c r="O279" i="12"/>
  <c r="O239" i="12"/>
  <c r="O155" i="12"/>
  <c r="O131" i="12"/>
  <c r="O119" i="12"/>
  <c r="O103" i="12"/>
  <c r="O131" i="11"/>
  <c r="O59" i="11"/>
  <c r="O306" i="11"/>
  <c r="O94" i="11"/>
  <c r="O74" i="11"/>
  <c r="O55" i="12"/>
  <c r="O265" i="11"/>
  <c r="O233" i="11"/>
  <c r="O248" i="11"/>
  <c r="O112" i="11"/>
  <c r="O32" i="11"/>
  <c r="O29" i="12"/>
  <c r="O148" i="11"/>
  <c r="O283" i="11"/>
  <c r="O211" i="11"/>
  <c r="O180" i="10"/>
  <c r="O141" i="10"/>
  <c r="O322" i="10"/>
  <c r="O108" i="10"/>
  <c r="O278" i="10"/>
  <c r="O301" i="10"/>
  <c r="O259" i="10"/>
  <c r="O216" i="10"/>
  <c r="O193" i="10"/>
  <c r="O239" i="10"/>
  <c r="O57" i="10"/>
  <c r="O157" i="10"/>
  <c r="O83" i="10"/>
  <c r="O34" i="10"/>
  <c r="O265" i="12"/>
  <c r="O133" i="12"/>
  <c r="O171" i="11"/>
  <c r="O244" i="12"/>
  <c r="O283" i="12"/>
  <c r="O179" i="12"/>
  <c r="O107" i="12"/>
  <c r="O83" i="12"/>
  <c r="O35" i="12"/>
  <c r="O133" i="11"/>
  <c r="O113" i="11"/>
  <c r="O37" i="11"/>
  <c r="O268" i="11"/>
  <c r="O216" i="11"/>
  <c r="O192" i="11"/>
  <c r="O129" i="10"/>
  <c r="O144" i="10"/>
  <c r="O305" i="10"/>
  <c r="O12" i="10"/>
  <c r="O88" i="10"/>
  <c r="O62" i="10"/>
  <c r="O262" i="10"/>
  <c r="O243" i="10"/>
  <c r="O161" i="10"/>
  <c r="R21" i="12"/>
  <c r="R115" i="12"/>
  <c r="R88" i="12"/>
  <c r="R31" i="12"/>
  <c r="R112" i="12"/>
  <c r="R27" i="12"/>
  <c r="R25" i="12"/>
  <c r="R128" i="12"/>
  <c r="R100" i="12"/>
  <c r="R24" i="12"/>
  <c r="R38" i="12"/>
  <c r="R103" i="12"/>
  <c r="R76" i="12"/>
  <c r="R121" i="12"/>
  <c r="R29" i="12"/>
  <c r="R91" i="12"/>
  <c r="R64" i="12"/>
  <c r="R110" i="12"/>
  <c r="R77" i="12"/>
  <c r="R79" i="12"/>
  <c r="R52" i="12"/>
  <c r="R107" i="12"/>
  <c r="R26" i="12"/>
  <c r="R67" i="12"/>
  <c r="R40" i="12"/>
  <c r="R102" i="12"/>
  <c r="R23" i="12"/>
  <c r="R55" i="12"/>
  <c r="R97" i="12"/>
  <c r="R34" i="12"/>
  <c r="R124" i="12"/>
  <c r="R86" i="12"/>
  <c r="R20" i="12"/>
  <c r="R71" i="12"/>
  <c r="R615" i="12"/>
  <c r="R118" i="12"/>
  <c r="R83" i="12"/>
  <c r="R28" i="12"/>
  <c r="R106" i="12"/>
  <c r="R54" i="12"/>
  <c r="R36" i="12"/>
  <c r="R43" i="12"/>
  <c r="R94" i="12"/>
  <c r="R32" i="12"/>
  <c r="R462" i="11"/>
  <c r="Q988" i="1"/>
  <c r="Q991" i="1"/>
  <c r="Q994" i="1"/>
  <c r="Q997" i="1"/>
  <c r="Q1000" i="1"/>
  <c r="Q563" i="1"/>
  <c r="R574" i="1" s="1"/>
  <c r="T574" i="1" s="1"/>
  <c r="Q566" i="1"/>
  <c r="Q569" i="1"/>
  <c r="Q572" i="1"/>
  <c r="Q575" i="1"/>
  <c r="Q578" i="1"/>
  <c r="Q581" i="1"/>
  <c r="Q584" i="1"/>
  <c r="Q587" i="1"/>
  <c r="Q590" i="1"/>
  <c r="Q593" i="1"/>
  <c r="Q596" i="1"/>
  <c r="Q599" i="1"/>
  <c r="Q602" i="1"/>
  <c r="Q605" i="1"/>
  <c r="Q608" i="1"/>
  <c r="Q611" i="1"/>
  <c r="Q614" i="1"/>
  <c r="Q617" i="1"/>
  <c r="Q620" i="1"/>
  <c r="Q623" i="1"/>
  <c r="Q626" i="1"/>
  <c r="Q629" i="1"/>
  <c r="Q632" i="1"/>
  <c r="Q635" i="1"/>
  <c r="R635" i="1" s="1"/>
  <c r="T635" i="1" s="1"/>
  <c r="Q638" i="1"/>
  <c r="Q641" i="1"/>
  <c r="Q644" i="1"/>
  <c r="Q647" i="1"/>
  <c r="Q650" i="1"/>
  <c r="Q653" i="1"/>
  <c r="Q656" i="1"/>
  <c r="Q659" i="1"/>
  <c r="Q662" i="1"/>
  <c r="Q665" i="1"/>
  <c r="Q668" i="1"/>
  <c r="Q671" i="1"/>
  <c r="Q674" i="1"/>
  <c r="Q677" i="1"/>
  <c r="Q680" i="1"/>
  <c r="Q683" i="1"/>
  <c r="Q686" i="1"/>
  <c r="Q689" i="1"/>
  <c r="Q692" i="1"/>
  <c r="Q695" i="1"/>
  <c r="Q698" i="1"/>
  <c r="Q701" i="1"/>
  <c r="Q704" i="1"/>
  <c r="Q707" i="1"/>
  <c r="Q710" i="1"/>
  <c r="Q713" i="1"/>
  <c r="Q716" i="1"/>
  <c r="Q719" i="1"/>
  <c r="Q722" i="1"/>
  <c r="Q725" i="1"/>
  <c r="Q728" i="1"/>
  <c r="Q731" i="1"/>
  <c r="Q734" i="1"/>
  <c r="Q737" i="1"/>
  <c r="Q740" i="1"/>
  <c r="Q743" i="1"/>
  <c r="Q746" i="1"/>
  <c r="Q749" i="1"/>
  <c r="Q752" i="1"/>
  <c r="Q755" i="1"/>
  <c r="Q758" i="1"/>
  <c r="Q761" i="1"/>
  <c r="Q764" i="1"/>
  <c r="Q767" i="1"/>
  <c r="Q770" i="1"/>
  <c r="Q773" i="1"/>
  <c r="Q776" i="1"/>
  <c r="Q779" i="1"/>
  <c r="Q782" i="1"/>
  <c r="Q785" i="1"/>
  <c r="Q788" i="1"/>
  <c r="Q791" i="1"/>
  <c r="Q794" i="1"/>
  <c r="Q797" i="1"/>
  <c r="Q800" i="1"/>
  <c r="Q803" i="1"/>
  <c r="Q806" i="1"/>
  <c r="Q809" i="1"/>
  <c r="Q812" i="1"/>
  <c r="Q815" i="1"/>
  <c r="Q818" i="1"/>
  <c r="Q821" i="1"/>
  <c r="Q824" i="1"/>
  <c r="Q827" i="1"/>
  <c r="Q830" i="1"/>
  <c r="Q833" i="1"/>
  <c r="Q836" i="1"/>
  <c r="Q839" i="1"/>
  <c r="Q842" i="1"/>
  <c r="Q845" i="1"/>
  <c r="Q848" i="1"/>
  <c r="Q851" i="1"/>
  <c r="Q854" i="1"/>
  <c r="Q857" i="1"/>
  <c r="Q860" i="1"/>
  <c r="Q863" i="1"/>
  <c r="Q866" i="1"/>
  <c r="Q869" i="1"/>
  <c r="Q872" i="1"/>
  <c r="Q875" i="1"/>
  <c r="Q878" i="1"/>
  <c r="Q881" i="1"/>
  <c r="Q884" i="1"/>
  <c r="Q887" i="1"/>
  <c r="Q890" i="1"/>
  <c r="Q893" i="1"/>
  <c r="Q896" i="1"/>
  <c r="Q899" i="1"/>
  <c r="Q902" i="1"/>
  <c r="Q905" i="1"/>
  <c r="Q908" i="1"/>
  <c r="Q911" i="1"/>
  <c r="Q914" i="1"/>
  <c r="Q917" i="1"/>
  <c r="Q920" i="1"/>
  <c r="Q923" i="1"/>
  <c r="Q926" i="1"/>
  <c r="Q929" i="1"/>
  <c r="Q932" i="1"/>
  <c r="Q935" i="1"/>
  <c r="Q938" i="1"/>
  <c r="Q941" i="1"/>
  <c r="Q944" i="1"/>
  <c r="Q947" i="1"/>
  <c r="Q950" i="1"/>
  <c r="Q953" i="1"/>
  <c r="Q956" i="1"/>
  <c r="Q959" i="1"/>
  <c r="Q962" i="1"/>
  <c r="Q965" i="1"/>
  <c r="Q968" i="1"/>
  <c r="Q971" i="1"/>
  <c r="Q974" i="1"/>
  <c r="Q977" i="1"/>
  <c r="Q980" i="1"/>
  <c r="Q983" i="1"/>
  <c r="Q986" i="1"/>
  <c r="Q989" i="1"/>
  <c r="Q992" i="1"/>
  <c r="Q995" i="1"/>
  <c r="Q998" i="1"/>
  <c r="R45" i="12"/>
  <c r="R44" i="12"/>
  <c r="R46" i="12"/>
  <c r="R101" i="12"/>
  <c r="R69" i="12"/>
  <c r="R120" i="12"/>
  <c r="R81" i="12"/>
  <c r="R78" i="12"/>
  <c r="R99" i="12"/>
  <c r="R62" i="12"/>
  <c r="R96" i="12"/>
  <c r="R59" i="12"/>
  <c r="R80" i="12"/>
  <c r="R42" i="12"/>
  <c r="R75" i="12"/>
  <c r="R49" i="12"/>
  <c r="R56" i="12"/>
  <c r="R90" i="12"/>
  <c r="R51" i="12"/>
  <c r="R239" i="12"/>
  <c r="R95" i="12"/>
  <c r="R11" i="12"/>
  <c r="R35" i="12"/>
  <c r="R57" i="12"/>
  <c r="R22" i="12"/>
  <c r="R30" i="12"/>
  <c r="R18" i="12"/>
  <c r="R10" i="12"/>
  <c r="R39" i="12"/>
  <c r="R13" i="12"/>
  <c r="R17" i="12"/>
  <c r="R37" i="12"/>
  <c r="R68" i="12"/>
  <c r="R15" i="12"/>
  <c r="R41" i="12"/>
  <c r="R73" i="12"/>
  <c r="R104" i="12"/>
  <c r="R12" i="12"/>
  <c r="R14" i="12"/>
  <c r="R63" i="12"/>
  <c r="R65" i="12"/>
  <c r="R85" i="12"/>
  <c r="R60" i="12"/>
  <c r="R117" i="12"/>
  <c r="R74" i="12"/>
  <c r="R72" i="12"/>
  <c r="R93" i="12"/>
  <c r="R66" i="12"/>
  <c r="R47" i="12"/>
  <c r="R61" i="12"/>
  <c r="R116" i="12"/>
  <c r="R122" i="12"/>
  <c r="R50" i="12"/>
  <c r="R111" i="12"/>
  <c r="R897" i="12"/>
  <c r="S897" i="12" s="1"/>
  <c r="V897" i="12" s="1"/>
  <c r="R48" i="12"/>
  <c r="R53" i="12"/>
  <c r="R119" i="12"/>
  <c r="R108" i="12"/>
  <c r="R497" i="12"/>
  <c r="R190" i="12"/>
  <c r="R114" i="12"/>
  <c r="R82" i="12"/>
  <c r="R92" i="12"/>
  <c r="R113" i="12"/>
  <c r="R123" i="12"/>
  <c r="R109" i="12"/>
  <c r="R58" i="12"/>
  <c r="R87" i="12"/>
  <c r="R105" i="12"/>
  <c r="R98" i="12"/>
  <c r="R70" i="12"/>
  <c r="R84" i="12"/>
  <c r="R89" i="12"/>
  <c r="R27" i="11"/>
  <c r="R24" i="11"/>
  <c r="R13" i="11"/>
  <c r="R25" i="11"/>
  <c r="R10" i="11"/>
  <c r="R362" i="11"/>
  <c r="R11" i="11"/>
  <c r="R14" i="11"/>
  <c r="R263" i="11"/>
  <c r="R9" i="11"/>
  <c r="R26" i="11"/>
  <c r="R20" i="11"/>
  <c r="R19" i="11"/>
  <c r="R15" i="11"/>
  <c r="R32" i="11"/>
  <c r="R12" i="11"/>
  <c r="R21" i="11"/>
  <c r="R17" i="11"/>
  <c r="R64" i="11"/>
  <c r="R23" i="11"/>
  <c r="R22" i="11"/>
  <c r="R18" i="11"/>
  <c r="R598" i="11"/>
  <c r="R567" i="11"/>
  <c r="R206" i="11"/>
  <c r="R35" i="11"/>
  <c r="R686" i="11"/>
  <c r="R898" i="11"/>
  <c r="R627" i="11"/>
  <c r="R76" i="11"/>
  <c r="R303" i="11"/>
  <c r="R291" i="11"/>
  <c r="R69" i="11"/>
  <c r="R37" i="11"/>
  <c r="R823" i="11"/>
  <c r="R610" i="11"/>
  <c r="R38" i="11"/>
  <c r="R33" i="11"/>
  <c r="R28" i="11"/>
  <c r="R295" i="11"/>
  <c r="R139" i="11"/>
  <c r="R886" i="11"/>
  <c r="R173" i="11"/>
  <c r="R82" i="11"/>
  <c r="R65" i="11"/>
  <c r="R177" i="11"/>
  <c r="R801" i="11"/>
  <c r="S801" i="11" s="1"/>
  <c r="V801" i="11" s="1"/>
  <c r="R219" i="11"/>
  <c r="R62" i="11"/>
  <c r="R225" i="11"/>
  <c r="R39" i="11"/>
  <c r="R29" i="11"/>
  <c r="R34" i="11"/>
  <c r="R782" i="11"/>
  <c r="R79" i="11"/>
  <c r="R30" i="11"/>
  <c r="R31" i="11"/>
  <c r="R122" i="11"/>
  <c r="R94" i="10"/>
  <c r="R100" i="10"/>
  <c r="R51" i="10"/>
  <c r="R102" i="10"/>
  <c r="R50" i="10"/>
  <c r="R14" i="10"/>
  <c r="R9" i="10"/>
  <c r="R92" i="10"/>
  <c r="R24" i="10"/>
  <c r="R97" i="10"/>
  <c r="R91" i="10"/>
  <c r="R61" i="10"/>
  <c r="R16" i="10"/>
  <c r="R53" i="10"/>
  <c r="R66" i="10"/>
  <c r="R60" i="10"/>
  <c r="R46" i="10"/>
  <c r="R65" i="10"/>
  <c r="R54" i="10"/>
  <c r="R83" i="10"/>
  <c r="R45" i="10"/>
  <c r="R96" i="10"/>
  <c r="R39" i="10"/>
  <c r="R11" i="10"/>
  <c r="R75" i="10"/>
  <c r="R26" i="10"/>
  <c r="R77" i="10"/>
  <c r="R28" i="10"/>
  <c r="R95" i="10"/>
  <c r="R31" i="10"/>
  <c r="R38" i="10"/>
  <c r="R35" i="10"/>
  <c r="R86" i="10"/>
  <c r="R64" i="10"/>
  <c r="R69" i="10"/>
  <c r="R23" i="10"/>
  <c r="R87" i="10"/>
  <c r="R10" i="10"/>
  <c r="R30" i="10"/>
  <c r="R27" i="10"/>
  <c r="R78" i="10"/>
  <c r="R56" i="10"/>
  <c r="R127" i="10"/>
  <c r="R47" i="10"/>
  <c r="R769" i="10"/>
  <c r="R164" i="10"/>
  <c r="R25" i="10"/>
  <c r="R108" i="10"/>
  <c r="R73" i="10"/>
  <c r="R29" i="10"/>
  <c r="R107" i="10"/>
  <c r="R42" i="10"/>
  <c r="R99" i="10"/>
  <c r="R37" i="10"/>
  <c r="R71" i="10"/>
  <c r="R88" i="10"/>
  <c r="R63" i="10"/>
  <c r="R106" i="10"/>
  <c r="R111" i="10"/>
  <c r="R59" i="10"/>
  <c r="R32" i="10"/>
  <c r="R110" i="10"/>
  <c r="R112" i="10"/>
  <c r="R52" i="10"/>
  <c r="R882" i="10"/>
  <c r="R93" i="10"/>
  <c r="R34" i="10"/>
  <c r="R44" i="10"/>
  <c r="R76" i="10"/>
  <c r="R36" i="10"/>
  <c r="R68" i="10"/>
  <c r="R123" i="10"/>
  <c r="R309" i="10"/>
  <c r="R55" i="10"/>
  <c r="R41" i="10"/>
  <c r="R85" i="10"/>
  <c r="R80" i="10"/>
  <c r="R914" i="12"/>
  <c r="R803" i="12"/>
  <c r="R375" i="12"/>
  <c r="R267" i="12"/>
  <c r="R125" i="12"/>
  <c r="R203" i="12"/>
  <c r="R248" i="12"/>
  <c r="R186" i="12"/>
  <c r="R205" i="12"/>
  <c r="R898" i="12"/>
  <c r="S898" i="12" s="1"/>
  <c r="V898" i="12" s="1"/>
  <c r="R733" i="12"/>
  <c r="R484" i="12"/>
  <c r="R137" i="12"/>
  <c r="R139" i="12"/>
  <c r="R278" i="12"/>
  <c r="R462" i="12"/>
  <c r="R954" i="12"/>
  <c r="R844" i="12"/>
  <c r="T844" i="12" s="1"/>
  <c r="R696" i="12"/>
  <c r="R703" i="12"/>
  <c r="R536" i="12"/>
  <c r="R426" i="12"/>
  <c r="R249" i="12"/>
  <c r="R322" i="12"/>
  <c r="R134" i="12"/>
  <c r="R174" i="12"/>
  <c r="R185" i="12"/>
  <c r="R909" i="12"/>
  <c r="R594" i="12"/>
  <c r="R520" i="12"/>
  <c r="T520" i="12" s="1"/>
  <c r="R752" i="12"/>
  <c r="R604" i="12"/>
  <c r="R302" i="12"/>
  <c r="R223" i="12"/>
  <c r="R290" i="12"/>
  <c r="R133" i="12"/>
  <c r="R269" i="12"/>
  <c r="R797" i="12"/>
  <c r="R391" i="12"/>
  <c r="R303" i="12"/>
  <c r="R889" i="12"/>
  <c r="R739" i="12"/>
  <c r="S739" i="12" s="1"/>
  <c r="V739" i="12" s="1"/>
  <c r="R279" i="12"/>
  <c r="R132" i="12"/>
  <c r="R214" i="12"/>
  <c r="R551" i="12"/>
  <c r="R394" i="12"/>
  <c r="R431" i="12"/>
  <c r="R719" i="12"/>
  <c r="R502" i="12"/>
  <c r="R347" i="12"/>
  <c r="R251" i="12"/>
  <c r="R204" i="12"/>
  <c r="R131" i="12"/>
  <c r="R135" i="12"/>
  <c r="R996" i="12"/>
  <c r="R553" i="12"/>
  <c r="R999" i="12"/>
  <c r="T999" i="12" s="1"/>
  <c r="R964" i="12"/>
  <c r="T964" i="12" s="1"/>
  <c r="R706" i="12"/>
  <c r="R226" i="12"/>
  <c r="R216" i="12"/>
  <c r="R130" i="12"/>
  <c r="R246" i="12"/>
  <c r="R148" i="12"/>
  <c r="R705" i="12"/>
  <c r="S705" i="12" s="1"/>
  <c r="V705" i="12" s="1"/>
  <c r="R891" i="12"/>
  <c r="R901" i="12"/>
  <c r="R566" i="12"/>
  <c r="R129" i="12"/>
  <c r="R136" i="12"/>
  <c r="R280" i="11"/>
  <c r="R247" i="11"/>
  <c r="R925" i="11"/>
  <c r="R949" i="11"/>
  <c r="R834" i="11"/>
  <c r="R791" i="11"/>
  <c r="R795" i="11"/>
  <c r="T795" i="11" s="1"/>
  <c r="R731" i="11"/>
  <c r="R632" i="11"/>
  <c r="R594" i="11"/>
  <c r="R643" i="11"/>
  <c r="T643" i="11" s="1"/>
  <c r="R467" i="11"/>
  <c r="R402" i="11"/>
  <c r="R289" i="11"/>
  <c r="R270" i="11"/>
  <c r="R265" i="11"/>
  <c r="R262" i="11"/>
  <c r="R201" i="11"/>
  <c r="R168" i="11"/>
  <c r="R205" i="11"/>
  <c r="R105" i="11"/>
  <c r="R763" i="11"/>
  <c r="R605" i="11"/>
  <c r="S605" i="11" s="1"/>
  <c r="V605" i="11" s="1"/>
  <c r="R654" i="11"/>
  <c r="T654" i="11" s="1"/>
  <c r="R217" i="11"/>
  <c r="R931" i="11"/>
  <c r="R746" i="11"/>
  <c r="R645" i="11"/>
  <c r="R286" i="11"/>
  <c r="R266" i="11"/>
  <c r="R298" i="11"/>
  <c r="R231" i="11"/>
  <c r="R188" i="11"/>
  <c r="R152" i="11"/>
  <c r="R185" i="11"/>
  <c r="R114" i="11"/>
  <c r="R91" i="11"/>
  <c r="R117" i="11"/>
  <c r="R989" i="11"/>
  <c r="R648" i="11"/>
  <c r="R509" i="11"/>
  <c r="R427" i="11"/>
  <c r="R393" i="11"/>
  <c r="T393" i="11" s="1"/>
  <c r="R394" i="11"/>
  <c r="R308" i="11"/>
  <c r="R175" i="11"/>
  <c r="R944" i="11"/>
  <c r="T944" i="11" s="1"/>
  <c r="R832" i="11"/>
  <c r="T832" i="11" s="1"/>
  <c r="R757" i="11"/>
  <c r="R630" i="11"/>
  <c r="R584" i="11"/>
  <c r="R554" i="11"/>
  <c r="R977" i="11"/>
  <c r="R937" i="11"/>
  <c r="T937" i="11" s="1"/>
  <c r="R822" i="11"/>
  <c r="T822" i="11" s="1"/>
  <c r="R755" i="11"/>
  <c r="R778" i="11"/>
  <c r="R669" i="11"/>
  <c r="R620" i="11"/>
  <c r="T620" i="11" s="1"/>
  <c r="R595" i="11"/>
  <c r="T595" i="11" s="1"/>
  <c r="R564" i="11"/>
  <c r="R546" i="11"/>
  <c r="R541" i="11"/>
  <c r="R409" i="11"/>
  <c r="R338" i="11"/>
  <c r="R313" i="11"/>
  <c r="R254" i="11"/>
  <c r="R282" i="11"/>
  <c r="R223" i="11"/>
  <c r="R234" i="11"/>
  <c r="R241" i="11"/>
  <c r="R111" i="11"/>
  <c r="R129" i="11"/>
  <c r="R272" i="11"/>
  <c r="R140" i="11"/>
  <c r="R903" i="11"/>
  <c r="R919" i="11"/>
  <c r="R751" i="11"/>
  <c r="R743" i="11"/>
  <c r="T743" i="11" s="1"/>
  <c r="R736" i="11"/>
  <c r="R601" i="11"/>
  <c r="R583" i="11"/>
  <c r="R638" i="11"/>
  <c r="T638" i="11" s="1"/>
  <c r="R469" i="11"/>
  <c r="R392" i="11"/>
  <c r="R322" i="11"/>
  <c r="R278" i="11"/>
  <c r="R326" i="11"/>
  <c r="R277" i="11"/>
  <c r="R220" i="11"/>
  <c r="R209" i="11"/>
  <c r="R230" i="11"/>
  <c r="R163" i="11"/>
  <c r="R108" i="11"/>
  <c r="R264" i="11"/>
  <c r="R119" i="11"/>
  <c r="R677" i="11"/>
  <c r="R985" i="11"/>
  <c r="R835" i="11"/>
  <c r="R901" i="11"/>
  <c r="R772" i="11"/>
  <c r="R727" i="11"/>
  <c r="R733" i="11"/>
  <c r="T733" i="11" s="1"/>
  <c r="R622" i="11"/>
  <c r="R637" i="11"/>
  <c r="R614" i="11"/>
  <c r="R521" i="11"/>
  <c r="S521" i="11" s="1"/>
  <c r="V521" i="11" s="1"/>
  <c r="R481" i="11"/>
  <c r="T481" i="11" s="1"/>
  <c r="R306" i="11"/>
  <c r="R275" i="11"/>
  <c r="R296" i="11"/>
  <c r="R325" i="11"/>
  <c r="R212" i="11"/>
  <c r="R192" i="11"/>
  <c r="R222" i="11"/>
  <c r="R233" i="11"/>
  <c r="R100" i="11"/>
  <c r="R128" i="11"/>
  <c r="R300" i="11"/>
  <c r="R259" i="11"/>
  <c r="R136" i="11"/>
  <c r="R950" i="11"/>
  <c r="R887" i="11"/>
  <c r="R993" i="11"/>
  <c r="R786" i="11"/>
  <c r="R716" i="11"/>
  <c r="R585" i="11"/>
  <c r="T585" i="11" s="1"/>
  <c r="R558" i="11"/>
  <c r="R516" i="11"/>
  <c r="R442" i="11"/>
  <c r="R452" i="11"/>
  <c r="T452" i="11" s="1"/>
  <c r="R337" i="11"/>
  <c r="R284" i="11"/>
  <c r="R299" i="11"/>
  <c r="R318" i="11"/>
  <c r="R269" i="11"/>
  <c r="R248" i="11"/>
  <c r="R244" i="11"/>
  <c r="R208" i="11"/>
  <c r="R252" i="11"/>
  <c r="R145" i="11"/>
  <c r="R133" i="11"/>
  <c r="R815" i="11"/>
  <c r="T815" i="11" s="1"/>
  <c r="R796" i="11"/>
  <c r="T796" i="11" s="1"/>
  <c r="R794" i="11"/>
  <c r="R582" i="11"/>
  <c r="S582" i="11" s="1"/>
  <c r="V582" i="11" s="1"/>
  <c r="R491" i="11"/>
  <c r="R327" i="11"/>
  <c r="R253" i="11"/>
  <c r="R187" i="11"/>
  <c r="R934" i="11"/>
  <c r="S934" i="11" s="1"/>
  <c r="V934" i="11" s="1"/>
  <c r="R875" i="11"/>
  <c r="R805" i="11"/>
  <c r="R749" i="11"/>
  <c r="R680" i="11"/>
  <c r="S680" i="11" s="1"/>
  <c r="V680" i="11" s="1"/>
  <c r="R624" i="11"/>
  <c r="R530" i="11"/>
  <c r="R510" i="11"/>
  <c r="R486" i="11"/>
  <c r="R328" i="11"/>
  <c r="R271" i="11"/>
  <c r="R283" i="11"/>
  <c r="R315" i="11"/>
  <c r="T315" i="11" s="1"/>
  <c r="R260" i="11"/>
  <c r="R245" i="11"/>
  <c r="R236" i="11"/>
  <c r="R172" i="11"/>
  <c r="R184" i="11"/>
  <c r="R142" i="11"/>
  <c r="R130" i="11"/>
  <c r="R891" i="11"/>
  <c r="R814" i="11"/>
  <c r="R691" i="11"/>
  <c r="R593" i="11"/>
  <c r="R534" i="11"/>
  <c r="S534" i="11" s="1"/>
  <c r="V534" i="11" s="1"/>
  <c r="R426" i="11"/>
  <c r="T426" i="11" s="1"/>
  <c r="R287" i="11"/>
  <c r="R941" i="11"/>
  <c r="R863" i="11"/>
  <c r="T863" i="11" s="1"/>
  <c r="R787" i="11"/>
  <c r="S787" i="11" s="1"/>
  <c r="V787" i="11" s="1"/>
  <c r="R788" i="11"/>
  <c r="R729" i="11"/>
  <c r="R725" i="11"/>
  <c r="S725" i="11" s="1"/>
  <c r="V725" i="11" s="1"/>
  <c r="R629" i="11"/>
  <c r="S629" i="11" s="1"/>
  <c r="V629" i="11" s="1"/>
  <c r="R579" i="11"/>
  <c r="R496" i="11"/>
  <c r="R476" i="11"/>
  <c r="T476" i="11" s="1"/>
  <c r="R423" i="11"/>
  <c r="R281" i="11"/>
  <c r="R321" i="11"/>
  <c r="R312" i="11"/>
  <c r="T312" i="11" s="1"/>
  <c r="R317" i="11"/>
  <c r="R239" i="11"/>
  <c r="R200" i="11"/>
  <c r="R258" i="11"/>
  <c r="R232" i="11"/>
  <c r="R125" i="11"/>
  <c r="R288" i="11"/>
  <c r="R211" i="11"/>
  <c r="R938" i="11"/>
  <c r="R820" i="11"/>
  <c r="R775" i="11"/>
  <c r="R776" i="11"/>
  <c r="T776" i="11" s="1"/>
  <c r="R724" i="11"/>
  <c r="S724" i="11" s="1"/>
  <c r="V724" i="11" s="1"/>
  <c r="R657" i="11"/>
  <c r="R617" i="11"/>
  <c r="T617" i="11" s="1"/>
  <c r="R551" i="11"/>
  <c r="R540" i="11"/>
  <c r="R449" i="11"/>
  <c r="S449" i="11" s="1"/>
  <c r="V449" i="11" s="1"/>
  <c r="R324" i="11"/>
  <c r="R316" i="11"/>
  <c r="T316" i="11" s="1"/>
  <c r="R274" i="11"/>
  <c r="R276" i="11"/>
  <c r="R228" i="11"/>
  <c r="R194" i="11"/>
  <c r="R250" i="11"/>
  <c r="R224" i="11"/>
  <c r="R838" i="10"/>
  <c r="R857" i="10"/>
  <c r="R810" i="10"/>
  <c r="T810" i="10" s="1"/>
  <c r="R585" i="10"/>
  <c r="R511" i="10"/>
  <c r="R330" i="10"/>
  <c r="S330" i="10" s="1"/>
  <c r="V330" i="10" s="1"/>
  <c r="R290" i="10"/>
  <c r="R275" i="10"/>
  <c r="R242" i="10"/>
  <c r="R166" i="10"/>
  <c r="R118" i="10"/>
  <c r="R180" i="10"/>
  <c r="R258" i="10"/>
  <c r="R144" i="10"/>
  <c r="R234" i="10"/>
  <c r="R783" i="10"/>
  <c r="R643" i="10"/>
  <c r="R631" i="10"/>
  <c r="T631" i="10" s="1"/>
  <c r="R318" i="10"/>
  <c r="R313" i="10"/>
  <c r="R301" i="10"/>
  <c r="R230" i="10"/>
  <c r="R277" i="10"/>
  <c r="R169" i="10"/>
  <c r="R253" i="10"/>
  <c r="R246" i="10"/>
  <c r="R931" i="10"/>
  <c r="T931" i="10" s="1"/>
  <c r="R885" i="10"/>
  <c r="R845" i="10"/>
  <c r="R505" i="10"/>
  <c r="T505" i="10" s="1"/>
  <c r="R319" i="10"/>
  <c r="R311" i="10"/>
  <c r="R289" i="10"/>
  <c r="R218" i="10"/>
  <c r="R266" i="10"/>
  <c r="R251" i="10"/>
  <c r="R249" i="10"/>
  <c r="R265" i="10"/>
  <c r="R173" i="10"/>
  <c r="R138" i="10"/>
  <c r="R132" i="10"/>
  <c r="R892" i="10"/>
  <c r="S892" i="10" s="1"/>
  <c r="V892" i="10" s="1"/>
  <c r="R806" i="10"/>
  <c r="R395" i="10"/>
  <c r="R272" i="10"/>
  <c r="R280" i="10"/>
  <c r="R208" i="10"/>
  <c r="R261" i="10"/>
  <c r="R239" i="10"/>
  <c r="R241" i="10"/>
  <c r="R255" i="10"/>
  <c r="R136" i="10"/>
  <c r="R124" i="10"/>
  <c r="R967" i="10"/>
  <c r="T967" i="10" s="1"/>
  <c r="R999" i="10"/>
  <c r="R862" i="10"/>
  <c r="R701" i="10"/>
  <c r="R726" i="10"/>
  <c r="R715" i="10"/>
  <c r="R368" i="10"/>
  <c r="R270" i="10"/>
  <c r="R271" i="10"/>
  <c r="R199" i="10"/>
  <c r="R247" i="10"/>
  <c r="R227" i="10"/>
  <c r="R237" i="10"/>
  <c r="R243" i="10"/>
  <c r="R209" i="10"/>
  <c r="R116" i="10"/>
  <c r="R119" i="10"/>
  <c r="R128" i="10"/>
  <c r="R915" i="10"/>
  <c r="R802" i="10"/>
  <c r="R738" i="10"/>
  <c r="R602" i="10"/>
  <c r="T602" i="10" s="1"/>
  <c r="R389" i="10"/>
  <c r="R268" i="10"/>
  <c r="R293" i="10"/>
  <c r="R177" i="10"/>
  <c r="R235" i="10"/>
  <c r="R215" i="10"/>
  <c r="R229" i="10"/>
  <c r="R231" i="10"/>
  <c r="R140" i="10"/>
  <c r="R139" i="10"/>
  <c r="R117" i="10"/>
  <c r="R949" i="10"/>
  <c r="T949" i="10" s="1"/>
  <c r="R875" i="10"/>
  <c r="R798" i="10"/>
  <c r="R644" i="10"/>
  <c r="T644" i="10" s="1"/>
  <c r="R364" i="10"/>
  <c r="R282" i="10"/>
  <c r="R223" i="10"/>
  <c r="R210" i="10"/>
  <c r="R225" i="10"/>
  <c r="R219" i="10"/>
  <c r="R250" i="10"/>
  <c r="R133" i="10"/>
  <c r="R126" i="10"/>
  <c r="R932" i="10"/>
  <c r="R844" i="10"/>
  <c r="R459" i="10"/>
  <c r="S459" i="10" s="1"/>
  <c r="V459" i="10" s="1"/>
  <c r="R394" i="10"/>
  <c r="R299" i="10"/>
  <c r="R269" i="10"/>
  <c r="R256" i="10"/>
  <c r="R211" i="10"/>
  <c r="R263" i="10"/>
  <c r="R205" i="10"/>
  <c r="R217" i="10"/>
  <c r="R200" i="10"/>
  <c r="R125" i="10"/>
  <c r="R122" i="10"/>
  <c r="R121" i="10"/>
  <c r="R137" i="10"/>
  <c r="R120" i="10"/>
  <c r="R796" i="10"/>
  <c r="S796" i="10" s="1"/>
  <c r="V796" i="10" s="1"/>
  <c r="R818" i="10"/>
  <c r="R595" i="10"/>
  <c r="R443" i="10"/>
  <c r="R333" i="10"/>
  <c r="R281" i="10"/>
  <c r="R278" i="10"/>
  <c r="R244" i="10"/>
  <c r="R198" i="10"/>
  <c r="R203" i="10"/>
  <c r="R182" i="10"/>
  <c r="R213" i="10"/>
  <c r="R197" i="10"/>
  <c r="R134" i="10"/>
  <c r="R115" i="10"/>
  <c r="R982" i="10"/>
  <c r="R992" i="10"/>
  <c r="R821" i="10"/>
  <c r="R753" i="10"/>
  <c r="T753" i="10" s="1"/>
  <c r="R665" i="10"/>
  <c r="R401" i="10"/>
  <c r="R354" i="10"/>
  <c r="T354" i="10" s="1"/>
  <c r="R294" i="10"/>
  <c r="R274" i="10"/>
  <c r="R232" i="10"/>
  <c r="R193" i="10"/>
  <c r="R201" i="10"/>
  <c r="R176" i="10"/>
  <c r="R207" i="10"/>
  <c r="R189" i="10"/>
  <c r="R135" i="10"/>
  <c r="R131" i="10"/>
  <c r="R944" i="10"/>
  <c r="R794" i="10"/>
  <c r="T794" i="10" s="1"/>
  <c r="R737" i="10"/>
  <c r="R639" i="10"/>
  <c r="R384" i="10"/>
  <c r="R304" i="10"/>
  <c r="R287" i="10"/>
  <c r="R259" i="10"/>
  <c r="R220" i="10"/>
  <c r="R174" i="10"/>
  <c r="R195" i="10"/>
  <c r="R187" i="10"/>
  <c r="R167" i="10"/>
  <c r="R129" i="10"/>
  <c r="S375" i="12"/>
  <c r="V375" i="12" s="1"/>
  <c r="T375" i="12"/>
  <c r="R342" i="12"/>
  <c r="R986" i="12"/>
  <c r="R994" i="12"/>
  <c r="R988" i="12"/>
  <c r="R937" i="12"/>
  <c r="R849" i="12"/>
  <c r="R936" i="12"/>
  <c r="R872" i="12"/>
  <c r="R792" i="12"/>
  <c r="R877" i="12"/>
  <c r="R782" i="12"/>
  <c r="R809" i="12"/>
  <c r="R743" i="12"/>
  <c r="R880" i="12"/>
  <c r="R815" i="12"/>
  <c r="R772" i="12"/>
  <c r="R790" i="12"/>
  <c r="R711" i="12"/>
  <c r="R647" i="12"/>
  <c r="R693" i="12"/>
  <c r="R688" i="12"/>
  <c r="R691" i="12"/>
  <c r="R742" i="12"/>
  <c r="R676" i="12"/>
  <c r="R643" i="12"/>
  <c r="R970" i="12"/>
  <c r="R652" i="12"/>
  <c r="R619" i="12"/>
  <c r="R517" i="12"/>
  <c r="R572" i="12"/>
  <c r="R528" i="12"/>
  <c r="R548" i="12"/>
  <c r="R480" i="12"/>
  <c r="R546" i="12"/>
  <c r="R479" i="12"/>
  <c r="R518" i="12"/>
  <c r="R429" i="12"/>
  <c r="R486" i="12"/>
  <c r="R477" i="12"/>
  <c r="R377" i="12"/>
  <c r="R452" i="12"/>
  <c r="R415" i="12"/>
  <c r="R286" i="12"/>
  <c r="R344" i="12"/>
  <c r="R364" i="12"/>
  <c r="R373" i="12"/>
  <c r="R192" i="12"/>
  <c r="R236" i="12"/>
  <c r="R230" i="12"/>
  <c r="R297" i="12"/>
  <c r="R261" i="12"/>
  <c r="R317" i="12"/>
  <c r="R372" i="12"/>
  <c r="R881" i="12"/>
  <c r="R212" i="12"/>
  <c r="R233" i="12"/>
  <c r="R244" i="12"/>
  <c r="R408" i="12"/>
  <c r="R463" i="12"/>
  <c r="R555" i="12"/>
  <c r="R674" i="12"/>
  <c r="R675" i="12"/>
  <c r="R795" i="12"/>
  <c r="R818" i="12"/>
  <c r="R869" i="12"/>
  <c r="R830" i="12"/>
  <c r="R991" i="12"/>
  <c r="R210" i="12"/>
  <c r="R316" i="12"/>
  <c r="R194" i="12"/>
  <c r="R191" i="12"/>
  <c r="R176" i="12"/>
  <c r="R173" i="12"/>
  <c r="S594" i="12"/>
  <c r="V594" i="12" s="1"/>
  <c r="T594" i="12"/>
  <c r="R376" i="12"/>
  <c r="R374" i="12"/>
  <c r="R358" i="12"/>
  <c r="R975" i="12"/>
  <c r="R728" i="12"/>
  <c r="R685" i="12"/>
  <c r="R756" i="12"/>
  <c r="R549" i="12"/>
  <c r="R519" i="12"/>
  <c r="R393" i="12"/>
  <c r="R368" i="12"/>
  <c r="R405" i="12"/>
  <c r="R359" i="12"/>
  <c r="R350" i="12"/>
  <c r="R425" i="12"/>
  <c r="R432" i="12"/>
  <c r="R593" i="12"/>
  <c r="R838" i="12"/>
  <c r="R938" i="12"/>
  <c r="R952" i="12"/>
  <c r="R967" i="12"/>
  <c r="R888" i="12"/>
  <c r="R939" i="12"/>
  <c r="R874" i="12"/>
  <c r="R820" i="12"/>
  <c r="R962" i="12"/>
  <c r="R812" i="12"/>
  <c r="R946" i="12"/>
  <c r="R783" i="12"/>
  <c r="R915" i="12"/>
  <c r="R759" i="12"/>
  <c r="R762" i="12"/>
  <c r="R727" i="12"/>
  <c r="R749" i="12"/>
  <c r="R689" i="12"/>
  <c r="R801" i="12"/>
  <c r="R683" i="12"/>
  <c r="R765" i="12"/>
  <c r="R648" i="12"/>
  <c r="R641" i="12"/>
  <c r="R618" i="12"/>
  <c r="R634" i="12"/>
  <c r="R671" i="12"/>
  <c r="R612" i="12"/>
  <c r="R591" i="12"/>
  <c r="R640" i="12"/>
  <c r="R697" i="12"/>
  <c r="R579" i="12"/>
  <c r="R526" i="12"/>
  <c r="R459" i="12"/>
  <c r="R487" i="12"/>
  <c r="R545" i="12"/>
  <c r="R505" i="12"/>
  <c r="R544" i="12"/>
  <c r="R445" i="12"/>
  <c r="R467" i="12"/>
  <c r="R464" i="12"/>
  <c r="R444" i="12"/>
  <c r="R454" i="12"/>
  <c r="R273" i="12"/>
  <c r="R334" i="12"/>
  <c r="R331" i="12"/>
  <c r="R325" i="12"/>
  <c r="R361" i="12"/>
  <c r="R380" i="12"/>
  <c r="R219" i="12"/>
  <c r="R213" i="12"/>
  <c r="R235" i="12"/>
  <c r="R274" i="12"/>
  <c r="R335" i="12"/>
  <c r="R410" i="12"/>
  <c r="R354" i="12"/>
  <c r="R199" i="12"/>
  <c r="R398" i="12"/>
  <c r="R434" i="12"/>
  <c r="R530" i="12"/>
  <c r="R531" i="12"/>
  <c r="R583" i="12"/>
  <c r="R700" i="12"/>
  <c r="R713" i="12"/>
  <c r="R929" i="12"/>
  <c r="R776" i="12"/>
  <c r="R941" i="12"/>
  <c r="R183" i="12"/>
  <c r="R196" i="12"/>
  <c r="R220" i="12"/>
  <c r="R222" i="12"/>
  <c r="R193" i="12"/>
  <c r="R171" i="12"/>
  <c r="R165" i="12"/>
  <c r="R184" i="12"/>
  <c r="R170" i="12"/>
  <c r="S954" i="12"/>
  <c r="V954" i="12" s="1"/>
  <c r="T954" i="12"/>
  <c r="T553" i="12"/>
  <c r="S553" i="12"/>
  <c r="V553" i="12" s="1"/>
  <c r="R590" i="12"/>
  <c r="R916" i="12"/>
  <c r="R796" i="12"/>
  <c r="R804" i="12"/>
  <c r="R630" i="12"/>
  <c r="R468" i="12"/>
  <c r="R349" i="12"/>
  <c r="R983" i="12"/>
  <c r="R895" i="12"/>
  <c r="R921" i="12"/>
  <c r="R863" i="12"/>
  <c r="R817" i="12"/>
  <c r="R825" i="12"/>
  <c r="R813" i="12"/>
  <c r="R852" i="12"/>
  <c r="R806" i="12"/>
  <c r="R845" i="12"/>
  <c r="R738" i="12"/>
  <c r="R885" i="12"/>
  <c r="R757" i="12"/>
  <c r="R760" i="12"/>
  <c r="R723" i="12"/>
  <c r="R735" i="12"/>
  <c r="R684" i="12"/>
  <c r="R745" i="12"/>
  <c r="R681" i="12"/>
  <c r="R747" i="12"/>
  <c r="R614" i="12"/>
  <c r="R633" i="12"/>
  <c r="R595" i="12"/>
  <c r="R607" i="12"/>
  <c r="R644" i="12"/>
  <c r="R600" i="12"/>
  <c r="R565" i="12"/>
  <c r="R569" i="12"/>
  <c r="R694" i="12"/>
  <c r="R550" i="12"/>
  <c r="R514" i="12"/>
  <c r="R504" i="12"/>
  <c r="R482" i="12"/>
  <c r="R503" i="12"/>
  <c r="R498" i="12"/>
  <c r="R481" i="12"/>
  <c r="R411" i="12"/>
  <c r="R453" i="12"/>
  <c r="R430" i="12"/>
  <c r="R423" i="12"/>
  <c r="R441" i="12"/>
  <c r="R260" i="12"/>
  <c r="R329" i="12"/>
  <c r="R327" i="12"/>
  <c r="R298" i="12"/>
  <c r="R356" i="12"/>
  <c r="R343" i="12"/>
  <c r="R217" i="12"/>
  <c r="R457" i="12"/>
  <c r="R225" i="12"/>
  <c r="R265" i="12"/>
  <c r="R332" i="12"/>
  <c r="R397" i="12"/>
  <c r="R330" i="12"/>
  <c r="R195" i="12"/>
  <c r="R476" i="12"/>
  <c r="R396" i="12"/>
  <c r="R557" i="12"/>
  <c r="R542" i="12"/>
  <c r="R617" i="12"/>
  <c r="R807" i="12"/>
  <c r="R712" i="12"/>
  <c r="R927" i="12"/>
  <c r="R777" i="12"/>
  <c r="R956" i="12"/>
  <c r="R180" i="12"/>
  <c r="R181" i="12"/>
  <c r="R215" i="12"/>
  <c r="R187" i="12"/>
  <c r="R189" i="12"/>
  <c r="R167" i="12"/>
  <c r="R164" i="12"/>
  <c r="R163" i="12"/>
  <c r="S909" i="12"/>
  <c r="V909" i="12" s="1"/>
  <c r="T909" i="12"/>
  <c r="T604" i="12"/>
  <c r="S604" i="12"/>
  <c r="V604" i="12" s="1"/>
  <c r="R622" i="12"/>
  <c r="T391" i="12"/>
  <c r="S391" i="12"/>
  <c r="V391" i="12" s="1"/>
  <c r="R992" i="12"/>
  <c r="R714" i="12"/>
  <c r="R876" i="12"/>
  <c r="R209" i="12"/>
  <c r="R919" i="12"/>
  <c r="R998" i="12"/>
  <c r="R843" i="12"/>
  <c r="R861" i="12"/>
  <c r="R717" i="12"/>
  <c r="R667" i="12"/>
  <c r="R677" i="12"/>
  <c r="R626" i="12"/>
  <c r="R573" i="12"/>
  <c r="R592" i="12"/>
  <c r="R538" i="12"/>
  <c r="R567" i="12"/>
  <c r="R601" i="12"/>
  <c r="R535" i="12"/>
  <c r="R492" i="12"/>
  <c r="R586" i="12"/>
  <c r="R496" i="12"/>
  <c r="R490" i="12"/>
  <c r="R465" i="12"/>
  <c r="R400" i="12"/>
  <c r="R447" i="12"/>
  <c r="R428" i="12"/>
  <c r="R419" i="12"/>
  <c r="R412" i="12"/>
  <c r="R247" i="12"/>
  <c r="R300" i="12"/>
  <c r="R321" i="12"/>
  <c r="R291" i="12"/>
  <c r="R348" i="12"/>
  <c r="R312" i="12"/>
  <c r="R385" i="12"/>
  <c r="R403" i="12"/>
  <c r="R537" i="12"/>
  <c r="R263" i="12"/>
  <c r="R319" i="12"/>
  <c r="R384" i="12"/>
  <c r="R280" i="12"/>
  <c r="R409" i="12"/>
  <c r="R581" i="12"/>
  <c r="R475" i="12"/>
  <c r="R651" i="12"/>
  <c r="R724" i="12"/>
  <c r="R726" i="12"/>
  <c r="R965" i="12"/>
  <c r="R947" i="12"/>
  <c r="R980" i="12"/>
  <c r="R172" i="12"/>
  <c r="R198" i="12"/>
  <c r="R178" i="12"/>
  <c r="R179" i="12"/>
  <c r="R159" i="12"/>
  <c r="T996" i="12"/>
  <c r="S996" i="12"/>
  <c r="V996" i="12" s="1"/>
  <c r="S752" i="12"/>
  <c r="V752" i="12" s="1"/>
  <c r="T752" i="12"/>
  <c r="T706" i="12"/>
  <c r="S706" i="12"/>
  <c r="V706" i="12" s="1"/>
  <c r="T497" i="12"/>
  <c r="S497" i="12"/>
  <c r="V497" i="12" s="1"/>
  <c r="T502" i="12"/>
  <c r="S502" i="12"/>
  <c r="V502" i="12" s="1"/>
  <c r="S302" i="12"/>
  <c r="V302" i="12" s="1"/>
  <c r="T302" i="12"/>
  <c r="T347" i="12"/>
  <c r="S347" i="12"/>
  <c r="V347" i="12" s="1"/>
  <c r="R840" i="12"/>
  <c r="R751" i="12"/>
  <c r="R201" i="12"/>
  <c r="R902" i="12"/>
  <c r="R842" i="12"/>
  <c r="R636" i="12"/>
  <c r="R1000" i="12"/>
  <c r="R900" i="12"/>
  <c r="R767" i="12"/>
  <c r="R982" i="12"/>
  <c r="R778" i="12"/>
  <c r="R823" i="12"/>
  <c r="R961" i="12"/>
  <c r="R826" i="12"/>
  <c r="R957" i="12"/>
  <c r="R833" i="12"/>
  <c r="R744" i="12"/>
  <c r="R934" i="12"/>
  <c r="R721" i="12"/>
  <c r="R661" i="12"/>
  <c r="R698" i="12"/>
  <c r="R672" i="12"/>
  <c r="R658" i="12"/>
  <c r="R708" i="12"/>
  <c r="R858" i="12"/>
  <c r="R679" i="12"/>
  <c r="R846" i="12"/>
  <c r="R632" i="12"/>
  <c r="R731" i="12"/>
  <c r="R597" i="12"/>
  <c r="R539" i="12"/>
  <c r="R564" i="12"/>
  <c r="R529" i="12"/>
  <c r="R493" i="12"/>
  <c r="R489" i="12"/>
  <c r="R556" i="12"/>
  <c r="R491" i="12"/>
  <c r="R483" i="12"/>
  <c r="R438" i="12"/>
  <c r="R389" i="12"/>
  <c r="R437" i="12"/>
  <c r="R421" i="12"/>
  <c r="R417" i="12"/>
  <c r="R401" i="12"/>
  <c r="R237" i="12"/>
  <c r="R293" i="12"/>
  <c r="R311" i="12"/>
  <c r="R285" i="12"/>
  <c r="R346" i="12"/>
  <c r="R310" i="12"/>
  <c r="R363" i="12"/>
  <c r="R387" i="12"/>
  <c r="R534" i="12"/>
  <c r="R242" i="12"/>
  <c r="R315" i="12"/>
  <c r="R369" i="12"/>
  <c r="R304" i="12"/>
  <c r="R282" i="12"/>
  <c r="R458" i="12"/>
  <c r="R587" i="12"/>
  <c r="R758" i="12"/>
  <c r="R656" i="12"/>
  <c r="R886" i="12"/>
  <c r="R789" i="12"/>
  <c r="R906" i="12"/>
  <c r="R894" i="12"/>
  <c r="R905" i="12"/>
  <c r="R145" i="12"/>
  <c r="R160" i="12"/>
  <c r="R175" i="12"/>
  <c r="R292" i="12"/>
  <c r="R156" i="12"/>
  <c r="S891" i="12"/>
  <c r="V891" i="12" s="1"/>
  <c r="T891" i="12"/>
  <c r="T733" i="12"/>
  <c r="S733" i="12"/>
  <c r="V733" i="12" s="1"/>
  <c r="T322" i="12"/>
  <c r="S322" i="12"/>
  <c r="V322" i="12" s="1"/>
  <c r="R958" i="12"/>
  <c r="R860" i="12"/>
  <c r="R737" i="12"/>
  <c r="R718" i="12"/>
  <c r="R605" i="12"/>
  <c r="R625" i="12"/>
  <c r="R513" i="12"/>
  <c r="R470" i="12"/>
  <c r="R450" i="12"/>
  <c r="R336" i="12"/>
  <c r="R554" i="12"/>
  <c r="R725" i="12"/>
  <c r="R835" i="12"/>
  <c r="R831" i="12"/>
  <c r="R931" i="12"/>
  <c r="R981" i="12"/>
  <c r="R527" i="12"/>
  <c r="R990" i="12"/>
  <c r="R911" i="12"/>
  <c r="R987" i="12"/>
  <c r="R883" i="12"/>
  <c r="R864" i="12"/>
  <c r="R979" i="12"/>
  <c r="R976" i="12"/>
  <c r="R948" i="12"/>
  <c r="R949" i="12"/>
  <c r="R814" i="12"/>
  <c r="R920" i="12"/>
  <c r="R781" i="12"/>
  <c r="R972" i="12"/>
  <c r="R732" i="12"/>
  <c r="R907" i="12"/>
  <c r="R878" i="12"/>
  <c r="R659" i="12"/>
  <c r="R666" i="12"/>
  <c r="R655" i="12"/>
  <c r="R642" i="12"/>
  <c r="R701" i="12"/>
  <c r="R715" i="12"/>
  <c r="R669" i="12"/>
  <c r="R707" i="12"/>
  <c r="R771" i="12"/>
  <c r="R624" i="12"/>
  <c r="R588" i="12"/>
  <c r="R621" i="12"/>
  <c r="R561" i="12"/>
  <c r="R598" i="12"/>
  <c r="R485" i="12"/>
  <c r="R474" i="12"/>
  <c r="R522" i="12"/>
  <c r="R473" i="12"/>
  <c r="R469" i="12"/>
  <c r="R427" i="12"/>
  <c r="R378" i="12"/>
  <c r="R383" i="12"/>
  <c r="R413" i="12"/>
  <c r="R402" i="12"/>
  <c r="R395" i="12"/>
  <c r="R224" i="12"/>
  <c r="R277" i="12"/>
  <c r="R308" i="12"/>
  <c r="R264" i="12"/>
  <c r="R341" i="12"/>
  <c r="R305" i="12"/>
  <c r="R339" i="12"/>
  <c r="R382" i="12"/>
  <c r="R367" i="12"/>
  <c r="R238" i="12"/>
  <c r="R309" i="12"/>
  <c r="R362" i="12"/>
  <c r="R306" i="12"/>
  <c r="R208" i="12"/>
  <c r="R420" i="12"/>
  <c r="R680" i="12"/>
  <c r="R650" i="12"/>
  <c r="R663" i="12"/>
  <c r="R968" i="12"/>
  <c r="R748" i="12"/>
  <c r="R828" i="12"/>
  <c r="R918" i="12"/>
  <c r="R944" i="12"/>
  <c r="R149" i="12"/>
  <c r="R141" i="12"/>
  <c r="R146" i="12"/>
  <c r="R147" i="12"/>
  <c r="R162" i="12"/>
  <c r="R153" i="12"/>
  <c r="R166" i="12"/>
  <c r="T914" i="12"/>
  <c r="S914" i="12"/>
  <c r="V914" i="12" s="1"/>
  <c r="T797" i="12"/>
  <c r="S797" i="12"/>
  <c r="V797" i="12" s="1"/>
  <c r="R810" i="12"/>
  <c r="S703" i="12"/>
  <c r="V703" i="12" s="1"/>
  <c r="T703" i="12"/>
  <c r="T536" i="12"/>
  <c r="S536" i="12"/>
  <c r="V536" i="12" s="1"/>
  <c r="S462" i="12"/>
  <c r="V462" i="12" s="1"/>
  <c r="T462" i="12"/>
  <c r="R451" i="12"/>
  <c r="R668" i="12"/>
  <c r="R977" i="12"/>
  <c r="R973" i="12"/>
  <c r="R784" i="12"/>
  <c r="R645" i="12"/>
  <c r="R649" i="12"/>
  <c r="R515" i="12"/>
  <c r="R540" i="12"/>
  <c r="R460" i="12"/>
  <c r="R449" i="12"/>
  <c r="R202" i="12"/>
  <c r="R935" i="12"/>
  <c r="R785" i="12"/>
  <c r="R798" i="12"/>
  <c r="R699" i="12"/>
  <c r="R755" i="12"/>
  <c r="R753" i="12"/>
  <c r="R729" i="12"/>
  <c r="R740" i="12"/>
  <c r="R695" i="12"/>
  <c r="R582" i="12"/>
  <c r="R560" i="12"/>
  <c r="R923" i="12"/>
  <c r="R993" i="12"/>
  <c r="R908" i="12"/>
  <c r="R741" i="12"/>
  <c r="R805" i="12"/>
  <c r="R955" i="12"/>
  <c r="R899" i="12"/>
  <c r="R925" i="12"/>
  <c r="R871" i="12"/>
  <c r="R963" i="12"/>
  <c r="R924" i="12"/>
  <c r="R940" i="12"/>
  <c r="R827" i="12"/>
  <c r="R787" i="12"/>
  <c r="R875" i="12"/>
  <c r="R791" i="12"/>
  <c r="R802" i="12"/>
  <c r="R736" i="12"/>
  <c r="R856" i="12"/>
  <c r="R879" i="12"/>
  <c r="R819" i="12"/>
  <c r="R870" i="12"/>
  <c r="R657" i="12"/>
  <c r="R882" i="12"/>
  <c r="R910" i="12"/>
  <c r="R635" i="12"/>
  <c r="R670" i="12"/>
  <c r="R606" i="12"/>
  <c r="R629" i="12"/>
  <c r="R692" i="12"/>
  <c r="R654" i="12"/>
  <c r="R584" i="12"/>
  <c r="R576" i="12"/>
  <c r="R616" i="12"/>
  <c r="R558" i="12"/>
  <c r="R585" i="12"/>
  <c r="R472" i="12"/>
  <c r="R543" i="12"/>
  <c r="R509" i="12"/>
  <c r="R471" i="12"/>
  <c r="R508" i="12"/>
  <c r="R418" i="12"/>
  <c r="R440" i="12"/>
  <c r="R381" i="12"/>
  <c r="R407" i="12"/>
  <c r="R392" i="12"/>
  <c r="R448" i="12"/>
  <c r="R200" i="12"/>
  <c r="R254" i="12"/>
  <c r="R295" i="12"/>
  <c r="R257" i="12"/>
  <c r="R314" i="12"/>
  <c r="R287" i="12"/>
  <c r="R333" i="12"/>
  <c r="R355" i="12"/>
  <c r="R360" i="12"/>
  <c r="R231" i="12"/>
  <c r="R296" i="12"/>
  <c r="R313" i="12"/>
  <c r="R340" i="12"/>
  <c r="R366" i="12"/>
  <c r="R422" i="12"/>
  <c r="R608" i="12"/>
  <c r="R596" i="12"/>
  <c r="R686" i="12"/>
  <c r="R764" i="12"/>
  <c r="R816" i="12"/>
  <c r="R848" i="12"/>
  <c r="R890" i="12"/>
  <c r="R951" i="12"/>
  <c r="R353" i="12"/>
  <c r="R144" i="12"/>
  <c r="R143" i="12"/>
  <c r="R168" i="12"/>
  <c r="R150" i="12"/>
  <c r="R182" i="12"/>
  <c r="R161" i="12"/>
  <c r="S901" i="12"/>
  <c r="V901" i="12" s="1"/>
  <c r="T901" i="12"/>
  <c r="T696" i="12"/>
  <c r="S696" i="12"/>
  <c r="V696" i="12" s="1"/>
  <c r="R704" i="12"/>
  <c r="T484" i="12"/>
  <c r="S484" i="12"/>
  <c r="V484" i="12" s="1"/>
  <c r="R352" i="12"/>
  <c r="R610" i="12"/>
  <c r="R770" i="12"/>
  <c r="R865" i="12"/>
  <c r="R853" i="12"/>
  <c r="R989" i="12"/>
  <c r="R933" i="12"/>
  <c r="R854" i="12"/>
  <c r="R673" i="12"/>
  <c r="R232" i="12"/>
  <c r="R950" i="12"/>
  <c r="R974" i="12"/>
  <c r="R904" i="12"/>
  <c r="R851" i="12"/>
  <c r="R959" i="12"/>
  <c r="R822" i="12"/>
  <c r="R887" i="12"/>
  <c r="R786" i="12"/>
  <c r="R779" i="12"/>
  <c r="R841" i="12"/>
  <c r="R780" i="12"/>
  <c r="R773" i="12"/>
  <c r="R722" i="12"/>
  <c r="R768" i="12"/>
  <c r="R847" i="12"/>
  <c r="R868" i="12"/>
  <c r="R720" i="12"/>
  <c r="R653" i="12"/>
  <c r="R866" i="12"/>
  <c r="R808" i="12"/>
  <c r="R873" i="12"/>
  <c r="R637" i="12"/>
  <c r="R690" i="12"/>
  <c r="R613" i="12"/>
  <c r="R678" i="12"/>
  <c r="R646" i="12"/>
  <c r="R578" i="12"/>
  <c r="R562" i="12"/>
  <c r="R611" i="12"/>
  <c r="R552" i="12"/>
  <c r="R575" i="12"/>
  <c r="R541" i="12"/>
  <c r="R512" i="12"/>
  <c r="R506" i="12"/>
  <c r="R524" i="12"/>
  <c r="R456" i="12"/>
  <c r="R416" i="12"/>
  <c r="R424" i="12"/>
  <c r="R516" i="12"/>
  <c r="R388" i="12"/>
  <c r="R495" i="12"/>
  <c r="R386" i="12"/>
  <c r="R466" i="12"/>
  <c r="R250" i="12"/>
  <c r="R275" i="12"/>
  <c r="R228" i="12"/>
  <c r="R289" i="12"/>
  <c r="R262" i="12"/>
  <c r="R323" i="12"/>
  <c r="R326" i="12"/>
  <c r="R351" i="12"/>
  <c r="R229" i="12"/>
  <c r="R288" i="12"/>
  <c r="R283" i="12"/>
  <c r="R211" i="12"/>
  <c r="R256" i="12"/>
  <c r="R234" i="12"/>
  <c r="R500" i="12"/>
  <c r="R620" i="12"/>
  <c r="R599" i="12"/>
  <c r="R793" i="12"/>
  <c r="R774" i="12"/>
  <c r="R932" i="12"/>
  <c r="R862" i="12"/>
  <c r="R893" i="12"/>
  <c r="R995" i="12"/>
  <c r="R284" i="12"/>
  <c r="R337" i="12"/>
  <c r="R142" i="12"/>
  <c r="R318" i="12"/>
  <c r="R140" i="12"/>
  <c r="R151" i="12"/>
  <c r="R157" i="12"/>
  <c r="R158" i="12"/>
  <c r="T889" i="12"/>
  <c r="S889" i="12"/>
  <c r="V889" i="12" s="1"/>
  <c r="S803" i="12"/>
  <c r="V803" i="12" s="1"/>
  <c r="T803" i="12"/>
  <c r="S615" i="12"/>
  <c r="V615" i="12" s="1"/>
  <c r="T615" i="12"/>
  <c r="T566" i="12"/>
  <c r="S566" i="12"/>
  <c r="V566" i="12" s="1"/>
  <c r="T431" i="12"/>
  <c r="S431" i="12"/>
  <c r="V431" i="12" s="1"/>
  <c r="S394" i="12"/>
  <c r="V394" i="12" s="1"/>
  <c r="T394" i="12"/>
  <c r="R761" i="12"/>
  <c r="R709" i="12"/>
  <c r="R638" i="12"/>
  <c r="R942" i="12"/>
  <c r="R892" i="12"/>
  <c r="R928" i="12"/>
  <c r="R829" i="12"/>
  <c r="R775" i="12"/>
  <c r="R824" i="12"/>
  <c r="R769" i="12"/>
  <c r="R746" i="12"/>
  <c r="R855" i="12"/>
  <c r="R794" i="12"/>
  <c r="R754" i="12"/>
  <c r="R628" i="12"/>
  <c r="R603" i="12"/>
  <c r="R627" i="12"/>
  <c r="R571" i="12"/>
  <c r="R559" i="12"/>
  <c r="R525" i="12"/>
  <c r="R639" i="12"/>
  <c r="R570" i="12"/>
  <c r="R523" i="12"/>
  <c r="R499" i="12"/>
  <c r="R521" i="12"/>
  <c r="R443" i="12"/>
  <c r="R406" i="12"/>
  <c r="R414" i="12"/>
  <c r="R455" i="12"/>
  <c r="R379" i="12"/>
  <c r="R439" i="12"/>
  <c r="R357" i="12"/>
  <c r="R461" i="12"/>
  <c r="R243" i="12"/>
  <c r="R266" i="12"/>
  <c r="R221" i="12"/>
  <c r="R272" i="12"/>
  <c r="R255" i="12"/>
  <c r="R320" i="12"/>
  <c r="R299" i="12"/>
  <c r="R345" i="12"/>
  <c r="R227" i="12"/>
  <c r="R281" i="12"/>
  <c r="R252" i="12"/>
  <c r="R258" i="12"/>
  <c r="R268" i="12"/>
  <c r="R488" i="12"/>
  <c r="R532" i="12"/>
  <c r="R687" i="12"/>
  <c r="R730" i="12"/>
  <c r="R821" i="12"/>
  <c r="R788" i="12"/>
  <c r="R960" i="12"/>
  <c r="R896" i="12"/>
  <c r="R943" i="12"/>
  <c r="R276" i="12"/>
  <c r="R294" i="12"/>
  <c r="R240" i="12"/>
  <c r="R328" i="12"/>
  <c r="R126" i="12"/>
  <c r="R154" i="12"/>
  <c r="R197" i="12"/>
  <c r="R155" i="12"/>
  <c r="T719" i="12"/>
  <c r="S719" i="12"/>
  <c r="V719" i="12" s="1"/>
  <c r="T303" i="12"/>
  <c r="S303" i="12"/>
  <c r="V303" i="12" s="1"/>
  <c r="R978" i="12"/>
  <c r="R533" i="12"/>
  <c r="R966" i="12"/>
  <c r="R839" i="12"/>
  <c r="R913" i="12"/>
  <c r="R945" i="12"/>
  <c r="R750" i="12"/>
  <c r="R716" i="12"/>
  <c r="R837" i="12"/>
  <c r="R682" i="12"/>
  <c r="R836" i="12"/>
  <c r="R857" i="12"/>
  <c r="R665" i="12"/>
  <c r="R664" i="12"/>
  <c r="R507" i="12"/>
  <c r="R926" i="12"/>
  <c r="R971" i="12"/>
  <c r="R859" i="12"/>
  <c r="R984" i="12"/>
  <c r="R922" i="12"/>
  <c r="R903" i="12"/>
  <c r="R997" i="12"/>
  <c r="R867" i="12"/>
  <c r="R912" i="12"/>
  <c r="R799" i="12"/>
  <c r="R985" i="12"/>
  <c r="R763" i="12"/>
  <c r="R969" i="12"/>
  <c r="R734" i="12"/>
  <c r="R832" i="12"/>
  <c r="R834" i="12"/>
  <c r="R766" i="12"/>
  <c r="R702" i="12"/>
  <c r="R811" i="12"/>
  <c r="R710" i="12"/>
  <c r="R800" i="12"/>
  <c r="R609" i="12"/>
  <c r="R631" i="12"/>
  <c r="R589" i="12"/>
  <c r="R660" i="12"/>
  <c r="R602" i="12"/>
  <c r="R563" i="12"/>
  <c r="R547" i="12"/>
  <c r="R623" i="12"/>
  <c r="R577" i="12"/>
  <c r="R568" i="12"/>
  <c r="R510" i="12"/>
  <c r="R501" i="12"/>
  <c r="R494" i="12"/>
  <c r="R446" i="12"/>
  <c r="R435" i="12"/>
  <c r="R370" i="12"/>
  <c r="R404" i="12"/>
  <c r="R442" i="12"/>
  <c r="R371" i="12"/>
  <c r="R436" i="12"/>
  <c r="R338" i="12"/>
  <c r="R399" i="12"/>
  <c r="R241" i="12"/>
  <c r="R433" i="12"/>
  <c r="R207" i="12"/>
  <c r="R259" i="12"/>
  <c r="R253" i="12"/>
  <c r="R307" i="12"/>
  <c r="R271" i="12"/>
  <c r="R324" i="12"/>
  <c r="R390" i="12"/>
  <c r="R206" i="12"/>
  <c r="R245" i="12"/>
  <c r="R365" i="12"/>
  <c r="R270" i="12"/>
  <c r="R511" i="12"/>
  <c r="R580" i="12"/>
  <c r="R574" i="12"/>
  <c r="R662" i="12"/>
  <c r="R884" i="12"/>
  <c r="R930" i="12"/>
  <c r="R850" i="12"/>
  <c r="R917" i="12"/>
  <c r="R953" i="12"/>
  <c r="R188" i="12"/>
  <c r="R177" i="12"/>
  <c r="R478" i="12"/>
  <c r="R218" i="12"/>
  <c r="R301" i="12"/>
  <c r="R138" i="12"/>
  <c r="R127" i="12"/>
  <c r="R169" i="12"/>
  <c r="R152" i="12"/>
  <c r="R940" i="11"/>
  <c r="R913" i="11"/>
  <c r="R953" i="11"/>
  <c r="R943" i="11"/>
  <c r="R971" i="11"/>
  <c r="R952" i="11"/>
  <c r="R847" i="11"/>
  <c r="R825" i="11"/>
  <c r="R829" i="11"/>
  <c r="R844" i="11"/>
  <c r="R803" i="11"/>
  <c r="R826" i="11"/>
  <c r="R804" i="11"/>
  <c r="R767" i="11"/>
  <c r="R809" i="11"/>
  <c r="R876" i="11"/>
  <c r="R808" i="11"/>
  <c r="R754" i="11"/>
  <c r="R658" i="11"/>
  <c r="R681" i="11"/>
  <c r="R770" i="11"/>
  <c r="R797" i="11"/>
  <c r="R748" i="11"/>
  <c r="R684" i="11"/>
  <c r="R634" i="11"/>
  <c r="R650" i="11"/>
  <c r="R649" i="11"/>
  <c r="R609" i="11"/>
  <c r="R514" i="11"/>
  <c r="R644" i="11"/>
  <c r="R527" i="11"/>
  <c r="R544" i="11"/>
  <c r="R578" i="11"/>
  <c r="R587" i="11"/>
  <c r="R470" i="11"/>
  <c r="R448" i="11"/>
  <c r="R430" i="11"/>
  <c r="R484" i="11"/>
  <c r="R428" i="11"/>
  <c r="R489" i="11"/>
  <c r="R478" i="11"/>
  <c r="R415" i="11"/>
  <c r="R414" i="11"/>
  <c r="R401" i="11"/>
  <c r="R434" i="11"/>
  <c r="R444" i="11"/>
  <c r="R494" i="11"/>
  <c r="R354" i="11"/>
  <c r="S318" i="11"/>
  <c r="V318" i="11" s="1"/>
  <c r="T318" i="11"/>
  <c r="R320" i="11"/>
  <c r="R267" i="11"/>
  <c r="R165" i="11"/>
  <c r="R196" i="11"/>
  <c r="R229" i="11"/>
  <c r="R242" i="11"/>
  <c r="R155" i="11"/>
  <c r="R256" i="11"/>
  <c r="R273" i="11"/>
  <c r="R421" i="11"/>
  <c r="R348" i="11"/>
  <c r="R536" i="11"/>
  <c r="R535" i="11"/>
  <c r="R792" i="11"/>
  <c r="R771" i="11"/>
  <c r="R912" i="11"/>
  <c r="R966" i="11"/>
  <c r="R150" i="11"/>
  <c r="R144" i="11"/>
  <c r="R103" i="11"/>
  <c r="R141" i="11"/>
  <c r="R137" i="11"/>
  <c r="R87" i="11"/>
  <c r="R85" i="11"/>
  <c r="R94" i="11"/>
  <c r="T950" i="11"/>
  <c r="S950" i="11"/>
  <c r="V950" i="11" s="1"/>
  <c r="T820" i="11"/>
  <c r="S820" i="11"/>
  <c r="V820" i="11" s="1"/>
  <c r="T787" i="11"/>
  <c r="T757" i="11"/>
  <c r="S757" i="11"/>
  <c r="V757" i="11" s="1"/>
  <c r="S805" i="11"/>
  <c r="V805" i="11" s="1"/>
  <c r="T805" i="11"/>
  <c r="T749" i="11"/>
  <c r="S749" i="11"/>
  <c r="V749" i="11" s="1"/>
  <c r="T677" i="11"/>
  <c r="S677" i="11"/>
  <c r="V677" i="11" s="1"/>
  <c r="S736" i="11"/>
  <c r="V736" i="11" s="1"/>
  <c r="T736" i="11"/>
  <c r="T794" i="11"/>
  <c r="S794" i="11"/>
  <c r="V794" i="11" s="1"/>
  <c r="T725" i="11"/>
  <c r="T648" i="11"/>
  <c r="S648" i="11"/>
  <c r="V648" i="11" s="1"/>
  <c r="T622" i="11"/>
  <c r="S622" i="11"/>
  <c r="V622" i="11" s="1"/>
  <c r="T629" i="11"/>
  <c r="S509" i="11"/>
  <c r="V509" i="11" s="1"/>
  <c r="T509" i="11"/>
  <c r="T516" i="11"/>
  <c r="S516" i="11"/>
  <c r="V516" i="11" s="1"/>
  <c r="T540" i="11"/>
  <c r="S540" i="11"/>
  <c r="V540" i="11" s="1"/>
  <c r="T554" i="11"/>
  <c r="S554" i="11"/>
  <c r="V554" i="11" s="1"/>
  <c r="T567" i="11"/>
  <c r="S567" i="11"/>
  <c r="V567" i="11" s="1"/>
  <c r="S442" i="11"/>
  <c r="V442" i="11" s="1"/>
  <c r="T442" i="11"/>
  <c r="T427" i="11"/>
  <c r="S427" i="11"/>
  <c r="V427" i="11" s="1"/>
  <c r="T541" i="11"/>
  <c r="S541" i="11"/>
  <c r="V541" i="11" s="1"/>
  <c r="S426" i="11"/>
  <c r="V426" i="11" s="1"/>
  <c r="T486" i="11"/>
  <c r="S486" i="11"/>
  <c r="V486" i="11" s="1"/>
  <c r="T449" i="11"/>
  <c r="S402" i="11"/>
  <c r="V402" i="11" s="1"/>
  <c r="T402" i="11"/>
  <c r="R411" i="11"/>
  <c r="R399" i="11"/>
  <c r="R382" i="11"/>
  <c r="R403" i="11"/>
  <c r="R433" i="11"/>
  <c r="T313" i="11"/>
  <c r="S313" i="11"/>
  <c r="V313" i="11" s="1"/>
  <c r="R204" i="11"/>
  <c r="R198" i="11"/>
  <c r="R158" i="11"/>
  <c r="R237" i="11"/>
  <c r="R285" i="11"/>
  <c r="R279" i="11"/>
  <c r="R408" i="11"/>
  <c r="R596" i="11"/>
  <c r="R547" i="11"/>
  <c r="R908" i="11"/>
  <c r="R783" i="11"/>
  <c r="R924" i="11"/>
  <c r="R978" i="11"/>
  <c r="R147" i="11"/>
  <c r="R118" i="11"/>
  <c r="R67" i="11"/>
  <c r="R104" i="11"/>
  <c r="R134" i="11"/>
  <c r="R61" i="11"/>
  <c r="R68" i="11"/>
  <c r="R58" i="11"/>
  <c r="T834" i="11"/>
  <c r="S834" i="11"/>
  <c r="V834" i="11" s="1"/>
  <c r="T919" i="11"/>
  <c r="S919" i="11"/>
  <c r="V919" i="11" s="1"/>
  <c r="T989" i="11"/>
  <c r="S989" i="11"/>
  <c r="V989" i="11" s="1"/>
  <c r="T993" i="11"/>
  <c r="S993" i="11"/>
  <c r="V993" i="11" s="1"/>
  <c r="T775" i="11"/>
  <c r="S775" i="11"/>
  <c r="V775" i="11" s="1"/>
  <c r="T755" i="11"/>
  <c r="S755" i="11"/>
  <c r="V755" i="11" s="1"/>
  <c r="T788" i="11"/>
  <c r="S788" i="11"/>
  <c r="V788" i="11" s="1"/>
  <c r="T746" i="11"/>
  <c r="S746" i="11"/>
  <c r="V746" i="11" s="1"/>
  <c r="T727" i="11"/>
  <c r="S727" i="11"/>
  <c r="V727" i="11" s="1"/>
  <c r="S729" i="11"/>
  <c r="V729" i="11" s="1"/>
  <c r="T729" i="11"/>
  <c r="T669" i="11"/>
  <c r="S669" i="11"/>
  <c r="V669" i="11" s="1"/>
  <c r="T716" i="11"/>
  <c r="S716" i="11"/>
  <c r="V716" i="11" s="1"/>
  <c r="R718" i="11"/>
  <c r="T632" i="11"/>
  <c r="S632" i="11"/>
  <c r="V632" i="11" s="1"/>
  <c r="T610" i="11"/>
  <c r="S610" i="11"/>
  <c r="V610" i="11" s="1"/>
  <c r="S617" i="11"/>
  <c r="V617" i="11" s="1"/>
  <c r="T583" i="11"/>
  <c r="S583" i="11"/>
  <c r="V583" i="11" s="1"/>
  <c r="S558" i="11"/>
  <c r="V558" i="11" s="1"/>
  <c r="T558" i="11"/>
  <c r="S594" i="11"/>
  <c r="V594" i="11" s="1"/>
  <c r="T594" i="11"/>
  <c r="T614" i="11"/>
  <c r="S614" i="11"/>
  <c r="V614" i="11" s="1"/>
  <c r="T510" i="11"/>
  <c r="S510" i="11"/>
  <c r="V510" i="11" s="1"/>
  <c r="S546" i="11"/>
  <c r="V546" i="11" s="1"/>
  <c r="T546" i="11"/>
  <c r="R565" i="11"/>
  <c r="R482" i="11"/>
  <c r="R418" i="11"/>
  <c r="R493" i="11"/>
  <c r="R450" i="11"/>
  <c r="R562" i="11"/>
  <c r="R471" i="11"/>
  <c r="R436" i="11"/>
  <c r="R380" i="11"/>
  <c r="R397" i="11"/>
  <c r="R384" i="11"/>
  <c r="R373" i="11"/>
  <c r="R396" i="11"/>
  <c r="R420" i="11"/>
  <c r="R336" i="11"/>
  <c r="R240" i="11"/>
  <c r="R202" i="11"/>
  <c r="R195" i="11"/>
  <c r="R156" i="11"/>
  <c r="R160" i="11"/>
  <c r="R166" i="11"/>
  <c r="R297" i="11"/>
  <c r="R432" i="11"/>
  <c r="R560" i="11"/>
  <c r="R652" i="11"/>
  <c r="R641" i="11"/>
  <c r="R676" i="11"/>
  <c r="R817" i="11"/>
  <c r="R996" i="11"/>
  <c r="R990" i="11"/>
  <c r="R113" i="11"/>
  <c r="R97" i="11"/>
  <c r="R63" i="11"/>
  <c r="R60" i="11"/>
  <c r="R131" i="11"/>
  <c r="R44" i="11"/>
  <c r="R57" i="11"/>
  <c r="R50" i="11"/>
  <c r="T835" i="11"/>
  <c r="S835" i="11"/>
  <c r="V835" i="11" s="1"/>
  <c r="S944" i="11"/>
  <c r="V944" i="11" s="1"/>
  <c r="S832" i="11"/>
  <c r="V832" i="11" s="1"/>
  <c r="R927" i="11"/>
  <c r="R879" i="11"/>
  <c r="R956" i="11"/>
  <c r="T763" i="11"/>
  <c r="S763" i="11"/>
  <c r="V763" i="11" s="1"/>
  <c r="R840" i="11"/>
  <c r="T782" i="11"/>
  <c r="S782" i="11"/>
  <c r="V782" i="11" s="1"/>
  <c r="R707" i="11"/>
  <c r="R712" i="11"/>
  <c r="R709" i="11"/>
  <c r="R732" i="11"/>
  <c r="T630" i="11"/>
  <c r="S630" i="11"/>
  <c r="V630" i="11" s="1"/>
  <c r="T593" i="11"/>
  <c r="S593" i="11"/>
  <c r="V593" i="11" s="1"/>
  <c r="R666" i="11"/>
  <c r="T530" i="11"/>
  <c r="S530" i="11"/>
  <c r="V530" i="11" s="1"/>
  <c r="S584" i="11"/>
  <c r="V584" i="11" s="1"/>
  <c r="T584" i="11"/>
  <c r="T598" i="11"/>
  <c r="S598" i="11"/>
  <c r="V598" i="11" s="1"/>
  <c r="R508" i="11"/>
  <c r="R574" i="11"/>
  <c r="R515" i="11"/>
  <c r="R556" i="11"/>
  <c r="R453" i="11"/>
  <c r="R405" i="11"/>
  <c r="R490" i="11"/>
  <c r="R443" i="11"/>
  <c r="R543" i="11"/>
  <c r="R464" i="11"/>
  <c r="R429" i="11"/>
  <c r="R376" i="11"/>
  <c r="R368" i="11"/>
  <c r="R379" i="11"/>
  <c r="R370" i="11"/>
  <c r="R381" i="11"/>
  <c r="R412" i="11"/>
  <c r="R390" i="11"/>
  <c r="R366" i="11"/>
  <c r="T317" i="11"/>
  <c r="S317" i="11"/>
  <c r="V317" i="11" s="1"/>
  <c r="R176" i="11"/>
  <c r="R186" i="11"/>
  <c r="R167" i="11"/>
  <c r="R178" i="11"/>
  <c r="R365" i="11"/>
  <c r="R268" i="11"/>
  <c r="R524" i="11"/>
  <c r="R499" i="11"/>
  <c r="R670" i="11"/>
  <c r="R678" i="11"/>
  <c r="R819" i="11"/>
  <c r="R906" i="11"/>
  <c r="R991" i="11"/>
  <c r="R110" i="11"/>
  <c r="R90" i="11"/>
  <c r="R115" i="11"/>
  <c r="R41" i="11"/>
  <c r="R81" i="11"/>
  <c r="R106" i="11"/>
  <c r="R47" i="11"/>
  <c r="T887" i="11"/>
  <c r="S887" i="11"/>
  <c r="V887" i="11" s="1"/>
  <c r="S886" i="11"/>
  <c r="V886" i="11" s="1"/>
  <c r="T886" i="11"/>
  <c r="R929" i="11"/>
  <c r="R986" i="11"/>
  <c r="T751" i="11"/>
  <c r="S751" i="11"/>
  <c r="V751" i="11" s="1"/>
  <c r="R965" i="11"/>
  <c r="R926" i="11"/>
  <c r="R851" i="11"/>
  <c r="R874" i="11"/>
  <c r="R730" i="11"/>
  <c r="R764" i="11"/>
  <c r="R715" i="11"/>
  <c r="R710" i="11"/>
  <c r="R723" i="11"/>
  <c r="R631" i="11"/>
  <c r="R503" i="11"/>
  <c r="R538" i="11"/>
  <c r="R588" i="11"/>
  <c r="R506" i="11"/>
  <c r="R557" i="11"/>
  <c r="R675" i="11"/>
  <c r="R552" i="11"/>
  <c r="R440" i="11"/>
  <c r="R604" i="11"/>
  <c r="R487" i="11"/>
  <c r="R419" i="11"/>
  <c r="R500" i="11"/>
  <c r="R454" i="11"/>
  <c r="R417" i="11"/>
  <c r="R374" i="11"/>
  <c r="R359" i="11"/>
  <c r="R349" i="11"/>
  <c r="R351" i="11"/>
  <c r="R375" i="11"/>
  <c r="R400" i="11"/>
  <c r="R360" i="11"/>
  <c r="R367" i="11"/>
  <c r="T325" i="11"/>
  <c r="S325" i="11"/>
  <c r="V325" i="11" s="1"/>
  <c r="R153" i="11"/>
  <c r="R162" i="11"/>
  <c r="R154" i="11"/>
  <c r="R190" i="11"/>
  <c r="R378" i="11"/>
  <c r="R292" i="11"/>
  <c r="R569" i="11"/>
  <c r="R639" i="11"/>
  <c r="R682" i="11"/>
  <c r="R690" i="11"/>
  <c r="R972" i="11"/>
  <c r="R936" i="11"/>
  <c r="R980" i="11"/>
  <c r="R107" i="11"/>
  <c r="R86" i="11"/>
  <c r="R182" i="11"/>
  <c r="R157" i="11"/>
  <c r="R112" i="11"/>
  <c r="R43" i="11"/>
  <c r="R72" i="11"/>
  <c r="R42" i="11"/>
  <c r="S814" i="11"/>
  <c r="V814" i="11" s="1"/>
  <c r="T814" i="11"/>
  <c r="T823" i="11"/>
  <c r="S823" i="11"/>
  <c r="V823" i="11" s="1"/>
  <c r="R967" i="11"/>
  <c r="R917" i="11"/>
  <c r="R916" i="11"/>
  <c r="R914" i="11"/>
  <c r="R896" i="11"/>
  <c r="R895" i="11"/>
  <c r="R695" i="11"/>
  <c r="R962" i="11"/>
  <c r="R893" i="11"/>
  <c r="R910" i="11"/>
  <c r="R894" i="11"/>
  <c r="R839" i="11"/>
  <c r="R882" i="11"/>
  <c r="R899" i="11"/>
  <c r="R867" i="11"/>
  <c r="R806" i="11"/>
  <c r="R833" i="11"/>
  <c r="R762" i="11"/>
  <c r="R742" i="11"/>
  <c r="R800" i="11"/>
  <c r="R713" i="11"/>
  <c r="R646" i="11"/>
  <c r="R683" i="11"/>
  <c r="R700" i="11"/>
  <c r="R697" i="11"/>
  <c r="R720" i="11"/>
  <c r="R618" i="11"/>
  <c r="R580" i="11"/>
  <c r="R619" i="11"/>
  <c r="R625" i="11"/>
  <c r="R699" i="11"/>
  <c r="R532" i="11"/>
  <c r="R572" i="11"/>
  <c r="R502" i="11"/>
  <c r="R537" i="11"/>
  <c r="R672" i="11"/>
  <c r="R526" i="11"/>
  <c r="R438" i="11"/>
  <c r="R549" i="11"/>
  <c r="R479" i="11"/>
  <c r="R407" i="11"/>
  <c r="R495" i="11"/>
  <c r="R529" i="11"/>
  <c r="R446" i="11"/>
  <c r="R355" i="11"/>
  <c r="R357" i="11"/>
  <c r="R339" i="11"/>
  <c r="T328" i="11"/>
  <c r="S328" i="11"/>
  <c r="V328" i="11" s="1"/>
  <c r="R333" i="11"/>
  <c r="R383" i="11"/>
  <c r="R330" i="11"/>
  <c r="T327" i="11"/>
  <c r="S327" i="11"/>
  <c r="V327" i="11" s="1"/>
  <c r="T326" i="11"/>
  <c r="S326" i="11"/>
  <c r="V326" i="11" s="1"/>
  <c r="R309" i="11"/>
  <c r="R180" i="11"/>
  <c r="R218" i="11"/>
  <c r="R257" i="11"/>
  <c r="R181" i="11"/>
  <c r="R169" i="11"/>
  <c r="R214" i="11"/>
  <c r="R310" i="11"/>
  <c r="R346" i="11"/>
  <c r="R599" i="11"/>
  <c r="R575" i="11"/>
  <c r="R694" i="11"/>
  <c r="R702" i="11"/>
  <c r="R813" i="11"/>
  <c r="R911" i="11"/>
  <c r="R992" i="11"/>
  <c r="R101" i="11"/>
  <c r="R56" i="11"/>
  <c r="R127" i="11"/>
  <c r="R143" i="11"/>
  <c r="R109" i="11"/>
  <c r="R46" i="11"/>
  <c r="R48" i="11"/>
  <c r="T901" i="11"/>
  <c r="S901" i="11"/>
  <c r="V901" i="11" s="1"/>
  <c r="T875" i="11"/>
  <c r="S875" i="11"/>
  <c r="V875" i="11" s="1"/>
  <c r="R905" i="11"/>
  <c r="R922" i="11"/>
  <c r="T786" i="11"/>
  <c r="S786" i="11"/>
  <c r="V786" i="11" s="1"/>
  <c r="R1000" i="11"/>
  <c r="R915" i="11"/>
  <c r="R963" i="11"/>
  <c r="R970" i="11"/>
  <c r="R828" i="11"/>
  <c r="R774" i="11"/>
  <c r="R818" i="11"/>
  <c r="R717" i="11"/>
  <c r="R704" i="11"/>
  <c r="T637" i="11"/>
  <c r="S637" i="11"/>
  <c r="V637" i="11" s="1"/>
  <c r="R981" i="11"/>
  <c r="R909" i="11"/>
  <c r="R902" i="11"/>
  <c r="R864" i="11"/>
  <c r="R979" i="11"/>
  <c r="R932" i="11"/>
  <c r="R892" i="11"/>
  <c r="R987" i="11"/>
  <c r="R982" i="11"/>
  <c r="R904" i="11"/>
  <c r="R890" i="11"/>
  <c r="R827" i="11"/>
  <c r="R880" i="11"/>
  <c r="R884" i="11"/>
  <c r="R862" i="11"/>
  <c r="R802" i="11"/>
  <c r="R799" i="11"/>
  <c r="R830" i="11"/>
  <c r="R900" i="11"/>
  <c r="R740" i="11"/>
  <c r="R790" i="11"/>
  <c r="R703" i="11"/>
  <c r="R810" i="11"/>
  <c r="R671" i="11"/>
  <c r="R698" i="11"/>
  <c r="R692" i="11"/>
  <c r="R663" i="11"/>
  <c r="R608" i="11"/>
  <c r="R653" i="11"/>
  <c r="R607" i="11"/>
  <c r="R613" i="11"/>
  <c r="R696" i="11"/>
  <c r="R528" i="11"/>
  <c r="R561" i="11"/>
  <c r="R651" i="11"/>
  <c r="R531" i="11"/>
  <c r="R571" i="11"/>
  <c r="R507" i="11"/>
  <c r="R404" i="11"/>
  <c r="R501" i="11"/>
  <c r="R475" i="11"/>
  <c r="R628" i="11"/>
  <c r="R474" i="11"/>
  <c r="R513" i="11"/>
  <c r="R425" i="11"/>
  <c r="R343" i="11"/>
  <c r="R445" i="11"/>
  <c r="R406" i="11"/>
  <c r="R461" i="11"/>
  <c r="R480" i="11"/>
  <c r="R352" i="11"/>
  <c r="R314" i="11"/>
  <c r="R305" i="11"/>
  <c r="R302" i="11"/>
  <c r="R342" i="11"/>
  <c r="R304" i="11"/>
  <c r="R238" i="11"/>
  <c r="R261" i="11"/>
  <c r="R210" i="11"/>
  <c r="R221" i="11"/>
  <c r="R159" i="11"/>
  <c r="R71" i="11"/>
  <c r="R193" i="11"/>
  <c r="R226" i="11"/>
  <c r="R311" i="11"/>
  <c r="R353" i="11"/>
  <c r="R511" i="11"/>
  <c r="R659" i="11"/>
  <c r="R706" i="11"/>
  <c r="R714" i="11"/>
  <c r="R741" i="11"/>
  <c r="R948" i="11"/>
  <c r="R923" i="11"/>
  <c r="R99" i="11"/>
  <c r="R53" i="11"/>
  <c r="R124" i="11"/>
  <c r="R126" i="11"/>
  <c r="R102" i="11"/>
  <c r="T925" i="11"/>
  <c r="S925" i="11"/>
  <c r="V925" i="11" s="1"/>
  <c r="T985" i="11"/>
  <c r="S985" i="11"/>
  <c r="V985" i="11" s="1"/>
  <c r="R988" i="11"/>
  <c r="R961" i="11"/>
  <c r="R964" i="11"/>
  <c r="R921" i="11"/>
  <c r="R885" i="11"/>
  <c r="R889" i="11"/>
  <c r="R870" i="11"/>
  <c r="R872" i="11"/>
  <c r="R855" i="11"/>
  <c r="R869" i="11"/>
  <c r="R793" i="11"/>
  <c r="R784" i="11"/>
  <c r="R857" i="11"/>
  <c r="R881" i="11"/>
  <c r="R785" i="11"/>
  <c r="R701" i="11"/>
  <c r="R807" i="11"/>
  <c r="R845" i="11"/>
  <c r="R688" i="11"/>
  <c r="R685" i="11"/>
  <c r="R758" i="11"/>
  <c r="R606" i="11"/>
  <c r="R636" i="11"/>
  <c r="R586" i="11"/>
  <c r="R719" i="11"/>
  <c r="R573" i="11"/>
  <c r="R603" i="11"/>
  <c r="R542" i="11"/>
  <c r="R621" i="11"/>
  <c r="R519" i="11"/>
  <c r="R539" i="11"/>
  <c r="R497" i="11"/>
  <c r="R512" i="11"/>
  <c r="R477" i="11"/>
  <c r="R472" i="11"/>
  <c r="R498" i="11"/>
  <c r="R459" i="11"/>
  <c r="R483" i="11"/>
  <c r="R422" i="11"/>
  <c r="R468" i="11"/>
  <c r="R424" i="11"/>
  <c r="R364" i="11"/>
  <c r="R458" i="11"/>
  <c r="R398" i="11"/>
  <c r="R350" i="11"/>
  <c r="R334" i="11"/>
  <c r="R301" i="11"/>
  <c r="R216" i="11"/>
  <c r="R255" i="11"/>
  <c r="R207" i="11"/>
  <c r="R213" i="11"/>
  <c r="R148" i="11"/>
  <c r="R66" i="11"/>
  <c r="R179" i="11"/>
  <c r="R323" i="11"/>
  <c r="R293" i="11"/>
  <c r="R664" i="11"/>
  <c r="R722" i="11"/>
  <c r="R661" i="11"/>
  <c r="R735" i="11"/>
  <c r="R753" i="11"/>
  <c r="R960" i="11"/>
  <c r="R935" i="11"/>
  <c r="R84" i="11"/>
  <c r="R52" i="11"/>
  <c r="R121" i="11"/>
  <c r="R123" i="11"/>
  <c r="R98" i="11"/>
  <c r="R73" i="11"/>
  <c r="R92" i="11"/>
  <c r="T903" i="11"/>
  <c r="S903" i="11"/>
  <c r="V903" i="11" s="1"/>
  <c r="T938" i="11"/>
  <c r="S938" i="11"/>
  <c r="V938" i="11" s="1"/>
  <c r="R945" i="11"/>
  <c r="R877" i="11"/>
  <c r="R866" i="11"/>
  <c r="R878" i="11"/>
  <c r="R842" i="11"/>
  <c r="T657" i="11"/>
  <c r="S657" i="11"/>
  <c r="V657" i="11" s="1"/>
  <c r="S624" i="11"/>
  <c r="V624" i="11" s="1"/>
  <c r="T624" i="11"/>
  <c r="S551" i="11"/>
  <c r="V551" i="11" s="1"/>
  <c r="T551" i="11"/>
  <c r="S496" i="11"/>
  <c r="V496" i="11" s="1"/>
  <c r="T496" i="11"/>
  <c r="T469" i="11"/>
  <c r="S469" i="11"/>
  <c r="V469" i="11" s="1"/>
  <c r="T462" i="11"/>
  <c r="S462" i="11"/>
  <c r="V462" i="11" s="1"/>
  <c r="T409" i="11"/>
  <c r="S409" i="11"/>
  <c r="V409" i="11" s="1"/>
  <c r="T392" i="11"/>
  <c r="S392" i="11"/>
  <c r="V392" i="11" s="1"/>
  <c r="T362" i="11"/>
  <c r="S362" i="11"/>
  <c r="V362" i="11" s="1"/>
  <c r="T423" i="11"/>
  <c r="S423" i="11"/>
  <c r="V423" i="11" s="1"/>
  <c r="T394" i="11"/>
  <c r="S394" i="11"/>
  <c r="V394" i="11" s="1"/>
  <c r="S338" i="11"/>
  <c r="V338" i="11" s="1"/>
  <c r="T338" i="11"/>
  <c r="T324" i="11"/>
  <c r="S324" i="11"/>
  <c r="V324" i="11" s="1"/>
  <c r="R174" i="11"/>
  <c r="R189" i="11"/>
  <c r="R191" i="11"/>
  <c r="R389" i="11"/>
  <c r="R294" i="11"/>
  <c r="R590" i="11"/>
  <c r="R647" i="11"/>
  <c r="R665" i="11"/>
  <c r="R734" i="11"/>
  <c r="R765" i="11"/>
  <c r="R918" i="11"/>
  <c r="R947" i="11"/>
  <c r="R80" i="11"/>
  <c r="R161" i="11"/>
  <c r="R96" i="11"/>
  <c r="R120" i="11"/>
  <c r="R74" i="11"/>
  <c r="R54" i="11"/>
  <c r="R59" i="11"/>
  <c r="R55" i="11"/>
  <c r="T941" i="11"/>
  <c r="S941" i="11"/>
  <c r="V941" i="11" s="1"/>
  <c r="T931" i="11"/>
  <c r="S931" i="11"/>
  <c r="V931" i="11" s="1"/>
  <c r="S891" i="11"/>
  <c r="V891" i="11" s="1"/>
  <c r="T891" i="11"/>
  <c r="R897" i="11"/>
  <c r="R860" i="11"/>
  <c r="T772" i="11"/>
  <c r="S772" i="11"/>
  <c r="V772" i="11" s="1"/>
  <c r="T691" i="11"/>
  <c r="S691" i="11"/>
  <c r="V691" i="11" s="1"/>
  <c r="T686" i="11"/>
  <c r="S686" i="11"/>
  <c r="V686" i="11" s="1"/>
  <c r="T601" i="11"/>
  <c r="S601" i="11"/>
  <c r="V601" i="11" s="1"/>
  <c r="T645" i="11"/>
  <c r="S645" i="11"/>
  <c r="V645" i="11" s="1"/>
  <c r="T564" i="11"/>
  <c r="S564" i="11"/>
  <c r="V564" i="11" s="1"/>
  <c r="T491" i="11"/>
  <c r="S491" i="11"/>
  <c r="V491" i="11" s="1"/>
  <c r="T467" i="11"/>
  <c r="S467" i="11"/>
  <c r="V467" i="11" s="1"/>
  <c r="R997" i="11"/>
  <c r="R946" i="11"/>
  <c r="R999" i="11"/>
  <c r="R920" i="11"/>
  <c r="R907" i="11"/>
  <c r="R933" i="11"/>
  <c r="R883" i="11"/>
  <c r="R861" i="11"/>
  <c r="R865" i="11"/>
  <c r="R858" i="11"/>
  <c r="R848" i="11"/>
  <c r="R843" i="11"/>
  <c r="R728" i="11"/>
  <c r="R781" i="11"/>
  <c r="R760" i="11"/>
  <c r="R811" i="11"/>
  <c r="R752" i="11"/>
  <c r="R773" i="11"/>
  <c r="R679" i="11"/>
  <c r="R705" i="11"/>
  <c r="R739" i="11"/>
  <c r="R674" i="11"/>
  <c r="R673" i="11"/>
  <c r="R711" i="11"/>
  <c r="R591" i="11"/>
  <c r="R612" i="11"/>
  <c r="R635" i="11"/>
  <c r="R615" i="11"/>
  <c r="R522" i="11"/>
  <c r="R555" i="11"/>
  <c r="R616" i="11"/>
  <c r="R563" i="11"/>
  <c r="R640" i="11"/>
  <c r="R504" i="11"/>
  <c r="R488" i="11"/>
  <c r="R465" i="11"/>
  <c r="R463" i="11"/>
  <c r="R413" i="11"/>
  <c r="R447" i="11"/>
  <c r="R431" i="11"/>
  <c r="R466" i="11"/>
  <c r="R387" i="11"/>
  <c r="R395" i="11"/>
  <c r="R388" i="11"/>
  <c r="R344" i="11"/>
  <c r="R356" i="11"/>
  <c r="R385" i="11"/>
  <c r="T322" i="11"/>
  <c r="S322" i="11"/>
  <c r="V322" i="11" s="1"/>
  <c r="T308" i="11"/>
  <c r="S308" i="11"/>
  <c r="V308" i="11" s="1"/>
  <c r="R329" i="11"/>
  <c r="R391" i="11"/>
  <c r="R290" i="11"/>
  <c r="R197" i="11"/>
  <c r="R243" i="11"/>
  <c r="R171" i="11"/>
  <c r="R164" i="11"/>
  <c r="R170" i="11"/>
  <c r="R203" i="11"/>
  <c r="R410" i="11"/>
  <c r="R307" i="11"/>
  <c r="R548" i="11"/>
  <c r="R577" i="11"/>
  <c r="R756" i="11"/>
  <c r="R744" i="11"/>
  <c r="R777" i="11"/>
  <c r="R930" i="11"/>
  <c r="R983" i="11"/>
  <c r="R77" i="11"/>
  <c r="R138" i="11"/>
  <c r="R88" i="11"/>
  <c r="R83" i="11"/>
  <c r="R151" i="11"/>
  <c r="R49" i="11"/>
  <c r="R51" i="11"/>
  <c r="T949" i="11"/>
  <c r="S949" i="11"/>
  <c r="V949" i="11" s="1"/>
  <c r="T898" i="11"/>
  <c r="S898" i="11"/>
  <c r="V898" i="11" s="1"/>
  <c r="R957" i="11"/>
  <c r="R873" i="11"/>
  <c r="R850" i="11"/>
  <c r="R854" i="11"/>
  <c r="T731" i="11"/>
  <c r="S731" i="11"/>
  <c r="V731" i="11" s="1"/>
  <c r="S579" i="11"/>
  <c r="V579" i="11" s="1"/>
  <c r="T579" i="11"/>
  <c r="R958" i="11"/>
  <c r="R939" i="11"/>
  <c r="R969" i="11"/>
  <c r="R994" i="11"/>
  <c r="R998" i="11"/>
  <c r="R975" i="11"/>
  <c r="R871" i="11"/>
  <c r="R849" i="11"/>
  <c r="R853" i="11"/>
  <c r="R856" i="11"/>
  <c r="R836" i="11"/>
  <c r="R838" i="11"/>
  <c r="R888" i="11"/>
  <c r="R779" i="11"/>
  <c r="R745" i="11"/>
  <c r="R798" i="11"/>
  <c r="R821" i="11"/>
  <c r="R766" i="11"/>
  <c r="R667" i="11"/>
  <c r="R693" i="11"/>
  <c r="R726" i="11"/>
  <c r="R662" i="11"/>
  <c r="R668" i="11"/>
  <c r="R708" i="11"/>
  <c r="R576" i="11"/>
  <c r="R597" i="11"/>
  <c r="R623" i="11"/>
  <c r="R642" i="11"/>
  <c r="R520" i="11"/>
  <c r="R545" i="11"/>
  <c r="R600" i="11"/>
  <c r="R559" i="11"/>
  <c r="R592" i="11"/>
  <c r="R626" i="11"/>
  <c r="R485" i="11"/>
  <c r="R455" i="11"/>
  <c r="R460" i="11"/>
  <c r="R533" i="11"/>
  <c r="R441" i="11"/>
  <c r="R416" i="11"/>
  <c r="R439" i="11"/>
  <c r="R361" i="11"/>
  <c r="R363" i="11"/>
  <c r="R386" i="11"/>
  <c r="R340" i="11"/>
  <c r="R347" i="11"/>
  <c r="R371" i="11"/>
  <c r="T321" i="11"/>
  <c r="S321" i="11"/>
  <c r="V321" i="11" s="1"/>
  <c r="R345" i="11"/>
  <c r="R372" i="11"/>
  <c r="R235" i="11"/>
  <c r="R249" i="11"/>
  <c r="R116" i="11"/>
  <c r="R215" i="11"/>
  <c r="R341" i="11"/>
  <c r="R319" i="11"/>
  <c r="R568" i="11"/>
  <c r="R589" i="11"/>
  <c r="R768" i="11"/>
  <c r="R747" i="11"/>
  <c r="R789" i="11"/>
  <c r="R942" i="11"/>
  <c r="R995" i="11"/>
  <c r="R75" i="11"/>
  <c r="R135" i="11"/>
  <c r="R70" i="11"/>
  <c r="R78" i="11"/>
  <c r="R95" i="11"/>
  <c r="R40" i="11"/>
  <c r="T977" i="11"/>
  <c r="S977" i="11"/>
  <c r="V977" i="11" s="1"/>
  <c r="R974" i="11"/>
  <c r="R959" i="11"/>
  <c r="R868" i="11"/>
  <c r="T791" i="11"/>
  <c r="S791" i="11"/>
  <c r="V791" i="11" s="1"/>
  <c r="S778" i="11"/>
  <c r="V778" i="11" s="1"/>
  <c r="T778" i="11"/>
  <c r="T627" i="11"/>
  <c r="S627" i="11"/>
  <c r="V627" i="11" s="1"/>
  <c r="R951" i="11"/>
  <c r="R928" i="11"/>
  <c r="R955" i="11"/>
  <c r="R973" i="11"/>
  <c r="R976" i="11"/>
  <c r="R968" i="11"/>
  <c r="R859" i="11"/>
  <c r="R837" i="11"/>
  <c r="R841" i="11"/>
  <c r="R846" i="11"/>
  <c r="R824" i="11"/>
  <c r="R831" i="11"/>
  <c r="R812" i="11"/>
  <c r="R769" i="11"/>
  <c r="R852" i="11"/>
  <c r="R750" i="11"/>
  <c r="R816" i="11"/>
  <c r="R761" i="11"/>
  <c r="R660" i="11"/>
  <c r="R689" i="11"/>
  <c r="R721" i="11"/>
  <c r="R738" i="11"/>
  <c r="R656" i="11"/>
  <c r="R687" i="11"/>
  <c r="R737" i="11"/>
  <c r="R655" i="11"/>
  <c r="R611" i="11"/>
  <c r="R633" i="11"/>
  <c r="R518" i="11"/>
  <c r="R525" i="11"/>
  <c r="R566" i="11"/>
  <c r="R550" i="11"/>
  <c r="R581" i="11"/>
  <c r="R602" i="11"/>
  <c r="R473" i="11"/>
  <c r="R451" i="11"/>
  <c r="R457" i="11"/>
  <c r="R517" i="11"/>
  <c r="R437" i="11"/>
  <c r="R492" i="11"/>
  <c r="R505" i="11"/>
  <c r="R358" i="11"/>
  <c r="R435" i="11"/>
  <c r="R456" i="11"/>
  <c r="T337" i="11"/>
  <c r="S337" i="11"/>
  <c r="V337" i="11" s="1"/>
  <c r="R553" i="11"/>
  <c r="R369" i="11"/>
  <c r="R332" i="11"/>
  <c r="R331" i="11"/>
  <c r="R199" i="11"/>
  <c r="R246" i="11"/>
  <c r="R251" i="11"/>
  <c r="R227" i="11"/>
  <c r="R377" i="11"/>
  <c r="R335" i="11"/>
  <c r="R570" i="11"/>
  <c r="R523" i="11"/>
  <c r="R780" i="11"/>
  <c r="R759" i="11"/>
  <c r="R984" i="11"/>
  <c r="R954" i="11"/>
  <c r="R183" i="11"/>
  <c r="R132" i="11"/>
  <c r="R146" i="11"/>
  <c r="R149" i="11"/>
  <c r="R89" i="11"/>
  <c r="R93" i="11"/>
  <c r="R45" i="11"/>
  <c r="R979" i="10"/>
  <c r="R987" i="10"/>
  <c r="R946" i="10"/>
  <c r="R977" i="10"/>
  <c r="R927" i="10"/>
  <c r="R956" i="10"/>
  <c r="R922" i="10"/>
  <c r="R941" i="10"/>
  <c r="R869" i="10"/>
  <c r="R973" i="10"/>
  <c r="R897" i="10"/>
  <c r="R884" i="10"/>
  <c r="R867" i="10"/>
  <c r="R817" i="10"/>
  <c r="R968" i="10"/>
  <c r="R849" i="10"/>
  <c r="R808" i="10"/>
  <c r="R757" i="10"/>
  <c r="R775" i="10"/>
  <c r="R708" i="10"/>
  <c r="R854" i="10"/>
  <c r="R764" i="10"/>
  <c r="R653" i="10"/>
  <c r="R670" i="10"/>
  <c r="R698" i="10"/>
  <c r="R641" i="10"/>
  <c r="R664" i="10"/>
  <c r="R723" i="10"/>
  <c r="R572" i="10"/>
  <c r="R658" i="10"/>
  <c r="R652" i="10"/>
  <c r="R517" i="10"/>
  <c r="R532" i="10"/>
  <c r="R577" i="10"/>
  <c r="R606" i="10"/>
  <c r="R564" i="10"/>
  <c r="R447" i="10"/>
  <c r="R409" i="10"/>
  <c r="R391" i="10"/>
  <c r="R473" i="10"/>
  <c r="R437" i="10"/>
  <c r="R542" i="10"/>
  <c r="R348" i="10"/>
  <c r="R363" i="10"/>
  <c r="R353" i="10"/>
  <c r="R383" i="10"/>
  <c r="R415" i="10"/>
  <c r="R369" i="10"/>
  <c r="R347" i="10"/>
  <c r="R338" i="10"/>
  <c r="R361" i="10"/>
  <c r="R296" i="10"/>
  <c r="R322" i="10"/>
  <c r="R279" i="10"/>
  <c r="R367" i="10"/>
  <c r="R525" i="10"/>
  <c r="R599" i="10"/>
  <c r="R570" i="10"/>
  <c r="R865" i="10"/>
  <c r="R811" i="10"/>
  <c r="R985" i="10"/>
  <c r="R948" i="10"/>
  <c r="R995" i="10"/>
  <c r="R257" i="10"/>
  <c r="R155" i="10"/>
  <c r="R172" i="10"/>
  <c r="R153" i="10"/>
  <c r="R146" i="10"/>
  <c r="R159" i="10"/>
  <c r="S982" i="10"/>
  <c r="V982" i="10" s="1"/>
  <c r="T982" i="10"/>
  <c r="R955" i="10"/>
  <c r="R921" i="10"/>
  <c r="R919" i="10"/>
  <c r="R905" i="10"/>
  <c r="R926" i="10"/>
  <c r="R858" i="10"/>
  <c r="R961" i="10"/>
  <c r="R886" i="10"/>
  <c r="R880" i="10"/>
  <c r="R836" i="10"/>
  <c r="R815" i="10"/>
  <c r="R842" i="10"/>
  <c r="R826" i="10"/>
  <c r="R780" i="10"/>
  <c r="R725" i="10"/>
  <c r="R761" i="10"/>
  <c r="R703" i="10"/>
  <c r="R841" i="10"/>
  <c r="R702" i="10"/>
  <c r="R646" i="10"/>
  <c r="R659" i="10"/>
  <c r="R696" i="10"/>
  <c r="R724" i="10"/>
  <c r="R634" i="10"/>
  <c r="R676" i="10"/>
  <c r="R801" i="10"/>
  <c r="R628" i="10"/>
  <c r="R618" i="10"/>
  <c r="R499" i="10"/>
  <c r="R508" i="10"/>
  <c r="R535" i="10"/>
  <c r="R553" i="10"/>
  <c r="R536" i="10"/>
  <c r="R421" i="10"/>
  <c r="R549" i="10"/>
  <c r="R476" i="10"/>
  <c r="R469" i="10"/>
  <c r="R435" i="10"/>
  <c r="R526" i="10"/>
  <c r="R336" i="10"/>
  <c r="R351" i="10"/>
  <c r="R344" i="10"/>
  <c r="R539" i="10"/>
  <c r="R408" i="10"/>
  <c r="R357" i="10"/>
  <c r="R331" i="10"/>
  <c r="R328" i="10"/>
  <c r="R399" i="10"/>
  <c r="R337" i="10"/>
  <c r="R527" i="10"/>
  <c r="R315" i="10"/>
  <c r="R379" i="10"/>
  <c r="R614" i="10"/>
  <c r="R661" i="10"/>
  <c r="R582" i="10"/>
  <c r="R745" i="10"/>
  <c r="R813" i="10"/>
  <c r="R888" i="10"/>
  <c r="R911" i="10"/>
  <c r="R154" i="10"/>
  <c r="R288" i="10"/>
  <c r="R150" i="10"/>
  <c r="R149" i="10"/>
  <c r="R151" i="10"/>
  <c r="T875" i="10"/>
  <c r="S875" i="10"/>
  <c r="V875" i="10" s="1"/>
  <c r="T873" i="10"/>
  <c r="S873" i="10"/>
  <c r="V873" i="10" s="1"/>
  <c r="T783" i="10"/>
  <c r="S783" i="10"/>
  <c r="V783" i="10" s="1"/>
  <c r="T802" i="10"/>
  <c r="S802" i="10"/>
  <c r="V802" i="10" s="1"/>
  <c r="T821" i="10"/>
  <c r="S821" i="10"/>
  <c r="V821" i="10" s="1"/>
  <c r="R814" i="10"/>
  <c r="R827" i="10"/>
  <c r="R718" i="10"/>
  <c r="R755" i="10"/>
  <c r="R690" i="10"/>
  <c r="R774" i="10"/>
  <c r="R654" i="10"/>
  <c r="R771" i="10"/>
  <c r="R657" i="10"/>
  <c r="R668" i="10"/>
  <c r="R677" i="10"/>
  <c r="R619" i="10"/>
  <c r="R669" i="10"/>
  <c r="R790" i="10"/>
  <c r="R620" i="10"/>
  <c r="R523" i="10"/>
  <c r="R630" i="10"/>
  <c r="R487" i="10"/>
  <c r="R530" i="10"/>
  <c r="R529" i="10"/>
  <c r="R531" i="10"/>
  <c r="R414" i="10"/>
  <c r="R538" i="10"/>
  <c r="R461" i="10"/>
  <c r="R466" i="10"/>
  <c r="R425" i="10"/>
  <c r="R500" i="10"/>
  <c r="T330" i="10"/>
  <c r="R339" i="10"/>
  <c r="R341" i="10"/>
  <c r="R453" i="10"/>
  <c r="R376" i="10"/>
  <c r="R345" i="10"/>
  <c r="R326" i="10"/>
  <c r="R310" i="10"/>
  <c r="R300" i="10"/>
  <c r="R317" i="10"/>
  <c r="R407" i="10"/>
  <c r="R587" i="10"/>
  <c r="R734" i="10"/>
  <c r="R594" i="10"/>
  <c r="R936" i="10"/>
  <c r="R876" i="10"/>
  <c r="R898" i="10"/>
  <c r="R972" i="10"/>
  <c r="R152" i="10"/>
  <c r="R245" i="10"/>
  <c r="R307" i="10"/>
  <c r="R252" i="10"/>
  <c r="R148" i="10"/>
  <c r="T999" i="10"/>
  <c r="S999" i="10"/>
  <c r="V999" i="10" s="1"/>
  <c r="T844" i="10"/>
  <c r="S844" i="10"/>
  <c r="V844" i="10" s="1"/>
  <c r="T643" i="10"/>
  <c r="S643" i="10"/>
  <c r="V643" i="10" s="1"/>
  <c r="R518" i="10"/>
  <c r="R512" i="10"/>
  <c r="R578" i="10"/>
  <c r="R533" i="10"/>
  <c r="T459" i="10"/>
  <c r="T443" i="10"/>
  <c r="S443" i="10"/>
  <c r="V443" i="10" s="1"/>
  <c r="S401" i="10"/>
  <c r="V401" i="10" s="1"/>
  <c r="T401" i="10"/>
  <c r="R458" i="10"/>
  <c r="T395" i="10"/>
  <c r="S395" i="10"/>
  <c r="V395" i="10" s="1"/>
  <c r="R444" i="10"/>
  <c r="R420" i="10"/>
  <c r="T364" i="10"/>
  <c r="S364" i="10"/>
  <c r="V364" i="10" s="1"/>
  <c r="T333" i="10"/>
  <c r="S333" i="10"/>
  <c r="V333" i="10" s="1"/>
  <c r="R405" i="10"/>
  <c r="R680" i="10"/>
  <c r="R550" i="10"/>
  <c r="R651" i="10"/>
  <c r="R623" i="10"/>
  <c r="R682" i="10"/>
  <c r="R960" i="10"/>
  <c r="R852" i="10"/>
  <c r="R924" i="10"/>
  <c r="R262" i="10"/>
  <c r="R238" i="10"/>
  <c r="R204" i="10"/>
  <c r="R240" i="10"/>
  <c r="T944" i="10"/>
  <c r="S944" i="10"/>
  <c r="V944" i="10" s="1"/>
  <c r="R991" i="10"/>
  <c r="T857" i="10"/>
  <c r="S857" i="10"/>
  <c r="V857" i="10" s="1"/>
  <c r="T738" i="10"/>
  <c r="S738" i="10"/>
  <c r="V738" i="10" s="1"/>
  <c r="T639" i="10"/>
  <c r="S639" i="10"/>
  <c r="V639" i="10" s="1"/>
  <c r="R980" i="10"/>
  <c r="R929" i="10"/>
  <c r="R872" i="10"/>
  <c r="R834" i="10"/>
  <c r="R954" i="10"/>
  <c r="R829" i="10"/>
  <c r="R792" i="10"/>
  <c r="R781" i="10"/>
  <c r="R804" i="10"/>
  <c r="R803" i="10"/>
  <c r="R816" i="10"/>
  <c r="R716" i="10"/>
  <c r="R750" i="10"/>
  <c r="R730" i="10"/>
  <c r="R640" i="10"/>
  <c r="R711" i="10"/>
  <c r="R848" i="10"/>
  <c r="R765" i="10"/>
  <c r="R621" i="10"/>
  <c r="R574" i="10"/>
  <c r="R555" i="10"/>
  <c r="R712" i="10"/>
  <c r="R597" i="10"/>
  <c r="R605" i="10"/>
  <c r="R573" i="10"/>
  <c r="R662" i="10"/>
  <c r="R506" i="10"/>
  <c r="R483" i="10"/>
  <c r="R507" i="10"/>
  <c r="R544" i="10"/>
  <c r="R504" i="10"/>
  <c r="R436" i="10"/>
  <c r="R439" i="10"/>
  <c r="R903" i="10"/>
  <c r="R481" i="10"/>
  <c r="R546" i="10"/>
  <c r="R393" i="10"/>
  <c r="R423" i="10"/>
  <c r="R411" i="10"/>
  <c r="R352" i="10"/>
  <c r="R455" i="10"/>
  <c r="R302" i="10"/>
  <c r="R492" i="10"/>
  <c r="R382" i="10"/>
  <c r="R267" i="10"/>
  <c r="R440" i="10"/>
  <c r="R974" i="10"/>
  <c r="R513" i="10"/>
  <c r="R612" i="10"/>
  <c r="R624" i="10"/>
  <c r="R697" i="10"/>
  <c r="R930" i="10"/>
  <c r="R896" i="10"/>
  <c r="R918" i="10"/>
  <c r="R260" i="10"/>
  <c r="R233" i="10"/>
  <c r="R202" i="10"/>
  <c r="R228" i="10"/>
  <c r="T992" i="10"/>
  <c r="S992" i="10"/>
  <c r="V992" i="10" s="1"/>
  <c r="S838" i="10"/>
  <c r="V838" i="10" s="1"/>
  <c r="T838" i="10"/>
  <c r="T715" i="10"/>
  <c r="S715" i="10"/>
  <c r="V715" i="10" s="1"/>
  <c r="R910" i="10"/>
  <c r="R907" i="10"/>
  <c r="R957" i="10"/>
  <c r="R877" i="10"/>
  <c r="R791" i="10"/>
  <c r="R713" i="10"/>
  <c r="R760" i="10"/>
  <c r="R777" i="10"/>
  <c r="R566" i="10"/>
  <c r="R637" i="10"/>
  <c r="R603" i="10"/>
  <c r="R528" i="10"/>
  <c r="R491" i="10"/>
  <c r="R433" i="10"/>
  <c r="R900" i="10"/>
  <c r="R419" i="10"/>
  <c r="R441" i="10"/>
  <c r="R400" i="10"/>
  <c r="R402" i="10"/>
  <c r="R342" i="10"/>
  <c r="R450" i="10"/>
  <c r="R445" i="10"/>
  <c r="R358" i="10"/>
  <c r="R316" i="10"/>
  <c r="R308" i="10"/>
  <c r="R428" i="10"/>
  <c r="R537" i="10"/>
  <c r="R563" i="10"/>
  <c r="R673" i="10"/>
  <c r="R721" i="10"/>
  <c r="R847" i="10"/>
  <c r="R984" i="10"/>
  <c r="R996" i="10"/>
  <c r="R248" i="10"/>
  <c r="R226" i="10"/>
  <c r="R196" i="10"/>
  <c r="R175" i="10"/>
  <c r="R917" i="10"/>
  <c r="T806" i="10"/>
  <c r="S806" i="10"/>
  <c r="V806" i="10" s="1"/>
  <c r="T726" i="10"/>
  <c r="S726" i="10"/>
  <c r="V726" i="10" s="1"/>
  <c r="T595" i="10"/>
  <c r="S595" i="10"/>
  <c r="V595" i="10" s="1"/>
  <c r="R962" i="10"/>
  <c r="R988" i="10"/>
  <c r="R933" i="10"/>
  <c r="R809" i="10"/>
  <c r="R766" i="10"/>
  <c r="R719" i="10"/>
  <c r="R763" i="10"/>
  <c r="R568" i="10"/>
  <c r="R981" i="10"/>
  <c r="R861" i="10"/>
  <c r="R807" i="10"/>
  <c r="R998" i="10"/>
  <c r="R938" i="10"/>
  <c r="R736" i="10"/>
  <c r="R666" i="10"/>
  <c r="R699" i="10"/>
  <c r="R663" i="10"/>
  <c r="R675" i="10"/>
  <c r="R541" i="10"/>
  <c r="R554" i="10"/>
  <c r="R524" i="10"/>
  <c r="R480" i="10"/>
  <c r="R515" i="10"/>
  <c r="R486" i="10"/>
  <c r="R478" i="10"/>
  <c r="R430" i="10"/>
  <c r="R611" i="10"/>
  <c r="R412" i="10"/>
  <c r="R604" i="10"/>
  <c r="R418" i="10"/>
  <c r="R327" i="10"/>
  <c r="R398" i="10"/>
  <c r="R340" i="10"/>
  <c r="R427" i="10"/>
  <c r="R373" i="10"/>
  <c r="R465" i="10"/>
  <c r="R442" i="10"/>
  <c r="R334" i="10"/>
  <c r="R291" i="10"/>
  <c r="R297" i="10"/>
  <c r="R464" i="10"/>
  <c r="R600" i="10"/>
  <c r="R601" i="10"/>
  <c r="R687" i="10"/>
  <c r="R648" i="10"/>
  <c r="R914" i="10"/>
  <c r="R859" i="10"/>
  <c r="R923" i="10"/>
  <c r="R236" i="10"/>
  <c r="R221" i="10"/>
  <c r="R188" i="10"/>
  <c r="R163" i="10"/>
  <c r="R156" i="10"/>
  <c r="R192" i="10"/>
  <c r="T915" i="10"/>
  <c r="S915" i="10"/>
  <c r="V915" i="10" s="1"/>
  <c r="R909" i="10"/>
  <c r="T798" i="10"/>
  <c r="S798" i="10"/>
  <c r="V798" i="10" s="1"/>
  <c r="T737" i="10"/>
  <c r="S737" i="10"/>
  <c r="V737" i="10" s="1"/>
  <c r="S585" i="10"/>
  <c r="V585" i="10" s="1"/>
  <c r="T585" i="10"/>
  <c r="S511" i="10"/>
  <c r="V511" i="10" s="1"/>
  <c r="T511" i="10"/>
  <c r="R937" i="10"/>
  <c r="R952" i="10"/>
  <c r="R868" i="10"/>
  <c r="R786" i="10"/>
  <c r="R768" i="10"/>
  <c r="R629" i="10"/>
  <c r="R598" i="10"/>
  <c r="R691" i="10"/>
  <c r="R495" i="10"/>
  <c r="R976" i="10"/>
  <c r="R920" i="10"/>
  <c r="R928" i="10"/>
  <c r="R855" i="10"/>
  <c r="R866" i="10"/>
  <c r="R759" i="10"/>
  <c r="R706" i="10"/>
  <c r="R642" i="10"/>
  <c r="R679" i="10"/>
  <c r="R591" i="10"/>
  <c r="R969" i="10"/>
  <c r="R942" i="10"/>
  <c r="R978" i="10"/>
  <c r="R913" i="10"/>
  <c r="R863" i="10"/>
  <c r="R895" i="10"/>
  <c r="R901" i="10"/>
  <c r="R881" i="10"/>
  <c r="R843" i="10"/>
  <c r="R800" i="10"/>
  <c r="R879" i="10"/>
  <c r="R835" i="10"/>
  <c r="R878" i="10"/>
  <c r="R739" i="10"/>
  <c r="R742" i="10"/>
  <c r="R797" i="10"/>
  <c r="R782" i="10"/>
  <c r="R695" i="10"/>
  <c r="R707" i="10"/>
  <c r="R617" i="10"/>
  <c r="R635" i="10"/>
  <c r="R655" i="10"/>
  <c r="R567" i="10"/>
  <c r="R647" i="10"/>
  <c r="R686" i="10"/>
  <c r="R626" i="10"/>
  <c r="R671" i="10"/>
  <c r="R534" i="10"/>
  <c r="R552" i="10"/>
  <c r="R519" i="10"/>
  <c r="R522" i="10"/>
  <c r="R588" i="10"/>
  <c r="R502" i="10"/>
  <c r="R484" i="10"/>
  <c r="R467" i="10"/>
  <c r="R446" i="10"/>
  <c r="R410" i="10"/>
  <c r="R545" i="10"/>
  <c r="R388" i="10"/>
  <c r="R470" i="10"/>
  <c r="R380" i="10"/>
  <c r="R451" i="10"/>
  <c r="R584" i="10"/>
  <c r="R514" i="10"/>
  <c r="R378" i="10"/>
  <c r="R349" i="10"/>
  <c r="R370" i="10"/>
  <c r="R429" i="10"/>
  <c r="R396" i="10"/>
  <c r="R329" i="10"/>
  <c r="R273" i="10"/>
  <c r="R332" i="10"/>
  <c r="R485" i="10"/>
  <c r="R613" i="10"/>
  <c r="R627" i="10"/>
  <c r="R649" i="10"/>
  <c r="R660" i="10"/>
  <c r="R840" i="10"/>
  <c r="R871" i="10"/>
  <c r="R935" i="10"/>
  <c r="R224" i="10"/>
  <c r="R214" i="10"/>
  <c r="R179" i="10"/>
  <c r="R145" i="10"/>
  <c r="R142" i="10"/>
  <c r="R161" i="10"/>
  <c r="T892" i="10"/>
  <c r="R908" i="10"/>
  <c r="S845" i="10"/>
  <c r="V845" i="10" s="1"/>
  <c r="T845" i="10"/>
  <c r="T701" i="10"/>
  <c r="S701" i="10"/>
  <c r="V701" i="10" s="1"/>
  <c r="T665" i="10"/>
  <c r="S665" i="10"/>
  <c r="V665" i="10" s="1"/>
  <c r="R997" i="10"/>
  <c r="R950" i="10"/>
  <c r="R963" i="10"/>
  <c r="R778" i="10"/>
  <c r="R714" i="10"/>
  <c r="R704" i="10"/>
  <c r="R560" i="10"/>
  <c r="R586" i="10"/>
  <c r="R559" i="10"/>
  <c r="R424" i="10"/>
  <c r="R945" i="10"/>
  <c r="R874" i="10"/>
  <c r="R951" i="10"/>
  <c r="R751" i="10"/>
  <c r="R752" i="10"/>
  <c r="R799" i="10"/>
  <c r="R632" i="10"/>
  <c r="R571" i="10"/>
  <c r="R547" i="10"/>
  <c r="R1000" i="10"/>
  <c r="R966" i="10"/>
  <c r="R934" i="10"/>
  <c r="R970" i="10"/>
  <c r="R887" i="10"/>
  <c r="R832" i="10"/>
  <c r="R850" i="10"/>
  <c r="R893" i="10"/>
  <c r="R870" i="10"/>
  <c r="R793" i="10"/>
  <c r="R772" i="10"/>
  <c r="R831" i="10"/>
  <c r="R819" i="10"/>
  <c r="R851" i="10"/>
  <c r="R694" i="10"/>
  <c r="R729" i="10"/>
  <c r="R789" i="10"/>
  <c r="R758" i="10"/>
  <c r="R693" i="10"/>
  <c r="R756" i="10"/>
  <c r="R741" i="10"/>
  <c r="R622" i="10"/>
  <c r="R633" i="10"/>
  <c r="R556" i="10"/>
  <c r="R596" i="10"/>
  <c r="R656" i="10"/>
  <c r="R607" i="10"/>
  <c r="R650" i="10"/>
  <c r="R510" i="10"/>
  <c r="R543" i="10"/>
  <c r="R475" i="10"/>
  <c r="R497" i="10"/>
  <c r="R520" i="10"/>
  <c r="R482" i="10"/>
  <c r="R472" i="10"/>
  <c r="R463" i="10"/>
  <c r="R422" i="10"/>
  <c r="R548" i="10"/>
  <c r="R516" i="10"/>
  <c r="R386" i="10"/>
  <c r="R434" i="10"/>
  <c r="R377" i="10"/>
  <c r="R406" i="10"/>
  <c r="R565" i="10"/>
  <c r="R479" i="10"/>
  <c r="R366" i="10"/>
  <c r="R292" i="10"/>
  <c r="R346" i="10"/>
  <c r="R325" i="10"/>
  <c r="R374" i="10"/>
  <c r="R314" i="10"/>
  <c r="R324" i="10"/>
  <c r="R284" i="10"/>
  <c r="R184" i="10"/>
  <c r="R178" i="10"/>
  <c r="R303" i="10"/>
  <c r="R404" i="10"/>
  <c r="R551" i="10"/>
  <c r="R575" i="10"/>
  <c r="R710" i="10"/>
  <c r="R825" i="10"/>
  <c r="R672" i="10"/>
  <c r="R864" i="10"/>
  <c r="R883" i="10"/>
  <c r="R947" i="10"/>
  <c r="R212" i="10"/>
  <c r="R194" i="10"/>
  <c r="R170" i="10"/>
  <c r="R147" i="10"/>
  <c r="R916" i="10"/>
  <c r="S753" i="10"/>
  <c r="V753" i="10" s="1"/>
  <c r="R958" i="10"/>
  <c r="R965" i="10"/>
  <c r="R940" i="10"/>
  <c r="R975" i="10"/>
  <c r="R779" i="10"/>
  <c r="R824" i="10"/>
  <c r="R839" i="10"/>
  <c r="R705" i="10"/>
  <c r="R743" i="10"/>
  <c r="R746" i="10"/>
  <c r="R853" i="10"/>
  <c r="R674" i="10"/>
  <c r="R638" i="10"/>
  <c r="R592" i="10"/>
  <c r="R521" i="10"/>
  <c r="R494" i="10"/>
  <c r="R477" i="10"/>
  <c r="R457" i="10"/>
  <c r="R488" i="10"/>
  <c r="T384" i="10"/>
  <c r="S384" i="10"/>
  <c r="V384" i="10" s="1"/>
  <c r="S368" i="10"/>
  <c r="V368" i="10" s="1"/>
  <c r="T368" i="10"/>
  <c r="R509" i="10"/>
  <c r="R359" i="10"/>
  <c r="R350" i="10"/>
  <c r="R285" i="10"/>
  <c r="R312" i="10"/>
  <c r="R452" i="10"/>
  <c r="R615" i="10"/>
  <c r="R747" i="10"/>
  <c r="R709" i="10"/>
  <c r="R837" i="10"/>
  <c r="R891" i="10"/>
  <c r="R894" i="10"/>
  <c r="R959" i="10"/>
  <c r="R190" i="10"/>
  <c r="R264" i="10"/>
  <c r="R158" i="10"/>
  <c r="T882" i="10"/>
  <c r="S882" i="10"/>
  <c r="V882" i="10" s="1"/>
  <c r="R964" i="10"/>
  <c r="S818" i="10"/>
  <c r="V818" i="10" s="1"/>
  <c r="T818" i="10"/>
  <c r="R993" i="10"/>
  <c r="R994" i="10"/>
  <c r="R860" i="10"/>
  <c r="R846" i="10"/>
  <c r="R822" i="10"/>
  <c r="R749" i="10"/>
  <c r="R812" i="10"/>
  <c r="R681" i="10"/>
  <c r="R787" i="10"/>
  <c r="R820" i="10"/>
  <c r="R731" i="10"/>
  <c r="R890" i="10"/>
  <c r="R580" i="10"/>
  <c r="R720" i="10"/>
  <c r="R722" i="10"/>
  <c r="R754" i="10"/>
  <c r="R498" i="10"/>
  <c r="R468" i="10"/>
  <c r="R540" i="10"/>
  <c r="R462" i="10"/>
  <c r="R426" i="10"/>
  <c r="S389" i="10"/>
  <c r="V389" i="10" s="1"/>
  <c r="T389" i="10"/>
  <c r="T394" i="10"/>
  <c r="S394" i="10"/>
  <c r="V394" i="10" s="1"/>
  <c r="R990" i="10"/>
  <c r="R953" i="10"/>
  <c r="R989" i="10"/>
  <c r="R943" i="10"/>
  <c r="R856" i="10"/>
  <c r="R904" i="10"/>
  <c r="R833" i="10"/>
  <c r="R939" i="10"/>
  <c r="R986" i="10"/>
  <c r="R748" i="10"/>
  <c r="R889" i="10"/>
  <c r="R805" i="10"/>
  <c r="R784" i="10"/>
  <c r="R830" i="10"/>
  <c r="R795" i="10"/>
  <c r="R692" i="10"/>
  <c r="R770" i="10"/>
  <c r="R740" i="10"/>
  <c r="R767" i="10"/>
  <c r="R744" i="10"/>
  <c r="R689" i="10"/>
  <c r="R735" i="10"/>
  <c r="R700" i="10"/>
  <c r="R608" i="10"/>
  <c r="R569" i="10"/>
  <c r="R583" i="10"/>
  <c r="R688" i="10"/>
  <c r="R581" i="10"/>
  <c r="R610" i="10"/>
  <c r="R496" i="10"/>
  <c r="R609" i="10"/>
  <c r="R645" i="10"/>
  <c r="R493" i="10"/>
  <c r="R460" i="10"/>
  <c r="R438" i="10"/>
  <c r="R454" i="10"/>
  <c r="R503" i="10"/>
  <c r="R471" i="10"/>
  <c r="R456" i="10"/>
  <c r="R372" i="10"/>
  <c r="R416" i="10"/>
  <c r="R365" i="10"/>
  <c r="R387" i="10"/>
  <c r="R501" i="10"/>
  <c r="R392" i="10"/>
  <c r="R403" i="10"/>
  <c r="R397" i="10"/>
  <c r="R306" i="10"/>
  <c r="R335" i="10"/>
  <c r="R305" i="10"/>
  <c r="R286" i="10"/>
  <c r="R276" i="10"/>
  <c r="R321" i="10"/>
  <c r="R343" i="10"/>
  <c r="R576" i="10"/>
  <c r="R561" i="10"/>
  <c r="R636" i="10"/>
  <c r="R733" i="10"/>
  <c r="R773" i="10"/>
  <c r="R828" i="10"/>
  <c r="R912" i="10"/>
  <c r="R971" i="10"/>
  <c r="R186" i="10"/>
  <c r="R181" i="10"/>
  <c r="R216" i="10"/>
  <c r="R168" i="10"/>
  <c r="R171" i="10"/>
  <c r="R157" i="10"/>
  <c r="S931" i="10"/>
  <c r="V931" i="10" s="1"/>
  <c r="T932" i="10"/>
  <c r="S932" i="10"/>
  <c r="V932" i="10" s="1"/>
  <c r="T885" i="10"/>
  <c r="S885" i="10"/>
  <c r="V885" i="10" s="1"/>
  <c r="R899" i="10"/>
  <c r="R902" i="10"/>
  <c r="S862" i="10"/>
  <c r="V862" i="10" s="1"/>
  <c r="T862" i="10"/>
  <c r="T769" i="10"/>
  <c r="S769" i="10"/>
  <c r="V769" i="10" s="1"/>
  <c r="R823" i="10"/>
  <c r="R762" i="10"/>
  <c r="R785" i="10"/>
  <c r="R732" i="10"/>
  <c r="R727" i="10"/>
  <c r="R717" i="10"/>
  <c r="R667" i="10"/>
  <c r="R683" i="10"/>
  <c r="R728" i="10"/>
  <c r="R684" i="10"/>
  <c r="R593" i="10"/>
  <c r="R557" i="10"/>
  <c r="R579" i="10"/>
  <c r="R678" i="10"/>
  <c r="R562" i="10"/>
  <c r="R590" i="10"/>
  <c r="R474" i="10"/>
  <c r="R589" i="10"/>
  <c r="R616" i="10"/>
  <c r="R625" i="10"/>
  <c r="R449" i="10"/>
  <c r="R432" i="10"/>
  <c r="R431" i="10"/>
  <c r="R490" i="10"/>
  <c r="R448" i="10"/>
  <c r="R413" i="10"/>
  <c r="T360" i="10"/>
  <c r="S360" i="10"/>
  <c r="V360" i="10" s="1"/>
  <c r="R375" i="10"/>
  <c r="R356" i="10"/>
  <c r="R385" i="10"/>
  <c r="R417" i="10"/>
  <c r="R381" i="10"/>
  <c r="R371" i="10"/>
  <c r="R362" i="10"/>
  <c r="R390" i="10"/>
  <c r="R298" i="10"/>
  <c r="R320" i="10"/>
  <c r="R323" i="10"/>
  <c r="R355" i="10"/>
  <c r="R489" i="10"/>
  <c r="R788" i="10"/>
  <c r="R558" i="10"/>
  <c r="R685" i="10"/>
  <c r="R776" i="10"/>
  <c r="R906" i="10"/>
  <c r="R925" i="10"/>
  <c r="R983" i="10"/>
  <c r="R165" i="10"/>
  <c r="R206" i="10"/>
  <c r="R183" i="10"/>
  <c r="R141" i="10"/>
  <c r="R160" i="10"/>
  <c r="R143" i="10"/>
  <c r="R162" i="10"/>
  <c r="M5" i="1"/>
  <c r="K2" i="5" s="1"/>
  <c r="R12" i="1"/>
  <c r="Q822" i="1"/>
  <c r="Q825" i="1"/>
  <c r="Q828" i="1"/>
  <c r="Q831" i="1"/>
  <c r="Q834" i="1"/>
  <c r="Q837" i="1"/>
  <c r="Q840" i="1"/>
  <c r="Q843" i="1"/>
  <c r="Q846" i="1"/>
  <c r="Q849" i="1"/>
  <c r="Q852" i="1"/>
  <c r="Q855" i="1"/>
  <c r="Q858" i="1"/>
  <c r="Q861" i="1"/>
  <c r="Q864" i="1"/>
  <c r="Q867" i="1"/>
  <c r="Q870" i="1"/>
  <c r="Q873" i="1"/>
  <c r="Q876" i="1"/>
  <c r="Q879" i="1"/>
  <c r="Q882" i="1"/>
  <c r="Q885" i="1"/>
  <c r="Q888" i="1"/>
  <c r="Q891" i="1"/>
  <c r="Q894" i="1"/>
  <c r="Q897" i="1"/>
  <c r="Q900" i="1"/>
  <c r="Q903" i="1"/>
  <c r="Q906" i="1"/>
  <c r="Q909" i="1"/>
  <c r="Q912" i="1"/>
  <c r="Q915" i="1"/>
  <c r="Q918" i="1"/>
  <c r="Q921" i="1"/>
  <c r="Q924" i="1"/>
  <c r="Q927" i="1"/>
  <c r="Q930" i="1"/>
  <c r="Q933" i="1"/>
  <c r="Q936" i="1"/>
  <c r="Q939" i="1"/>
  <c r="Q942" i="1"/>
  <c r="Q945" i="1"/>
  <c r="Q948" i="1"/>
  <c r="Q951" i="1"/>
  <c r="Q954" i="1"/>
  <c r="Q957" i="1"/>
  <c r="Q960" i="1"/>
  <c r="Q963" i="1"/>
  <c r="Q966" i="1"/>
  <c r="Q969" i="1"/>
  <c r="Q972" i="1"/>
  <c r="Q975" i="1"/>
  <c r="Q978" i="1"/>
  <c r="Q981" i="1"/>
  <c r="Q984" i="1"/>
  <c r="Q987" i="1"/>
  <c r="Q990" i="1"/>
  <c r="Q993" i="1"/>
  <c r="Q996" i="1"/>
  <c r="Q999" i="1"/>
  <c r="R24" i="1"/>
  <c r="R42" i="1"/>
  <c r="R18" i="1"/>
  <c r="R36" i="1"/>
  <c r="R48" i="1"/>
  <c r="R54" i="1"/>
  <c r="R66" i="1"/>
  <c r="R102" i="1"/>
  <c r="R114" i="1"/>
  <c r="R30" i="1"/>
  <c r="R90" i="1"/>
  <c r="R60" i="1"/>
  <c r="R81" i="1"/>
  <c r="R117" i="1"/>
  <c r="R31" i="1"/>
  <c r="R43" i="1"/>
  <c r="R52" i="1"/>
  <c r="R76" i="1"/>
  <c r="R16" i="1"/>
  <c r="R67" i="1"/>
  <c r="R91" i="1"/>
  <c r="R19" i="1"/>
  <c r="R64" i="1"/>
  <c r="R73" i="1"/>
  <c r="R28" i="1"/>
  <c r="R40" i="1"/>
  <c r="R55" i="1"/>
  <c r="R79" i="1"/>
  <c r="R57" i="1"/>
  <c r="R20" i="1"/>
  <c r="R38" i="1"/>
  <c r="R50" i="1"/>
  <c r="R68" i="1"/>
  <c r="R44" i="1"/>
  <c r="R62" i="1"/>
  <c r="R77" i="1"/>
  <c r="R107" i="1"/>
  <c r="R26" i="1"/>
  <c r="R32" i="1"/>
  <c r="R56" i="1"/>
  <c r="R71" i="1"/>
  <c r="R14" i="1"/>
  <c r="R83" i="1"/>
  <c r="R98" i="1"/>
  <c r="R17" i="1"/>
  <c r="R29" i="1"/>
  <c r="R103" i="1"/>
  <c r="R108" i="1"/>
  <c r="R127" i="1"/>
  <c r="R144" i="1"/>
  <c r="R156" i="1"/>
  <c r="R162" i="1"/>
  <c r="R168" i="1"/>
  <c r="R174" i="1"/>
  <c r="R180" i="1"/>
  <c r="R186" i="1"/>
  <c r="R192" i="1"/>
  <c r="R198" i="1"/>
  <c r="R204" i="1"/>
  <c r="R210" i="1"/>
  <c r="R216" i="1"/>
  <c r="R222" i="1"/>
  <c r="R228" i="1"/>
  <c r="R234" i="1"/>
  <c r="R240" i="1"/>
  <c r="R246" i="1"/>
  <c r="R252" i="1"/>
  <c r="R258" i="1"/>
  <c r="R264" i="1"/>
  <c r="R270" i="1"/>
  <c r="R276" i="1"/>
  <c r="R282" i="1"/>
  <c r="R288" i="1"/>
  <c r="R291" i="1"/>
  <c r="R294" i="1"/>
  <c r="R300" i="1"/>
  <c r="R303" i="1"/>
  <c r="T303" i="1" s="1"/>
  <c r="R306" i="1"/>
  <c r="T306" i="1" s="1"/>
  <c r="R315" i="1"/>
  <c r="T315" i="1" s="1"/>
  <c r="R318" i="1"/>
  <c r="T318" i="1" s="1"/>
  <c r="R324" i="1"/>
  <c r="T324" i="1" s="1"/>
  <c r="R333" i="1"/>
  <c r="T333" i="1" s="1"/>
  <c r="R336" i="1"/>
  <c r="T336" i="1" s="1"/>
  <c r="R345" i="1"/>
  <c r="T345" i="1" s="1"/>
  <c r="R348" i="1"/>
  <c r="T348" i="1" s="1"/>
  <c r="R354" i="1"/>
  <c r="T354" i="1" s="1"/>
  <c r="R357" i="1"/>
  <c r="T357" i="1" s="1"/>
  <c r="R360" i="1"/>
  <c r="T360" i="1" s="1"/>
  <c r="R366" i="1"/>
  <c r="T366" i="1" s="1"/>
  <c r="R369" i="1"/>
  <c r="T369" i="1" s="1"/>
  <c r="R372" i="1"/>
  <c r="T372" i="1" s="1"/>
  <c r="R384" i="1"/>
  <c r="T384" i="1" s="1"/>
  <c r="R387" i="1"/>
  <c r="T387" i="1" s="1"/>
  <c r="R396" i="1"/>
  <c r="T396" i="1" s="1"/>
  <c r="R399" i="1"/>
  <c r="T399" i="1" s="1"/>
  <c r="R402" i="1"/>
  <c r="T402" i="1" s="1"/>
  <c r="R405" i="1"/>
  <c r="T405" i="1" s="1"/>
  <c r="R408" i="1"/>
  <c r="T408" i="1" s="1"/>
  <c r="R417" i="1"/>
  <c r="T417" i="1" s="1"/>
  <c r="R420" i="1"/>
  <c r="T420" i="1" s="1"/>
  <c r="R429" i="1"/>
  <c r="T429" i="1" s="1"/>
  <c r="R432" i="1"/>
  <c r="T432" i="1" s="1"/>
  <c r="R435" i="1"/>
  <c r="T435" i="1" s="1"/>
  <c r="R438" i="1"/>
  <c r="T438" i="1" s="1"/>
  <c r="R441" i="1"/>
  <c r="T441" i="1" s="1"/>
  <c r="R450" i="1"/>
  <c r="T450" i="1" s="1"/>
  <c r="R453" i="1"/>
  <c r="T453" i="1" s="1"/>
  <c r="R465" i="1"/>
  <c r="T465" i="1" s="1"/>
  <c r="R471" i="1"/>
  <c r="T471" i="1" s="1"/>
  <c r="R474" i="1"/>
  <c r="T474" i="1" s="1"/>
  <c r="R483" i="1"/>
  <c r="T483" i="1" s="1"/>
  <c r="R486" i="1"/>
  <c r="T486" i="1" s="1"/>
  <c r="R495" i="1"/>
  <c r="T495" i="1" s="1"/>
  <c r="R504" i="1"/>
  <c r="T504" i="1" s="1"/>
  <c r="R507" i="1"/>
  <c r="T507" i="1" s="1"/>
  <c r="R516" i="1"/>
  <c r="T516" i="1" s="1"/>
  <c r="R525" i="1"/>
  <c r="T525" i="1" s="1"/>
  <c r="R537" i="1"/>
  <c r="T537" i="1" s="1"/>
  <c r="R540" i="1"/>
  <c r="T540" i="1" s="1"/>
  <c r="R549" i="1"/>
  <c r="T549" i="1" s="1"/>
  <c r="R552" i="1"/>
  <c r="T552" i="1" s="1"/>
  <c r="R558" i="1"/>
  <c r="T558" i="1" s="1"/>
  <c r="R53" i="1"/>
  <c r="R82" i="1"/>
  <c r="R105" i="1"/>
  <c r="R10" i="1"/>
  <c r="R22" i="1"/>
  <c r="R34" i="1"/>
  <c r="R46" i="1"/>
  <c r="R58" i="1"/>
  <c r="R70" i="1"/>
  <c r="R75" i="1"/>
  <c r="R100" i="1"/>
  <c r="R41" i="1"/>
  <c r="R65" i="1"/>
  <c r="R15" i="1"/>
  <c r="R27" i="1"/>
  <c r="R39" i="1"/>
  <c r="R51" i="1"/>
  <c r="R63" i="1"/>
  <c r="R80" i="1"/>
  <c r="R95" i="1"/>
  <c r="R122" i="1"/>
  <c r="R124" i="1"/>
  <c r="R133" i="1"/>
  <c r="R141" i="1"/>
  <c r="R8" i="1"/>
  <c r="R101" i="1"/>
  <c r="R111" i="1"/>
  <c r="R139" i="1"/>
  <c r="R49" i="1"/>
  <c r="R61" i="1"/>
  <c r="R78" i="1"/>
  <c r="R96" i="1"/>
  <c r="R109" i="1"/>
  <c r="R119" i="1"/>
  <c r="R125" i="1"/>
  <c r="R130" i="1"/>
  <c r="R145" i="1"/>
  <c r="R157" i="1"/>
  <c r="R163" i="1"/>
  <c r="R169" i="1"/>
  <c r="R175" i="1"/>
  <c r="R181" i="1"/>
  <c r="R187" i="1"/>
  <c r="R193" i="1"/>
  <c r="R199" i="1"/>
  <c r="R205" i="1"/>
  <c r="R211" i="1"/>
  <c r="R217" i="1"/>
  <c r="R223" i="1"/>
  <c r="R229" i="1"/>
  <c r="R235" i="1"/>
  <c r="R241" i="1"/>
  <c r="R247" i="1"/>
  <c r="R253" i="1"/>
  <c r="R265" i="1"/>
  <c r="R268" i="1"/>
  <c r="R271" i="1"/>
  <c r="R277" i="1"/>
  <c r="R280" i="1"/>
  <c r="R283" i="1"/>
  <c r="R289" i="1"/>
  <c r="R292" i="1"/>
  <c r="R298" i="1"/>
  <c r="R301" i="1"/>
  <c r="R304" i="1"/>
  <c r="T304" i="1" s="1"/>
  <c r="R310" i="1"/>
  <c r="T310" i="1" s="1"/>
  <c r="R316" i="1"/>
  <c r="T316" i="1" s="1"/>
  <c r="R322" i="1"/>
  <c r="T322" i="1" s="1"/>
  <c r="R325" i="1"/>
  <c r="T325" i="1" s="1"/>
  <c r="R334" i="1"/>
  <c r="T334" i="1" s="1"/>
  <c r="R337" i="1"/>
  <c r="T337" i="1" s="1"/>
  <c r="R346" i="1"/>
  <c r="T346" i="1" s="1"/>
  <c r="R352" i="1"/>
  <c r="T352" i="1" s="1"/>
  <c r="R355" i="1"/>
  <c r="T355" i="1" s="1"/>
  <c r="R364" i="1"/>
  <c r="T364" i="1" s="1"/>
  <c r="R367" i="1"/>
  <c r="T367" i="1" s="1"/>
  <c r="R376" i="1"/>
  <c r="T376" i="1" s="1"/>
  <c r="R379" i="1"/>
  <c r="T379" i="1" s="1"/>
  <c r="R385" i="1"/>
  <c r="T385" i="1" s="1"/>
  <c r="R388" i="1"/>
  <c r="T388" i="1" s="1"/>
  <c r="R397" i="1"/>
  <c r="T397" i="1" s="1"/>
  <c r="R400" i="1"/>
  <c r="T400" i="1" s="1"/>
  <c r="R409" i="1"/>
  <c r="T409" i="1" s="1"/>
  <c r="R412" i="1"/>
  <c r="T412" i="1" s="1"/>
  <c r="R418" i="1"/>
  <c r="T418" i="1" s="1"/>
  <c r="R421" i="1"/>
  <c r="T421" i="1" s="1"/>
  <c r="R424" i="1"/>
  <c r="T424" i="1" s="1"/>
  <c r="R430" i="1"/>
  <c r="T430" i="1" s="1"/>
  <c r="R433" i="1"/>
  <c r="T433" i="1" s="1"/>
  <c r="R439" i="1"/>
  <c r="T439" i="1" s="1"/>
  <c r="R445" i="1"/>
  <c r="T445" i="1" s="1"/>
  <c r="R451" i="1"/>
  <c r="T451" i="1" s="1"/>
  <c r="R457" i="1"/>
  <c r="T457" i="1" s="1"/>
  <c r="R466" i="1"/>
  <c r="T466" i="1" s="1"/>
  <c r="R472" i="1"/>
  <c r="T472" i="1" s="1"/>
  <c r="R478" i="1"/>
  <c r="T478" i="1" s="1"/>
  <c r="R484" i="1"/>
  <c r="T484" i="1" s="1"/>
  <c r="R490" i="1"/>
  <c r="T490" i="1" s="1"/>
  <c r="R496" i="1"/>
  <c r="T496" i="1" s="1"/>
  <c r="R505" i="1"/>
  <c r="T505" i="1" s="1"/>
  <c r="R511" i="1"/>
  <c r="T511" i="1" s="1"/>
  <c r="R517" i="1"/>
  <c r="T517" i="1" s="1"/>
  <c r="R88" i="1"/>
  <c r="R93" i="1"/>
  <c r="R106" i="1"/>
  <c r="R136" i="1"/>
  <c r="R11" i="1"/>
  <c r="R35" i="1"/>
  <c r="R47" i="1"/>
  <c r="R59" i="1"/>
  <c r="R86" i="1"/>
  <c r="R89" i="1"/>
  <c r="R120" i="1"/>
  <c r="R134" i="1"/>
  <c r="R13" i="1"/>
  <c r="R25" i="1"/>
  <c r="R37" i="1"/>
  <c r="R23" i="1"/>
  <c r="R567" i="1"/>
  <c r="T567" i="1" s="1"/>
  <c r="R560" i="1"/>
  <c r="T560" i="1" s="1"/>
  <c r="R553" i="1"/>
  <c r="T553" i="1" s="1"/>
  <c r="R546" i="1"/>
  <c r="T546" i="1" s="1"/>
  <c r="R534" i="1"/>
  <c r="T534" i="1" s="1"/>
  <c r="R527" i="1"/>
  <c r="T527" i="1" s="1"/>
  <c r="R513" i="1"/>
  <c r="T513" i="1" s="1"/>
  <c r="R499" i="1"/>
  <c r="T499" i="1" s="1"/>
  <c r="R492" i="1"/>
  <c r="T492" i="1" s="1"/>
  <c r="R480" i="1"/>
  <c r="T480" i="1" s="1"/>
  <c r="R459" i="1"/>
  <c r="T459" i="1" s="1"/>
  <c r="R447" i="1"/>
  <c r="T447" i="1" s="1"/>
  <c r="R426" i="1"/>
  <c r="T426" i="1" s="1"/>
  <c r="R414" i="1"/>
  <c r="T414" i="1" s="1"/>
  <c r="R407" i="1"/>
  <c r="T407" i="1" s="1"/>
  <c r="R393" i="1"/>
  <c r="T393" i="1" s="1"/>
  <c r="R381" i="1"/>
  <c r="T381" i="1" s="1"/>
  <c r="R374" i="1"/>
  <c r="T374" i="1" s="1"/>
  <c r="R362" i="1"/>
  <c r="T362" i="1" s="1"/>
  <c r="R350" i="1"/>
  <c r="T350" i="1" s="1"/>
  <c r="R343" i="1"/>
  <c r="T343" i="1" s="1"/>
  <c r="R331" i="1"/>
  <c r="T331" i="1" s="1"/>
  <c r="R312" i="1"/>
  <c r="T312" i="1" s="1"/>
  <c r="R595" i="1"/>
  <c r="T595" i="1" s="1"/>
  <c r="R555" i="1"/>
  <c r="T555" i="1" s="1"/>
  <c r="R541" i="1"/>
  <c r="T541" i="1" s="1"/>
  <c r="R522" i="1"/>
  <c r="T522" i="1" s="1"/>
  <c r="R508" i="1"/>
  <c r="T508" i="1" s="1"/>
  <c r="R501" i="1"/>
  <c r="T501" i="1" s="1"/>
  <c r="R487" i="1"/>
  <c r="T487" i="1" s="1"/>
  <c r="R475" i="1"/>
  <c r="T475" i="1" s="1"/>
  <c r="R468" i="1"/>
  <c r="T468" i="1" s="1"/>
  <c r="R461" i="1"/>
  <c r="T461" i="1" s="1"/>
  <c r="R454" i="1"/>
  <c r="T454" i="1" s="1"/>
  <c r="R442" i="1"/>
  <c r="T442" i="1" s="1"/>
  <c r="R319" i="1"/>
  <c r="T319" i="1" s="1"/>
  <c r="R307" i="1"/>
  <c r="T307" i="1" s="1"/>
  <c r="R295" i="1"/>
  <c r="R259" i="1"/>
  <c r="R557" i="1"/>
  <c r="T557" i="1" s="1"/>
  <c r="R543" i="1"/>
  <c r="T543" i="1" s="1"/>
  <c r="R531" i="1"/>
  <c r="T531" i="1" s="1"/>
  <c r="R524" i="1"/>
  <c r="T524" i="1" s="1"/>
  <c r="R510" i="1"/>
  <c r="T510" i="1" s="1"/>
  <c r="R489" i="1"/>
  <c r="T489" i="1" s="1"/>
  <c r="R477" i="1"/>
  <c r="T477" i="1" s="1"/>
  <c r="R463" i="1"/>
  <c r="T463" i="1" s="1"/>
  <c r="R456" i="1"/>
  <c r="T456" i="1" s="1"/>
  <c r="R444" i="1"/>
  <c r="T444" i="1" s="1"/>
  <c r="R437" i="1"/>
  <c r="T437" i="1" s="1"/>
  <c r="R423" i="1"/>
  <c r="T423" i="1" s="1"/>
  <c r="R411" i="1"/>
  <c r="T411" i="1" s="1"/>
  <c r="R404" i="1"/>
  <c r="T404" i="1" s="1"/>
  <c r="R390" i="1"/>
  <c r="T390" i="1" s="1"/>
  <c r="R378" i="1"/>
  <c r="T378" i="1" s="1"/>
  <c r="R371" i="1"/>
  <c r="T371" i="1" s="1"/>
  <c r="R359" i="1"/>
  <c r="T359" i="1" s="1"/>
  <c r="R340" i="1"/>
  <c r="T340" i="1" s="1"/>
  <c r="R328" i="1"/>
  <c r="T328" i="1" s="1"/>
  <c r="R321" i="1"/>
  <c r="T321" i="1" s="1"/>
  <c r="R309" i="1"/>
  <c r="T309" i="1" s="1"/>
  <c r="R297" i="1"/>
  <c r="R285" i="1"/>
  <c r="R273" i="1"/>
  <c r="R261" i="1"/>
  <c r="R249" i="1"/>
  <c r="R237" i="1"/>
  <c r="R225" i="1"/>
  <c r="R213" i="1"/>
  <c r="R201" i="1"/>
  <c r="R189" i="1"/>
  <c r="R177" i="1"/>
  <c r="R165" i="1"/>
  <c r="R256" i="1"/>
  <c r="R244" i="1"/>
  <c r="R232" i="1"/>
  <c r="R220" i="1"/>
  <c r="R208" i="1"/>
  <c r="R196" i="1"/>
  <c r="R184" i="1"/>
  <c r="R172" i="1"/>
  <c r="R160" i="1"/>
  <c r="R148" i="1"/>
  <c r="R559" i="1"/>
  <c r="T559" i="1" s="1"/>
  <c r="R545" i="1"/>
  <c r="T545" i="1" s="1"/>
  <c r="R533" i="1"/>
  <c r="T533" i="1" s="1"/>
  <c r="R526" i="1"/>
  <c r="T526" i="1" s="1"/>
  <c r="R519" i="1"/>
  <c r="T519" i="1" s="1"/>
  <c r="R512" i="1"/>
  <c r="T512" i="1" s="1"/>
  <c r="R498" i="1"/>
  <c r="T498" i="1" s="1"/>
  <c r="R491" i="1"/>
  <c r="T491" i="1" s="1"/>
  <c r="R479" i="1"/>
  <c r="T479" i="1" s="1"/>
  <c r="R458" i="1"/>
  <c r="T458" i="1" s="1"/>
  <c r="R446" i="1"/>
  <c r="T446" i="1" s="1"/>
  <c r="R425" i="1"/>
  <c r="T425" i="1" s="1"/>
  <c r="R413" i="1"/>
  <c r="T413" i="1" s="1"/>
  <c r="R406" i="1"/>
  <c r="T406" i="1" s="1"/>
  <c r="R392" i="1"/>
  <c r="T392" i="1" s="1"/>
  <c r="R380" i="1"/>
  <c r="T380" i="1" s="1"/>
  <c r="R373" i="1"/>
  <c r="T373" i="1" s="1"/>
  <c r="R361" i="1"/>
  <c r="T361" i="1" s="1"/>
  <c r="R349" i="1"/>
  <c r="T349" i="1" s="1"/>
  <c r="R342" i="1"/>
  <c r="T342" i="1" s="1"/>
  <c r="R330" i="1"/>
  <c r="T330" i="1" s="1"/>
  <c r="R323" i="1"/>
  <c r="T323" i="1" s="1"/>
  <c r="R311" i="1"/>
  <c r="T311" i="1" s="1"/>
  <c r="R287" i="1"/>
  <c r="R275" i="1"/>
  <c r="R263" i="1"/>
  <c r="R251" i="1"/>
  <c r="R239" i="1"/>
  <c r="R227" i="1"/>
  <c r="R215" i="1"/>
  <c r="R203" i="1"/>
  <c r="R191" i="1"/>
  <c r="R179" i="1"/>
  <c r="R167" i="1"/>
  <c r="R155" i="1"/>
  <c r="R561" i="1"/>
  <c r="T561" i="1" s="1"/>
  <c r="R547" i="1"/>
  <c r="T547" i="1" s="1"/>
  <c r="R535" i="1"/>
  <c r="T535" i="1" s="1"/>
  <c r="R528" i="1"/>
  <c r="T528" i="1" s="1"/>
  <c r="R514" i="1"/>
  <c r="T514" i="1" s="1"/>
  <c r="R493" i="1"/>
  <c r="T493" i="1" s="1"/>
  <c r="R481" i="1"/>
  <c r="T481" i="1" s="1"/>
  <c r="R460" i="1"/>
  <c r="T460" i="1" s="1"/>
  <c r="R448" i="1"/>
  <c r="T448" i="1" s="1"/>
  <c r="R434" i="1"/>
  <c r="T434" i="1" s="1"/>
  <c r="R427" i="1"/>
  <c r="T427" i="1" s="1"/>
  <c r="R415" i="1"/>
  <c r="T415" i="1" s="1"/>
  <c r="R401" i="1"/>
  <c r="T401" i="1" s="1"/>
  <c r="R394" i="1"/>
  <c r="T394" i="1" s="1"/>
  <c r="R382" i="1"/>
  <c r="T382" i="1" s="1"/>
  <c r="R375" i="1"/>
  <c r="T375" i="1" s="1"/>
  <c r="R363" i="1"/>
  <c r="T363" i="1" s="1"/>
  <c r="R351" i="1"/>
  <c r="T351" i="1" s="1"/>
  <c r="R344" i="1"/>
  <c r="T344" i="1" s="1"/>
  <c r="R332" i="1"/>
  <c r="T332" i="1" s="1"/>
  <c r="R313" i="1"/>
  <c r="T313" i="1" s="1"/>
  <c r="R556" i="1"/>
  <c r="T556" i="1" s="1"/>
  <c r="R542" i="1"/>
  <c r="T542" i="1" s="1"/>
  <c r="R530" i="1"/>
  <c r="T530" i="1" s="1"/>
  <c r="R523" i="1"/>
  <c r="T523" i="1" s="1"/>
  <c r="R509" i="1"/>
  <c r="T509" i="1" s="1"/>
  <c r="R502" i="1"/>
  <c r="T502" i="1" s="1"/>
  <c r="R488" i="1"/>
  <c r="T488" i="1" s="1"/>
  <c r="R476" i="1"/>
  <c r="T476" i="1" s="1"/>
  <c r="R469" i="1"/>
  <c r="T469" i="1" s="1"/>
  <c r="R462" i="1"/>
  <c r="T462" i="1" s="1"/>
  <c r="R455" i="1"/>
  <c r="T455" i="1" s="1"/>
  <c r="R443" i="1"/>
  <c r="T443" i="1" s="1"/>
  <c r="R436" i="1"/>
  <c r="T436" i="1" s="1"/>
  <c r="R422" i="1"/>
  <c r="T422" i="1" s="1"/>
  <c r="R410" i="1"/>
  <c r="T410" i="1" s="1"/>
  <c r="R403" i="1"/>
  <c r="T403" i="1" s="1"/>
  <c r="R389" i="1"/>
  <c r="T389" i="1" s="1"/>
  <c r="R370" i="1"/>
  <c r="T370" i="1" s="1"/>
  <c r="R358" i="1"/>
  <c r="T358" i="1" s="1"/>
  <c r="R339" i="1"/>
  <c r="T339" i="1" s="1"/>
  <c r="R327" i="1"/>
  <c r="T327" i="1" s="1"/>
  <c r="R320" i="1"/>
  <c r="T320" i="1" s="1"/>
  <c r="R308" i="1"/>
  <c r="T308" i="1" s="1"/>
  <c r="R260" i="1"/>
  <c r="R248" i="1"/>
  <c r="R236" i="1"/>
  <c r="R224" i="1"/>
  <c r="R212" i="1"/>
  <c r="R200" i="1"/>
  <c r="R188" i="1"/>
  <c r="R176" i="1"/>
  <c r="R164" i="1"/>
  <c r="R152" i="1"/>
  <c r="R140" i="1"/>
  <c r="R128" i="1"/>
  <c r="R116" i="1"/>
  <c r="R279" i="1"/>
  <c r="R267" i="1"/>
  <c r="R255" i="1"/>
  <c r="R243" i="1"/>
  <c r="R231" i="1"/>
  <c r="R219" i="1"/>
  <c r="R207" i="1"/>
  <c r="R195" i="1"/>
  <c r="R183" i="1"/>
  <c r="R171" i="1"/>
  <c r="R159" i="1"/>
  <c r="R147" i="1"/>
  <c r="R135" i="1"/>
  <c r="R391" i="1"/>
  <c r="T391" i="1" s="1"/>
  <c r="R286" i="1"/>
  <c r="R274" i="1"/>
  <c r="R262" i="1"/>
  <c r="R250" i="1"/>
  <c r="R238" i="1"/>
  <c r="R226" i="1"/>
  <c r="R214" i="1"/>
  <c r="R202" i="1"/>
  <c r="R190" i="1"/>
  <c r="R178" i="1"/>
  <c r="R166" i="1"/>
  <c r="R154" i="1"/>
  <c r="R142" i="1"/>
  <c r="R143" i="1"/>
  <c r="R131" i="1"/>
  <c r="R153" i="1"/>
  <c r="R84" i="1"/>
  <c r="R104" i="1"/>
  <c r="R115" i="1"/>
  <c r="R137" i="1"/>
  <c r="R21" i="1"/>
  <c r="R33" i="1"/>
  <c r="R69" i="1"/>
  <c r="R99" i="1"/>
  <c r="R112" i="1"/>
  <c r="R126" i="1"/>
  <c r="R146" i="1"/>
  <c r="R158" i="1"/>
  <c r="R161" i="1"/>
  <c r="R170" i="1"/>
  <c r="R173" i="1"/>
  <c r="R182" i="1"/>
  <c r="R185" i="1"/>
  <c r="R194" i="1"/>
  <c r="R197" i="1"/>
  <c r="R206" i="1"/>
  <c r="R209" i="1"/>
  <c r="R218" i="1"/>
  <c r="R221" i="1"/>
  <c r="R230" i="1"/>
  <c r="R233" i="1"/>
  <c r="R242" i="1"/>
  <c r="R245" i="1"/>
  <c r="R254" i="1"/>
  <c r="R257" i="1"/>
  <c r="R266" i="1"/>
  <c r="R269" i="1"/>
  <c r="R272" i="1"/>
  <c r="R278" i="1"/>
  <c r="R281" i="1"/>
  <c r="R284" i="1"/>
  <c r="R290" i="1"/>
  <c r="R293" i="1"/>
  <c r="R296" i="1"/>
  <c r="R299" i="1"/>
  <c r="R302" i="1"/>
  <c r="T302" i="1" s="1"/>
  <c r="R305" i="1"/>
  <c r="T305" i="1" s="1"/>
  <c r="R314" i="1"/>
  <c r="T314" i="1" s="1"/>
  <c r="R317" i="1"/>
  <c r="T317" i="1" s="1"/>
  <c r="R326" i="1"/>
  <c r="T326" i="1" s="1"/>
  <c r="R329" i="1"/>
  <c r="T329" i="1" s="1"/>
  <c r="R335" i="1"/>
  <c r="T335" i="1" s="1"/>
  <c r="R338" i="1"/>
  <c r="T338" i="1" s="1"/>
  <c r="R341" i="1"/>
  <c r="T341" i="1" s="1"/>
  <c r="R347" i="1"/>
  <c r="T347" i="1" s="1"/>
  <c r="R353" i="1"/>
  <c r="T353" i="1" s="1"/>
  <c r="R356" i="1"/>
  <c r="T356" i="1" s="1"/>
  <c r="R365" i="1"/>
  <c r="T365" i="1" s="1"/>
  <c r="R368" i="1"/>
  <c r="T368" i="1" s="1"/>
  <c r="R377" i="1"/>
  <c r="T377" i="1" s="1"/>
  <c r="R383" i="1"/>
  <c r="T383" i="1" s="1"/>
  <c r="R386" i="1"/>
  <c r="T386" i="1" s="1"/>
  <c r="R395" i="1"/>
  <c r="T395" i="1" s="1"/>
  <c r="R398" i="1"/>
  <c r="T398" i="1" s="1"/>
  <c r="R416" i="1"/>
  <c r="T416" i="1" s="1"/>
  <c r="R419" i="1"/>
  <c r="T419" i="1" s="1"/>
  <c r="R428" i="1"/>
  <c r="T428" i="1" s="1"/>
  <c r="R431" i="1"/>
  <c r="T431" i="1" s="1"/>
  <c r="R440" i="1"/>
  <c r="T440" i="1" s="1"/>
  <c r="R449" i="1"/>
  <c r="T449" i="1" s="1"/>
  <c r="R452" i="1"/>
  <c r="T452" i="1" s="1"/>
  <c r="R464" i="1"/>
  <c r="T464" i="1" s="1"/>
  <c r="R467" i="1"/>
  <c r="T467" i="1" s="1"/>
  <c r="R470" i="1"/>
  <c r="T470" i="1" s="1"/>
  <c r="R473" i="1"/>
  <c r="T473" i="1" s="1"/>
  <c r="R482" i="1"/>
  <c r="T482" i="1" s="1"/>
  <c r="R485" i="1"/>
  <c r="T485" i="1" s="1"/>
  <c r="R494" i="1"/>
  <c r="T494" i="1" s="1"/>
  <c r="R497" i="1"/>
  <c r="T497" i="1" s="1"/>
  <c r="R500" i="1"/>
  <c r="T500" i="1" s="1"/>
  <c r="R72" i="1"/>
  <c r="R110" i="1"/>
  <c r="R94" i="1"/>
  <c r="R123" i="1"/>
  <c r="R9" i="1"/>
  <c r="R74" i="1"/>
  <c r="R7" i="1"/>
  <c r="R113" i="1"/>
  <c r="R121" i="1"/>
  <c r="R132" i="1"/>
  <c r="R45" i="1"/>
  <c r="R97" i="1"/>
  <c r="R85" i="1"/>
  <c r="R87" i="1"/>
  <c r="R92" i="1"/>
  <c r="R118" i="1"/>
  <c r="R129" i="1"/>
  <c r="R138" i="1"/>
  <c r="R570" i="1"/>
  <c r="T570" i="1" s="1"/>
  <c r="R777" i="1"/>
  <c r="T777" i="1" s="1"/>
  <c r="R151" i="1"/>
  <c r="R520" i="1"/>
  <c r="T520" i="1" s="1"/>
  <c r="R529" i="1"/>
  <c r="T529" i="1" s="1"/>
  <c r="R532" i="1"/>
  <c r="T532" i="1" s="1"/>
  <c r="R538" i="1"/>
  <c r="T538" i="1" s="1"/>
  <c r="R544" i="1"/>
  <c r="T544" i="1" s="1"/>
  <c r="R550" i="1"/>
  <c r="T550" i="1" s="1"/>
  <c r="R562" i="1"/>
  <c r="T562" i="1" s="1"/>
  <c r="R571" i="1"/>
  <c r="T571" i="1" s="1"/>
  <c r="R775" i="1"/>
  <c r="T775" i="1" s="1"/>
  <c r="R149" i="1"/>
  <c r="R503" i="1"/>
  <c r="T503" i="1" s="1"/>
  <c r="R506" i="1"/>
  <c r="T506" i="1" s="1"/>
  <c r="R515" i="1"/>
  <c r="T515" i="1" s="1"/>
  <c r="R518" i="1"/>
  <c r="T518" i="1" s="1"/>
  <c r="R521" i="1"/>
  <c r="T521" i="1" s="1"/>
  <c r="R536" i="1"/>
  <c r="T536" i="1" s="1"/>
  <c r="R539" i="1"/>
  <c r="T539" i="1" s="1"/>
  <c r="R548" i="1"/>
  <c r="T548" i="1" s="1"/>
  <c r="R551" i="1"/>
  <c r="T551" i="1" s="1"/>
  <c r="R554" i="1"/>
  <c r="T554" i="1" s="1"/>
  <c r="R701" i="1"/>
  <c r="T701" i="1" s="1"/>
  <c r="R150" i="1"/>
  <c r="B8" i="6"/>
  <c r="B26" i="6"/>
  <c r="B44" i="6"/>
  <c r="B62" i="6"/>
  <c r="B80" i="6"/>
  <c r="B98" i="6"/>
  <c r="B116" i="6"/>
  <c r="B134" i="6"/>
  <c r="B152" i="6"/>
  <c r="B170" i="6"/>
  <c r="B191" i="6"/>
  <c r="B201" i="6"/>
  <c r="B232" i="6"/>
  <c r="B242" i="6"/>
  <c r="B263" i="6"/>
  <c r="B273" i="6"/>
  <c r="B304" i="6"/>
  <c r="B314" i="6"/>
  <c r="B324" i="6"/>
  <c r="B18" i="6"/>
  <c r="B27" i="6"/>
  <c r="B36" i="6"/>
  <c r="B45" i="6"/>
  <c r="B54" i="6"/>
  <c r="B63" i="6"/>
  <c r="B72" i="6"/>
  <c r="B81" i="6"/>
  <c r="B90" i="6"/>
  <c r="B99" i="6"/>
  <c r="B108" i="6"/>
  <c r="B117" i="6"/>
  <c r="B126" i="6"/>
  <c r="B135" i="6"/>
  <c r="B144" i="6"/>
  <c r="B153" i="6"/>
  <c r="B162" i="6"/>
  <c r="B171" i="6"/>
  <c r="B202" i="6"/>
  <c r="B212" i="6"/>
  <c r="B222" i="6"/>
  <c r="B233" i="6"/>
  <c r="B243" i="6"/>
  <c r="B274" i="6"/>
  <c r="B284" i="6"/>
  <c r="B294" i="6"/>
  <c r="B305" i="6"/>
  <c r="B315" i="6"/>
  <c r="B28" i="6"/>
  <c r="B46" i="6"/>
  <c r="B64" i="6"/>
  <c r="B82" i="6"/>
  <c r="B100" i="6"/>
  <c r="B118" i="6"/>
  <c r="B136" i="6"/>
  <c r="B154" i="6"/>
  <c r="B172" i="6"/>
  <c r="B182" i="6"/>
  <c r="B192" i="6"/>
  <c r="B203" i="6"/>
  <c r="B213" i="6"/>
  <c r="B244" i="6"/>
  <c r="B254" i="6"/>
  <c r="B264" i="6"/>
  <c r="B275" i="6"/>
  <c r="B285" i="6"/>
  <c r="B316" i="6"/>
  <c r="B326" i="6"/>
  <c r="B338" i="6"/>
  <c r="B374" i="6"/>
  <c r="B410" i="6"/>
  <c r="B446" i="6"/>
  <c r="B482" i="6"/>
  <c r="B518" i="6"/>
  <c r="B554" i="6"/>
  <c r="B590" i="6"/>
  <c r="B626" i="6"/>
  <c r="B829" i="6"/>
  <c r="B11" i="6"/>
  <c r="B29" i="6"/>
  <c r="B47" i="6"/>
  <c r="B55" i="6"/>
  <c r="B65" i="6"/>
  <c r="B73" i="6"/>
  <c r="B83" i="6"/>
  <c r="B91" i="6"/>
  <c r="B101" i="6"/>
  <c r="B109" i="6"/>
  <c r="B119" i="6"/>
  <c r="B127" i="6"/>
  <c r="B137" i="6"/>
  <c r="B145" i="6"/>
  <c r="B155" i="6"/>
  <c r="B163" i="6"/>
  <c r="B173" i="6"/>
  <c r="B183" i="6"/>
  <c r="B214" i="6"/>
  <c r="B224" i="6"/>
  <c r="B245" i="6"/>
  <c r="B255" i="6"/>
  <c r="B286" i="6"/>
  <c r="B296" i="6"/>
  <c r="B306" i="6"/>
  <c r="B317" i="6"/>
  <c r="B327" i="6"/>
  <c r="B759" i="6"/>
  <c r="B20" i="6"/>
  <c r="B38" i="6"/>
  <c r="B56" i="6"/>
  <c r="B74" i="6"/>
  <c r="B92" i="6"/>
  <c r="B110" i="6"/>
  <c r="B128" i="6"/>
  <c r="B146" i="6"/>
  <c r="B164" i="6"/>
  <c r="B184" i="6"/>
  <c r="B194" i="6"/>
  <c r="B204" i="6"/>
  <c r="B215" i="6"/>
  <c r="B225" i="6"/>
  <c r="B256" i="6"/>
  <c r="B266" i="6"/>
  <c r="B276" i="6"/>
  <c r="B287" i="6"/>
  <c r="B297" i="6"/>
  <c r="B328" i="6"/>
  <c r="B352" i="6"/>
  <c r="B388" i="6"/>
  <c r="B424" i="6"/>
  <c r="B460" i="6"/>
  <c r="B496" i="6"/>
  <c r="B532" i="6"/>
  <c r="B568" i="6"/>
  <c r="B604" i="6"/>
  <c r="B640" i="6"/>
  <c r="B21" i="6"/>
  <c r="B39" i="6"/>
  <c r="B57" i="6"/>
  <c r="B75" i="6"/>
  <c r="B93" i="6"/>
  <c r="B111" i="6"/>
  <c r="B129" i="6"/>
  <c r="B147" i="6"/>
  <c r="B165" i="6"/>
  <c r="B185" i="6"/>
  <c r="B195" i="6"/>
  <c r="B226" i="6"/>
  <c r="B236" i="6"/>
  <c r="B257" i="6"/>
  <c r="B267" i="6"/>
  <c r="B298" i="6"/>
  <c r="B308" i="6"/>
  <c r="B318" i="6"/>
  <c r="B329" i="6"/>
  <c r="B22" i="6"/>
  <c r="B40" i="6"/>
  <c r="B58" i="6"/>
  <c r="B76" i="6"/>
  <c r="B94" i="6"/>
  <c r="B112" i="6"/>
  <c r="B130" i="6"/>
  <c r="B148" i="6"/>
  <c r="B166" i="6"/>
  <c r="B196" i="6"/>
  <c r="B206" i="6"/>
  <c r="B216" i="6"/>
  <c r="B227" i="6"/>
  <c r="B237" i="6"/>
  <c r="B268" i="6"/>
  <c r="B278" i="6"/>
  <c r="B288" i="6"/>
  <c r="B299" i="6"/>
  <c r="B309" i="6"/>
  <c r="B366" i="6"/>
  <c r="B402" i="6"/>
  <c r="B438" i="6"/>
  <c r="B474" i="6"/>
  <c r="B510" i="6"/>
  <c r="B546" i="6"/>
  <c r="B582" i="6"/>
  <c r="B618" i="6"/>
  <c r="B654" i="6"/>
  <c r="B690" i="6"/>
  <c r="B23" i="6"/>
  <c r="B41" i="6"/>
  <c r="B59" i="6"/>
  <c r="B67" i="6"/>
  <c r="B77" i="6"/>
  <c r="B85" i="6"/>
  <c r="B95" i="6"/>
  <c r="B103" i="6"/>
  <c r="B113" i="6"/>
  <c r="B121" i="6"/>
  <c r="B131" i="6"/>
  <c r="B139" i="6"/>
  <c r="B149" i="6"/>
  <c r="B167" i="6"/>
  <c r="B176" i="6"/>
  <c r="B197" i="6"/>
  <c r="B207" i="6"/>
  <c r="B238" i="6"/>
  <c r="B248" i="6"/>
  <c r="B269" i="6"/>
  <c r="B279" i="6"/>
  <c r="B310" i="6"/>
  <c r="B320" i="6"/>
  <c r="B331" i="6"/>
  <c r="B4929" i="6"/>
  <c r="B4959" i="6"/>
  <c r="B4887" i="6"/>
  <c r="B4815" i="6"/>
  <c r="B4743" i="6"/>
  <c r="B4671" i="6"/>
  <c r="B4599" i="6"/>
  <c r="B4527" i="6"/>
  <c r="B4488" i="6"/>
  <c r="B4482" i="6"/>
  <c r="B4476" i="6"/>
  <c r="B4470" i="6"/>
  <c r="B4464" i="6"/>
  <c r="B4458" i="6"/>
  <c r="B4989" i="6"/>
  <c r="B4917" i="6"/>
  <c r="B4947" i="6"/>
  <c r="B4875" i="6"/>
  <c r="B4803" i="6"/>
  <c r="B4731" i="6"/>
  <c r="B4659" i="6"/>
  <c r="B4587" i="6"/>
  <c r="B4515" i="6"/>
  <c r="B4487" i="6"/>
  <c r="B4481" i="6"/>
  <c r="B4475" i="6"/>
  <c r="B4469" i="6"/>
  <c r="B4463" i="6"/>
  <c r="B4977" i="6"/>
  <c r="B4905" i="6"/>
  <c r="B4935" i="6"/>
  <c r="B4575" i="6"/>
  <c r="B4503" i="6"/>
  <c r="B4486" i="6"/>
  <c r="B4480" i="6"/>
  <c r="B4474" i="6"/>
  <c r="B4468" i="6"/>
  <c r="B4462" i="6"/>
  <c r="B4456" i="6"/>
  <c r="B4450" i="6"/>
  <c r="B4444" i="6"/>
  <c r="B4438" i="6"/>
  <c r="B4432" i="6"/>
  <c r="B4965" i="6"/>
  <c r="B4893" i="6"/>
  <c r="B4821" i="6"/>
  <c r="B4749" i="6"/>
  <c r="B4677" i="6"/>
  <c r="B4995" i="6"/>
  <c r="B4923" i="6"/>
  <c r="B4851" i="6"/>
  <c r="B4779" i="6"/>
  <c r="B4707" i="6"/>
  <c r="B4635" i="6"/>
  <c r="B4563" i="6"/>
  <c r="B4491" i="6"/>
  <c r="B4485" i="6"/>
  <c r="B4479" i="6"/>
  <c r="B4473" i="6"/>
  <c r="B4467" i="6"/>
  <c r="B4461" i="6"/>
  <c r="B4455" i="6"/>
  <c r="B4449" i="6"/>
  <c r="B4443" i="6"/>
  <c r="B4953" i="6"/>
  <c r="B4983" i="6"/>
  <c r="B4911" i="6"/>
  <c r="B4839" i="6"/>
  <c r="B4767" i="6"/>
  <c r="B4695" i="6"/>
  <c r="B4623" i="6"/>
  <c r="B4551" i="6"/>
  <c r="B4490" i="6"/>
  <c r="B4484" i="6"/>
  <c r="B4478" i="6"/>
  <c r="B4472" i="6"/>
  <c r="B4466" i="6"/>
  <c r="B4460" i="6"/>
  <c r="B4454" i="6"/>
  <c r="B4448" i="6"/>
  <c r="B4442" i="6"/>
  <c r="B4436" i="6"/>
  <c r="B4430" i="6"/>
  <c r="B4424" i="6"/>
  <c r="B4418" i="6"/>
  <c r="B4412" i="6"/>
  <c r="B4406" i="6"/>
  <c r="B4941" i="6"/>
  <c r="B4611" i="6"/>
  <c r="B4452" i="6"/>
  <c r="B4392" i="6"/>
  <c r="B4539" i="6"/>
  <c r="B4471" i="6"/>
  <c r="B4434" i="6"/>
  <c r="B4426" i="6"/>
  <c r="B4419" i="6"/>
  <c r="B4398" i="6"/>
  <c r="B4459" i="6"/>
  <c r="B4425" i="6"/>
  <c r="B4489" i="6"/>
  <c r="B4440" i="6"/>
  <c r="B4417" i="6"/>
  <c r="B4410" i="6"/>
  <c r="B4396" i="6"/>
  <c r="B4383" i="6"/>
  <c r="B4370" i="6"/>
  <c r="B4357" i="6"/>
  <c r="B4344" i="6"/>
  <c r="B4324" i="6"/>
  <c r="B4311" i="6"/>
  <c r="B4298" i="6"/>
  <c r="B4285" i="6"/>
  <c r="B4272" i="6"/>
  <c r="B4252" i="6"/>
  <c r="B4239" i="6"/>
  <c r="B4233" i="6"/>
  <c r="B4227" i="6"/>
  <c r="B4221" i="6"/>
  <c r="B4215" i="6"/>
  <c r="B4209" i="6"/>
  <c r="B4203" i="6"/>
  <c r="B4431" i="6"/>
  <c r="B4477" i="6"/>
  <c r="B4447" i="6"/>
  <c r="B4423" i="6"/>
  <c r="B4416" i="6"/>
  <c r="B4395" i="6"/>
  <c r="B4382" i="6"/>
  <c r="B4369" i="6"/>
  <c r="B4356" i="6"/>
  <c r="B4336" i="6"/>
  <c r="B4323" i="6"/>
  <c r="B4310" i="6"/>
  <c r="B4297" i="6"/>
  <c r="B4284" i="6"/>
  <c r="B4264" i="6"/>
  <c r="B4251" i="6"/>
  <c r="B4238" i="6"/>
  <c r="B4232" i="6"/>
  <c r="B4226" i="6"/>
  <c r="B4971" i="6"/>
  <c r="B4401" i="6"/>
  <c r="B4388" i="6"/>
  <c r="B4899" i="6"/>
  <c r="B4465" i="6"/>
  <c r="B4446" i="6"/>
  <c r="B4437" i="6"/>
  <c r="B4429" i="6"/>
  <c r="B4422" i="6"/>
  <c r="B4394" i="6"/>
  <c r="B4381" i="6"/>
  <c r="B4368" i="6"/>
  <c r="B4348" i="6"/>
  <c r="B4335" i="6"/>
  <c r="B4322" i="6"/>
  <c r="B4309" i="6"/>
  <c r="B4296" i="6"/>
  <c r="B4276" i="6"/>
  <c r="B4263" i="6"/>
  <c r="B4250" i="6"/>
  <c r="B4827" i="6"/>
  <c r="B4414" i="6"/>
  <c r="B4407" i="6"/>
  <c r="B4400" i="6"/>
  <c r="B4755" i="6"/>
  <c r="B4453" i="6"/>
  <c r="B4428" i="6"/>
  <c r="B4366" i="6"/>
  <c r="B4345" i="6"/>
  <c r="B4240" i="6"/>
  <c r="B4231" i="6"/>
  <c r="B4222" i="6"/>
  <c r="B4214" i="6"/>
  <c r="B4198" i="6"/>
  <c r="B4191" i="6"/>
  <c r="B4184" i="6"/>
  <c r="B4177" i="6"/>
  <c r="B4162" i="6"/>
  <c r="B4155" i="6"/>
  <c r="B4148" i="6"/>
  <c r="B4141" i="6"/>
  <c r="B4126" i="6"/>
  <c r="B4119" i="6"/>
  <c r="B4112" i="6"/>
  <c r="B4105" i="6"/>
  <c r="B4090" i="6"/>
  <c r="B4083" i="6"/>
  <c r="B4076" i="6"/>
  <c r="B4069" i="6"/>
  <c r="B4054" i="6"/>
  <c r="B4047" i="6"/>
  <c r="B4040" i="6"/>
  <c r="B4033" i="6"/>
  <c r="B4018" i="6"/>
  <c r="B4011" i="6"/>
  <c r="B4004" i="6"/>
  <c r="B3997" i="6"/>
  <c r="B3982" i="6"/>
  <c r="B3975" i="6"/>
  <c r="B3968" i="6"/>
  <c r="B3961" i="6"/>
  <c r="B3946" i="6"/>
  <c r="B3939" i="6"/>
  <c r="B3932" i="6"/>
  <c r="B3925" i="6"/>
  <c r="B3910" i="6"/>
  <c r="B3903" i="6"/>
  <c r="B3896" i="6"/>
  <c r="B3889" i="6"/>
  <c r="B3874" i="6"/>
  <c r="B3867" i="6"/>
  <c r="B3861" i="6"/>
  <c r="B3855" i="6"/>
  <c r="B3849" i="6"/>
  <c r="B3843" i="6"/>
  <c r="B3837" i="6"/>
  <c r="B3831" i="6"/>
  <c r="B3825" i="6"/>
  <c r="B3819" i="6"/>
  <c r="B4386" i="6"/>
  <c r="B4281" i="6"/>
  <c r="B4260" i="6"/>
  <c r="B4312" i="6"/>
  <c r="B4213" i="6"/>
  <c r="B4197" i="6"/>
  <c r="B4190" i="6"/>
  <c r="B4183" i="6"/>
  <c r="B4168" i="6"/>
  <c r="B4161" i="6"/>
  <c r="B4154" i="6"/>
  <c r="B4147" i="6"/>
  <c r="B4132" i="6"/>
  <c r="B4125" i="6"/>
  <c r="B4118" i="6"/>
  <c r="B4111" i="6"/>
  <c r="B4096" i="6"/>
  <c r="B4089" i="6"/>
  <c r="B4082" i="6"/>
  <c r="B4075" i="6"/>
  <c r="B4060" i="6"/>
  <c r="B4053" i="6"/>
  <c r="B4046" i="6"/>
  <c r="B4039" i="6"/>
  <c r="B4024" i="6"/>
  <c r="B4017" i="6"/>
  <c r="B4010" i="6"/>
  <c r="B4003" i="6"/>
  <c r="B3988" i="6"/>
  <c r="B3981" i="6"/>
  <c r="B3974" i="6"/>
  <c r="B3967" i="6"/>
  <c r="B3952" i="6"/>
  <c r="B3945" i="6"/>
  <c r="B3938" i="6"/>
  <c r="B3931" i="6"/>
  <c r="B3916" i="6"/>
  <c r="B3909" i="6"/>
  <c r="B3902" i="6"/>
  <c r="B3895" i="6"/>
  <c r="B3880" i="6"/>
  <c r="B3873" i="6"/>
  <c r="B3866" i="6"/>
  <c r="B3860" i="6"/>
  <c r="B3854" i="6"/>
  <c r="B3848" i="6"/>
  <c r="B4353" i="6"/>
  <c r="B4332" i="6"/>
  <c r="B4220" i="6"/>
  <c r="B4204" i="6"/>
  <c r="B4483" i="6"/>
  <c r="B4384" i="6"/>
  <c r="B4299" i="6"/>
  <c r="B4268" i="6"/>
  <c r="B4237" i="6"/>
  <c r="B4228" i="6"/>
  <c r="B4196" i="6"/>
  <c r="B4189" i="6"/>
  <c r="B4174" i="6"/>
  <c r="B4167" i="6"/>
  <c r="B4160" i="6"/>
  <c r="B4153" i="6"/>
  <c r="B4138" i="6"/>
  <c r="B4131" i="6"/>
  <c r="B4124" i="6"/>
  <c r="B4117" i="6"/>
  <c r="B4102" i="6"/>
  <c r="B4095" i="6"/>
  <c r="B4088" i="6"/>
  <c r="B4081" i="6"/>
  <c r="B4066" i="6"/>
  <c r="B4059" i="6"/>
  <c r="B4052" i="6"/>
  <c r="B4045" i="6"/>
  <c r="B4030" i="6"/>
  <c r="B4023" i="6"/>
  <c r="B4016" i="6"/>
  <c r="B4009" i="6"/>
  <c r="B3994" i="6"/>
  <c r="B3987" i="6"/>
  <c r="B3980" i="6"/>
  <c r="B3973" i="6"/>
  <c r="B3958" i="6"/>
  <c r="B3951" i="6"/>
  <c r="B3944" i="6"/>
  <c r="B3937" i="6"/>
  <c r="B3922" i="6"/>
  <c r="B3915" i="6"/>
  <c r="B3908" i="6"/>
  <c r="B3901" i="6"/>
  <c r="B3886" i="6"/>
  <c r="B3879" i="6"/>
  <c r="B3872" i="6"/>
  <c r="B3865" i="6"/>
  <c r="B3859" i="6"/>
  <c r="B3853" i="6"/>
  <c r="B3847" i="6"/>
  <c r="B3841" i="6"/>
  <c r="B3835" i="6"/>
  <c r="B3829" i="6"/>
  <c r="B3823" i="6"/>
  <c r="B3817" i="6"/>
  <c r="B3811" i="6"/>
  <c r="B3805" i="6"/>
  <c r="B3799" i="6"/>
  <c r="B3793" i="6"/>
  <c r="B3787" i="6"/>
  <c r="B3781" i="6"/>
  <c r="B3775" i="6"/>
  <c r="B3769" i="6"/>
  <c r="B3763" i="6"/>
  <c r="B4404" i="6"/>
  <c r="B4219" i="6"/>
  <c r="B4435" i="6"/>
  <c r="B4413" i="6"/>
  <c r="B4371" i="6"/>
  <c r="B4340" i="6"/>
  <c r="B4210" i="6"/>
  <c r="B4202" i="6"/>
  <c r="B4195" i="6"/>
  <c r="B4180" i="6"/>
  <c r="B4173" i="6"/>
  <c r="B4166" i="6"/>
  <c r="B4159" i="6"/>
  <c r="B4144" i="6"/>
  <c r="B4137" i="6"/>
  <c r="B4130" i="6"/>
  <c r="B4123" i="6"/>
  <c r="B4108" i="6"/>
  <c r="B4101" i="6"/>
  <c r="B4094" i="6"/>
  <c r="B4087" i="6"/>
  <c r="B4072" i="6"/>
  <c r="B4065" i="6"/>
  <c r="B4058" i="6"/>
  <c r="B4051" i="6"/>
  <c r="B4036" i="6"/>
  <c r="B4029" i="6"/>
  <c r="B4022" i="6"/>
  <c r="B4015" i="6"/>
  <c r="B4000" i="6"/>
  <c r="B3993" i="6"/>
  <c r="B3986" i="6"/>
  <c r="B3979" i="6"/>
  <c r="B3964" i="6"/>
  <c r="B3957" i="6"/>
  <c r="B3950" i="6"/>
  <c r="B3943" i="6"/>
  <c r="B3928" i="6"/>
  <c r="B3921" i="6"/>
  <c r="B3914" i="6"/>
  <c r="B3907" i="6"/>
  <c r="B3892" i="6"/>
  <c r="B3885" i="6"/>
  <c r="B3878" i="6"/>
  <c r="B4683" i="6"/>
  <c r="B4286" i="6"/>
  <c r="B4255" i="6"/>
  <c r="B4234" i="6"/>
  <c r="B4225" i="6"/>
  <c r="B4201" i="6"/>
  <c r="B4186" i="6"/>
  <c r="B4179" i="6"/>
  <c r="B4172" i="6"/>
  <c r="B4165" i="6"/>
  <c r="B4150" i="6"/>
  <c r="B4143" i="6"/>
  <c r="B4136" i="6"/>
  <c r="B4129" i="6"/>
  <c r="B4114" i="6"/>
  <c r="B4107" i="6"/>
  <c r="B4100" i="6"/>
  <c r="B4093" i="6"/>
  <c r="B4078" i="6"/>
  <c r="B4071" i="6"/>
  <c r="B4064" i="6"/>
  <c r="B4057" i="6"/>
  <c r="B4042" i="6"/>
  <c r="B4035" i="6"/>
  <c r="B4028" i="6"/>
  <c r="B4021" i="6"/>
  <c r="B4006" i="6"/>
  <c r="B3999" i="6"/>
  <c r="B3992" i="6"/>
  <c r="B3985" i="6"/>
  <c r="B3970" i="6"/>
  <c r="B3963" i="6"/>
  <c r="B3956" i="6"/>
  <c r="B3949" i="6"/>
  <c r="B3934" i="6"/>
  <c r="B3927" i="6"/>
  <c r="B3920" i="6"/>
  <c r="B3913" i="6"/>
  <c r="B3898" i="6"/>
  <c r="B3891" i="6"/>
  <c r="B3884" i="6"/>
  <c r="B3877" i="6"/>
  <c r="B4411" i="6"/>
  <c r="B4358" i="6"/>
  <c r="B4327" i="6"/>
  <c r="B4242" i="6"/>
  <c r="B4216" i="6"/>
  <c r="B4208" i="6"/>
  <c r="B4420" i="6"/>
  <c r="B4294" i="6"/>
  <c r="B4273" i="6"/>
  <c r="B3851" i="6"/>
  <c r="B3836" i="6"/>
  <c r="B3795" i="6"/>
  <c r="B3782" i="6"/>
  <c r="B3762" i="6"/>
  <c r="B3749" i="6"/>
  <c r="B3723" i="6"/>
  <c r="B3717" i="6"/>
  <c r="B3858" i="6"/>
  <c r="B3828" i="6"/>
  <c r="B3821" i="6"/>
  <c r="B3801" i="6"/>
  <c r="B3788" i="6"/>
  <c r="B3768" i="6"/>
  <c r="B3755" i="6"/>
  <c r="B3729" i="6"/>
  <c r="B4178" i="6"/>
  <c r="B4156" i="6"/>
  <c r="B4135" i="6"/>
  <c r="B4113" i="6"/>
  <c r="B4070" i="6"/>
  <c r="B4048" i="6"/>
  <c r="B4027" i="6"/>
  <c r="B4005" i="6"/>
  <c r="B3962" i="6"/>
  <c r="B3940" i="6"/>
  <c r="B3919" i="6"/>
  <c r="B3897" i="6"/>
  <c r="B3850" i="6"/>
  <c r="B3842" i="6"/>
  <c r="B3807" i="6"/>
  <c r="B3794" i="6"/>
  <c r="B3774" i="6"/>
  <c r="B3761" i="6"/>
  <c r="B3748" i="6"/>
  <c r="B3735" i="6"/>
  <c r="B3857" i="6"/>
  <c r="B3834" i="6"/>
  <c r="B3827" i="6"/>
  <c r="B3820" i="6"/>
  <c r="B3813" i="6"/>
  <c r="B3800" i="6"/>
  <c r="B3780" i="6"/>
  <c r="B3767" i="6"/>
  <c r="B3754" i="6"/>
  <c r="B3741" i="6"/>
  <c r="B3728" i="6"/>
  <c r="B4399" i="6"/>
  <c r="B3864" i="6"/>
  <c r="B3806" i="6"/>
  <c r="B3786" i="6"/>
  <c r="B3773" i="6"/>
  <c r="B3747" i="6"/>
  <c r="B3734" i="6"/>
  <c r="B3840" i="6"/>
  <c r="B3833" i="6"/>
  <c r="B3812" i="6"/>
  <c r="B3792" i="6"/>
  <c r="B3779" i="6"/>
  <c r="B3753" i="6"/>
  <c r="B3740" i="6"/>
  <c r="B4314" i="6"/>
  <c r="B4207" i="6"/>
  <c r="B4185" i="6"/>
  <c r="B4142" i="6"/>
  <c r="B4120" i="6"/>
  <c r="B4099" i="6"/>
  <c r="B4077" i="6"/>
  <c r="B4034" i="6"/>
  <c r="B4012" i="6"/>
  <c r="B3991" i="6"/>
  <c r="B3969" i="6"/>
  <c r="B3926" i="6"/>
  <c r="B3904" i="6"/>
  <c r="B3883" i="6"/>
  <c r="B3863" i="6"/>
  <c r="B3818" i="6"/>
  <c r="B3798" i="6"/>
  <c r="B3785" i="6"/>
  <c r="B3772" i="6"/>
  <c r="B3759" i="6"/>
  <c r="B3746" i="6"/>
  <c r="B3726" i="6"/>
  <c r="B3871" i="6"/>
  <c r="B3846" i="6"/>
  <c r="B3839" i="6"/>
  <c r="B3832" i="6"/>
  <c r="B3804" i="6"/>
  <c r="B3791" i="6"/>
  <c r="B3778" i="6"/>
  <c r="B3765" i="6"/>
  <c r="B3752" i="6"/>
  <c r="B3732" i="6"/>
  <c r="B3824" i="6"/>
  <c r="B3810" i="6"/>
  <c r="B3797" i="6"/>
  <c r="B3771" i="6"/>
  <c r="B3758" i="6"/>
  <c r="B3738" i="6"/>
  <c r="B3725" i="6"/>
  <c r="B4441" i="6"/>
  <c r="B3845" i="6"/>
  <c r="B3838" i="6"/>
  <c r="B4192" i="6"/>
  <c r="B4171" i="6"/>
  <c r="B4149" i="6"/>
  <c r="B3852" i="6"/>
  <c r="B3830" i="6"/>
  <c r="B3809" i="6"/>
  <c r="B3783" i="6"/>
  <c r="B3770" i="6"/>
  <c r="B3750" i="6"/>
  <c r="B3737" i="6"/>
  <c r="B3868" i="6"/>
  <c r="B3844" i="6"/>
  <c r="B3822" i="6"/>
  <c r="B3815" i="6"/>
  <c r="B3802" i="6"/>
  <c r="B3789" i="6"/>
  <c r="B3803" i="6"/>
  <c r="B3790" i="6"/>
  <c r="B3716" i="6"/>
  <c r="B3686" i="6"/>
  <c r="B3777" i="6"/>
  <c r="B3756" i="6"/>
  <c r="B3704" i="6"/>
  <c r="B3744" i="6"/>
  <c r="B3776" i="6"/>
  <c r="B3764" i="6"/>
  <c r="B3743" i="6"/>
  <c r="B3722" i="6"/>
  <c r="B3692" i="6"/>
  <c r="B3674" i="6"/>
  <c r="B3731" i="6"/>
  <c r="B3710" i="6"/>
  <c r="B3628" i="6"/>
  <c r="B3620" i="6"/>
  <c r="B3612" i="6"/>
  <c r="B3604" i="6"/>
  <c r="B3596" i="6"/>
  <c r="B3588" i="6"/>
  <c r="B3580" i="6"/>
  <c r="B3572" i="6"/>
  <c r="B3564" i="6"/>
  <c r="B3556" i="6"/>
  <c r="B3548" i="6"/>
  <c r="B3816" i="6"/>
  <c r="B3730" i="6"/>
  <c r="B3690" i="6"/>
  <c r="B3672" i="6"/>
  <c r="B3654" i="6"/>
  <c r="B3636" i="6"/>
  <c r="B3698" i="6"/>
  <c r="B3680" i="6"/>
  <c r="B3242" i="6"/>
  <c r="B3235" i="6"/>
  <c r="B3206" i="6"/>
  <c r="B3199" i="6"/>
  <c r="B3170" i="6"/>
  <c r="B3163" i="6"/>
  <c r="B3134" i="6"/>
  <c r="B3127" i="6"/>
  <c r="B3516" i="6"/>
  <c r="B3248" i="6"/>
  <c r="B3212" i="6"/>
  <c r="B3205" i="6"/>
  <c r="B3524" i="6"/>
  <c r="B3492" i="6"/>
  <c r="B3460" i="6"/>
  <c r="B3428" i="6"/>
  <c r="B3396" i="6"/>
  <c r="B3364" i="6"/>
  <c r="B3332" i="6"/>
  <c r="B3300" i="6"/>
  <c r="B3254" i="6"/>
  <c r="B3247" i="6"/>
  <c r="B3218" i="6"/>
  <c r="B3211" i="6"/>
  <c r="B3182" i="6"/>
  <c r="B3175" i="6"/>
  <c r="B3146" i="6"/>
  <c r="B3139" i="6"/>
  <c r="B3110" i="6"/>
  <c r="B3104" i="6"/>
  <c r="B3260" i="6"/>
  <c r="B3253" i="6"/>
  <c r="B3532" i="6"/>
  <c r="B3266" i="6"/>
  <c r="B3230" i="6"/>
  <c r="B3223" i="6"/>
  <c r="B3194" i="6"/>
  <c r="B3187" i="6"/>
  <c r="B3158" i="6"/>
  <c r="B3151" i="6"/>
  <c r="B3122" i="6"/>
  <c r="B3115" i="6"/>
  <c r="B3108" i="6"/>
  <c r="B3540" i="6"/>
  <c r="B3508" i="6"/>
  <c r="B3476" i="6"/>
  <c r="B3444" i="6"/>
  <c r="B3412" i="6"/>
  <c r="B3380" i="6"/>
  <c r="B3348" i="6"/>
  <c r="B3316" i="6"/>
  <c r="B3284" i="6"/>
  <c r="B3265" i="6"/>
  <c r="B3236" i="6"/>
  <c r="B3229" i="6"/>
  <c r="B3200" i="6"/>
  <c r="B3193" i="6"/>
  <c r="B3164" i="6"/>
  <c r="B3157" i="6"/>
  <c r="B3181" i="6"/>
  <c r="B3094" i="6"/>
  <c r="B3074" i="6"/>
  <c r="B3061" i="6"/>
  <c r="B3035" i="6"/>
  <c r="B3022" i="6"/>
  <c r="B2989" i="6"/>
  <c r="B2832" i="6"/>
  <c r="B2819" i="6"/>
  <c r="B2813" i="6"/>
  <c r="B2807" i="6"/>
  <c r="B2801" i="6"/>
  <c r="B2795" i="6"/>
  <c r="B2789" i="6"/>
  <c r="B2783" i="6"/>
  <c r="B2777" i="6"/>
  <c r="B2771" i="6"/>
  <c r="B2765" i="6"/>
  <c r="B2759" i="6"/>
  <c r="B2753" i="6"/>
  <c r="B2747" i="6"/>
  <c r="B2741" i="6"/>
  <c r="B2735" i="6"/>
  <c r="B2729" i="6"/>
  <c r="B2723" i="6"/>
  <c r="B2717" i="6"/>
  <c r="B2711" i="6"/>
  <c r="B2705" i="6"/>
  <c r="B2699" i="6"/>
  <c r="B2693" i="6"/>
  <c r="B2687" i="6"/>
  <c r="B2681" i="6"/>
  <c r="B2675" i="6"/>
  <c r="B2669" i="6"/>
  <c r="B2663" i="6"/>
  <c r="B2657" i="6"/>
  <c r="B2651" i="6"/>
  <c r="B2645" i="6"/>
  <c r="B2639" i="6"/>
  <c r="B2633" i="6"/>
  <c r="B2627" i="6"/>
  <c r="B2621" i="6"/>
  <c r="B2615" i="6"/>
  <c r="B2609" i="6"/>
  <c r="B2603" i="6"/>
  <c r="B2597" i="6"/>
  <c r="B2591" i="6"/>
  <c r="B2585" i="6"/>
  <c r="B2579" i="6"/>
  <c r="B2573" i="6"/>
  <c r="B2567" i="6"/>
  <c r="B3107" i="6"/>
  <c r="B3100" i="6"/>
  <c r="B3080" i="6"/>
  <c r="B3067" i="6"/>
  <c r="B3054" i="6"/>
  <c r="B3041" i="6"/>
  <c r="B3028" i="6"/>
  <c r="B2995" i="6"/>
  <c r="B3224" i="6"/>
  <c r="B3125" i="6"/>
  <c r="B3116" i="6"/>
  <c r="B3086" i="6"/>
  <c r="B3073" i="6"/>
  <c r="B3060" i="6"/>
  <c r="B3047" i="6"/>
  <c r="B3034" i="6"/>
  <c r="B3014" i="6"/>
  <c r="B3001" i="6"/>
  <c r="B2988" i="6"/>
  <c r="B2975" i="6"/>
  <c r="B2962" i="6"/>
  <c r="B2942" i="6"/>
  <c r="B2929" i="6"/>
  <c r="B2916" i="6"/>
  <c r="B2903" i="6"/>
  <c r="B2890" i="6"/>
  <c r="B2870" i="6"/>
  <c r="B2857" i="6"/>
  <c r="B2844" i="6"/>
  <c r="B2831" i="6"/>
  <c r="B2818" i="6"/>
  <c r="B2812" i="6"/>
  <c r="B2806" i="6"/>
  <c r="B2800" i="6"/>
  <c r="B2794" i="6"/>
  <c r="B2788" i="6"/>
  <c r="B2782" i="6"/>
  <c r="B2776" i="6"/>
  <c r="B2770" i="6"/>
  <c r="B2764" i="6"/>
  <c r="B2758" i="6"/>
  <c r="B2752" i="6"/>
  <c r="B2746" i="6"/>
  <c r="B2740" i="6"/>
  <c r="B2734" i="6"/>
  <c r="B2728" i="6"/>
  <c r="B2722" i="6"/>
  <c r="B2716" i="6"/>
  <c r="B2710" i="6"/>
  <c r="B2704" i="6"/>
  <c r="B2698" i="6"/>
  <c r="B2692" i="6"/>
  <c r="B2686" i="6"/>
  <c r="B2680" i="6"/>
  <c r="B2674" i="6"/>
  <c r="B2668" i="6"/>
  <c r="B2662" i="6"/>
  <c r="B2656" i="6"/>
  <c r="B2650" i="6"/>
  <c r="B2644" i="6"/>
  <c r="B2638" i="6"/>
  <c r="B2632" i="6"/>
  <c r="B3106" i="6"/>
  <c r="B3092" i="6"/>
  <c r="B3079" i="6"/>
  <c r="B3066" i="6"/>
  <c r="B3053" i="6"/>
  <c r="B3040" i="6"/>
  <c r="B3020" i="6"/>
  <c r="B3007" i="6"/>
  <c r="B2981" i="6"/>
  <c r="B3188" i="6"/>
  <c r="B3145" i="6"/>
  <c r="B3098" i="6"/>
  <c r="B3085" i="6"/>
  <c r="B3072" i="6"/>
  <c r="B3059" i="6"/>
  <c r="B3046" i="6"/>
  <c r="B3026" i="6"/>
  <c r="B3013" i="6"/>
  <c r="B2987" i="6"/>
  <c r="B2974" i="6"/>
  <c r="B3154" i="6"/>
  <c r="B3091" i="6"/>
  <c r="B3078" i="6"/>
  <c r="B3065" i="6"/>
  <c r="B3052" i="6"/>
  <c r="B3032" i="6"/>
  <c r="B3019" i="6"/>
  <c r="B2993" i="6"/>
  <c r="B2980" i="6"/>
  <c r="B3097" i="6"/>
  <c r="B3084" i="6"/>
  <c r="B3071" i="6"/>
  <c r="B3058" i="6"/>
  <c r="B3038" i="6"/>
  <c r="B3025" i="6"/>
  <c r="B3012" i="6"/>
  <c r="B2999" i="6"/>
  <c r="B2986" i="6"/>
  <c r="B2966" i="6"/>
  <c r="B2953" i="6"/>
  <c r="B2940" i="6"/>
  <c r="B2927" i="6"/>
  <c r="B2914" i="6"/>
  <c r="B2894" i="6"/>
  <c r="B2881" i="6"/>
  <c r="B2868" i="6"/>
  <c r="B2855" i="6"/>
  <c r="B2842" i="6"/>
  <c r="B2822" i="6"/>
  <c r="B2816" i="6"/>
  <c r="B2810" i="6"/>
  <c r="B2804" i="6"/>
  <c r="B2798" i="6"/>
  <c r="B2792" i="6"/>
  <c r="B2786" i="6"/>
  <c r="B2780" i="6"/>
  <c r="B2774" i="6"/>
  <c r="B2768" i="6"/>
  <c r="B2762" i="6"/>
  <c r="B3121" i="6"/>
  <c r="B3103" i="6"/>
  <c r="B3090" i="6"/>
  <c r="B3077" i="6"/>
  <c r="B3064" i="6"/>
  <c r="B3044" i="6"/>
  <c r="B3031" i="6"/>
  <c r="B3005" i="6"/>
  <c r="B2992" i="6"/>
  <c r="B3152" i="6"/>
  <c r="B3096" i="6"/>
  <c r="B3083" i="6"/>
  <c r="B3070" i="6"/>
  <c r="B3050" i="6"/>
  <c r="B3037" i="6"/>
  <c r="B3024" i="6"/>
  <c r="B3011" i="6"/>
  <c r="B2998" i="6"/>
  <c r="B2906" i="6"/>
  <c r="B2893" i="6"/>
  <c r="B2880" i="6"/>
  <c r="B2867" i="6"/>
  <c r="B2854" i="6"/>
  <c r="B2834" i="6"/>
  <c r="B2821" i="6"/>
  <c r="B2815" i="6"/>
  <c r="B2809" i="6"/>
  <c r="B2803" i="6"/>
  <c r="B2797" i="6"/>
  <c r="B2791" i="6"/>
  <c r="B2785" i="6"/>
  <c r="B2779" i="6"/>
  <c r="B2773" i="6"/>
  <c r="B2767" i="6"/>
  <c r="B2761" i="6"/>
  <c r="B2755" i="6"/>
  <c r="B2749" i="6"/>
  <c r="B2743" i="6"/>
  <c r="B2737" i="6"/>
  <c r="B2731" i="6"/>
  <c r="B2725" i="6"/>
  <c r="B2719" i="6"/>
  <c r="B2713" i="6"/>
  <c r="B2707" i="6"/>
  <c r="B2701" i="6"/>
  <c r="B2695" i="6"/>
  <c r="B2689" i="6"/>
  <c r="B2683" i="6"/>
  <c r="B2677" i="6"/>
  <c r="B2671" i="6"/>
  <c r="B2665" i="6"/>
  <c r="B2659" i="6"/>
  <c r="B2653" i="6"/>
  <c r="B2647" i="6"/>
  <c r="B2641" i="6"/>
  <c r="B2635" i="6"/>
  <c r="B2629" i="6"/>
  <c r="B3161" i="6"/>
  <c r="B3102" i="6"/>
  <c r="B3089" i="6"/>
  <c r="B3076" i="6"/>
  <c r="B3056" i="6"/>
  <c r="B3043" i="6"/>
  <c r="B3017" i="6"/>
  <c r="B3004" i="6"/>
  <c r="B2873" i="6"/>
  <c r="B2860" i="6"/>
  <c r="B2840" i="6"/>
  <c r="B2827" i="6"/>
  <c r="B3217" i="6"/>
  <c r="B3128" i="6"/>
  <c r="B3109" i="6"/>
  <c r="B3095" i="6"/>
  <c r="B3082" i="6"/>
  <c r="B3062" i="6"/>
  <c r="B3049" i="6"/>
  <c r="B3023" i="6"/>
  <c r="B3010" i="6"/>
  <c r="B2977" i="6"/>
  <c r="B3118" i="6"/>
  <c r="B2983" i="6"/>
  <c r="B2826" i="6"/>
  <c r="B2714" i="6"/>
  <c r="B2642" i="6"/>
  <c r="B2623" i="6"/>
  <c r="B2599" i="6"/>
  <c r="B2552" i="6"/>
  <c r="B3016" i="6"/>
  <c r="B2744" i="6"/>
  <c r="B2672" i="6"/>
  <c r="B2614" i="6"/>
  <c r="B2606" i="6"/>
  <c r="B2590" i="6"/>
  <c r="B2582" i="6"/>
  <c r="B2566" i="6"/>
  <c r="B2537" i="6"/>
  <c r="B2530" i="6"/>
  <c r="B2501" i="6"/>
  <c r="B2494" i="6"/>
  <c r="B2465" i="6"/>
  <c r="B2458" i="6"/>
  <c r="B2429" i="6"/>
  <c r="B2422" i="6"/>
  <c r="B2393" i="6"/>
  <c r="B2386" i="6"/>
  <c r="B2357" i="6"/>
  <c r="B2350" i="6"/>
  <c r="B2321" i="6"/>
  <c r="B2314" i="6"/>
  <c r="B2285" i="6"/>
  <c r="B2278" i="6"/>
  <c r="B2249" i="6"/>
  <c r="B2242" i="6"/>
  <c r="B2213" i="6"/>
  <c r="B2206" i="6"/>
  <c r="B2970" i="6"/>
  <c r="B2702" i="6"/>
  <c r="B2630" i="6"/>
  <c r="B2558" i="6"/>
  <c r="B2924" i="6"/>
  <c r="B2732" i="6"/>
  <c r="B2660" i="6"/>
  <c r="B2605" i="6"/>
  <c r="B2543" i="6"/>
  <c r="B2536" i="6"/>
  <c r="B2507" i="6"/>
  <c r="B2500" i="6"/>
  <c r="B2471" i="6"/>
  <c r="B2464" i="6"/>
  <c r="B2435" i="6"/>
  <c r="B2957" i="6"/>
  <c r="B2690" i="6"/>
  <c r="B2620" i="6"/>
  <c r="B2612" i="6"/>
  <c r="B2596" i="6"/>
  <c r="B2588" i="6"/>
  <c r="B2572" i="6"/>
  <c r="B2564" i="6"/>
  <c r="B2557" i="6"/>
  <c r="B2528" i="6"/>
  <c r="B2521" i="6"/>
  <c r="B2492" i="6"/>
  <c r="B2485" i="6"/>
  <c r="B2456" i="6"/>
  <c r="B2449" i="6"/>
  <c r="B2420" i="6"/>
  <c r="B2413" i="6"/>
  <c r="B2384" i="6"/>
  <c r="B2377" i="6"/>
  <c r="B2348" i="6"/>
  <c r="B2341" i="6"/>
  <c r="B2312" i="6"/>
  <c r="B2305" i="6"/>
  <c r="B2276" i="6"/>
  <c r="B2269" i="6"/>
  <c r="B3068" i="6"/>
  <c r="B2911" i="6"/>
  <c r="B2720" i="6"/>
  <c r="B2648" i="6"/>
  <c r="B2549" i="6"/>
  <c r="B2542" i="6"/>
  <c r="B2513" i="6"/>
  <c r="B2506" i="6"/>
  <c r="B2477" i="6"/>
  <c r="B2470" i="6"/>
  <c r="B2441" i="6"/>
  <c r="B2434" i="6"/>
  <c r="B2405" i="6"/>
  <c r="B2398" i="6"/>
  <c r="B2369" i="6"/>
  <c r="B2362" i="6"/>
  <c r="B2333" i="6"/>
  <c r="B2326" i="6"/>
  <c r="B2297" i="6"/>
  <c r="B2290" i="6"/>
  <c r="B2261" i="6"/>
  <c r="B2254" i="6"/>
  <c r="B2225" i="6"/>
  <c r="B2218" i="6"/>
  <c r="B2189" i="6"/>
  <c r="B2182" i="6"/>
  <c r="B2153" i="6"/>
  <c r="B3101" i="6"/>
  <c r="B2944" i="6"/>
  <c r="B2750" i="6"/>
  <c r="B2678" i="6"/>
  <c r="B2611" i="6"/>
  <c r="B2587" i="6"/>
  <c r="B2534" i="6"/>
  <c r="B3055" i="6"/>
  <c r="B2898" i="6"/>
  <c r="B2708" i="6"/>
  <c r="B2636" i="6"/>
  <c r="B2626" i="6"/>
  <c r="B2618" i="6"/>
  <c r="B2602" i="6"/>
  <c r="B2594" i="6"/>
  <c r="B2578" i="6"/>
  <c r="B2570" i="6"/>
  <c r="B2555" i="6"/>
  <c r="B2548" i="6"/>
  <c r="B2519" i="6"/>
  <c r="B2512" i="6"/>
  <c r="B2483" i="6"/>
  <c r="B2476" i="6"/>
  <c r="B2447" i="6"/>
  <c r="B2440" i="6"/>
  <c r="B2411" i="6"/>
  <c r="B2404" i="6"/>
  <c r="B2375" i="6"/>
  <c r="B2368" i="6"/>
  <c r="B2339" i="6"/>
  <c r="B2332" i="6"/>
  <c r="B2303" i="6"/>
  <c r="B2296" i="6"/>
  <c r="B2267" i="6"/>
  <c r="B2260" i="6"/>
  <c r="B2231" i="6"/>
  <c r="B2224" i="6"/>
  <c r="B2195" i="6"/>
  <c r="B3088" i="6"/>
  <c r="B2852" i="6"/>
  <c r="B2738" i="6"/>
  <c r="B2666" i="6"/>
  <c r="B2540" i="6"/>
  <c r="B2533" i="6"/>
  <c r="B2324" i="6"/>
  <c r="B2317" i="6"/>
  <c r="B2288" i="6"/>
  <c r="B2281" i="6"/>
  <c r="B2252" i="6"/>
  <c r="B2245" i="6"/>
  <c r="B2216" i="6"/>
  <c r="B2209" i="6"/>
  <c r="B2180" i="6"/>
  <c r="B2173" i="6"/>
  <c r="B2144" i="6"/>
  <c r="B2137" i="6"/>
  <c r="B3042" i="6"/>
  <c r="B2885" i="6"/>
  <c r="B2696" i="6"/>
  <c r="B2617" i="6"/>
  <c r="B2593" i="6"/>
  <c r="B2561" i="6"/>
  <c r="B2554" i="6"/>
  <c r="B2525" i="6"/>
  <c r="B2518" i="6"/>
  <c r="B2482" i="6"/>
  <c r="B2996" i="6"/>
  <c r="B2839" i="6"/>
  <c r="B2726" i="6"/>
  <c r="B2654" i="6"/>
  <c r="B2624" i="6"/>
  <c r="B2608" i="6"/>
  <c r="B2600" i="6"/>
  <c r="B2584" i="6"/>
  <c r="B2576" i="6"/>
  <c r="B2546" i="6"/>
  <c r="B2539" i="6"/>
  <c r="B2510" i="6"/>
  <c r="B2503" i="6"/>
  <c r="B2474" i="6"/>
  <c r="B2467" i="6"/>
  <c r="B2438" i="6"/>
  <c r="B2431" i="6"/>
  <c r="B2402" i="6"/>
  <c r="B2395" i="6"/>
  <c r="B2366" i="6"/>
  <c r="B2359" i="6"/>
  <c r="B2330" i="6"/>
  <c r="B2323" i="6"/>
  <c r="B2294" i="6"/>
  <c r="B2287" i="6"/>
  <c r="B2258" i="6"/>
  <c r="B2251" i="6"/>
  <c r="B2222" i="6"/>
  <c r="B2215" i="6"/>
  <c r="B3029" i="6"/>
  <c r="B2872" i="6"/>
  <c r="B2756" i="6"/>
  <c r="B2684" i="6"/>
  <c r="B2560" i="6"/>
  <c r="B2531" i="6"/>
  <c r="B2524" i="6"/>
  <c r="B2495" i="6"/>
  <c r="B2488" i="6"/>
  <c r="B2459" i="6"/>
  <c r="B2452" i="6"/>
  <c r="B2423" i="6"/>
  <c r="B2416" i="6"/>
  <c r="B2387" i="6"/>
  <c r="B2380" i="6"/>
  <c r="B2351" i="6"/>
  <c r="B2344" i="6"/>
  <c r="B2315" i="6"/>
  <c r="B2308" i="6"/>
  <c r="B2279" i="6"/>
  <c r="B2272" i="6"/>
  <c r="B2243" i="6"/>
  <c r="B2236" i="6"/>
  <c r="B2207" i="6"/>
  <c r="B2183" i="6"/>
  <c r="B2147" i="6"/>
  <c r="B2105" i="6"/>
  <c r="B2038" i="6"/>
  <c r="B2006" i="6"/>
  <c r="B1982" i="6"/>
  <c r="B1958" i="6"/>
  <c r="B2063" i="6"/>
  <c r="B2045" i="6"/>
  <c r="B2233" i="6"/>
  <c r="B2164" i="6"/>
  <c r="B2146" i="6"/>
  <c r="B2029" i="6"/>
  <c r="B2200" i="6"/>
  <c r="B2128" i="6"/>
  <c r="B2062" i="6"/>
  <c r="B2053" i="6"/>
  <c r="B2044" i="6"/>
  <c r="B2036" i="6"/>
  <c r="B2171" i="6"/>
  <c r="B2110" i="6"/>
  <c r="B2069" i="6"/>
  <c r="B2020" i="6"/>
  <c r="B2219" i="6"/>
  <c r="B2188" i="6"/>
  <c r="B2152" i="6"/>
  <c r="B2135" i="6"/>
  <c r="B2117" i="6"/>
  <c r="B2027" i="6"/>
  <c r="B2240" i="6"/>
  <c r="B2170" i="6"/>
  <c r="B2161" i="6"/>
  <c r="B2143" i="6"/>
  <c r="B2101" i="6"/>
  <c r="B2075" i="6"/>
  <c r="B2068" i="6"/>
  <c r="B2060" i="6"/>
  <c r="B2051" i="6"/>
  <c r="B2042" i="6"/>
  <c r="B1994" i="6"/>
  <c r="B2284" i="6"/>
  <c r="B2197" i="6"/>
  <c r="B2134" i="6"/>
  <c r="B2108" i="6"/>
  <c r="B2092" i="6"/>
  <c r="B2026" i="6"/>
  <c r="B2009" i="6"/>
  <c r="B2177" i="6"/>
  <c r="B2074" i="6"/>
  <c r="B2033" i="6"/>
  <c r="B2248" i="6"/>
  <c r="B2168" i="6"/>
  <c r="B2159" i="6"/>
  <c r="B2141" i="6"/>
  <c r="B2107" i="6"/>
  <c r="B2099" i="6"/>
  <c r="B2204" i="6"/>
  <c r="B2176" i="6"/>
  <c r="B2132" i="6"/>
  <c r="B2123" i="6"/>
  <c r="B2114" i="6"/>
  <c r="B2065" i="6"/>
  <c r="B2039" i="6"/>
  <c r="B2032" i="6"/>
  <c r="B2024" i="6"/>
  <c r="B1991" i="6"/>
  <c r="B1983" i="6"/>
  <c r="B1967" i="6"/>
  <c r="B1959" i="6"/>
  <c r="B2291" i="6"/>
  <c r="B2140" i="6"/>
  <c r="B2098" i="6"/>
  <c r="B2072" i="6"/>
  <c r="B2056" i="6"/>
  <c r="B1940" i="6"/>
  <c r="B1970" i="6"/>
  <c r="B1929" i="6"/>
  <c r="B1900" i="6"/>
  <c r="B1869" i="6"/>
  <c r="B1840" i="6"/>
  <c r="B1833" i="6"/>
  <c r="B1804" i="6"/>
  <c r="B1797" i="6"/>
  <c r="B1768" i="6"/>
  <c r="B1761" i="6"/>
  <c r="B1732" i="6"/>
  <c r="B1725" i="6"/>
  <c r="B1696" i="6"/>
  <c r="B1689" i="6"/>
  <c r="B1660" i="6"/>
  <c r="B1653" i="6"/>
  <c r="B1624" i="6"/>
  <c r="B1617" i="6"/>
  <c r="B1588" i="6"/>
  <c r="B1581" i="6"/>
  <c r="B1552" i="6"/>
  <c r="B1883" i="6"/>
  <c r="B1918" i="6"/>
  <c r="B1875" i="6"/>
  <c r="B1846" i="6"/>
  <c r="B1839" i="6"/>
  <c r="B1810" i="6"/>
  <c r="B1803" i="6"/>
  <c r="B1774" i="6"/>
  <c r="B1767" i="6"/>
  <c r="B1738" i="6"/>
  <c r="B1731" i="6"/>
  <c r="B1702" i="6"/>
  <c r="B1695" i="6"/>
  <c r="B1666" i="6"/>
  <c r="B1659" i="6"/>
  <c r="B1630" i="6"/>
  <c r="B1623" i="6"/>
  <c r="B1594" i="6"/>
  <c r="B1587" i="6"/>
  <c r="B1558" i="6"/>
  <c r="B1551" i="6"/>
  <c r="B2000" i="6"/>
  <c r="B1946" i="6"/>
  <c r="B2081" i="6"/>
  <c r="B1988" i="6"/>
  <c r="B1888" i="6"/>
  <c r="B1976" i="6"/>
  <c r="B1925" i="6"/>
  <c r="B1866" i="6"/>
  <c r="B1837" i="6"/>
  <c r="B1830" i="6"/>
  <c r="B1801" i="6"/>
  <c r="B1794" i="6"/>
  <c r="B1765" i="6"/>
  <c r="B1758" i="6"/>
  <c r="B1729" i="6"/>
  <c r="B1722" i="6"/>
  <c r="B1693" i="6"/>
  <c r="B1686" i="6"/>
  <c r="B1657" i="6"/>
  <c r="B1650" i="6"/>
  <c r="B1621" i="6"/>
  <c r="B1614" i="6"/>
  <c r="B1585" i="6"/>
  <c r="B1578" i="6"/>
  <c r="B1549" i="6"/>
  <c r="B1543" i="6"/>
  <c r="B1537" i="6"/>
  <c r="B1531" i="6"/>
  <c r="B1525" i="6"/>
  <c r="B1519" i="6"/>
  <c r="B1513" i="6"/>
  <c r="B1507" i="6"/>
  <c r="B1501" i="6"/>
  <c r="B1495" i="6"/>
  <c r="B1489" i="6"/>
  <c r="B1483" i="6"/>
  <c r="B1477" i="6"/>
  <c r="B1471" i="6"/>
  <c r="B1465" i="6"/>
  <c r="B1459" i="6"/>
  <c r="B1453" i="6"/>
  <c r="B1447" i="6"/>
  <c r="B1441" i="6"/>
  <c r="B1435" i="6"/>
  <c r="B1429" i="6"/>
  <c r="B2008" i="6"/>
  <c r="B1964" i="6"/>
  <c r="B1943" i="6"/>
  <c r="B1904" i="6"/>
  <c r="B1952" i="6"/>
  <c r="B1886" i="6"/>
  <c r="B1879" i="6"/>
  <c r="B1864" i="6"/>
  <c r="B1857" i="6"/>
  <c r="B1828" i="6"/>
  <c r="B1821" i="6"/>
  <c r="B1792" i="6"/>
  <c r="B1785" i="6"/>
  <c r="B1756" i="6"/>
  <c r="B1749" i="6"/>
  <c r="B1720" i="6"/>
  <c r="B1713" i="6"/>
  <c r="B1684" i="6"/>
  <c r="AA1684" i="6" s="1"/>
  <c r="B1677" i="6"/>
  <c r="B1648" i="6"/>
  <c r="B1641" i="6"/>
  <c r="B1612" i="6"/>
  <c r="B1605" i="6"/>
  <c r="B1576" i="6"/>
  <c r="B1569" i="6"/>
  <c r="B1911" i="6"/>
  <c r="B1885" i="6"/>
  <c r="B1870" i="6"/>
  <c r="B1863" i="6"/>
  <c r="B1834" i="6"/>
  <c r="AA1834" i="6" s="1"/>
  <c r="B1827" i="6"/>
  <c r="B1798" i="6"/>
  <c r="B1791" i="6"/>
  <c r="B1762" i="6"/>
  <c r="B1755" i="6"/>
  <c r="B1726" i="6"/>
  <c r="B1719" i="6"/>
  <c r="B1690" i="6"/>
  <c r="B1683" i="6"/>
  <c r="B1654" i="6"/>
  <c r="B1647" i="6"/>
  <c r="B1618" i="6"/>
  <c r="AA1618" i="6" s="1"/>
  <c r="B1611" i="6"/>
  <c r="B1582" i="6"/>
  <c r="B1575" i="6"/>
  <c r="B1405" i="6"/>
  <c r="B1333" i="6"/>
  <c r="B1261" i="6"/>
  <c r="B1189" i="6"/>
  <c r="B1117" i="6"/>
  <c r="B1363" i="6"/>
  <c r="B1291" i="6"/>
  <c r="B1219" i="6"/>
  <c r="B1147" i="6"/>
  <c r="B1075" i="6"/>
  <c r="B1045" i="6"/>
  <c r="B1027" i="6"/>
  <c r="B1009" i="6"/>
  <c r="B991" i="6"/>
  <c r="B973" i="6"/>
  <c r="B955" i="6"/>
  <c r="B937" i="6"/>
  <c r="B919" i="6"/>
  <c r="B901" i="6"/>
  <c r="B1393" i="6"/>
  <c r="B1381" i="6"/>
  <c r="AA1381" i="6" s="1"/>
  <c r="B1309" i="6"/>
  <c r="B1237" i="6"/>
  <c r="B1165" i="6"/>
  <c r="B1093" i="6"/>
  <c r="B1411" i="6"/>
  <c r="B1369" i="6"/>
  <c r="B1297" i="6"/>
  <c r="B1225" i="6"/>
  <c r="B1153" i="6"/>
  <c r="B1081" i="6"/>
  <c r="B1399" i="6"/>
  <c r="B1327" i="6"/>
  <c r="AA1327" i="6" s="1"/>
  <c r="B1255" i="6"/>
  <c r="B1183" i="6"/>
  <c r="B1111" i="6"/>
  <c r="B1050" i="6"/>
  <c r="B1032" i="6"/>
  <c r="B1014" i="6"/>
  <c r="B996" i="6"/>
  <c r="B978" i="6"/>
  <c r="B960" i="6"/>
  <c r="B942" i="6"/>
  <c r="B924" i="6"/>
  <c r="B1387" i="6"/>
  <c r="AA1387" i="6" s="1"/>
  <c r="B1417" i="6"/>
  <c r="B1345" i="6"/>
  <c r="B1273" i="6"/>
  <c r="AA1273" i="6" s="1"/>
  <c r="B1201" i="6"/>
  <c r="B1129" i="6"/>
  <c r="B1057" i="6"/>
  <c r="B1375" i="6"/>
  <c r="B990" i="6"/>
  <c r="B900" i="6"/>
  <c r="B828" i="6"/>
  <c r="B752" i="6"/>
  <c r="B739" i="6"/>
  <c r="B726" i="6"/>
  <c r="B713" i="6"/>
  <c r="B888" i="6"/>
  <c r="B847" i="6"/>
  <c r="B816" i="6"/>
  <c r="B1423" i="6"/>
  <c r="B954" i="6"/>
  <c r="B751" i="6"/>
  <c r="B738" i="6"/>
  <c r="B725" i="6"/>
  <c r="B1351" i="6"/>
  <c r="B1044" i="6"/>
  <c r="B1279" i="6"/>
  <c r="B865" i="6"/>
  <c r="B834" i="6"/>
  <c r="B793" i="6"/>
  <c r="B763" i="6"/>
  <c r="B750" i="6"/>
  <c r="B737" i="6"/>
  <c r="B717" i="6"/>
  <c r="B704" i="6"/>
  <c r="B698" i="6"/>
  <c r="B1207" i="6"/>
  <c r="B1008" i="6"/>
  <c r="B906" i="6"/>
  <c r="B756" i="6"/>
  <c r="B743" i="6"/>
  <c r="B723" i="6"/>
  <c r="B710" i="6"/>
  <c r="B1135" i="6"/>
  <c r="B1063" i="6"/>
  <c r="B972" i="6"/>
  <c r="B883" i="6"/>
  <c r="B852" i="6"/>
  <c r="B811" i="6"/>
  <c r="B780" i="6"/>
  <c r="B755" i="6"/>
  <c r="B936" i="6"/>
  <c r="B705" i="6"/>
  <c r="B689" i="6"/>
  <c r="B682" i="6"/>
  <c r="B675" i="6"/>
  <c r="B668" i="6"/>
  <c r="B653" i="6"/>
  <c r="B646" i="6"/>
  <c r="B639" i="6"/>
  <c r="B632" i="6"/>
  <c r="B617" i="6"/>
  <c r="B610" i="6"/>
  <c r="B603" i="6"/>
  <c r="B596" i="6"/>
  <c r="B581" i="6"/>
  <c r="B574" i="6"/>
  <c r="B567" i="6"/>
  <c r="B560" i="6"/>
  <c r="B545" i="6"/>
  <c r="B538" i="6"/>
  <c r="B531" i="6"/>
  <c r="B524" i="6"/>
  <c r="B509" i="6"/>
  <c r="B502" i="6"/>
  <c r="B495" i="6"/>
  <c r="B488" i="6"/>
  <c r="B473" i="6"/>
  <c r="B466" i="6"/>
  <c r="B459" i="6"/>
  <c r="B452" i="6"/>
  <c r="B437" i="6"/>
  <c r="B430" i="6"/>
  <c r="B423" i="6"/>
  <c r="B416" i="6"/>
  <c r="B401" i="6"/>
  <c r="B394" i="6"/>
  <c r="B387" i="6"/>
  <c r="B380" i="6"/>
  <c r="B365" i="6"/>
  <c r="B358" i="6"/>
  <c r="B351" i="6"/>
  <c r="B344" i="6"/>
  <c r="B735" i="6"/>
  <c r="B714" i="6"/>
  <c r="B695" i="6"/>
  <c r="B688" i="6"/>
  <c r="B681" i="6"/>
  <c r="B674" i="6"/>
  <c r="B659" i="6"/>
  <c r="B652" i="6"/>
  <c r="B645" i="6"/>
  <c r="B638" i="6"/>
  <c r="B623" i="6"/>
  <c r="B616" i="6"/>
  <c r="B609" i="6"/>
  <c r="B602" i="6"/>
  <c r="B587" i="6"/>
  <c r="B580" i="6"/>
  <c r="B573" i="6"/>
  <c r="B566" i="6"/>
  <c r="B551" i="6"/>
  <c r="B544" i="6"/>
  <c r="B537" i="6"/>
  <c r="B530" i="6"/>
  <c r="B515" i="6"/>
  <c r="B508" i="6"/>
  <c r="B501" i="6"/>
  <c r="B494" i="6"/>
  <c r="B479" i="6"/>
  <c r="B472" i="6"/>
  <c r="B465" i="6"/>
  <c r="B458" i="6"/>
  <c r="B443" i="6"/>
  <c r="B436" i="6"/>
  <c r="B429" i="6"/>
  <c r="B422" i="6"/>
  <c r="B407" i="6"/>
  <c r="B400" i="6"/>
  <c r="B393" i="6"/>
  <c r="B386" i="6"/>
  <c r="B371" i="6"/>
  <c r="B364" i="6"/>
  <c r="B357" i="6"/>
  <c r="B350" i="6"/>
  <c r="B335" i="6"/>
  <c r="B1026" i="6"/>
  <c r="B722" i="6"/>
  <c r="B694" i="6"/>
  <c r="B687" i="6"/>
  <c r="B680" i="6"/>
  <c r="B665" i="6"/>
  <c r="B658" i="6"/>
  <c r="B651" i="6"/>
  <c r="B644" i="6"/>
  <c r="B629" i="6"/>
  <c r="B622" i="6"/>
  <c r="B615" i="6"/>
  <c r="B608" i="6"/>
  <c r="B593" i="6"/>
  <c r="B586" i="6"/>
  <c r="B579" i="6"/>
  <c r="B572" i="6"/>
  <c r="B557" i="6"/>
  <c r="B550" i="6"/>
  <c r="B543" i="6"/>
  <c r="B536" i="6"/>
  <c r="B521" i="6"/>
  <c r="B514" i="6"/>
  <c r="B507" i="6"/>
  <c r="B500" i="6"/>
  <c r="B485" i="6"/>
  <c r="B478" i="6"/>
  <c r="B471" i="6"/>
  <c r="B464" i="6"/>
  <c r="B449" i="6"/>
  <c r="B442" i="6"/>
  <c r="B435" i="6"/>
  <c r="B428" i="6"/>
  <c r="B413" i="6"/>
  <c r="B406" i="6"/>
  <c r="B399" i="6"/>
  <c r="B392" i="6"/>
  <c r="B377" i="6"/>
  <c r="B370" i="6"/>
  <c r="B363" i="6"/>
  <c r="B356" i="6"/>
  <c r="B341" i="6"/>
  <c r="B334" i="6"/>
  <c r="B870" i="6"/>
  <c r="B753" i="6"/>
  <c r="B701" i="6"/>
  <c r="B693" i="6"/>
  <c r="B686" i="6"/>
  <c r="B671" i="6"/>
  <c r="B664" i="6"/>
  <c r="B657" i="6"/>
  <c r="B650" i="6"/>
  <c r="B635" i="6"/>
  <c r="B628" i="6"/>
  <c r="B621" i="6"/>
  <c r="B614" i="6"/>
  <c r="B599" i="6"/>
  <c r="B592" i="6"/>
  <c r="B585" i="6"/>
  <c r="B578" i="6"/>
  <c r="B563" i="6"/>
  <c r="B556" i="6"/>
  <c r="B549" i="6"/>
  <c r="B542" i="6"/>
  <c r="B527" i="6"/>
  <c r="B520" i="6"/>
  <c r="B513" i="6"/>
  <c r="B506" i="6"/>
  <c r="B491" i="6"/>
  <c r="B484" i="6"/>
  <c r="B477" i="6"/>
  <c r="B470" i="6"/>
  <c r="B455" i="6"/>
  <c r="B448" i="6"/>
  <c r="B441" i="6"/>
  <c r="B434" i="6"/>
  <c r="B419" i="6"/>
  <c r="B412" i="6"/>
  <c r="B405" i="6"/>
  <c r="B398" i="6"/>
  <c r="B383" i="6"/>
  <c r="B376" i="6"/>
  <c r="B369" i="6"/>
  <c r="B362" i="6"/>
  <c r="B347" i="6"/>
  <c r="B340" i="6"/>
  <c r="B333" i="6"/>
  <c r="B798" i="6"/>
  <c r="B740" i="6"/>
  <c r="B709" i="6"/>
  <c r="B700" i="6"/>
  <c r="B692" i="6"/>
  <c r="B677" i="6"/>
  <c r="B670" i="6"/>
  <c r="B663" i="6"/>
  <c r="B656" i="6"/>
  <c r="B641" i="6"/>
  <c r="B634" i="6"/>
  <c r="B627" i="6"/>
  <c r="B620" i="6"/>
  <c r="B605" i="6"/>
  <c r="B598" i="6"/>
  <c r="B591" i="6"/>
  <c r="B584" i="6"/>
  <c r="B569" i="6"/>
  <c r="B562" i="6"/>
  <c r="B555" i="6"/>
  <c r="B548" i="6"/>
  <c r="B533" i="6"/>
  <c r="B526" i="6"/>
  <c r="B519" i="6"/>
  <c r="B512" i="6"/>
  <c r="B497" i="6"/>
  <c r="B490" i="6"/>
  <c r="B483" i="6"/>
  <c r="B476" i="6"/>
  <c r="B461" i="6"/>
  <c r="B454" i="6"/>
  <c r="B447" i="6"/>
  <c r="B440" i="6"/>
  <c r="B425" i="6"/>
  <c r="B418" i="6"/>
  <c r="B411" i="6"/>
  <c r="B404" i="6"/>
  <c r="B389" i="6"/>
  <c r="B382" i="6"/>
  <c r="B375" i="6"/>
  <c r="B368" i="6"/>
  <c r="B353" i="6"/>
  <c r="B346" i="6"/>
  <c r="B339" i="6"/>
  <c r="B332" i="6"/>
  <c r="B699" i="6"/>
  <c r="B325" i="6"/>
  <c r="B319" i="6"/>
  <c r="B313" i="6"/>
  <c r="B307" i="6"/>
  <c r="B301" i="6"/>
  <c r="B295" i="6"/>
  <c r="B289" i="6"/>
  <c r="B283" i="6"/>
  <c r="B277" i="6"/>
  <c r="B271" i="6"/>
  <c r="B265" i="6"/>
  <c r="B259" i="6"/>
  <c r="B253" i="6"/>
  <c r="B247" i="6"/>
  <c r="B241" i="6"/>
  <c r="B235" i="6"/>
  <c r="B229" i="6"/>
  <c r="B223" i="6"/>
  <c r="B217" i="6"/>
  <c r="B211" i="6"/>
  <c r="B205" i="6"/>
  <c r="B199" i="6"/>
  <c r="B193" i="6"/>
  <c r="B187" i="6"/>
  <c r="B181" i="6"/>
  <c r="B175" i="6"/>
  <c r="B727" i="6"/>
  <c r="B683" i="6"/>
  <c r="B676" i="6"/>
  <c r="B669" i="6"/>
  <c r="B662" i="6"/>
  <c r="B647" i="6"/>
  <c r="B633" i="6"/>
  <c r="B611" i="6"/>
  <c r="B14" i="6"/>
  <c r="B32" i="6"/>
  <c r="B50" i="6"/>
  <c r="B68" i="6"/>
  <c r="B86" i="6"/>
  <c r="B104" i="6"/>
  <c r="B122" i="6"/>
  <c r="B140" i="6"/>
  <c r="B158" i="6"/>
  <c r="B177" i="6"/>
  <c r="B208" i="6"/>
  <c r="B218" i="6"/>
  <c r="B228" i="6"/>
  <c r="B239" i="6"/>
  <c r="B249" i="6"/>
  <c r="B280" i="6"/>
  <c r="B290" i="6"/>
  <c r="B300" i="6"/>
  <c r="B311" i="6"/>
  <c r="B321" i="6"/>
  <c r="B716" i="6"/>
  <c r="B24" i="6"/>
  <c r="B33" i="6"/>
  <c r="B42" i="6"/>
  <c r="B51" i="6"/>
  <c r="B60" i="6"/>
  <c r="B69" i="6"/>
  <c r="B78" i="6"/>
  <c r="B87" i="6"/>
  <c r="B96" i="6"/>
  <c r="B105" i="6"/>
  <c r="B114" i="6"/>
  <c r="B123" i="6"/>
  <c r="B132" i="6"/>
  <c r="B141" i="6"/>
  <c r="B150" i="6"/>
  <c r="B159" i="6"/>
  <c r="B168" i="6"/>
  <c r="B178" i="6"/>
  <c r="B188" i="6"/>
  <c r="B198" i="6"/>
  <c r="B209" i="6"/>
  <c r="B219" i="6"/>
  <c r="B250" i="6"/>
  <c r="B260" i="6"/>
  <c r="B270" i="6"/>
  <c r="B281" i="6"/>
  <c r="B291" i="6"/>
  <c r="B322" i="6"/>
  <c r="B345" i="6"/>
  <c r="B381" i="6"/>
  <c r="B417" i="6"/>
  <c r="B453" i="6"/>
  <c r="B489" i="6"/>
  <c r="B525" i="6"/>
  <c r="B561" i="6"/>
  <c r="B597" i="6"/>
  <c r="B16" i="6"/>
  <c r="B34" i="6"/>
  <c r="B52" i="6"/>
  <c r="B70" i="6"/>
  <c r="B88" i="6"/>
  <c r="B106" i="6"/>
  <c r="B124" i="6"/>
  <c r="B142" i="6"/>
  <c r="B160" i="6"/>
  <c r="B179" i="6"/>
  <c r="B189" i="6"/>
  <c r="B220" i="6"/>
  <c r="B230" i="6"/>
  <c r="B251" i="6"/>
  <c r="B261" i="6"/>
  <c r="B292" i="6"/>
  <c r="B302" i="6"/>
  <c r="B312" i="6"/>
  <c r="B323" i="6"/>
  <c r="B25" i="6"/>
  <c r="B35" i="6"/>
  <c r="B43" i="6"/>
  <c r="B53" i="6"/>
  <c r="B61" i="6"/>
  <c r="B71" i="6"/>
  <c r="B79" i="6"/>
  <c r="B89" i="6"/>
  <c r="B97" i="6"/>
  <c r="B107" i="6"/>
  <c r="B115" i="6"/>
  <c r="B125" i="6"/>
  <c r="B133" i="6"/>
  <c r="B143" i="6"/>
  <c r="B151" i="6"/>
  <c r="B161" i="6"/>
  <c r="B169" i="6"/>
  <c r="B190" i="6"/>
  <c r="B200" i="6"/>
  <c r="B210" i="6"/>
  <c r="B221" i="6"/>
  <c r="B231" i="6"/>
  <c r="B262" i="6"/>
  <c r="B272" i="6"/>
  <c r="B282" i="6"/>
  <c r="B293" i="6"/>
  <c r="B303" i="6"/>
  <c r="B359" i="6"/>
  <c r="B395" i="6"/>
  <c r="B431" i="6"/>
  <c r="B467" i="6"/>
  <c r="B503" i="6"/>
  <c r="B539" i="6"/>
  <c r="B575" i="6"/>
  <c r="B367" i="6"/>
  <c r="B403" i="6"/>
  <c r="B439" i="6"/>
  <c r="B475" i="6"/>
  <c r="B511" i="6"/>
  <c r="B547" i="6"/>
  <c r="B583" i="6"/>
  <c r="B619" i="6"/>
  <c r="B655" i="6"/>
  <c r="B691" i="6"/>
  <c r="B707" i="6"/>
  <c r="B749" i="6"/>
  <c r="B760" i="6"/>
  <c r="B819" i="6"/>
  <c r="B913" i="6"/>
  <c r="B360" i="6"/>
  <c r="B396" i="6"/>
  <c r="B432" i="6"/>
  <c r="B468" i="6"/>
  <c r="B504" i="6"/>
  <c r="B540" i="6"/>
  <c r="B576" i="6"/>
  <c r="B612" i="6"/>
  <c r="B648" i="6"/>
  <c r="B684" i="6"/>
  <c r="B708" i="6"/>
  <c r="B728" i="6"/>
  <c r="B761" i="6"/>
  <c r="B1285" i="6"/>
  <c r="B1321" i="6"/>
  <c r="B361" i="6"/>
  <c r="B397" i="6"/>
  <c r="B433" i="6"/>
  <c r="B469" i="6"/>
  <c r="B505" i="6"/>
  <c r="B541" i="6"/>
  <c r="B577" i="6"/>
  <c r="B613" i="6"/>
  <c r="B649" i="6"/>
  <c r="B685" i="6"/>
  <c r="B719" i="6"/>
  <c r="B729" i="6"/>
  <c r="B762" i="6"/>
  <c r="B774" i="6"/>
  <c r="B891" i="6"/>
  <c r="B1238" i="6"/>
  <c r="B354" i="6"/>
  <c r="B390" i="6"/>
  <c r="B426" i="6"/>
  <c r="B462" i="6"/>
  <c r="B498" i="6"/>
  <c r="B534" i="6"/>
  <c r="B570" i="6"/>
  <c r="B606" i="6"/>
  <c r="B642" i="6"/>
  <c r="B678" i="6"/>
  <c r="B720" i="6"/>
  <c r="B775" i="6"/>
  <c r="B810" i="6"/>
  <c r="B355" i="6"/>
  <c r="B391" i="6"/>
  <c r="B427" i="6"/>
  <c r="B463" i="6"/>
  <c r="B499" i="6"/>
  <c r="B535" i="6"/>
  <c r="B571" i="6"/>
  <c r="B607" i="6"/>
  <c r="B643" i="6"/>
  <c r="B679" i="6"/>
  <c r="B721" i="6"/>
  <c r="B731" i="6"/>
  <c r="B741" i="6"/>
  <c r="B846" i="6"/>
  <c r="B1084" i="6"/>
  <c r="B348" i="6"/>
  <c r="B384" i="6"/>
  <c r="B420" i="6"/>
  <c r="B456" i="6"/>
  <c r="B492" i="6"/>
  <c r="B528" i="6"/>
  <c r="B564" i="6"/>
  <c r="B600" i="6"/>
  <c r="B636" i="6"/>
  <c r="B672" i="6"/>
  <c r="B711" i="6"/>
  <c r="B732" i="6"/>
  <c r="B789" i="6"/>
  <c r="B882" i="6"/>
  <c r="B918" i="6"/>
  <c r="B349" i="6"/>
  <c r="B385" i="6"/>
  <c r="B421" i="6"/>
  <c r="B457" i="6"/>
  <c r="B493" i="6"/>
  <c r="B529" i="6"/>
  <c r="B565" i="6"/>
  <c r="B601" i="6"/>
  <c r="B637" i="6"/>
  <c r="B673" i="6"/>
  <c r="B702" i="6"/>
  <c r="B712" i="6"/>
  <c r="B733" i="6"/>
  <c r="B778" i="6"/>
  <c r="B1015" i="6"/>
  <c r="B1038" i="6"/>
  <c r="B342" i="6"/>
  <c r="B378" i="6"/>
  <c r="B414" i="6"/>
  <c r="B450" i="6"/>
  <c r="B486" i="6"/>
  <c r="B522" i="6"/>
  <c r="B558" i="6"/>
  <c r="B594" i="6"/>
  <c r="B630" i="6"/>
  <c r="B666" i="6"/>
  <c r="B703" i="6"/>
  <c r="B734" i="6"/>
  <c r="B744" i="6"/>
  <c r="B861" i="6"/>
  <c r="B343" i="6"/>
  <c r="B379" i="6"/>
  <c r="B415" i="6"/>
  <c r="B451" i="6"/>
  <c r="B487" i="6"/>
  <c r="B523" i="6"/>
  <c r="B559" i="6"/>
  <c r="B595" i="6"/>
  <c r="B631" i="6"/>
  <c r="B667" i="6"/>
  <c r="B745" i="6"/>
  <c r="B792" i="6"/>
  <c r="B850" i="6"/>
  <c r="B981" i="6"/>
  <c r="B336" i="6"/>
  <c r="B372" i="6"/>
  <c r="B408" i="6"/>
  <c r="B444" i="6"/>
  <c r="B480" i="6"/>
  <c r="B516" i="6"/>
  <c r="B552" i="6"/>
  <c r="B588" i="6"/>
  <c r="B624" i="6"/>
  <c r="B660" i="6"/>
  <c r="B696" i="6"/>
  <c r="B746" i="6"/>
  <c r="B757" i="6"/>
  <c r="B769" i="6"/>
  <c r="B970" i="6"/>
  <c r="B330" i="6"/>
  <c r="B337" i="6"/>
  <c r="B373" i="6"/>
  <c r="B409" i="6"/>
  <c r="B445" i="6"/>
  <c r="B481" i="6"/>
  <c r="B517" i="6"/>
  <c r="B553" i="6"/>
  <c r="B589" i="6"/>
  <c r="B625" i="6"/>
  <c r="B661" i="6"/>
  <c r="B697" i="6"/>
  <c r="B715" i="6"/>
  <c r="B747" i="6"/>
  <c r="B758" i="6"/>
  <c r="B840" i="6"/>
  <c r="B864" i="6"/>
  <c r="B754" i="6"/>
  <c r="B779" i="6"/>
  <c r="B790" i="6"/>
  <c r="B799" i="6"/>
  <c r="B830" i="6"/>
  <c r="B841" i="6"/>
  <c r="B862" i="6"/>
  <c r="B871" i="6"/>
  <c r="B925" i="6"/>
  <c r="B948" i="6"/>
  <c r="B1039" i="6"/>
  <c r="B1156" i="6"/>
  <c r="B1310" i="6"/>
  <c r="B1357" i="6"/>
  <c r="B748" i="6"/>
  <c r="B770" i="6"/>
  <c r="B800" i="6"/>
  <c r="B821" i="6"/>
  <c r="B872" i="6"/>
  <c r="B893" i="6"/>
  <c r="B949" i="6"/>
  <c r="B1017" i="6"/>
  <c r="B1051" i="6"/>
  <c r="B1074" i="6"/>
  <c r="B1228" i="6"/>
  <c r="B1382" i="6"/>
  <c r="B742" i="6"/>
  <c r="B771" i="6"/>
  <c r="B801" i="6"/>
  <c r="B822" i="6"/>
  <c r="B832" i="6"/>
  <c r="B843" i="6"/>
  <c r="B873" i="6"/>
  <c r="B894" i="6"/>
  <c r="B916" i="6"/>
  <c r="B927" i="6"/>
  <c r="B961" i="6"/>
  <c r="B984" i="6"/>
  <c r="B1087" i="6"/>
  <c r="B1099" i="6"/>
  <c r="B1123" i="6"/>
  <c r="B1146" i="6"/>
  <c r="B1300" i="6"/>
  <c r="B736" i="6"/>
  <c r="B772" i="6"/>
  <c r="B781" i="6"/>
  <c r="B802" i="6"/>
  <c r="B812" i="6"/>
  <c r="B823" i="6"/>
  <c r="B844" i="6"/>
  <c r="B853" i="6"/>
  <c r="B895" i="6"/>
  <c r="B985" i="6"/>
  <c r="B1053" i="6"/>
  <c r="B1159" i="6"/>
  <c r="B1171" i="6"/>
  <c r="B1195" i="6"/>
  <c r="B1218" i="6"/>
  <c r="B1372" i="6"/>
  <c r="B730" i="6"/>
  <c r="B773" i="6"/>
  <c r="B782" i="6"/>
  <c r="B803" i="6"/>
  <c r="B854" i="6"/>
  <c r="B875" i="6"/>
  <c r="B952" i="6"/>
  <c r="B963" i="6"/>
  <c r="B997" i="6"/>
  <c r="B1020" i="6"/>
  <c r="B1125" i="6"/>
  <c r="B1231" i="6"/>
  <c r="B1243" i="6"/>
  <c r="AA1243" i="6" s="1"/>
  <c r="B1267" i="6"/>
  <c r="B1290" i="6"/>
  <c r="B724" i="6"/>
  <c r="B783" i="6"/>
  <c r="B804" i="6"/>
  <c r="B814" i="6"/>
  <c r="B825" i="6"/>
  <c r="B855" i="6"/>
  <c r="B876" i="6"/>
  <c r="B886" i="6"/>
  <c r="B897" i="6"/>
  <c r="B907" i="6"/>
  <c r="B930" i="6"/>
  <c r="B1021" i="6"/>
  <c r="B1197" i="6"/>
  <c r="AA1197" i="6" s="1"/>
  <c r="B1303" i="6"/>
  <c r="B1315" i="6"/>
  <c r="B1339" i="6"/>
  <c r="B1362" i="6"/>
  <c r="B718" i="6"/>
  <c r="B764" i="6"/>
  <c r="B784" i="6"/>
  <c r="B794" i="6"/>
  <c r="B805" i="6"/>
  <c r="B826" i="6"/>
  <c r="B835" i="6"/>
  <c r="B866" i="6"/>
  <c r="B877" i="6"/>
  <c r="B898" i="6"/>
  <c r="B908" i="6"/>
  <c r="B931" i="6"/>
  <c r="B999" i="6"/>
  <c r="B1033" i="6"/>
  <c r="B1115" i="6"/>
  <c r="B1269" i="6"/>
  <c r="B765" i="6"/>
  <c r="B785" i="6"/>
  <c r="B806" i="6"/>
  <c r="B836" i="6"/>
  <c r="B857" i="6"/>
  <c r="B909" i="6"/>
  <c r="B943" i="6"/>
  <c r="B966" i="6"/>
  <c r="B1187" i="6"/>
  <c r="B1341" i="6"/>
  <c r="B1555" i="6"/>
  <c r="B1567" i="6"/>
  <c r="B1579" i="6"/>
  <c r="AA1579" i="6" s="1"/>
  <c r="B1591" i="6"/>
  <c r="B1603" i="6"/>
  <c r="B1615" i="6"/>
  <c r="AA1615" i="6" s="1"/>
  <c r="B1627" i="6"/>
  <c r="B1639" i="6"/>
  <c r="B1651" i="6"/>
  <c r="B1663" i="6"/>
  <c r="B1675" i="6"/>
  <c r="B1687" i="6"/>
  <c r="B1699" i="6"/>
  <c r="B1711" i="6"/>
  <c r="B1723" i="6"/>
  <c r="AA1723" i="6" s="1"/>
  <c r="B1735" i="6"/>
  <c r="B706" i="6"/>
  <c r="B766" i="6"/>
  <c r="B786" i="6"/>
  <c r="B796" i="6"/>
  <c r="B807" i="6"/>
  <c r="B837" i="6"/>
  <c r="B858" i="6"/>
  <c r="B868" i="6"/>
  <c r="B879" i="6"/>
  <c r="B967" i="6"/>
  <c r="B1035" i="6"/>
  <c r="B1069" i="6"/>
  <c r="B1105" i="6"/>
  <c r="B1259" i="6"/>
  <c r="AA1259" i="6" s="1"/>
  <c r="B1413" i="6"/>
  <c r="B767" i="6"/>
  <c r="B776" i="6"/>
  <c r="B787" i="6"/>
  <c r="B808" i="6"/>
  <c r="B817" i="6"/>
  <c r="B848" i="6"/>
  <c r="B859" i="6"/>
  <c r="B880" i="6"/>
  <c r="B889" i="6"/>
  <c r="B934" i="6"/>
  <c r="B945" i="6"/>
  <c r="B979" i="6"/>
  <c r="B1002" i="6"/>
  <c r="B1094" i="6"/>
  <c r="B1141" i="6"/>
  <c r="B1177" i="6"/>
  <c r="B1331" i="6"/>
  <c r="B768" i="6"/>
  <c r="B788" i="6"/>
  <c r="B818" i="6"/>
  <c r="B839" i="6"/>
  <c r="B890" i="6"/>
  <c r="B912" i="6"/>
  <c r="B1003" i="6"/>
  <c r="B1166" i="6"/>
  <c r="B1213" i="6"/>
  <c r="B1249" i="6"/>
  <c r="B1403" i="6"/>
  <c r="B777" i="6"/>
  <c r="B795" i="6"/>
  <c r="B813" i="6"/>
  <c r="B831" i="6"/>
  <c r="B849" i="6"/>
  <c r="B867" i="6"/>
  <c r="B885" i="6"/>
  <c r="B903" i="6"/>
  <c r="B921" i="6"/>
  <c r="B939" i="6"/>
  <c r="B957" i="6"/>
  <c r="B975" i="6"/>
  <c r="B993" i="6"/>
  <c r="B1011" i="6"/>
  <c r="B1029" i="6"/>
  <c r="B1047" i="6"/>
  <c r="B1067" i="6"/>
  <c r="B1077" i="6"/>
  <c r="B1098" i="6"/>
  <c r="B1108" i="6"/>
  <c r="B1118" i="6"/>
  <c r="B1139" i="6"/>
  <c r="B1149" i="6"/>
  <c r="B1170" i="6"/>
  <c r="B1180" i="6"/>
  <c r="B1190" i="6"/>
  <c r="B1211" i="6"/>
  <c r="B1221" i="6"/>
  <c r="AA1221" i="6" s="1"/>
  <c r="B1242" i="6"/>
  <c r="B1252" i="6"/>
  <c r="B1262" i="6"/>
  <c r="AA1262" i="6" s="1"/>
  <c r="B1283" i="6"/>
  <c r="B1293" i="6"/>
  <c r="B1314" i="6"/>
  <c r="B1324" i="6"/>
  <c r="B1334" i="6"/>
  <c r="B1355" i="6"/>
  <c r="B1365" i="6"/>
  <c r="B1386" i="6"/>
  <c r="B1396" i="6"/>
  <c r="AA1396" i="6" s="1"/>
  <c r="B1406" i="6"/>
  <c r="B1427" i="6"/>
  <c r="B1439" i="6"/>
  <c r="AA1439" i="6" s="1"/>
  <c r="B1451" i="6"/>
  <c r="B1463" i="6"/>
  <c r="B1475" i="6"/>
  <c r="B1487" i="6"/>
  <c r="B1499" i="6"/>
  <c r="B1511" i="6"/>
  <c r="B1523" i="6"/>
  <c r="B1535" i="6"/>
  <c r="B1547" i="6"/>
  <c r="AA1547" i="6" s="1"/>
  <c r="B1895" i="6"/>
  <c r="B1907" i="6"/>
  <c r="B904" i="6"/>
  <c r="B922" i="6"/>
  <c r="B940" i="6"/>
  <c r="B958" i="6"/>
  <c r="B976" i="6"/>
  <c r="B994" i="6"/>
  <c r="B1012" i="6"/>
  <c r="B1030" i="6"/>
  <c r="B1048" i="6"/>
  <c r="B1068" i="6"/>
  <c r="B1078" i="6"/>
  <c r="B1088" i="6"/>
  <c r="B1109" i="6"/>
  <c r="B1119" i="6"/>
  <c r="B1140" i="6"/>
  <c r="B1150" i="6"/>
  <c r="B1160" i="6"/>
  <c r="B1181" i="6"/>
  <c r="B1191" i="6"/>
  <c r="B1212" i="6"/>
  <c r="B1222" i="6"/>
  <c r="B1232" i="6"/>
  <c r="AA1232" i="6" s="1"/>
  <c r="B1253" i="6"/>
  <c r="B1263" i="6"/>
  <c r="B1284" i="6"/>
  <c r="AA1284" i="6" s="1"/>
  <c r="B1294" i="6"/>
  <c r="B1304" i="6"/>
  <c r="B1325" i="6"/>
  <c r="B1335" i="6"/>
  <c r="B1356" i="6"/>
  <c r="B1366" i="6"/>
  <c r="B1376" i="6"/>
  <c r="B1397" i="6"/>
  <c r="B1407" i="6"/>
  <c r="AA1407" i="6" s="1"/>
  <c r="B1428" i="6"/>
  <c r="B1440" i="6"/>
  <c r="B1452" i="6"/>
  <c r="AA1452" i="6" s="1"/>
  <c r="B1464" i="6"/>
  <c r="B1476" i="6"/>
  <c r="B1488" i="6"/>
  <c r="B1500" i="6"/>
  <c r="B1512" i="6"/>
  <c r="B1524" i="6"/>
  <c r="B1536" i="6"/>
  <c r="B1548" i="6"/>
  <c r="B1560" i="6"/>
  <c r="AA1560" i="6" s="1"/>
  <c r="B1572" i="6"/>
  <c r="B1584" i="6"/>
  <c r="B1596" i="6"/>
  <c r="AA1596" i="6" s="1"/>
  <c r="B1608" i="6"/>
  <c r="B1620" i="6"/>
  <c r="B1632" i="6"/>
  <c r="B1644" i="6"/>
  <c r="B1656" i="6"/>
  <c r="B1668" i="6"/>
  <c r="B1680" i="6"/>
  <c r="B1692" i="6"/>
  <c r="B1704" i="6"/>
  <c r="AA1704" i="6" s="1"/>
  <c r="B1716" i="6"/>
  <c r="B1728" i="6"/>
  <c r="B1740" i="6"/>
  <c r="AA1740" i="6" s="1"/>
  <c r="B1752" i="6"/>
  <c r="B1764" i="6"/>
  <c r="B1776" i="6"/>
  <c r="B1788" i="6"/>
  <c r="B1800" i="6"/>
  <c r="B1812" i="6"/>
  <c r="B1824" i="6"/>
  <c r="B1836" i="6"/>
  <c r="B1848" i="6"/>
  <c r="AA1848" i="6" s="1"/>
  <c r="B1860" i="6"/>
  <c r="B797" i="6"/>
  <c r="B815" i="6"/>
  <c r="B833" i="6"/>
  <c r="B851" i="6"/>
  <c r="B869" i="6"/>
  <c r="B887" i="6"/>
  <c r="B905" i="6"/>
  <c r="B923" i="6"/>
  <c r="B941" i="6"/>
  <c r="B959" i="6"/>
  <c r="B977" i="6"/>
  <c r="B995" i="6"/>
  <c r="B1013" i="6"/>
  <c r="B1031" i="6"/>
  <c r="B1049" i="6"/>
  <c r="B1058" i="6"/>
  <c r="B1079" i="6"/>
  <c r="B1089" i="6"/>
  <c r="B1110" i="6"/>
  <c r="B1120" i="6"/>
  <c r="B1130" i="6"/>
  <c r="B1151" i="6"/>
  <c r="B1161" i="6"/>
  <c r="B1182" i="6"/>
  <c r="B1192" i="6"/>
  <c r="B1202" i="6"/>
  <c r="AA1202" i="6" s="1"/>
  <c r="B1223" i="6"/>
  <c r="B1233" i="6"/>
  <c r="B1254" i="6"/>
  <c r="B1264" i="6"/>
  <c r="B1274" i="6"/>
  <c r="B1295" i="6"/>
  <c r="B1305" i="6"/>
  <c r="B1326" i="6"/>
  <c r="B1336" i="6"/>
  <c r="AA1336" i="6" s="1"/>
  <c r="B1346" i="6"/>
  <c r="B1367" i="6"/>
  <c r="B1377" i="6"/>
  <c r="AA1377" i="6" s="1"/>
  <c r="B1398" i="6"/>
  <c r="B1408" i="6"/>
  <c r="B1418" i="6"/>
  <c r="B1561" i="6"/>
  <c r="B1573" i="6"/>
  <c r="B1597" i="6"/>
  <c r="B1609" i="6"/>
  <c r="B1633" i="6"/>
  <c r="B1645" i="6"/>
  <c r="AA1645" i="6" s="1"/>
  <c r="B1669" i="6"/>
  <c r="B1681" i="6"/>
  <c r="B1705" i="6"/>
  <c r="AA1705" i="6" s="1"/>
  <c r="B1717" i="6"/>
  <c r="B1741" i="6"/>
  <c r="B1753" i="6"/>
  <c r="B1777" i="6"/>
  <c r="B1789" i="6"/>
  <c r="B1813" i="6"/>
  <c r="B1825" i="6"/>
  <c r="B1849" i="6"/>
  <c r="B1861" i="6"/>
  <c r="AA1861" i="6" s="1"/>
  <c r="B1873" i="6"/>
  <c r="B824" i="6"/>
  <c r="B842" i="6"/>
  <c r="B860" i="6"/>
  <c r="B878" i="6"/>
  <c r="B896" i="6"/>
  <c r="B914" i="6"/>
  <c r="B932" i="6"/>
  <c r="B950" i="6"/>
  <c r="B968" i="6"/>
  <c r="B986" i="6"/>
  <c r="B1004" i="6"/>
  <c r="B1022" i="6"/>
  <c r="B1040" i="6"/>
  <c r="B1059" i="6"/>
  <c r="B1080" i="6"/>
  <c r="B1090" i="6"/>
  <c r="B1100" i="6"/>
  <c r="B1121" i="6"/>
  <c r="B1131" i="6"/>
  <c r="B1152" i="6"/>
  <c r="B1162" i="6"/>
  <c r="B1172" i="6"/>
  <c r="B1193" i="6"/>
  <c r="AA1193" i="6" s="1"/>
  <c r="B1203" i="6"/>
  <c r="B1224" i="6"/>
  <c r="B1234" i="6"/>
  <c r="AA1234" i="6" s="1"/>
  <c r="B1244" i="6"/>
  <c r="B1265" i="6"/>
  <c r="B1275" i="6"/>
  <c r="B1296" i="6"/>
  <c r="B1306" i="6"/>
  <c r="B1316" i="6"/>
  <c r="B1337" i="6"/>
  <c r="B1347" i="6"/>
  <c r="B1368" i="6"/>
  <c r="AA1368" i="6" s="1"/>
  <c r="B1378" i="6"/>
  <c r="B1388" i="6"/>
  <c r="B1409" i="6"/>
  <c r="AA1409" i="6" s="1"/>
  <c r="B1419" i="6"/>
  <c r="B1430" i="6"/>
  <c r="B1442" i="6"/>
  <c r="B1454" i="6"/>
  <c r="B1466" i="6"/>
  <c r="B1478" i="6"/>
  <c r="B1490" i="6"/>
  <c r="B1502" i="6"/>
  <c r="B1514" i="6"/>
  <c r="AA1514" i="6" s="1"/>
  <c r="B1526" i="6"/>
  <c r="B1538" i="6"/>
  <c r="B1874" i="6"/>
  <c r="AA1874" i="6" s="1"/>
  <c r="B1922" i="6"/>
  <c r="B915" i="6"/>
  <c r="B933" i="6"/>
  <c r="B951" i="6"/>
  <c r="B969" i="6"/>
  <c r="B987" i="6"/>
  <c r="B1005" i="6"/>
  <c r="B1023" i="6"/>
  <c r="B1041" i="6"/>
  <c r="B1060" i="6"/>
  <c r="B1070" i="6"/>
  <c r="B1091" i="6"/>
  <c r="B1101" i="6"/>
  <c r="B1122" i="6"/>
  <c r="B1132" i="6"/>
  <c r="B1142" i="6"/>
  <c r="B1163" i="6"/>
  <c r="B1173" i="6"/>
  <c r="B1194" i="6"/>
  <c r="B1204" i="6"/>
  <c r="B1214" i="6"/>
  <c r="AA1214" i="6" s="1"/>
  <c r="B1235" i="6"/>
  <c r="B1245" i="6"/>
  <c r="B1266" i="6"/>
  <c r="AA1266" i="6" s="1"/>
  <c r="B1276" i="6"/>
  <c r="B1286" i="6"/>
  <c r="B1307" i="6"/>
  <c r="B1317" i="6"/>
  <c r="B1338" i="6"/>
  <c r="B1348" i="6"/>
  <c r="B1358" i="6"/>
  <c r="B1379" i="6"/>
  <c r="B1389" i="6"/>
  <c r="AA1389" i="6" s="1"/>
  <c r="B1410" i="6"/>
  <c r="B1420" i="6"/>
  <c r="B1431" i="6"/>
  <c r="AA1431" i="6" s="1"/>
  <c r="B1443" i="6"/>
  <c r="B1455" i="6"/>
  <c r="B1467" i="6"/>
  <c r="B1479" i="6"/>
  <c r="B1491" i="6"/>
  <c r="B1503" i="6"/>
  <c r="B1515" i="6"/>
  <c r="B1527" i="6"/>
  <c r="B1539" i="6"/>
  <c r="AA1539" i="6" s="1"/>
  <c r="B1563" i="6"/>
  <c r="B1599" i="6"/>
  <c r="B1635" i="6"/>
  <c r="AA1635" i="6" s="1"/>
  <c r="B1671" i="6"/>
  <c r="B1707" i="6"/>
  <c r="B1743" i="6"/>
  <c r="B1779" i="6"/>
  <c r="B1815" i="6"/>
  <c r="B1851" i="6"/>
  <c r="B1887" i="6"/>
  <c r="B988" i="6"/>
  <c r="B1006" i="6"/>
  <c r="B1024" i="6"/>
  <c r="B1042" i="6"/>
  <c r="B1061" i="6"/>
  <c r="B1071" i="6"/>
  <c r="B1092" i="6"/>
  <c r="B1102" i="6"/>
  <c r="B1112" i="6"/>
  <c r="B1133" i="6"/>
  <c r="B1143" i="6"/>
  <c r="B1164" i="6"/>
  <c r="B1174" i="6"/>
  <c r="B1184" i="6"/>
  <c r="B1205" i="6"/>
  <c r="B1215" i="6"/>
  <c r="B1236" i="6"/>
  <c r="AA1236" i="6" s="1"/>
  <c r="B1246" i="6"/>
  <c r="B1256" i="6"/>
  <c r="B1277" i="6"/>
  <c r="B1287" i="6"/>
  <c r="B1308" i="6"/>
  <c r="B1318" i="6"/>
  <c r="B1328" i="6"/>
  <c r="B1349" i="6"/>
  <c r="B1359" i="6"/>
  <c r="AA1359" i="6" s="1"/>
  <c r="B1380" i="6"/>
  <c r="B1390" i="6"/>
  <c r="B1400" i="6"/>
  <c r="AA1400" i="6" s="1"/>
  <c r="B1421" i="6"/>
  <c r="B1432" i="6"/>
  <c r="B1444" i="6"/>
  <c r="B1456" i="6"/>
  <c r="B1468" i="6"/>
  <c r="B1480" i="6"/>
  <c r="B1492" i="6"/>
  <c r="B1504" i="6"/>
  <c r="B1516" i="6"/>
  <c r="AA1516" i="6" s="1"/>
  <c r="B1528" i="6"/>
  <c r="B1540" i="6"/>
  <c r="B1564" i="6"/>
  <c r="AA1564" i="6" s="1"/>
  <c r="B1600" i="6"/>
  <c r="B1636" i="6"/>
  <c r="B1672" i="6"/>
  <c r="B1708" i="6"/>
  <c r="B1744" i="6"/>
  <c r="B1780" i="6"/>
  <c r="B1816" i="6"/>
  <c r="B1852" i="6"/>
  <c r="B1936" i="6"/>
  <c r="AA1936" i="6" s="1"/>
  <c r="B791" i="6"/>
  <c r="B809" i="6"/>
  <c r="B827" i="6"/>
  <c r="B845" i="6"/>
  <c r="B863" i="6"/>
  <c r="B881" i="6"/>
  <c r="B899" i="6"/>
  <c r="B917" i="6"/>
  <c r="B935" i="6"/>
  <c r="B953" i="6"/>
  <c r="B971" i="6"/>
  <c r="B989" i="6"/>
  <c r="B1007" i="6"/>
  <c r="B1025" i="6"/>
  <c r="B1043" i="6"/>
  <c r="B1062" i="6"/>
  <c r="B1072" i="6"/>
  <c r="B1082" i="6"/>
  <c r="B1103" i="6"/>
  <c r="B1113" i="6"/>
  <c r="B1134" i="6"/>
  <c r="B1144" i="6"/>
  <c r="B1154" i="6"/>
  <c r="B1175" i="6"/>
  <c r="B1185" i="6"/>
  <c r="B1206" i="6"/>
  <c r="B1216" i="6"/>
  <c r="AA1216" i="6" s="1"/>
  <c r="B1226" i="6"/>
  <c r="B1247" i="6"/>
  <c r="B1257" i="6"/>
  <c r="B1278" i="6"/>
  <c r="B1288" i="6"/>
  <c r="B1298" i="6"/>
  <c r="B1319" i="6"/>
  <c r="B1329" i="6"/>
  <c r="B1350" i="6"/>
  <c r="AA1350" i="6" s="1"/>
  <c r="B1360" i="6"/>
  <c r="B1370" i="6"/>
  <c r="B1391" i="6"/>
  <c r="AA1391" i="6" s="1"/>
  <c r="B1401" i="6"/>
  <c r="B1422" i="6"/>
  <c r="B1433" i="6"/>
  <c r="B1445" i="6"/>
  <c r="B1457" i="6"/>
  <c r="B1469" i="6"/>
  <c r="B1481" i="6"/>
  <c r="B1493" i="6"/>
  <c r="B1505" i="6"/>
  <c r="AA1505" i="6" s="1"/>
  <c r="B1517" i="6"/>
  <c r="B1529" i="6"/>
  <c r="B1541" i="6"/>
  <c r="AA1541" i="6" s="1"/>
  <c r="B1877" i="6"/>
  <c r="B926" i="6"/>
  <c r="B944" i="6"/>
  <c r="B962" i="6"/>
  <c r="B980" i="6"/>
  <c r="B998" i="6"/>
  <c r="B1016" i="6"/>
  <c r="B1034" i="6"/>
  <c r="B1052" i="6"/>
  <c r="B1073" i="6"/>
  <c r="B1083" i="6"/>
  <c r="B1104" i="6"/>
  <c r="B1114" i="6"/>
  <c r="B1124" i="6"/>
  <c r="B1145" i="6"/>
  <c r="B1155" i="6"/>
  <c r="B1176" i="6"/>
  <c r="B1186" i="6"/>
  <c r="B1196" i="6"/>
  <c r="B1217" i="6"/>
  <c r="B1227" i="6"/>
  <c r="AA1227" i="6" s="1"/>
  <c r="B1248" i="6"/>
  <c r="B1258" i="6"/>
  <c r="B1268" i="6"/>
  <c r="AA1268" i="6" s="1"/>
  <c r="B1289" i="6"/>
  <c r="B1299" i="6"/>
  <c r="B1320" i="6"/>
  <c r="B1330" i="6"/>
  <c r="B1340" i="6"/>
  <c r="B1361" i="6"/>
  <c r="B1371" i="6"/>
  <c r="B1392" i="6"/>
  <c r="B1402" i="6"/>
  <c r="AA1402" i="6" s="1"/>
  <c r="B1412" i="6"/>
  <c r="B1434" i="6"/>
  <c r="B1446" i="6"/>
  <c r="AA1446" i="6" s="1"/>
  <c r="B1458" i="6"/>
  <c r="B1470" i="6"/>
  <c r="B1482" i="6"/>
  <c r="B1494" i="6"/>
  <c r="B1506" i="6"/>
  <c r="B1518" i="6"/>
  <c r="B1530" i="6"/>
  <c r="B1542" i="6"/>
  <c r="B1554" i="6"/>
  <c r="AA1554" i="6" s="1"/>
  <c r="B1566" i="6"/>
  <c r="B1590" i="6"/>
  <c r="B1602" i="6"/>
  <c r="AA1602" i="6" s="1"/>
  <c r="B1626" i="6"/>
  <c r="B1638" i="6"/>
  <c r="B1662" i="6"/>
  <c r="B1674" i="6"/>
  <c r="B1698" i="6"/>
  <c r="B1710" i="6"/>
  <c r="B1734" i="6"/>
  <c r="B1746" i="6"/>
  <c r="B1770" i="6"/>
  <c r="AA1770" i="6" s="1"/>
  <c r="B1782" i="6"/>
  <c r="B1806" i="6"/>
  <c r="B1818" i="6"/>
  <c r="AA1818" i="6" s="1"/>
  <c r="B1842" i="6"/>
  <c r="B1854" i="6"/>
  <c r="B1747" i="6"/>
  <c r="B1759" i="6"/>
  <c r="B1771" i="6"/>
  <c r="B1783" i="6"/>
  <c r="B1795" i="6"/>
  <c r="B1807" i="6"/>
  <c r="B1819" i="6"/>
  <c r="AA1819" i="6" s="1"/>
  <c r="B1831" i="6"/>
  <c r="B1843" i="6"/>
  <c r="B1855" i="6"/>
  <c r="AA1855" i="6" s="1"/>
  <c r="B1867" i="6"/>
  <c r="B820" i="6"/>
  <c r="B838" i="6"/>
  <c r="B856" i="6"/>
  <c r="B874" i="6"/>
  <c r="B892" i="6"/>
  <c r="B910" i="6"/>
  <c r="B928" i="6"/>
  <c r="B946" i="6"/>
  <c r="B964" i="6"/>
  <c r="B982" i="6"/>
  <c r="B1000" i="6"/>
  <c r="B1018" i="6"/>
  <c r="B1036" i="6"/>
  <c r="B1054" i="6"/>
  <c r="B1064" i="6"/>
  <c r="B1085" i="6"/>
  <c r="B1095" i="6"/>
  <c r="B1116" i="6"/>
  <c r="B1126" i="6"/>
  <c r="B1136" i="6"/>
  <c r="B1157" i="6"/>
  <c r="B1167" i="6"/>
  <c r="B1188" i="6"/>
  <c r="B1198" i="6"/>
  <c r="B1208" i="6"/>
  <c r="B1229" i="6"/>
  <c r="B1239" i="6"/>
  <c r="B1260" i="6"/>
  <c r="B1270" i="6"/>
  <c r="B1280" i="6"/>
  <c r="B1301" i="6"/>
  <c r="B1311" i="6"/>
  <c r="AA1311" i="6" s="1"/>
  <c r="B1332" i="6"/>
  <c r="B1342" i="6"/>
  <c r="B1352" i="6"/>
  <c r="AA1352" i="6" s="1"/>
  <c r="B1373" i="6"/>
  <c r="B1383" i="6"/>
  <c r="B1404" i="6"/>
  <c r="B1414" i="6"/>
  <c r="B1424" i="6"/>
  <c r="B1436" i="6"/>
  <c r="B1448" i="6"/>
  <c r="B1460" i="6"/>
  <c r="B1472" i="6"/>
  <c r="AA1472" i="6" s="1"/>
  <c r="B1484" i="6"/>
  <c r="B1496" i="6"/>
  <c r="B1508" i="6"/>
  <c r="AA1508" i="6" s="1"/>
  <c r="B1520" i="6"/>
  <c r="B1532" i="6"/>
  <c r="B1544" i="6"/>
  <c r="B1880" i="6"/>
  <c r="B1892" i="6"/>
  <c r="B911" i="6"/>
  <c r="B929" i="6"/>
  <c r="B947" i="6"/>
  <c r="B965" i="6"/>
  <c r="B983" i="6"/>
  <c r="B1001" i="6"/>
  <c r="B1019" i="6"/>
  <c r="B1037" i="6"/>
  <c r="B1055" i="6"/>
  <c r="B1065" i="6"/>
  <c r="B1086" i="6"/>
  <c r="B1096" i="6"/>
  <c r="B1106" i="6"/>
  <c r="B1127" i="6"/>
  <c r="B1137" i="6"/>
  <c r="B1158" i="6"/>
  <c r="B1168" i="6"/>
  <c r="B1178" i="6"/>
  <c r="B1199" i="6"/>
  <c r="AA1199" i="6" s="1"/>
  <c r="B1209" i="6"/>
  <c r="B1230" i="6"/>
  <c r="B1240" i="6"/>
  <c r="B1250" i="6"/>
  <c r="B1271" i="6"/>
  <c r="B1281" i="6"/>
  <c r="B1302" i="6"/>
  <c r="B1312" i="6"/>
  <c r="B1322" i="6"/>
  <c r="AA1322" i="6" s="1"/>
  <c r="B1343" i="6"/>
  <c r="B1353" i="6"/>
  <c r="B1374" i="6"/>
  <c r="AA1374" i="6" s="1"/>
  <c r="B1384" i="6"/>
  <c r="B1394" i="6"/>
  <c r="B1415" i="6"/>
  <c r="B1425" i="6"/>
  <c r="B1437" i="6"/>
  <c r="B1449" i="6"/>
  <c r="B1461" i="6"/>
  <c r="B1473" i="6"/>
  <c r="B1485" i="6"/>
  <c r="AA1485" i="6" s="1"/>
  <c r="B1497" i="6"/>
  <c r="B1509" i="6"/>
  <c r="B1521" i="6"/>
  <c r="AA1521" i="6" s="1"/>
  <c r="B1533" i="6"/>
  <c r="B1545" i="6"/>
  <c r="B1557" i="6"/>
  <c r="B1593" i="6"/>
  <c r="B1629" i="6"/>
  <c r="B1665" i="6"/>
  <c r="B1701" i="6"/>
  <c r="B1737" i="6"/>
  <c r="B1773" i="6"/>
  <c r="AA1773" i="6" s="1"/>
  <c r="B1809" i="6"/>
  <c r="B1845" i="6"/>
  <c r="B1893" i="6"/>
  <c r="AA1893" i="6" s="1"/>
  <c r="B884" i="6"/>
  <c r="B902" i="6"/>
  <c r="B920" i="6"/>
  <c r="B938" i="6"/>
  <c r="B956" i="6"/>
  <c r="B974" i="6"/>
  <c r="B992" i="6"/>
  <c r="B1010" i="6"/>
  <c r="B1028" i="6"/>
  <c r="B1046" i="6"/>
  <c r="B1056" i="6"/>
  <c r="B1066" i="6"/>
  <c r="B1076" i="6"/>
  <c r="B1097" i="6"/>
  <c r="B1107" i="6"/>
  <c r="B1128" i="6"/>
  <c r="B1138" i="6"/>
  <c r="B1148" i="6"/>
  <c r="B1169" i="6"/>
  <c r="B1179" i="6"/>
  <c r="B1200" i="6"/>
  <c r="AA1200" i="6" s="1"/>
  <c r="B1210" i="6"/>
  <c r="B1220" i="6"/>
  <c r="B1241" i="6"/>
  <c r="AA1241" i="6" s="1"/>
  <c r="B1251" i="6"/>
  <c r="B1272" i="6"/>
  <c r="B1282" i="6"/>
  <c r="B1292" i="6"/>
  <c r="B1313" i="6"/>
  <c r="B1323" i="6"/>
  <c r="B1344" i="6"/>
  <c r="B1354" i="6"/>
  <c r="B1364" i="6"/>
  <c r="AA1364" i="6" s="1"/>
  <c r="B1385" i="6"/>
  <c r="B1395" i="6"/>
  <c r="B1416" i="6"/>
  <c r="AA1416" i="6" s="1"/>
  <c r="B1426" i="6"/>
  <c r="B1438" i="6"/>
  <c r="B1450" i="6"/>
  <c r="B1462" i="6"/>
  <c r="B1474" i="6"/>
  <c r="B1486" i="6"/>
  <c r="B1498" i="6"/>
  <c r="B1510" i="6"/>
  <c r="B1522" i="6"/>
  <c r="AA1522" i="6" s="1"/>
  <c r="B1534" i="6"/>
  <c r="B1546" i="6"/>
  <c r="B1570" i="6"/>
  <c r="AA1570" i="6" s="1"/>
  <c r="B1606" i="6"/>
  <c r="B1642" i="6"/>
  <c r="B1678" i="6"/>
  <c r="B1714" i="6"/>
  <c r="B1750" i="6"/>
  <c r="B1786" i="6"/>
  <c r="B1822" i="6"/>
  <c r="B1858" i="6"/>
  <c r="B1882" i="6"/>
  <c r="AA1882" i="6" s="1"/>
  <c r="B1568" i="6"/>
  <c r="B1604" i="6"/>
  <c r="B1640" i="6"/>
  <c r="AA1640" i="6" s="1"/>
  <c r="B1676" i="6"/>
  <c r="B1712" i="6"/>
  <c r="B1748" i="6"/>
  <c r="B1784" i="6"/>
  <c r="B1820" i="6"/>
  <c r="B1856" i="6"/>
  <c r="B1902" i="6"/>
  <c r="B1931" i="6"/>
  <c r="B1941" i="6"/>
  <c r="AA1941" i="6" s="1"/>
  <c r="B1962" i="6"/>
  <c r="B1972" i="6"/>
  <c r="B2087" i="6"/>
  <c r="AA2087" i="6" s="1"/>
  <c r="B2111" i="6"/>
  <c r="AA2111" i="6" s="1"/>
  <c r="B2255" i="6"/>
  <c r="B1583" i="6"/>
  <c r="B1619" i="6"/>
  <c r="B1655" i="6"/>
  <c r="B1691" i="6"/>
  <c r="B1727" i="6"/>
  <c r="B1763" i="6"/>
  <c r="B1799" i="6"/>
  <c r="AA1799" i="6" s="1"/>
  <c r="B1835" i="6"/>
  <c r="B1871" i="6"/>
  <c r="B1903" i="6"/>
  <c r="AA1903" i="6" s="1"/>
  <c r="B1912" i="6"/>
  <c r="AA1912" i="6" s="1"/>
  <c r="B1942" i="6"/>
  <c r="B1973" i="6"/>
  <c r="B1984" i="6"/>
  <c r="B1995" i="6"/>
  <c r="B2017" i="6"/>
  <c r="B1562" i="6"/>
  <c r="B1598" i="6"/>
  <c r="B1634" i="6"/>
  <c r="AA1634" i="6" s="1"/>
  <c r="B1670" i="6"/>
  <c r="B1706" i="6"/>
  <c r="B1742" i="6"/>
  <c r="AA1742" i="6" s="1"/>
  <c r="B1778" i="6"/>
  <c r="AA1778" i="6" s="1"/>
  <c r="B1814" i="6"/>
  <c r="B1850" i="6"/>
  <c r="B1872" i="6"/>
  <c r="B1894" i="6"/>
  <c r="B1913" i="6"/>
  <c r="B1923" i="6"/>
  <c r="B1933" i="6"/>
  <c r="B1985" i="6"/>
  <c r="AA1985" i="6" s="1"/>
  <c r="B1996" i="6"/>
  <c r="B2066" i="6"/>
  <c r="B2078" i="6"/>
  <c r="AA2078" i="6" s="1"/>
  <c r="B2089" i="6"/>
  <c r="AA2089" i="6" s="1"/>
  <c r="B2125" i="6"/>
  <c r="B1577" i="6"/>
  <c r="B1613" i="6"/>
  <c r="B1649" i="6"/>
  <c r="B1685" i="6"/>
  <c r="B1721" i="6"/>
  <c r="B1757" i="6"/>
  <c r="B1793" i="6"/>
  <c r="AA1793" i="6" s="1"/>
  <c r="B1829" i="6"/>
  <c r="B1865" i="6"/>
  <c r="B1914" i="6"/>
  <c r="AA1914" i="6" s="1"/>
  <c r="B1924" i="6"/>
  <c r="AA1924" i="6" s="1"/>
  <c r="B1934" i="6"/>
  <c r="B1953" i="6"/>
  <c r="B1997" i="6"/>
  <c r="B2150" i="6"/>
  <c r="B2186" i="6"/>
  <c r="B1556" i="6"/>
  <c r="B1592" i="6"/>
  <c r="B1628" i="6"/>
  <c r="AA1628" i="6" s="1"/>
  <c r="B1664" i="6"/>
  <c r="B1700" i="6"/>
  <c r="B1736" i="6"/>
  <c r="AA1736" i="6" s="1"/>
  <c r="B1772" i="6"/>
  <c r="AA1772" i="6" s="1"/>
  <c r="B1808" i="6"/>
  <c r="B1844" i="6"/>
  <c r="B1905" i="6"/>
  <c r="B1915" i="6"/>
  <c r="B1935" i="6"/>
  <c r="B1944" i="6"/>
  <c r="B1954" i="6"/>
  <c r="B1965" i="6"/>
  <c r="AA1965" i="6" s="1"/>
  <c r="B2080" i="6"/>
  <c r="B2091" i="6"/>
  <c r="B1571" i="6"/>
  <c r="AA1571" i="6" s="1"/>
  <c r="B1607" i="6"/>
  <c r="AA1607" i="6" s="1"/>
  <c r="B1643" i="6"/>
  <c r="B1679" i="6"/>
  <c r="B1715" i="6"/>
  <c r="B1751" i="6"/>
  <c r="B1787" i="6"/>
  <c r="B1823" i="6"/>
  <c r="B1859" i="6"/>
  <c r="B1881" i="6"/>
  <c r="AA1881" i="6" s="1"/>
  <c r="B1906" i="6"/>
  <c r="B1916" i="6"/>
  <c r="B1945" i="6"/>
  <c r="AA1945" i="6" s="1"/>
  <c r="B1955" i="6"/>
  <c r="AA1955" i="6" s="1"/>
  <c r="B2021" i="6"/>
  <c r="B2104" i="6"/>
  <c r="B2116" i="6"/>
  <c r="B2212" i="6"/>
  <c r="B1550" i="6"/>
  <c r="B1586" i="6"/>
  <c r="B1622" i="6"/>
  <c r="B1658" i="6"/>
  <c r="AA1658" i="6" s="1"/>
  <c r="B1694" i="6"/>
  <c r="B1730" i="6"/>
  <c r="B1766" i="6"/>
  <c r="AA1766" i="6" s="1"/>
  <c r="B1802" i="6"/>
  <c r="AA1802" i="6" s="1"/>
  <c r="B1838" i="6"/>
  <c r="B1897" i="6"/>
  <c r="B1917" i="6"/>
  <c r="B1926" i="6"/>
  <c r="B1956" i="6"/>
  <c r="B1977" i="6"/>
  <c r="B2058" i="6"/>
  <c r="B1565" i="6"/>
  <c r="AA1565" i="6" s="1"/>
  <c r="B1601" i="6"/>
  <c r="B1637" i="6"/>
  <c r="B1673" i="6"/>
  <c r="AA1673" i="6" s="1"/>
  <c r="B1709" i="6"/>
  <c r="AA1709" i="6" s="1"/>
  <c r="B1745" i="6"/>
  <c r="B1781" i="6"/>
  <c r="B1817" i="6"/>
  <c r="B1853" i="6"/>
  <c r="B1889" i="6"/>
  <c r="B1898" i="6"/>
  <c r="B1937" i="6"/>
  <c r="B1957" i="6"/>
  <c r="AA1957" i="6" s="1"/>
  <c r="B1968" i="6"/>
  <c r="AA1968" i="6" s="1"/>
  <c r="B1989" i="6"/>
  <c r="B2035" i="6"/>
  <c r="AA2035" i="6" s="1"/>
  <c r="B2071" i="6"/>
  <c r="AA2071" i="6" s="1"/>
  <c r="B1580" i="6"/>
  <c r="B1616" i="6"/>
  <c r="B1652" i="6"/>
  <c r="B1688" i="6"/>
  <c r="B1724" i="6"/>
  <c r="B1760" i="6"/>
  <c r="B1796" i="6"/>
  <c r="B1832" i="6"/>
  <c r="AA1832" i="6" s="1"/>
  <c r="B1868" i="6"/>
  <c r="AA1868" i="6" s="1"/>
  <c r="B1890" i="6"/>
  <c r="B1899" i="6"/>
  <c r="AA1899" i="6" s="1"/>
  <c r="B1908" i="6"/>
  <c r="AA1908" i="6" s="1"/>
  <c r="B1928" i="6"/>
  <c r="B1938" i="6"/>
  <c r="B1947" i="6"/>
  <c r="B1979" i="6"/>
  <c r="B2001" i="6"/>
  <c r="B2179" i="6"/>
  <c r="B1559" i="6"/>
  <c r="B1595" i="6"/>
  <c r="AA1595" i="6" s="1"/>
  <c r="B1631" i="6"/>
  <c r="AA1631" i="6" s="1"/>
  <c r="B1667" i="6"/>
  <c r="B1703" i="6"/>
  <c r="AA1703" i="6" s="1"/>
  <c r="B1739" i="6"/>
  <c r="AA1739" i="6" s="1"/>
  <c r="B1775" i="6"/>
  <c r="B1811" i="6"/>
  <c r="B1847" i="6"/>
  <c r="B1876" i="6"/>
  <c r="B1891" i="6"/>
  <c r="B1919" i="6"/>
  <c r="B1948" i="6"/>
  <c r="B1980" i="6"/>
  <c r="AA1980" i="6" s="1"/>
  <c r="B2025" i="6"/>
  <c r="AA2025" i="6" s="1"/>
  <c r="B2049" i="6"/>
  <c r="B2096" i="6"/>
  <c r="AA2096" i="6" s="1"/>
  <c r="B1574" i="6"/>
  <c r="AA1574" i="6" s="1"/>
  <c r="B1610" i="6"/>
  <c r="B1646" i="6"/>
  <c r="B1682" i="6"/>
  <c r="B1718" i="6"/>
  <c r="B1754" i="6"/>
  <c r="B1790" i="6"/>
  <c r="B1826" i="6"/>
  <c r="B1862" i="6"/>
  <c r="AA1862" i="6" s="1"/>
  <c r="B1884" i="6"/>
  <c r="AA1884" i="6" s="1"/>
  <c r="B1910" i="6"/>
  <c r="B1920" i="6"/>
  <c r="AA1920" i="6" s="1"/>
  <c r="B1949" i="6"/>
  <c r="AA1949" i="6" s="1"/>
  <c r="B1960" i="6"/>
  <c r="B1992" i="6"/>
  <c r="B2003" i="6"/>
  <c r="B2014" i="6"/>
  <c r="B1553" i="6"/>
  <c r="B1589" i="6"/>
  <c r="B1625" i="6"/>
  <c r="B1661" i="6"/>
  <c r="AA1661" i="6" s="1"/>
  <c r="B1697" i="6"/>
  <c r="AA1697" i="6" s="1"/>
  <c r="B1733" i="6"/>
  <c r="B1769" i="6"/>
  <c r="AA1769" i="6" s="1"/>
  <c r="B1805" i="6"/>
  <c r="AA1805" i="6" s="1"/>
  <c r="B1841" i="6"/>
  <c r="B1901" i="6"/>
  <c r="B1930" i="6"/>
  <c r="B1950" i="6"/>
  <c r="B1961" i="6"/>
  <c r="AA1961" i="6" s="1"/>
  <c r="B1971" i="6"/>
  <c r="B2015" i="6"/>
  <c r="B1921" i="6"/>
  <c r="AA1921" i="6" s="1"/>
  <c r="B1951" i="6"/>
  <c r="AA1951" i="6" s="1"/>
  <c r="B1975" i="6"/>
  <c r="B1999" i="6"/>
  <c r="AA1999" i="6" s="1"/>
  <c r="B2007" i="6"/>
  <c r="AA2007" i="6" s="1"/>
  <c r="B2047" i="6"/>
  <c r="B2158" i="6"/>
  <c r="B2167" i="6"/>
  <c r="B2194" i="6"/>
  <c r="B2257" i="6"/>
  <c r="AA2257" i="6" s="1"/>
  <c r="B2327" i="6"/>
  <c r="B2363" i="6"/>
  <c r="B2399" i="6"/>
  <c r="AA2399" i="6" s="1"/>
  <c r="B2048" i="6"/>
  <c r="AA2048" i="6" s="1"/>
  <c r="B2057" i="6"/>
  <c r="B2073" i="6"/>
  <c r="AA2073" i="6" s="1"/>
  <c r="B2090" i="6"/>
  <c r="AA2090" i="6" s="1"/>
  <c r="B2149" i="6"/>
  <c r="B2185" i="6"/>
  <c r="B2226" i="6"/>
  <c r="B2237" i="6"/>
  <c r="B2270" i="6"/>
  <c r="AA2270" i="6" s="1"/>
  <c r="B2282" i="6"/>
  <c r="B2133" i="6"/>
  <c r="B2205" i="6"/>
  <c r="AA2205" i="6" s="1"/>
  <c r="B2227" i="6"/>
  <c r="AA2227" i="6" s="1"/>
  <c r="B2293" i="6"/>
  <c r="B2329" i="6"/>
  <c r="AA2329" i="6" s="1"/>
  <c r="B2353" i="6"/>
  <c r="AA2353" i="6" s="1"/>
  <c r="B2365" i="6"/>
  <c r="B2389" i="6"/>
  <c r="B2401" i="6"/>
  <c r="B2425" i="6"/>
  <c r="B2437" i="6"/>
  <c r="AA2437" i="6" s="1"/>
  <c r="B2461" i="6"/>
  <c r="B2473" i="6"/>
  <c r="B2497" i="6"/>
  <c r="AA2497" i="6" s="1"/>
  <c r="B2509" i="6"/>
  <c r="AA2509" i="6" s="1"/>
  <c r="B2545" i="6"/>
  <c r="B2569" i="6"/>
  <c r="AA2569" i="6" s="1"/>
  <c r="B2581" i="6"/>
  <c r="AA2581" i="6" s="1"/>
  <c r="B1969" i="6"/>
  <c r="B1993" i="6"/>
  <c r="B2041" i="6"/>
  <c r="B2050" i="6"/>
  <c r="B2059" i="6"/>
  <c r="AA2059" i="6" s="1"/>
  <c r="B2067" i="6"/>
  <c r="B2082" i="6"/>
  <c r="B2100" i="6"/>
  <c r="AA2100" i="6" s="1"/>
  <c r="B2169" i="6"/>
  <c r="AA2169" i="6" s="1"/>
  <c r="B2228" i="6"/>
  <c r="B2239" i="6"/>
  <c r="AA2239" i="6" s="1"/>
  <c r="B2306" i="6"/>
  <c r="AA2306" i="6" s="1"/>
  <c r="B2318" i="6"/>
  <c r="B2342" i="6"/>
  <c r="B2354" i="6"/>
  <c r="B2378" i="6"/>
  <c r="B2390" i="6"/>
  <c r="AA2390" i="6" s="1"/>
  <c r="B2414" i="6"/>
  <c r="AA2414" i="6" s="1"/>
  <c r="B2426" i="6"/>
  <c r="AA2426" i="6" s="1"/>
  <c r="B2450" i="6"/>
  <c r="AA2450" i="6" s="1"/>
  <c r="B2462" i="6"/>
  <c r="AA2462" i="6" s="1"/>
  <c r="B2486" i="6"/>
  <c r="B2498" i="6"/>
  <c r="AA2498" i="6" s="1"/>
  <c r="B2522" i="6"/>
  <c r="AA2522" i="6" s="1"/>
  <c r="B1909" i="6"/>
  <c r="B2018" i="6"/>
  <c r="B2083" i="6"/>
  <c r="B2273" i="6"/>
  <c r="B1978" i="6"/>
  <c r="AA1978" i="6" s="1"/>
  <c r="B1986" i="6"/>
  <c r="AA1986" i="6" s="1"/>
  <c r="B2002" i="6"/>
  <c r="AA2002" i="6" s="1"/>
  <c r="B2010" i="6"/>
  <c r="AA2010" i="6" s="1"/>
  <c r="B2019" i="6"/>
  <c r="AA2019" i="6" s="1"/>
  <c r="B2084" i="6"/>
  <c r="B2093" i="6"/>
  <c r="AA2093" i="6" s="1"/>
  <c r="B2109" i="6"/>
  <c r="AA2109" i="6" s="1"/>
  <c r="B2126" i="6"/>
  <c r="B2198" i="6"/>
  <c r="B2208" i="6"/>
  <c r="B2230" i="6"/>
  <c r="B2262" i="6"/>
  <c r="AA2262" i="6" s="1"/>
  <c r="B2320" i="6"/>
  <c r="AA2320" i="6" s="1"/>
  <c r="B2356" i="6"/>
  <c r="AA2356" i="6" s="1"/>
  <c r="B2392" i="6"/>
  <c r="AA2392" i="6" s="1"/>
  <c r="B2428" i="6"/>
  <c r="AA2428" i="6" s="1"/>
  <c r="B1939" i="6"/>
  <c r="B1963" i="6"/>
  <c r="AA1963" i="6" s="1"/>
  <c r="B1987" i="6"/>
  <c r="AA1987" i="6" s="1"/>
  <c r="B2011" i="6"/>
  <c r="B2061" i="6"/>
  <c r="B2085" i="6"/>
  <c r="B2094" i="6"/>
  <c r="B2102" i="6"/>
  <c r="AA2102" i="6" s="1"/>
  <c r="B2127" i="6"/>
  <c r="AA2127" i="6" s="1"/>
  <c r="B2162" i="6"/>
  <c r="AA2162" i="6" s="1"/>
  <c r="B2241" i="6"/>
  <c r="AA2241" i="6" s="1"/>
  <c r="B2263" i="6"/>
  <c r="AA2263" i="6" s="1"/>
  <c r="B2275" i="6"/>
  <c r="B2309" i="6"/>
  <c r="AA2309" i="6" s="1"/>
  <c r="B2345" i="6"/>
  <c r="AA2345" i="6" s="1"/>
  <c r="B2381" i="6"/>
  <c r="B2417" i="6"/>
  <c r="B2453" i="6"/>
  <c r="B2489" i="6"/>
  <c r="B1896" i="6"/>
  <c r="AA1896" i="6" s="1"/>
  <c r="B1932" i="6"/>
  <c r="AA1932" i="6" s="1"/>
  <c r="B2012" i="6"/>
  <c r="AA2012" i="6" s="1"/>
  <c r="B2028" i="6"/>
  <c r="AA2028" i="6" s="1"/>
  <c r="B2077" i="6"/>
  <c r="AA2077" i="6" s="1"/>
  <c r="B2086" i="6"/>
  <c r="B2095" i="6"/>
  <c r="AA2095" i="6" s="1"/>
  <c r="B2103" i="6"/>
  <c r="AA2103" i="6" s="1"/>
  <c r="B2118" i="6"/>
  <c r="B2136" i="6"/>
  <c r="B2145" i="6"/>
  <c r="B2163" i="6"/>
  <c r="B2210" i="6"/>
  <c r="AA2210" i="6" s="1"/>
  <c r="B2264" i="6"/>
  <c r="AA2264" i="6" s="1"/>
  <c r="B2004" i="6"/>
  <c r="AA2004" i="6" s="1"/>
  <c r="B2013" i="6"/>
  <c r="AA2013" i="6" s="1"/>
  <c r="B2119" i="6"/>
  <c r="AA2119" i="6" s="1"/>
  <c r="B2154" i="6"/>
  <c r="B2172" i="6"/>
  <c r="AA2172" i="6" s="1"/>
  <c r="B2181" i="6"/>
  <c r="AA2181" i="6" s="1"/>
  <c r="B2190" i="6"/>
  <c r="B2221" i="6"/>
  <c r="B2277" i="6"/>
  <c r="B2299" i="6"/>
  <c r="B2311" i="6"/>
  <c r="AA2311" i="6" s="1"/>
  <c r="B2335" i="6"/>
  <c r="AA2335" i="6" s="1"/>
  <c r="B2347" i="6"/>
  <c r="AA2347" i="6" s="1"/>
  <c r="B2371" i="6"/>
  <c r="AA2371" i="6" s="1"/>
  <c r="B2383" i="6"/>
  <c r="AA2383" i="6" s="1"/>
  <c r="B2407" i="6"/>
  <c r="B2419" i="6"/>
  <c r="AA2419" i="6" s="1"/>
  <c r="B2443" i="6"/>
  <c r="AA2443" i="6" s="1"/>
  <c r="B2455" i="6"/>
  <c r="B2479" i="6"/>
  <c r="B2491" i="6"/>
  <c r="B2515" i="6"/>
  <c r="B2527" i="6"/>
  <c r="AA2527" i="6" s="1"/>
  <c r="B2551" i="6"/>
  <c r="AA2551" i="6" s="1"/>
  <c r="B2563" i="6"/>
  <c r="AA2563" i="6" s="1"/>
  <c r="B2575" i="6"/>
  <c r="AA2575" i="6" s="1"/>
  <c r="B1981" i="6"/>
  <c r="AA1981" i="6" s="1"/>
  <c r="B2005" i="6"/>
  <c r="B2037" i="6"/>
  <c r="AA2037" i="6" s="1"/>
  <c r="B2054" i="6"/>
  <c r="AA2054" i="6" s="1"/>
  <c r="B2120" i="6"/>
  <c r="B2129" i="6"/>
  <c r="B2138" i="6"/>
  <c r="B2155" i="6"/>
  <c r="B2191" i="6"/>
  <c r="AA2191" i="6" s="1"/>
  <c r="B2201" i="6"/>
  <c r="AA2201" i="6" s="1"/>
  <c r="B2266" i="6"/>
  <c r="AA2266" i="6" s="1"/>
  <c r="B2300" i="6"/>
  <c r="AA2300" i="6" s="1"/>
  <c r="B2336" i="6"/>
  <c r="AA2336" i="6" s="1"/>
  <c r="B2360" i="6"/>
  <c r="B2372" i="6"/>
  <c r="AA2372" i="6" s="1"/>
  <c r="B2396" i="6"/>
  <c r="AA2396" i="6" s="1"/>
  <c r="B2408" i="6"/>
  <c r="B2432" i="6"/>
  <c r="B2444" i="6"/>
  <c r="B2468" i="6"/>
  <c r="B2480" i="6"/>
  <c r="AA2480" i="6" s="1"/>
  <c r="B2504" i="6"/>
  <c r="AA2504" i="6" s="1"/>
  <c r="B2516" i="6"/>
  <c r="AA2516" i="6" s="1"/>
  <c r="B1878" i="6"/>
  <c r="AA1878" i="6" s="1"/>
  <c r="B1927" i="6"/>
  <c r="AA1927" i="6" s="1"/>
  <c r="B2022" i="6"/>
  <c r="B2030" i="6"/>
  <c r="AA2030" i="6" s="1"/>
  <c r="B2055" i="6"/>
  <c r="AA2055" i="6" s="1"/>
  <c r="B2097" i="6"/>
  <c r="B2121" i="6"/>
  <c r="B2139" i="6"/>
  <c r="B2156" i="6"/>
  <c r="B2165" i="6"/>
  <c r="AA2165" i="6" s="1"/>
  <c r="B2174" i="6"/>
  <c r="AA2174" i="6" s="1"/>
  <c r="B2192" i="6"/>
  <c r="AA2192" i="6" s="1"/>
  <c r="B2234" i="6"/>
  <c r="AA2234" i="6" s="1"/>
  <c r="B1966" i="6"/>
  <c r="AA1966" i="6" s="1"/>
  <c r="B1974" i="6"/>
  <c r="B1990" i="6"/>
  <c r="AA1990" i="6" s="1"/>
  <c r="B1998" i="6"/>
  <c r="AA1998" i="6" s="1"/>
  <c r="B2023" i="6"/>
  <c r="B2031" i="6"/>
  <c r="B2046" i="6"/>
  <c r="B2064" i="6"/>
  <c r="B2113" i="6"/>
  <c r="AA2113" i="6" s="1"/>
  <c r="B2122" i="6"/>
  <c r="AA2122" i="6" s="1"/>
  <c r="B2131" i="6"/>
  <c r="AA2131" i="6" s="1"/>
  <c r="B2157" i="6"/>
  <c r="AA2157" i="6" s="1"/>
  <c r="B2193" i="6"/>
  <c r="AA2193" i="6" s="1"/>
  <c r="B2203" i="6"/>
  <c r="B2246" i="6"/>
  <c r="AA2246" i="6" s="1"/>
  <c r="B2302" i="6"/>
  <c r="AA2302" i="6" s="1"/>
  <c r="B2338" i="6"/>
  <c r="B2374" i="6"/>
  <c r="B2410" i="6"/>
  <c r="B2446" i="6"/>
  <c r="B2229" i="6"/>
  <c r="AA2229" i="6" s="1"/>
  <c r="B2265" i="6"/>
  <c r="AA2265" i="6" s="1"/>
  <c r="B2301" i="6"/>
  <c r="AA2301" i="6" s="1"/>
  <c r="B2337" i="6"/>
  <c r="AA2337" i="6" s="1"/>
  <c r="B2373" i="6"/>
  <c r="AA2373" i="6" s="1"/>
  <c r="B2409" i="6"/>
  <c r="B2445" i="6"/>
  <c r="AA2445" i="6" s="1"/>
  <c r="B2481" i="6"/>
  <c r="AA2481" i="6" s="1"/>
  <c r="B2517" i="6"/>
  <c r="B2553" i="6"/>
  <c r="B2568" i="6"/>
  <c r="AA2568" i="6" s="1"/>
  <c r="B2592" i="6"/>
  <c r="B2616" i="6"/>
  <c r="AA2616" i="6" s="1"/>
  <c r="B2643" i="6"/>
  <c r="AA2643" i="6" s="1"/>
  <c r="B2664" i="6"/>
  <c r="AA2664" i="6" s="1"/>
  <c r="B2715" i="6"/>
  <c r="AA2715" i="6" s="1"/>
  <c r="B2736" i="6"/>
  <c r="AA2736" i="6" s="1"/>
  <c r="B2850" i="6"/>
  <c r="B2861" i="6"/>
  <c r="AA2861" i="6" s="1"/>
  <c r="B2884" i="6"/>
  <c r="AA2884" i="6" s="1"/>
  <c r="B2917" i="6"/>
  <c r="B2928" i="6"/>
  <c r="B2951" i="6"/>
  <c r="AA2951" i="6" s="1"/>
  <c r="B2984" i="6"/>
  <c r="B3018" i="6"/>
  <c r="AA3018" i="6" s="1"/>
  <c r="B3227" i="6"/>
  <c r="AA3227" i="6" s="1"/>
  <c r="B3239" i="6"/>
  <c r="AA3239" i="6" s="1"/>
  <c r="B3251" i="6"/>
  <c r="AA3251" i="6" s="1"/>
  <c r="B3263" i="6"/>
  <c r="AA3263" i="6" s="1"/>
  <c r="B2244" i="6"/>
  <c r="B2280" i="6"/>
  <c r="AA2280" i="6" s="1"/>
  <c r="B2316" i="6"/>
  <c r="AA2316" i="6" s="1"/>
  <c r="B2352" i="6"/>
  <c r="AA2352" i="6" s="1"/>
  <c r="B2388" i="6"/>
  <c r="B2424" i="6"/>
  <c r="AA2424" i="6" s="1"/>
  <c r="B2460" i="6"/>
  <c r="B2496" i="6"/>
  <c r="AA2496" i="6" s="1"/>
  <c r="B2532" i="6"/>
  <c r="AA2532" i="6" s="1"/>
  <c r="B2634" i="6"/>
  <c r="AA2634" i="6" s="1"/>
  <c r="B2685" i="6"/>
  <c r="AA2685" i="6" s="1"/>
  <c r="B2706" i="6"/>
  <c r="AA2706" i="6" s="1"/>
  <c r="B2757" i="6"/>
  <c r="B2769" i="6"/>
  <c r="AA2769" i="6" s="1"/>
  <c r="B2781" i="6"/>
  <c r="AA2781" i="6" s="1"/>
  <c r="B2793" i="6"/>
  <c r="AA2793" i="6" s="1"/>
  <c r="B2805" i="6"/>
  <c r="B2817" i="6"/>
  <c r="AA2817" i="6" s="1"/>
  <c r="B2828" i="6"/>
  <c r="AA2828" i="6" s="1"/>
  <c r="B2851" i="6"/>
  <c r="AA2851" i="6" s="1"/>
  <c r="B2862" i="6"/>
  <c r="AA2862" i="6" s="1"/>
  <c r="B2896" i="6"/>
  <c r="AA2896" i="6" s="1"/>
  <c r="B2918" i="6"/>
  <c r="AA2918" i="6" s="1"/>
  <c r="B2941" i="6"/>
  <c r="AA2941" i="6" s="1"/>
  <c r="B2952" i="6"/>
  <c r="B2963" i="6"/>
  <c r="AA2963" i="6" s="1"/>
  <c r="B3008" i="6"/>
  <c r="AA3008" i="6" s="1"/>
  <c r="B3030" i="6"/>
  <c r="AA3030" i="6" s="1"/>
  <c r="B3075" i="6"/>
  <c r="AA3075" i="6" s="1"/>
  <c r="B2043" i="6"/>
  <c r="AA2043" i="6" s="1"/>
  <c r="B2079" i="6"/>
  <c r="AA2079" i="6" s="1"/>
  <c r="B2115" i="6"/>
  <c r="AA2115" i="6" s="1"/>
  <c r="B2151" i="6"/>
  <c r="AA2151" i="6" s="1"/>
  <c r="B2187" i="6"/>
  <c r="AA2187" i="6" s="1"/>
  <c r="B2223" i="6"/>
  <c r="AA2223" i="6" s="1"/>
  <c r="B2259" i="6"/>
  <c r="AA2259" i="6" s="1"/>
  <c r="B2295" i="6"/>
  <c r="B2331" i="6"/>
  <c r="AA2331" i="6" s="1"/>
  <c r="B2367" i="6"/>
  <c r="AA2367" i="6" s="1"/>
  <c r="B2403" i="6"/>
  <c r="AA2403" i="6" s="1"/>
  <c r="B2439" i="6"/>
  <c r="AA2439" i="6" s="1"/>
  <c r="B2475" i="6"/>
  <c r="AA2475" i="6" s="1"/>
  <c r="B2511" i="6"/>
  <c r="AA2511" i="6" s="1"/>
  <c r="B2547" i="6"/>
  <c r="AA2547" i="6" s="1"/>
  <c r="B2577" i="6"/>
  <c r="AA2577" i="6" s="1"/>
  <c r="B2601" i="6"/>
  <c r="AA2601" i="6" s="1"/>
  <c r="B2625" i="6"/>
  <c r="AA2625" i="6" s="1"/>
  <c r="B2655" i="6"/>
  <c r="AA2655" i="6" s="1"/>
  <c r="B2676" i="6"/>
  <c r="B2727" i="6"/>
  <c r="AA2727" i="6" s="1"/>
  <c r="B2748" i="6"/>
  <c r="AA2748" i="6" s="1"/>
  <c r="B2863" i="6"/>
  <c r="AA2863" i="6" s="1"/>
  <c r="B2874" i="6"/>
  <c r="AA2874" i="6" s="1"/>
  <c r="B2897" i="6"/>
  <c r="AA2897" i="6" s="1"/>
  <c r="B2908" i="6"/>
  <c r="AA2908" i="6" s="1"/>
  <c r="B2930" i="6"/>
  <c r="AA2930" i="6" s="1"/>
  <c r="B2964" i="6"/>
  <c r="AA2964" i="6" s="1"/>
  <c r="B2130" i="6"/>
  <c r="AA2130" i="6" s="1"/>
  <c r="B2166" i="6"/>
  <c r="AA2166" i="6" s="1"/>
  <c r="B2202" i="6"/>
  <c r="AA2202" i="6" s="1"/>
  <c r="B2238" i="6"/>
  <c r="B2274" i="6"/>
  <c r="AA2274" i="6" s="1"/>
  <c r="B2310" i="6"/>
  <c r="AA2310" i="6" s="1"/>
  <c r="B2346" i="6"/>
  <c r="AA2346" i="6" s="1"/>
  <c r="B2382" i="6"/>
  <c r="AA2382" i="6" s="1"/>
  <c r="B2418" i="6"/>
  <c r="AA2418" i="6" s="1"/>
  <c r="B2454" i="6"/>
  <c r="AA2454" i="6" s="1"/>
  <c r="B2490" i="6"/>
  <c r="AA2490" i="6" s="1"/>
  <c r="B2526" i="6"/>
  <c r="AA2526" i="6" s="1"/>
  <c r="B2562" i="6"/>
  <c r="AA2562" i="6" s="1"/>
  <c r="B2586" i="6"/>
  <c r="AA2586" i="6" s="1"/>
  <c r="B2610" i="6"/>
  <c r="AA2610" i="6" s="1"/>
  <c r="B2646" i="6"/>
  <c r="B2697" i="6"/>
  <c r="AA2697" i="6" s="1"/>
  <c r="B2718" i="6"/>
  <c r="AA2718" i="6" s="1"/>
  <c r="B2830" i="6"/>
  <c r="AA2830" i="6" s="1"/>
  <c r="B2864" i="6"/>
  <c r="AA2864" i="6" s="1"/>
  <c r="B2875" i="6"/>
  <c r="AA2875" i="6" s="1"/>
  <c r="B2886" i="6"/>
  <c r="AA2886" i="6" s="1"/>
  <c r="B2909" i="6"/>
  <c r="AA2909" i="6" s="1"/>
  <c r="B2920" i="6"/>
  <c r="AA2920" i="6" s="1"/>
  <c r="B2931" i="6"/>
  <c r="AA2931" i="6" s="1"/>
  <c r="B2954" i="6"/>
  <c r="AA2954" i="6" s="1"/>
  <c r="B2965" i="6"/>
  <c r="AA2965" i="6" s="1"/>
  <c r="B2976" i="6"/>
  <c r="B2217" i="6"/>
  <c r="AA2217" i="6" s="1"/>
  <c r="B2253" i="6"/>
  <c r="AA2253" i="6" s="1"/>
  <c r="B2289" i="6"/>
  <c r="AA2289" i="6" s="1"/>
  <c r="B2325" i="6"/>
  <c r="AA2325" i="6" s="1"/>
  <c r="B2361" i="6"/>
  <c r="AA2361" i="6" s="1"/>
  <c r="B2397" i="6"/>
  <c r="AA2397" i="6" s="1"/>
  <c r="B2433" i="6"/>
  <c r="AA2433" i="6" s="1"/>
  <c r="B2469" i="6"/>
  <c r="AA2469" i="6" s="1"/>
  <c r="B2505" i="6"/>
  <c r="AA2505" i="6" s="1"/>
  <c r="B2541" i="6"/>
  <c r="AA2541" i="6" s="1"/>
  <c r="B2667" i="6"/>
  <c r="AA2667" i="6" s="1"/>
  <c r="B2688" i="6"/>
  <c r="B2739" i="6"/>
  <c r="AA2739" i="6" s="1"/>
  <c r="B2760" i="6"/>
  <c r="AA2760" i="6" s="1"/>
  <c r="B2772" i="6"/>
  <c r="AA2772" i="6" s="1"/>
  <c r="B2784" i="6"/>
  <c r="AA2784" i="6" s="1"/>
  <c r="B2796" i="6"/>
  <c r="AA2796" i="6" s="1"/>
  <c r="B2808" i="6"/>
  <c r="AA2808" i="6" s="1"/>
  <c r="B2820" i="6"/>
  <c r="AA2820" i="6" s="1"/>
  <c r="B2876" i="6"/>
  <c r="AA2876" i="6" s="1"/>
  <c r="B2887" i="6"/>
  <c r="AA2887" i="6" s="1"/>
  <c r="B2910" i="6"/>
  <c r="AA2910" i="6" s="1"/>
  <c r="B2921" i="6"/>
  <c r="AA2921" i="6" s="1"/>
  <c r="B2932" i="6"/>
  <c r="B2016" i="6"/>
  <c r="AA2016" i="6" s="1"/>
  <c r="B2052" i="6"/>
  <c r="AA2052" i="6" s="1"/>
  <c r="B2088" i="6"/>
  <c r="AA2088" i="6" s="1"/>
  <c r="B2124" i="6"/>
  <c r="AA2124" i="6" s="1"/>
  <c r="B2160" i="6"/>
  <c r="AA2160" i="6" s="1"/>
  <c r="B2196" i="6"/>
  <c r="AA2196" i="6" s="1"/>
  <c r="B2232" i="6"/>
  <c r="AA2232" i="6" s="1"/>
  <c r="B2268" i="6"/>
  <c r="AA2268" i="6" s="1"/>
  <c r="B2304" i="6"/>
  <c r="AA2304" i="6" s="1"/>
  <c r="B2340" i="6"/>
  <c r="AA2340" i="6" s="1"/>
  <c r="B2376" i="6"/>
  <c r="AA2376" i="6" s="1"/>
  <c r="B2412" i="6"/>
  <c r="B2448" i="6"/>
  <c r="AA2448" i="6" s="1"/>
  <c r="B2484" i="6"/>
  <c r="AA2484" i="6" s="1"/>
  <c r="B2520" i="6"/>
  <c r="AA2520" i="6" s="1"/>
  <c r="B2556" i="6"/>
  <c r="AA2556" i="6" s="1"/>
  <c r="B2571" i="6"/>
  <c r="AA2571" i="6" s="1"/>
  <c r="B2595" i="6"/>
  <c r="AA2595" i="6" s="1"/>
  <c r="B2619" i="6"/>
  <c r="AA2619" i="6" s="1"/>
  <c r="B2637" i="6"/>
  <c r="AA2637" i="6" s="1"/>
  <c r="B2658" i="6"/>
  <c r="AA2658" i="6" s="1"/>
  <c r="B2709" i="6"/>
  <c r="AA2709" i="6" s="1"/>
  <c r="B2730" i="6"/>
  <c r="AA2730" i="6" s="1"/>
  <c r="B2843" i="6"/>
  <c r="B2866" i="6"/>
  <c r="AA2866" i="6" s="1"/>
  <c r="B2888" i="6"/>
  <c r="AA2888" i="6" s="1"/>
  <c r="B2899" i="6"/>
  <c r="AA2899" i="6" s="1"/>
  <c r="B2922" i="6"/>
  <c r="AA2922" i="6" s="1"/>
  <c r="B2933" i="6"/>
  <c r="AA2933" i="6" s="1"/>
  <c r="B2956" i="6"/>
  <c r="AA2956" i="6" s="1"/>
  <c r="B2978" i="6"/>
  <c r="AA2978" i="6" s="1"/>
  <c r="B3000" i="6"/>
  <c r="AA3000" i="6" s="1"/>
  <c r="B3160" i="6"/>
  <c r="AA3160" i="6" s="1"/>
  <c r="B2175" i="6"/>
  <c r="AA2175" i="6" s="1"/>
  <c r="B2211" i="6"/>
  <c r="AA2211" i="6" s="1"/>
  <c r="B2247" i="6"/>
  <c r="B2283" i="6"/>
  <c r="AA2283" i="6" s="1"/>
  <c r="B2319" i="6"/>
  <c r="AA2319" i="6" s="1"/>
  <c r="B2355" i="6"/>
  <c r="AA2355" i="6" s="1"/>
  <c r="B2391" i="6"/>
  <c r="AA2391" i="6" s="1"/>
  <c r="B2427" i="6"/>
  <c r="AA2427" i="6" s="1"/>
  <c r="B2463" i="6"/>
  <c r="AA2463" i="6" s="1"/>
  <c r="B2499" i="6"/>
  <c r="AA2499" i="6" s="1"/>
  <c r="B2535" i="6"/>
  <c r="AA2535" i="6" s="1"/>
  <c r="B2580" i="6"/>
  <c r="AA2580" i="6" s="1"/>
  <c r="B2604" i="6"/>
  <c r="AA2604" i="6" s="1"/>
  <c r="B2628" i="6"/>
  <c r="AA2628" i="6" s="1"/>
  <c r="B2679" i="6"/>
  <c r="B2700" i="6"/>
  <c r="AA2700" i="6" s="1"/>
  <c r="B2751" i="6"/>
  <c r="AA2751" i="6" s="1"/>
  <c r="B2833" i="6"/>
  <c r="AA2833" i="6" s="1"/>
  <c r="B2878" i="6"/>
  <c r="AA2878" i="6" s="1"/>
  <c r="B2900" i="6"/>
  <c r="AA2900" i="6" s="1"/>
  <c r="B2923" i="6"/>
  <c r="AA2923" i="6" s="1"/>
  <c r="B2934" i="6"/>
  <c r="AA2934" i="6" s="1"/>
  <c r="B2945" i="6"/>
  <c r="AA2945" i="6" s="1"/>
  <c r="B2968" i="6"/>
  <c r="AA2968" i="6" s="1"/>
  <c r="B2990" i="6"/>
  <c r="AA2990" i="6" s="1"/>
  <c r="B2298" i="6"/>
  <c r="AA2298" i="6" s="1"/>
  <c r="B2334" i="6"/>
  <c r="B2370" i="6"/>
  <c r="AA2370" i="6" s="1"/>
  <c r="B2406" i="6"/>
  <c r="AA2406" i="6" s="1"/>
  <c r="B2442" i="6"/>
  <c r="AA2442" i="6" s="1"/>
  <c r="B2478" i="6"/>
  <c r="AA2478" i="6" s="1"/>
  <c r="B2514" i="6"/>
  <c r="AA2514" i="6" s="1"/>
  <c r="B2550" i="6"/>
  <c r="AA2550" i="6" s="1"/>
  <c r="B2649" i="6"/>
  <c r="AA2649" i="6" s="1"/>
  <c r="B2670" i="6"/>
  <c r="AA2670" i="6" s="1"/>
  <c r="B2721" i="6"/>
  <c r="AA2721" i="6" s="1"/>
  <c r="B2742" i="6"/>
  <c r="AA2742" i="6" s="1"/>
  <c r="B2763" i="6"/>
  <c r="AA2763" i="6" s="1"/>
  <c r="B2775" i="6"/>
  <c r="B2787" i="6"/>
  <c r="AA2787" i="6" s="1"/>
  <c r="B2799" i="6"/>
  <c r="AA2799" i="6" s="1"/>
  <c r="B2811" i="6"/>
  <c r="AA2811" i="6" s="1"/>
  <c r="B2845" i="6"/>
  <c r="AA2845" i="6" s="1"/>
  <c r="B2856" i="6"/>
  <c r="AA2856" i="6" s="1"/>
  <c r="B2879" i="6"/>
  <c r="AA2879" i="6" s="1"/>
  <c r="B2912" i="6"/>
  <c r="AA2912" i="6" s="1"/>
  <c r="B2935" i="6"/>
  <c r="AA2935" i="6" s="1"/>
  <c r="B2946" i="6"/>
  <c r="AA2946" i="6" s="1"/>
  <c r="B2969" i="6"/>
  <c r="AA2969" i="6" s="1"/>
  <c r="B3002" i="6"/>
  <c r="AA3002" i="6" s="1"/>
  <c r="B3036" i="6"/>
  <c r="B2313" i="6"/>
  <c r="AA2313" i="6" s="1"/>
  <c r="B2349" i="6"/>
  <c r="AA2349" i="6" s="1"/>
  <c r="B2385" i="6"/>
  <c r="AA2385" i="6" s="1"/>
  <c r="B2421" i="6"/>
  <c r="AA2421" i="6" s="1"/>
  <c r="B2457" i="6"/>
  <c r="AA2457" i="6" s="1"/>
  <c r="B2493" i="6"/>
  <c r="AA2493" i="6" s="1"/>
  <c r="B2529" i="6"/>
  <c r="AA2529" i="6" s="1"/>
  <c r="B2565" i="6"/>
  <c r="AA2565" i="6" s="1"/>
  <c r="B2589" i="6"/>
  <c r="AA2589" i="6" s="1"/>
  <c r="B2613" i="6"/>
  <c r="AA2613" i="6" s="1"/>
  <c r="B2640" i="6"/>
  <c r="AA2640" i="6" s="1"/>
  <c r="B2691" i="6"/>
  <c r="B2712" i="6"/>
  <c r="AA2712" i="6" s="1"/>
  <c r="B2824" i="6"/>
  <c r="AA2824" i="6" s="1"/>
  <c r="B2846" i="6"/>
  <c r="AA2846" i="6" s="1"/>
  <c r="B2869" i="6"/>
  <c r="AA2869" i="6" s="1"/>
  <c r="B2891" i="6"/>
  <c r="AA2891" i="6" s="1"/>
  <c r="B2902" i="6"/>
  <c r="AA2902" i="6" s="1"/>
  <c r="B2936" i="6"/>
  <c r="AA2936" i="6" s="1"/>
  <c r="B2947" i="6"/>
  <c r="AA2947" i="6" s="1"/>
  <c r="B2958" i="6"/>
  <c r="AA2958" i="6" s="1"/>
  <c r="B3003" i="6"/>
  <c r="AA3003" i="6" s="1"/>
  <c r="B3048" i="6"/>
  <c r="AA3048" i="6" s="1"/>
  <c r="B2040" i="6"/>
  <c r="B2076" i="6"/>
  <c r="AA2076" i="6" s="1"/>
  <c r="B2112" i="6"/>
  <c r="AA2112" i="6" s="1"/>
  <c r="B2148" i="6"/>
  <c r="AA2148" i="6" s="1"/>
  <c r="B2184" i="6"/>
  <c r="AA2184" i="6" s="1"/>
  <c r="B2220" i="6"/>
  <c r="AA2220" i="6" s="1"/>
  <c r="B2256" i="6"/>
  <c r="AA2256" i="6" s="1"/>
  <c r="B2292" i="6"/>
  <c r="AA2292" i="6" s="1"/>
  <c r="B2328" i="6"/>
  <c r="AA2328" i="6" s="1"/>
  <c r="B2364" i="6"/>
  <c r="AA2364" i="6" s="1"/>
  <c r="B2400" i="6"/>
  <c r="AA2400" i="6" s="1"/>
  <c r="B2436" i="6"/>
  <c r="AA2436" i="6" s="1"/>
  <c r="B2472" i="6"/>
  <c r="B2508" i="6"/>
  <c r="AA2508" i="6" s="1"/>
  <c r="B2544" i="6"/>
  <c r="AA2544" i="6" s="1"/>
  <c r="B2574" i="6"/>
  <c r="AA2574" i="6" s="1"/>
  <c r="B2598" i="6"/>
  <c r="AA2598" i="6" s="1"/>
  <c r="B2622" i="6"/>
  <c r="AA2622" i="6" s="1"/>
  <c r="B2661" i="6"/>
  <c r="AA2661" i="6" s="1"/>
  <c r="B2682" i="6"/>
  <c r="AA2682" i="6" s="1"/>
  <c r="B2733" i="6"/>
  <c r="AA2733" i="6" s="1"/>
  <c r="B2754" i="6"/>
  <c r="AA2754" i="6" s="1"/>
  <c r="B2825" i="6"/>
  <c r="AA2825" i="6" s="1"/>
  <c r="B2836" i="6"/>
  <c r="AA2836" i="6" s="1"/>
  <c r="B2858" i="6"/>
  <c r="B2892" i="6"/>
  <c r="AA2892" i="6" s="1"/>
  <c r="B2948" i="6"/>
  <c r="AA2948" i="6" s="1"/>
  <c r="B2959" i="6"/>
  <c r="AA2959" i="6" s="1"/>
  <c r="B2982" i="6"/>
  <c r="AA2982" i="6" s="1"/>
  <c r="B2199" i="6"/>
  <c r="AA2199" i="6" s="1"/>
  <c r="B2235" i="6"/>
  <c r="AA2235" i="6" s="1"/>
  <c r="B2271" i="6"/>
  <c r="AA2271" i="6" s="1"/>
  <c r="B2307" i="6"/>
  <c r="AA2307" i="6" s="1"/>
  <c r="B2343" i="6"/>
  <c r="AA2343" i="6" s="1"/>
  <c r="B2379" i="6"/>
  <c r="AA2379" i="6" s="1"/>
  <c r="B2415" i="6"/>
  <c r="AA2415" i="6" s="1"/>
  <c r="B2451" i="6"/>
  <c r="B2487" i="6"/>
  <c r="AA2487" i="6" s="1"/>
  <c r="B2523" i="6"/>
  <c r="AA2523" i="6" s="1"/>
  <c r="B2559" i="6"/>
  <c r="AA2559" i="6" s="1"/>
  <c r="B2631" i="6"/>
  <c r="AA2631" i="6" s="1"/>
  <c r="B2652" i="6"/>
  <c r="AA2652" i="6" s="1"/>
  <c r="B2703" i="6"/>
  <c r="AA2703" i="6" s="1"/>
  <c r="B2724" i="6"/>
  <c r="AA2724" i="6" s="1"/>
  <c r="B2766" i="6"/>
  <c r="AA2766" i="6" s="1"/>
  <c r="B2778" i="6"/>
  <c r="AA2778" i="6" s="1"/>
  <c r="B2790" i="6"/>
  <c r="AA2790" i="6" s="1"/>
  <c r="B2802" i="6"/>
  <c r="AA2802" i="6" s="1"/>
  <c r="B2814" i="6"/>
  <c r="B2837" i="6"/>
  <c r="AA2837" i="6" s="1"/>
  <c r="B2848" i="6"/>
  <c r="AA2848" i="6" s="1"/>
  <c r="B2859" i="6"/>
  <c r="AA2859" i="6" s="1"/>
  <c r="B2882" i="6"/>
  <c r="AA2882" i="6" s="1"/>
  <c r="B2904" i="6"/>
  <c r="AA2904" i="6" s="1"/>
  <c r="B2915" i="6"/>
  <c r="AA2915" i="6" s="1"/>
  <c r="B2926" i="6"/>
  <c r="AA2926" i="6" s="1"/>
  <c r="B2938" i="6"/>
  <c r="AA2938" i="6" s="1"/>
  <c r="B2960" i="6"/>
  <c r="AA2960" i="6" s="1"/>
  <c r="B2971" i="6"/>
  <c r="AA2971" i="6" s="1"/>
  <c r="B2994" i="6"/>
  <c r="AA2994" i="6" s="1"/>
  <c r="B2034" i="6"/>
  <c r="B2070" i="6"/>
  <c r="AA2070" i="6" s="1"/>
  <c r="B2106" i="6"/>
  <c r="AA2106" i="6" s="1"/>
  <c r="B2142" i="6"/>
  <c r="AA2142" i="6" s="1"/>
  <c r="B2178" i="6"/>
  <c r="AA2178" i="6" s="1"/>
  <c r="B2214" i="6"/>
  <c r="AA2214" i="6" s="1"/>
  <c r="B2250" i="6"/>
  <c r="AA2250" i="6" s="1"/>
  <c r="B2286" i="6"/>
  <c r="AA2286" i="6" s="1"/>
  <c r="B2322" i="6"/>
  <c r="AA2322" i="6" s="1"/>
  <c r="B2358" i="6"/>
  <c r="AA2358" i="6" s="1"/>
  <c r="B2394" i="6"/>
  <c r="AA2394" i="6" s="1"/>
  <c r="B2430" i="6"/>
  <c r="AA2430" i="6" s="1"/>
  <c r="B2466" i="6"/>
  <c r="B2502" i="6"/>
  <c r="AA2502" i="6" s="1"/>
  <c r="B2538" i="6"/>
  <c r="AA2538" i="6" s="1"/>
  <c r="B2583" i="6"/>
  <c r="AA2583" i="6" s="1"/>
  <c r="B2607" i="6"/>
  <c r="AA2607" i="6" s="1"/>
  <c r="B2673" i="6"/>
  <c r="AA2673" i="6" s="1"/>
  <c r="B2694" i="6"/>
  <c r="AA2694" i="6" s="1"/>
  <c r="B2745" i="6"/>
  <c r="AA2745" i="6" s="1"/>
  <c r="B2838" i="6"/>
  <c r="AA2838" i="6" s="1"/>
  <c r="B2849" i="6"/>
  <c r="AA2849" i="6" s="1"/>
  <c r="B2905" i="6"/>
  <c r="AA2905" i="6" s="1"/>
  <c r="B2939" i="6"/>
  <c r="AA2939" i="6" s="1"/>
  <c r="B2950" i="6"/>
  <c r="B2972" i="6"/>
  <c r="AA2972" i="6" s="1"/>
  <c r="B3006" i="6"/>
  <c r="AA3006" i="6" s="1"/>
  <c r="B2853" i="6"/>
  <c r="AA2853" i="6" s="1"/>
  <c r="B2925" i="6"/>
  <c r="AA2925" i="6" s="1"/>
  <c r="B2997" i="6"/>
  <c r="AA2997" i="6" s="1"/>
  <c r="B3069" i="6"/>
  <c r="AA3069" i="6" s="1"/>
  <c r="B3119" i="6"/>
  <c r="AA3119" i="6" s="1"/>
  <c r="B3140" i="6"/>
  <c r="AA3140" i="6" s="1"/>
  <c r="B3172" i="6"/>
  <c r="AA3172" i="6" s="1"/>
  <c r="B3276" i="6"/>
  <c r="AA3276" i="6" s="1"/>
  <c r="B3324" i="6"/>
  <c r="AA3324" i="6" s="1"/>
  <c r="B3372" i="6"/>
  <c r="B3420" i="6"/>
  <c r="AA3420" i="6" s="1"/>
  <c r="B3468" i="6"/>
  <c r="AA3468" i="6" s="1"/>
  <c r="B2847" i="6"/>
  <c r="AA2847" i="6" s="1"/>
  <c r="B2919" i="6"/>
  <c r="AA2919" i="6" s="1"/>
  <c r="B2991" i="6"/>
  <c r="AA2991" i="6" s="1"/>
  <c r="B3063" i="6"/>
  <c r="AA3063" i="6" s="1"/>
  <c r="B3120" i="6"/>
  <c r="AA3120" i="6" s="1"/>
  <c r="B3173" i="6"/>
  <c r="AA3173" i="6" s="1"/>
  <c r="B3184" i="6"/>
  <c r="AA3184" i="6" s="1"/>
  <c r="B3241" i="6"/>
  <c r="AA3241" i="6" s="1"/>
  <c r="B2841" i="6"/>
  <c r="AA2841" i="6" s="1"/>
  <c r="B2913" i="6"/>
  <c r="B2985" i="6"/>
  <c r="AA2985" i="6" s="1"/>
  <c r="B3057" i="6"/>
  <c r="AA3057" i="6" s="1"/>
  <c r="B3111" i="6"/>
  <c r="AA3111" i="6" s="1"/>
  <c r="B3130" i="6"/>
  <c r="AA3130" i="6" s="1"/>
  <c r="B3142" i="6"/>
  <c r="AA3142" i="6" s="1"/>
  <c r="B3174" i="6"/>
  <c r="AA3174" i="6" s="1"/>
  <c r="B3185" i="6"/>
  <c r="AA3185" i="6" s="1"/>
  <c r="B3196" i="6"/>
  <c r="AA3196" i="6" s="1"/>
  <c r="B3208" i="6"/>
  <c r="AA3208" i="6" s="1"/>
  <c r="B2835" i="6"/>
  <c r="AA2835" i="6" s="1"/>
  <c r="B2907" i="6"/>
  <c r="AA2907" i="6" s="1"/>
  <c r="B2979" i="6"/>
  <c r="AA2979" i="6" s="1"/>
  <c r="B3051" i="6"/>
  <c r="AA3051" i="6" s="1"/>
  <c r="B3112" i="6"/>
  <c r="AA3112" i="6" s="1"/>
  <c r="B3131" i="6"/>
  <c r="AA3131" i="6" s="1"/>
  <c r="B3143" i="6"/>
  <c r="AA3143" i="6" s="1"/>
  <c r="B3197" i="6"/>
  <c r="AA3197" i="6" s="1"/>
  <c r="B3209" i="6"/>
  <c r="AA3209" i="6" s="1"/>
  <c r="B3220" i="6"/>
  <c r="AA3220" i="6" s="1"/>
  <c r="B2829" i="6"/>
  <c r="AA2829" i="6" s="1"/>
  <c r="B2901" i="6"/>
  <c r="AA2901" i="6" s="1"/>
  <c r="B2973" i="6"/>
  <c r="AA2973" i="6" s="1"/>
  <c r="B3045" i="6"/>
  <c r="AA3045" i="6" s="1"/>
  <c r="B3113" i="6"/>
  <c r="AA3113" i="6" s="1"/>
  <c r="B3176" i="6"/>
  <c r="AA3176" i="6" s="1"/>
  <c r="B3210" i="6"/>
  <c r="AA3210" i="6" s="1"/>
  <c r="B3221" i="6"/>
  <c r="AA3221" i="6" s="1"/>
  <c r="B3232" i="6"/>
  <c r="AA3232" i="6" s="1"/>
  <c r="B3244" i="6"/>
  <c r="AA3244" i="6" s="1"/>
  <c r="B3256" i="6"/>
  <c r="AA3256" i="6" s="1"/>
  <c r="B3268" i="6"/>
  <c r="AA3268" i="6" s="1"/>
  <c r="B3292" i="6"/>
  <c r="AA3292" i="6" s="1"/>
  <c r="B3340" i="6"/>
  <c r="AA3340" i="6" s="1"/>
  <c r="B3388" i="6"/>
  <c r="AA3388" i="6" s="1"/>
  <c r="B3436" i="6"/>
  <c r="AA3436" i="6" s="1"/>
  <c r="B3484" i="6"/>
  <c r="AA3484" i="6" s="1"/>
  <c r="B2823" i="6"/>
  <c r="AA2823" i="6" s="1"/>
  <c r="B2895" i="6"/>
  <c r="AA2895" i="6" s="1"/>
  <c r="B2967" i="6"/>
  <c r="AA2967" i="6" s="1"/>
  <c r="B3039" i="6"/>
  <c r="AA3039" i="6" s="1"/>
  <c r="B3105" i="6"/>
  <c r="AA3105" i="6" s="1"/>
  <c r="B3114" i="6"/>
  <c r="AA3114" i="6" s="1"/>
  <c r="B3133" i="6"/>
  <c r="AA3133" i="6" s="1"/>
  <c r="B3233" i="6"/>
  <c r="AA3233" i="6" s="1"/>
  <c r="B3245" i="6"/>
  <c r="AA3245" i="6" s="1"/>
  <c r="B3257" i="6"/>
  <c r="AA3257" i="6" s="1"/>
  <c r="B3269" i="6"/>
  <c r="AA3269" i="6" s="1"/>
  <c r="B2889" i="6"/>
  <c r="AA2889" i="6" s="1"/>
  <c r="B2961" i="6"/>
  <c r="AA2961" i="6" s="1"/>
  <c r="B3033" i="6"/>
  <c r="AA3033" i="6" s="1"/>
  <c r="B3124" i="6"/>
  <c r="AA3124" i="6" s="1"/>
  <c r="B3155" i="6"/>
  <c r="AA3155" i="6" s="1"/>
  <c r="B3166" i="6"/>
  <c r="AA3166" i="6" s="1"/>
  <c r="B3178" i="6"/>
  <c r="AA3178" i="6" s="1"/>
  <c r="B2883" i="6"/>
  <c r="AA2883" i="6" s="1"/>
  <c r="B2955" i="6"/>
  <c r="AA2955" i="6" s="1"/>
  <c r="B3027" i="6"/>
  <c r="AA3027" i="6" s="1"/>
  <c r="B3099" i="6"/>
  <c r="AA3099" i="6" s="1"/>
  <c r="B3167" i="6"/>
  <c r="AA3167" i="6" s="1"/>
  <c r="B3179" i="6"/>
  <c r="AA3179" i="6" s="1"/>
  <c r="B3259" i="6"/>
  <c r="AA3259" i="6" s="1"/>
  <c r="B2877" i="6"/>
  <c r="AA2877" i="6" s="1"/>
  <c r="B2949" i="6"/>
  <c r="AA2949" i="6" s="1"/>
  <c r="B3021" i="6"/>
  <c r="AA3021" i="6" s="1"/>
  <c r="B3093" i="6"/>
  <c r="AA3093" i="6" s="1"/>
  <c r="B3136" i="6"/>
  <c r="AA3136" i="6" s="1"/>
  <c r="B3147" i="6"/>
  <c r="AA3147" i="6" s="1"/>
  <c r="B3190" i="6"/>
  <c r="AA3190" i="6" s="1"/>
  <c r="B3202" i="6"/>
  <c r="AA3202" i="6" s="1"/>
  <c r="B3214" i="6"/>
  <c r="AA3214" i="6" s="1"/>
  <c r="B3308" i="6"/>
  <c r="AA3308" i="6" s="1"/>
  <c r="B3356" i="6"/>
  <c r="AA3356" i="6" s="1"/>
  <c r="B3404" i="6"/>
  <c r="AA3404" i="6" s="1"/>
  <c r="B3452" i="6"/>
  <c r="AA3452" i="6" s="1"/>
  <c r="B3500" i="6"/>
  <c r="AA3500" i="6" s="1"/>
  <c r="B2871" i="6"/>
  <c r="AA2871" i="6" s="1"/>
  <c r="B2943" i="6"/>
  <c r="AA2943" i="6" s="1"/>
  <c r="B3015" i="6"/>
  <c r="AA3015" i="6" s="1"/>
  <c r="B3087" i="6"/>
  <c r="AA3087" i="6" s="1"/>
  <c r="B3137" i="6"/>
  <c r="AA3137" i="6" s="1"/>
  <c r="B3148" i="6"/>
  <c r="AA3148" i="6" s="1"/>
  <c r="B3169" i="6"/>
  <c r="AA3169" i="6" s="1"/>
  <c r="B3191" i="6"/>
  <c r="AA3191" i="6" s="1"/>
  <c r="B3203" i="6"/>
  <c r="AA3203" i="6" s="1"/>
  <c r="B3215" i="6"/>
  <c r="AA3215" i="6" s="1"/>
  <c r="B2865" i="6"/>
  <c r="AA2865" i="6" s="1"/>
  <c r="B2937" i="6"/>
  <c r="AA2937" i="6" s="1"/>
  <c r="B3009" i="6"/>
  <c r="AA3009" i="6" s="1"/>
  <c r="B3081" i="6"/>
  <c r="AA3081" i="6" s="1"/>
  <c r="B3138" i="6"/>
  <c r="AA3138" i="6" s="1"/>
  <c r="B3149" i="6"/>
  <c r="AA3149" i="6" s="1"/>
  <c r="B3226" i="6"/>
  <c r="AA3226" i="6" s="1"/>
  <c r="B3238" i="6"/>
  <c r="AA3238" i="6" s="1"/>
  <c r="B3250" i="6"/>
  <c r="AA3250" i="6" s="1"/>
  <c r="B3262" i="6"/>
  <c r="AA3262" i="6" s="1"/>
  <c r="B3135" i="6"/>
  <c r="AA3135" i="6" s="1"/>
  <c r="B3171" i="6"/>
  <c r="AA3171" i="6" s="1"/>
  <c r="B3207" i="6"/>
  <c r="AA3207" i="6" s="1"/>
  <c r="B3243" i="6"/>
  <c r="AA3243" i="6" s="1"/>
  <c r="B3273" i="6"/>
  <c r="AA3273" i="6" s="1"/>
  <c r="B3294" i="6"/>
  <c r="AA3294" i="6" s="1"/>
  <c r="B3305" i="6"/>
  <c r="AA3305" i="6" s="1"/>
  <c r="B3326" i="6"/>
  <c r="AA3326" i="6" s="1"/>
  <c r="B3337" i="6"/>
  <c r="AA3337" i="6" s="1"/>
  <c r="B3358" i="6"/>
  <c r="AA3358" i="6" s="1"/>
  <c r="B3369" i="6"/>
  <c r="AA3369" i="6" s="1"/>
  <c r="B3390" i="6"/>
  <c r="AA3390" i="6" s="1"/>
  <c r="B3401" i="6"/>
  <c r="AA3401" i="6" s="1"/>
  <c r="B3422" i="6"/>
  <c r="AA3422" i="6" s="1"/>
  <c r="B3433" i="6"/>
  <c r="AA3433" i="6" s="1"/>
  <c r="B3454" i="6"/>
  <c r="AA3454" i="6" s="1"/>
  <c r="B3465" i="6"/>
  <c r="AA3465" i="6" s="1"/>
  <c r="B3486" i="6"/>
  <c r="AA3486" i="6" s="1"/>
  <c r="B3497" i="6"/>
  <c r="AA3497" i="6" s="1"/>
  <c r="B3518" i="6"/>
  <c r="AA3518" i="6" s="1"/>
  <c r="B3529" i="6"/>
  <c r="AA3529" i="6" s="1"/>
  <c r="B3551" i="6"/>
  <c r="AA3551" i="6" s="1"/>
  <c r="B3150" i="6"/>
  <c r="AA3150" i="6" s="1"/>
  <c r="B3186" i="6"/>
  <c r="AA3186" i="6" s="1"/>
  <c r="B3222" i="6"/>
  <c r="AA3222" i="6" s="1"/>
  <c r="B3258" i="6"/>
  <c r="AA3258" i="6" s="1"/>
  <c r="B3274" i="6"/>
  <c r="AA3274" i="6" s="1"/>
  <c r="B3295" i="6"/>
  <c r="AA3295" i="6" s="1"/>
  <c r="B3306" i="6"/>
  <c r="AA3306" i="6" s="1"/>
  <c r="B3327" i="6"/>
  <c r="AA3327" i="6" s="1"/>
  <c r="B3338" i="6"/>
  <c r="AA3338" i="6" s="1"/>
  <c r="B3359" i="6"/>
  <c r="AA3359" i="6" s="1"/>
  <c r="B3370" i="6"/>
  <c r="AA3370" i="6" s="1"/>
  <c r="B3391" i="6"/>
  <c r="AA3391" i="6" s="1"/>
  <c r="B3402" i="6"/>
  <c r="AA3402" i="6" s="1"/>
  <c r="B3423" i="6"/>
  <c r="AA3423" i="6" s="1"/>
  <c r="B3434" i="6"/>
  <c r="AA3434" i="6" s="1"/>
  <c r="B3455" i="6"/>
  <c r="AA3455" i="6" s="1"/>
  <c r="B3466" i="6"/>
  <c r="AA3466" i="6" s="1"/>
  <c r="B3487" i="6"/>
  <c r="AA3487" i="6" s="1"/>
  <c r="B3498" i="6"/>
  <c r="AA3498" i="6" s="1"/>
  <c r="B3519" i="6"/>
  <c r="AA3519" i="6" s="1"/>
  <c r="B3530" i="6"/>
  <c r="AA3530" i="6" s="1"/>
  <c r="B3552" i="6"/>
  <c r="AA3552" i="6" s="1"/>
  <c r="B3576" i="6"/>
  <c r="AA3576" i="6" s="1"/>
  <c r="B3600" i="6"/>
  <c r="AA3600" i="6" s="1"/>
  <c r="B3624" i="6"/>
  <c r="AA3624" i="6" s="1"/>
  <c r="B3648" i="6"/>
  <c r="AA3648" i="6" s="1"/>
  <c r="B3660" i="6"/>
  <c r="AA3660" i="6" s="1"/>
  <c r="B3684" i="6"/>
  <c r="AA3684" i="6" s="1"/>
  <c r="B3696" i="6"/>
  <c r="AA3696" i="6" s="1"/>
  <c r="B3129" i="6"/>
  <c r="AA3129" i="6" s="1"/>
  <c r="B3165" i="6"/>
  <c r="AA3165" i="6" s="1"/>
  <c r="B3201" i="6"/>
  <c r="AA3201" i="6" s="1"/>
  <c r="B3237" i="6"/>
  <c r="AA3237" i="6" s="1"/>
  <c r="B3275" i="6"/>
  <c r="AA3275" i="6" s="1"/>
  <c r="B3285" i="6"/>
  <c r="AA3285" i="6" s="1"/>
  <c r="B3296" i="6"/>
  <c r="AA3296" i="6" s="1"/>
  <c r="B3307" i="6"/>
  <c r="AA3307" i="6" s="1"/>
  <c r="B3317" i="6"/>
  <c r="AA3317" i="6" s="1"/>
  <c r="B3328" i="6"/>
  <c r="AA3328" i="6" s="1"/>
  <c r="B3339" i="6"/>
  <c r="AA3339" i="6" s="1"/>
  <c r="B3349" i="6"/>
  <c r="AA3349" i="6" s="1"/>
  <c r="B3360" i="6"/>
  <c r="AA3360" i="6" s="1"/>
  <c r="B3371" i="6"/>
  <c r="AA3371" i="6" s="1"/>
  <c r="B3381" i="6"/>
  <c r="AA3381" i="6" s="1"/>
  <c r="B3392" i="6"/>
  <c r="AA3392" i="6" s="1"/>
  <c r="B3403" i="6"/>
  <c r="AA3403" i="6" s="1"/>
  <c r="B3413" i="6"/>
  <c r="AA3413" i="6" s="1"/>
  <c r="B3424" i="6"/>
  <c r="AA3424" i="6" s="1"/>
  <c r="B3435" i="6"/>
  <c r="AA3435" i="6" s="1"/>
  <c r="B3445" i="6"/>
  <c r="AA3445" i="6" s="1"/>
  <c r="B3456" i="6"/>
  <c r="AA3456" i="6" s="1"/>
  <c r="B3467" i="6"/>
  <c r="AA3467" i="6" s="1"/>
  <c r="B3477" i="6"/>
  <c r="AA3477" i="6" s="1"/>
  <c r="B3488" i="6"/>
  <c r="AA3488" i="6" s="1"/>
  <c r="B3499" i="6"/>
  <c r="AA3499" i="6" s="1"/>
  <c r="B3509" i="6"/>
  <c r="AA3509" i="6" s="1"/>
  <c r="B3520" i="6"/>
  <c r="AA3520" i="6" s="1"/>
  <c r="B3531" i="6"/>
  <c r="AA3531" i="6" s="1"/>
  <c r="B3541" i="6"/>
  <c r="AA3541" i="6" s="1"/>
  <c r="B3565" i="6"/>
  <c r="AA3565" i="6" s="1"/>
  <c r="B3144" i="6"/>
  <c r="AA3144" i="6" s="1"/>
  <c r="B3180" i="6"/>
  <c r="AA3180" i="6" s="1"/>
  <c r="B3216" i="6"/>
  <c r="AA3216" i="6" s="1"/>
  <c r="B3252" i="6"/>
  <c r="AA3252" i="6" s="1"/>
  <c r="B3286" i="6"/>
  <c r="AA3286" i="6" s="1"/>
  <c r="B3297" i="6"/>
  <c r="AA3297" i="6" s="1"/>
  <c r="B3318" i="6"/>
  <c r="AA3318" i="6" s="1"/>
  <c r="B3329" i="6"/>
  <c r="AA3329" i="6" s="1"/>
  <c r="B3350" i="6"/>
  <c r="AA3350" i="6" s="1"/>
  <c r="B3361" i="6"/>
  <c r="AA3361" i="6" s="1"/>
  <c r="B3382" i="6"/>
  <c r="AA3382" i="6" s="1"/>
  <c r="B3393" i="6"/>
  <c r="AA3393" i="6" s="1"/>
  <c r="B3414" i="6"/>
  <c r="AA3414" i="6" s="1"/>
  <c r="B3425" i="6"/>
  <c r="AA3425" i="6" s="1"/>
  <c r="B3446" i="6"/>
  <c r="AA3446" i="6" s="1"/>
  <c r="B3457" i="6"/>
  <c r="AA3457" i="6" s="1"/>
  <c r="B3478" i="6"/>
  <c r="AA3478" i="6" s="1"/>
  <c r="B3489" i="6"/>
  <c r="AA3489" i="6" s="1"/>
  <c r="B3510" i="6"/>
  <c r="AA3510" i="6" s="1"/>
  <c r="B3521" i="6"/>
  <c r="AA3521" i="6" s="1"/>
  <c r="B3542" i="6"/>
  <c r="AA3542" i="6" s="1"/>
  <c r="B3554" i="6"/>
  <c r="AA3554" i="6" s="1"/>
  <c r="B3566" i="6"/>
  <c r="AA3566" i="6" s="1"/>
  <c r="B3578" i="6"/>
  <c r="AA3578" i="6" s="1"/>
  <c r="B3590" i="6"/>
  <c r="AA3590" i="6" s="1"/>
  <c r="B3602" i="6"/>
  <c r="AA3602" i="6" s="1"/>
  <c r="B3614" i="6"/>
  <c r="AA3614" i="6" s="1"/>
  <c r="B3626" i="6"/>
  <c r="AA3626" i="6" s="1"/>
  <c r="B3638" i="6"/>
  <c r="AA3638" i="6" s="1"/>
  <c r="B3650" i="6"/>
  <c r="AA3650" i="6" s="1"/>
  <c r="B3662" i="6"/>
  <c r="AA3662" i="6" s="1"/>
  <c r="B3123" i="6"/>
  <c r="AA3123" i="6" s="1"/>
  <c r="B3159" i="6"/>
  <c r="AA3159" i="6" s="1"/>
  <c r="B3195" i="6"/>
  <c r="AA3195" i="6" s="1"/>
  <c r="B3231" i="6"/>
  <c r="AA3231" i="6" s="1"/>
  <c r="B3267" i="6"/>
  <c r="AA3267" i="6" s="1"/>
  <c r="B3287" i="6"/>
  <c r="AA3287" i="6" s="1"/>
  <c r="B3298" i="6"/>
  <c r="AA3298" i="6" s="1"/>
  <c r="B3319" i="6"/>
  <c r="AA3319" i="6" s="1"/>
  <c r="B3330" i="6"/>
  <c r="AA3330" i="6" s="1"/>
  <c r="B3351" i="6"/>
  <c r="AA3351" i="6" s="1"/>
  <c r="B3362" i="6"/>
  <c r="AA3362" i="6" s="1"/>
  <c r="B3383" i="6"/>
  <c r="AA3383" i="6" s="1"/>
  <c r="B3394" i="6"/>
  <c r="AA3394" i="6" s="1"/>
  <c r="B3415" i="6"/>
  <c r="AA3415" i="6" s="1"/>
  <c r="B3426" i="6"/>
  <c r="AA3426" i="6" s="1"/>
  <c r="B3447" i="6"/>
  <c r="AA3447" i="6" s="1"/>
  <c r="B3458" i="6"/>
  <c r="AA3458" i="6" s="1"/>
  <c r="B3479" i="6"/>
  <c r="AA3479" i="6" s="1"/>
  <c r="B3490" i="6"/>
  <c r="AA3490" i="6" s="1"/>
  <c r="B3511" i="6"/>
  <c r="AA3511" i="6" s="1"/>
  <c r="B3522" i="6"/>
  <c r="AA3522" i="6" s="1"/>
  <c r="B3543" i="6"/>
  <c r="AA3543" i="6" s="1"/>
  <c r="B3567" i="6"/>
  <c r="AA3567" i="6" s="1"/>
  <c r="B3246" i="6"/>
  <c r="AA3246" i="6" s="1"/>
  <c r="B3277" i="6"/>
  <c r="AA3277" i="6" s="1"/>
  <c r="B3288" i="6"/>
  <c r="AA3288" i="6" s="1"/>
  <c r="B3299" i="6"/>
  <c r="AA3299" i="6" s="1"/>
  <c r="B3309" i="6"/>
  <c r="AA3309" i="6" s="1"/>
  <c r="B3320" i="6"/>
  <c r="AA3320" i="6" s="1"/>
  <c r="B3331" i="6"/>
  <c r="AA3331" i="6" s="1"/>
  <c r="B3341" i="6"/>
  <c r="AA3341" i="6" s="1"/>
  <c r="B3352" i="6"/>
  <c r="AA3352" i="6" s="1"/>
  <c r="B3363" i="6"/>
  <c r="AA3363" i="6" s="1"/>
  <c r="B3373" i="6"/>
  <c r="AA3373" i="6" s="1"/>
  <c r="B3384" i="6"/>
  <c r="AA3384" i="6" s="1"/>
  <c r="B3395" i="6"/>
  <c r="AA3395" i="6" s="1"/>
  <c r="B3405" i="6"/>
  <c r="AA3405" i="6" s="1"/>
  <c r="B3416" i="6"/>
  <c r="AA3416" i="6" s="1"/>
  <c r="B3427" i="6"/>
  <c r="AA3427" i="6" s="1"/>
  <c r="B3437" i="6"/>
  <c r="AA3437" i="6" s="1"/>
  <c r="B3448" i="6"/>
  <c r="AA3448" i="6" s="1"/>
  <c r="B3459" i="6"/>
  <c r="AA3459" i="6" s="1"/>
  <c r="B3469" i="6"/>
  <c r="AA3469" i="6" s="1"/>
  <c r="B3480" i="6"/>
  <c r="AA3480" i="6" s="1"/>
  <c r="B3491" i="6"/>
  <c r="AA3491" i="6" s="1"/>
  <c r="B3501" i="6"/>
  <c r="AA3501" i="6" s="1"/>
  <c r="B3512" i="6"/>
  <c r="AA3512" i="6" s="1"/>
  <c r="B3523" i="6"/>
  <c r="AA3523" i="6" s="1"/>
  <c r="B3533" i="6"/>
  <c r="AA3533" i="6" s="1"/>
  <c r="B3544" i="6"/>
  <c r="AA3544" i="6" s="1"/>
  <c r="B3568" i="6"/>
  <c r="AA3568" i="6" s="1"/>
  <c r="B3592" i="6"/>
  <c r="AA3592" i="6" s="1"/>
  <c r="B3616" i="6"/>
  <c r="AA3616" i="6" s="1"/>
  <c r="B3117" i="6"/>
  <c r="AA3117" i="6" s="1"/>
  <c r="B3153" i="6"/>
  <c r="AA3153" i="6" s="1"/>
  <c r="B3189" i="6"/>
  <c r="AA3189" i="6" s="1"/>
  <c r="B3225" i="6"/>
  <c r="AA3225" i="6" s="1"/>
  <c r="B3261" i="6"/>
  <c r="AA3261" i="6" s="1"/>
  <c r="B3278" i="6"/>
  <c r="AA3278" i="6" s="1"/>
  <c r="B3289" i="6"/>
  <c r="AA3289" i="6" s="1"/>
  <c r="B3310" i="6"/>
  <c r="AA3310" i="6" s="1"/>
  <c r="B3321" i="6"/>
  <c r="AA3321" i="6" s="1"/>
  <c r="B3342" i="6"/>
  <c r="AA3342" i="6" s="1"/>
  <c r="B3353" i="6"/>
  <c r="AA3353" i="6" s="1"/>
  <c r="B3374" i="6"/>
  <c r="AA3374" i="6" s="1"/>
  <c r="B3385" i="6"/>
  <c r="AA3385" i="6" s="1"/>
  <c r="B3406" i="6"/>
  <c r="AA3406" i="6" s="1"/>
  <c r="B3417" i="6"/>
  <c r="AA3417" i="6" s="1"/>
  <c r="B3438" i="6"/>
  <c r="AA3438" i="6" s="1"/>
  <c r="B3449" i="6"/>
  <c r="AA3449" i="6" s="1"/>
  <c r="B3470" i="6"/>
  <c r="AA3470" i="6" s="1"/>
  <c r="B3481" i="6"/>
  <c r="AA3481" i="6" s="1"/>
  <c r="B3502" i="6"/>
  <c r="AA3502" i="6" s="1"/>
  <c r="B3513" i="6"/>
  <c r="AA3513" i="6" s="1"/>
  <c r="B3534" i="6"/>
  <c r="AA3534" i="6" s="1"/>
  <c r="B3545" i="6"/>
  <c r="AA3545" i="6" s="1"/>
  <c r="B3557" i="6"/>
  <c r="AA3557" i="6" s="1"/>
  <c r="B3581" i="6"/>
  <c r="AA3581" i="6" s="1"/>
  <c r="B3132" i="6"/>
  <c r="AA3132" i="6" s="1"/>
  <c r="B3168" i="6"/>
  <c r="AA3168" i="6" s="1"/>
  <c r="B3204" i="6"/>
  <c r="AA3204" i="6" s="1"/>
  <c r="B3240" i="6"/>
  <c r="AA3240" i="6" s="1"/>
  <c r="B3279" i="6"/>
  <c r="AA3279" i="6" s="1"/>
  <c r="B3290" i="6"/>
  <c r="AA3290" i="6" s="1"/>
  <c r="B3311" i="6"/>
  <c r="AA3311" i="6" s="1"/>
  <c r="B3322" i="6"/>
  <c r="AA3322" i="6" s="1"/>
  <c r="B3343" i="6"/>
  <c r="AA3343" i="6" s="1"/>
  <c r="B3354" i="6"/>
  <c r="AA3354" i="6" s="1"/>
  <c r="B3375" i="6"/>
  <c r="AA3375" i="6" s="1"/>
  <c r="B3386" i="6"/>
  <c r="AA3386" i="6" s="1"/>
  <c r="B3407" i="6"/>
  <c r="AA3407" i="6" s="1"/>
  <c r="B3418" i="6"/>
  <c r="AA3418" i="6" s="1"/>
  <c r="B3439" i="6"/>
  <c r="AA3439" i="6" s="1"/>
  <c r="B3450" i="6"/>
  <c r="AA3450" i="6" s="1"/>
  <c r="B3471" i="6"/>
  <c r="AA3471" i="6" s="1"/>
  <c r="B3482" i="6"/>
  <c r="AA3482" i="6" s="1"/>
  <c r="B3503" i="6"/>
  <c r="AA3503" i="6" s="1"/>
  <c r="B3514" i="6"/>
  <c r="AA3514" i="6" s="1"/>
  <c r="B3535" i="6"/>
  <c r="AA3535" i="6" s="1"/>
  <c r="B3546" i="6"/>
  <c r="AA3546" i="6" s="1"/>
  <c r="B3558" i="6"/>
  <c r="AA3558" i="6" s="1"/>
  <c r="B3570" i="6"/>
  <c r="AA3570" i="6" s="1"/>
  <c r="B3582" i="6"/>
  <c r="AA3582" i="6" s="1"/>
  <c r="B3594" i="6"/>
  <c r="AA3594" i="6" s="1"/>
  <c r="B3606" i="6"/>
  <c r="AA3606" i="6" s="1"/>
  <c r="B3618" i="6"/>
  <c r="AA3618" i="6" s="1"/>
  <c r="B3630" i="6"/>
  <c r="AA3630" i="6" s="1"/>
  <c r="B3642" i="6"/>
  <c r="AA3642" i="6" s="1"/>
  <c r="B3666" i="6"/>
  <c r="AA3666" i="6" s="1"/>
  <c r="B3678" i="6"/>
  <c r="AA3678" i="6" s="1"/>
  <c r="B3183" i="6"/>
  <c r="AA3183" i="6" s="1"/>
  <c r="B3219" i="6"/>
  <c r="AA3219" i="6" s="1"/>
  <c r="B3255" i="6"/>
  <c r="AA3255" i="6" s="1"/>
  <c r="B3280" i="6"/>
  <c r="AA3280" i="6" s="1"/>
  <c r="B3291" i="6"/>
  <c r="AA3291" i="6" s="1"/>
  <c r="B3301" i="6"/>
  <c r="AA3301" i="6" s="1"/>
  <c r="B3312" i="6"/>
  <c r="AA3312" i="6" s="1"/>
  <c r="B3323" i="6"/>
  <c r="AA3323" i="6" s="1"/>
  <c r="B3333" i="6"/>
  <c r="AA3333" i="6" s="1"/>
  <c r="B3344" i="6"/>
  <c r="AA3344" i="6" s="1"/>
  <c r="B3355" i="6"/>
  <c r="AA3355" i="6" s="1"/>
  <c r="B3365" i="6"/>
  <c r="AA3365" i="6" s="1"/>
  <c r="B3376" i="6"/>
  <c r="AA3376" i="6" s="1"/>
  <c r="B3387" i="6"/>
  <c r="AA3387" i="6" s="1"/>
  <c r="B3397" i="6"/>
  <c r="AA3397" i="6" s="1"/>
  <c r="B3408" i="6"/>
  <c r="AA3408" i="6" s="1"/>
  <c r="B3419" i="6"/>
  <c r="AA3419" i="6" s="1"/>
  <c r="B3429" i="6"/>
  <c r="AA3429" i="6" s="1"/>
  <c r="B3440" i="6"/>
  <c r="AA3440" i="6" s="1"/>
  <c r="B3451" i="6"/>
  <c r="AA3451" i="6" s="1"/>
  <c r="B3461" i="6"/>
  <c r="AA3461" i="6" s="1"/>
  <c r="B3472" i="6"/>
  <c r="AA3472" i="6" s="1"/>
  <c r="B3483" i="6"/>
  <c r="AA3483" i="6" s="1"/>
  <c r="B3493" i="6"/>
  <c r="AA3493" i="6" s="1"/>
  <c r="B3504" i="6"/>
  <c r="AA3504" i="6" s="1"/>
  <c r="B3515" i="6"/>
  <c r="AA3515" i="6" s="1"/>
  <c r="B3525" i="6"/>
  <c r="AA3525" i="6" s="1"/>
  <c r="B3536" i="6"/>
  <c r="AA3536" i="6" s="1"/>
  <c r="B3547" i="6"/>
  <c r="AA3547" i="6" s="1"/>
  <c r="B3559" i="6"/>
  <c r="AA3559" i="6" s="1"/>
  <c r="B3126" i="6"/>
  <c r="AA3126" i="6" s="1"/>
  <c r="B3162" i="6"/>
  <c r="AA3162" i="6" s="1"/>
  <c r="B3198" i="6"/>
  <c r="AA3198" i="6" s="1"/>
  <c r="B3234" i="6"/>
  <c r="AA3234" i="6" s="1"/>
  <c r="B3270" i="6"/>
  <c r="AA3270" i="6" s="1"/>
  <c r="B3281" i="6"/>
  <c r="AA3281" i="6" s="1"/>
  <c r="B3302" i="6"/>
  <c r="AA3302" i="6" s="1"/>
  <c r="B3313" i="6"/>
  <c r="AA3313" i="6" s="1"/>
  <c r="B3334" i="6"/>
  <c r="AA3334" i="6" s="1"/>
  <c r="B3345" i="6"/>
  <c r="AA3345" i="6" s="1"/>
  <c r="B3366" i="6"/>
  <c r="AA3366" i="6" s="1"/>
  <c r="B3377" i="6"/>
  <c r="AA3377" i="6" s="1"/>
  <c r="B3398" i="6"/>
  <c r="AA3398" i="6" s="1"/>
  <c r="B3409" i="6"/>
  <c r="AA3409" i="6" s="1"/>
  <c r="B3430" i="6"/>
  <c r="AA3430" i="6" s="1"/>
  <c r="B3441" i="6"/>
  <c r="AA3441" i="6" s="1"/>
  <c r="B3462" i="6"/>
  <c r="AA3462" i="6" s="1"/>
  <c r="B3473" i="6"/>
  <c r="AA3473" i="6" s="1"/>
  <c r="B3494" i="6"/>
  <c r="AA3494" i="6" s="1"/>
  <c r="B3505" i="6"/>
  <c r="AA3505" i="6" s="1"/>
  <c r="B3526" i="6"/>
  <c r="AA3526" i="6" s="1"/>
  <c r="B3537" i="6"/>
  <c r="AA3537" i="6" s="1"/>
  <c r="B3560" i="6"/>
  <c r="AA3560" i="6" s="1"/>
  <c r="B3584" i="6"/>
  <c r="AA3584" i="6" s="1"/>
  <c r="B3608" i="6"/>
  <c r="AA3608" i="6" s="1"/>
  <c r="B3632" i="6"/>
  <c r="AA3632" i="6" s="1"/>
  <c r="B3644" i="6"/>
  <c r="AA3644" i="6" s="1"/>
  <c r="B3656" i="6"/>
  <c r="AA3656" i="6" s="1"/>
  <c r="B3668" i="6"/>
  <c r="AA3668" i="6" s="1"/>
  <c r="B3141" i="6"/>
  <c r="AA3141" i="6" s="1"/>
  <c r="B3177" i="6"/>
  <c r="AA3177" i="6" s="1"/>
  <c r="B3213" i="6"/>
  <c r="AA3213" i="6" s="1"/>
  <c r="B3249" i="6"/>
  <c r="AA3249" i="6" s="1"/>
  <c r="B3271" i="6"/>
  <c r="AA3271" i="6" s="1"/>
  <c r="B3282" i="6"/>
  <c r="AA3282" i="6" s="1"/>
  <c r="B3303" i="6"/>
  <c r="AA3303" i="6" s="1"/>
  <c r="B3314" i="6"/>
  <c r="AA3314" i="6" s="1"/>
  <c r="B3335" i="6"/>
  <c r="AA3335" i="6" s="1"/>
  <c r="B3346" i="6"/>
  <c r="AA3346" i="6" s="1"/>
  <c r="B3367" i="6"/>
  <c r="AA3367" i="6" s="1"/>
  <c r="B3378" i="6"/>
  <c r="AA3378" i="6" s="1"/>
  <c r="B3399" i="6"/>
  <c r="AA3399" i="6" s="1"/>
  <c r="B3410" i="6"/>
  <c r="AA3410" i="6" s="1"/>
  <c r="B3431" i="6"/>
  <c r="AA3431" i="6" s="1"/>
  <c r="B3442" i="6"/>
  <c r="AA3442" i="6" s="1"/>
  <c r="B3463" i="6"/>
  <c r="AA3463" i="6" s="1"/>
  <c r="B3474" i="6"/>
  <c r="AA3474" i="6" s="1"/>
  <c r="B3495" i="6"/>
  <c r="AA3495" i="6" s="1"/>
  <c r="B3506" i="6"/>
  <c r="AA3506" i="6" s="1"/>
  <c r="B3527" i="6"/>
  <c r="AA3527" i="6" s="1"/>
  <c r="B3538" i="6"/>
  <c r="AA3538" i="6" s="1"/>
  <c r="B3549" i="6"/>
  <c r="AA3549" i="6" s="1"/>
  <c r="B3573" i="6"/>
  <c r="AA3573" i="6" s="1"/>
  <c r="B3156" i="6"/>
  <c r="AA3156" i="6" s="1"/>
  <c r="B3192" i="6"/>
  <c r="AA3192" i="6" s="1"/>
  <c r="B3228" i="6"/>
  <c r="AA3228" i="6" s="1"/>
  <c r="B3264" i="6"/>
  <c r="AA3264" i="6" s="1"/>
  <c r="B3272" i="6"/>
  <c r="AA3272" i="6" s="1"/>
  <c r="B3283" i="6"/>
  <c r="AA3283" i="6" s="1"/>
  <c r="B3293" i="6"/>
  <c r="AA3293" i="6" s="1"/>
  <c r="B3304" i="6"/>
  <c r="AA3304" i="6" s="1"/>
  <c r="B3315" i="6"/>
  <c r="AA3315" i="6" s="1"/>
  <c r="B3325" i="6"/>
  <c r="AA3325" i="6" s="1"/>
  <c r="B3336" i="6"/>
  <c r="AA3336" i="6" s="1"/>
  <c r="B3347" i="6"/>
  <c r="AA3347" i="6" s="1"/>
  <c r="B3357" i="6"/>
  <c r="AA3357" i="6" s="1"/>
  <c r="B3368" i="6"/>
  <c r="AA3368" i="6" s="1"/>
  <c r="B3379" i="6"/>
  <c r="AA3379" i="6" s="1"/>
  <c r="B3389" i="6"/>
  <c r="AA3389" i="6" s="1"/>
  <c r="B3400" i="6"/>
  <c r="AA3400" i="6" s="1"/>
  <c r="B3411" i="6"/>
  <c r="AA3411" i="6" s="1"/>
  <c r="B3421" i="6"/>
  <c r="AA3421" i="6" s="1"/>
  <c r="B3432" i="6"/>
  <c r="AA3432" i="6" s="1"/>
  <c r="B3443" i="6"/>
  <c r="AA3443" i="6" s="1"/>
  <c r="B3453" i="6"/>
  <c r="AA3453" i="6" s="1"/>
  <c r="B3464" i="6"/>
  <c r="AA3464" i="6" s="1"/>
  <c r="B3475" i="6"/>
  <c r="AA3475" i="6" s="1"/>
  <c r="B3485" i="6"/>
  <c r="AA3485" i="6" s="1"/>
  <c r="B3496" i="6"/>
  <c r="AA3496" i="6" s="1"/>
  <c r="B3507" i="6"/>
  <c r="AA3507" i="6" s="1"/>
  <c r="B3517" i="6"/>
  <c r="AA3517" i="6" s="1"/>
  <c r="B3528" i="6"/>
  <c r="AA3528" i="6" s="1"/>
  <c r="B3539" i="6"/>
  <c r="AA3539" i="6" s="1"/>
  <c r="B3550" i="6"/>
  <c r="AA3550" i="6" s="1"/>
  <c r="B3562" i="6"/>
  <c r="AA3562" i="6" s="1"/>
  <c r="B3574" i="6"/>
  <c r="AA3574" i="6" s="1"/>
  <c r="B3586" i="6"/>
  <c r="AA3586" i="6" s="1"/>
  <c r="B3598" i="6"/>
  <c r="AA3598" i="6" s="1"/>
  <c r="B3610" i="6"/>
  <c r="AA3610" i="6" s="1"/>
  <c r="B3622" i="6"/>
  <c r="AA3622" i="6" s="1"/>
  <c r="B3555" i="6"/>
  <c r="AA3555" i="6" s="1"/>
  <c r="B3563" i="6"/>
  <c r="AA3563" i="6" s="1"/>
  <c r="B3571" i="6"/>
  <c r="AA3571" i="6" s="1"/>
  <c r="B3579" i="6"/>
  <c r="AA3579" i="6" s="1"/>
  <c r="B3587" i="6"/>
  <c r="AA3587" i="6" s="1"/>
  <c r="B3595" i="6"/>
  <c r="AA3595" i="6" s="1"/>
  <c r="B3603" i="6"/>
  <c r="AA3603" i="6" s="1"/>
  <c r="B3611" i="6"/>
  <c r="AA3611" i="6" s="1"/>
  <c r="B3619" i="6"/>
  <c r="AA3619" i="6" s="1"/>
  <c r="B3627" i="6"/>
  <c r="AA3627" i="6" s="1"/>
  <c r="B3709" i="6"/>
  <c r="AA3709" i="6" s="1"/>
  <c r="B3719" i="6"/>
  <c r="AA3719" i="6" s="1"/>
  <c r="B3645" i="6"/>
  <c r="AA3645" i="6" s="1"/>
  <c r="B3663" i="6"/>
  <c r="AA3663" i="6" s="1"/>
  <c r="B3681" i="6"/>
  <c r="AA3681" i="6" s="1"/>
  <c r="B3699" i="6"/>
  <c r="AA3699" i="6" s="1"/>
  <c r="B3720" i="6"/>
  <c r="AA3720" i="6" s="1"/>
  <c r="B3751" i="6"/>
  <c r="AA3751" i="6" s="1"/>
  <c r="B3637" i="6"/>
  <c r="AA3637" i="6" s="1"/>
  <c r="B3646" i="6"/>
  <c r="AA3646" i="6" s="1"/>
  <c r="B3655" i="6"/>
  <c r="AA3655" i="6" s="1"/>
  <c r="B3664" i="6"/>
  <c r="AA3664" i="6" s="1"/>
  <c r="B3673" i="6"/>
  <c r="AA3673" i="6" s="1"/>
  <c r="B3682" i="6"/>
  <c r="AA3682" i="6" s="1"/>
  <c r="B3691" i="6"/>
  <c r="AA3691" i="6" s="1"/>
  <c r="B3700" i="6"/>
  <c r="AA3700" i="6" s="1"/>
  <c r="B3721" i="6"/>
  <c r="AA3721" i="6" s="1"/>
  <c r="B3742" i="6"/>
  <c r="AA3742" i="6" s="1"/>
  <c r="B3784" i="6"/>
  <c r="AA3784" i="6" s="1"/>
  <c r="B3589" i="6"/>
  <c r="AA3589" i="6" s="1"/>
  <c r="B3597" i="6"/>
  <c r="AA3597" i="6" s="1"/>
  <c r="B3605" i="6"/>
  <c r="AA3605" i="6" s="1"/>
  <c r="B3613" i="6"/>
  <c r="AA3613" i="6" s="1"/>
  <c r="B3621" i="6"/>
  <c r="AA3621" i="6" s="1"/>
  <c r="B3629" i="6"/>
  <c r="AA3629" i="6" s="1"/>
  <c r="B3647" i="6"/>
  <c r="AA3647" i="6" s="1"/>
  <c r="B3665" i="6"/>
  <c r="AA3665" i="6" s="1"/>
  <c r="B3683" i="6"/>
  <c r="AA3683" i="6" s="1"/>
  <c r="B3701" i="6"/>
  <c r="AA3701" i="6" s="1"/>
  <c r="B3711" i="6"/>
  <c r="AA3711" i="6" s="1"/>
  <c r="B3796" i="6"/>
  <c r="AA3796" i="6" s="1"/>
  <c r="B3890" i="6"/>
  <c r="AA3890" i="6" s="1"/>
  <c r="B3998" i="6"/>
  <c r="AA3998" i="6" s="1"/>
  <c r="B4106" i="6"/>
  <c r="AA4106" i="6" s="1"/>
  <c r="B3702" i="6"/>
  <c r="AA3702" i="6" s="1"/>
  <c r="B3712" i="6"/>
  <c r="AA3712" i="6" s="1"/>
  <c r="B3808" i="6"/>
  <c r="AA3808" i="6" s="1"/>
  <c r="B3639" i="6"/>
  <c r="AA3639" i="6" s="1"/>
  <c r="B3657" i="6"/>
  <c r="AA3657" i="6" s="1"/>
  <c r="B3675" i="6"/>
  <c r="AA3675" i="6" s="1"/>
  <c r="B3693" i="6"/>
  <c r="AA3693" i="6" s="1"/>
  <c r="B3703" i="6"/>
  <c r="AA3703" i="6" s="1"/>
  <c r="B3713" i="6"/>
  <c r="AA3713" i="6" s="1"/>
  <c r="B3856" i="6"/>
  <c r="AA3856" i="6" s="1"/>
  <c r="B3976" i="6"/>
  <c r="AA3976" i="6" s="1"/>
  <c r="B4084" i="6"/>
  <c r="AA4084" i="6" s="1"/>
  <c r="B3575" i="6"/>
  <c r="AA3575" i="6" s="1"/>
  <c r="B3583" i="6"/>
  <c r="AA3583" i="6" s="1"/>
  <c r="B3591" i="6"/>
  <c r="AA3591" i="6" s="1"/>
  <c r="B3599" i="6"/>
  <c r="AA3599" i="6" s="1"/>
  <c r="B3607" i="6"/>
  <c r="AA3607" i="6" s="1"/>
  <c r="B3615" i="6"/>
  <c r="AA3615" i="6" s="1"/>
  <c r="B3623" i="6"/>
  <c r="AA3623" i="6" s="1"/>
  <c r="B3631" i="6"/>
  <c r="AA3631" i="6" s="1"/>
  <c r="B3640" i="6"/>
  <c r="AA3640" i="6" s="1"/>
  <c r="B3649" i="6"/>
  <c r="AA3649" i="6" s="1"/>
  <c r="B3658" i="6"/>
  <c r="AA3658" i="6" s="1"/>
  <c r="B3667" i="6"/>
  <c r="AA3667" i="6" s="1"/>
  <c r="B3676" i="6"/>
  <c r="AA3676" i="6" s="1"/>
  <c r="B3685" i="6"/>
  <c r="AA3685" i="6" s="1"/>
  <c r="B3694" i="6"/>
  <c r="AA3694" i="6" s="1"/>
  <c r="B3714" i="6"/>
  <c r="AA3714" i="6" s="1"/>
  <c r="B3724" i="6"/>
  <c r="AA3724" i="6" s="1"/>
  <c r="B3766" i="6"/>
  <c r="AA3766" i="6" s="1"/>
  <c r="B3641" i="6"/>
  <c r="AA3641" i="6" s="1"/>
  <c r="B3659" i="6"/>
  <c r="AA3659" i="6" s="1"/>
  <c r="B3677" i="6"/>
  <c r="AA3677" i="6" s="1"/>
  <c r="B3695" i="6"/>
  <c r="AA3695" i="6" s="1"/>
  <c r="B3715" i="6"/>
  <c r="AA3715" i="6" s="1"/>
  <c r="B3705" i="6"/>
  <c r="AA3705" i="6" s="1"/>
  <c r="B3736" i="6"/>
  <c r="AA3736" i="6" s="1"/>
  <c r="B3955" i="6"/>
  <c r="AA3955" i="6" s="1"/>
  <c r="B4063" i="6"/>
  <c r="AA4063" i="6" s="1"/>
  <c r="B3553" i="6"/>
  <c r="AA3553" i="6" s="1"/>
  <c r="B3561" i="6"/>
  <c r="AA3561" i="6" s="1"/>
  <c r="B3569" i="6"/>
  <c r="AA3569" i="6" s="1"/>
  <c r="B3577" i="6"/>
  <c r="AA3577" i="6" s="1"/>
  <c r="B3585" i="6"/>
  <c r="AA3585" i="6" s="1"/>
  <c r="B3593" i="6"/>
  <c r="AA3593" i="6" s="1"/>
  <c r="B3601" i="6"/>
  <c r="AA3601" i="6" s="1"/>
  <c r="B3609" i="6"/>
  <c r="AA3609" i="6" s="1"/>
  <c r="B3617" i="6"/>
  <c r="AA3617" i="6" s="1"/>
  <c r="B3625" i="6"/>
  <c r="AA3625" i="6" s="1"/>
  <c r="B3633" i="6"/>
  <c r="AA3633" i="6" s="1"/>
  <c r="B3651" i="6"/>
  <c r="AA3651" i="6" s="1"/>
  <c r="B3669" i="6"/>
  <c r="AA3669" i="6" s="1"/>
  <c r="B3687" i="6"/>
  <c r="AA3687" i="6" s="1"/>
  <c r="B3706" i="6"/>
  <c r="AA3706" i="6" s="1"/>
  <c r="B3634" i="6"/>
  <c r="AA3634" i="6" s="1"/>
  <c r="B3643" i="6"/>
  <c r="AA3643" i="6" s="1"/>
  <c r="B3652" i="6"/>
  <c r="AA3652" i="6" s="1"/>
  <c r="B3661" i="6"/>
  <c r="AA3661" i="6" s="1"/>
  <c r="B3670" i="6"/>
  <c r="AA3670" i="6" s="1"/>
  <c r="B3679" i="6"/>
  <c r="AA3679" i="6" s="1"/>
  <c r="B3688" i="6"/>
  <c r="AA3688" i="6" s="1"/>
  <c r="B3697" i="6"/>
  <c r="AA3697" i="6" s="1"/>
  <c r="B3707" i="6"/>
  <c r="AA3707" i="6" s="1"/>
  <c r="B3814" i="6"/>
  <c r="AA3814" i="6" s="1"/>
  <c r="B3933" i="6"/>
  <c r="AA3933" i="6" s="1"/>
  <c r="B4041" i="6"/>
  <c r="AA4041" i="6" s="1"/>
  <c r="B3635" i="6"/>
  <c r="AA3635" i="6" s="1"/>
  <c r="B3653" i="6"/>
  <c r="AA3653" i="6" s="1"/>
  <c r="B3671" i="6"/>
  <c r="AA3671" i="6" s="1"/>
  <c r="B3689" i="6"/>
  <c r="AA3689" i="6" s="1"/>
  <c r="B3708" i="6"/>
  <c r="AA3708" i="6" s="1"/>
  <c r="B3718" i="6"/>
  <c r="AA3718" i="6" s="1"/>
  <c r="B3760" i="6"/>
  <c r="AA3760" i="6" s="1"/>
  <c r="B3826" i="6"/>
  <c r="AA3826" i="6" s="1"/>
  <c r="B3862" i="6"/>
  <c r="AA3862" i="6" s="1"/>
  <c r="B3911" i="6"/>
  <c r="AA3911" i="6" s="1"/>
  <c r="B4019" i="6"/>
  <c r="AA4019" i="6" s="1"/>
  <c r="B4127" i="6"/>
  <c r="AA4127" i="6" s="1"/>
  <c r="B4262" i="6"/>
  <c r="AA4262" i="6" s="1"/>
  <c r="B3757" i="6"/>
  <c r="AA3757" i="6" s="1"/>
  <c r="B3912" i="6"/>
  <c r="AA3912" i="6" s="1"/>
  <c r="B4020" i="6"/>
  <c r="AA4020" i="6" s="1"/>
  <c r="B4128" i="6"/>
  <c r="AA4128" i="6" s="1"/>
  <c r="B4346" i="6"/>
  <c r="AA4346" i="6" s="1"/>
  <c r="B3745" i="6"/>
  <c r="AA3745" i="6" s="1"/>
  <c r="B3739" i="6"/>
  <c r="AA3739" i="6" s="1"/>
  <c r="B3947" i="6"/>
  <c r="AA3947" i="6" s="1"/>
  <c r="B4055" i="6"/>
  <c r="AA4055" i="6" s="1"/>
  <c r="B4163" i="6"/>
  <c r="AA4163" i="6" s="1"/>
  <c r="B3733" i="6"/>
  <c r="AA3733" i="6" s="1"/>
  <c r="B3948" i="6"/>
  <c r="AA3948" i="6" s="1"/>
  <c r="B4056" i="6"/>
  <c r="AA4056" i="6" s="1"/>
  <c r="B4164" i="6"/>
  <c r="AA4164" i="6" s="1"/>
  <c r="B4326" i="6"/>
  <c r="AA4326" i="6" s="1"/>
  <c r="B3727" i="6"/>
  <c r="AA3727" i="6" s="1"/>
  <c r="B4304" i="6"/>
  <c r="AA4304" i="6" s="1"/>
  <c r="B3875" i="6"/>
  <c r="AA3875" i="6" s="1"/>
  <c r="B3983" i="6"/>
  <c r="AA3983" i="6" s="1"/>
  <c r="B4091" i="6"/>
  <c r="AA4091" i="6" s="1"/>
  <c r="B4199" i="6"/>
  <c r="AA4199" i="6" s="1"/>
  <c r="B3876" i="6"/>
  <c r="AA3876" i="6" s="1"/>
  <c r="B3984" i="6"/>
  <c r="AA3984" i="6" s="1"/>
  <c r="B4092" i="6"/>
  <c r="AA4092" i="6" s="1"/>
  <c r="B4200" i="6"/>
  <c r="AA4200" i="6" s="1"/>
  <c r="B4223" i="6"/>
  <c r="AA4223" i="6" s="1"/>
  <c r="B4378" i="6"/>
  <c r="AA4378" i="6" s="1"/>
  <c r="B4224" i="6"/>
  <c r="AA4224" i="6" s="1"/>
  <c r="B4305" i="6"/>
  <c r="AA4305" i="6" s="1"/>
  <c r="B4315" i="6"/>
  <c r="AA4315" i="6" s="1"/>
  <c r="B4347" i="6"/>
  <c r="AA4347" i="6" s="1"/>
  <c r="B4389" i="6"/>
  <c r="AA4389" i="6" s="1"/>
  <c r="B4920" i="6"/>
  <c r="AA4920" i="6" s="1"/>
  <c r="B3869" i="6"/>
  <c r="AA3869" i="6" s="1"/>
  <c r="B3905" i="6"/>
  <c r="AA3905" i="6" s="1"/>
  <c r="B3941" i="6"/>
  <c r="AA3941" i="6" s="1"/>
  <c r="B3977" i="6"/>
  <c r="AA3977" i="6" s="1"/>
  <c r="B4013" i="6"/>
  <c r="AA4013" i="6" s="1"/>
  <c r="B4049" i="6"/>
  <c r="AA4049" i="6" s="1"/>
  <c r="B4085" i="6"/>
  <c r="AA4085" i="6" s="1"/>
  <c r="B4121" i="6"/>
  <c r="AA4121" i="6" s="1"/>
  <c r="B4157" i="6"/>
  <c r="AA4157" i="6" s="1"/>
  <c r="B4193" i="6"/>
  <c r="AA4193" i="6" s="1"/>
  <c r="B4254" i="6"/>
  <c r="AA4254" i="6" s="1"/>
  <c r="B4274" i="6"/>
  <c r="AA4274" i="6" s="1"/>
  <c r="B4306" i="6"/>
  <c r="AA4306" i="6" s="1"/>
  <c r="B4316" i="6"/>
  <c r="AA4316" i="6" s="1"/>
  <c r="B4338" i="6"/>
  <c r="AA4338" i="6" s="1"/>
  <c r="B4380" i="6"/>
  <c r="AA4380" i="6" s="1"/>
  <c r="B4390" i="6"/>
  <c r="AA4390" i="6" s="1"/>
  <c r="B4550" i="6"/>
  <c r="AA4550" i="6" s="1"/>
  <c r="B3870" i="6"/>
  <c r="AA3870" i="6" s="1"/>
  <c r="B3906" i="6"/>
  <c r="AA3906" i="6" s="1"/>
  <c r="B3942" i="6"/>
  <c r="AA3942" i="6" s="1"/>
  <c r="B3978" i="6"/>
  <c r="AA3978" i="6" s="1"/>
  <c r="B4014" i="6"/>
  <c r="AA4014" i="6" s="1"/>
  <c r="B4050" i="6"/>
  <c r="AA4050" i="6" s="1"/>
  <c r="B4086" i="6"/>
  <c r="AA4086" i="6" s="1"/>
  <c r="B4122" i="6"/>
  <c r="AA4122" i="6" s="1"/>
  <c r="B4158" i="6"/>
  <c r="AA4158" i="6" s="1"/>
  <c r="B4194" i="6"/>
  <c r="AA4194" i="6" s="1"/>
  <c r="B4217" i="6"/>
  <c r="AA4217" i="6" s="1"/>
  <c r="B4243" i="6"/>
  <c r="AA4243" i="6" s="1"/>
  <c r="B4275" i="6"/>
  <c r="AA4275" i="6" s="1"/>
  <c r="B4317" i="6"/>
  <c r="AA4317" i="6" s="1"/>
  <c r="B4328" i="6"/>
  <c r="AA4328" i="6" s="1"/>
  <c r="B4339" i="6"/>
  <c r="AA4339" i="6" s="1"/>
  <c r="B4359" i="6"/>
  <c r="AA4359" i="6" s="1"/>
  <c r="B4391" i="6"/>
  <c r="AA4391" i="6" s="1"/>
  <c r="B4402" i="6"/>
  <c r="AA4402" i="6" s="1"/>
  <c r="B4766" i="6"/>
  <c r="AA4766" i="6" s="1"/>
  <c r="B3899" i="6"/>
  <c r="AA3899" i="6" s="1"/>
  <c r="B3935" i="6"/>
  <c r="AA3935" i="6" s="1"/>
  <c r="B3971" i="6"/>
  <c r="AA3971" i="6" s="1"/>
  <c r="B4007" i="6"/>
  <c r="AA4007" i="6" s="1"/>
  <c r="B4043" i="6"/>
  <c r="AA4043" i="6" s="1"/>
  <c r="B4079" i="6"/>
  <c r="AA4079" i="6" s="1"/>
  <c r="B4115" i="6"/>
  <c r="AA4115" i="6" s="1"/>
  <c r="B4151" i="6"/>
  <c r="AA4151" i="6" s="1"/>
  <c r="B4187" i="6"/>
  <c r="AA4187" i="6" s="1"/>
  <c r="B4218" i="6"/>
  <c r="AA4218" i="6" s="1"/>
  <c r="B4235" i="6"/>
  <c r="AA4235" i="6" s="1"/>
  <c r="B4244" i="6"/>
  <c r="AA4244" i="6" s="1"/>
  <c r="B4266" i="6"/>
  <c r="AA4266" i="6" s="1"/>
  <c r="B4308" i="6"/>
  <c r="AA4308" i="6" s="1"/>
  <c r="B4318" i="6"/>
  <c r="AA4318" i="6" s="1"/>
  <c r="B4329" i="6"/>
  <c r="AA4329" i="6" s="1"/>
  <c r="B4350" i="6"/>
  <c r="AA4350" i="6" s="1"/>
  <c r="B4360" i="6"/>
  <c r="AA4360" i="6" s="1"/>
  <c r="B4719" i="6"/>
  <c r="AA4719" i="6" s="1"/>
  <c r="B3900" i="6"/>
  <c r="AA3900" i="6" s="1"/>
  <c r="B3936" i="6"/>
  <c r="AA3936" i="6" s="1"/>
  <c r="B3972" i="6"/>
  <c r="AA3972" i="6" s="1"/>
  <c r="B4008" i="6"/>
  <c r="AA4008" i="6" s="1"/>
  <c r="B4044" i="6"/>
  <c r="AA4044" i="6" s="1"/>
  <c r="B4080" i="6"/>
  <c r="AA4080" i="6" s="1"/>
  <c r="B4116" i="6"/>
  <c r="AA4116" i="6" s="1"/>
  <c r="B4152" i="6"/>
  <c r="AA4152" i="6" s="1"/>
  <c r="B4188" i="6"/>
  <c r="AA4188" i="6" s="1"/>
  <c r="B4236" i="6"/>
  <c r="AA4236" i="6" s="1"/>
  <c r="B4245" i="6"/>
  <c r="AA4245" i="6" s="1"/>
  <c r="B4256" i="6"/>
  <c r="AA4256" i="6" s="1"/>
  <c r="B4267" i="6"/>
  <c r="AA4267" i="6" s="1"/>
  <c r="B4287" i="6"/>
  <c r="AA4287" i="6" s="1"/>
  <c r="B4319" i="6"/>
  <c r="AA4319" i="6" s="1"/>
  <c r="B4330" i="6"/>
  <c r="AA4330" i="6" s="1"/>
  <c r="B4351" i="6"/>
  <c r="AA4351" i="6" s="1"/>
  <c r="B4393" i="6"/>
  <c r="AA4393" i="6" s="1"/>
  <c r="B4601" i="6"/>
  <c r="AA4601" i="6" s="1"/>
  <c r="B3893" i="6"/>
  <c r="AA3893" i="6" s="1"/>
  <c r="B3929" i="6"/>
  <c r="AA3929" i="6" s="1"/>
  <c r="B3965" i="6"/>
  <c r="AA3965" i="6" s="1"/>
  <c r="B4001" i="6"/>
  <c r="AA4001" i="6" s="1"/>
  <c r="B4037" i="6"/>
  <c r="AA4037" i="6" s="1"/>
  <c r="B4073" i="6"/>
  <c r="AA4073" i="6" s="1"/>
  <c r="B4109" i="6"/>
  <c r="AA4109" i="6" s="1"/>
  <c r="B4145" i="6"/>
  <c r="AA4145" i="6" s="1"/>
  <c r="B4181" i="6"/>
  <c r="AA4181" i="6" s="1"/>
  <c r="B4211" i="6"/>
  <c r="AA4211" i="6" s="1"/>
  <c r="B4246" i="6"/>
  <c r="AA4246" i="6" s="1"/>
  <c r="B4257" i="6"/>
  <c r="AA4257" i="6" s="1"/>
  <c r="B4278" i="6"/>
  <c r="AA4278" i="6" s="1"/>
  <c r="B4288" i="6"/>
  <c r="AA4288" i="6" s="1"/>
  <c r="B4320" i="6"/>
  <c r="AA4320" i="6" s="1"/>
  <c r="B4341" i="6"/>
  <c r="AA4341" i="6" s="1"/>
  <c r="B4352" i="6"/>
  <c r="AA4352" i="6" s="1"/>
  <c r="B4362" i="6"/>
  <c r="AA4362" i="6" s="1"/>
  <c r="B4372" i="6"/>
  <c r="AA4372" i="6" s="1"/>
  <c r="B3894" i="6"/>
  <c r="AA3894" i="6" s="1"/>
  <c r="B3930" i="6"/>
  <c r="AA3930" i="6" s="1"/>
  <c r="B3966" i="6"/>
  <c r="AA3966" i="6" s="1"/>
  <c r="B4002" i="6"/>
  <c r="AA4002" i="6" s="1"/>
  <c r="B4038" i="6"/>
  <c r="AA4038" i="6" s="1"/>
  <c r="B4074" i="6"/>
  <c r="AA4074" i="6" s="1"/>
  <c r="B4110" i="6"/>
  <c r="AA4110" i="6" s="1"/>
  <c r="B4146" i="6"/>
  <c r="AA4146" i="6" s="1"/>
  <c r="B4182" i="6"/>
  <c r="AA4182" i="6" s="1"/>
  <c r="B4212" i="6"/>
  <c r="AA4212" i="6" s="1"/>
  <c r="B4247" i="6"/>
  <c r="AA4247" i="6" s="1"/>
  <c r="B4258" i="6"/>
  <c r="AA4258" i="6" s="1"/>
  <c r="B4279" i="6"/>
  <c r="AA4279" i="6" s="1"/>
  <c r="B4321" i="6"/>
  <c r="AA4321" i="6" s="1"/>
  <c r="B4342" i="6"/>
  <c r="AA4342" i="6" s="1"/>
  <c r="B4363" i="6"/>
  <c r="AA4363" i="6" s="1"/>
  <c r="B4373" i="6"/>
  <c r="AA4373" i="6" s="1"/>
  <c r="B4405" i="6"/>
  <c r="AA4405" i="6" s="1"/>
  <c r="B3887" i="6"/>
  <c r="AA3887" i="6" s="1"/>
  <c r="B3923" i="6"/>
  <c r="AA3923" i="6" s="1"/>
  <c r="B3959" i="6"/>
  <c r="AA3959" i="6" s="1"/>
  <c r="B3995" i="6"/>
  <c r="AA3995" i="6" s="1"/>
  <c r="B4031" i="6"/>
  <c r="AA4031" i="6" s="1"/>
  <c r="B4067" i="6"/>
  <c r="AA4067" i="6" s="1"/>
  <c r="B4103" i="6"/>
  <c r="AA4103" i="6" s="1"/>
  <c r="B4139" i="6"/>
  <c r="AA4139" i="6" s="1"/>
  <c r="B4175" i="6"/>
  <c r="AA4175" i="6" s="1"/>
  <c r="B4229" i="6"/>
  <c r="AA4229" i="6" s="1"/>
  <c r="B4248" i="6"/>
  <c r="AA4248" i="6" s="1"/>
  <c r="B4269" i="6"/>
  <c r="AA4269" i="6" s="1"/>
  <c r="B4280" i="6"/>
  <c r="AA4280" i="6" s="1"/>
  <c r="B4290" i="6"/>
  <c r="AA4290" i="6" s="1"/>
  <c r="B4300" i="6"/>
  <c r="AA4300" i="6" s="1"/>
  <c r="B4364" i="6"/>
  <c r="AA4364" i="6" s="1"/>
  <c r="B4374" i="6"/>
  <c r="AA4374" i="6" s="1"/>
  <c r="B3888" i="6"/>
  <c r="AA3888" i="6" s="1"/>
  <c r="B3924" i="6"/>
  <c r="AA3924" i="6" s="1"/>
  <c r="B3960" i="6"/>
  <c r="AA3960" i="6" s="1"/>
  <c r="B3996" i="6"/>
  <c r="AA3996" i="6" s="1"/>
  <c r="B4032" i="6"/>
  <c r="AA4032" i="6" s="1"/>
  <c r="B4068" i="6"/>
  <c r="AA4068" i="6" s="1"/>
  <c r="B4104" i="6"/>
  <c r="AA4104" i="6" s="1"/>
  <c r="B4140" i="6"/>
  <c r="AA4140" i="6" s="1"/>
  <c r="B4176" i="6"/>
  <c r="AA4176" i="6" s="1"/>
  <c r="B4205" i="6"/>
  <c r="AA4205" i="6" s="1"/>
  <c r="B4230" i="6"/>
  <c r="AA4230" i="6" s="1"/>
  <c r="B4249" i="6"/>
  <c r="AA4249" i="6" s="1"/>
  <c r="B4270" i="6"/>
  <c r="AA4270" i="6" s="1"/>
  <c r="B4291" i="6"/>
  <c r="AA4291" i="6" s="1"/>
  <c r="B4301" i="6"/>
  <c r="AA4301" i="6" s="1"/>
  <c r="B4333" i="6"/>
  <c r="AA4333" i="6" s="1"/>
  <c r="B4354" i="6"/>
  <c r="AA4354" i="6" s="1"/>
  <c r="B4365" i="6"/>
  <c r="AA4365" i="6" s="1"/>
  <c r="B4375" i="6"/>
  <c r="AA4375" i="6" s="1"/>
  <c r="B3881" i="6"/>
  <c r="AA3881" i="6" s="1"/>
  <c r="B3917" i="6"/>
  <c r="AA3917" i="6" s="1"/>
  <c r="B3953" i="6"/>
  <c r="AA3953" i="6" s="1"/>
  <c r="B3989" i="6"/>
  <c r="AA3989" i="6" s="1"/>
  <c r="B4025" i="6"/>
  <c r="AA4025" i="6" s="1"/>
  <c r="B4061" i="6"/>
  <c r="AA4061" i="6" s="1"/>
  <c r="B4097" i="6"/>
  <c r="AA4097" i="6" s="1"/>
  <c r="B4133" i="6"/>
  <c r="AA4133" i="6" s="1"/>
  <c r="B4169" i="6"/>
  <c r="AA4169" i="6" s="1"/>
  <c r="B4206" i="6"/>
  <c r="AA4206" i="6" s="1"/>
  <c r="B4292" i="6"/>
  <c r="AA4292" i="6" s="1"/>
  <c r="B4302" i="6"/>
  <c r="AA4302" i="6" s="1"/>
  <c r="B4334" i="6"/>
  <c r="AA4334" i="6" s="1"/>
  <c r="B4376" i="6"/>
  <c r="AA4376" i="6" s="1"/>
  <c r="B4408" i="6"/>
  <c r="AA4408" i="6" s="1"/>
  <c r="B4451" i="6"/>
  <c r="AA4451" i="6" s="1"/>
  <c r="B3882" i="6"/>
  <c r="AA3882" i="6" s="1"/>
  <c r="B3918" i="6"/>
  <c r="AA3918" i="6" s="1"/>
  <c r="B3954" i="6"/>
  <c r="AA3954" i="6" s="1"/>
  <c r="B3990" i="6"/>
  <c r="AA3990" i="6" s="1"/>
  <c r="B4026" i="6"/>
  <c r="AA4026" i="6" s="1"/>
  <c r="B4062" i="6"/>
  <c r="AA4062" i="6" s="1"/>
  <c r="B4098" i="6"/>
  <c r="AA4098" i="6" s="1"/>
  <c r="B4134" i="6"/>
  <c r="AA4134" i="6" s="1"/>
  <c r="B4170" i="6"/>
  <c r="AA4170" i="6" s="1"/>
  <c r="B4261" i="6"/>
  <c r="AA4261" i="6" s="1"/>
  <c r="B4282" i="6"/>
  <c r="AA4282" i="6" s="1"/>
  <c r="B4293" i="6"/>
  <c r="AA4293" i="6" s="1"/>
  <c r="B4303" i="6"/>
  <c r="AA4303" i="6" s="1"/>
  <c r="B4377" i="6"/>
  <c r="AA4377" i="6" s="1"/>
  <c r="B4387" i="6"/>
  <c r="AA4387" i="6" s="1"/>
  <c r="B4295" i="6"/>
  <c r="AA4295" i="6" s="1"/>
  <c r="B4367" i="6"/>
  <c r="AA4367" i="6" s="1"/>
  <c r="B4421" i="6"/>
  <c r="AA4421" i="6" s="1"/>
  <c r="B4445" i="6"/>
  <c r="AA4445" i="6" s="1"/>
  <c r="B4519" i="6"/>
  <c r="AA4519" i="6" s="1"/>
  <c r="B4673" i="6"/>
  <c r="AA4673" i="6" s="1"/>
  <c r="B4791" i="6"/>
  <c r="AA4791" i="6" s="1"/>
  <c r="B4838" i="6"/>
  <c r="AA4838" i="6" s="1"/>
  <c r="B4992" i="6"/>
  <c r="AA4992" i="6" s="1"/>
  <c r="B4289" i="6"/>
  <c r="AA4289" i="6" s="1"/>
  <c r="B4361" i="6"/>
  <c r="AA4361" i="6" s="1"/>
  <c r="B4591" i="6"/>
  <c r="AA4591" i="6" s="1"/>
  <c r="B4745" i="6"/>
  <c r="AA4745" i="6" s="1"/>
  <c r="B4863" i="6"/>
  <c r="AA4863" i="6" s="1"/>
  <c r="B4910" i="6"/>
  <c r="AA4910" i="6" s="1"/>
  <c r="B4283" i="6"/>
  <c r="AA4283" i="6" s="1"/>
  <c r="B4355" i="6"/>
  <c r="AA4355" i="6" s="1"/>
  <c r="B4415" i="6"/>
  <c r="AA4415" i="6" s="1"/>
  <c r="B4497" i="6"/>
  <c r="AA4497" i="6" s="1"/>
  <c r="B4509" i="6"/>
  <c r="AA4509" i="6" s="1"/>
  <c r="B4521" i="6"/>
  <c r="AA4521" i="6" s="1"/>
  <c r="B4533" i="6"/>
  <c r="AA4533" i="6" s="1"/>
  <c r="B4663" i="6"/>
  <c r="AA4663" i="6" s="1"/>
  <c r="B4817" i="6"/>
  <c r="AA4817" i="6" s="1"/>
  <c r="B4982" i="6"/>
  <c r="AA4982" i="6" s="1"/>
  <c r="B4277" i="6"/>
  <c r="AA4277" i="6" s="1"/>
  <c r="B4349" i="6"/>
  <c r="AA4349" i="6" s="1"/>
  <c r="B4498" i="6"/>
  <c r="AA4498" i="6" s="1"/>
  <c r="B4545" i="6"/>
  <c r="AA4545" i="6" s="1"/>
  <c r="B4557" i="6"/>
  <c r="AA4557" i="6" s="1"/>
  <c r="B4569" i="6"/>
  <c r="AA4569" i="6" s="1"/>
  <c r="B4581" i="6"/>
  <c r="AA4581" i="6" s="1"/>
  <c r="B4593" i="6"/>
  <c r="AA4593" i="6" s="1"/>
  <c r="B4605" i="6"/>
  <c r="AA4605" i="6" s="1"/>
  <c r="B4735" i="6"/>
  <c r="AA4735" i="6" s="1"/>
  <c r="B4889" i="6"/>
  <c r="AA4889" i="6" s="1"/>
  <c r="B4271" i="6"/>
  <c r="AA4271" i="6" s="1"/>
  <c r="B4343" i="6"/>
  <c r="AA4343" i="6" s="1"/>
  <c r="B4409" i="6"/>
  <c r="AA4409" i="6" s="1"/>
  <c r="B4439" i="6"/>
  <c r="AA4439" i="6" s="1"/>
  <c r="B4457" i="6"/>
  <c r="AA4457" i="6" s="1"/>
  <c r="B4570" i="6"/>
  <c r="AA4570" i="6" s="1"/>
  <c r="B4617" i="6"/>
  <c r="AA4617" i="6" s="1"/>
  <c r="B4629" i="6"/>
  <c r="AA4629" i="6" s="1"/>
  <c r="B4641" i="6"/>
  <c r="AA4641" i="6" s="1"/>
  <c r="B4653" i="6"/>
  <c r="AA4653" i="6" s="1"/>
  <c r="B4665" i="6"/>
  <c r="AA4665" i="6" s="1"/>
  <c r="B4807" i="6"/>
  <c r="AA4807" i="6" s="1"/>
  <c r="B4961" i="6"/>
  <c r="AA4961" i="6" s="1"/>
  <c r="B4265" i="6"/>
  <c r="AA4265" i="6" s="1"/>
  <c r="B4337" i="6"/>
  <c r="AA4337" i="6" s="1"/>
  <c r="B4642" i="6"/>
  <c r="AA4642" i="6" s="1"/>
  <c r="B4689" i="6"/>
  <c r="AA4689" i="6" s="1"/>
  <c r="B4701" i="6"/>
  <c r="AA4701" i="6" s="1"/>
  <c r="B4713" i="6"/>
  <c r="AA4713" i="6" s="1"/>
  <c r="B4725" i="6"/>
  <c r="AA4725" i="6" s="1"/>
  <c r="B4737" i="6"/>
  <c r="AA4737" i="6" s="1"/>
  <c r="B4879" i="6"/>
  <c r="AA4879" i="6" s="1"/>
  <c r="B4259" i="6"/>
  <c r="AA4259" i="6" s="1"/>
  <c r="B4331" i="6"/>
  <c r="AA4331" i="6" s="1"/>
  <c r="B4403" i="6"/>
  <c r="AA4403" i="6" s="1"/>
  <c r="B4560" i="6"/>
  <c r="AA4560" i="6" s="1"/>
  <c r="B4714" i="6"/>
  <c r="AA4714" i="6" s="1"/>
  <c r="B4761" i="6"/>
  <c r="AA4761" i="6" s="1"/>
  <c r="B4773" i="6"/>
  <c r="AA4773" i="6" s="1"/>
  <c r="B4785" i="6"/>
  <c r="AA4785" i="6" s="1"/>
  <c r="B4797" i="6"/>
  <c r="AA4797" i="6" s="1"/>
  <c r="B4809" i="6"/>
  <c r="AA4809" i="6" s="1"/>
  <c r="B4951" i="6"/>
  <c r="AA4951" i="6" s="1"/>
  <c r="B4253" i="6"/>
  <c r="AA4253" i="6" s="1"/>
  <c r="B4325" i="6"/>
  <c r="AA4325" i="6" s="1"/>
  <c r="B4397" i="6"/>
  <c r="AA4397" i="6" s="1"/>
  <c r="B4433" i="6"/>
  <c r="AA4433" i="6" s="1"/>
  <c r="B4632" i="6"/>
  <c r="AA4632" i="6" s="1"/>
  <c r="B4786" i="6"/>
  <c r="AA4786" i="6" s="1"/>
  <c r="B4833" i="6"/>
  <c r="AA4833" i="6" s="1"/>
  <c r="B4845" i="6"/>
  <c r="AA4845" i="6" s="1"/>
  <c r="B4857" i="6"/>
  <c r="AA4857" i="6" s="1"/>
  <c r="B4869" i="6"/>
  <c r="AA4869" i="6" s="1"/>
  <c r="B4881" i="6"/>
  <c r="AA4881" i="6" s="1"/>
  <c r="B4704" i="6"/>
  <c r="AA4704" i="6" s="1"/>
  <c r="B4858" i="6"/>
  <c r="AA4858" i="6" s="1"/>
  <c r="B4241" i="6"/>
  <c r="AA4241" i="6" s="1"/>
  <c r="B4313" i="6"/>
  <c r="AA4313" i="6" s="1"/>
  <c r="B4385" i="6"/>
  <c r="AA4385" i="6" s="1"/>
  <c r="B4622" i="6"/>
  <c r="AA4622" i="6" s="1"/>
  <c r="B4776" i="6"/>
  <c r="AA4776" i="6" s="1"/>
  <c r="B4930" i="6"/>
  <c r="AA4930" i="6" s="1"/>
  <c r="B4307" i="6"/>
  <c r="AA4307" i="6" s="1"/>
  <c r="B4379" i="6"/>
  <c r="AA4379" i="6" s="1"/>
  <c r="B4427" i="6"/>
  <c r="AA4427" i="6" s="1"/>
  <c r="B4529" i="6"/>
  <c r="AA4529" i="6" s="1"/>
  <c r="B4647" i="6"/>
  <c r="AA4647" i="6" s="1"/>
  <c r="B4694" i="6"/>
  <c r="AA4694" i="6" s="1"/>
  <c r="B4848" i="6"/>
  <c r="AA4848" i="6" s="1"/>
  <c r="B4499" i="6"/>
  <c r="AA4499" i="6" s="1"/>
  <c r="B4520" i="6"/>
  <c r="AA4520" i="6" s="1"/>
  <c r="B4530" i="6"/>
  <c r="AA4530" i="6" s="1"/>
  <c r="B4540" i="6"/>
  <c r="AA4540" i="6" s="1"/>
  <c r="B4561" i="6"/>
  <c r="AA4561" i="6" s="1"/>
  <c r="B4571" i="6"/>
  <c r="AA4571" i="6" s="1"/>
  <c r="B4592" i="6"/>
  <c r="AA4592" i="6" s="1"/>
  <c r="B4602" i="6"/>
  <c r="AA4602" i="6" s="1"/>
  <c r="B4612" i="6"/>
  <c r="AA4612" i="6" s="1"/>
  <c r="B4633" i="6"/>
  <c r="AA4633" i="6" s="1"/>
  <c r="B4643" i="6"/>
  <c r="AA4643" i="6" s="1"/>
  <c r="B4664" i="6"/>
  <c r="AA4664" i="6" s="1"/>
  <c r="B4674" i="6"/>
  <c r="AA4674" i="6" s="1"/>
  <c r="B4684" i="6"/>
  <c r="AA4684" i="6" s="1"/>
  <c r="B4705" i="6"/>
  <c r="AA4705" i="6" s="1"/>
  <c r="B4715" i="6"/>
  <c r="AA4715" i="6" s="1"/>
  <c r="B4736" i="6"/>
  <c r="AA4736" i="6" s="1"/>
  <c r="B4746" i="6"/>
  <c r="AA4746" i="6" s="1"/>
  <c r="B4756" i="6"/>
  <c r="AA4756" i="6" s="1"/>
  <c r="B4777" i="6"/>
  <c r="AA4777" i="6" s="1"/>
  <c r="B4787" i="6"/>
  <c r="AA4787" i="6" s="1"/>
  <c r="B4808" i="6"/>
  <c r="AA4808" i="6" s="1"/>
  <c r="B4818" i="6"/>
  <c r="AA4818" i="6" s="1"/>
  <c r="B4828" i="6"/>
  <c r="AA4828" i="6" s="1"/>
  <c r="B4849" i="6"/>
  <c r="AA4849" i="6" s="1"/>
  <c r="B4859" i="6"/>
  <c r="AA4859" i="6" s="1"/>
  <c r="B4880" i="6"/>
  <c r="AA4880" i="6" s="1"/>
  <c r="B4890" i="6"/>
  <c r="AA4890" i="6" s="1"/>
  <c r="B4900" i="6"/>
  <c r="AA4900" i="6" s="1"/>
  <c r="B4921" i="6"/>
  <c r="AA4921" i="6" s="1"/>
  <c r="B4931" i="6"/>
  <c r="AA4931" i="6" s="1"/>
  <c r="B4952" i="6"/>
  <c r="AA4952" i="6" s="1"/>
  <c r="B4962" i="6"/>
  <c r="AA4962" i="6" s="1"/>
  <c r="B4972" i="6"/>
  <c r="AA4972" i="6" s="1"/>
  <c r="B4993" i="6"/>
  <c r="AA4993" i="6" s="1"/>
  <c r="B4500" i="6"/>
  <c r="AA4500" i="6" s="1"/>
  <c r="B4510" i="6"/>
  <c r="AA4510" i="6" s="1"/>
  <c r="B4531" i="6"/>
  <c r="AA4531" i="6" s="1"/>
  <c r="B4541" i="6"/>
  <c r="AA4541" i="6" s="1"/>
  <c r="B4562" i="6"/>
  <c r="AA4562" i="6" s="1"/>
  <c r="B4572" i="6"/>
  <c r="AA4572" i="6" s="1"/>
  <c r="B4582" i="6"/>
  <c r="AA4582" i="6" s="1"/>
  <c r="B4603" i="6"/>
  <c r="AA4603" i="6" s="1"/>
  <c r="B4613" i="6"/>
  <c r="AA4613" i="6" s="1"/>
  <c r="B4634" i="6"/>
  <c r="AA4634" i="6" s="1"/>
  <c r="B4644" i="6"/>
  <c r="AA4644" i="6" s="1"/>
  <c r="B4654" i="6"/>
  <c r="AA4654" i="6" s="1"/>
  <c r="B4675" i="6"/>
  <c r="AA4675" i="6" s="1"/>
  <c r="B4685" i="6"/>
  <c r="AA4685" i="6" s="1"/>
  <c r="B4706" i="6"/>
  <c r="AA4706" i="6" s="1"/>
  <c r="B4716" i="6"/>
  <c r="AA4716" i="6" s="1"/>
  <c r="B4726" i="6"/>
  <c r="AA4726" i="6" s="1"/>
  <c r="B4747" i="6"/>
  <c r="AA4747" i="6" s="1"/>
  <c r="B4757" i="6"/>
  <c r="AA4757" i="6" s="1"/>
  <c r="B4778" i="6"/>
  <c r="AA4778" i="6" s="1"/>
  <c r="B4788" i="6"/>
  <c r="AA4788" i="6" s="1"/>
  <c r="B4798" i="6"/>
  <c r="AA4798" i="6" s="1"/>
  <c r="B4819" i="6"/>
  <c r="AA4819" i="6" s="1"/>
  <c r="B4829" i="6"/>
  <c r="AA4829" i="6" s="1"/>
  <c r="B4850" i="6"/>
  <c r="AA4850" i="6" s="1"/>
  <c r="B4860" i="6"/>
  <c r="AA4860" i="6" s="1"/>
  <c r="B4870" i="6"/>
  <c r="AA4870" i="6" s="1"/>
  <c r="B4891" i="6"/>
  <c r="AA4891" i="6" s="1"/>
  <c r="B4901" i="6"/>
  <c r="AA4901" i="6" s="1"/>
  <c r="B4922" i="6"/>
  <c r="AA4922" i="6" s="1"/>
  <c r="B4932" i="6"/>
  <c r="AA4932" i="6" s="1"/>
  <c r="B4942" i="6"/>
  <c r="AA4942" i="6" s="1"/>
  <c r="B4963" i="6"/>
  <c r="AA4963" i="6" s="1"/>
  <c r="B4973" i="6"/>
  <c r="AA4973" i="6" s="1"/>
  <c r="B4994" i="6"/>
  <c r="AA4994" i="6" s="1"/>
  <c r="B4501" i="6"/>
  <c r="AA4501" i="6" s="1"/>
  <c r="B4511" i="6"/>
  <c r="AA4511" i="6" s="1"/>
  <c r="B4532" i="6"/>
  <c r="AA4532" i="6" s="1"/>
  <c r="B4542" i="6"/>
  <c r="AA4542" i="6" s="1"/>
  <c r="B4552" i="6"/>
  <c r="AA4552" i="6" s="1"/>
  <c r="B4573" i="6"/>
  <c r="AA4573" i="6" s="1"/>
  <c r="B4583" i="6"/>
  <c r="AA4583" i="6" s="1"/>
  <c r="B4604" i="6"/>
  <c r="AA4604" i="6" s="1"/>
  <c r="B4614" i="6"/>
  <c r="AA4614" i="6" s="1"/>
  <c r="B4624" i="6"/>
  <c r="AA4624" i="6" s="1"/>
  <c r="B4645" i="6"/>
  <c r="AA4645" i="6" s="1"/>
  <c r="B4655" i="6"/>
  <c r="AA4655" i="6" s="1"/>
  <c r="B4676" i="6"/>
  <c r="AA4676" i="6" s="1"/>
  <c r="B4686" i="6"/>
  <c r="AA4686" i="6" s="1"/>
  <c r="B4696" i="6"/>
  <c r="AA4696" i="6" s="1"/>
  <c r="B4717" i="6"/>
  <c r="AA4717" i="6" s="1"/>
  <c r="B4727" i="6"/>
  <c r="AA4727" i="6" s="1"/>
  <c r="B4748" i="6"/>
  <c r="AA4748" i="6" s="1"/>
  <c r="B4758" i="6"/>
  <c r="AA4758" i="6" s="1"/>
  <c r="B4768" i="6"/>
  <c r="AA4768" i="6" s="1"/>
  <c r="B4789" i="6"/>
  <c r="AA4789" i="6" s="1"/>
  <c r="B4799" i="6"/>
  <c r="AA4799" i="6" s="1"/>
  <c r="B4820" i="6"/>
  <c r="AA4820" i="6" s="1"/>
  <c r="B4830" i="6"/>
  <c r="AA4830" i="6" s="1"/>
  <c r="B4840" i="6"/>
  <c r="AA4840" i="6" s="1"/>
  <c r="B4861" i="6"/>
  <c r="AA4861" i="6" s="1"/>
  <c r="B4871" i="6"/>
  <c r="AA4871" i="6" s="1"/>
  <c r="B4892" i="6"/>
  <c r="AA4892" i="6" s="1"/>
  <c r="B4902" i="6"/>
  <c r="AA4902" i="6" s="1"/>
  <c r="B4912" i="6"/>
  <c r="AA4912" i="6" s="1"/>
  <c r="B4933" i="6"/>
  <c r="AA4933" i="6" s="1"/>
  <c r="B4943" i="6"/>
  <c r="AA4943" i="6" s="1"/>
  <c r="B4964" i="6"/>
  <c r="AA4964" i="6" s="1"/>
  <c r="B4974" i="6"/>
  <c r="AA4974" i="6" s="1"/>
  <c r="B4984" i="6"/>
  <c r="AA4984" i="6" s="1"/>
  <c r="B4502" i="6"/>
  <c r="AA4502" i="6" s="1"/>
  <c r="B4512" i="6"/>
  <c r="AA4512" i="6" s="1"/>
  <c r="B4522" i="6"/>
  <c r="AA4522" i="6" s="1"/>
  <c r="B4543" i="6"/>
  <c r="AA4543" i="6" s="1"/>
  <c r="B4553" i="6"/>
  <c r="AA4553" i="6" s="1"/>
  <c r="B4574" i="6"/>
  <c r="AA4574" i="6" s="1"/>
  <c r="B4584" i="6"/>
  <c r="AA4584" i="6" s="1"/>
  <c r="B4594" i="6"/>
  <c r="AA4594" i="6" s="1"/>
  <c r="B4615" i="6"/>
  <c r="AA4615" i="6" s="1"/>
  <c r="B4625" i="6"/>
  <c r="AA4625" i="6" s="1"/>
  <c r="B4646" i="6"/>
  <c r="AA4646" i="6" s="1"/>
  <c r="B4656" i="6"/>
  <c r="AA4656" i="6" s="1"/>
  <c r="B4666" i="6"/>
  <c r="AA4666" i="6" s="1"/>
  <c r="B4687" i="6"/>
  <c r="AA4687" i="6" s="1"/>
  <c r="B4697" i="6"/>
  <c r="AA4697" i="6" s="1"/>
  <c r="B4718" i="6"/>
  <c r="AA4718" i="6" s="1"/>
  <c r="B4728" i="6"/>
  <c r="AA4728" i="6" s="1"/>
  <c r="B4738" i="6"/>
  <c r="AA4738" i="6" s="1"/>
  <c r="B4759" i="6"/>
  <c r="AA4759" i="6" s="1"/>
  <c r="B4769" i="6"/>
  <c r="AA4769" i="6" s="1"/>
  <c r="B4790" i="6"/>
  <c r="AA4790" i="6" s="1"/>
  <c r="B4800" i="6"/>
  <c r="AA4800" i="6" s="1"/>
  <c r="B4810" i="6"/>
  <c r="AA4810" i="6" s="1"/>
  <c r="B4831" i="6"/>
  <c r="AA4831" i="6" s="1"/>
  <c r="B4841" i="6"/>
  <c r="AA4841" i="6" s="1"/>
  <c r="B4862" i="6"/>
  <c r="AA4862" i="6" s="1"/>
  <c r="B4872" i="6"/>
  <c r="AA4872" i="6" s="1"/>
  <c r="B4882" i="6"/>
  <c r="AA4882" i="6" s="1"/>
  <c r="B4903" i="6"/>
  <c r="AA4903" i="6" s="1"/>
  <c r="B4913" i="6"/>
  <c r="AA4913" i="6" s="1"/>
  <c r="B4934" i="6"/>
  <c r="AA4934" i="6" s="1"/>
  <c r="B4944" i="6"/>
  <c r="AA4944" i="6" s="1"/>
  <c r="B4954" i="6"/>
  <c r="AA4954" i="6" s="1"/>
  <c r="B4975" i="6"/>
  <c r="AA4975" i="6" s="1"/>
  <c r="B4985" i="6"/>
  <c r="AA4985" i="6" s="1"/>
  <c r="B4492" i="6"/>
  <c r="AA4492" i="6" s="1"/>
  <c r="B4513" i="6"/>
  <c r="AA4513" i="6" s="1"/>
  <c r="B4523" i="6"/>
  <c r="AA4523" i="6" s="1"/>
  <c r="B4544" i="6"/>
  <c r="AA4544" i="6" s="1"/>
  <c r="B4554" i="6"/>
  <c r="AA4554" i="6" s="1"/>
  <c r="B4564" i="6"/>
  <c r="AA4564" i="6" s="1"/>
  <c r="B4585" i="6"/>
  <c r="AA4585" i="6" s="1"/>
  <c r="B4595" i="6"/>
  <c r="AA4595" i="6" s="1"/>
  <c r="B4616" i="6"/>
  <c r="AA4616" i="6" s="1"/>
  <c r="B4626" i="6"/>
  <c r="AA4626" i="6" s="1"/>
  <c r="B4636" i="6"/>
  <c r="AA4636" i="6" s="1"/>
  <c r="B4657" i="6"/>
  <c r="AA4657" i="6" s="1"/>
  <c r="B4667" i="6"/>
  <c r="AA4667" i="6" s="1"/>
  <c r="B4688" i="6"/>
  <c r="AA4688" i="6" s="1"/>
  <c r="B4698" i="6"/>
  <c r="AA4698" i="6" s="1"/>
  <c r="B4708" i="6"/>
  <c r="AA4708" i="6" s="1"/>
  <c r="B4729" i="6"/>
  <c r="AA4729" i="6" s="1"/>
  <c r="B4739" i="6"/>
  <c r="AA4739" i="6" s="1"/>
  <c r="B4760" i="6"/>
  <c r="AA4760" i="6" s="1"/>
  <c r="B4770" i="6"/>
  <c r="AA4770" i="6" s="1"/>
  <c r="B4780" i="6"/>
  <c r="AA4780" i="6" s="1"/>
  <c r="B4801" i="6"/>
  <c r="AA4801" i="6" s="1"/>
  <c r="B4811" i="6"/>
  <c r="AA4811" i="6" s="1"/>
  <c r="B4832" i="6"/>
  <c r="AA4832" i="6" s="1"/>
  <c r="B4842" i="6"/>
  <c r="AA4842" i="6" s="1"/>
  <c r="B4852" i="6"/>
  <c r="AA4852" i="6" s="1"/>
  <c r="B4873" i="6"/>
  <c r="AA4873" i="6" s="1"/>
  <c r="B4883" i="6"/>
  <c r="AA4883" i="6" s="1"/>
  <c r="B4904" i="6"/>
  <c r="AA4904" i="6" s="1"/>
  <c r="B4914" i="6"/>
  <c r="AA4914" i="6" s="1"/>
  <c r="B4924" i="6"/>
  <c r="AA4924" i="6" s="1"/>
  <c r="B4945" i="6"/>
  <c r="AA4945" i="6" s="1"/>
  <c r="B4955" i="6"/>
  <c r="AA4955" i="6" s="1"/>
  <c r="B4976" i="6"/>
  <c r="AA4976" i="6" s="1"/>
  <c r="B4986" i="6"/>
  <c r="AA4986" i="6" s="1"/>
  <c r="B4996" i="6"/>
  <c r="AA4996" i="6" s="1"/>
  <c r="B4493" i="6"/>
  <c r="AA4493" i="6" s="1"/>
  <c r="B4514" i="6"/>
  <c r="AA4514" i="6" s="1"/>
  <c r="B4524" i="6"/>
  <c r="AA4524" i="6" s="1"/>
  <c r="B4534" i="6"/>
  <c r="AA4534" i="6" s="1"/>
  <c r="B4555" i="6"/>
  <c r="AA4555" i="6" s="1"/>
  <c r="B4565" i="6"/>
  <c r="AA4565" i="6" s="1"/>
  <c r="B4586" i="6"/>
  <c r="AA4586" i="6" s="1"/>
  <c r="B4596" i="6"/>
  <c r="AA4596" i="6" s="1"/>
  <c r="B4606" i="6"/>
  <c r="AA4606" i="6" s="1"/>
  <c r="B4627" i="6"/>
  <c r="AA4627" i="6" s="1"/>
  <c r="B4637" i="6"/>
  <c r="AA4637" i="6" s="1"/>
  <c r="B4658" i="6"/>
  <c r="AA4658" i="6" s="1"/>
  <c r="B4668" i="6"/>
  <c r="AA4668" i="6" s="1"/>
  <c r="B4678" i="6"/>
  <c r="AA4678" i="6" s="1"/>
  <c r="B4699" i="6"/>
  <c r="AA4699" i="6" s="1"/>
  <c r="B4709" i="6"/>
  <c r="AA4709" i="6" s="1"/>
  <c r="B4730" i="6"/>
  <c r="AA4730" i="6" s="1"/>
  <c r="B4740" i="6"/>
  <c r="AA4740" i="6" s="1"/>
  <c r="B4750" i="6"/>
  <c r="AA4750" i="6" s="1"/>
  <c r="B4771" i="6"/>
  <c r="AA4771" i="6" s="1"/>
  <c r="B4781" i="6"/>
  <c r="AA4781" i="6" s="1"/>
  <c r="B4802" i="6"/>
  <c r="AA4802" i="6" s="1"/>
  <c r="B4812" i="6"/>
  <c r="AA4812" i="6" s="1"/>
  <c r="B4822" i="6"/>
  <c r="AA4822" i="6" s="1"/>
  <c r="B4843" i="6"/>
  <c r="AA4843" i="6" s="1"/>
  <c r="B4853" i="6"/>
  <c r="AA4853" i="6" s="1"/>
  <c r="B4874" i="6"/>
  <c r="AA4874" i="6" s="1"/>
  <c r="B4884" i="6"/>
  <c r="AA4884" i="6" s="1"/>
  <c r="B4894" i="6"/>
  <c r="AA4894" i="6" s="1"/>
  <c r="B4915" i="6"/>
  <c r="AA4915" i="6" s="1"/>
  <c r="B4925" i="6"/>
  <c r="AA4925" i="6" s="1"/>
  <c r="B4946" i="6"/>
  <c r="AA4946" i="6" s="1"/>
  <c r="B4956" i="6"/>
  <c r="AA4956" i="6" s="1"/>
  <c r="B4966" i="6"/>
  <c r="AA4966" i="6" s="1"/>
  <c r="B4987" i="6"/>
  <c r="AA4987" i="6" s="1"/>
  <c r="B4997" i="6"/>
  <c r="AA4997" i="6" s="1"/>
  <c r="B4494" i="6"/>
  <c r="AA4494" i="6" s="1"/>
  <c r="B4504" i="6"/>
  <c r="AA4504" i="6" s="1"/>
  <c r="B4525" i="6"/>
  <c r="AA4525" i="6" s="1"/>
  <c r="B4535" i="6"/>
  <c r="AA4535" i="6" s="1"/>
  <c r="B4556" i="6"/>
  <c r="AA4556" i="6" s="1"/>
  <c r="B4566" i="6"/>
  <c r="AA4566" i="6" s="1"/>
  <c r="B4576" i="6"/>
  <c r="AA4576" i="6" s="1"/>
  <c r="B4597" i="6"/>
  <c r="AA4597" i="6" s="1"/>
  <c r="B4607" i="6"/>
  <c r="AA4607" i="6" s="1"/>
  <c r="B4628" i="6"/>
  <c r="AA4628" i="6" s="1"/>
  <c r="B4638" i="6"/>
  <c r="AA4638" i="6" s="1"/>
  <c r="B4648" i="6"/>
  <c r="AA4648" i="6" s="1"/>
  <c r="B4669" i="6"/>
  <c r="AA4669" i="6" s="1"/>
  <c r="B4679" i="6"/>
  <c r="AA4679" i="6" s="1"/>
  <c r="B4700" i="6"/>
  <c r="AA4700" i="6" s="1"/>
  <c r="B4710" i="6"/>
  <c r="AA4710" i="6" s="1"/>
  <c r="B4720" i="6"/>
  <c r="AA4720" i="6" s="1"/>
  <c r="B4741" i="6"/>
  <c r="AA4741" i="6" s="1"/>
  <c r="B4751" i="6"/>
  <c r="AA4751" i="6" s="1"/>
  <c r="B4772" i="6"/>
  <c r="AA4772" i="6" s="1"/>
  <c r="B4782" i="6"/>
  <c r="AA4782" i="6" s="1"/>
  <c r="B4792" i="6"/>
  <c r="AA4792" i="6" s="1"/>
  <c r="B4813" i="6"/>
  <c r="AA4813" i="6" s="1"/>
  <c r="B4823" i="6"/>
  <c r="AA4823" i="6" s="1"/>
  <c r="B4844" i="6"/>
  <c r="AA4844" i="6" s="1"/>
  <c r="B4854" i="6"/>
  <c r="AA4854" i="6" s="1"/>
  <c r="B4864" i="6"/>
  <c r="AA4864" i="6" s="1"/>
  <c r="B4885" i="6"/>
  <c r="AA4885" i="6" s="1"/>
  <c r="B4895" i="6"/>
  <c r="AA4895" i="6" s="1"/>
  <c r="B4916" i="6"/>
  <c r="AA4916" i="6" s="1"/>
  <c r="B4926" i="6"/>
  <c r="AA4926" i="6" s="1"/>
  <c r="B4936" i="6"/>
  <c r="AA4936" i="6" s="1"/>
  <c r="B4957" i="6"/>
  <c r="AA4957" i="6" s="1"/>
  <c r="B4967" i="6"/>
  <c r="AA4967" i="6" s="1"/>
  <c r="B4988" i="6"/>
  <c r="AA4988" i="6" s="1"/>
  <c r="B4998" i="6"/>
  <c r="AA4998" i="6" s="1"/>
  <c r="B4495" i="6"/>
  <c r="AA4495" i="6" s="1"/>
  <c r="B4505" i="6"/>
  <c r="AA4505" i="6" s="1"/>
  <c r="B4526" i="6"/>
  <c r="AA4526" i="6" s="1"/>
  <c r="B4536" i="6"/>
  <c r="AA4536" i="6" s="1"/>
  <c r="B4546" i="6"/>
  <c r="AA4546" i="6" s="1"/>
  <c r="B4567" i="6"/>
  <c r="AA4567" i="6" s="1"/>
  <c r="B4577" i="6"/>
  <c r="AA4577" i="6" s="1"/>
  <c r="B4598" i="6"/>
  <c r="AA4598" i="6" s="1"/>
  <c r="B4608" i="6"/>
  <c r="AA4608" i="6" s="1"/>
  <c r="B4618" i="6"/>
  <c r="AA4618" i="6" s="1"/>
  <c r="B4639" i="6"/>
  <c r="AA4639" i="6" s="1"/>
  <c r="B4649" i="6"/>
  <c r="AA4649" i="6" s="1"/>
  <c r="B4670" i="6"/>
  <c r="AA4670" i="6" s="1"/>
  <c r="B4680" i="6"/>
  <c r="AA4680" i="6" s="1"/>
  <c r="B4690" i="6"/>
  <c r="AA4690" i="6" s="1"/>
  <c r="B4711" i="6"/>
  <c r="AA4711" i="6" s="1"/>
  <c r="B4721" i="6"/>
  <c r="AA4721" i="6" s="1"/>
  <c r="B4742" i="6"/>
  <c r="AA4742" i="6" s="1"/>
  <c r="B4752" i="6"/>
  <c r="AA4752" i="6" s="1"/>
  <c r="B4762" i="6"/>
  <c r="AA4762" i="6" s="1"/>
  <c r="B4783" i="6"/>
  <c r="AA4783" i="6" s="1"/>
  <c r="B4793" i="6"/>
  <c r="AA4793" i="6" s="1"/>
  <c r="B4814" i="6"/>
  <c r="AA4814" i="6" s="1"/>
  <c r="B4824" i="6"/>
  <c r="AA4824" i="6" s="1"/>
  <c r="B4834" i="6"/>
  <c r="AA4834" i="6" s="1"/>
  <c r="B4855" i="6"/>
  <c r="AA4855" i="6" s="1"/>
  <c r="B4865" i="6"/>
  <c r="AA4865" i="6" s="1"/>
  <c r="B4886" i="6"/>
  <c r="AA4886" i="6" s="1"/>
  <c r="B4896" i="6"/>
  <c r="AA4896" i="6" s="1"/>
  <c r="B4906" i="6"/>
  <c r="AA4906" i="6" s="1"/>
  <c r="B4927" i="6"/>
  <c r="AA4927" i="6" s="1"/>
  <c r="B4937" i="6"/>
  <c r="AA4937" i="6" s="1"/>
  <c r="B4958" i="6"/>
  <c r="AA4958" i="6" s="1"/>
  <c r="B4968" i="6"/>
  <c r="AA4968" i="6" s="1"/>
  <c r="B4978" i="6"/>
  <c r="AA4978" i="6" s="1"/>
  <c r="B4999" i="6"/>
  <c r="AA4999" i="6" s="1"/>
  <c r="B4496" i="6"/>
  <c r="AA4496" i="6" s="1"/>
  <c r="B4506" i="6"/>
  <c r="AA4506" i="6" s="1"/>
  <c r="B4516" i="6"/>
  <c r="AA4516" i="6" s="1"/>
  <c r="B4537" i="6"/>
  <c r="AA4537" i="6" s="1"/>
  <c r="B4547" i="6"/>
  <c r="AA4547" i="6" s="1"/>
  <c r="B4568" i="6"/>
  <c r="AA4568" i="6" s="1"/>
  <c r="B4578" i="6"/>
  <c r="AA4578" i="6" s="1"/>
  <c r="B4588" i="6"/>
  <c r="AA4588" i="6" s="1"/>
  <c r="B4609" i="6"/>
  <c r="AA4609" i="6" s="1"/>
  <c r="B4619" i="6"/>
  <c r="AA4619" i="6" s="1"/>
  <c r="B4640" i="6"/>
  <c r="AA4640" i="6" s="1"/>
  <c r="B4650" i="6"/>
  <c r="AA4650" i="6" s="1"/>
  <c r="B4660" i="6"/>
  <c r="AA4660" i="6" s="1"/>
  <c r="B4681" i="6"/>
  <c r="AA4681" i="6" s="1"/>
  <c r="B4691" i="6"/>
  <c r="AA4691" i="6" s="1"/>
  <c r="B4712" i="6"/>
  <c r="AA4712" i="6" s="1"/>
  <c r="B4722" i="6"/>
  <c r="AA4722" i="6" s="1"/>
  <c r="B4732" i="6"/>
  <c r="AA4732" i="6" s="1"/>
  <c r="B4753" i="6"/>
  <c r="AA4753" i="6" s="1"/>
  <c r="B4763" i="6"/>
  <c r="AA4763" i="6" s="1"/>
  <c r="B4784" i="6"/>
  <c r="AA4784" i="6" s="1"/>
  <c r="B4794" i="6"/>
  <c r="AA4794" i="6" s="1"/>
  <c r="B4804" i="6"/>
  <c r="AA4804" i="6" s="1"/>
  <c r="B4825" i="6"/>
  <c r="AA4825" i="6" s="1"/>
  <c r="B4835" i="6"/>
  <c r="AA4835" i="6" s="1"/>
  <c r="B4856" i="6"/>
  <c r="AA4856" i="6" s="1"/>
  <c r="B4866" i="6"/>
  <c r="AA4866" i="6" s="1"/>
  <c r="B4876" i="6"/>
  <c r="AA4876" i="6" s="1"/>
  <c r="B4897" i="6"/>
  <c r="AA4897" i="6" s="1"/>
  <c r="B4907" i="6"/>
  <c r="AA4907" i="6" s="1"/>
  <c r="B4928" i="6"/>
  <c r="AA4928" i="6" s="1"/>
  <c r="B4938" i="6"/>
  <c r="AA4938" i="6" s="1"/>
  <c r="B4948" i="6"/>
  <c r="AA4948" i="6" s="1"/>
  <c r="B4969" i="6"/>
  <c r="AA4969" i="6" s="1"/>
  <c r="B4979" i="6"/>
  <c r="AA4979" i="6" s="1"/>
  <c r="B4507" i="6"/>
  <c r="AA4507" i="6" s="1"/>
  <c r="B4517" i="6"/>
  <c r="AA4517" i="6" s="1"/>
  <c r="B4538" i="6"/>
  <c r="AA4538" i="6" s="1"/>
  <c r="B4548" i="6"/>
  <c r="AA4548" i="6" s="1"/>
  <c r="B4558" i="6"/>
  <c r="AA4558" i="6" s="1"/>
  <c r="B4579" i="6"/>
  <c r="AA4579" i="6" s="1"/>
  <c r="B4589" i="6"/>
  <c r="AA4589" i="6" s="1"/>
  <c r="B4610" i="6"/>
  <c r="AA4610" i="6" s="1"/>
  <c r="B4620" i="6"/>
  <c r="AA4620" i="6" s="1"/>
  <c r="B4630" i="6"/>
  <c r="AA4630" i="6" s="1"/>
  <c r="B4651" i="6"/>
  <c r="AA4651" i="6" s="1"/>
  <c r="B4661" i="6"/>
  <c r="AA4661" i="6" s="1"/>
  <c r="B4682" i="6"/>
  <c r="AA4682" i="6" s="1"/>
  <c r="B4692" i="6"/>
  <c r="AA4692" i="6" s="1"/>
  <c r="B4702" i="6"/>
  <c r="AA4702" i="6" s="1"/>
  <c r="B4723" i="6"/>
  <c r="AA4723" i="6" s="1"/>
  <c r="B4733" i="6"/>
  <c r="AA4733" i="6" s="1"/>
  <c r="B4754" i="6"/>
  <c r="AA4754" i="6" s="1"/>
  <c r="B4764" i="6"/>
  <c r="AA4764" i="6" s="1"/>
  <c r="B4774" i="6"/>
  <c r="AA4774" i="6" s="1"/>
  <c r="B4795" i="6"/>
  <c r="AA4795" i="6" s="1"/>
  <c r="B4805" i="6"/>
  <c r="AA4805" i="6" s="1"/>
  <c r="B4826" i="6"/>
  <c r="AA4826" i="6" s="1"/>
  <c r="B4836" i="6"/>
  <c r="AA4836" i="6" s="1"/>
  <c r="B4846" i="6"/>
  <c r="AA4846" i="6" s="1"/>
  <c r="B4867" i="6"/>
  <c r="AA4867" i="6" s="1"/>
  <c r="B4877" i="6"/>
  <c r="AA4877" i="6" s="1"/>
  <c r="B4898" i="6"/>
  <c r="AA4898" i="6" s="1"/>
  <c r="B4908" i="6"/>
  <c r="AA4908" i="6" s="1"/>
  <c r="B4918" i="6"/>
  <c r="AA4918" i="6" s="1"/>
  <c r="B4939" i="6"/>
  <c r="AA4939" i="6" s="1"/>
  <c r="B4949" i="6"/>
  <c r="AA4949" i="6" s="1"/>
  <c r="B4970" i="6"/>
  <c r="AA4970" i="6" s="1"/>
  <c r="B4980" i="6"/>
  <c r="AA4980" i="6" s="1"/>
  <c r="B4990" i="6"/>
  <c r="AA4990" i="6" s="1"/>
  <c r="B4508" i="6"/>
  <c r="AA4508" i="6" s="1"/>
  <c r="B4518" i="6"/>
  <c r="AA4518" i="6" s="1"/>
  <c r="B4528" i="6"/>
  <c r="AA4528" i="6" s="1"/>
  <c r="B4549" i="6"/>
  <c r="AA4549" i="6" s="1"/>
  <c r="B4559" i="6"/>
  <c r="AA4559" i="6" s="1"/>
  <c r="B4580" i="6"/>
  <c r="AA4580" i="6" s="1"/>
  <c r="B4590" i="6"/>
  <c r="AA4590" i="6" s="1"/>
  <c r="B4600" i="6"/>
  <c r="AA4600" i="6" s="1"/>
  <c r="B4621" i="6"/>
  <c r="AA4621" i="6" s="1"/>
  <c r="B4631" i="6"/>
  <c r="AA4631" i="6" s="1"/>
  <c r="B4652" i="6"/>
  <c r="AA4652" i="6" s="1"/>
  <c r="B4662" i="6"/>
  <c r="AA4662" i="6" s="1"/>
  <c r="B4672" i="6"/>
  <c r="AA4672" i="6" s="1"/>
  <c r="B4693" i="6"/>
  <c r="AA4693" i="6" s="1"/>
  <c r="B4703" i="6"/>
  <c r="AA4703" i="6" s="1"/>
  <c r="B4724" i="6"/>
  <c r="AA4724" i="6" s="1"/>
  <c r="B4734" i="6"/>
  <c r="AA4734" i="6" s="1"/>
  <c r="B4744" i="6"/>
  <c r="AA4744" i="6" s="1"/>
  <c r="B4765" i="6"/>
  <c r="AA4765" i="6" s="1"/>
  <c r="B4775" i="6"/>
  <c r="AA4775" i="6" s="1"/>
  <c r="B4796" i="6"/>
  <c r="AA4796" i="6" s="1"/>
  <c r="B4806" i="6"/>
  <c r="AA4806" i="6" s="1"/>
  <c r="B4816" i="6"/>
  <c r="AA4816" i="6" s="1"/>
  <c r="B4837" i="6"/>
  <c r="AA4837" i="6" s="1"/>
  <c r="B4847" i="6"/>
  <c r="AA4847" i="6" s="1"/>
  <c r="B4868" i="6"/>
  <c r="AA4868" i="6" s="1"/>
  <c r="B4878" i="6"/>
  <c r="AA4878" i="6" s="1"/>
  <c r="B4888" i="6"/>
  <c r="AA4888" i="6" s="1"/>
  <c r="B4909" i="6"/>
  <c r="AA4909" i="6" s="1"/>
  <c r="B4919" i="6"/>
  <c r="AA4919" i="6" s="1"/>
  <c r="B4940" i="6"/>
  <c r="AA4940" i="6" s="1"/>
  <c r="B4950" i="6"/>
  <c r="AA4950" i="6" s="1"/>
  <c r="B4960" i="6"/>
  <c r="AA4960" i="6" s="1"/>
  <c r="B4981" i="6"/>
  <c r="AA4981" i="6" s="1"/>
  <c r="B4991" i="6"/>
  <c r="AA4991" i="6" s="1"/>
  <c r="AA1575" i="6" l="1"/>
  <c r="AA2913" i="6"/>
  <c r="AA1886" i="6"/>
  <c r="AA1553" i="6"/>
  <c r="AA2460" i="6"/>
  <c r="AA2410" i="6"/>
  <c r="AA2805" i="6"/>
  <c r="AA2917" i="6"/>
  <c r="AA1676" i="6"/>
  <c r="AA1465" i="6"/>
  <c r="AA1754" i="6"/>
  <c r="AA2984" i="6"/>
  <c r="AA2388" i="6"/>
  <c r="AA1606" i="6"/>
  <c r="AA1426" i="6"/>
  <c r="AA1791" i="6"/>
  <c r="AA3372" i="6"/>
  <c r="AA1537" i="6"/>
  <c r="AA1729" i="6"/>
  <c r="AA1891" i="6"/>
  <c r="AA2592" i="6"/>
  <c r="AA2046" i="6"/>
  <c r="AA2928" i="6"/>
  <c r="AA2517" i="6"/>
  <c r="T22" i="1"/>
  <c r="T24" i="1"/>
  <c r="T23" i="1"/>
  <c r="AA1251" i="6"/>
  <c r="AA2081" i="6"/>
  <c r="AA2446" i="6"/>
  <c r="AA2553" i="6"/>
  <c r="AA1533" i="6"/>
  <c r="AA1702" i="6"/>
  <c r="AA2064" i="6"/>
  <c r="AA2374" i="6"/>
  <c r="AA1641" i="6"/>
  <c r="AA1857" i="6"/>
  <c r="AA1447" i="6"/>
  <c r="AA1519" i="6"/>
  <c r="AA1686" i="6"/>
  <c r="AA1976" i="6"/>
  <c r="AA1659" i="6"/>
  <c r="AA1875" i="6"/>
  <c r="AA1725" i="6"/>
  <c r="AA1940" i="6"/>
  <c r="AA2039" i="6"/>
  <c r="AA2248" i="6"/>
  <c r="AA2042" i="6"/>
  <c r="AA2135" i="6"/>
  <c r="AA2128" i="6"/>
  <c r="AA2105" i="6"/>
  <c r="AA2380" i="6"/>
  <c r="AA2756" i="6"/>
  <c r="AA2366" i="6"/>
  <c r="AA2584" i="6"/>
  <c r="AA2561" i="6"/>
  <c r="AA2245" i="6"/>
  <c r="AA2195" i="6"/>
  <c r="AA2950" i="6"/>
  <c r="AA2466" i="6"/>
  <c r="AA2034" i="6"/>
  <c r="AA2814" i="6"/>
  <c r="AA2451" i="6"/>
  <c r="AA2858" i="6"/>
  <c r="AA2472" i="6"/>
  <c r="AA2040" i="6"/>
  <c r="AA2691" i="6"/>
  <c r="AA3036" i="6"/>
  <c r="AA2775" i="6"/>
  <c r="AA2334" i="6"/>
  <c r="AA2679" i="6"/>
  <c r="AA2247" i="6"/>
  <c r="AA2843" i="6"/>
  <c r="AA2412" i="6"/>
  <c r="AA2932" i="6"/>
  <c r="AA2688" i="6"/>
  <c r="AA2976" i="6"/>
  <c r="AA2646" i="6"/>
  <c r="AA2238" i="6"/>
  <c r="AA1601" i="6"/>
  <c r="AA1694" i="6"/>
  <c r="AA1906" i="6"/>
  <c r="AA2080" i="6"/>
  <c r="AA1664" i="6"/>
  <c r="AA1829" i="6"/>
  <c r="AA1996" i="6"/>
  <c r="AA1670" i="6"/>
  <c r="AA1835" i="6"/>
  <c r="AA1962" i="6"/>
  <c r="AA1568" i="6"/>
  <c r="AA1534" i="6"/>
  <c r="AA1385" i="6"/>
  <c r="AA1210" i="6"/>
  <c r="AA1809" i="6"/>
  <c r="AA1497" i="6"/>
  <c r="AA1343" i="6"/>
  <c r="AA1484" i="6"/>
  <c r="AA1332" i="6"/>
  <c r="AA1831" i="6"/>
  <c r="AA1782" i="6"/>
  <c r="AA1566" i="6"/>
  <c r="AA1552" i="6"/>
  <c r="AA1768" i="6"/>
  <c r="AA2098" i="6"/>
  <c r="AA2123" i="6"/>
  <c r="AA2177" i="6"/>
  <c r="AA2068" i="6"/>
  <c r="AA2219" i="6"/>
  <c r="AA2146" i="6"/>
  <c r="AA2207" i="6"/>
  <c r="AA2423" i="6"/>
  <c r="AA2215" i="6"/>
  <c r="AA2431" i="6"/>
  <c r="AA2624" i="6"/>
  <c r="AA2696" i="6"/>
  <c r="AA2288" i="6"/>
  <c r="AA2260" i="6"/>
  <c r="AA2476" i="6"/>
  <c r="AA2636" i="6"/>
  <c r="AA2182" i="6"/>
  <c r="AA2398" i="6"/>
  <c r="AA2911" i="6"/>
  <c r="AA2449" i="6"/>
  <c r="AA2082" i="6"/>
  <c r="AA2473" i="6"/>
  <c r="AA2133" i="6"/>
  <c r="AA2363" i="6"/>
  <c r="AA2015" i="6"/>
  <c r="AA1625" i="6"/>
  <c r="AA1826" i="6"/>
  <c r="AA1948" i="6"/>
  <c r="AA1559" i="6"/>
  <c r="AA1796" i="6"/>
  <c r="AA1937" i="6"/>
  <c r="AA2058" i="6"/>
  <c r="AA1622" i="6"/>
  <c r="AA1859" i="6"/>
  <c r="AA1954" i="6"/>
  <c r="AA1592" i="6"/>
  <c r="AA1757" i="6"/>
  <c r="AA1933" i="6"/>
  <c r="AA1598" i="6"/>
  <c r="AA1763" i="6"/>
  <c r="AA1931" i="6"/>
  <c r="AA1858" i="6"/>
  <c r="AA1510" i="6"/>
  <c r="AA1354" i="6"/>
  <c r="AA2067" i="6"/>
  <c r="AA2461" i="6"/>
  <c r="AA2282" i="6"/>
  <c r="AA2327" i="6"/>
  <c r="AA1971" i="6"/>
  <c r="AA1589" i="6"/>
  <c r="AA1790" i="6"/>
  <c r="AA1919" i="6"/>
  <c r="AA2179" i="6"/>
  <c r="AA1760" i="6"/>
  <c r="AA1898" i="6"/>
  <c r="AA1977" i="6"/>
  <c r="AA1586" i="6"/>
  <c r="AA1823" i="6"/>
  <c r="AA1944" i="6"/>
  <c r="AA1556" i="6"/>
  <c r="AA1721" i="6"/>
  <c r="AA1923" i="6"/>
  <c r="AA1562" i="6"/>
  <c r="AA1727" i="6"/>
  <c r="AA1902" i="6"/>
  <c r="AA1822" i="6"/>
  <c r="AA2001" i="6"/>
  <c r="AA1724" i="6"/>
  <c r="AA1889" i="6"/>
  <c r="AA1956" i="6"/>
  <c r="AA1550" i="6"/>
  <c r="AA1787" i="6"/>
  <c r="AA1935" i="6"/>
  <c r="AA2186" i="6"/>
  <c r="AA1685" i="6"/>
  <c r="AA1913" i="6"/>
  <c r="AA2017" i="6"/>
  <c r="AA1691" i="6"/>
  <c r="AA1856" i="6"/>
  <c r="AA1786" i="6"/>
  <c r="AA1486" i="6"/>
  <c r="AA1323" i="6"/>
  <c r="AA1665" i="6"/>
  <c r="AA1449" i="6"/>
  <c r="AA1281" i="6"/>
  <c r="AA1436" i="6"/>
  <c r="AA1270" i="6"/>
  <c r="AA1783" i="6"/>
  <c r="AA1710" i="6"/>
  <c r="AA2156" i="6"/>
  <c r="AA2468" i="6"/>
  <c r="AA2155" i="6"/>
  <c r="AA2515" i="6"/>
  <c r="AA2299" i="6"/>
  <c r="AA2163" i="6"/>
  <c r="AA2489" i="6"/>
  <c r="AA2094" i="6"/>
  <c r="AA2230" i="6"/>
  <c r="AA2273" i="6"/>
  <c r="AA2378" i="6"/>
  <c r="AA2050" i="6"/>
  <c r="AA2425" i="6"/>
  <c r="AA2237" i="6"/>
  <c r="AA2194" i="6"/>
  <c r="AA1950" i="6"/>
  <c r="AA2014" i="6"/>
  <c r="AA1718" i="6"/>
  <c r="AA1876" i="6"/>
  <c r="AA1979" i="6"/>
  <c r="AA1688" i="6"/>
  <c r="AA1853" i="6"/>
  <c r="AA2139" i="6"/>
  <c r="AA2444" i="6"/>
  <c r="AA2138" i="6"/>
  <c r="AA2491" i="6"/>
  <c r="AA2277" i="6"/>
  <c r="AA2145" i="6"/>
  <c r="AA2453" i="6"/>
  <c r="AA2085" i="6"/>
  <c r="AA2208" i="6"/>
  <c r="AA2083" i="6"/>
  <c r="AA2354" i="6"/>
  <c r="AA2041" i="6"/>
  <c r="AA2401" i="6"/>
  <c r="AA2226" i="6"/>
  <c r="AA2167" i="6"/>
  <c r="AA1930" i="6"/>
  <c r="AA2003" i="6"/>
  <c r="AA1682" i="6"/>
  <c r="AA1847" i="6"/>
  <c r="AA1947" i="6"/>
  <c r="AA1652" i="6"/>
  <c r="AA1817" i="6"/>
  <c r="AA1917" i="6"/>
  <c r="AA2031" i="6"/>
  <c r="AA2121" i="6"/>
  <c r="AA2432" i="6"/>
  <c r="AA2129" i="6"/>
  <c r="AA2479" i="6"/>
  <c r="AA2221" i="6"/>
  <c r="AA2136" i="6"/>
  <c r="AA2417" i="6"/>
  <c r="AA2061" i="6"/>
  <c r="AA2198" i="6"/>
  <c r="AA2018" i="6"/>
  <c r="AA2342" i="6"/>
  <c r="AA1993" i="6"/>
  <c r="AA2389" i="6"/>
  <c r="AA2185" i="6"/>
  <c r="AA2158" i="6"/>
  <c r="AA1901" i="6"/>
  <c r="AA1992" i="6"/>
  <c r="AA1646" i="6"/>
  <c r="AA1811" i="6"/>
  <c r="AA1938" i="6"/>
  <c r="AA1616" i="6"/>
  <c r="AA2338" i="6"/>
  <c r="AA2023" i="6"/>
  <c r="AA2097" i="6"/>
  <c r="AA2408" i="6"/>
  <c r="AA2120" i="6"/>
  <c r="AA2455" i="6"/>
  <c r="AA2190" i="6"/>
  <c r="AA2118" i="6"/>
  <c r="AA2381" i="6"/>
  <c r="AA2011" i="6"/>
  <c r="AA2126" i="6"/>
  <c r="AA1909" i="6"/>
  <c r="AA2318" i="6"/>
  <c r="AA1969" i="6"/>
  <c r="AA2365" i="6"/>
  <c r="AA2149" i="6"/>
  <c r="AA2047" i="6"/>
  <c r="AA1841" i="6"/>
  <c r="AA1960" i="6"/>
  <c r="AA1610" i="6"/>
  <c r="AA1775" i="6"/>
  <c r="AA1928" i="6"/>
  <c r="AA1580" i="6"/>
  <c r="AA1384" i="6"/>
  <c r="AA2620" i="6"/>
  <c r="AA1926" i="6"/>
  <c r="AA2116" i="6"/>
  <c r="AA1781" i="6"/>
  <c r="S426" i="12"/>
  <c r="V426" i="12" s="1"/>
  <c r="T426" i="12"/>
  <c r="AA2411" i="6"/>
  <c r="AA2602" i="6"/>
  <c r="AA2944" i="6"/>
  <c r="AA2333" i="6"/>
  <c r="AA2549" i="6"/>
  <c r="AA2676" i="6"/>
  <c r="AA2295" i="6"/>
  <c r="AA2952" i="6"/>
  <c r="AA2757" i="6"/>
  <c r="AA2244" i="6"/>
  <c r="AA2850" i="6"/>
  <c r="AA2409" i="6"/>
  <c r="AA2203" i="6"/>
  <c r="AA1412" i="6"/>
  <c r="AA1248" i="6"/>
  <c r="AA1517" i="6"/>
  <c r="AA1360" i="6"/>
  <c r="AA1528" i="6"/>
  <c r="AA1380" i="6"/>
  <c r="AA1205" i="6"/>
  <c r="AA1563" i="6"/>
  <c r="AA1410" i="6"/>
  <c r="AA2732" i="6"/>
  <c r="AA2314" i="6"/>
  <c r="AA2530" i="6"/>
  <c r="AA2623" i="6"/>
  <c r="AA3095" i="6"/>
  <c r="AA3076" i="6"/>
  <c r="AA2677" i="6"/>
  <c r="AA2749" i="6"/>
  <c r="AA1737" i="6"/>
  <c r="AA1473" i="6"/>
  <c r="AA1312" i="6"/>
  <c r="AA1460" i="6"/>
  <c r="AA1301" i="6"/>
  <c r="AA1807" i="6"/>
  <c r="AA1746" i="6"/>
  <c r="AA1542" i="6"/>
  <c r="AA1392" i="6"/>
  <c r="AA1498" i="6"/>
  <c r="AA1344" i="6"/>
  <c r="AA1701" i="6"/>
  <c r="AA1461" i="6"/>
  <c r="AA1302" i="6"/>
  <c r="AA1448" i="6"/>
  <c r="AA1280" i="6"/>
  <c r="AA1795" i="6"/>
  <c r="AA1518" i="6"/>
  <c r="AA1361" i="6"/>
  <c r="AA1469" i="6"/>
  <c r="AA1298" i="6"/>
  <c r="AA1780" i="6"/>
  <c r="AA1480" i="6"/>
  <c r="AA1318" i="6"/>
  <c r="AA1851" i="6"/>
  <c r="AA1503" i="6"/>
  <c r="AA2212" i="6"/>
  <c r="AA1751" i="6"/>
  <c r="AA1915" i="6"/>
  <c r="AA2150" i="6"/>
  <c r="AA1649" i="6"/>
  <c r="AA1894" i="6"/>
  <c r="AA1995" i="6"/>
  <c r="AA1655" i="6"/>
  <c r="AA1820" i="6"/>
  <c r="AA1715" i="6"/>
  <c r="AA1905" i="6"/>
  <c r="AA1997" i="6"/>
  <c r="AA1613" i="6"/>
  <c r="AA1872" i="6"/>
  <c r="AA1984" i="6"/>
  <c r="AA1619" i="6"/>
  <c r="AA1784" i="6"/>
  <c r="AA1714" i="6"/>
  <c r="AA1897" i="6"/>
  <c r="AA2104" i="6"/>
  <c r="AA1679" i="6"/>
  <c r="AA1844" i="6"/>
  <c r="AA1953" i="6"/>
  <c r="AA1577" i="6"/>
  <c r="AA1850" i="6"/>
  <c r="AA1973" i="6"/>
  <c r="AA1583" i="6"/>
  <c r="AA1745" i="6"/>
  <c r="AA1838" i="6"/>
  <c r="AA2021" i="6"/>
  <c r="AA1643" i="6"/>
  <c r="AA1808" i="6"/>
  <c r="AA1934" i="6"/>
  <c r="AA2125" i="6"/>
  <c r="AA1814" i="6"/>
  <c r="AA1942" i="6"/>
  <c r="AA1974" i="6"/>
  <c r="AA2022" i="6"/>
  <c r="AA2360" i="6"/>
  <c r="AA2005" i="6"/>
  <c r="AA2407" i="6"/>
  <c r="AA2154" i="6"/>
  <c r="AA2086" i="6"/>
  <c r="AA2275" i="6"/>
  <c r="AA1939" i="6"/>
  <c r="AA2084" i="6"/>
  <c r="AA2486" i="6"/>
  <c r="AA2228" i="6"/>
  <c r="AA2545" i="6"/>
  <c r="AA2293" i="6"/>
  <c r="AA2057" i="6"/>
  <c r="AA1975" i="6"/>
  <c r="AA1733" i="6"/>
  <c r="AA1910" i="6"/>
  <c r="AA2049" i="6"/>
  <c r="AA1667" i="6"/>
  <c r="AA1890" i="6"/>
  <c r="AA1989" i="6"/>
  <c r="AA1637" i="6"/>
  <c r="AA1730" i="6"/>
  <c r="AA1916" i="6"/>
  <c r="AA2091" i="6"/>
  <c r="AA1700" i="6"/>
  <c r="AA1865" i="6"/>
  <c r="AA2066" i="6"/>
  <c r="AA1706" i="6"/>
  <c r="AA1871" i="6"/>
  <c r="AA1972" i="6"/>
  <c r="AA1604" i="6"/>
  <c r="AA1546" i="6"/>
  <c r="AA1395" i="6"/>
  <c r="AA1220" i="6"/>
  <c r="AA1845" i="6"/>
  <c r="AA1509" i="6"/>
  <c r="AA1353" i="6"/>
  <c r="AA1496" i="6"/>
  <c r="AA1342" i="6"/>
  <c r="AA1843" i="6"/>
  <c r="AA1806" i="6"/>
  <c r="AA1590" i="6"/>
  <c r="AA1434" i="6"/>
  <c r="AA1258" i="6"/>
  <c r="AA1529" i="6"/>
  <c r="AA1370" i="6"/>
  <c r="AA1206" i="6"/>
  <c r="AA1540" i="6"/>
  <c r="AA1390" i="6"/>
  <c r="AA1215" i="6"/>
  <c r="AA1599" i="6"/>
  <c r="AA1420" i="6"/>
  <c r="AA1245" i="6"/>
  <c r="AA1538" i="6"/>
  <c r="AA1388" i="6"/>
  <c r="AA1224" i="6"/>
  <c r="AA1681" i="6"/>
  <c r="AA1367" i="6"/>
  <c r="AA1192" i="6"/>
  <c r="AA1728" i="6"/>
  <c r="AA1584" i="6"/>
  <c r="AA1440" i="6"/>
  <c r="AA1263" i="6"/>
  <c r="AA1907" i="6"/>
  <c r="AA1427" i="6"/>
  <c r="AA1252" i="6"/>
  <c r="AA1603" i="6"/>
  <c r="AA1290" i="6"/>
  <c r="AA1382" i="6"/>
  <c r="AA1357" i="6"/>
  <c r="AA1345" i="6"/>
  <c r="AA1237" i="6"/>
  <c r="AA1582" i="6"/>
  <c r="AA1798" i="6"/>
  <c r="AA1648" i="6"/>
  <c r="AA1864" i="6"/>
  <c r="AA1453" i="6"/>
  <c r="AA1525" i="6"/>
  <c r="AA1693" i="6"/>
  <c r="AA1888" i="6"/>
  <c r="AA1666" i="6"/>
  <c r="AA1918" i="6"/>
  <c r="AA1732" i="6"/>
  <c r="AA1235" i="6"/>
  <c r="AA1526" i="6"/>
  <c r="AA1378" i="6"/>
  <c r="AA1203" i="6"/>
  <c r="AA1873" i="6"/>
  <c r="AA1669" i="6"/>
  <c r="AA1346" i="6"/>
  <c r="AA1860" i="6"/>
  <c r="AA1716" i="6"/>
  <c r="AA1572" i="6"/>
  <c r="AA1428" i="6"/>
  <c r="AA1253" i="6"/>
  <c r="AA1895" i="6"/>
  <c r="AA1406" i="6"/>
  <c r="AA1242" i="6"/>
  <c r="AA1735" i="6"/>
  <c r="AA1591" i="6"/>
  <c r="AA1267" i="6"/>
  <c r="AA1228" i="6"/>
  <c r="AA1310" i="6"/>
  <c r="AA1238" i="6"/>
  <c r="AA1279" i="6"/>
  <c r="AA1417" i="6"/>
  <c r="AA1255" i="6"/>
  <c r="AA1309" i="6"/>
  <c r="AA1611" i="6"/>
  <c r="AA1827" i="6"/>
  <c r="AA1677" i="6"/>
  <c r="AA1879" i="6"/>
  <c r="AA1459" i="6"/>
  <c r="AA1531" i="6"/>
  <c r="AA1722" i="6"/>
  <c r="AA1988" i="6"/>
  <c r="AA1695" i="6"/>
  <c r="AA1883" i="6"/>
  <c r="AA1761" i="6"/>
  <c r="AA2072" i="6"/>
  <c r="AA2114" i="6"/>
  <c r="AA2074" i="6"/>
  <c r="AA2060" i="6"/>
  <c r="AA2188" i="6"/>
  <c r="AA2029" i="6"/>
  <c r="AA2183" i="6"/>
  <c r="AA2416" i="6"/>
  <c r="AA3029" i="6"/>
  <c r="AA2402" i="6"/>
  <c r="AA2608" i="6"/>
  <c r="AA2617" i="6"/>
  <c r="AA2281" i="6"/>
  <c r="AA2231" i="6"/>
  <c r="AA2447" i="6"/>
  <c r="AA2626" i="6"/>
  <c r="AA2153" i="6"/>
  <c r="AA2369" i="6"/>
  <c r="AA2720" i="6"/>
  <c r="AA2420" i="6"/>
  <c r="AA2612" i="6"/>
  <c r="AA2660" i="6"/>
  <c r="AA2285" i="6"/>
  <c r="AA2501" i="6"/>
  <c r="AA2599" i="6"/>
  <c r="AA2821" i="6"/>
  <c r="AA3070" i="6"/>
  <c r="AA3121" i="6"/>
  <c r="AA2842" i="6"/>
  <c r="AA3012" i="6"/>
  <c r="AA3065" i="6"/>
  <c r="AA3098" i="6"/>
  <c r="AA2632" i="6"/>
  <c r="AA2704" i="6"/>
  <c r="AA2776" i="6"/>
  <c r="AA2890" i="6"/>
  <c r="AA3060" i="6"/>
  <c r="AA3100" i="6"/>
  <c r="AA2627" i="6"/>
  <c r="AA2699" i="6"/>
  <c r="AA2771" i="6"/>
  <c r="AA3035" i="6"/>
  <c r="AA3284" i="6"/>
  <c r="AA3151" i="6"/>
  <c r="AA3139" i="6"/>
  <c r="AA3428" i="6"/>
  <c r="AA3199" i="6"/>
  <c r="AA3548" i="6"/>
  <c r="AA3731" i="6"/>
  <c r="AA3716" i="6"/>
  <c r="AA3783" i="6"/>
  <c r="AA3758" i="6"/>
  <c r="AA3839" i="6"/>
  <c r="AA3904" i="6"/>
  <c r="AA4314" i="6"/>
  <c r="AA3806" i="6"/>
  <c r="AA3834" i="6"/>
  <c r="AA3940" i="6"/>
  <c r="AA3768" i="6"/>
  <c r="AA3836" i="6"/>
  <c r="AA3884" i="6"/>
  <c r="AA3992" i="6"/>
  <c r="AA4100" i="6"/>
  <c r="AA4225" i="6"/>
  <c r="AA3943" i="6"/>
  <c r="AA4051" i="6"/>
  <c r="AA4159" i="6"/>
  <c r="AA4404" i="6"/>
  <c r="AA3829" i="6"/>
  <c r="AA3915" i="6"/>
  <c r="AA4023" i="6"/>
  <c r="AA4131" i="6"/>
  <c r="AA4384" i="6"/>
  <c r="AA3895" i="6"/>
  <c r="AA4003" i="6"/>
  <c r="AA4111" i="6"/>
  <c r="AA4312" i="6"/>
  <c r="AA3867" i="6"/>
  <c r="AA3975" i="6"/>
  <c r="AA4083" i="6"/>
  <c r="AA4191" i="6"/>
  <c r="AA4407" i="6"/>
  <c r="AA4381" i="6"/>
  <c r="AA4232" i="6"/>
  <c r="AA4395" i="6"/>
  <c r="AA1217" i="6"/>
  <c r="AA1493" i="6"/>
  <c r="AA1329" i="6"/>
  <c r="AA1852" i="6"/>
  <c r="AA1504" i="6"/>
  <c r="AA1349" i="6"/>
  <c r="AA1527" i="6"/>
  <c r="AA1379" i="6"/>
  <c r="AA1204" i="6"/>
  <c r="AA1502" i="6"/>
  <c r="AA1347" i="6"/>
  <c r="AA1849" i="6"/>
  <c r="AA1633" i="6"/>
  <c r="AA1326" i="6"/>
  <c r="AA1836" i="6"/>
  <c r="AA1692" i="6"/>
  <c r="AA1548" i="6"/>
  <c r="AA1397" i="6"/>
  <c r="AA1222" i="6"/>
  <c r="AA1535" i="6"/>
  <c r="AA1386" i="6"/>
  <c r="AA1211" i="6"/>
  <c r="AA1711" i="6"/>
  <c r="AA1567" i="6"/>
  <c r="AA1269" i="6"/>
  <c r="AA1231" i="6"/>
  <c r="AA1372" i="6"/>
  <c r="AA1207" i="6"/>
  <c r="AA1351" i="6"/>
  <c r="AA1399" i="6"/>
  <c r="AA1393" i="6"/>
  <c r="AA1219" i="6"/>
  <c r="AA1647" i="6"/>
  <c r="AA1863" i="6"/>
  <c r="AA1713" i="6"/>
  <c r="AA1952" i="6"/>
  <c r="AA1471" i="6"/>
  <c r="AA1543" i="6"/>
  <c r="AA1758" i="6"/>
  <c r="AA1946" i="6"/>
  <c r="AA1731" i="6"/>
  <c r="AA1581" i="6"/>
  <c r="AA1797" i="6"/>
  <c r="AA2140" i="6"/>
  <c r="AA2132" i="6"/>
  <c r="AA2009" i="6"/>
  <c r="AA2075" i="6"/>
  <c r="AA2020" i="6"/>
  <c r="AA2164" i="6"/>
  <c r="AA2236" i="6"/>
  <c r="AA2452" i="6"/>
  <c r="AA2222" i="6"/>
  <c r="AA2438" i="6"/>
  <c r="AA2654" i="6"/>
  <c r="AA2885" i="6"/>
  <c r="AA2317" i="6"/>
  <c r="AA2267" i="6"/>
  <c r="AA2483" i="6"/>
  <c r="AA2708" i="6"/>
  <c r="AA2189" i="6"/>
  <c r="AA2405" i="6"/>
  <c r="AA3068" i="6"/>
  <c r="AA1734" i="6"/>
  <c r="AA1530" i="6"/>
  <c r="AA1371" i="6"/>
  <c r="AA1196" i="6"/>
  <c r="AA1481" i="6"/>
  <c r="AA1319" i="6"/>
  <c r="AA1816" i="6"/>
  <c r="AA1492" i="6"/>
  <c r="AA1328" i="6"/>
  <c r="AA1887" i="6"/>
  <c r="AA1515" i="6"/>
  <c r="AA1358" i="6"/>
  <c r="AA1194" i="6"/>
  <c r="AA1490" i="6"/>
  <c r="AA1337" i="6"/>
  <c r="AA1825" i="6"/>
  <c r="AA1609" i="6"/>
  <c r="AA1305" i="6"/>
  <c r="AA1824" i="6"/>
  <c r="AA1680" i="6"/>
  <c r="AA1536" i="6"/>
  <c r="AA1376" i="6"/>
  <c r="AA1212" i="6"/>
  <c r="AA1523" i="6"/>
  <c r="AA1365" i="6"/>
  <c r="AA1190" i="6"/>
  <c r="AA1699" i="6"/>
  <c r="AA1555" i="6"/>
  <c r="AA1218" i="6"/>
  <c r="AA1291" i="6"/>
  <c r="AA1654" i="6"/>
  <c r="AA1870" i="6"/>
  <c r="AA1720" i="6"/>
  <c r="AA1904" i="6"/>
  <c r="AA1477" i="6"/>
  <c r="AA1549" i="6"/>
  <c r="AA1765" i="6"/>
  <c r="AA2000" i="6"/>
  <c r="AA1738" i="6"/>
  <c r="AA1588" i="6"/>
  <c r="AA1804" i="6"/>
  <c r="AA2291" i="6"/>
  <c r="AA2176" i="6"/>
  <c r="AA2026" i="6"/>
  <c r="AA2101" i="6"/>
  <c r="AA2069" i="6"/>
  <c r="AA2233" i="6"/>
  <c r="AA2243" i="6"/>
  <c r="AA2459" i="6"/>
  <c r="AA2251" i="6"/>
  <c r="AA2467" i="6"/>
  <c r="AA2726" i="6"/>
  <c r="AA3042" i="6"/>
  <c r="AA2324" i="6"/>
  <c r="AA2296" i="6"/>
  <c r="AA2512" i="6"/>
  <c r="AA2898" i="6"/>
  <c r="AA2218" i="6"/>
  <c r="AA2434" i="6"/>
  <c r="AA2269" i="6"/>
  <c r="AA1348" i="6"/>
  <c r="AA1478" i="6"/>
  <c r="AA1316" i="6"/>
  <c r="AA1813" i="6"/>
  <c r="AA1597" i="6"/>
  <c r="AA1295" i="6"/>
  <c r="AA1812" i="6"/>
  <c r="AA1668" i="6"/>
  <c r="AA1524" i="6"/>
  <c r="AA1366" i="6"/>
  <c r="AA1191" i="6"/>
  <c r="AA1511" i="6"/>
  <c r="AA1355" i="6"/>
  <c r="AA1331" i="6"/>
  <c r="AA1687" i="6"/>
  <c r="AA1341" i="6"/>
  <c r="AA1195" i="6"/>
  <c r="AA1321" i="6"/>
  <c r="AA1363" i="6"/>
  <c r="AA1683" i="6"/>
  <c r="AA1885" i="6"/>
  <c r="AA1749" i="6"/>
  <c r="AA1943" i="6"/>
  <c r="AA1483" i="6"/>
  <c r="AA1578" i="6"/>
  <c r="AA1794" i="6"/>
  <c r="AA1551" i="6"/>
  <c r="AA1767" i="6"/>
  <c r="AA1617" i="6"/>
  <c r="AA1833" i="6"/>
  <c r="AA1959" i="6"/>
  <c r="AA2204" i="6"/>
  <c r="AA2092" i="6"/>
  <c r="AA2143" i="6"/>
  <c r="AA2110" i="6"/>
  <c r="AA2045" i="6"/>
  <c r="AA2272" i="6"/>
  <c r="AA2488" i="6"/>
  <c r="AA2258" i="6"/>
  <c r="AA2474" i="6"/>
  <c r="AA2839" i="6"/>
  <c r="AA2137" i="6"/>
  <c r="AA2533" i="6"/>
  <c r="AA2303" i="6"/>
  <c r="AA2519" i="6"/>
  <c r="AA3055" i="6"/>
  <c r="AA2225" i="6"/>
  <c r="AA2441" i="6"/>
  <c r="AA2276" i="6"/>
  <c r="AA2492" i="6"/>
  <c r="AA2435" i="6"/>
  <c r="AA2630" i="6"/>
  <c r="AA2357" i="6"/>
  <c r="AA2582" i="6"/>
  <c r="AA2826" i="6"/>
  <c r="AA3217" i="6"/>
  <c r="AA3161" i="6"/>
  <c r="AA2695" i="6"/>
  <c r="AA2767" i="6"/>
  <c r="AA2867" i="6"/>
  <c r="AA1750" i="6"/>
  <c r="AA1474" i="6"/>
  <c r="AA1313" i="6"/>
  <c r="AA1629" i="6"/>
  <c r="AA1437" i="6"/>
  <c r="AA1271" i="6"/>
  <c r="AA1892" i="6"/>
  <c r="AA1424" i="6"/>
  <c r="AA1260" i="6"/>
  <c r="AA1771" i="6"/>
  <c r="AA1698" i="6"/>
  <c r="AA1506" i="6"/>
  <c r="AA1340" i="6"/>
  <c r="AA1457" i="6"/>
  <c r="AA1288" i="6"/>
  <c r="AA1744" i="6"/>
  <c r="AA1468" i="6"/>
  <c r="AA1308" i="6"/>
  <c r="AA1815" i="6"/>
  <c r="AA1491" i="6"/>
  <c r="AA1338" i="6"/>
  <c r="AA1466" i="6"/>
  <c r="AA1306" i="6"/>
  <c r="AA1789" i="6"/>
  <c r="AA1573" i="6"/>
  <c r="AA1274" i="6"/>
  <c r="AA1800" i="6"/>
  <c r="AA1656" i="6"/>
  <c r="AA1512" i="6"/>
  <c r="AA1356" i="6"/>
  <c r="AA1499" i="6"/>
  <c r="AA1334" i="6"/>
  <c r="AA1403" i="6"/>
  <c r="AA1675" i="6"/>
  <c r="AA1285" i="6"/>
  <c r="AA1225" i="6"/>
  <c r="AA1690" i="6"/>
  <c r="AA1911" i="6"/>
  <c r="AA1756" i="6"/>
  <c r="AA1964" i="6"/>
  <c r="AA1489" i="6"/>
  <c r="AA1585" i="6"/>
  <c r="AA1801" i="6"/>
  <c r="AA1558" i="6"/>
  <c r="AA1774" i="6"/>
  <c r="AA1624" i="6"/>
  <c r="AA1840" i="6"/>
  <c r="AA1967" i="6"/>
  <c r="AA2099" i="6"/>
  <c r="AA2108" i="6"/>
  <c r="AA2161" i="6"/>
  <c r="AA2171" i="6"/>
  <c r="AA2063" i="6"/>
  <c r="AA2279" i="6"/>
  <c r="AA2495" i="6"/>
  <c r="AA2287" i="6"/>
  <c r="AA2503" i="6"/>
  <c r="AA2996" i="6"/>
  <c r="AA2144" i="6"/>
  <c r="AA2540" i="6"/>
  <c r="AA2332" i="6"/>
  <c r="AA2548" i="6"/>
  <c r="AA1462" i="6"/>
  <c r="AA1292" i="6"/>
  <c r="AA1593" i="6"/>
  <c r="AA1425" i="6"/>
  <c r="AA1250" i="6"/>
  <c r="AA1880" i="6"/>
  <c r="AA1414" i="6"/>
  <c r="AA1239" i="6"/>
  <c r="AA1759" i="6"/>
  <c r="AA1674" i="6"/>
  <c r="AA1494" i="6"/>
  <c r="AA1330" i="6"/>
  <c r="AA1445" i="6"/>
  <c r="AA1278" i="6"/>
  <c r="AA1708" i="6"/>
  <c r="AA1456" i="6"/>
  <c r="AA1287" i="6"/>
  <c r="AA1779" i="6"/>
  <c r="AA1479" i="6"/>
  <c r="AA1317" i="6"/>
  <c r="AA1454" i="6"/>
  <c r="AA1296" i="6"/>
  <c r="AA1777" i="6"/>
  <c r="AA1561" i="6"/>
  <c r="AA1264" i="6"/>
  <c r="AA1788" i="6"/>
  <c r="AA1644" i="6"/>
  <c r="AA1500" i="6"/>
  <c r="AA1335" i="6"/>
  <c r="AA1487" i="6"/>
  <c r="AA1324" i="6"/>
  <c r="AA1249" i="6"/>
  <c r="AA1663" i="6"/>
  <c r="AA1362" i="6"/>
  <c r="AA1300" i="6"/>
  <c r="AA1375" i="6"/>
  <c r="AA1297" i="6"/>
  <c r="AA1189" i="6"/>
  <c r="AA1719" i="6"/>
  <c r="AA1569" i="6"/>
  <c r="AA1785" i="6"/>
  <c r="AA2008" i="6"/>
  <c r="AA1495" i="6"/>
  <c r="AA1614" i="6"/>
  <c r="AA1830" i="6"/>
  <c r="AA1587" i="6"/>
  <c r="AA1803" i="6"/>
  <c r="AA1653" i="6"/>
  <c r="AA1869" i="6"/>
  <c r="AA1983" i="6"/>
  <c r="AA2107" i="6"/>
  <c r="AA2134" i="6"/>
  <c r="AA2170" i="6"/>
  <c r="AA2036" i="6"/>
  <c r="AA1958" i="6"/>
  <c r="AA2308" i="6"/>
  <c r="AA2524" i="6"/>
  <c r="AA2294" i="6"/>
  <c r="AA2510" i="6"/>
  <c r="AA2482" i="6"/>
  <c r="AA2173" i="6"/>
  <c r="AA2666" i="6"/>
  <c r="AA2339" i="6"/>
  <c r="AA1748" i="6"/>
  <c r="AA1678" i="6"/>
  <c r="AA1450" i="6"/>
  <c r="AA1282" i="6"/>
  <c r="AA1557" i="6"/>
  <c r="AA1415" i="6"/>
  <c r="AA1240" i="6"/>
  <c r="AA1544" i="6"/>
  <c r="AA1404" i="6"/>
  <c r="AA1229" i="6"/>
  <c r="AA1747" i="6"/>
  <c r="AA1662" i="6"/>
  <c r="AA1482" i="6"/>
  <c r="AA1320" i="6"/>
  <c r="AA1433" i="6"/>
  <c r="AA1257" i="6"/>
  <c r="AA1672" i="6"/>
  <c r="AA1444" i="6"/>
  <c r="AA1277" i="6"/>
  <c r="AA1743" i="6"/>
  <c r="AA1467" i="6"/>
  <c r="AA1307" i="6"/>
  <c r="AA1442" i="6"/>
  <c r="AA1275" i="6"/>
  <c r="AA1753" i="6"/>
  <c r="AA1418" i="6"/>
  <c r="AA1254" i="6"/>
  <c r="AA1776" i="6"/>
  <c r="AA1632" i="6"/>
  <c r="AA1488" i="6"/>
  <c r="AA1325" i="6"/>
  <c r="AA1475" i="6"/>
  <c r="AA1314" i="6"/>
  <c r="AA1213" i="6"/>
  <c r="AA1651" i="6"/>
  <c r="AA1339" i="6"/>
  <c r="AA1423" i="6"/>
  <c r="AA1369" i="6"/>
  <c r="AA1261" i="6"/>
  <c r="AA1726" i="6"/>
  <c r="AA1576" i="6"/>
  <c r="AA1792" i="6"/>
  <c r="AA1429" i="6"/>
  <c r="AA1501" i="6"/>
  <c r="AA1621" i="6"/>
  <c r="AA1837" i="6"/>
  <c r="AA1594" i="6"/>
  <c r="AA1810" i="6"/>
  <c r="AA1660" i="6"/>
  <c r="AA1900" i="6"/>
  <c r="AA1991" i="6"/>
  <c r="AA2141" i="6"/>
  <c r="AA2197" i="6"/>
  <c r="AA2240" i="6"/>
  <c r="AA2044" i="6"/>
  <c r="AA1982" i="6"/>
  <c r="AA2315" i="6"/>
  <c r="AA2531" i="6"/>
  <c r="AA2323" i="6"/>
  <c r="AA2539" i="6"/>
  <c r="AA2518" i="6"/>
  <c r="AA2180" i="6"/>
  <c r="AA2738" i="6"/>
  <c r="AA2255" i="6"/>
  <c r="AA1712" i="6"/>
  <c r="AA1642" i="6"/>
  <c r="AA1438" i="6"/>
  <c r="AA1272" i="6"/>
  <c r="AA1545" i="6"/>
  <c r="AA1394" i="6"/>
  <c r="AA1230" i="6"/>
  <c r="AA1532" i="6"/>
  <c r="AA1383" i="6"/>
  <c r="AA1208" i="6"/>
  <c r="AA1854" i="6"/>
  <c r="AA1638" i="6"/>
  <c r="AA1470" i="6"/>
  <c r="AA1299" i="6"/>
  <c r="AA1422" i="6"/>
  <c r="AA1247" i="6"/>
  <c r="AA1636" i="6"/>
  <c r="AA1432" i="6"/>
  <c r="AA1256" i="6"/>
  <c r="AA1707" i="6"/>
  <c r="AA1455" i="6"/>
  <c r="AA1286" i="6"/>
  <c r="AA1430" i="6"/>
  <c r="AA1265" i="6"/>
  <c r="AA1741" i="6"/>
  <c r="AA1408" i="6"/>
  <c r="AA1233" i="6"/>
  <c r="AA1764" i="6"/>
  <c r="AA1620" i="6"/>
  <c r="AA1476" i="6"/>
  <c r="AA1304" i="6"/>
  <c r="AA1463" i="6"/>
  <c r="AA1293" i="6"/>
  <c r="AA1639" i="6"/>
  <c r="AA1315" i="6"/>
  <c r="AA1411" i="6"/>
  <c r="AA1333" i="6"/>
  <c r="AA1755" i="6"/>
  <c r="AA1605" i="6"/>
  <c r="AA1821" i="6"/>
  <c r="AA1435" i="6"/>
  <c r="AA1507" i="6"/>
  <c r="AA1650" i="6"/>
  <c r="AA1866" i="6"/>
  <c r="AA1623" i="6"/>
  <c r="AA1839" i="6"/>
  <c r="AA1689" i="6"/>
  <c r="AA1929" i="6"/>
  <c r="AA2024" i="6"/>
  <c r="AA2159" i="6"/>
  <c r="AA2284" i="6"/>
  <c r="AA2027" i="6"/>
  <c r="AA2053" i="6"/>
  <c r="AA2006" i="6"/>
  <c r="AA2344" i="6"/>
  <c r="AA2560" i="6"/>
  <c r="AA2330" i="6"/>
  <c r="AA2546" i="6"/>
  <c r="AA2525" i="6"/>
  <c r="AA2209" i="6"/>
  <c r="AA2852" i="6"/>
  <c r="AA1209" i="6"/>
  <c r="AA1520" i="6"/>
  <c r="AA1373" i="6"/>
  <c r="AA1198" i="6"/>
  <c r="AA1867" i="6"/>
  <c r="AA1842" i="6"/>
  <c r="AA1626" i="6"/>
  <c r="AA1458" i="6"/>
  <c r="AA1289" i="6"/>
  <c r="AA1877" i="6"/>
  <c r="AA1401" i="6"/>
  <c r="AA1226" i="6"/>
  <c r="AA1600" i="6"/>
  <c r="AA1421" i="6"/>
  <c r="AA1246" i="6"/>
  <c r="AA1671" i="6"/>
  <c r="AA1443" i="6"/>
  <c r="AA1276" i="6"/>
  <c r="AA1922" i="6"/>
  <c r="AA1419" i="6"/>
  <c r="AA1244" i="6"/>
  <c r="AA1717" i="6"/>
  <c r="AA1398" i="6"/>
  <c r="AA1223" i="6"/>
  <c r="AA1752" i="6"/>
  <c r="AA1608" i="6"/>
  <c r="AA1464" i="6"/>
  <c r="AA1294" i="6"/>
  <c r="AA1451" i="6"/>
  <c r="AA1283" i="6"/>
  <c r="AA1413" i="6"/>
  <c r="AA1627" i="6"/>
  <c r="AA1303" i="6"/>
  <c r="AA1201" i="6"/>
  <c r="AA1405" i="6"/>
  <c r="AA1762" i="6"/>
  <c r="AA1612" i="6"/>
  <c r="AA1828" i="6"/>
  <c r="AA1441" i="6"/>
  <c r="AA1513" i="6"/>
  <c r="AA1657" i="6"/>
  <c r="AA1925" i="6"/>
  <c r="AA1630" i="6"/>
  <c r="AA1846" i="6"/>
  <c r="AA1696" i="6"/>
  <c r="AA1970" i="6"/>
  <c r="AA2032" i="6"/>
  <c r="AA2168" i="6"/>
  <c r="AA1994" i="6"/>
  <c r="AA2117" i="6"/>
  <c r="AA2062" i="6"/>
  <c r="AA2038" i="6"/>
  <c r="AA2351" i="6"/>
  <c r="AA2684" i="6"/>
  <c r="AA2359" i="6"/>
  <c r="AA2576" i="6"/>
  <c r="AA2554" i="6"/>
  <c r="AA2216" i="6"/>
  <c r="AA3088" i="6"/>
  <c r="AA2404" i="6"/>
  <c r="AA2594" i="6"/>
  <c r="T551" i="12"/>
  <c r="S551" i="12"/>
  <c r="V551" i="12" s="1"/>
  <c r="AA2056" i="6"/>
  <c r="AA2065" i="6"/>
  <c r="AA2033" i="6"/>
  <c r="AA2051" i="6"/>
  <c r="AA3082" i="6"/>
  <c r="AA4239" i="6"/>
  <c r="AA4410" i="6"/>
  <c r="AA4392" i="6"/>
  <c r="AA2456" i="6"/>
  <c r="AA2690" i="6"/>
  <c r="AA2924" i="6"/>
  <c r="AA2321" i="6"/>
  <c r="AA2485" i="6"/>
  <c r="AA2957" i="6"/>
  <c r="AA2558" i="6"/>
  <c r="AA2350" i="6"/>
  <c r="AA3152" i="6"/>
  <c r="AA2774" i="6"/>
  <c r="AA2881" i="6"/>
  <c r="AA3058" i="6"/>
  <c r="AA2534" i="6"/>
  <c r="AA2254" i="6"/>
  <c r="AA2470" i="6"/>
  <c r="AA2305" i="6"/>
  <c r="AA2555" i="6"/>
  <c r="AA2587" i="6"/>
  <c r="AA2261" i="6"/>
  <c r="AA2477" i="6"/>
  <c r="AA2368" i="6"/>
  <c r="AA2570" i="6"/>
  <c r="AA2611" i="6"/>
  <c r="AA2290" i="6"/>
  <c r="AA2375" i="6"/>
  <c r="AA2578" i="6"/>
  <c r="AA2678" i="6"/>
  <c r="AA2297" i="6"/>
  <c r="AA2750" i="6"/>
  <c r="AA2326" i="6"/>
  <c r="AA2542" i="6"/>
  <c r="AA2377" i="6"/>
  <c r="AA2537" i="6"/>
  <c r="AA2642" i="6"/>
  <c r="AA3109" i="6"/>
  <c r="AA3089" i="6"/>
  <c r="AA2683" i="6"/>
  <c r="AA2755" i="6"/>
  <c r="AA2834" i="6"/>
  <c r="AA3083" i="6"/>
  <c r="AA2762" i="6"/>
  <c r="AA2855" i="6"/>
  <c r="AA3025" i="6"/>
  <c r="AA3078" i="6"/>
  <c r="AA3145" i="6"/>
  <c r="AA2638" i="6"/>
  <c r="AA2710" i="6"/>
  <c r="AA2782" i="6"/>
  <c r="AA2903" i="6"/>
  <c r="AA3073" i="6"/>
  <c r="AA3107" i="6"/>
  <c r="AA2633" i="6"/>
  <c r="AA2705" i="6"/>
  <c r="AA2777" i="6"/>
  <c r="AA3061" i="6"/>
  <c r="AA3316" i="6"/>
  <c r="AA3158" i="6"/>
  <c r="AA3146" i="6"/>
  <c r="AA3460" i="6"/>
  <c r="AA3206" i="6"/>
  <c r="AA3556" i="6"/>
  <c r="AA3674" i="6"/>
  <c r="AA3790" i="6"/>
  <c r="AA3809" i="6"/>
  <c r="AA3771" i="6"/>
  <c r="AA3846" i="6"/>
  <c r="AA3926" i="6"/>
  <c r="AA3740" i="6"/>
  <c r="AA3864" i="6"/>
  <c r="AA3857" i="6"/>
  <c r="AA3962" i="6"/>
  <c r="AA3788" i="6"/>
  <c r="AA3851" i="6"/>
  <c r="AA3891" i="6"/>
  <c r="AA3999" i="6"/>
  <c r="AA4107" i="6"/>
  <c r="AA4234" i="6"/>
  <c r="AA3950" i="6"/>
  <c r="AA4058" i="6"/>
  <c r="AA4166" i="6"/>
  <c r="AA3763" i="6"/>
  <c r="AA3835" i="6"/>
  <c r="AA3922" i="6"/>
  <c r="AA4030" i="6"/>
  <c r="AA4138" i="6"/>
  <c r="AA4483" i="6"/>
  <c r="AA3902" i="6"/>
  <c r="AA4010" i="6"/>
  <c r="AA4118" i="6"/>
  <c r="AA4260" i="6"/>
  <c r="AA3874" i="6"/>
  <c r="AA3982" i="6"/>
  <c r="AA4090" i="6"/>
  <c r="AA4198" i="6"/>
  <c r="AA4414" i="6"/>
  <c r="AA4394" i="6"/>
  <c r="AA4238" i="6"/>
  <c r="AA4416" i="6"/>
  <c r="AA4252" i="6"/>
  <c r="AA4417" i="6"/>
  <c r="AA4452" i="6"/>
  <c r="AA4460" i="6"/>
  <c r="AA4983" i="6"/>
  <c r="AA2566" i="6"/>
  <c r="AA2714" i="6"/>
  <c r="AA3128" i="6"/>
  <c r="AA3102" i="6"/>
  <c r="AA2689" i="6"/>
  <c r="AA2761" i="6"/>
  <c r="AA2854" i="6"/>
  <c r="AA3096" i="6"/>
  <c r="AA2768" i="6"/>
  <c r="AA2868" i="6"/>
  <c r="AA3038" i="6"/>
  <c r="AA3091" i="6"/>
  <c r="AA3188" i="6"/>
  <c r="AA2644" i="6"/>
  <c r="AA2716" i="6"/>
  <c r="AA2788" i="6"/>
  <c r="AA2916" i="6"/>
  <c r="AA3086" i="6"/>
  <c r="AA2567" i="6"/>
  <c r="AA2639" i="6"/>
  <c r="AA2711" i="6"/>
  <c r="AA2783" i="6"/>
  <c r="AA3074" i="6"/>
  <c r="AA3348" i="6"/>
  <c r="AA3187" i="6"/>
  <c r="AA3175" i="6"/>
  <c r="AA3492" i="6"/>
  <c r="AA3235" i="6"/>
  <c r="AA3564" i="6"/>
  <c r="AA3692" i="6"/>
  <c r="AA3803" i="6"/>
  <c r="AA3830" i="6"/>
  <c r="AA3797" i="6"/>
  <c r="AA3871" i="6"/>
  <c r="AA3969" i="6"/>
  <c r="AA3753" i="6"/>
  <c r="AA4399" i="6"/>
  <c r="AA3735" i="6"/>
  <c r="AA4005" i="6"/>
  <c r="AA3801" i="6"/>
  <c r="AA4273" i="6"/>
  <c r="AA3898" i="6"/>
  <c r="AA4006" i="6"/>
  <c r="AA4114" i="6"/>
  <c r="AA4255" i="6"/>
  <c r="AA3957" i="6"/>
  <c r="AA4065" i="6"/>
  <c r="AA4173" i="6"/>
  <c r="AA3769" i="6"/>
  <c r="AA3841" i="6"/>
  <c r="AA3937" i="6"/>
  <c r="AA4045" i="6"/>
  <c r="AA4153" i="6"/>
  <c r="AA4204" i="6"/>
  <c r="AA3909" i="6"/>
  <c r="AA4017" i="6"/>
  <c r="AA4125" i="6"/>
  <c r="AA4281" i="6"/>
  <c r="AA3889" i="6"/>
  <c r="AA3997" i="6"/>
  <c r="AA4105" i="6"/>
  <c r="AA4214" i="6"/>
  <c r="AA4827" i="6"/>
  <c r="AA4422" i="6"/>
  <c r="AA4251" i="6"/>
  <c r="AA4423" i="6"/>
  <c r="AA4272" i="6"/>
  <c r="AA4440" i="6"/>
  <c r="AA4611" i="6"/>
  <c r="AA4466" i="6"/>
  <c r="AA4953" i="6"/>
  <c r="AA3154" i="6"/>
  <c r="AA2981" i="6"/>
  <c r="AA2650" i="6"/>
  <c r="AA2722" i="6"/>
  <c r="AA2794" i="6"/>
  <c r="AA2929" i="6"/>
  <c r="AA3116" i="6"/>
  <c r="AA2573" i="6"/>
  <c r="AA2645" i="6"/>
  <c r="AA2717" i="6"/>
  <c r="AA2789" i="6"/>
  <c r="AA3094" i="6"/>
  <c r="AA3380" i="6"/>
  <c r="AA3194" i="6"/>
  <c r="AA3182" i="6"/>
  <c r="AA3524" i="6"/>
  <c r="AA3242" i="6"/>
  <c r="AA3572" i="6"/>
  <c r="AA3722" i="6"/>
  <c r="AA3789" i="6"/>
  <c r="AA3852" i="6"/>
  <c r="AA3810" i="6"/>
  <c r="AA3726" i="6"/>
  <c r="AA3991" i="6"/>
  <c r="AA3779" i="6"/>
  <c r="AA3728" i="6"/>
  <c r="AA3748" i="6"/>
  <c r="AA4027" i="6"/>
  <c r="AA3821" i="6"/>
  <c r="AA4294" i="6"/>
  <c r="AA3913" i="6"/>
  <c r="AA4021" i="6"/>
  <c r="AA4129" i="6"/>
  <c r="AA4286" i="6"/>
  <c r="AA3964" i="6"/>
  <c r="AA4072" i="6"/>
  <c r="AA4180" i="6"/>
  <c r="AA3775" i="6"/>
  <c r="AA3847" i="6"/>
  <c r="AA3944" i="6"/>
  <c r="AA4052" i="6"/>
  <c r="AA4160" i="6"/>
  <c r="AA4220" i="6"/>
  <c r="AA3916" i="6"/>
  <c r="AA4024" i="6"/>
  <c r="AA4132" i="6"/>
  <c r="AA4386" i="6"/>
  <c r="AA3896" i="6"/>
  <c r="AA4004" i="6"/>
  <c r="AA4112" i="6"/>
  <c r="AA4222" i="6"/>
  <c r="AA4250" i="6"/>
  <c r="AA4429" i="6"/>
  <c r="AA4264" i="6"/>
  <c r="AA4447" i="6"/>
  <c r="AA4285" i="6"/>
  <c r="AA4489" i="6"/>
  <c r="AA4941" i="6"/>
  <c r="AA4472" i="6"/>
  <c r="AA4443" i="6"/>
  <c r="AA4779" i="6"/>
  <c r="AA4450" i="6"/>
  <c r="AA4463" i="6"/>
  <c r="AA4917" i="6"/>
  <c r="AA4815" i="6"/>
  <c r="AA2521" i="6"/>
  <c r="AA2464" i="6"/>
  <c r="AA2702" i="6"/>
  <c r="AA2386" i="6"/>
  <c r="AA2590" i="6"/>
  <c r="AA2983" i="6"/>
  <c r="AA2827" i="6"/>
  <c r="AA2629" i="6"/>
  <c r="AA2701" i="6"/>
  <c r="AA2773" i="6"/>
  <c r="AA2880" i="6"/>
  <c r="AA2992" i="6"/>
  <c r="AA2780" i="6"/>
  <c r="AA2894" i="6"/>
  <c r="AA3071" i="6"/>
  <c r="AA2974" i="6"/>
  <c r="AA3007" i="6"/>
  <c r="AA2656" i="6"/>
  <c r="AA2728" i="6"/>
  <c r="AA2800" i="6"/>
  <c r="AA2942" i="6"/>
  <c r="AA3125" i="6"/>
  <c r="AA2579" i="6"/>
  <c r="AA2651" i="6"/>
  <c r="AA2723" i="6"/>
  <c r="AA2795" i="6"/>
  <c r="AA3181" i="6"/>
  <c r="AA3412" i="6"/>
  <c r="AA3223" i="6"/>
  <c r="AA3211" i="6"/>
  <c r="AA3205" i="6"/>
  <c r="AA3680" i="6"/>
  <c r="AA3580" i="6"/>
  <c r="AA3743" i="6"/>
  <c r="AA3802" i="6"/>
  <c r="AA4149" i="6"/>
  <c r="AA3824" i="6"/>
  <c r="AA3746" i="6"/>
  <c r="AA4012" i="6"/>
  <c r="AA3792" i="6"/>
  <c r="AA3741" i="6"/>
  <c r="AA3761" i="6"/>
  <c r="AA4048" i="6"/>
  <c r="AA3828" i="6"/>
  <c r="AA4420" i="6"/>
  <c r="AA3920" i="6"/>
  <c r="AA4028" i="6"/>
  <c r="AA4136" i="6"/>
  <c r="AA4683" i="6"/>
  <c r="AA3979" i="6"/>
  <c r="AA4087" i="6"/>
  <c r="AA4195" i="6"/>
  <c r="AA3781" i="6"/>
  <c r="AA3853" i="6"/>
  <c r="AA3951" i="6"/>
  <c r="AA4059" i="6"/>
  <c r="AA4167" i="6"/>
  <c r="AA4332" i="6"/>
  <c r="AA3931" i="6"/>
  <c r="AA4039" i="6"/>
  <c r="AA4147" i="6"/>
  <c r="AA3819" i="6"/>
  <c r="AA3903" i="6"/>
  <c r="AA4011" i="6"/>
  <c r="AA4119" i="6"/>
  <c r="AA4231" i="6"/>
  <c r="AA4263" i="6"/>
  <c r="AA4437" i="6"/>
  <c r="AA4284" i="6"/>
  <c r="AA2312" i="6"/>
  <c r="AA2528" i="6"/>
  <c r="AA2471" i="6"/>
  <c r="AA2970" i="6"/>
  <c r="AA2393" i="6"/>
  <c r="AA2606" i="6"/>
  <c r="AA3118" i="6"/>
  <c r="AA2840" i="6"/>
  <c r="AA2635" i="6"/>
  <c r="AA2707" i="6"/>
  <c r="AA2779" i="6"/>
  <c r="AA2893" i="6"/>
  <c r="AA3005" i="6"/>
  <c r="AA2786" i="6"/>
  <c r="AA2914" i="6"/>
  <c r="AA3084" i="6"/>
  <c r="AA2987" i="6"/>
  <c r="AA3020" i="6"/>
  <c r="AA2662" i="6"/>
  <c r="AA2734" i="6"/>
  <c r="AA2806" i="6"/>
  <c r="AA2962" i="6"/>
  <c r="AA3224" i="6"/>
  <c r="AA2585" i="6"/>
  <c r="AA2657" i="6"/>
  <c r="AA2729" i="6"/>
  <c r="AA2801" i="6"/>
  <c r="AA3157" i="6"/>
  <c r="AA3444" i="6"/>
  <c r="AA3230" i="6"/>
  <c r="AA3218" i="6"/>
  <c r="AA3212" i="6"/>
  <c r="AA3698" i="6"/>
  <c r="AA3588" i="6"/>
  <c r="AA3764" i="6"/>
  <c r="AA3815" i="6"/>
  <c r="AA4171" i="6"/>
  <c r="AA3732" i="6"/>
  <c r="AA3759" i="6"/>
  <c r="AA4034" i="6"/>
  <c r="AA3812" i="6"/>
  <c r="AA3754" i="6"/>
  <c r="AA3774" i="6"/>
  <c r="AA4070" i="6"/>
  <c r="AA3858" i="6"/>
  <c r="AA4208" i="6"/>
  <c r="AA3927" i="6"/>
  <c r="AA4035" i="6"/>
  <c r="AA4143" i="6"/>
  <c r="AA3878" i="6"/>
  <c r="AA3986" i="6"/>
  <c r="AA4094" i="6"/>
  <c r="AA4202" i="6"/>
  <c r="AA3787" i="6"/>
  <c r="AA3859" i="6"/>
  <c r="AA3958" i="6"/>
  <c r="AA4066" i="6"/>
  <c r="AA4174" i="6"/>
  <c r="AA4353" i="6"/>
  <c r="AA3938" i="6"/>
  <c r="AA4046" i="6"/>
  <c r="AA4154" i="6"/>
  <c r="AA3825" i="6"/>
  <c r="AA3910" i="6"/>
  <c r="AA4018" i="6"/>
  <c r="AA4126" i="6"/>
  <c r="AA4240" i="6"/>
  <c r="AA4276" i="6"/>
  <c r="AA4446" i="6"/>
  <c r="AA4297" i="6"/>
  <c r="AA2506" i="6"/>
  <c r="AA2341" i="6"/>
  <c r="AA2557" i="6"/>
  <c r="AA2500" i="6"/>
  <c r="AA2206" i="6"/>
  <c r="AA2422" i="6"/>
  <c r="AA2614" i="6"/>
  <c r="AA2977" i="6"/>
  <c r="AA2860" i="6"/>
  <c r="AA2641" i="6"/>
  <c r="AA2713" i="6"/>
  <c r="AA2785" i="6"/>
  <c r="AA2906" i="6"/>
  <c r="AA3031" i="6"/>
  <c r="AA2792" i="6"/>
  <c r="AA2927" i="6"/>
  <c r="AA3097" i="6"/>
  <c r="AA3013" i="6"/>
  <c r="AA3040" i="6"/>
  <c r="AA2668" i="6"/>
  <c r="AA2740" i="6"/>
  <c r="AA2812" i="6"/>
  <c r="AA2975" i="6"/>
  <c r="AA2995" i="6"/>
  <c r="AA2591" i="6"/>
  <c r="AA2663" i="6"/>
  <c r="AA2735" i="6"/>
  <c r="AA2807" i="6"/>
  <c r="AA3164" i="6"/>
  <c r="AA3476" i="6"/>
  <c r="AA3266" i="6"/>
  <c r="AA3247" i="6"/>
  <c r="AA3248" i="6"/>
  <c r="AA3636" i="6"/>
  <c r="AA3596" i="6"/>
  <c r="AA3776" i="6"/>
  <c r="AA3822" i="6"/>
  <c r="AA4192" i="6"/>
  <c r="AA3752" i="6"/>
  <c r="AA3772" i="6"/>
  <c r="AA4077" i="6"/>
  <c r="AA3833" i="6"/>
  <c r="AA3767" i="6"/>
  <c r="AA3794" i="6"/>
  <c r="AA4113" i="6"/>
  <c r="AA3717" i="6"/>
  <c r="AA4216" i="6"/>
  <c r="AA3934" i="6"/>
  <c r="AA4042" i="6"/>
  <c r="AA4150" i="6"/>
  <c r="AA3885" i="6"/>
  <c r="AA3993" i="6"/>
  <c r="AA4101" i="6"/>
  <c r="AA4210" i="6"/>
  <c r="AA3793" i="6"/>
  <c r="AA3865" i="6"/>
  <c r="AA3973" i="6"/>
  <c r="AA4081" i="6"/>
  <c r="AA4189" i="6"/>
  <c r="AA3848" i="6"/>
  <c r="AA3945" i="6"/>
  <c r="AA4053" i="6"/>
  <c r="AA4161" i="6"/>
  <c r="AA3831" i="6"/>
  <c r="AA3925" i="6"/>
  <c r="AA4033" i="6"/>
  <c r="AA4141" i="6"/>
  <c r="AA4345" i="6"/>
  <c r="AA4296" i="6"/>
  <c r="AA4465" i="6"/>
  <c r="AA2513" i="6"/>
  <c r="AA2348" i="6"/>
  <c r="AA2564" i="6"/>
  <c r="AA2507" i="6"/>
  <c r="AA2213" i="6"/>
  <c r="AA2429" i="6"/>
  <c r="AA2672" i="6"/>
  <c r="AA3010" i="6"/>
  <c r="AA2873" i="6"/>
  <c r="AA2647" i="6"/>
  <c r="AA2719" i="6"/>
  <c r="AA2791" i="6"/>
  <c r="AA2998" i="6"/>
  <c r="AA3044" i="6"/>
  <c r="AA2798" i="6"/>
  <c r="AA2940" i="6"/>
  <c r="AA2980" i="6"/>
  <c r="AA3026" i="6"/>
  <c r="AA3053" i="6"/>
  <c r="AA2674" i="6"/>
  <c r="AA2746" i="6"/>
  <c r="AA2818" i="6"/>
  <c r="AA2988" i="6"/>
  <c r="AA3028" i="6"/>
  <c r="AA2597" i="6"/>
  <c r="AA2669" i="6"/>
  <c r="AA2741" i="6"/>
  <c r="AA2813" i="6"/>
  <c r="AA3193" i="6"/>
  <c r="AA3508" i="6"/>
  <c r="AA3532" i="6"/>
  <c r="AA3254" i="6"/>
  <c r="AA3516" i="6"/>
  <c r="AA3654" i="6"/>
  <c r="AA3604" i="6"/>
  <c r="AA3744" i="6"/>
  <c r="AA3844" i="6"/>
  <c r="AA3838" i="6"/>
  <c r="AA3765" i="6"/>
  <c r="AA3785" i="6"/>
  <c r="AA4099" i="6"/>
  <c r="AA3840" i="6"/>
  <c r="AA3780" i="6"/>
  <c r="AA3807" i="6"/>
  <c r="AA4135" i="6"/>
  <c r="AA3723" i="6"/>
  <c r="AA4242" i="6"/>
  <c r="AA3949" i="6"/>
  <c r="AA4057" i="6"/>
  <c r="AA4165" i="6"/>
  <c r="AA3892" i="6"/>
  <c r="AA4000" i="6"/>
  <c r="AA4108" i="6"/>
  <c r="AA4340" i="6"/>
  <c r="AA3799" i="6"/>
  <c r="AA3872" i="6"/>
  <c r="AA3980" i="6"/>
  <c r="AA4088" i="6"/>
  <c r="AA4196" i="6"/>
  <c r="AA3854" i="6"/>
  <c r="AA3952" i="6"/>
  <c r="AA4060" i="6"/>
  <c r="AA4168" i="6"/>
  <c r="AA3837" i="6"/>
  <c r="AA3932" i="6"/>
  <c r="AA4040" i="6"/>
  <c r="AA4148" i="6"/>
  <c r="AA4366" i="6"/>
  <c r="AA4309" i="6"/>
  <c r="AA4899" i="6"/>
  <c r="AA2572" i="6"/>
  <c r="AA2536" i="6"/>
  <c r="AA2242" i="6"/>
  <c r="AA2458" i="6"/>
  <c r="AA2744" i="6"/>
  <c r="AA3023" i="6"/>
  <c r="AA3004" i="6"/>
  <c r="AA2653" i="6"/>
  <c r="AA2725" i="6"/>
  <c r="AA2797" i="6"/>
  <c r="AA3011" i="6"/>
  <c r="AA3064" i="6"/>
  <c r="AA2804" i="6"/>
  <c r="AA2953" i="6"/>
  <c r="AA2993" i="6"/>
  <c r="AA3046" i="6"/>
  <c r="AA3066" i="6"/>
  <c r="AA2680" i="6"/>
  <c r="AA2752" i="6"/>
  <c r="AA2831" i="6"/>
  <c r="AA3001" i="6"/>
  <c r="AA3041" i="6"/>
  <c r="AA2603" i="6"/>
  <c r="AA2675" i="6"/>
  <c r="AA2747" i="6"/>
  <c r="AA2819" i="6"/>
  <c r="AA3200" i="6"/>
  <c r="AA3540" i="6"/>
  <c r="AA3253" i="6"/>
  <c r="AA3300" i="6"/>
  <c r="AA3127" i="6"/>
  <c r="AA3672" i="6"/>
  <c r="AA3612" i="6"/>
  <c r="AA3704" i="6"/>
  <c r="AA3868" i="6"/>
  <c r="AA3845" i="6"/>
  <c r="AA3778" i="6"/>
  <c r="AA3798" i="6"/>
  <c r="AA4120" i="6"/>
  <c r="AA3734" i="6"/>
  <c r="AA3800" i="6"/>
  <c r="AA3842" i="6"/>
  <c r="AA4156" i="6"/>
  <c r="AA3749" i="6"/>
  <c r="AA4327" i="6"/>
  <c r="AA3956" i="6"/>
  <c r="AA4064" i="6"/>
  <c r="AA4172" i="6"/>
  <c r="AA3907" i="6"/>
  <c r="AA4015" i="6"/>
  <c r="AA4123" i="6"/>
  <c r="AA4371" i="6"/>
  <c r="AA3805" i="6"/>
  <c r="AA3879" i="6"/>
  <c r="AA3987" i="6"/>
  <c r="AA4095" i="6"/>
  <c r="AA4228" i="6"/>
  <c r="AA3860" i="6"/>
  <c r="AA3967" i="6"/>
  <c r="AA4075" i="6"/>
  <c r="AA4183" i="6"/>
  <c r="AA3843" i="6"/>
  <c r="AA3939" i="6"/>
  <c r="AA4047" i="6"/>
  <c r="AA4155" i="6"/>
  <c r="AA4428" i="6"/>
  <c r="AA4322" i="6"/>
  <c r="AA4388" i="6"/>
  <c r="AA4336" i="6"/>
  <c r="AA4215" i="6"/>
  <c r="AA2384" i="6"/>
  <c r="AA2588" i="6"/>
  <c r="AA2543" i="6"/>
  <c r="AA2249" i="6"/>
  <c r="AA2465" i="6"/>
  <c r="AA3016" i="6"/>
  <c r="AA3049" i="6"/>
  <c r="AA3017" i="6"/>
  <c r="AA2659" i="6"/>
  <c r="AA2731" i="6"/>
  <c r="AA2803" i="6"/>
  <c r="AA3024" i="6"/>
  <c r="AA3077" i="6"/>
  <c r="AA2810" i="6"/>
  <c r="AA2966" i="6"/>
  <c r="AA3019" i="6"/>
  <c r="AA3059" i="6"/>
  <c r="AA3079" i="6"/>
  <c r="AA2686" i="6"/>
  <c r="AA2758" i="6"/>
  <c r="AA2844" i="6"/>
  <c r="AA3014" i="6"/>
  <c r="AA3054" i="6"/>
  <c r="AA2609" i="6"/>
  <c r="AA2681" i="6"/>
  <c r="AA2753" i="6"/>
  <c r="AA2832" i="6"/>
  <c r="AA3229" i="6"/>
  <c r="AA3108" i="6"/>
  <c r="AA3260" i="6"/>
  <c r="AA3332" i="6"/>
  <c r="AA3134" i="6"/>
  <c r="AA3690" i="6"/>
  <c r="AA3620" i="6"/>
  <c r="AA3756" i="6"/>
  <c r="AA3737" i="6"/>
  <c r="AA4441" i="6"/>
  <c r="AA3791" i="6"/>
  <c r="AA3818" i="6"/>
  <c r="AA4142" i="6"/>
  <c r="AA3747" i="6"/>
  <c r="AA3813" i="6"/>
  <c r="AA3850" i="6"/>
  <c r="AA4178" i="6"/>
  <c r="AA3762" i="6"/>
  <c r="AA4358" i="6"/>
  <c r="AA3963" i="6"/>
  <c r="AA4071" i="6"/>
  <c r="AA4179" i="6"/>
  <c r="AA3914" i="6"/>
  <c r="AA4022" i="6"/>
  <c r="AA4130" i="6"/>
  <c r="AA4413" i="6"/>
  <c r="AA3811" i="6"/>
  <c r="AA3886" i="6"/>
  <c r="AA3994" i="6"/>
  <c r="AA4102" i="6"/>
  <c r="AA4237" i="6"/>
  <c r="AA3866" i="6"/>
  <c r="AA3974" i="6"/>
  <c r="AA4082" i="6"/>
  <c r="AA4190" i="6"/>
  <c r="AA3849" i="6"/>
  <c r="AA3946" i="6"/>
  <c r="AA4054" i="6"/>
  <c r="AA4162" i="6"/>
  <c r="AA4453" i="6"/>
  <c r="AA4335" i="6"/>
  <c r="AA4401" i="6"/>
  <c r="AA4356" i="6"/>
  <c r="AA2152" i="6"/>
  <c r="AA2200" i="6"/>
  <c r="AA2147" i="6"/>
  <c r="AA2387" i="6"/>
  <c r="AA2872" i="6"/>
  <c r="AA2395" i="6"/>
  <c r="AA2600" i="6"/>
  <c r="AA2593" i="6"/>
  <c r="AA2252" i="6"/>
  <c r="AA2224" i="6"/>
  <c r="AA2440" i="6"/>
  <c r="AA2618" i="6"/>
  <c r="AA3101" i="6"/>
  <c r="AA2362" i="6"/>
  <c r="AA2648" i="6"/>
  <c r="AA2413" i="6"/>
  <c r="AA2596" i="6"/>
  <c r="AA2605" i="6"/>
  <c r="AA2278" i="6"/>
  <c r="AA2494" i="6"/>
  <c r="AA2552" i="6"/>
  <c r="AA3062" i="6"/>
  <c r="AA3043" i="6"/>
  <c r="AA2665" i="6"/>
  <c r="AA2737" i="6"/>
  <c r="AA2809" i="6"/>
  <c r="AA3037" i="6"/>
  <c r="AA3090" i="6"/>
  <c r="AA2816" i="6"/>
  <c r="AA2986" i="6"/>
  <c r="AA3032" i="6"/>
  <c r="AA3072" i="6"/>
  <c r="AA3092" i="6"/>
  <c r="AA2692" i="6"/>
  <c r="AA2764" i="6"/>
  <c r="AA2857" i="6"/>
  <c r="AA3034" i="6"/>
  <c r="AA3067" i="6"/>
  <c r="AA2615" i="6"/>
  <c r="AA2687" i="6"/>
  <c r="AA2759" i="6"/>
  <c r="AA2989" i="6"/>
  <c r="AA3236" i="6"/>
  <c r="AA3115" i="6"/>
  <c r="AA3104" i="6"/>
  <c r="AA3364" i="6"/>
  <c r="AA3163" i="6"/>
  <c r="AA3730" i="6"/>
  <c r="AA3628" i="6"/>
  <c r="AA3777" i="6"/>
  <c r="AA3750" i="6"/>
  <c r="AA3725" i="6"/>
  <c r="AA3804" i="6"/>
  <c r="AA3863" i="6"/>
  <c r="AA4185" i="6"/>
  <c r="AA3773" i="6"/>
  <c r="AA3820" i="6"/>
  <c r="AA3897" i="6"/>
  <c r="AA3729" i="6"/>
  <c r="AA3782" i="6"/>
  <c r="AA4411" i="6"/>
  <c r="AA3970" i="6"/>
  <c r="AA4078" i="6"/>
  <c r="AA4186" i="6"/>
  <c r="AA3921" i="6"/>
  <c r="AA4029" i="6"/>
  <c r="AA4137" i="6"/>
  <c r="AA4435" i="6"/>
  <c r="AA3817" i="6"/>
  <c r="AA3901" i="6"/>
  <c r="AA4009" i="6"/>
  <c r="AA4117" i="6"/>
  <c r="AA4268" i="6"/>
  <c r="AA3873" i="6"/>
  <c r="AA3981" i="6"/>
  <c r="AA4089" i="6"/>
  <c r="AA4197" i="6"/>
  <c r="AA3855" i="6"/>
  <c r="AA3961" i="6"/>
  <c r="AA4069" i="6"/>
  <c r="AA4177" i="6"/>
  <c r="AA4755" i="6"/>
  <c r="AA4348" i="6"/>
  <c r="AA4971" i="6"/>
  <c r="AA4369" i="6"/>
  <c r="AA3056" i="6"/>
  <c r="AA2671" i="6"/>
  <c r="AA2743" i="6"/>
  <c r="AA2815" i="6"/>
  <c r="AA3050" i="6"/>
  <c r="AA3103" i="6"/>
  <c r="AA2822" i="6"/>
  <c r="AA2999" i="6"/>
  <c r="AA3052" i="6"/>
  <c r="AA3085" i="6"/>
  <c r="AA3106" i="6"/>
  <c r="AA2698" i="6"/>
  <c r="AA2770" i="6"/>
  <c r="AA2870" i="6"/>
  <c r="AA3047" i="6"/>
  <c r="AA3080" i="6"/>
  <c r="AA2621" i="6"/>
  <c r="AA2693" i="6"/>
  <c r="AA2765" i="6"/>
  <c r="AA3022" i="6"/>
  <c r="AA3265" i="6"/>
  <c r="AA3122" i="6"/>
  <c r="AA3110" i="6"/>
  <c r="AA3396" i="6"/>
  <c r="AA3170" i="6"/>
  <c r="AA3816" i="6"/>
  <c r="AA3710" i="6"/>
  <c r="AA3686" i="6"/>
  <c r="AA3770" i="6"/>
  <c r="AA3738" i="6"/>
  <c r="AA3832" i="6"/>
  <c r="AA3883" i="6"/>
  <c r="AA4207" i="6"/>
  <c r="AA3786" i="6"/>
  <c r="AA3827" i="6"/>
  <c r="AA3919" i="6"/>
  <c r="AA3755" i="6"/>
  <c r="AA3795" i="6"/>
  <c r="AA3877" i="6"/>
  <c r="AA3985" i="6"/>
  <c r="AA4093" i="6"/>
  <c r="AA4201" i="6"/>
  <c r="AA3928" i="6"/>
  <c r="AA4036" i="6"/>
  <c r="AA4144" i="6"/>
  <c r="AA4219" i="6"/>
  <c r="AA3823" i="6"/>
  <c r="AA3908" i="6"/>
  <c r="AA4016" i="6"/>
  <c r="AA4124" i="6"/>
  <c r="AA4299" i="6"/>
  <c r="AA3880" i="6"/>
  <c r="AA3988" i="6"/>
  <c r="AA4096" i="6"/>
  <c r="AA4213" i="6"/>
  <c r="AA3861" i="6"/>
  <c r="AA3968" i="6"/>
  <c r="AA4076" i="6"/>
  <c r="AA4184" i="6"/>
  <c r="AA4400" i="6"/>
  <c r="AA4368" i="6"/>
  <c r="AA4226" i="6"/>
  <c r="AA4382" i="6"/>
  <c r="AA4233" i="6"/>
  <c r="AA4396" i="6"/>
  <c r="AA4539" i="6"/>
  <c r="AA4448" i="6"/>
  <c r="AA4839" i="6"/>
  <c r="AA4491" i="6"/>
  <c r="AA4965" i="6"/>
  <c r="AA4454" i="6"/>
  <c r="AA4635" i="6"/>
  <c r="AA4707" i="6"/>
  <c r="AA4431" i="6"/>
  <c r="AA4357" i="6"/>
  <c r="AA4227" i="6"/>
  <c r="AA4383" i="6"/>
  <c r="AA4911" i="6"/>
  <c r="AA4438" i="6"/>
  <c r="AA4444" i="6"/>
  <c r="AA4477" i="6"/>
  <c r="AA4311" i="6"/>
  <c r="AA4310" i="6"/>
  <c r="AA4323" i="6"/>
  <c r="AA4426" i="6"/>
  <c r="AA4221" i="6"/>
  <c r="AA4471" i="6"/>
  <c r="AA4442" i="6"/>
  <c r="AA4767" i="6"/>
  <c r="AA4485" i="6"/>
  <c r="AA4893" i="6"/>
  <c r="AA4503" i="6"/>
  <c r="AA4575" i="6"/>
  <c r="AA4731" i="6"/>
  <c r="AA4527" i="6"/>
  <c r="AA4563" i="6"/>
  <c r="AA4432" i="6"/>
  <c r="AA4935" i="6"/>
  <c r="AA4803" i="6"/>
  <c r="AA4905" i="6"/>
  <c r="AA4875" i="6"/>
  <c r="AA4671" i="6"/>
  <c r="AA4977" i="6"/>
  <c r="AA4947" i="6"/>
  <c r="AA4743" i="6"/>
  <c r="AA4298" i="6"/>
  <c r="AA4425" i="6"/>
  <c r="AA4406" i="6"/>
  <c r="AA4478" i="6"/>
  <c r="AA4449" i="6"/>
  <c r="AA4851" i="6"/>
  <c r="AA4456" i="6"/>
  <c r="AA4459" i="6"/>
  <c r="AA4412" i="6"/>
  <c r="AA4484" i="6"/>
  <c r="AA4455" i="6"/>
  <c r="AA4923" i="6"/>
  <c r="AA4462" i="6"/>
  <c r="AA4203" i="6"/>
  <c r="AA4324" i="6"/>
  <c r="AA4398" i="6"/>
  <c r="AA4418" i="6"/>
  <c r="AA4490" i="6"/>
  <c r="AA4461" i="6"/>
  <c r="AA4995" i="6"/>
  <c r="AA4468" i="6"/>
  <c r="AA4209" i="6"/>
  <c r="AA4344" i="6"/>
  <c r="AA4419" i="6"/>
  <c r="AA4424" i="6"/>
  <c r="AA4551" i="6"/>
  <c r="AA4467" i="6"/>
  <c r="AA4677" i="6"/>
  <c r="AA4430" i="6"/>
  <c r="AA4623" i="6"/>
  <c r="AA4473" i="6"/>
  <c r="AA4749" i="6"/>
  <c r="AA4480" i="6"/>
  <c r="AA4370" i="6"/>
  <c r="AA4434" i="6"/>
  <c r="AA4436" i="6"/>
  <c r="AA4695" i="6"/>
  <c r="AA4479" i="6"/>
  <c r="AA4821" i="6"/>
  <c r="AA4486" i="6"/>
  <c r="AA4587" i="6"/>
  <c r="AA4482" i="6"/>
  <c r="AA4659" i="6"/>
  <c r="AA4488" i="6"/>
  <c r="AA4599" i="6"/>
  <c r="AA4469" i="6"/>
  <c r="AA4989" i="6"/>
  <c r="AA4887" i="6"/>
  <c r="AA4475" i="6"/>
  <c r="AA4458" i="6"/>
  <c r="AA4959" i="6"/>
  <c r="AA4481" i="6"/>
  <c r="AA4464" i="6"/>
  <c r="AA4929" i="6"/>
  <c r="AA4474" i="6"/>
  <c r="AA4487" i="6"/>
  <c r="AA4470" i="6"/>
  <c r="AA4515" i="6"/>
  <c r="AA4476" i="6"/>
  <c r="R700" i="1"/>
  <c r="T700" i="1" s="1"/>
  <c r="R720" i="1"/>
  <c r="T720" i="1" s="1"/>
  <c r="R588" i="1"/>
  <c r="T588" i="1" s="1"/>
  <c r="X588" i="1" s="1"/>
  <c r="R629" i="1"/>
  <c r="T629" i="1" s="1"/>
  <c r="R697" i="1"/>
  <c r="T697" i="1" s="1"/>
  <c r="R717" i="1"/>
  <c r="T717" i="1" s="1"/>
  <c r="X717" i="1" s="1"/>
  <c r="R582" i="1"/>
  <c r="T582" i="1" s="1"/>
  <c r="R568" i="1"/>
  <c r="T568" i="1" s="1"/>
  <c r="R624" i="1"/>
  <c r="T624" i="1" s="1"/>
  <c r="R564" i="1"/>
  <c r="T564" i="1" s="1"/>
  <c r="X564" i="1" s="1"/>
  <c r="R626" i="1"/>
  <c r="T626" i="1" s="1"/>
  <c r="R643" i="1"/>
  <c r="T643" i="1" s="1"/>
  <c r="X643" i="1" s="1"/>
  <c r="R645" i="1"/>
  <c r="T645" i="1" s="1"/>
  <c r="R584" i="1"/>
  <c r="T584" i="1" s="1"/>
  <c r="R575" i="1"/>
  <c r="T575" i="1" s="1"/>
  <c r="X575" i="1" s="1"/>
  <c r="R585" i="1"/>
  <c r="T585" i="1" s="1"/>
  <c r="R808" i="1"/>
  <c r="T808" i="1" s="1"/>
  <c r="S393" i="11"/>
  <c r="V393" i="11" s="1"/>
  <c r="R593" i="1"/>
  <c r="T593" i="1" s="1"/>
  <c r="R637" i="1"/>
  <c r="T637" i="1" s="1"/>
  <c r="R636" i="1"/>
  <c r="T636" i="1" s="1"/>
  <c r="R684" i="1"/>
  <c r="T684" i="1" s="1"/>
  <c r="X684" i="1" s="1"/>
  <c r="R589" i="1"/>
  <c r="T589" i="1" s="1"/>
  <c r="R628" i="1"/>
  <c r="T628" i="1" s="1"/>
  <c r="X628" i="1" s="1"/>
  <c r="S644" i="10"/>
  <c r="V644" i="10" s="1"/>
  <c r="S631" i="10"/>
  <c r="V631" i="10" s="1"/>
  <c r="S967" i="10"/>
  <c r="V967" i="10" s="1"/>
  <c r="S520" i="12"/>
  <c r="V520" i="12" s="1"/>
  <c r="R590" i="1"/>
  <c r="T590" i="1" s="1"/>
  <c r="R634" i="1"/>
  <c r="T634" i="1" s="1"/>
  <c r="X634" i="1" s="1"/>
  <c r="R633" i="1"/>
  <c r="T633" i="1" s="1"/>
  <c r="R727" i="1"/>
  <c r="T727" i="1" s="1"/>
  <c r="R566" i="1"/>
  <c r="T566" i="1" s="1"/>
  <c r="R751" i="1"/>
  <c r="T751" i="1" s="1"/>
  <c r="X751" i="1" s="1"/>
  <c r="S794" i="10"/>
  <c r="V794" i="10" s="1"/>
  <c r="R827" i="1"/>
  <c r="T827" i="1" s="1"/>
  <c r="X827" i="1" s="1"/>
  <c r="R578" i="1"/>
  <c r="T578" i="1" s="1"/>
  <c r="R592" i="1"/>
  <c r="T592" i="1" s="1"/>
  <c r="R594" i="1"/>
  <c r="T594" i="1" s="1"/>
  <c r="X594" i="1" s="1"/>
  <c r="R587" i="1"/>
  <c r="T587" i="1" s="1"/>
  <c r="R765" i="1"/>
  <c r="T765" i="1" s="1"/>
  <c r="T739" i="12"/>
  <c r="X739" i="12" s="1"/>
  <c r="R773" i="1"/>
  <c r="T773" i="1" s="1"/>
  <c r="R572" i="1"/>
  <c r="T572" i="1" s="1"/>
  <c r="R586" i="1"/>
  <c r="T586" i="1" s="1"/>
  <c r="R591" i="1"/>
  <c r="T591" i="1" s="1"/>
  <c r="R761" i="1"/>
  <c r="T761" i="1" s="1"/>
  <c r="R569" i="1"/>
  <c r="T569" i="1" s="1"/>
  <c r="X569" i="1" s="1"/>
  <c r="R583" i="1"/>
  <c r="T583" i="1" s="1"/>
  <c r="R579" i="1"/>
  <c r="T579" i="1" s="1"/>
  <c r="R752" i="1"/>
  <c r="T752" i="1" s="1"/>
  <c r="X752" i="1" s="1"/>
  <c r="R563" i="1"/>
  <c r="T563" i="1" s="1"/>
  <c r="R787" i="1"/>
  <c r="T787" i="1" s="1"/>
  <c r="R580" i="1"/>
  <c r="T580" i="1" s="1"/>
  <c r="R783" i="1"/>
  <c r="T783" i="1" s="1"/>
  <c r="R576" i="1"/>
  <c r="T576" i="1" s="1"/>
  <c r="S354" i="10"/>
  <c r="V354" i="10" s="1"/>
  <c r="S505" i="10"/>
  <c r="V505" i="10" s="1"/>
  <c r="S844" i="12"/>
  <c r="V844" i="12" s="1"/>
  <c r="R704" i="1"/>
  <c r="T704" i="1" s="1"/>
  <c r="X704" i="1" s="1"/>
  <c r="R781" i="1"/>
  <c r="T781" i="1" s="1"/>
  <c r="R577" i="1"/>
  <c r="T577" i="1" s="1"/>
  <c r="R780" i="1"/>
  <c r="T780" i="1" s="1"/>
  <c r="X780" i="1" s="1"/>
  <c r="R573" i="1"/>
  <c r="T573" i="1" s="1"/>
  <c r="R581" i="1"/>
  <c r="T581" i="1" s="1"/>
  <c r="R698" i="1"/>
  <c r="T698" i="1" s="1"/>
  <c r="X698" i="1" s="1"/>
  <c r="R706" i="1"/>
  <c r="T706" i="1" s="1"/>
  <c r="R565" i="1"/>
  <c r="T565" i="1" s="1"/>
  <c r="R729" i="1"/>
  <c r="T729" i="1" s="1"/>
  <c r="R735" i="1"/>
  <c r="T735" i="1" s="1"/>
  <c r="X735" i="1" s="1"/>
  <c r="T582" i="11"/>
  <c r="S104" i="12"/>
  <c r="AA421" i="6" s="1"/>
  <c r="T92" i="1"/>
  <c r="T94" i="1"/>
  <c r="X94" i="1" s="1"/>
  <c r="T257" i="1"/>
  <c r="X257" i="1" s="1"/>
  <c r="T185" i="1"/>
  <c r="T21" i="1"/>
  <c r="T190" i="1"/>
  <c r="X190" i="1" s="1"/>
  <c r="T159" i="1"/>
  <c r="T128" i="1"/>
  <c r="T263" i="1"/>
  <c r="T244" i="1"/>
  <c r="X244" i="1" s="1"/>
  <c r="T285" i="1"/>
  <c r="T11" i="1"/>
  <c r="X11" i="1" s="1"/>
  <c r="T280" i="1"/>
  <c r="T211" i="1"/>
  <c r="X211" i="1" s="1"/>
  <c r="T125" i="1"/>
  <c r="X125" i="1" s="1"/>
  <c r="T133" i="1"/>
  <c r="T100" i="1"/>
  <c r="T291" i="1"/>
  <c r="X291" i="1" s="1"/>
  <c r="T222" i="1"/>
  <c r="T144" i="1"/>
  <c r="T26" i="1"/>
  <c r="T40" i="1"/>
  <c r="X40" i="1" s="1"/>
  <c r="T117" i="1"/>
  <c r="T42" i="1"/>
  <c r="X42" i="1" s="1"/>
  <c r="T124" i="10"/>
  <c r="T140" i="10"/>
  <c r="S43" i="10"/>
  <c r="AA183" i="6" s="1"/>
  <c r="S15" i="10"/>
  <c r="S84" i="10"/>
  <c r="AA344" i="6" s="1"/>
  <c r="T266" i="10"/>
  <c r="X266" i="10" s="1"/>
  <c r="S13" i="10"/>
  <c r="AA79" i="6" s="1"/>
  <c r="T209" i="10"/>
  <c r="T167" i="10"/>
  <c r="T39" i="10"/>
  <c r="X39" i="10" s="1"/>
  <c r="T96" i="10"/>
  <c r="S120" i="10"/>
  <c r="AA433" i="6" s="1"/>
  <c r="S92" i="12"/>
  <c r="AA338" i="6" s="1"/>
  <c r="T87" i="1"/>
  <c r="X87" i="1" s="1"/>
  <c r="T110" i="1"/>
  <c r="X110" i="1" s="1"/>
  <c r="T254" i="1"/>
  <c r="T182" i="1"/>
  <c r="T137" i="1"/>
  <c r="T202" i="1"/>
  <c r="T171" i="1"/>
  <c r="T140" i="1"/>
  <c r="X140" i="1" s="1"/>
  <c r="T275" i="1"/>
  <c r="T256" i="1"/>
  <c r="T297" i="1"/>
  <c r="X297" i="1" s="1"/>
  <c r="T136" i="1"/>
  <c r="T277" i="1"/>
  <c r="X277" i="1" s="1"/>
  <c r="T205" i="1"/>
  <c r="X205" i="1" s="1"/>
  <c r="T119" i="1"/>
  <c r="T124" i="1"/>
  <c r="T75" i="1"/>
  <c r="X75" i="1" s="1"/>
  <c r="T288" i="1"/>
  <c r="T216" i="1"/>
  <c r="T127" i="1"/>
  <c r="X127" i="1" s="1"/>
  <c r="T107" i="1"/>
  <c r="T28" i="1"/>
  <c r="T81" i="1"/>
  <c r="X81" i="1" s="1"/>
  <c r="S103" i="10"/>
  <c r="AA363" i="6" s="1"/>
  <c r="T43" i="10"/>
  <c r="T15" i="10"/>
  <c r="X15" i="10" s="1"/>
  <c r="S208" i="10"/>
  <c r="T13" i="10"/>
  <c r="S164" i="10"/>
  <c r="S309" i="10"/>
  <c r="S37" i="10"/>
  <c r="AA177" i="6" s="1"/>
  <c r="T197" i="10"/>
  <c r="X197" i="10" s="1"/>
  <c r="T83" i="10"/>
  <c r="X83" i="10" s="1"/>
  <c r="T129" i="10"/>
  <c r="T150" i="1"/>
  <c r="X150" i="1" s="1"/>
  <c r="T85" i="1"/>
  <c r="X85" i="1" s="1"/>
  <c r="T72" i="1"/>
  <c r="X72" i="1" s="1"/>
  <c r="T299" i="1"/>
  <c r="X299" i="1" s="1"/>
  <c r="T245" i="1"/>
  <c r="T173" i="1"/>
  <c r="T115" i="1"/>
  <c r="X115" i="1" s="1"/>
  <c r="T214" i="1"/>
  <c r="T183" i="1"/>
  <c r="T152" i="1"/>
  <c r="X152" i="1" s="1"/>
  <c r="T287" i="1"/>
  <c r="X287" i="1" s="1"/>
  <c r="T165" i="1"/>
  <c r="T37" i="1"/>
  <c r="X37" i="1" s="1"/>
  <c r="T106" i="1"/>
  <c r="T271" i="1"/>
  <c r="X271" i="1" s="1"/>
  <c r="T199" i="1"/>
  <c r="X199" i="1" s="1"/>
  <c r="T109" i="1"/>
  <c r="T122" i="1"/>
  <c r="X122" i="1" s="1"/>
  <c r="T70" i="1"/>
  <c r="X70" i="1" s="1"/>
  <c r="T282" i="1"/>
  <c r="T210" i="1"/>
  <c r="T108" i="1"/>
  <c r="X108" i="1" s="1"/>
  <c r="T77" i="1"/>
  <c r="X77" i="1" s="1"/>
  <c r="T73" i="1"/>
  <c r="T60" i="1"/>
  <c r="X60" i="1" s="1"/>
  <c r="T103" i="10"/>
  <c r="U103" i="10" s="1"/>
  <c r="S249" i="10"/>
  <c r="S299" i="10"/>
  <c r="S41" i="10"/>
  <c r="AA181" i="6" s="1"/>
  <c r="T208" i="10"/>
  <c r="X208" i="10" s="1"/>
  <c r="S55" i="10"/>
  <c r="AA195" i="6" s="1"/>
  <c r="T258" i="10"/>
  <c r="T309" i="10"/>
  <c r="S18" i="10"/>
  <c r="AA63" i="6" s="1"/>
  <c r="S180" i="10"/>
  <c r="T125" i="10"/>
  <c r="T207" i="10"/>
  <c r="X207" i="10" s="1"/>
  <c r="S90" i="10"/>
  <c r="AA350" i="6" s="1"/>
  <c r="S270" i="10"/>
  <c r="S217" i="10"/>
  <c r="S54" i="10"/>
  <c r="AA194" i="6" s="1"/>
  <c r="T105" i="10"/>
  <c r="X105" i="10" s="1"/>
  <c r="S234" i="11"/>
  <c r="S124" i="12"/>
  <c r="AA489" i="6" s="1"/>
  <c r="T90" i="12"/>
  <c r="T97" i="1"/>
  <c r="X97" i="1" s="1"/>
  <c r="T296" i="1"/>
  <c r="X296" i="1" s="1"/>
  <c r="T242" i="1"/>
  <c r="T170" i="1"/>
  <c r="X170" i="1" s="1"/>
  <c r="T104" i="1"/>
  <c r="T226" i="1"/>
  <c r="T195" i="1"/>
  <c r="X195" i="1" s="1"/>
  <c r="T164" i="1"/>
  <c r="T155" i="1"/>
  <c r="X155" i="1" s="1"/>
  <c r="T177" i="1"/>
  <c r="X177" i="1" s="1"/>
  <c r="T25" i="1"/>
  <c r="T93" i="1"/>
  <c r="T268" i="1"/>
  <c r="X268" i="1" s="1"/>
  <c r="T193" i="1"/>
  <c r="X193" i="1" s="1"/>
  <c r="T96" i="1"/>
  <c r="T95" i="1"/>
  <c r="X95" i="1" s="1"/>
  <c r="T58" i="1"/>
  <c r="X58" i="1" s="1"/>
  <c r="T276" i="1"/>
  <c r="T204" i="1"/>
  <c r="X204" i="1" s="1"/>
  <c r="T103" i="1"/>
  <c r="T62" i="1"/>
  <c r="X62" i="1" s="1"/>
  <c r="T64" i="1"/>
  <c r="X64" i="1" s="1"/>
  <c r="T90" i="1"/>
  <c r="S81" i="10"/>
  <c r="AA281" i="6" s="1"/>
  <c r="T249" i="10"/>
  <c r="X249" i="10" s="1"/>
  <c r="T299" i="10"/>
  <c r="X299" i="10" s="1"/>
  <c r="T41" i="10"/>
  <c r="S138" i="10"/>
  <c r="AA502" i="6" s="1"/>
  <c r="S144" i="10"/>
  <c r="T55" i="10"/>
  <c r="S136" i="10"/>
  <c r="AA500" i="6" s="1"/>
  <c r="S258" i="10"/>
  <c r="S290" i="10"/>
  <c r="T18" i="10"/>
  <c r="X18" i="10" s="1"/>
  <c r="S118" i="10"/>
  <c r="AA431" i="6" s="1"/>
  <c r="T87" i="10"/>
  <c r="X87" i="10" s="1"/>
  <c r="T174" i="10"/>
  <c r="S123" i="10"/>
  <c r="AA436" i="6" s="1"/>
  <c r="T198" i="10"/>
  <c r="T62" i="10"/>
  <c r="X62" i="10" s="1"/>
  <c r="S130" i="11"/>
  <c r="AA475" i="6" s="1"/>
  <c r="T118" i="12"/>
  <c r="X118" i="12" s="1"/>
  <c r="S16" i="12"/>
  <c r="AA102" i="6" s="1"/>
  <c r="T251" i="12"/>
  <c r="T45" i="1"/>
  <c r="X45" i="1" s="1"/>
  <c r="T293" i="1"/>
  <c r="X293" i="1" s="1"/>
  <c r="T233" i="1"/>
  <c r="T161" i="1"/>
  <c r="X161" i="1" s="1"/>
  <c r="T84" i="1"/>
  <c r="X84" i="1" s="1"/>
  <c r="T238" i="1"/>
  <c r="X238" i="1" s="1"/>
  <c r="T207" i="1"/>
  <c r="T176" i="1"/>
  <c r="X176" i="1" s="1"/>
  <c r="T167" i="1"/>
  <c r="T148" i="1"/>
  <c r="X148" i="1" s="1"/>
  <c r="T189" i="1"/>
  <c r="X189" i="1" s="1"/>
  <c r="T259" i="1"/>
  <c r="T13" i="1"/>
  <c r="X13" i="1" s="1"/>
  <c r="T88" i="1"/>
  <c r="X88" i="1" s="1"/>
  <c r="T265" i="1"/>
  <c r="T187" i="1"/>
  <c r="X187" i="1" s="1"/>
  <c r="T78" i="1"/>
  <c r="X78" i="1" s="1"/>
  <c r="T80" i="1"/>
  <c r="X80" i="1" s="1"/>
  <c r="T46" i="1"/>
  <c r="T270" i="1"/>
  <c r="X270" i="1" s="1"/>
  <c r="T198" i="1"/>
  <c r="X198" i="1" s="1"/>
  <c r="T29" i="1"/>
  <c r="X29" i="1" s="1"/>
  <c r="T44" i="1"/>
  <c r="X44" i="1" s="1"/>
  <c r="T19" i="1"/>
  <c r="T30" i="1"/>
  <c r="X30" i="1" s="1"/>
  <c r="S33" i="10"/>
  <c r="AA71" i="6" s="1"/>
  <c r="T81" i="10"/>
  <c r="S239" i="10"/>
  <c r="S34" i="10"/>
  <c r="AA72" i="6" s="1"/>
  <c r="T138" i="10"/>
  <c r="X138" i="10" s="1"/>
  <c r="T144" i="10"/>
  <c r="T11" i="10"/>
  <c r="X11" i="10" s="1"/>
  <c r="T108" i="10"/>
  <c r="X108" i="10" s="1"/>
  <c r="T169" i="10"/>
  <c r="X169" i="10" s="1"/>
  <c r="T118" i="10"/>
  <c r="S189" i="10"/>
  <c r="T85" i="10"/>
  <c r="X85" i="10" s="1"/>
  <c r="S69" i="10"/>
  <c r="AA269" i="6" s="1"/>
  <c r="T246" i="10"/>
  <c r="T39" i="11"/>
  <c r="X39" i="11" s="1"/>
  <c r="S33" i="11"/>
  <c r="AA135" i="6" s="1"/>
  <c r="T296" i="11"/>
  <c r="X296" i="11" s="1"/>
  <c r="T139" i="11"/>
  <c r="T56" i="12"/>
  <c r="X56" i="12" s="1"/>
  <c r="T71" i="12"/>
  <c r="X71" i="12" s="1"/>
  <c r="S69" i="12"/>
  <c r="AA241" i="6" s="1"/>
  <c r="S41" i="12"/>
  <c r="AA170" i="6" s="1"/>
  <c r="T149" i="1"/>
  <c r="T151" i="1"/>
  <c r="X151" i="1" s="1"/>
  <c r="T132" i="1"/>
  <c r="T290" i="1"/>
  <c r="T230" i="1"/>
  <c r="X230" i="1" s="1"/>
  <c r="T158" i="1"/>
  <c r="X158" i="1" s="1"/>
  <c r="T153" i="1"/>
  <c r="X153" i="1" s="1"/>
  <c r="T250" i="1"/>
  <c r="T219" i="1"/>
  <c r="X219" i="1" s="1"/>
  <c r="T188" i="1"/>
  <c r="T179" i="1"/>
  <c r="X179" i="1" s="1"/>
  <c r="T160" i="1"/>
  <c r="X160" i="1" s="1"/>
  <c r="T201" i="1"/>
  <c r="T295" i="1"/>
  <c r="X295" i="1" s="1"/>
  <c r="T134" i="1"/>
  <c r="X134" i="1" s="1"/>
  <c r="T253" i="1"/>
  <c r="T181" i="1"/>
  <c r="X181" i="1" s="1"/>
  <c r="T61" i="1"/>
  <c r="X61" i="1" s="1"/>
  <c r="T63" i="1"/>
  <c r="X63" i="1" s="1"/>
  <c r="T34" i="1"/>
  <c r="T264" i="1"/>
  <c r="X264" i="1" s="1"/>
  <c r="T192" i="1"/>
  <c r="X192" i="1" s="1"/>
  <c r="T17" i="1"/>
  <c r="X17" i="1" s="1"/>
  <c r="T68" i="1"/>
  <c r="X68" i="1" s="1"/>
  <c r="T91" i="1"/>
  <c r="T114" i="1"/>
  <c r="X114" i="1" s="1"/>
  <c r="T33" i="10"/>
  <c r="X33" i="10" s="1"/>
  <c r="S100" i="10"/>
  <c r="AA360" i="6" s="1"/>
  <c r="T239" i="10"/>
  <c r="U239" i="10" s="1"/>
  <c r="T34" i="10"/>
  <c r="U34" i="10" s="1"/>
  <c r="S116" i="10"/>
  <c r="AA429" i="6" s="1"/>
  <c r="T253" i="10"/>
  <c r="S11" i="10"/>
  <c r="S108" i="10"/>
  <c r="AA368" i="6" s="1"/>
  <c r="S169" i="10"/>
  <c r="T139" i="10"/>
  <c r="X139" i="10" s="1"/>
  <c r="S76" i="10"/>
  <c r="AA276" i="6" s="1"/>
  <c r="S166" i="10"/>
  <c r="T66" i="10"/>
  <c r="X66" i="10" s="1"/>
  <c r="S64" i="10"/>
  <c r="AA264" i="6" s="1"/>
  <c r="S205" i="10"/>
  <c r="T9" i="12"/>
  <c r="X9" i="12" s="1"/>
  <c r="S97" i="12"/>
  <c r="AA324" i="6" s="1"/>
  <c r="T121" i="1"/>
  <c r="T284" i="1"/>
  <c r="X284" i="1" s="1"/>
  <c r="T221" i="1"/>
  <c r="X221" i="1" s="1"/>
  <c r="T146" i="1"/>
  <c r="X146" i="1" s="1"/>
  <c r="T131" i="1"/>
  <c r="X131" i="1" s="1"/>
  <c r="T262" i="1"/>
  <c r="T231" i="1"/>
  <c r="X231" i="1" s="1"/>
  <c r="T200" i="1"/>
  <c r="X200" i="1" s="1"/>
  <c r="T191" i="1"/>
  <c r="T172" i="1"/>
  <c r="T213" i="1"/>
  <c r="X213" i="1" s="1"/>
  <c r="T120" i="1"/>
  <c r="X120" i="1" s="1"/>
  <c r="T247" i="1"/>
  <c r="T175" i="1"/>
  <c r="X175" i="1" s="1"/>
  <c r="T49" i="1"/>
  <c r="X49" i="1" s="1"/>
  <c r="T51" i="1"/>
  <c r="X51" i="1" s="1"/>
  <c r="T258" i="1"/>
  <c r="X258" i="1" s="1"/>
  <c r="T186" i="1"/>
  <c r="T98" i="1"/>
  <c r="X98" i="1" s="1"/>
  <c r="T50" i="1"/>
  <c r="X50" i="1" s="1"/>
  <c r="T67" i="1"/>
  <c r="T102" i="1"/>
  <c r="X102" i="1" s="1"/>
  <c r="T100" i="10"/>
  <c r="X100" i="10" s="1"/>
  <c r="S82" i="10"/>
  <c r="AA282" i="6" s="1"/>
  <c r="S52" i="10"/>
  <c r="AA192" i="6" s="1"/>
  <c r="T116" i="10"/>
  <c r="S253" i="10"/>
  <c r="U253" i="10" s="1"/>
  <c r="T63" i="10"/>
  <c r="X63" i="10" s="1"/>
  <c r="S122" i="10"/>
  <c r="AA435" i="6" s="1"/>
  <c r="S106" i="10"/>
  <c r="AA366" i="6" s="1"/>
  <c r="S68" i="10"/>
  <c r="AA268" i="6" s="1"/>
  <c r="S139" i="10"/>
  <c r="AA503" i="6" s="1"/>
  <c r="S230" i="10"/>
  <c r="T76" i="10"/>
  <c r="T242" i="10"/>
  <c r="X242" i="10" s="1"/>
  <c r="S72" i="10"/>
  <c r="AA272" i="6" s="1"/>
  <c r="S32" i="10"/>
  <c r="AA78" i="6" s="1"/>
  <c r="T244" i="10"/>
  <c r="X244" i="10" s="1"/>
  <c r="S228" i="11"/>
  <c r="T16" i="11"/>
  <c r="S77" i="12"/>
  <c r="AA246" i="6" s="1"/>
  <c r="T113" i="1"/>
  <c r="T281" i="1"/>
  <c r="X281" i="1" s="1"/>
  <c r="T218" i="1"/>
  <c r="X218" i="1" s="1"/>
  <c r="T126" i="1"/>
  <c r="T143" i="1"/>
  <c r="X143" i="1" s="1"/>
  <c r="T274" i="1"/>
  <c r="X274" i="1" s="1"/>
  <c r="T243" i="1"/>
  <c r="X243" i="1" s="1"/>
  <c r="T212" i="1"/>
  <c r="T203" i="1"/>
  <c r="X203" i="1" s="1"/>
  <c r="T184" i="1"/>
  <c r="X184" i="1" s="1"/>
  <c r="T225" i="1"/>
  <c r="X225" i="1" s="1"/>
  <c r="T89" i="1"/>
  <c r="X89" i="1" s="1"/>
  <c r="T301" i="1"/>
  <c r="T241" i="1"/>
  <c r="X241" i="1" s="1"/>
  <c r="T169" i="1"/>
  <c r="X169" i="1" s="1"/>
  <c r="T139" i="1"/>
  <c r="T39" i="1"/>
  <c r="X39" i="1" s="1"/>
  <c r="T10" i="1"/>
  <c r="X10" i="1" s="1"/>
  <c r="T252" i="1"/>
  <c r="T180" i="1"/>
  <c r="T83" i="1"/>
  <c r="X83" i="1" s="1"/>
  <c r="T38" i="1"/>
  <c r="X38" i="1" s="1"/>
  <c r="T16" i="1"/>
  <c r="X16" i="1" s="1"/>
  <c r="T66" i="1"/>
  <c r="X66" i="1" s="1"/>
  <c r="S65" i="10"/>
  <c r="AA265" i="6" s="1"/>
  <c r="T82" i="10"/>
  <c r="X82" i="10" s="1"/>
  <c r="T52" i="10"/>
  <c r="X52" i="10" s="1"/>
  <c r="S89" i="10"/>
  <c r="AA349" i="6" s="1"/>
  <c r="S251" i="10"/>
  <c r="S28" i="10"/>
  <c r="AA67" i="6" s="1"/>
  <c r="T122" i="10"/>
  <c r="X122" i="10" s="1"/>
  <c r="T277" i="10"/>
  <c r="T68" i="10"/>
  <c r="T133" i="10"/>
  <c r="X133" i="10" s="1"/>
  <c r="T230" i="10"/>
  <c r="X230" i="10" s="1"/>
  <c r="S60" i="10"/>
  <c r="AA260" i="6" s="1"/>
  <c r="T56" i="10"/>
  <c r="S268" i="10"/>
  <c r="T287" i="10"/>
  <c r="T113" i="10"/>
  <c r="T265" i="10"/>
  <c r="X265" i="10" s="1"/>
  <c r="T265" i="11"/>
  <c r="X265" i="11" s="1"/>
  <c r="S282" i="11"/>
  <c r="T59" i="12"/>
  <c r="S205" i="12"/>
  <c r="T7" i="1"/>
  <c r="X7" i="1" s="1"/>
  <c r="T278" i="1"/>
  <c r="X278" i="1" s="1"/>
  <c r="T209" i="1"/>
  <c r="X209" i="1" s="1"/>
  <c r="T112" i="1"/>
  <c r="T142" i="1"/>
  <c r="T286" i="1"/>
  <c r="X286" i="1" s="1"/>
  <c r="T255" i="1"/>
  <c r="T224" i="1"/>
  <c r="T215" i="1"/>
  <c r="X215" i="1" s="1"/>
  <c r="T196" i="1"/>
  <c r="X196" i="1" s="1"/>
  <c r="T237" i="1"/>
  <c r="T86" i="1"/>
  <c r="X86" i="1" s="1"/>
  <c r="T298" i="1"/>
  <c r="X298" i="1" s="1"/>
  <c r="T235" i="1"/>
  <c r="X235" i="1" s="1"/>
  <c r="T163" i="1"/>
  <c r="X163" i="1" s="1"/>
  <c r="T111" i="1"/>
  <c r="T27" i="1"/>
  <c r="X27" i="1" s="1"/>
  <c r="T105" i="1"/>
  <c r="X105" i="1" s="1"/>
  <c r="T246" i="1"/>
  <c r="T174" i="1"/>
  <c r="X174" i="1" s="1"/>
  <c r="T14" i="1"/>
  <c r="X14" i="1" s="1"/>
  <c r="T20" i="1"/>
  <c r="X20" i="1" s="1"/>
  <c r="T76" i="1"/>
  <c r="T54" i="1"/>
  <c r="X54" i="1" s="1"/>
  <c r="T65" i="10"/>
  <c r="X65" i="10" s="1"/>
  <c r="S261" i="10"/>
  <c r="T23" i="10"/>
  <c r="X23" i="10" s="1"/>
  <c r="T89" i="10"/>
  <c r="T251" i="10"/>
  <c r="T28" i="10"/>
  <c r="S109" i="10"/>
  <c r="AA422" i="6" s="1"/>
  <c r="S218" i="10"/>
  <c r="S31" i="10"/>
  <c r="AA83" i="6" s="1"/>
  <c r="S133" i="10"/>
  <c r="AA497" i="6" s="1"/>
  <c r="S42" i="10"/>
  <c r="AA182" i="6" s="1"/>
  <c r="T117" i="10"/>
  <c r="S237" i="10"/>
  <c r="T269" i="10"/>
  <c r="X269" i="10" s="1"/>
  <c r="T29" i="11"/>
  <c r="X29" i="11" s="1"/>
  <c r="T91" i="12"/>
  <c r="T39" i="12"/>
  <c r="S239" i="12"/>
  <c r="T138" i="1"/>
  <c r="T74" i="1"/>
  <c r="T272" i="1"/>
  <c r="X272" i="1" s="1"/>
  <c r="T206" i="1"/>
  <c r="X206" i="1" s="1"/>
  <c r="T99" i="1"/>
  <c r="T154" i="1"/>
  <c r="X154" i="1" s="1"/>
  <c r="T267" i="1"/>
  <c r="T236" i="1"/>
  <c r="X236" i="1" s="1"/>
  <c r="T227" i="1"/>
  <c r="X227" i="1" s="1"/>
  <c r="T208" i="1"/>
  <c r="T249" i="1"/>
  <c r="X249" i="1" s="1"/>
  <c r="T59" i="1"/>
  <c r="T292" i="1"/>
  <c r="T229" i="1"/>
  <c r="T157" i="1"/>
  <c r="X157" i="1" s="1"/>
  <c r="T101" i="1"/>
  <c r="X101" i="1" s="1"/>
  <c r="T15" i="1"/>
  <c r="T82" i="1"/>
  <c r="X82" i="1" s="1"/>
  <c r="T240" i="1"/>
  <c r="X240" i="1" s="1"/>
  <c r="T168" i="1"/>
  <c r="X168" i="1" s="1"/>
  <c r="T71" i="1"/>
  <c r="X71" i="1" s="1"/>
  <c r="T57" i="1"/>
  <c r="T52" i="1"/>
  <c r="X52" i="1" s="1"/>
  <c r="T48" i="1"/>
  <c r="X48" i="1" s="1"/>
  <c r="T261" i="10"/>
  <c r="S23" i="10"/>
  <c r="AA73" i="6" s="1"/>
  <c r="S111" i="10"/>
  <c r="AA424" i="6" s="1"/>
  <c r="S94" i="10"/>
  <c r="AA354" i="6" s="1"/>
  <c r="S20" i="10"/>
  <c r="AA64" i="6" s="1"/>
  <c r="T218" i="10"/>
  <c r="X218" i="10" s="1"/>
  <c r="T71" i="10"/>
  <c r="X71" i="10" s="1"/>
  <c r="S114" i="10"/>
  <c r="AA427" i="6" s="1"/>
  <c r="T12" i="10"/>
  <c r="X12" i="10" s="1"/>
  <c r="S27" i="10"/>
  <c r="AA77" i="6" s="1"/>
  <c r="S201" i="10"/>
  <c r="T91" i="10"/>
  <c r="T269" i="11"/>
  <c r="S209" i="11"/>
  <c r="T34" i="12"/>
  <c r="X34" i="12" s="1"/>
  <c r="S125" i="12"/>
  <c r="AA481" i="6" s="1"/>
  <c r="T129" i="1"/>
  <c r="T9" i="1"/>
  <c r="X9" i="1" s="1"/>
  <c r="T269" i="1"/>
  <c r="T197" i="1"/>
  <c r="X197" i="1" s="1"/>
  <c r="T69" i="1"/>
  <c r="X69" i="1" s="1"/>
  <c r="T166" i="1"/>
  <c r="T135" i="1"/>
  <c r="X135" i="1" s="1"/>
  <c r="T279" i="1"/>
  <c r="X279" i="1" s="1"/>
  <c r="T248" i="1"/>
  <c r="T239" i="1"/>
  <c r="X239" i="1" s="1"/>
  <c r="T220" i="1"/>
  <c r="X220" i="1" s="1"/>
  <c r="T261" i="1"/>
  <c r="X261" i="1" s="1"/>
  <c r="T47" i="1"/>
  <c r="T289" i="1"/>
  <c r="X289" i="1" s="1"/>
  <c r="T223" i="1"/>
  <c r="X223" i="1" s="1"/>
  <c r="T145" i="1"/>
  <c r="X145" i="1" s="1"/>
  <c r="T8" i="1"/>
  <c r="X8" i="1" s="1"/>
  <c r="T65" i="1"/>
  <c r="T53" i="1"/>
  <c r="X53" i="1" s="1"/>
  <c r="T300" i="1"/>
  <c r="X300" i="1" s="1"/>
  <c r="T234" i="1"/>
  <c r="T162" i="1"/>
  <c r="X162" i="1" s="1"/>
  <c r="T56" i="1"/>
  <c r="X56" i="1" s="1"/>
  <c r="T79" i="1"/>
  <c r="X79" i="1" s="1"/>
  <c r="T43" i="1"/>
  <c r="T36" i="1"/>
  <c r="X36" i="1" s="1"/>
  <c r="S282" i="10"/>
  <c r="T111" i="10"/>
  <c r="X111" i="10" s="1"/>
  <c r="T94" i="10"/>
  <c r="T20" i="10"/>
  <c r="S293" i="10"/>
  <c r="S71" i="10"/>
  <c r="AA271" i="6" s="1"/>
  <c r="S29" i="10"/>
  <c r="AA70" i="6" s="1"/>
  <c r="T193" i="10"/>
  <c r="X193" i="10" s="1"/>
  <c r="T102" i="10"/>
  <c r="X102" i="10" s="1"/>
  <c r="T250" i="10"/>
  <c r="X250" i="10" s="1"/>
  <c r="S289" i="10"/>
  <c r="T289" i="11"/>
  <c r="X289" i="11" s="1"/>
  <c r="S200" i="11"/>
  <c r="T37" i="12"/>
  <c r="X37" i="12" s="1"/>
  <c r="T190" i="12"/>
  <c r="X190" i="12" s="1"/>
  <c r="S267" i="12"/>
  <c r="T118" i="1"/>
  <c r="X118" i="1" s="1"/>
  <c r="T123" i="1"/>
  <c r="T266" i="1"/>
  <c r="T194" i="1"/>
  <c r="X194" i="1" s="1"/>
  <c r="T33" i="1"/>
  <c r="X33" i="1" s="1"/>
  <c r="T178" i="1"/>
  <c r="T147" i="1"/>
  <c r="T116" i="1"/>
  <c r="X116" i="1" s="1"/>
  <c r="T260" i="1"/>
  <c r="X260" i="1" s="1"/>
  <c r="T251" i="1"/>
  <c r="X251" i="1" s="1"/>
  <c r="T232" i="1"/>
  <c r="X232" i="1" s="1"/>
  <c r="T273" i="1"/>
  <c r="T35" i="1"/>
  <c r="X35" i="1" s="1"/>
  <c r="T283" i="1"/>
  <c r="T217" i="1"/>
  <c r="T130" i="1"/>
  <c r="X130" i="1" s="1"/>
  <c r="T141" i="1"/>
  <c r="X141" i="1" s="1"/>
  <c r="T41" i="1"/>
  <c r="X41" i="1" s="1"/>
  <c r="T294" i="1"/>
  <c r="T228" i="1"/>
  <c r="X228" i="1" s="1"/>
  <c r="T156" i="1"/>
  <c r="T32" i="1"/>
  <c r="X32" i="1" s="1"/>
  <c r="T55" i="1"/>
  <c r="X55" i="1" s="1"/>
  <c r="T31" i="1"/>
  <c r="T18" i="1"/>
  <c r="X18" i="1" s="1"/>
  <c r="S124" i="10"/>
  <c r="AA437" i="6" s="1"/>
  <c r="S140" i="10"/>
  <c r="AA504" i="6" s="1"/>
  <c r="T282" i="10"/>
  <c r="T84" i="10"/>
  <c r="X84" i="10" s="1"/>
  <c r="S266" i="10"/>
  <c r="T26" i="10"/>
  <c r="S209" i="10"/>
  <c r="S167" i="10"/>
  <c r="S39" i="10"/>
  <c r="AA179" i="6" s="1"/>
  <c r="S259" i="10"/>
  <c r="T49" i="10"/>
  <c r="S115" i="10"/>
  <c r="AA428" i="6" s="1"/>
  <c r="S62" i="11"/>
  <c r="AA226" i="6" s="1"/>
  <c r="T266" i="11"/>
  <c r="S7" i="11"/>
  <c r="T20" i="12"/>
  <c r="X20" i="12" s="1"/>
  <c r="T74" i="12"/>
  <c r="X74" i="12" s="1"/>
  <c r="S7" i="10"/>
  <c r="AA68" i="6" s="1"/>
  <c r="T98" i="12"/>
  <c r="X98" i="12" s="1"/>
  <c r="S107" i="12"/>
  <c r="AA416" i="6" s="1"/>
  <c r="T14" i="12"/>
  <c r="X14" i="12" s="1"/>
  <c r="S11" i="12"/>
  <c r="AA90" i="6" s="1"/>
  <c r="S100" i="12"/>
  <c r="AA342" i="6" s="1"/>
  <c r="S26" i="12"/>
  <c r="AA87" i="6" s="1"/>
  <c r="T248" i="12"/>
  <c r="X248" i="12" s="1"/>
  <c r="S96" i="12"/>
  <c r="AA328" i="6" s="1"/>
  <c r="S81" i="12"/>
  <c r="V81" i="12" s="1"/>
  <c r="S133" i="12"/>
  <c r="T128" i="12"/>
  <c r="X128" i="12" s="1"/>
  <c r="T21" i="12"/>
  <c r="T65" i="12"/>
  <c r="S278" i="12"/>
  <c r="AA1077" i="6" s="1"/>
  <c r="S115" i="12"/>
  <c r="AA413" i="6" s="1"/>
  <c r="T75" i="12"/>
  <c r="X75" i="12" s="1"/>
  <c r="S57" i="12"/>
  <c r="AA248" i="6" s="1"/>
  <c r="S36" i="12"/>
  <c r="AA153" i="6" s="1"/>
  <c r="S32" i="12"/>
  <c r="AA168" i="6" s="1"/>
  <c r="T50" i="12"/>
  <c r="T79" i="12"/>
  <c r="X79" i="12" s="1"/>
  <c r="T117" i="12"/>
  <c r="X117" i="12" s="1"/>
  <c r="S54" i="12"/>
  <c r="AA166" i="6" s="1"/>
  <c r="T110" i="12"/>
  <c r="S49" i="12"/>
  <c r="AA158" i="6" s="1"/>
  <c r="T284" i="11"/>
  <c r="T163" i="11"/>
  <c r="X163" i="11" s="1"/>
  <c r="S245" i="11"/>
  <c r="S20" i="11"/>
  <c r="S272" i="11"/>
  <c r="S224" i="11"/>
  <c r="S15" i="11"/>
  <c r="AA34" i="6" s="1"/>
  <c r="S175" i="11"/>
  <c r="T37" i="11"/>
  <c r="X37" i="11" s="1"/>
  <c r="T188" i="11"/>
  <c r="S65" i="11"/>
  <c r="AA221" i="6" s="1"/>
  <c r="S298" i="11"/>
  <c r="S30" i="11"/>
  <c r="AA44" i="6" s="1"/>
  <c r="T288" i="11"/>
  <c r="X288" i="11" s="1"/>
  <c r="T287" i="11"/>
  <c r="X287" i="11" s="1"/>
  <c r="T69" i="11"/>
  <c r="S31" i="11"/>
  <c r="T303" i="11"/>
  <c r="T219" i="11"/>
  <c r="S129" i="11"/>
  <c r="AA463" i="6" s="1"/>
  <c r="T25" i="11"/>
  <c r="X25" i="11" s="1"/>
  <c r="T70" i="10"/>
  <c r="X70" i="10" s="1"/>
  <c r="T92" i="10"/>
  <c r="S36" i="10"/>
  <c r="AA176" i="6" s="1"/>
  <c r="S235" i="10"/>
  <c r="T79" i="10"/>
  <c r="X79" i="10" s="1"/>
  <c r="S121" i="10"/>
  <c r="AA434" i="6" s="1"/>
  <c r="S46" i="10"/>
  <c r="AA186" i="6" s="1"/>
  <c r="S7" i="12"/>
  <c r="AA98" i="6" s="1"/>
  <c r="T35" i="12"/>
  <c r="S17" i="10"/>
  <c r="S98" i="12"/>
  <c r="AA330" i="6" s="1"/>
  <c r="T27" i="12"/>
  <c r="S14" i="12"/>
  <c r="AA92" i="6" s="1"/>
  <c r="S105" i="12"/>
  <c r="AA410" i="6" s="1"/>
  <c r="T102" i="12"/>
  <c r="X102" i="12" s="1"/>
  <c r="S248" i="12"/>
  <c r="T88" i="12"/>
  <c r="S45" i="12"/>
  <c r="AA160" i="6" s="1"/>
  <c r="T81" i="12"/>
  <c r="X81" i="12" s="1"/>
  <c r="T135" i="12"/>
  <c r="X135" i="12" s="1"/>
  <c r="T136" i="12"/>
  <c r="X136" i="12" s="1"/>
  <c r="T80" i="12"/>
  <c r="X80" i="12" s="1"/>
  <c r="S65" i="12"/>
  <c r="AA257" i="6" s="1"/>
  <c r="T278" i="12"/>
  <c r="X278" i="12" s="1"/>
  <c r="T115" i="12"/>
  <c r="X115" i="12" s="1"/>
  <c r="T28" i="12"/>
  <c r="S75" i="12"/>
  <c r="AA256" i="6" s="1"/>
  <c r="T57" i="12"/>
  <c r="X57" i="12" s="1"/>
  <c r="T73" i="12"/>
  <c r="X73" i="12" s="1"/>
  <c r="T63" i="12"/>
  <c r="X63" i="12" s="1"/>
  <c r="T94" i="12"/>
  <c r="S50" i="12"/>
  <c r="AA165" i="6" s="1"/>
  <c r="T226" i="12"/>
  <c r="X226" i="12" s="1"/>
  <c r="T42" i="12"/>
  <c r="T269" i="12"/>
  <c r="X269" i="12" s="1"/>
  <c r="S137" i="12"/>
  <c r="S110" i="12"/>
  <c r="AA411" i="6" s="1"/>
  <c r="S134" i="12"/>
  <c r="T11" i="11"/>
  <c r="X11" i="11" s="1"/>
  <c r="S284" i="11"/>
  <c r="S163" i="11"/>
  <c r="T236" i="11"/>
  <c r="X236" i="11" s="1"/>
  <c r="T145" i="11"/>
  <c r="T22" i="11"/>
  <c r="T247" i="11"/>
  <c r="X247" i="11" s="1"/>
  <c r="S188" i="11"/>
  <c r="T295" i="11"/>
  <c r="X295" i="11" s="1"/>
  <c r="T114" i="11"/>
  <c r="X114" i="11" s="1"/>
  <c r="T30" i="11"/>
  <c r="X30" i="11" s="1"/>
  <c r="S288" i="11"/>
  <c r="T111" i="11"/>
  <c r="T23" i="11"/>
  <c r="X23" i="11" s="1"/>
  <c r="S287" i="11"/>
  <c r="S69" i="11"/>
  <c r="AA229" i="6" s="1"/>
  <c r="S303" i="11"/>
  <c r="S219" i="11"/>
  <c r="T128" i="11"/>
  <c r="X128" i="11" s="1"/>
  <c r="T27" i="11"/>
  <c r="S70" i="10"/>
  <c r="AA270" i="6" s="1"/>
  <c r="S92" i="10"/>
  <c r="AA352" i="6" s="1"/>
  <c r="T36" i="10"/>
  <c r="X36" i="10" s="1"/>
  <c r="T58" i="10"/>
  <c r="S79" i="10"/>
  <c r="AA279" i="6" s="1"/>
  <c r="T243" i="10"/>
  <c r="S105" i="10"/>
  <c r="AA365" i="6" s="1"/>
  <c r="T120" i="10"/>
  <c r="X120" i="10" s="1"/>
  <c r="S287" i="10"/>
  <c r="T205" i="10"/>
  <c r="X205" i="10" s="1"/>
  <c r="T19" i="10"/>
  <c r="X19" i="10" s="1"/>
  <c r="T104" i="10"/>
  <c r="S198" i="10"/>
  <c r="U198" i="10" s="1"/>
  <c r="S49" i="10"/>
  <c r="AA189" i="6" s="1"/>
  <c r="S91" i="10"/>
  <c r="AA351" i="6" s="1"/>
  <c r="T220" i="10"/>
  <c r="S35" i="10"/>
  <c r="V35" i="10" s="1"/>
  <c r="T74" i="10"/>
  <c r="X74" i="10" s="1"/>
  <c r="S174" i="10"/>
  <c r="AA615" i="6" s="1"/>
  <c r="S66" i="10"/>
  <c r="AA266" i="6" s="1"/>
  <c r="T187" i="10"/>
  <c r="T53" i="10"/>
  <c r="X53" i="10" s="1"/>
  <c r="T17" i="10"/>
  <c r="S8" i="11"/>
  <c r="T70" i="12"/>
  <c r="X70" i="12" s="1"/>
  <c r="S27" i="12"/>
  <c r="AA103" i="6" s="1"/>
  <c r="T113" i="12"/>
  <c r="T105" i="12"/>
  <c r="S102" i="12"/>
  <c r="AA331" i="6" s="1"/>
  <c r="T85" i="12"/>
  <c r="X85" i="12" s="1"/>
  <c r="T216" i="12"/>
  <c r="S88" i="12"/>
  <c r="AA337" i="6" s="1"/>
  <c r="T45" i="12"/>
  <c r="X45" i="12" s="1"/>
  <c r="T279" i="12"/>
  <c r="X279" i="12" s="1"/>
  <c r="S135" i="12"/>
  <c r="V135" i="12" s="1"/>
  <c r="S136" i="12"/>
  <c r="S80" i="12"/>
  <c r="AA333" i="6" s="1"/>
  <c r="S28" i="12"/>
  <c r="AA99" i="6" s="1"/>
  <c r="S43" i="12"/>
  <c r="AA175" i="6" s="1"/>
  <c r="S73" i="12"/>
  <c r="AA245" i="6" s="1"/>
  <c r="S63" i="12"/>
  <c r="AA238" i="6" s="1"/>
  <c r="S94" i="12"/>
  <c r="AA326" i="6" s="1"/>
  <c r="T17" i="12"/>
  <c r="T204" i="12"/>
  <c r="X204" i="12" s="1"/>
  <c r="S226" i="12"/>
  <c r="S42" i="12"/>
  <c r="AA169" i="6" s="1"/>
  <c r="S269" i="12"/>
  <c r="T137" i="12"/>
  <c r="X137" i="12" s="1"/>
  <c r="T48" i="12"/>
  <c r="X48" i="12" s="1"/>
  <c r="T134" i="12"/>
  <c r="X134" i="12" s="1"/>
  <c r="T29" i="12"/>
  <c r="S11" i="11"/>
  <c r="T32" i="11"/>
  <c r="X32" i="11" s="1"/>
  <c r="S271" i="11"/>
  <c r="S236" i="11"/>
  <c r="S145" i="11"/>
  <c r="S22" i="11"/>
  <c r="S247" i="11"/>
  <c r="T262" i="11"/>
  <c r="T281" i="11"/>
  <c r="X281" i="11" s="1"/>
  <c r="S152" i="11"/>
  <c r="S295" i="11"/>
  <c r="S114" i="11"/>
  <c r="AA469" i="6" s="1"/>
  <c r="S111" i="11"/>
  <c r="AA397" i="6" s="1"/>
  <c r="S23" i="11"/>
  <c r="T212" i="11"/>
  <c r="T117" i="11"/>
  <c r="X117" i="11" s="1"/>
  <c r="T286" i="11"/>
  <c r="X286" i="11" s="1"/>
  <c r="T177" i="11"/>
  <c r="S128" i="11"/>
  <c r="AA471" i="6" s="1"/>
  <c r="S27" i="11"/>
  <c r="AA84" i="6" s="1"/>
  <c r="T227" i="10"/>
  <c r="S59" i="10"/>
  <c r="AA259" i="6" s="1"/>
  <c r="S58" i="10"/>
  <c r="AA258" i="6" s="1"/>
  <c r="T51" i="10"/>
  <c r="X51" i="10" s="1"/>
  <c r="T14" i="10"/>
  <c r="S313" i="10"/>
  <c r="S243" i="10"/>
  <c r="S132" i="10"/>
  <c r="AA496" i="6" s="1"/>
  <c r="S301" i="10"/>
  <c r="T225" i="10"/>
  <c r="S19" i="10"/>
  <c r="AA82" i="6" s="1"/>
  <c r="S104" i="10"/>
  <c r="AA364" i="6" s="1"/>
  <c r="T272" i="10"/>
  <c r="T203" i="10"/>
  <c r="X203" i="10" s="1"/>
  <c r="T40" i="10"/>
  <c r="X40" i="10" s="1"/>
  <c r="S131" i="10"/>
  <c r="AA495" i="6" s="1"/>
  <c r="S220" i="10"/>
  <c r="T35" i="10"/>
  <c r="X35" i="10" s="1"/>
  <c r="S74" i="10"/>
  <c r="AA274" i="6" s="1"/>
  <c r="T8" i="10"/>
  <c r="X8" i="10" s="1"/>
  <c r="T21" i="10"/>
  <c r="T101" i="10"/>
  <c r="S187" i="10"/>
  <c r="S53" i="10"/>
  <c r="AA193" i="6" s="1"/>
  <c r="T7" i="10"/>
  <c r="T38" i="12"/>
  <c r="S70" i="12"/>
  <c r="AA242" i="6" s="1"/>
  <c r="S132" i="12"/>
  <c r="T120" i="12"/>
  <c r="S113" i="12"/>
  <c r="AA420" i="6" s="1"/>
  <c r="S85" i="12"/>
  <c r="AA340" i="6" s="1"/>
  <c r="S216" i="12"/>
  <c r="T112" i="12"/>
  <c r="X112" i="12" s="1"/>
  <c r="T23" i="12"/>
  <c r="X23" i="12" s="1"/>
  <c r="S279" i="12"/>
  <c r="T76" i="12"/>
  <c r="X76" i="12" s="1"/>
  <c r="T10" i="12"/>
  <c r="T24" i="12"/>
  <c r="X24" i="12" s="1"/>
  <c r="T64" i="12"/>
  <c r="T43" i="12"/>
  <c r="U43" i="12" s="1"/>
  <c r="T72" i="12"/>
  <c r="X72" i="12" s="1"/>
  <c r="T53" i="12"/>
  <c r="S31" i="12"/>
  <c r="AA174" i="6" s="1"/>
  <c r="T62" i="12"/>
  <c r="X62" i="12" s="1"/>
  <c r="S17" i="12"/>
  <c r="AA88" i="6" s="1"/>
  <c r="S204" i="12"/>
  <c r="T119" i="12"/>
  <c r="X119" i="12" s="1"/>
  <c r="S67" i="12"/>
  <c r="AA254" i="6" s="1"/>
  <c r="S48" i="12"/>
  <c r="AA163" i="6" s="1"/>
  <c r="T223" i="12"/>
  <c r="X223" i="12" s="1"/>
  <c r="S55" i="12"/>
  <c r="AA167" i="6" s="1"/>
  <c r="S29" i="12"/>
  <c r="AA100" i="6" s="1"/>
  <c r="T280" i="11"/>
  <c r="T76" i="11"/>
  <c r="T35" i="11"/>
  <c r="S32" i="11"/>
  <c r="T271" i="11"/>
  <c r="X271" i="11" s="1"/>
  <c r="T233" i="11"/>
  <c r="T239" i="11"/>
  <c r="X239" i="11" s="1"/>
  <c r="T133" i="11"/>
  <c r="X133" i="11" s="1"/>
  <c r="T276" i="11"/>
  <c r="X276" i="11" s="1"/>
  <c r="T142" i="11"/>
  <c r="T12" i="11"/>
  <c r="S262" i="11"/>
  <c r="S281" i="11"/>
  <c r="T152" i="11"/>
  <c r="T223" i="11"/>
  <c r="T105" i="11"/>
  <c r="X105" i="11" s="1"/>
  <c r="T91" i="11"/>
  <c r="X91" i="11" s="1"/>
  <c r="T34" i="11"/>
  <c r="X34" i="11" s="1"/>
  <c r="S212" i="11"/>
  <c r="S117" i="11"/>
  <c r="AA460" i="6" s="1"/>
  <c r="S286" i="11"/>
  <c r="S177" i="11"/>
  <c r="S227" i="10"/>
  <c r="T59" i="10"/>
  <c r="X59" i="10" s="1"/>
  <c r="T215" i="10"/>
  <c r="S51" i="10"/>
  <c r="AA191" i="6" s="1"/>
  <c r="S14" i="10"/>
  <c r="T313" i="10"/>
  <c r="X313" i="10" s="1"/>
  <c r="T132" i="10"/>
  <c r="X132" i="10" s="1"/>
  <c r="T301" i="10"/>
  <c r="S225" i="10"/>
  <c r="S48" i="10"/>
  <c r="AA188" i="6" s="1"/>
  <c r="S134" i="10"/>
  <c r="AA498" i="6" s="1"/>
  <c r="S272" i="10"/>
  <c r="S203" i="10"/>
  <c r="S40" i="10"/>
  <c r="AA180" i="6" s="1"/>
  <c r="T131" i="10"/>
  <c r="T295" i="10"/>
  <c r="X295" i="10" s="1"/>
  <c r="S193" i="10"/>
  <c r="T32" i="10"/>
  <c r="X32" i="10" s="1"/>
  <c r="T123" i="10"/>
  <c r="X123" i="10" s="1"/>
  <c r="T268" i="10"/>
  <c r="S8" i="10"/>
  <c r="S21" i="10"/>
  <c r="AA65" i="6" s="1"/>
  <c r="S101" i="10"/>
  <c r="AA361" i="6" s="1"/>
  <c r="T189" i="10"/>
  <c r="X189" i="10" s="1"/>
  <c r="S12" i="10"/>
  <c r="AA80" i="6" s="1"/>
  <c r="T8" i="12"/>
  <c r="X8" i="12" s="1"/>
  <c r="S38" i="12"/>
  <c r="AA150" i="6" s="1"/>
  <c r="T116" i="12"/>
  <c r="X116" i="12" s="1"/>
  <c r="T132" i="12"/>
  <c r="S120" i="12"/>
  <c r="AA478" i="6" s="1"/>
  <c r="T47" i="12"/>
  <c r="X47" i="12" s="1"/>
  <c r="S112" i="12"/>
  <c r="AA414" i="6" s="1"/>
  <c r="S23" i="12"/>
  <c r="AA96" i="6" s="1"/>
  <c r="T246" i="12"/>
  <c r="X246" i="12" s="1"/>
  <c r="S76" i="12"/>
  <c r="AA251" i="6" s="1"/>
  <c r="S10" i="12"/>
  <c r="AA89" i="6" s="1"/>
  <c r="S24" i="12"/>
  <c r="AA97" i="6" s="1"/>
  <c r="S64" i="12"/>
  <c r="AA250" i="6" s="1"/>
  <c r="T66" i="12"/>
  <c r="S174" i="12"/>
  <c r="S103" i="12"/>
  <c r="AA332" i="6" s="1"/>
  <c r="S72" i="12"/>
  <c r="AA239" i="6" s="1"/>
  <c r="T30" i="12"/>
  <c r="X30" i="12" s="1"/>
  <c r="S53" i="12"/>
  <c r="AA171" i="6" s="1"/>
  <c r="T31" i="12"/>
  <c r="X31" i="12" s="1"/>
  <c r="S62" i="12"/>
  <c r="AA253" i="6" s="1"/>
  <c r="T60" i="12"/>
  <c r="X60" i="12" s="1"/>
  <c r="S119" i="12"/>
  <c r="AA409" i="6" s="1"/>
  <c r="T67" i="12"/>
  <c r="X67" i="12" s="1"/>
  <c r="T101" i="12"/>
  <c r="X101" i="12" s="1"/>
  <c r="S223" i="12"/>
  <c r="T55" i="12"/>
  <c r="X55" i="12" s="1"/>
  <c r="S93" i="12"/>
  <c r="AA325" i="6" s="1"/>
  <c r="S280" i="11"/>
  <c r="S76" i="11"/>
  <c r="AA310" i="6" s="1"/>
  <c r="S35" i="11"/>
  <c r="AA130" i="6" s="1"/>
  <c r="S270" i="11"/>
  <c r="S64" i="11"/>
  <c r="AA234" i="6" s="1"/>
  <c r="T278" i="11"/>
  <c r="S233" i="11"/>
  <c r="S239" i="11"/>
  <c r="S133" i="11"/>
  <c r="S276" i="11"/>
  <c r="S142" i="11"/>
  <c r="S12" i="11"/>
  <c r="T201" i="11"/>
  <c r="X201" i="11" s="1"/>
  <c r="T299" i="11"/>
  <c r="X299" i="11" s="1"/>
  <c r="S223" i="11"/>
  <c r="S105" i="11"/>
  <c r="AA402" i="6" s="1"/>
  <c r="T28" i="11"/>
  <c r="T220" i="11"/>
  <c r="S91" i="11"/>
  <c r="AA319" i="6" s="1"/>
  <c r="S34" i="11"/>
  <c r="AA149" i="6" s="1"/>
  <c r="S306" i="11"/>
  <c r="T192" i="11"/>
  <c r="S241" i="10"/>
  <c r="T86" i="10"/>
  <c r="X86" i="10" s="1"/>
  <c r="S215" i="10"/>
  <c r="T78" i="10"/>
  <c r="X78" i="10" s="1"/>
  <c r="T294" i="10"/>
  <c r="T30" i="10"/>
  <c r="X30" i="10" s="1"/>
  <c r="T99" i="10"/>
  <c r="S271" i="10"/>
  <c r="T231" i="10"/>
  <c r="X231" i="10" s="1"/>
  <c r="T48" i="10"/>
  <c r="X48" i="10" s="1"/>
  <c r="T134" i="10"/>
  <c r="U134" i="10" s="1"/>
  <c r="S283" i="10"/>
  <c r="T182" i="10"/>
  <c r="X182" i="10" s="1"/>
  <c r="T75" i="10"/>
  <c r="X75" i="10" s="1"/>
  <c r="T98" i="10"/>
  <c r="X98" i="10" s="1"/>
  <c r="S295" i="10"/>
  <c r="T8" i="11"/>
  <c r="T239" i="12"/>
  <c r="T41" i="12"/>
  <c r="X41" i="12" s="1"/>
  <c r="T125" i="12"/>
  <c r="T69" i="12"/>
  <c r="X69" i="12" s="1"/>
  <c r="S47" i="12"/>
  <c r="AA162" i="6" s="1"/>
  <c r="T267" i="12"/>
  <c r="X267" i="12" s="1"/>
  <c r="T97" i="12"/>
  <c r="T92" i="12"/>
  <c r="X92" i="12" s="1"/>
  <c r="T77" i="12"/>
  <c r="X77" i="12" s="1"/>
  <c r="T104" i="12"/>
  <c r="X104" i="12" s="1"/>
  <c r="S246" i="12"/>
  <c r="T124" i="12"/>
  <c r="U124" i="12" s="1"/>
  <c r="S66" i="12"/>
  <c r="AA249" i="6" s="1"/>
  <c r="T174" i="12"/>
  <c r="X174" i="12" s="1"/>
  <c r="T103" i="12"/>
  <c r="T16" i="12"/>
  <c r="X16" i="12" s="1"/>
  <c r="S30" i="12"/>
  <c r="AA164" i="6" s="1"/>
  <c r="T205" i="12"/>
  <c r="S91" i="12"/>
  <c r="AA369" i="6" s="1"/>
  <c r="S60" i="12"/>
  <c r="AA237" i="6" s="1"/>
  <c r="S9" i="12"/>
  <c r="V9" i="12" s="1"/>
  <c r="S101" i="12"/>
  <c r="AA335" i="6" s="1"/>
  <c r="T93" i="12"/>
  <c r="X93" i="12" s="1"/>
  <c r="T7" i="11"/>
  <c r="T270" i="11"/>
  <c r="X270" i="11" s="1"/>
  <c r="T64" i="11"/>
  <c r="X64" i="11" s="1"/>
  <c r="S278" i="11"/>
  <c r="T200" i="11"/>
  <c r="T228" i="11"/>
  <c r="X228" i="11" s="1"/>
  <c r="T130" i="11"/>
  <c r="S201" i="11"/>
  <c r="S299" i="11"/>
  <c r="T33" i="11"/>
  <c r="X33" i="11" s="1"/>
  <c r="T234" i="11"/>
  <c r="X234" i="11" s="1"/>
  <c r="T62" i="11"/>
  <c r="S28" i="11"/>
  <c r="S220" i="11"/>
  <c r="S39" i="11"/>
  <c r="AA137" i="6" s="1"/>
  <c r="T306" i="11"/>
  <c r="S192" i="11"/>
  <c r="T241" i="10"/>
  <c r="X241" i="10" s="1"/>
  <c r="S86" i="10"/>
  <c r="AA346" i="6" s="1"/>
  <c r="T237" i="10"/>
  <c r="S78" i="10"/>
  <c r="AA278" i="6" s="1"/>
  <c r="S294" i="10"/>
  <c r="S30" i="10"/>
  <c r="AA69" i="6" s="1"/>
  <c r="S99" i="10"/>
  <c r="AA359" i="6" s="1"/>
  <c r="T271" i="10"/>
  <c r="S231" i="10"/>
  <c r="S83" i="10"/>
  <c r="AA283" i="6" s="1"/>
  <c r="T115" i="10"/>
  <c r="T283" i="10"/>
  <c r="X283" i="10" s="1"/>
  <c r="S182" i="10"/>
  <c r="S75" i="10"/>
  <c r="AA275" i="6" s="1"/>
  <c r="S98" i="10"/>
  <c r="AA358" i="6" s="1"/>
  <c r="T270" i="10"/>
  <c r="X270" i="10" s="1"/>
  <c r="T201" i="10"/>
  <c r="X201" i="10" s="1"/>
  <c r="T64" i="10"/>
  <c r="X64" i="10" s="1"/>
  <c r="T90" i="10"/>
  <c r="X90" i="10" s="1"/>
  <c r="S207" i="10"/>
  <c r="S56" i="10"/>
  <c r="AA196" i="6" s="1"/>
  <c r="S85" i="10"/>
  <c r="AA345" i="6" s="1"/>
  <c r="S242" i="10"/>
  <c r="T42" i="10"/>
  <c r="X42" i="10" s="1"/>
  <c r="T180" i="10"/>
  <c r="X180" i="10" s="1"/>
  <c r="T31" i="10"/>
  <c r="X31" i="10" s="1"/>
  <c r="T293" i="10"/>
  <c r="T164" i="10"/>
  <c r="X164" i="10" s="1"/>
  <c r="T136" i="10"/>
  <c r="X136" i="10" s="1"/>
  <c r="S63" i="10"/>
  <c r="AA263" i="6" s="1"/>
  <c r="T7" i="12"/>
  <c r="T9" i="11"/>
  <c r="S139" i="12"/>
  <c r="T12" i="12"/>
  <c r="X12" i="12" s="1"/>
  <c r="S90" i="12"/>
  <c r="AA334" i="6" s="1"/>
  <c r="T25" i="12"/>
  <c r="X25" i="12" s="1"/>
  <c r="T86" i="12"/>
  <c r="X86" i="12" s="1"/>
  <c r="S74" i="12"/>
  <c r="AA252" i="6" s="1"/>
  <c r="S71" i="12"/>
  <c r="AA243" i="6" s="1"/>
  <c r="S39" i="12"/>
  <c r="AA173" i="6" s="1"/>
  <c r="S251" i="12"/>
  <c r="U251" i="12" s="1"/>
  <c r="T52" i="12"/>
  <c r="S34" i="12"/>
  <c r="AA155" i="6" s="1"/>
  <c r="S19" i="12"/>
  <c r="AA104" i="6" s="1"/>
  <c r="T40" i="12"/>
  <c r="X40" i="12" s="1"/>
  <c r="S56" i="12"/>
  <c r="AA244" i="6" s="1"/>
  <c r="S59" i="12"/>
  <c r="AA236" i="6" s="1"/>
  <c r="T33" i="12"/>
  <c r="X33" i="12" s="1"/>
  <c r="S190" i="12"/>
  <c r="S118" i="12"/>
  <c r="AA408" i="6" s="1"/>
  <c r="S37" i="12"/>
  <c r="AA156" i="6" s="1"/>
  <c r="S20" i="12"/>
  <c r="AA93" i="6" s="1"/>
  <c r="T282" i="11"/>
  <c r="X282" i="11" s="1"/>
  <c r="S139" i="11"/>
  <c r="S266" i="11"/>
  <c r="T21" i="11"/>
  <c r="X21" i="11" s="1"/>
  <c r="T275" i="11"/>
  <c r="S258" i="11"/>
  <c r="S16" i="11"/>
  <c r="T250" i="11"/>
  <c r="X250" i="11" s="1"/>
  <c r="S265" i="11"/>
  <c r="T125" i="11"/>
  <c r="S29" i="11"/>
  <c r="T36" i="11"/>
  <c r="X36" i="11" s="1"/>
  <c r="S296" i="11"/>
  <c r="T205" i="11"/>
  <c r="X205" i="11" s="1"/>
  <c r="S79" i="11"/>
  <c r="AA304" i="6" s="1"/>
  <c r="T230" i="11"/>
  <c r="X230" i="11" s="1"/>
  <c r="S289" i="11"/>
  <c r="S269" i="11"/>
  <c r="U269" i="11" s="1"/>
  <c r="T100" i="11"/>
  <c r="S269" i="10"/>
  <c r="S265" i="10"/>
  <c r="T127" i="10"/>
  <c r="T289" i="10"/>
  <c r="T222" i="10"/>
  <c r="S250" i="10"/>
  <c r="S113" i="10"/>
  <c r="AA426" i="6" s="1"/>
  <c r="S62" i="10"/>
  <c r="AA262" i="6" s="1"/>
  <c r="S129" i="10"/>
  <c r="AA493" i="6" s="1"/>
  <c r="S244" i="10"/>
  <c r="S246" i="10"/>
  <c r="T110" i="10"/>
  <c r="T128" i="10"/>
  <c r="T217" i="10"/>
  <c r="S102" i="10"/>
  <c r="AA362" i="6" s="1"/>
  <c r="S117" i="10"/>
  <c r="AA430" i="6" s="1"/>
  <c r="T275" i="10"/>
  <c r="T176" i="10"/>
  <c r="X176" i="10" s="1"/>
  <c r="T97" i="10"/>
  <c r="X97" i="10" s="1"/>
  <c r="S95" i="10"/>
  <c r="AA355" i="6" s="1"/>
  <c r="S197" i="10"/>
  <c r="T72" i="10"/>
  <c r="X72" i="10" s="1"/>
  <c r="S87" i="10"/>
  <c r="AA347" i="6" s="1"/>
  <c r="T166" i="10"/>
  <c r="S125" i="10"/>
  <c r="AA438" i="6" s="1"/>
  <c r="T61" i="10"/>
  <c r="X61" i="10" s="1"/>
  <c r="S8" i="12"/>
  <c r="V8" i="12" s="1"/>
  <c r="T139" i="12"/>
  <c r="S12" i="12"/>
  <c r="AA86" i="6" s="1"/>
  <c r="T99" i="12"/>
  <c r="X99" i="12" s="1"/>
  <c r="S25" i="12"/>
  <c r="V25" i="12" s="1"/>
  <c r="S86" i="12"/>
  <c r="AA322" i="6" s="1"/>
  <c r="T44" i="12"/>
  <c r="X44" i="12" s="1"/>
  <c r="T203" i="12"/>
  <c r="T68" i="12"/>
  <c r="X68" i="12" s="1"/>
  <c r="S52" i="12"/>
  <c r="AA152" i="6" s="1"/>
  <c r="T19" i="12"/>
  <c r="X19" i="12" s="1"/>
  <c r="S40" i="12"/>
  <c r="AA157" i="6" s="1"/>
  <c r="S33" i="12"/>
  <c r="AA154" i="6" s="1"/>
  <c r="T114" i="12"/>
  <c r="X114" i="12" s="1"/>
  <c r="T249" i="12"/>
  <c r="X249" i="12" s="1"/>
  <c r="T109" i="12"/>
  <c r="T260" i="11"/>
  <c r="X260" i="11" s="1"/>
  <c r="T277" i="11"/>
  <c r="X277" i="11" s="1"/>
  <c r="S21" i="11"/>
  <c r="AA50" i="6" s="1"/>
  <c r="S275" i="11"/>
  <c r="T258" i="11"/>
  <c r="X258" i="11" s="1"/>
  <c r="T26" i="11"/>
  <c r="T263" i="11"/>
  <c r="X263" i="11" s="1"/>
  <c r="S250" i="11"/>
  <c r="S125" i="11"/>
  <c r="AA468" i="6" s="1"/>
  <c r="S36" i="11"/>
  <c r="AA128" i="6" s="1"/>
  <c r="T283" i="11"/>
  <c r="X283" i="11" s="1"/>
  <c r="S205" i="11"/>
  <c r="T79" i="11"/>
  <c r="S230" i="11"/>
  <c r="AA841" i="6" s="1"/>
  <c r="T140" i="11"/>
  <c r="T24" i="11"/>
  <c r="X24" i="11" s="1"/>
  <c r="T206" i="11"/>
  <c r="X206" i="11" s="1"/>
  <c r="S100" i="11"/>
  <c r="AA393" i="6" s="1"/>
  <c r="T14" i="11"/>
  <c r="X14" i="11" s="1"/>
  <c r="T177" i="10"/>
  <c r="X177" i="10" s="1"/>
  <c r="S127" i="10"/>
  <c r="AA491" i="6" s="1"/>
  <c r="S222" i="10"/>
  <c r="T256" i="10"/>
  <c r="X256" i="10" s="1"/>
  <c r="T24" i="10"/>
  <c r="X24" i="10" s="1"/>
  <c r="T112" i="10"/>
  <c r="X112" i="10" s="1"/>
  <c r="T304" i="10"/>
  <c r="X304" i="10" s="1"/>
  <c r="T211" i="10"/>
  <c r="S110" i="10"/>
  <c r="AA423" i="6" s="1"/>
  <c r="S128" i="10"/>
  <c r="AA492" i="6" s="1"/>
  <c r="S274" i="10"/>
  <c r="T219" i="10"/>
  <c r="X219" i="10" s="1"/>
  <c r="T80" i="10"/>
  <c r="T319" i="10"/>
  <c r="X319" i="10" s="1"/>
  <c r="S275" i="10"/>
  <c r="S176" i="10"/>
  <c r="AA617" i="6" s="1"/>
  <c r="S97" i="10"/>
  <c r="AA357" i="6" s="1"/>
  <c r="T95" i="10"/>
  <c r="X95" i="10" s="1"/>
  <c r="T254" i="10"/>
  <c r="X254" i="10" s="1"/>
  <c r="T50" i="10"/>
  <c r="X50" i="10" s="1"/>
  <c r="T130" i="10"/>
  <c r="X130" i="10" s="1"/>
  <c r="S61" i="10"/>
  <c r="AA261" i="6" s="1"/>
  <c r="T186" i="12"/>
  <c r="X186" i="12" s="1"/>
  <c r="T108" i="12"/>
  <c r="X108" i="12" s="1"/>
  <c r="S130" i="12"/>
  <c r="AA483" i="6" s="1"/>
  <c r="S99" i="12"/>
  <c r="AA336" i="6" s="1"/>
  <c r="T89" i="12"/>
  <c r="X89" i="12" s="1"/>
  <c r="T46" i="12"/>
  <c r="X46" i="12" s="1"/>
  <c r="T87" i="12"/>
  <c r="T185" i="12"/>
  <c r="X185" i="12" s="1"/>
  <c r="T83" i="12"/>
  <c r="X83" i="12" s="1"/>
  <c r="S44" i="12"/>
  <c r="AA159" i="6" s="1"/>
  <c r="S203" i="12"/>
  <c r="S68" i="12"/>
  <c r="AA240" i="6" s="1"/>
  <c r="T61" i="12"/>
  <c r="X61" i="12" s="1"/>
  <c r="T51" i="12"/>
  <c r="X51" i="12" s="1"/>
  <c r="S114" i="12"/>
  <c r="AA407" i="6" s="1"/>
  <c r="S249" i="12"/>
  <c r="T121" i="12"/>
  <c r="S109" i="12"/>
  <c r="AA418" i="6" s="1"/>
  <c r="S253" i="11"/>
  <c r="S260" i="11"/>
  <c r="S277" i="11"/>
  <c r="T136" i="11"/>
  <c r="X136" i="11" s="1"/>
  <c r="T254" i="11"/>
  <c r="X254" i="11" s="1"/>
  <c r="T232" i="11"/>
  <c r="X232" i="11" s="1"/>
  <c r="S26" i="11"/>
  <c r="S263" i="11"/>
  <c r="T187" i="11"/>
  <c r="T217" i="11"/>
  <c r="X217" i="11" s="1"/>
  <c r="S82" i="11"/>
  <c r="AA312" i="6" s="1"/>
  <c r="T18" i="11"/>
  <c r="T19" i="11"/>
  <c r="X19" i="11" s="1"/>
  <c r="T119" i="11"/>
  <c r="X119" i="11" s="1"/>
  <c r="S283" i="11"/>
  <c r="T252" i="11"/>
  <c r="S140" i="11"/>
  <c r="S24" i="11"/>
  <c r="AA53" i="6" s="1"/>
  <c r="S206" i="11"/>
  <c r="S38" i="11"/>
  <c r="AA142" i="6" s="1"/>
  <c r="S14" i="11"/>
  <c r="AA38" i="6" s="1"/>
  <c r="S177" i="10"/>
  <c r="T22" i="10"/>
  <c r="S107" i="10"/>
  <c r="AA367" i="6" s="1"/>
  <c r="T223" i="10"/>
  <c r="X223" i="10" s="1"/>
  <c r="S24" i="10"/>
  <c r="AA74" i="6" s="1"/>
  <c r="S112" i="10"/>
  <c r="AA425" i="6" s="1"/>
  <c r="S304" i="10"/>
  <c r="S211" i="10"/>
  <c r="T25" i="10"/>
  <c r="X25" i="10" s="1"/>
  <c r="T88" i="10"/>
  <c r="X88" i="10" s="1"/>
  <c r="T274" i="10"/>
  <c r="X274" i="10" s="1"/>
  <c r="S219" i="10"/>
  <c r="S80" i="10"/>
  <c r="AA280" i="6" s="1"/>
  <c r="S319" i="10"/>
  <c r="T213" i="10"/>
  <c r="T67" i="10"/>
  <c r="S254" i="10"/>
  <c r="S50" i="10"/>
  <c r="AA190" i="6" s="1"/>
  <c r="S130" i="10"/>
  <c r="AA494" i="6" s="1"/>
  <c r="T93" i="10"/>
  <c r="T45" i="10"/>
  <c r="S277" i="10"/>
  <c r="S186" i="12"/>
  <c r="T111" i="12"/>
  <c r="S108" i="12"/>
  <c r="AA415" i="6" s="1"/>
  <c r="T130" i="12"/>
  <c r="X130" i="12" s="1"/>
  <c r="S46" i="12"/>
  <c r="AA161" i="6" s="1"/>
  <c r="S87" i="12"/>
  <c r="AA339" i="6" s="1"/>
  <c r="S185" i="12"/>
  <c r="V185" i="12" s="1"/>
  <c r="S83" i="12"/>
  <c r="AA341" i="6" s="1"/>
  <c r="T84" i="12"/>
  <c r="X84" i="12" s="1"/>
  <c r="T148" i="12"/>
  <c r="X148" i="12" s="1"/>
  <c r="T78" i="12"/>
  <c r="X78" i="12" s="1"/>
  <c r="T123" i="12"/>
  <c r="X123" i="12" s="1"/>
  <c r="T214" i="12"/>
  <c r="X214" i="12" s="1"/>
  <c r="S61" i="12"/>
  <c r="AA255" i="6" s="1"/>
  <c r="S290" i="12"/>
  <c r="AA1178" i="6" s="1"/>
  <c r="T106" i="12"/>
  <c r="X106" i="12" s="1"/>
  <c r="T122" i="12"/>
  <c r="S51" i="12"/>
  <c r="AA172" i="6" s="1"/>
  <c r="T82" i="12"/>
  <c r="X82" i="12" s="1"/>
  <c r="S121" i="12"/>
  <c r="AA487" i="6" s="1"/>
  <c r="T58" i="12"/>
  <c r="X58" i="12" s="1"/>
  <c r="T253" i="11"/>
  <c r="X253" i="11" s="1"/>
  <c r="T248" i="11"/>
  <c r="X248" i="11" s="1"/>
  <c r="S136" i="11"/>
  <c r="T274" i="11"/>
  <c r="S232" i="11"/>
  <c r="S187" i="11"/>
  <c r="S217" i="11"/>
  <c r="T82" i="11"/>
  <c r="X82" i="11" s="1"/>
  <c r="S18" i="11"/>
  <c r="S19" i="11"/>
  <c r="T231" i="11"/>
  <c r="X231" i="11" s="1"/>
  <c r="S119" i="11"/>
  <c r="AA472" i="6" s="1"/>
  <c r="T291" i="11"/>
  <c r="S252" i="11"/>
  <c r="T108" i="11"/>
  <c r="T173" i="11"/>
  <c r="X173" i="11" s="1"/>
  <c r="T38" i="11"/>
  <c r="X38" i="11" s="1"/>
  <c r="T247" i="10"/>
  <c r="X247" i="10" s="1"/>
  <c r="T57" i="10"/>
  <c r="S22" i="10"/>
  <c r="AA66" i="6" s="1"/>
  <c r="T38" i="10"/>
  <c r="X38" i="10" s="1"/>
  <c r="T107" i="10"/>
  <c r="X107" i="10" s="1"/>
  <c r="S223" i="10"/>
  <c r="AA823" i="6" s="1"/>
  <c r="T73" i="10"/>
  <c r="X73" i="10" s="1"/>
  <c r="T137" i="10"/>
  <c r="T318" i="10"/>
  <c r="X318" i="10" s="1"/>
  <c r="T311" i="10"/>
  <c r="X311" i="10" s="1"/>
  <c r="T263" i="10"/>
  <c r="X263" i="10" s="1"/>
  <c r="S25" i="10"/>
  <c r="AA75" i="6" s="1"/>
  <c r="S88" i="10"/>
  <c r="AA348" i="6" s="1"/>
  <c r="T232" i="10"/>
  <c r="T77" i="10"/>
  <c r="X77" i="10" s="1"/>
  <c r="S213" i="10"/>
  <c r="S67" i="10"/>
  <c r="AA267" i="6" s="1"/>
  <c r="T185" i="10"/>
  <c r="S47" i="10"/>
  <c r="AA187" i="6" s="1"/>
  <c r="T191" i="10"/>
  <c r="X191" i="10" s="1"/>
  <c r="S93" i="10"/>
  <c r="AA353" i="6" s="1"/>
  <c r="S45" i="10"/>
  <c r="AA185" i="6" s="1"/>
  <c r="T107" i="12"/>
  <c r="X107" i="12" s="1"/>
  <c r="S111" i="12"/>
  <c r="AA419" i="6" s="1"/>
  <c r="T11" i="12"/>
  <c r="X11" i="12" s="1"/>
  <c r="T100" i="12"/>
  <c r="X100" i="12" s="1"/>
  <c r="T26" i="12"/>
  <c r="X26" i="12" s="1"/>
  <c r="T96" i="12"/>
  <c r="T133" i="12"/>
  <c r="X133" i="12" s="1"/>
  <c r="S128" i="12"/>
  <c r="AA486" i="6" s="1"/>
  <c r="S21" i="12"/>
  <c r="AA94" i="6" s="1"/>
  <c r="S84" i="12"/>
  <c r="AA343" i="6" s="1"/>
  <c r="S148" i="12"/>
  <c r="S78" i="12"/>
  <c r="AA247" i="6" s="1"/>
  <c r="S123" i="12"/>
  <c r="AA485" i="6" s="1"/>
  <c r="S214" i="12"/>
  <c r="T36" i="12"/>
  <c r="X36" i="12" s="1"/>
  <c r="T32" i="12"/>
  <c r="T290" i="12"/>
  <c r="X290" i="12" s="1"/>
  <c r="S106" i="12"/>
  <c r="AA417" i="6" s="1"/>
  <c r="S122" i="12"/>
  <c r="AA479" i="6" s="1"/>
  <c r="S79" i="12"/>
  <c r="AA329" i="6" s="1"/>
  <c r="S117" i="12"/>
  <c r="AA412" i="6" s="1"/>
  <c r="T54" i="12"/>
  <c r="X54" i="12" s="1"/>
  <c r="S82" i="12"/>
  <c r="AA321" i="6" s="1"/>
  <c r="T49" i="12"/>
  <c r="X49" i="12" s="1"/>
  <c r="S58" i="12"/>
  <c r="V58" i="12" s="1"/>
  <c r="S248" i="11"/>
  <c r="T245" i="11"/>
  <c r="S274" i="11"/>
  <c r="T20" i="11"/>
  <c r="X20" i="11" s="1"/>
  <c r="T272" i="11"/>
  <c r="X272" i="11" s="1"/>
  <c r="T224" i="11"/>
  <c r="T15" i="11"/>
  <c r="X15" i="11" s="1"/>
  <c r="T175" i="11"/>
  <c r="X175" i="11" s="1"/>
  <c r="S122" i="11"/>
  <c r="AA465" i="6" s="1"/>
  <c r="S37" i="11"/>
  <c r="AA141" i="6" s="1"/>
  <c r="S231" i="11"/>
  <c r="T65" i="11"/>
  <c r="X65" i="11" s="1"/>
  <c r="S291" i="11"/>
  <c r="S108" i="11"/>
  <c r="AA396" i="6" s="1"/>
  <c r="T31" i="11"/>
  <c r="S173" i="11"/>
  <c r="T129" i="11"/>
  <c r="S25" i="11"/>
  <c r="S247" i="10"/>
  <c r="S57" i="10"/>
  <c r="AA197" i="6" s="1"/>
  <c r="T235" i="10"/>
  <c r="X235" i="10" s="1"/>
  <c r="S38" i="10"/>
  <c r="AA178" i="6" s="1"/>
  <c r="T121" i="10"/>
  <c r="T46" i="10"/>
  <c r="X46" i="10" s="1"/>
  <c r="S73" i="10"/>
  <c r="AA273" i="6" s="1"/>
  <c r="S137" i="10"/>
  <c r="AA501" i="6" s="1"/>
  <c r="S318" i="10"/>
  <c r="S311" i="10"/>
  <c r="S263" i="10"/>
  <c r="V263" i="10" s="1"/>
  <c r="T54" i="10"/>
  <c r="X54" i="10" s="1"/>
  <c r="S96" i="10"/>
  <c r="AA356" i="6" s="1"/>
  <c r="S232" i="10"/>
  <c r="AA837" i="6" s="1"/>
  <c r="S77" i="10"/>
  <c r="AA277" i="6" s="1"/>
  <c r="T259" i="10"/>
  <c r="T69" i="10"/>
  <c r="S185" i="10"/>
  <c r="T27" i="10"/>
  <c r="X27" i="10" s="1"/>
  <c r="T47" i="10"/>
  <c r="X47" i="10" s="1"/>
  <c r="S191" i="10"/>
  <c r="T29" i="10"/>
  <c r="X29" i="10" s="1"/>
  <c r="T60" i="10"/>
  <c r="X60" i="10" s="1"/>
  <c r="T114" i="10"/>
  <c r="X114" i="10" s="1"/>
  <c r="T37" i="10"/>
  <c r="X37" i="10" s="1"/>
  <c r="T290" i="10"/>
  <c r="U290" i="10" s="1"/>
  <c r="T106" i="10"/>
  <c r="X106" i="10" s="1"/>
  <c r="T109" i="10"/>
  <c r="U109" i="10" s="1"/>
  <c r="S26" i="10"/>
  <c r="AA76" i="6" s="1"/>
  <c r="S35" i="12"/>
  <c r="AA151" i="6" s="1"/>
  <c r="T184" i="11"/>
  <c r="X184" i="11" s="1"/>
  <c r="S259" i="11"/>
  <c r="T15" i="12"/>
  <c r="X15" i="12" s="1"/>
  <c r="S256" i="10"/>
  <c r="T210" i="10"/>
  <c r="X210" i="10" s="1"/>
  <c r="S229" i="10"/>
  <c r="S119" i="10"/>
  <c r="AA432" i="6" s="1"/>
  <c r="T280" i="10"/>
  <c r="X280" i="10" s="1"/>
  <c r="T194" i="11"/>
  <c r="X194" i="11" s="1"/>
  <c r="S172" i="11"/>
  <c r="T300" i="11"/>
  <c r="X300" i="11" s="1"/>
  <c r="T264" i="11"/>
  <c r="X264" i="11" s="1"/>
  <c r="T241" i="11"/>
  <c r="X241" i="11" s="1"/>
  <c r="T185" i="11"/>
  <c r="X185" i="11" s="1"/>
  <c r="T129" i="12"/>
  <c r="X129" i="12" s="1"/>
  <c r="T225" i="11"/>
  <c r="X225" i="11" s="1"/>
  <c r="T95" i="12"/>
  <c r="X95" i="12" s="1"/>
  <c r="T211" i="11"/>
  <c r="T208" i="11"/>
  <c r="X208" i="11" s="1"/>
  <c r="T222" i="11"/>
  <c r="X222" i="11" s="1"/>
  <c r="T209" i="11"/>
  <c r="X209" i="11" s="1"/>
  <c r="S254" i="11"/>
  <c r="T298" i="11"/>
  <c r="T168" i="11"/>
  <c r="X168" i="11" s="1"/>
  <c r="S131" i="12"/>
  <c r="AA484" i="6" s="1"/>
  <c r="T122" i="11"/>
  <c r="X122" i="11" s="1"/>
  <c r="S89" i="12"/>
  <c r="AA323" i="6" s="1"/>
  <c r="S116" i="12"/>
  <c r="V116" i="12" s="1"/>
  <c r="T244" i="11"/>
  <c r="X244" i="11" s="1"/>
  <c r="S9" i="11"/>
  <c r="AA48" i="6" s="1"/>
  <c r="T195" i="10"/>
  <c r="X195" i="10" s="1"/>
  <c r="S135" i="10"/>
  <c r="AA499" i="6" s="1"/>
  <c r="T278" i="10"/>
  <c r="T200" i="10"/>
  <c r="X200" i="10" s="1"/>
  <c r="T126" i="10"/>
  <c r="T199" i="10"/>
  <c r="X199" i="10" s="1"/>
  <c r="S255" i="10"/>
  <c r="T173" i="10"/>
  <c r="X173" i="10" s="1"/>
  <c r="T234" i="10"/>
  <c r="X234" i="10" s="1"/>
  <c r="S44" i="10"/>
  <c r="AA184" i="6" s="1"/>
  <c r="T281" i="10"/>
  <c r="X281" i="10" s="1"/>
  <c r="R880" i="1"/>
  <c r="T880" i="1" s="1"/>
  <c r="X880" i="1" s="1"/>
  <c r="T705" i="12"/>
  <c r="X705" i="12" s="1"/>
  <c r="T897" i="12"/>
  <c r="X897" i="12" s="1"/>
  <c r="T172" i="11"/>
  <c r="X172" i="11" s="1"/>
  <c r="R902" i="1"/>
  <c r="T902" i="1" s="1"/>
  <c r="X902" i="1" s="1"/>
  <c r="R833" i="1"/>
  <c r="T833" i="1" s="1"/>
  <c r="X833" i="1" s="1"/>
  <c r="R844" i="1"/>
  <c r="T844" i="1" s="1"/>
  <c r="X844" i="1" s="1"/>
  <c r="R876" i="1"/>
  <c r="T876" i="1" s="1"/>
  <c r="X876" i="1" s="1"/>
  <c r="R840" i="1"/>
  <c r="T840" i="1" s="1"/>
  <c r="X840" i="1" s="1"/>
  <c r="R812" i="1"/>
  <c r="T812" i="1" s="1"/>
  <c r="R776" i="1"/>
  <c r="T776" i="1" s="1"/>
  <c r="X776" i="1" s="1"/>
  <c r="R740" i="1"/>
  <c r="T740" i="1" s="1"/>
  <c r="X740" i="1" s="1"/>
  <c r="R668" i="1"/>
  <c r="T668" i="1" s="1"/>
  <c r="X668" i="1" s="1"/>
  <c r="R632" i="1"/>
  <c r="T632" i="1" s="1"/>
  <c r="X632" i="1" s="1"/>
  <c r="R789" i="1"/>
  <c r="T789" i="1" s="1"/>
  <c r="R948" i="1"/>
  <c r="T948" i="1" s="1"/>
  <c r="X948" i="1" s="1"/>
  <c r="R831" i="1"/>
  <c r="T831" i="1" s="1"/>
  <c r="X831" i="1" s="1"/>
  <c r="R691" i="1"/>
  <c r="T691" i="1" s="1"/>
  <c r="R601" i="1"/>
  <c r="T601" i="1" s="1"/>
  <c r="X601" i="1" s="1"/>
  <c r="R736" i="1"/>
  <c r="T736" i="1" s="1"/>
  <c r="X736" i="1" s="1"/>
  <c r="R599" i="1"/>
  <c r="T599" i="1" s="1"/>
  <c r="X599" i="1" s="1"/>
  <c r="R640" i="1"/>
  <c r="T640" i="1" s="1"/>
  <c r="R758" i="1"/>
  <c r="T758" i="1" s="1"/>
  <c r="X758" i="1" s="1"/>
  <c r="R772" i="1"/>
  <c r="T772" i="1" s="1"/>
  <c r="X772" i="1" s="1"/>
  <c r="R749" i="1"/>
  <c r="T749" i="1" s="1"/>
  <c r="X749" i="1" s="1"/>
  <c r="R669" i="1"/>
  <c r="T669" i="1" s="1"/>
  <c r="X669" i="1" s="1"/>
  <c r="R822" i="1"/>
  <c r="T822" i="1" s="1"/>
  <c r="R631" i="1"/>
  <c r="T631" i="1" s="1"/>
  <c r="X631" i="1" s="1"/>
  <c r="R837" i="1"/>
  <c r="T837" i="1" s="1"/>
  <c r="X837" i="1" s="1"/>
  <c r="R774" i="1"/>
  <c r="T774" i="1" s="1"/>
  <c r="R627" i="1"/>
  <c r="T627" i="1" s="1"/>
  <c r="X627" i="1" s="1"/>
  <c r="R710" i="1"/>
  <c r="T710" i="1" s="1"/>
  <c r="X710" i="1" s="1"/>
  <c r="R613" i="1"/>
  <c r="T613" i="1" s="1"/>
  <c r="X613" i="1" s="1"/>
  <c r="R743" i="1"/>
  <c r="T743" i="1" s="1"/>
  <c r="R611" i="1"/>
  <c r="T611" i="1" s="1"/>
  <c r="X611" i="1" s="1"/>
  <c r="R647" i="1"/>
  <c r="T647" i="1" s="1"/>
  <c r="R767" i="1"/>
  <c r="T767" i="1" s="1"/>
  <c r="X767" i="1" s="1"/>
  <c r="R779" i="1"/>
  <c r="T779" i="1" s="1"/>
  <c r="X779" i="1" s="1"/>
  <c r="R607" i="1"/>
  <c r="T607" i="1" s="1"/>
  <c r="R784" i="1"/>
  <c r="T784" i="1" s="1"/>
  <c r="X784" i="1" s="1"/>
  <c r="R676" i="1"/>
  <c r="T676" i="1" s="1"/>
  <c r="X676" i="1" s="1"/>
  <c r="R834" i="1"/>
  <c r="T834" i="1" s="1"/>
  <c r="X834" i="1" s="1"/>
  <c r="R746" i="1"/>
  <c r="T746" i="1" s="1"/>
  <c r="X746" i="1" s="1"/>
  <c r="R838" i="1"/>
  <c r="T838" i="1" s="1"/>
  <c r="X838" i="1" s="1"/>
  <c r="R688" i="1"/>
  <c r="T688" i="1" s="1"/>
  <c r="X688" i="1" s="1"/>
  <c r="R623" i="1"/>
  <c r="T623" i="1" s="1"/>
  <c r="R596" i="1"/>
  <c r="T596" i="1" s="1"/>
  <c r="X596" i="1" s="1"/>
  <c r="R750" i="1"/>
  <c r="T750" i="1" s="1"/>
  <c r="X750" i="1" s="1"/>
  <c r="R764" i="1"/>
  <c r="T764" i="1" s="1"/>
  <c r="X764" i="1" s="1"/>
  <c r="R798" i="1"/>
  <c r="T798" i="1" s="1"/>
  <c r="X798" i="1" s="1"/>
  <c r="R803" i="1"/>
  <c r="T803" i="1" s="1"/>
  <c r="R702" i="1"/>
  <c r="T702" i="1" s="1"/>
  <c r="R821" i="1"/>
  <c r="T821" i="1" s="1"/>
  <c r="X821" i="1" s="1"/>
  <c r="R614" i="1"/>
  <c r="T614" i="1" s="1"/>
  <c r="X614" i="1" s="1"/>
  <c r="R832" i="1"/>
  <c r="T832" i="1" s="1"/>
  <c r="X832" i="1" s="1"/>
  <c r="R682" i="1"/>
  <c r="T682" i="1" s="1"/>
  <c r="X682" i="1" s="1"/>
  <c r="R705" i="1"/>
  <c r="T705" i="1" s="1"/>
  <c r="X705" i="1" s="1"/>
  <c r="R737" i="1"/>
  <c r="T737" i="1" s="1"/>
  <c r="R605" i="1"/>
  <c r="T605" i="1" s="1"/>
  <c r="X605" i="1" s="1"/>
  <c r="R826" i="1"/>
  <c r="T826" i="1" s="1"/>
  <c r="R679" i="1"/>
  <c r="T679" i="1" s="1"/>
  <c r="X679" i="1" s="1"/>
  <c r="R762" i="1"/>
  <c r="T762" i="1" s="1"/>
  <c r="X762" i="1" s="1"/>
  <c r="R722" i="1"/>
  <c r="T722" i="1" s="1"/>
  <c r="R674" i="1"/>
  <c r="T674" i="1" s="1"/>
  <c r="R820" i="1"/>
  <c r="T820" i="1" s="1"/>
  <c r="X820" i="1" s="1"/>
  <c r="R670" i="1"/>
  <c r="T670" i="1" s="1"/>
  <c r="R662" i="1"/>
  <c r="T662" i="1" s="1"/>
  <c r="X662" i="1" s="1"/>
  <c r="R814" i="1"/>
  <c r="T814" i="1" s="1"/>
  <c r="X814" i="1" s="1"/>
  <c r="R667" i="1"/>
  <c r="T667" i="1" s="1"/>
  <c r="X667" i="1" s="1"/>
  <c r="R753" i="1"/>
  <c r="T753" i="1" s="1"/>
  <c r="R681" i="1"/>
  <c r="T681" i="1" s="1"/>
  <c r="X681" i="1" s="1"/>
  <c r="R603" i="1"/>
  <c r="T603" i="1" s="1"/>
  <c r="X603" i="1" s="1"/>
  <c r="R608" i="1"/>
  <c r="T608" i="1" s="1"/>
  <c r="X608" i="1" s="1"/>
  <c r="R644" i="1"/>
  <c r="T644" i="1" s="1"/>
  <c r="X644" i="1" s="1"/>
  <c r="R771" i="1"/>
  <c r="T771" i="1" s="1"/>
  <c r="R642" i="1"/>
  <c r="T642" i="1" s="1"/>
  <c r="X642" i="1" s="1"/>
  <c r="R673" i="1"/>
  <c r="T673" i="1" s="1"/>
  <c r="R805" i="1"/>
  <c r="T805" i="1" s="1"/>
  <c r="R824" i="1"/>
  <c r="T824" i="1" s="1"/>
  <c r="R657" i="1"/>
  <c r="T657" i="1" s="1"/>
  <c r="X657" i="1" s="1"/>
  <c r="R815" i="1"/>
  <c r="T815" i="1" s="1"/>
  <c r="X815" i="1" s="1"/>
  <c r="R714" i="1"/>
  <c r="T714" i="1" s="1"/>
  <c r="R686" i="1"/>
  <c r="T686" i="1" s="1"/>
  <c r="X686" i="1" s="1"/>
  <c r="R766" i="1"/>
  <c r="T766" i="1" s="1"/>
  <c r="X766" i="1" s="1"/>
  <c r="R622" i="1"/>
  <c r="T622" i="1" s="1"/>
  <c r="X622" i="1" s="1"/>
  <c r="R828" i="1"/>
  <c r="T828" i="1" s="1"/>
  <c r="X828" i="1" s="1"/>
  <c r="R618" i="1"/>
  <c r="T618" i="1" s="1"/>
  <c r="X618" i="1" s="1"/>
  <c r="R625" i="1"/>
  <c r="T625" i="1" s="1"/>
  <c r="R755" i="1"/>
  <c r="T755" i="1" s="1"/>
  <c r="X755" i="1" s="1"/>
  <c r="R734" i="1"/>
  <c r="T734" i="1" s="1"/>
  <c r="R602" i="1"/>
  <c r="T602" i="1" s="1"/>
  <c r="X602" i="1" s="1"/>
  <c r="R748" i="1"/>
  <c r="T748" i="1" s="1"/>
  <c r="R610" i="1"/>
  <c r="T610" i="1" s="1"/>
  <c r="X610" i="1" s="1"/>
  <c r="R819" i="1"/>
  <c r="T819" i="1" s="1"/>
  <c r="X819" i="1" s="1"/>
  <c r="R759" i="1"/>
  <c r="T759" i="1" s="1"/>
  <c r="X759" i="1" s="1"/>
  <c r="R693" i="1"/>
  <c r="T693" i="1" s="1"/>
  <c r="X693" i="1" s="1"/>
  <c r="R606" i="1"/>
  <c r="T606" i="1" s="1"/>
  <c r="X606" i="1" s="1"/>
  <c r="R731" i="1"/>
  <c r="T731" i="1" s="1"/>
  <c r="X731" i="1" s="1"/>
  <c r="R689" i="1"/>
  <c r="T689" i="1" s="1"/>
  <c r="X689" i="1" s="1"/>
  <c r="R769" i="1"/>
  <c r="T769" i="1" s="1"/>
  <c r="R708" i="1"/>
  <c r="T708" i="1" s="1"/>
  <c r="X708" i="1" s="1"/>
  <c r="R786" i="1"/>
  <c r="T786" i="1" s="1"/>
  <c r="R619" i="1"/>
  <c r="T619" i="1" s="1"/>
  <c r="X619" i="1" s="1"/>
  <c r="R695" i="1"/>
  <c r="T695" i="1" s="1"/>
  <c r="X695" i="1" s="1"/>
  <c r="R930" i="1"/>
  <c r="T930" i="1" s="1"/>
  <c r="X930" i="1" s="1"/>
  <c r="R800" i="1"/>
  <c r="T800" i="1" s="1"/>
  <c r="X800" i="1" s="1"/>
  <c r="R745" i="1"/>
  <c r="T745" i="1" s="1"/>
  <c r="X745" i="1" s="1"/>
  <c r="R604" i="1"/>
  <c r="T604" i="1" s="1"/>
  <c r="X604" i="1" s="1"/>
  <c r="R813" i="1"/>
  <c r="T813" i="1" s="1"/>
  <c r="X813" i="1" s="1"/>
  <c r="R757" i="1"/>
  <c r="T757" i="1" s="1"/>
  <c r="X757" i="1" s="1"/>
  <c r="R998" i="1"/>
  <c r="T998" i="1" s="1"/>
  <c r="R794" i="1"/>
  <c r="T794" i="1" s="1"/>
  <c r="R728" i="1"/>
  <c r="T728" i="1" s="1"/>
  <c r="X728" i="1" s="1"/>
  <c r="R656" i="1"/>
  <c r="T656" i="1" s="1"/>
  <c r="R811" i="1"/>
  <c r="T811" i="1" s="1"/>
  <c r="X811" i="1" s="1"/>
  <c r="R733" i="1"/>
  <c r="T733" i="1" s="1"/>
  <c r="X733" i="1" s="1"/>
  <c r="R661" i="1"/>
  <c r="T661" i="1" s="1"/>
  <c r="X661" i="1" s="1"/>
  <c r="R598" i="1"/>
  <c r="T598" i="1" s="1"/>
  <c r="X598" i="1" s="1"/>
  <c r="R807" i="1"/>
  <c r="T807" i="1" s="1"/>
  <c r="X807" i="1" s="1"/>
  <c r="R747" i="1"/>
  <c r="T747" i="1" s="1"/>
  <c r="X747" i="1" s="1"/>
  <c r="R678" i="1"/>
  <c r="T678" i="1" s="1"/>
  <c r="X678" i="1" s="1"/>
  <c r="R620" i="1"/>
  <c r="T620" i="1" s="1"/>
  <c r="X620" i="1" s="1"/>
  <c r="R785" i="1"/>
  <c r="T785" i="1" s="1"/>
  <c r="X785" i="1" s="1"/>
  <c r="R651" i="1"/>
  <c r="T651" i="1" s="1"/>
  <c r="R778" i="1"/>
  <c r="T778" i="1" s="1"/>
  <c r="X778" i="1" s="1"/>
  <c r="R685" i="1"/>
  <c r="T685" i="1" s="1"/>
  <c r="R817" i="1"/>
  <c r="T817" i="1" s="1"/>
  <c r="X817" i="1" s="1"/>
  <c r="R836" i="1"/>
  <c r="T836" i="1" s="1"/>
  <c r="X836" i="1" s="1"/>
  <c r="R664" i="1"/>
  <c r="T664" i="1" s="1"/>
  <c r="X664" i="1" s="1"/>
  <c r="R829" i="1"/>
  <c r="T829" i="1" s="1"/>
  <c r="X829" i="1" s="1"/>
  <c r="R726" i="1"/>
  <c r="T726" i="1" s="1"/>
  <c r="X726" i="1" s="1"/>
  <c r="R923" i="1"/>
  <c r="T923" i="1" s="1"/>
  <c r="X923" i="1" s="1"/>
  <c r="R788" i="1"/>
  <c r="T788" i="1" s="1"/>
  <c r="X788" i="1" s="1"/>
  <c r="R719" i="1"/>
  <c r="T719" i="1" s="1"/>
  <c r="X719" i="1" s="1"/>
  <c r="R653" i="1"/>
  <c r="T653" i="1" s="1"/>
  <c r="X653" i="1" s="1"/>
  <c r="R802" i="1"/>
  <c r="T802" i="1" s="1"/>
  <c r="R724" i="1"/>
  <c r="T724" i="1" s="1"/>
  <c r="X724" i="1" s="1"/>
  <c r="R655" i="1"/>
  <c r="T655" i="1" s="1"/>
  <c r="X655" i="1" s="1"/>
  <c r="R801" i="1"/>
  <c r="T801" i="1" s="1"/>
  <c r="X801" i="1" s="1"/>
  <c r="R741" i="1"/>
  <c r="T741" i="1" s="1"/>
  <c r="X741" i="1" s="1"/>
  <c r="R660" i="1"/>
  <c r="T660" i="1" s="1"/>
  <c r="R639" i="1"/>
  <c r="T639" i="1" s="1"/>
  <c r="X639" i="1" s="1"/>
  <c r="R797" i="1"/>
  <c r="T797" i="1" s="1"/>
  <c r="X797" i="1" s="1"/>
  <c r="R663" i="1"/>
  <c r="T663" i="1" s="1"/>
  <c r="X663" i="1" s="1"/>
  <c r="R790" i="1"/>
  <c r="T790" i="1" s="1"/>
  <c r="X790" i="1" s="1"/>
  <c r="R675" i="1"/>
  <c r="T675" i="1" s="1"/>
  <c r="X675" i="1" s="1"/>
  <c r="R692" i="1"/>
  <c r="T692" i="1" s="1"/>
  <c r="X692" i="1" s="1"/>
  <c r="R860" i="1"/>
  <c r="T860" i="1" s="1"/>
  <c r="R671" i="1"/>
  <c r="T671" i="1" s="1"/>
  <c r="X671" i="1" s="1"/>
  <c r="R841" i="1"/>
  <c r="T841" i="1" s="1"/>
  <c r="X841" i="1" s="1"/>
  <c r="R742" i="1"/>
  <c r="T742" i="1" s="1"/>
  <c r="X742" i="1" s="1"/>
  <c r="R818" i="1"/>
  <c r="T818" i="1" s="1"/>
  <c r="X818" i="1" s="1"/>
  <c r="R768" i="1"/>
  <c r="T768" i="1" s="1"/>
  <c r="X768" i="1" s="1"/>
  <c r="R630" i="1"/>
  <c r="T630" i="1" s="1"/>
  <c r="X630" i="1" s="1"/>
  <c r="R810" i="1"/>
  <c r="T810" i="1" s="1"/>
  <c r="X810" i="1" s="1"/>
  <c r="R638" i="1"/>
  <c r="T638" i="1" s="1"/>
  <c r="R851" i="1"/>
  <c r="T851" i="1" s="1"/>
  <c r="X851" i="1" s="1"/>
  <c r="R716" i="1"/>
  <c r="T716" i="1" s="1"/>
  <c r="X716" i="1" s="1"/>
  <c r="R650" i="1"/>
  <c r="T650" i="1" s="1"/>
  <c r="X650" i="1" s="1"/>
  <c r="R799" i="1"/>
  <c r="T799" i="1" s="1"/>
  <c r="R718" i="1"/>
  <c r="T718" i="1" s="1"/>
  <c r="X718" i="1" s="1"/>
  <c r="R652" i="1"/>
  <c r="T652" i="1" s="1"/>
  <c r="X652" i="1" s="1"/>
  <c r="R795" i="1"/>
  <c r="T795" i="1" s="1"/>
  <c r="X795" i="1" s="1"/>
  <c r="R738" i="1"/>
  <c r="T738" i="1" s="1"/>
  <c r="X738" i="1" s="1"/>
  <c r="R654" i="1"/>
  <c r="T654" i="1" s="1"/>
  <c r="R646" i="1"/>
  <c r="T646" i="1" s="1"/>
  <c r="X646" i="1" s="1"/>
  <c r="R804" i="1"/>
  <c r="T804" i="1" s="1"/>
  <c r="X804" i="1" s="1"/>
  <c r="R677" i="1"/>
  <c r="T677" i="1" s="1"/>
  <c r="X677" i="1" s="1"/>
  <c r="R809" i="1"/>
  <c r="T809" i="1" s="1"/>
  <c r="X809" i="1" s="1"/>
  <c r="R687" i="1"/>
  <c r="T687" i="1" s="1"/>
  <c r="X687" i="1" s="1"/>
  <c r="R711" i="1"/>
  <c r="T711" i="1" s="1"/>
  <c r="X711" i="1" s="1"/>
  <c r="R843" i="1"/>
  <c r="T843" i="1" s="1"/>
  <c r="R996" i="1"/>
  <c r="T996" i="1" s="1"/>
  <c r="X996" i="1" s="1"/>
  <c r="R683" i="1"/>
  <c r="T683" i="1" s="1"/>
  <c r="X683" i="1" s="1"/>
  <c r="R853" i="1"/>
  <c r="T853" i="1" s="1"/>
  <c r="X853" i="1" s="1"/>
  <c r="R754" i="1"/>
  <c r="T754" i="1" s="1"/>
  <c r="X754" i="1" s="1"/>
  <c r="R617" i="1"/>
  <c r="T617" i="1" s="1"/>
  <c r="X617" i="1" s="1"/>
  <c r="R680" i="1"/>
  <c r="T680" i="1" s="1"/>
  <c r="X680" i="1" s="1"/>
  <c r="R760" i="1"/>
  <c r="T760" i="1" s="1"/>
  <c r="X760" i="1" s="1"/>
  <c r="R616" i="1"/>
  <c r="T616" i="1" s="1"/>
  <c r="X616" i="1" s="1"/>
  <c r="R825" i="1"/>
  <c r="T825" i="1" s="1"/>
  <c r="X825" i="1" s="1"/>
  <c r="R699" i="1"/>
  <c r="T699" i="1" s="1"/>
  <c r="X699" i="1" s="1"/>
  <c r="R615" i="1"/>
  <c r="T615" i="1" s="1"/>
  <c r="X615" i="1" s="1"/>
  <c r="R659" i="1"/>
  <c r="T659" i="1" s="1"/>
  <c r="R791" i="1"/>
  <c r="T791" i="1" s="1"/>
  <c r="X791" i="1" s="1"/>
  <c r="R796" i="1"/>
  <c r="T796" i="1" s="1"/>
  <c r="R806" i="1"/>
  <c r="T806" i="1" s="1"/>
  <c r="X806" i="1" s="1"/>
  <c r="R666" i="1"/>
  <c r="T666" i="1" s="1"/>
  <c r="X666" i="1" s="1"/>
  <c r="R782" i="1"/>
  <c r="T782" i="1" s="1"/>
  <c r="X782" i="1" s="1"/>
  <c r="R845" i="1"/>
  <c r="T845" i="1" s="1"/>
  <c r="X845" i="1" s="1"/>
  <c r="R707" i="1"/>
  <c r="T707" i="1" s="1"/>
  <c r="X707" i="1" s="1"/>
  <c r="R641" i="1"/>
  <c r="T641" i="1" s="1"/>
  <c r="X641" i="1" s="1"/>
  <c r="R793" i="1"/>
  <c r="T793" i="1" s="1"/>
  <c r="X793" i="1" s="1"/>
  <c r="R712" i="1"/>
  <c r="T712" i="1" s="1"/>
  <c r="X712" i="1" s="1"/>
  <c r="R649" i="1"/>
  <c r="T649" i="1" s="1"/>
  <c r="X649" i="1" s="1"/>
  <c r="R792" i="1"/>
  <c r="T792" i="1" s="1"/>
  <c r="R732" i="1"/>
  <c r="T732" i="1" s="1"/>
  <c r="X732" i="1" s="1"/>
  <c r="R648" i="1"/>
  <c r="T648" i="1" s="1"/>
  <c r="R658" i="1"/>
  <c r="T658" i="1" s="1"/>
  <c r="X658" i="1" s="1"/>
  <c r="R816" i="1"/>
  <c r="T816" i="1" s="1"/>
  <c r="X816" i="1" s="1"/>
  <c r="R696" i="1"/>
  <c r="T696" i="1" s="1"/>
  <c r="X696" i="1" s="1"/>
  <c r="R823" i="1"/>
  <c r="T823" i="1" s="1"/>
  <c r="X823" i="1" s="1"/>
  <c r="R694" i="1"/>
  <c r="T694" i="1" s="1"/>
  <c r="X694" i="1" s="1"/>
  <c r="R597" i="1"/>
  <c r="T597" i="1" s="1"/>
  <c r="X597" i="1" s="1"/>
  <c r="R723" i="1"/>
  <c r="T723" i="1" s="1"/>
  <c r="X723" i="1" s="1"/>
  <c r="R951" i="1"/>
  <c r="T951" i="1" s="1"/>
  <c r="X951" i="1" s="1"/>
  <c r="R690" i="1"/>
  <c r="T690" i="1" s="1"/>
  <c r="X690" i="1" s="1"/>
  <c r="R763" i="1"/>
  <c r="T763" i="1" s="1"/>
  <c r="R839" i="1"/>
  <c r="T839" i="1" s="1"/>
  <c r="X839" i="1" s="1"/>
  <c r="R952" i="1"/>
  <c r="T952" i="1" s="1"/>
  <c r="R665" i="1"/>
  <c r="T665" i="1" s="1"/>
  <c r="X665" i="1" s="1"/>
  <c r="R830" i="1"/>
  <c r="T830" i="1" s="1"/>
  <c r="X830" i="1" s="1"/>
  <c r="R703" i="1"/>
  <c r="T703" i="1" s="1"/>
  <c r="X703" i="1" s="1"/>
  <c r="R835" i="1"/>
  <c r="T835" i="1" s="1"/>
  <c r="X835" i="1" s="1"/>
  <c r="R713" i="1"/>
  <c r="T713" i="1" s="1"/>
  <c r="X713" i="1" s="1"/>
  <c r="R609" i="1"/>
  <c r="T609" i="1" s="1"/>
  <c r="X609" i="1" s="1"/>
  <c r="R730" i="1"/>
  <c r="T730" i="1" s="1"/>
  <c r="X730" i="1" s="1"/>
  <c r="R744" i="1"/>
  <c r="T744" i="1" s="1"/>
  <c r="X744" i="1" s="1"/>
  <c r="R709" i="1"/>
  <c r="T709" i="1" s="1"/>
  <c r="X709" i="1" s="1"/>
  <c r="R600" i="1"/>
  <c r="T600" i="1" s="1"/>
  <c r="R770" i="1"/>
  <c r="T770" i="1" s="1"/>
  <c r="X770" i="1" s="1"/>
  <c r="R672" i="1"/>
  <c r="T672" i="1" s="1"/>
  <c r="X672" i="1" s="1"/>
  <c r="R842" i="1"/>
  <c r="T842" i="1" s="1"/>
  <c r="R715" i="1"/>
  <c r="T715" i="1" s="1"/>
  <c r="X715" i="1" s="1"/>
  <c r="R931" i="1"/>
  <c r="T931" i="1" s="1"/>
  <c r="R725" i="1"/>
  <c r="T725" i="1" s="1"/>
  <c r="X725" i="1" s="1"/>
  <c r="R621" i="1"/>
  <c r="T621" i="1" s="1"/>
  <c r="X621" i="1" s="1"/>
  <c r="R739" i="1"/>
  <c r="T739" i="1" s="1"/>
  <c r="X739" i="1" s="1"/>
  <c r="R756" i="1"/>
  <c r="T756" i="1" s="1"/>
  <c r="X756" i="1" s="1"/>
  <c r="R721" i="1"/>
  <c r="T721" i="1" s="1"/>
  <c r="X721" i="1" s="1"/>
  <c r="R612" i="1"/>
  <c r="T612" i="1" s="1"/>
  <c r="X612" i="1" s="1"/>
  <c r="S129" i="12"/>
  <c r="AA488" i="6" s="1"/>
  <c r="S95" i="12"/>
  <c r="AA327" i="6" s="1"/>
  <c r="T131" i="12"/>
  <c r="X131" i="12" s="1"/>
  <c r="T13" i="12"/>
  <c r="S13" i="12"/>
  <c r="AA91" i="6" s="1"/>
  <c r="T18" i="12"/>
  <c r="S18" i="12"/>
  <c r="AA101" i="6" s="1"/>
  <c r="S15" i="12"/>
  <c r="AA85" i="6" s="1"/>
  <c r="S22" i="12"/>
  <c r="AA95" i="6" s="1"/>
  <c r="T22" i="12"/>
  <c r="S964" i="12"/>
  <c r="V964" i="12" s="1"/>
  <c r="T605" i="11"/>
  <c r="U605" i="11" s="1"/>
  <c r="S863" i="11"/>
  <c r="V863" i="11" s="1"/>
  <c r="T521" i="11"/>
  <c r="X521" i="11" s="1"/>
  <c r="S241" i="11"/>
  <c r="T680" i="11"/>
  <c r="X680" i="11" s="1"/>
  <c r="S620" i="11"/>
  <c r="V620" i="11" s="1"/>
  <c r="S300" i="11"/>
  <c r="S643" i="11"/>
  <c r="V643" i="11" s="1"/>
  <c r="S194" i="11"/>
  <c r="S815" i="11"/>
  <c r="V815" i="11" s="1"/>
  <c r="S312" i="11"/>
  <c r="V312" i="11" s="1"/>
  <c r="S452" i="11"/>
  <c r="V452" i="11" s="1"/>
  <c r="S638" i="11"/>
  <c r="V638" i="11" s="1"/>
  <c r="T17" i="11"/>
  <c r="S17" i="11"/>
  <c r="S225" i="11"/>
  <c r="T10" i="11"/>
  <c r="S10" i="11"/>
  <c r="AA45" i="6" s="1"/>
  <c r="S185" i="11"/>
  <c r="S776" i="11"/>
  <c r="V776" i="11" s="1"/>
  <c r="T13" i="11"/>
  <c r="S13" i="11"/>
  <c r="AA37" i="6" s="1"/>
  <c r="S264" i="11"/>
  <c r="S937" i="11"/>
  <c r="V937" i="11" s="1"/>
  <c r="S244" i="11"/>
  <c r="S585" i="11"/>
  <c r="V585" i="11" s="1"/>
  <c r="S733" i="11"/>
  <c r="V733" i="11" s="1"/>
  <c r="S743" i="11"/>
  <c r="V743" i="11" s="1"/>
  <c r="S316" i="11"/>
  <c r="V316" i="11" s="1"/>
  <c r="S795" i="11"/>
  <c r="V795" i="11" s="1"/>
  <c r="S168" i="11"/>
  <c r="S315" i="11"/>
  <c r="V315" i="11" s="1"/>
  <c r="S476" i="11"/>
  <c r="V476" i="11" s="1"/>
  <c r="T534" i="11"/>
  <c r="X534" i="11" s="1"/>
  <c r="S222" i="11"/>
  <c r="S822" i="11"/>
  <c r="V822" i="11" s="1"/>
  <c r="S208" i="11"/>
  <c r="T934" i="11"/>
  <c r="X934" i="11" s="1"/>
  <c r="T801" i="11"/>
  <c r="U801" i="11" s="1"/>
  <c r="S211" i="11"/>
  <c r="T796" i="10"/>
  <c r="X796" i="10" s="1"/>
  <c r="T9" i="10"/>
  <c r="S9" i="10"/>
  <c r="AA58" i="6" s="1"/>
  <c r="T10" i="10"/>
  <c r="S10" i="10"/>
  <c r="AA57" i="6" s="1"/>
  <c r="T16" i="10"/>
  <c r="S16" i="10"/>
  <c r="AA81" i="6" s="1"/>
  <c r="T44" i="10"/>
  <c r="X44" i="10" s="1"/>
  <c r="S199" i="10"/>
  <c r="S278" i="10"/>
  <c r="T255" i="10"/>
  <c r="X255" i="10" s="1"/>
  <c r="S949" i="10"/>
  <c r="V949" i="10" s="1"/>
  <c r="S810" i="10"/>
  <c r="V810" i="10" s="1"/>
  <c r="T135" i="10"/>
  <c r="X135" i="10" s="1"/>
  <c r="S200" i="10"/>
  <c r="S195" i="10"/>
  <c r="S602" i="10"/>
  <c r="V602" i="10" s="1"/>
  <c r="S234" i="10"/>
  <c r="S173" i="10"/>
  <c r="AA614" i="6" s="1"/>
  <c r="S126" i="10"/>
  <c r="AA490" i="6" s="1"/>
  <c r="T898" i="12"/>
  <c r="X898" i="12" s="1"/>
  <c r="S999" i="12"/>
  <c r="V999" i="12" s="1"/>
  <c r="T259" i="11"/>
  <c r="X259" i="11" s="1"/>
  <c r="S796" i="11"/>
  <c r="V796" i="11" s="1"/>
  <c r="S595" i="11"/>
  <c r="V595" i="11" s="1"/>
  <c r="S654" i="11"/>
  <c r="V654" i="11" s="1"/>
  <c r="S481" i="11"/>
  <c r="V481" i="11" s="1"/>
  <c r="T724" i="11"/>
  <c r="X724" i="11" s="1"/>
  <c r="S184" i="11"/>
  <c r="T119" i="10"/>
  <c r="S280" i="10"/>
  <c r="T229" i="10"/>
  <c r="X229" i="10" s="1"/>
  <c r="S210" i="10"/>
  <c r="AA734" i="6" s="1"/>
  <c r="S281" i="10"/>
  <c r="T152" i="12"/>
  <c r="S152" i="12"/>
  <c r="S917" i="12"/>
  <c r="V917" i="12" s="1"/>
  <c r="T917" i="12"/>
  <c r="T241" i="12"/>
  <c r="S241" i="12"/>
  <c r="T510" i="12"/>
  <c r="S510" i="12"/>
  <c r="V510" i="12" s="1"/>
  <c r="T710" i="12"/>
  <c r="S710" i="12"/>
  <c r="V710" i="12" s="1"/>
  <c r="T867" i="12"/>
  <c r="S867" i="12"/>
  <c r="V867" i="12" s="1"/>
  <c r="S836" i="12"/>
  <c r="V836" i="12" s="1"/>
  <c r="T836" i="12"/>
  <c r="T978" i="12"/>
  <c r="S978" i="12"/>
  <c r="V978" i="12" s="1"/>
  <c r="T197" i="12"/>
  <c r="S197" i="12"/>
  <c r="T896" i="12"/>
  <c r="S896" i="12"/>
  <c r="V896" i="12" s="1"/>
  <c r="T243" i="12"/>
  <c r="S243" i="12"/>
  <c r="T570" i="12"/>
  <c r="S570" i="12"/>
  <c r="V570" i="12" s="1"/>
  <c r="T769" i="12"/>
  <c r="S769" i="12"/>
  <c r="V769" i="12" s="1"/>
  <c r="X803" i="12"/>
  <c r="U803" i="12"/>
  <c r="T318" i="12"/>
  <c r="S318" i="12"/>
  <c r="V318" i="12" s="1"/>
  <c r="T500" i="12"/>
  <c r="S500" i="12"/>
  <c r="V500" i="12" s="1"/>
  <c r="T262" i="12"/>
  <c r="S262" i="12"/>
  <c r="S456" i="12"/>
  <c r="V456" i="12" s="1"/>
  <c r="T456" i="12"/>
  <c r="T613" i="12"/>
  <c r="S613" i="12"/>
  <c r="V613" i="12" s="1"/>
  <c r="T773" i="12"/>
  <c r="S773" i="12"/>
  <c r="V773" i="12" s="1"/>
  <c r="S232" i="12"/>
  <c r="T232" i="12"/>
  <c r="S848" i="12"/>
  <c r="V848" i="12" s="1"/>
  <c r="T848" i="12"/>
  <c r="S200" i="12"/>
  <c r="T200" i="12"/>
  <c r="T585" i="12"/>
  <c r="S585" i="12"/>
  <c r="V585" i="12" s="1"/>
  <c r="T882" i="12"/>
  <c r="S882" i="12"/>
  <c r="V882" i="12" s="1"/>
  <c r="T940" i="12"/>
  <c r="S940" i="12"/>
  <c r="V940" i="12" s="1"/>
  <c r="S560" i="12"/>
  <c r="V560" i="12" s="1"/>
  <c r="T560" i="12"/>
  <c r="T784" i="12"/>
  <c r="S784" i="12"/>
  <c r="V784" i="12" s="1"/>
  <c r="T166" i="12"/>
  <c r="S166" i="12"/>
  <c r="S918" i="12"/>
  <c r="V918" i="12" s="1"/>
  <c r="T918" i="12"/>
  <c r="T277" i="12"/>
  <c r="S277" i="12"/>
  <c r="T485" i="12"/>
  <c r="S485" i="12"/>
  <c r="V485" i="12" s="1"/>
  <c r="T655" i="12"/>
  <c r="S655" i="12"/>
  <c r="V655" i="12" s="1"/>
  <c r="T976" i="12"/>
  <c r="S976" i="12"/>
  <c r="V976" i="12" s="1"/>
  <c r="S831" i="12"/>
  <c r="V831" i="12" s="1"/>
  <c r="T831" i="12"/>
  <c r="T718" i="12"/>
  <c r="S718" i="12"/>
  <c r="V718" i="12" s="1"/>
  <c r="X891" i="12"/>
  <c r="U891" i="12"/>
  <c r="T156" i="12"/>
  <c r="S156" i="12"/>
  <c r="V156" i="12" s="1"/>
  <c r="T758" i="12"/>
  <c r="S758" i="12"/>
  <c r="V758" i="12" s="1"/>
  <c r="S534" i="12"/>
  <c r="V534" i="12" s="1"/>
  <c r="T534" i="12"/>
  <c r="T437" i="12"/>
  <c r="S437" i="12"/>
  <c r="V437" i="12" s="1"/>
  <c r="T731" i="12"/>
  <c r="S731" i="12"/>
  <c r="V731" i="12" s="1"/>
  <c r="S744" i="12"/>
  <c r="V744" i="12" s="1"/>
  <c r="T744" i="12"/>
  <c r="T842" i="12"/>
  <c r="S842" i="12"/>
  <c r="V842" i="12" s="1"/>
  <c r="U347" i="12"/>
  <c r="X347" i="12"/>
  <c r="U706" i="12"/>
  <c r="X706" i="12"/>
  <c r="T198" i="12"/>
  <c r="S198" i="12"/>
  <c r="T475" i="12"/>
  <c r="S475" i="12"/>
  <c r="V475" i="12" s="1"/>
  <c r="T263" i="12"/>
  <c r="S263" i="12"/>
  <c r="T428" i="12"/>
  <c r="S428" i="12"/>
  <c r="V428" i="12" s="1"/>
  <c r="T592" i="12"/>
  <c r="S592" i="12"/>
  <c r="V592" i="12" s="1"/>
  <c r="T714" i="12"/>
  <c r="S714" i="12"/>
  <c r="V714" i="12" s="1"/>
  <c r="U604" i="12"/>
  <c r="X604" i="12"/>
  <c r="S189" i="12"/>
  <c r="T189" i="12"/>
  <c r="T617" i="12"/>
  <c r="S617" i="12"/>
  <c r="V617" i="12" s="1"/>
  <c r="T225" i="12"/>
  <c r="S225" i="12"/>
  <c r="T453" i="12"/>
  <c r="S453" i="12"/>
  <c r="V453" i="12" s="1"/>
  <c r="T600" i="12"/>
  <c r="S600" i="12"/>
  <c r="V600" i="12" s="1"/>
  <c r="T760" i="12"/>
  <c r="S760" i="12"/>
  <c r="V760" i="12" s="1"/>
  <c r="T895" i="12"/>
  <c r="S895" i="12"/>
  <c r="V895" i="12" s="1"/>
  <c r="T796" i="12"/>
  <c r="S796" i="12"/>
  <c r="V796" i="12" s="1"/>
  <c r="S184" i="12"/>
  <c r="T184" i="12"/>
  <c r="T196" i="12"/>
  <c r="S196" i="12"/>
  <c r="T434" i="12"/>
  <c r="S434" i="12"/>
  <c r="V434" i="12" s="1"/>
  <c r="T380" i="12"/>
  <c r="S380" i="12"/>
  <c r="V380" i="12" s="1"/>
  <c r="T505" i="12"/>
  <c r="S505" i="12"/>
  <c r="V505" i="12" s="1"/>
  <c r="S618" i="12"/>
  <c r="V618" i="12" s="1"/>
  <c r="T618" i="12"/>
  <c r="S783" i="12"/>
  <c r="V783" i="12" s="1"/>
  <c r="T783" i="12"/>
  <c r="T519" i="12"/>
  <c r="S519" i="12"/>
  <c r="V519" i="12" s="1"/>
  <c r="T675" i="12"/>
  <c r="S675" i="12"/>
  <c r="V675" i="12" s="1"/>
  <c r="T317" i="12"/>
  <c r="S317" i="12"/>
  <c r="V317" i="12" s="1"/>
  <c r="T377" i="12"/>
  <c r="S377" i="12"/>
  <c r="V377" i="12" s="1"/>
  <c r="T619" i="12"/>
  <c r="S619" i="12"/>
  <c r="V619" i="12" s="1"/>
  <c r="T772" i="12"/>
  <c r="S772" i="12"/>
  <c r="V772" i="12" s="1"/>
  <c r="T988" i="12"/>
  <c r="S988" i="12"/>
  <c r="V988" i="12" s="1"/>
  <c r="T169" i="12"/>
  <c r="S169" i="12"/>
  <c r="T138" i="12"/>
  <c r="S138" i="12"/>
  <c r="AA533" i="6" s="1"/>
  <c r="S850" i="12"/>
  <c r="V850" i="12" s="1"/>
  <c r="T850" i="12"/>
  <c r="T399" i="12"/>
  <c r="S399" i="12"/>
  <c r="V399" i="12" s="1"/>
  <c r="T568" i="12"/>
  <c r="S568" i="12"/>
  <c r="V568" i="12" s="1"/>
  <c r="S811" i="12"/>
  <c r="V811" i="12" s="1"/>
  <c r="T811" i="12"/>
  <c r="S997" i="12"/>
  <c r="V997" i="12" s="1"/>
  <c r="T997" i="12"/>
  <c r="T682" i="12"/>
  <c r="S682" i="12"/>
  <c r="V682" i="12" s="1"/>
  <c r="T154" i="12"/>
  <c r="S154" i="12"/>
  <c r="V154" i="12" s="1"/>
  <c r="T960" i="12"/>
  <c r="S960" i="12"/>
  <c r="V960" i="12" s="1"/>
  <c r="S461" i="12"/>
  <c r="V461" i="12" s="1"/>
  <c r="T461" i="12"/>
  <c r="T639" i="12"/>
  <c r="S639" i="12"/>
  <c r="V639" i="12" s="1"/>
  <c r="S824" i="12"/>
  <c r="V824" i="12" s="1"/>
  <c r="T824" i="12"/>
  <c r="T142" i="12"/>
  <c r="S142" i="12"/>
  <c r="T234" i="12"/>
  <c r="S234" i="12"/>
  <c r="T289" i="12"/>
  <c r="S289" i="12"/>
  <c r="V289" i="12" s="1"/>
  <c r="T524" i="12"/>
  <c r="S524" i="12"/>
  <c r="V524" i="12" s="1"/>
  <c r="S690" i="12"/>
  <c r="V690" i="12" s="1"/>
  <c r="T690" i="12"/>
  <c r="T780" i="12"/>
  <c r="S780" i="12"/>
  <c r="V780" i="12" s="1"/>
  <c r="S816" i="12"/>
  <c r="V816" i="12" s="1"/>
  <c r="T816" i="12"/>
  <c r="T313" i="12"/>
  <c r="S313" i="12"/>
  <c r="V313" i="12" s="1"/>
  <c r="T448" i="12"/>
  <c r="S448" i="12"/>
  <c r="V448" i="12" s="1"/>
  <c r="T558" i="12"/>
  <c r="S558" i="12"/>
  <c r="V558" i="12" s="1"/>
  <c r="T657" i="12"/>
  <c r="S657" i="12"/>
  <c r="V657" i="12" s="1"/>
  <c r="T924" i="12"/>
  <c r="S924" i="12"/>
  <c r="V924" i="12" s="1"/>
  <c r="T582" i="12"/>
  <c r="S582" i="12"/>
  <c r="V582" i="12" s="1"/>
  <c r="S973" i="12"/>
  <c r="V973" i="12" s="1"/>
  <c r="T973" i="12"/>
  <c r="S828" i="12"/>
  <c r="V828" i="12" s="1"/>
  <c r="T828" i="12"/>
  <c r="T224" i="12"/>
  <c r="S224" i="12"/>
  <c r="T598" i="12"/>
  <c r="S598" i="12"/>
  <c r="V598" i="12" s="1"/>
  <c r="S666" i="12"/>
  <c r="V666" i="12" s="1"/>
  <c r="T666" i="12"/>
  <c r="T979" i="12"/>
  <c r="S979" i="12"/>
  <c r="V979" i="12" s="1"/>
  <c r="S835" i="12"/>
  <c r="V835" i="12" s="1"/>
  <c r="T835" i="12"/>
  <c r="S737" i="12"/>
  <c r="V737" i="12" s="1"/>
  <c r="T737" i="12"/>
  <c r="S292" i="12"/>
  <c r="AA1180" i="6" s="1"/>
  <c r="T292" i="12"/>
  <c r="T587" i="12"/>
  <c r="S587" i="12"/>
  <c r="V587" i="12" s="1"/>
  <c r="T387" i="12"/>
  <c r="S387" i="12"/>
  <c r="V387" i="12" s="1"/>
  <c r="T389" i="12"/>
  <c r="S389" i="12"/>
  <c r="V389" i="12" s="1"/>
  <c r="T632" i="12"/>
  <c r="S632" i="12"/>
  <c r="V632" i="12" s="1"/>
  <c r="T833" i="12"/>
  <c r="S833" i="12"/>
  <c r="V833" i="12" s="1"/>
  <c r="T902" i="12"/>
  <c r="S902" i="12"/>
  <c r="V902" i="12" s="1"/>
  <c r="X302" i="12"/>
  <c r="U302" i="12"/>
  <c r="X752" i="12"/>
  <c r="U752" i="12"/>
  <c r="T159" i="12"/>
  <c r="S159" i="12"/>
  <c r="T172" i="12"/>
  <c r="S172" i="12"/>
  <c r="S581" i="12"/>
  <c r="V581" i="12" s="1"/>
  <c r="T581" i="12"/>
  <c r="T537" i="12"/>
  <c r="S537" i="12"/>
  <c r="V537" i="12" s="1"/>
  <c r="T447" i="12"/>
  <c r="S447" i="12"/>
  <c r="V447" i="12" s="1"/>
  <c r="T573" i="12"/>
  <c r="S573" i="12"/>
  <c r="V573" i="12" s="1"/>
  <c r="T167" i="12"/>
  <c r="S167" i="12"/>
  <c r="T187" i="12"/>
  <c r="S187" i="12"/>
  <c r="S542" i="12"/>
  <c r="V542" i="12" s="1"/>
  <c r="T542" i="12"/>
  <c r="T457" i="12"/>
  <c r="S457" i="12"/>
  <c r="V457" i="12" s="1"/>
  <c r="T411" i="12"/>
  <c r="S411" i="12"/>
  <c r="V411" i="12" s="1"/>
  <c r="T644" i="12"/>
  <c r="S644" i="12"/>
  <c r="V644" i="12" s="1"/>
  <c r="S757" i="12"/>
  <c r="V757" i="12" s="1"/>
  <c r="T757" i="12"/>
  <c r="T983" i="12"/>
  <c r="S983" i="12"/>
  <c r="V983" i="12" s="1"/>
  <c r="T916" i="12"/>
  <c r="S916" i="12"/>
  <c r="V916" i="12" s="1"/>
  <c r="U954" i="12"/>
  <c r="X954" i="12"/>
  <c r="T398" i="12"/>
  <c r="S398" i="12"/>
  <c r="V398" i="12" s="1"/>
  <c r="T361" i="12"/>
  <c r="S361" i="12"/>
  <c r="V361" i="12" s="1"/>
  <c r="T545" i="12"/>
  <c r="S545" i="12"/>
  <c r="V545" i="12" s="1"/>
  <c r="S641" i="12"/>
  <c r="V641" i="12" s="1"/>
  <c r="T641" i="12"/>
  <c r="T946" i="12"/>
  <c r="S946" i="12"/>
  <c r="V946" i="12" s="1"/>
  <c r="S838" i="12"/>
  <c r="V838" i="12" s="1"/>
  <c r="T838" i="12"/>
  <c r="T549" i="12"/>
  <c r="S549" i="12"/>
  <c r="V549" i="12" s="1"/>
  <c r="X90" i="12"/>
  <c r="T191" i="12"/>
  <c r="S191" i="12"/>
  <c r="T674" i="12"/>
  <c r="S674" i="12"/>
  <c r="V674" i="12" s="1"/>
  <c r="T261" i="12"/>
  <c r="S261" i="12"/>
  <c r="T477" i="12"/>
  <c r="S477" i="12"/>
  <c r="V477" i="12" s="1"/>
  <c r="T652" i="12"/>
  <c r="S652" i="12"/>
  <c r="V652" i="12" s="1"/>
  <c r="S815" i="12"/>
  <c r="V815" i="12" s="1"/>
  <c r="T815" i="12"/>
  <c r="T994" i="12"/>
  <c r="S994" i="12"/>
  <c r="V994" i="12" s="1"/>
  <c r="T127" i="12"/>
  <c r="S127" i="12"/>
  <c r="AA482" i="6" s="1"/>
  <c r="S930" i="12"/>
  <c r="V930" i="12" s="1"/>
  <c r="T930" i="12"/>
  <c r="T245" i="12"/>
  <c r="S245" i="12"/>
  <c r="S338" i="12"/>
  <c r="V338" i="12" s="1"/>
  <c r="T338" i="12"/>
  <c r="T577" i="12"/>
  <c r="S577" i="12"/>
  <c r="V577" i="12" s="1"/>
  <c r="T702" i="12"/>
  <c r="S702" i="12"/>
  <c r="V702" i="12" s="1"/>
  <c r="S903" i="12"/>
  <c r="V903" i="12" s="1"/>
  <c r="T903" i="12"/>
  <c r="T837" i="12"/>
  <c r="S837" i="12"/>
  <c r="V837" i="12" s="1"/>
  <c r="X110" i="12"/>
  <c r="T788" i="12"/>
  <c r="S788" i="12"/>
  <c r="V788" i="12" s="1"/>
  <c r="T252" i="12"/>
  <c r="S252" i="12"/>
  <c r="T357" i="12"/>
  <c r="S357" i="12"/>
  <c r="V357" i="12" s="1"/>
  <c r="T525" i="12"/>
  <c r="S525" i="12"/>
  <c r="V525" i="12" s="1"/>
  <c r="T775" i="12"/>
  <c r="S775" i="12"/>
  <c r="V775" i="12" s="1"/>
  <c r="X42" i="12"/>
  <c r="T337" i="12"/>
  <c r="S337" i="12"/>
  <c r="V337" i="12" s="1"/>
  <c r="S256" i="12"/>
  <c r="T256" i="12"/>
  <c r="T228" i="12"/>
  <c r="S228" i="12"/>
  <c r="T506" i="12"/>
  <c r="S506" i="12"/>
  <c r="V506" i="12" s="1"/>
  <c r="T637" i="12"/>
  <c r="S637" i="12"/>
  <c r="V637" i="12" s="1"/>
  <c r="T841" i="12"/>
  <c r="S841" i="12"/>
  <c r="V841" i="12" s="1"/>
  <c r="T764" i="12"/>
  <c r="S764" i="12"/>
  <c r="V764" i="12" s="1"/>
  <c r="T296" i="12"/>
  <c r="S296" i="12"/>
  <c r="AA1172" i="6" s="1"/>
  <c r="T392" i="12"/>
  <c r="S392" i="12"/>
  <c r="V392" i="12" s="1"/>
  <c r="T616" i="12"/>
  <c r="S616" i="12"/>
  <c r="V616" i="12" s="1"/>
  <c r="S870" i="12"/>
  <c r="V870" i="12" s="1"/>
  <c r="T870" i="12"/>
  <c r="S963" i="12"/>
  <c r="V963" i="12" s="1"/>
  <c r="T963" i="12"/>
  <c r="T695" i="12"/>
  <c r="S695" i="12"/>
  <c r="V695" i="12" s="1"/>
  <c r="X94" i="12"/>
  <c r="S977" i="12"/>
  <c r="V977" i="12" s="1"/>
  <c r="T977" i="12"/>
  <c r="U536" i="12"/>
  <c r="X536" i="12"/>
  <c r="S748" i="12"/>
  <c r="V748" i="12" s="1"/>
  <c r="T748" i="12"/>
  <c r="T362" i="12"/>
  <c r="S362" i="12"/>
  <c r="V362" i="12" s="1"/>
  <c r="T395" i="12"/>
  <c r="S395" i="12"/>
  <c r="V395" i="12" s="1"/>
  <c r="T561" i="12"/>
  <c r="S561" i="12"/>
  <c r="V561" i="12" s="1"/>
  <c r="T659" i="12"/>
  <c r="S659" i="12"/>
  <c r="V659" i="12" s="1"/>
  <c r="S864" i="12"/>
  <c r="V864" i="12" s="1"/>
  <c r="T864" i="12"/>
  <c r="T725" i="12"/>
  <c r="S725" i="12"/>
  <c r="V725" i="12" s="1"/>
  <c r="S860" i="12"/>
  <c r="V860" i="12" s="1"/>
  <c r="T860" i="12"/>
  <c r="U57" i="12"/>
  <c r="T458" i="12"/>
  <c r="S458" i="12"/>
  <c r="V458" i="12" s="1"/>
  <c r="S363" i="12"/>
  <c r="V363" i="12" s="1"/>
  <c r="T363" i="12"/>
  <c r="T438" i="12"/>
  <c r="S438" i="12"/>
  <c r="V438" i="12" s="1"/>
  <c r="T846" i="12"/>
  <c r="S846" i="12"/>
  <c r="V846" i="12" s="1"/>
  <c r="S957" i="12"/>
  <c r="V957" i="12" s="1"/>
  <c r="T957" i="12"/>
  <c r="T409" i="12"/>
  <c r="S409" i="12"/>
  <c r="V409" i="12" s="1"/>
  <c r="T403" i="12"/>
  <c r="S403" i="12"/>
  <c r="V403" i="12" s="1"/>
  <c r="T400" i="12"/>
  <c r="S400" i="12"/>
  <c r="V400" i="12" s="1"/>
  <c r="T626" i="12"/>
  <c r="S626" i="12"/>
  <c r="V626" i="12" s="1"/>
  <c r="T215" i="12"/>
  <c r="S215" i="12"/>
  <c r="T557" i="12"/>
  <c r="S557" i="12"/>
  <c r="V557" i="12" s="1"/>
  <c r="T217" i="12"/>
  <c r="S217" i="12"/>
  <c r="T481" i="12"/>
  <c r="S481" i="12"/>
  <c r="V481" i="12" s="1"/>
  <c r="T607" i="12"/>
  <c r="S607" i="12"/>
  <c r="V607" i="12" s="1"/>
  <c r="T885" i="12"/>
  <c r="S885" i="12"/>
  <c r="V885" i="12" s="1"/>
  <c r="T199" i="12"/>
  <c r="S199" i="12"/>
  <c r="T325" i="12"/>
  <c r="S325" i="12"/>
  <c r="V325" i="12" s="1"/>
  <c r="T487" i="12"/>
  <c r="S487" i="12"/>
  <c r="V487" i="12" s="1"/>
  <c r="S648" i="12"/>
  <c r="V648" i="12" s="1"/>
  <c r="T648" i="12"/>
  <c r="T812" i="12"/>
  <c r="S812" i="12"/>
  <c r="V812" i="12" s="1"/>
  <c r="T593" i="12"/>
  <c r="S593" i="12"/>
  <c r="V593" i="12" s="1"/>
  <c r="T756" i="12"/>
  <c r="S756" i="12"/>
  <c r="V756" i="12" s="1"/>
  <c r="X964" i="12"/>
  <c r="S194" i="12"/>
  <c r="T194" i="12"/>
  <c r="T555" i="12"/>
  <c r="S555" i="12"/>
  <c r="V555" i="12" s="1"/>
  <c r="T297" i="12"/>
  <c r="S297" i="12"/>
  <c r="AA1187" i="6" s="1"/>
  <c r="S486" i="12"/>
  <c r="V486" i="12" s="1"/>
  <c r="T486" i="12"/>
  <c r="S970" i="12"/>
  <c r="V970" i="12" s="1"/>
  <c r="T970" i="12"/>
  <c r="T880" i="12"/>
  <c r="S880" i="12"/>
  <c r="V880" i="12" s="1"/>
  <c r="T986" i="12"/>
  <c r="S986" i="12"/>
  <c r="V986" i="12" s="1"/>
  <c r="S884" i="12"/>
  <c r="V884" i="12" s="1"/>
  <c r="T884" i="12"/>
  <c r="S206" i="12"/>
  <c r="T206" i="12"/>
  <c r="T436" i="12"/>
  <c r="S436" i="12"/>
  <c r="V436" i="12" s="1"/>
  <c r="T623" i="12"/>
  <c r="S623" i="12"/>
  <c r="V623" i="12" s="1"/>
  <c r="S766" i="12"/>
  <c r="V766" i="12" s="1"/>
  <c r="T766" i="12"/>
  <c r="S922" i="12"/>
  <c r="V922" i="12" s="1"/>
  <c r="T922" i="12"/>
  <c r="T716" i="12"/>
  <c r="S716" i="12"/>
  <c r="V716" i="12" s="1"/>
  <c r="T821" i="12"/>
  <c r="S821" i="12"/>
  <c r="V821" i="12" s="1"/>
  <c r="T281" i="12"/>
  <c r="S281" i="12"/>
  <c r="AA1185" i="6" s="1"/>
  <c r="T439" i="12"/>
  <c r="S439" i="12"/>
  <c r="V439" i="12" s="1"/>
  <c r="T559" i="12"/>
  <c r="S559" i="12"/>
  <c r="V559" i="12" s="1"/>
  <c r="S829" i="12"/>
  <c r="V829" i="12" s="1"/>
  <c r="T829" i="12"/>
  <c r="U426" i="12"/>
  <c r="X426" i="12"/>
  <c r="U889" i="12"/>
  <c r="X889" i="12"/>
  <c r="T284" i="12"/>
  <c r="S284" i="12"/>
  <c r="T275" i="12"/>
  <c r="S275" i="12"/>
  <c r="T512" i="12"/>
  <c r="S512" i="12"/>
  <c r="V512" i="12" s="1"/>
  <c r="T873" i="12"/>
  <c r="S873" i="12"/>
  <c r="V873" i="12" s="1"/>
  <c r="T779" i="12"/>
  <c r="S779" i="12"/>
  <c r="V779" i="12" s="1"/>
  <c r="T673" i="12"/>
  <c r="S673" i="12"/>
  <c r="V673" i="12" s="1"/>
  <c r="U484" i="12"/>
  <c r="X484" i="12"/>
  <c r="X50" i="12"/>
  <c r="T143" i="12"/>
  <c r="S143" i="12"/>
  <c r="T686" i="12"/>
  <c r="S686" i="12"/>
  <c r="V686" i="12" s="1"/>
  <c r="T231" i="12"/>
  <c r="S231" i="12"/>
  <c r="T407" i="12"/>
  <c r="S407" i="12"/>
  <c r="V407" i="12" s="1"/>
  <c r="T576" i="12"/>
  <c r="S576" i="12"/>
  <c r="V576" i="12" s="1"/>
  <c r="S819" i="12"/>
  <c r="V819" i="12" s="1"/>
  <c r="T819" i="12"/>
  <c r="T871" i="12"/>
  <c r="S871" i="12"/>
  <c r="V871" i="12" s="1"/>
  <c r="T740" i="12"/>
  <c r="S740" i="12"/>
  <c r="V740" i="12" s="1"/>
  <c r="T202" i="12"/>
  <c r="S202" i="12"/>
  <c r="X703" i="12"/>
  <c r="U703" i="12"/>
  <c r="T147" i="12"/>
  <c r="S147" i="12"/>
  <c r="T968" i="12"/>
  <c r="S968" i="12"/>
  <c r="V968" i="12" s="1"/>
  <c r="T309" i="12"/>
  <c r="S309" i="12"/>
  <c r="V309" i="12" s="1"/>
  <c r="T402" i="12"/>
  <c r="S402" i="12"/>
  <c r="V402" i="12" s="1"/>
  <c r="T621" i="12"/>
  <c r="S621" i="12"/>
  <c r="V621" i="12" s="1"/>
  <c r="S878" i="12"/>
  <c r="V878" i="12" s="1"/>
  <c r="T878" i="12"/>
  <c r="T883" i="12"/>
  <c r="S883" i="12"/>
  <c r="V883" i="12" s="1"/>
  <c r="T554" i="12"/>
  <c r="S554" i="12"/>
  <c r="V554" i="12" s="1"/>
  <c r="T958" i="12"/>
  <c r="S958" i="12"/>
  <c r="V958" i="12" s="1"/>
  <c r="T282" i="12"/>
  <c r="S282" i="12"/>
  <c r="AA1175" i="6" s="1"/>
  <c r="T310" i="12"/>
  <c r="S310" i="12"/>
  <c r="V310" i="12" s="1"/>
  <c r="T483" i="12"/>
  <c r="S483" i="12"/>
  <c r="V483" i="12" s="1"/>
  <c r="T679" i="12"/>
  <c r="S679" i="12"/>
  <c r="V679" i="12" s="1"/>
  <c r="S826" i="12"/>
  <c r="V826" i="12" s="1"/>
  <c r="T826" i="12"/>
  <c r="X10" i="12"/>
  <c r="S280" i="12"/>
  <c r="AA1182" i="6" s="1"/>
  <c r="T280" i="12"/>
  <c r="T385" i="12"/>
  <c r="S385" i="12"/>
  <c r="V385" i="12" s="1"/>
  <c r="T465" i="12"/>
  <c r="S465" i="12"/>
  <c r="V465" i="12" s="1"/>
  <c r="T677" i="12"/>
  <c r="S677" i="12"/>
  <c r="V677" i="12" s="1"/>
  <c r="X909" i="12"/>
  <c r="U909" i="12"/>
  <c r="T181" i="12"/>
  <c r="S181" i="12"/>
  <c r="T396" i="12"/>
  <c r="S396" i="12"/>
  <c r="V396" i="12" s="1"/>
  <c r="T343" i="12"/>
  <c r="S343" i="12"/>
  <c r="V343" i="12" s="1"/>
  <c r="S498" i="12"/>
  <c r="V498" i="12" s="1"/>
  <c r="T498" i="12"/>
  <c r="T595" i="12"/>
  <c r="S595" i="12"/>
  <c r="V595" i="12" s="1"/>
  <c r="T738" i="12"/>
  <c r="S738" i="12"/>
  <c r="V738" i="12" s="1"/>
  <c r="T165" i="12"/>
  <c r="S165" i="12"/>
  <c r="T183" i="12"/>
  <c r="S183" i="12"/>
  <c r="T331" i="12"/>
  <c r="S331" i="12"/>
  <c r="V331" i="12" s="1"/>
  <c r="T459" i="12"/>
  <c r="S459" i="12"/>
  <c r="V459" i="12" s="1"/>
  <c r="T765" i="12"/>
  <c r="S765" i="12"/>
  <c r="V765" i="12" s="1"/>
  <c r="T962" i="12"/>
  <c r="S962" i="12"/>
  <c r="V962" i="12" s="1"/>
  <c r="S432" i="12"/>
  <c r="V432" i="12" s="1"/>
  <c r="T432" i="12"/>
  <c r="S685" i="12"/>
  <c r="V685" i="12" s="1"/>
  <c r="T685" i="12"/>
  <c r="S316" i="12"/>
  <c r="V316" i="12" s="1"/>
  <c r="T316" i="12"/>
  <c r="T463" i="12"/>
  <c r="S463" i="12"/>
  <c r="V463" i="12" s="1"/>
  <c r="S230" i="12"/>
  <c r="T230" i="12"/>
  <c r="T429" i="12"/>
  <c r="S429" i="12"/>
  <c r="V429" i="12" s="1"/>
  <c r="T643" i="12"/>
  <c r="S643" i="12"/>
  <c r="V643" i="12" s="1"/>
  <c r="S743" i="12"/>
  <c r="V743" i="12" s="1"/>
  <c r="T743" i="12"/>
  <c r="X139" i="12"/>
  <c r="T342" i="12"/>
  <c r="S342" i="12"/>
  <c r="V342" i="12" s="1"/>
  <c r="T662" i="12"/>
  <c r="S662" i="12"/>
  <c r="V662" i="12" s="1"/>
  <c r="T390" i="12"/>
  <c r="S390" i="12"/>
  <c r="V390" i="12" s="1"/>
  <c r="T371" i="12"/>
  <c r="S371" i="12"/>
  <c r="V371" i="12" s="1"/>
  <c r="T547" i="12"/>
  <c r="S547" i="12"/>
  <c r="V547" i="12" s="1"/>
  <c r="T834" i="12"/>
  <c r="S834" i="12"/>
  <c r="V834" i="12" s="1"/>
  <c r="T984" i="12"/>
  <c r="S984" i="12"/>
  <c r="V984" i="12" s="1"/>
  <c r="T750" i="12"/>
  <c r="S750" i="12"/>
  <c r="V750" i="12" s="1"/>
  <c r="X303" i="12"/>
  <c r="U303" i="12"/>
  <c r="T126" i="12"/>
  <c r="S126" i="12"/>
  <c r="AA480" i="6" s="1"/>
  <c r="T730" i="12"/>
  <c r="S730" i="12"/>
  <c r="V730" i="12" s="1"/>
  <c r="T227" i="12"/>
  <c r="S227" i="12"/>
  <c r="T379" i="12"/>
  <c r="S379" i="12"/>
  <c r="V379" i="12" s="1"/>
  <c r="T571" i="12"/>
  <c r="S571" i="12"/>
  <c r="V571" i="12" s="1"/>
  <c r="S928" i="12"/>
  <c r="V928" i="12" s="1"/>
  <c r="T928" i="12"/>
  <c r="X394" i="12"/>
  <c r="U394" i="12"/>
  <c r="T995" i="12"/>
  <c r="S995" i="12"/>
  <c r="V995" i="12" s="1"/>
  <c r="T250" i="12"/>
  <c r="S250" i="12"/>
  <c r="T541" i="12"/>
  <c r="S541" i="12"/>
  <c r="V541" i="12" s="1"/>
  <c r="T808" i="12"/>
  <c r="S808" i="12"/>
  <c r="V808" i="12" s="1"/>
  <c r="S786" i="12"/>
  <c r="V786" i="12" s="1"/>
  <c r="T786" i="12"/>
  <c r="S854" i="12"/>
  <c r="V854" i="12" s="1"/>
  <c r="T854" i="12"/>
  <c r="T704" i="12"/>
  <c r="S704" i="12"/>
  <c r="V704" i="12" s="1"/>
  <c r="S596" i="12"/>
  <c r="V596" i="12" s="1"/>
  <c r="T596" i="12"/>
  <c r="T360" i="12"/>
  <c r="S360" i="12"/>
  <c r="V360" i="12" s="1"/>
  <c r="T381" i="12"/>
  <c r="S381" i="12"/>
  <c r="V381" i="12" s="1"/>
  <c r="S584" i="12"/>
  <c r="V584" i="12" s="1"/>
  <c r="T584" i="12"/>
  <c r="S879" i="12"/>
  <c r="V879" i="12" s="1"/>
  <c r="T879" i="12"/>
  <c r="S925" i="12"/>
  <c r="V925" i="12" s="1"/>
  <c r="T925" i="12"/>
  <c r="S729" i="12"/>
  <c r="V729" i="12" s="1"/>
  <c r="T729" i="12"/>
  <c r="S146" i="12"/>
  <c r="T146" i="12"/>
  <c r="T663" i="12"/>
  <c r="S663" i="12"/>
  <c r="V663" i="12" s="1"/>
  <c r="T238" i="12"/>
  <c r="S238" i="12"/>
  <c r="T413" i="12"/>
  <c r="S413" i="12"/>
  <c r="V413" i="12" s="1"/>
  <c r="S588" i="12"/>
  <c r="V588" i="12" s="1"/>
  <c r="T588" i="12"/>
  <c r="T907" i="12"/>
  <c r="S907" i="12"/>
  <c r="V907" i="12" s="1"/>
  <c r="S987" i="12"/>
  <c r="V987" i="12" s="1"/>
  <c r="T987" i="12"/>
  <c r="S304" i="12"/>
  <c r="V304" i="12" s="1"/>
  <c r="T304" i="12"/>
  <c r="T346" i="12"/>
  <c r="S346" i="12"/>
  <c r="V346" i="12" s="1"/>
  <c r="T491" i="12"/>
  <c r="S491" i="12"/>
  <c r="V491" i="12" s="1"/>
  <c r="S858" i="12"/>
  <c r="V858" i="12" s="1"/>
  <c r="T858" i="12"/>
  <c r="S961" i="12"/>
  <c r="V961" i="12" s="1"/>
  <c r="T961" i="12"/>
  <c r="T201" i="12"/>
  <c r="S201" i="12"/>
  <c r="X520" i="12"/>
  <c r="U520" i="12"/>
  <c r="X996" i="12"/>
  <c r="U996" i="12"/>
  <c r="T312" i="12"/>
  <c r="S312" i="12"/>
  <c r="V312" i="12" s="1"/>
  <c r="T490" i="12"/>
  <c r="S490" i="12"/>
  <c r="V490" i="12" s="1"/>
  <c r="T667" i="12"/>
  <c r="S667" i="12"/>
  <c r="V667" i="12" s="1"/>
  <c r="U45" i="12"/>
  <c r="T476" i="12"/>
  <c r="S476" i="12"/>
  <c r="V476" i="12" s="1"/>
  <c r="T356" i="12"/>
  <c r="S356" i="12"/>
  <c r="V356" i="12" s="1"/>
  <c r="T503" i="12"/>
  <c r="S503" i="12"/>
  <c r="V503" i="12" s="1"/>
  <c r="S633" i="12"/>
  <c r="V633" i="12" s="1"/>
  <c r="T633" i="12"/>
  <c r="S845" i="12"/>
  <c r="V845" i="12" s="1"/>
  <c r="T845" i="12"/>
  <c r="T590" i="12"/>
  <c r="S590" i="12"/>
  <c r="V590" i="12" s="1"/>
  <c r="S941" i="12"/>
  <c r="V941" i="12" s="1"/>
  <c r="T941" i="12"/>
  <c r="T334" i="12"/>
  <c r="S334" i="12"/>
  <c r="V334" i="12" s="1"/>
  <c r="T526" i="12"/>
  <c r="S526" i="12"/>
  <c r="V526" i="12" s="1"/>
  <c r="T683" i="12"/>
  <c r="S683" i="12"/>
  <c r="V683" i="12" s="1"/>
  <c r="T820" i="12"/>
  <c r="S820" i="12"/>
  <c r="V820" i="12" s="1"/>
  <c r="S728" i="12"/>
  <c r="V728" i="12" s="1"/>
  <c r="T728" i="12"/>
  <c r="X999" i="12"/>
  <c r="T210" i="12"/>
  <c r="S210" i="12"/>
  <c r="T408" i="12"/>
  <c r="S408" i="12"/>
  <c r="V408" i="12" s="1"/>
  <c r="T236" i="12"/>
  <c r="S236" i="12"/>
  <c r="T518" i="12"/>
  <c r="S518" i="12"/>
  <c r="V518" i="12" s="1"/>
  <c r="T676" i="12"/>
  <c r="S676" i="12"/>
  <c r="V676" i="12" s="1"/>
  <c r="T809" i="12"/>
  <c r="S809" i="12"/>
  <c r="V809" i="12" s="1"/>
  <c r="X121" i="12"/>
  <c r="T574" i="12"/>
  <c r="S574" i="12"/>
  <c r="V574" i="12" s="1"/>
  <c r="T324" i="12"/>
  <c r="S324" i="12"/>
  <c r="V324" i="12" s="1"/>
  <c r="T442" i="12"/>
  <c r="S442" i="12"/>
  <c r="V442" i="12" s="1"/>
  <c r="T563" i="12"/>
  <c r="S563" i="12"/>
  <c r="V563" i="12" s="1"/>
  <c r="S832" i="12"/>
  <c r="V832" i="12" s="1"/>
  <c r="T832" i="12"/>
  <c r="T859" i="12"/>
  <c r="S859" i="12"/>
  <c r="V859" i="12" s="1"/>
  <c r="S945" i="12"/>
  <c r="V945" i="12" s="1"/>
  <c r="T945" i="12"/>
  <c r="S328" i="12"/>
  <c r="V328" i="12" s="1"/>
  <c r="T328" i="12"/>
  <c r="T687" i="12"/>
  <c r="S687" i="12"/>
  <c r="V687" i="12" s="1"/>
  <c r="T345" i="12"/>
  <c r="S345" i="12"/>
  <c r="V345" i="12" s="1"/>
  <c r="T455" i="12"/>
  <c r="S455" i="12"/>
  <c r="V455" i="12" s="1"/>
  <c r="S627" i="12"/>
  <c r="V627" i="12" s="1"/>
  <c r="T627" i="12"/>
  <c r="S892" i="12"/>
  <c r="V892" i="12" s="1"/>
  <c r="T892" i="12"/>
  <c r="S893" i="12"/>
  <c r="V893" i="12" s="1"/>
  <c r="T893" i="12"/>
  <c r="T211" i="12"/>
  <c r="S211" i="12"/>
  <c r="T466" i="12"/>
  <c r="S466" i="12"/>
  <c r="V466" i="12" s="1"/>
  <c r="T575" i="12"/>
  <c r="S575" i="12"/>
  <c r="V575" i="12" s="1"/>
  <c r="S866" i="12"/>
  <c r="V866" i="12" s="1"/>
  <c r="T866" i="12"/>
  <c r="T887" i="12"/>
  <c r="S887" i="12"/>
  <c r="V887" i="12" s="1"/>
  <c r="S933" i="12"/>
  <c r="V933" i="12" s="1"/>
  <c r="T933" i="12"/>
  <c r="S608" i="12"/>
  <c r="V608" i="12" s="1"/>
  <c r="T608" i="12"/>
  <c r="T355" i="12"/>
  <c r="S355" i="12"/>
  <c r="V355" i="12" s="1"/>
  <c r="T440" i="12"/>
  <c r="S440" i="12"/>
  <c r="V440" i="12" s="1"/>
  <c r="S654" i="12"/>
  <c r="V654" i="12" s="1"/>
  <c r="T654" i="12"/>
  <c r="T856" i="12"/>
  <c r="S856" i="12"/>
  <c r="V856" i="12" s="1"/>
  <c r="T899" i="12"/>
  <c r="S899" i="12"/>
  <c r="V899" i="12" s="1"/>
  <c r="T753" i="12"/>
  <c r="S753" i="12"/>
  <c r="V753" i="12" s="1"/>
  <c r="T668" i="12"/>
  <c r="S668" i="12"/>
  <c r="V668" i="12" s="1"/>
  <c r="T810" i="12"/>
  <c r="S810" i="12"/>
  <c r="V810" i="12" s="1"/>
  <c r="T141" i="12"/>
  <c r="S141" i="12"/>
  <c r="S650" i="12"/>
  <c r="V650" i="12" s="1"/>
  <c r="T650" i="12"/>
  <c r="T367" i="12"/>
  <c r="S367" i="12"/>
  <c r="V367" i="12" s="1"/>
  <c r="T383" i="12"/>
  <c r="S383" i="12"/>
  <c r="V383" i="12" s="1"/>
  <c r="T624" i="12"/>
  <c r="S624" i="12"/>
  <c r="V624" i="12" s="1"/>
  <c r="T732" i="12"/>
  <c r="S732" i="12"/>
  <c r="V732" i="12" s="1"/>
  <c r="T911" i="12"/>
  <c r="S911" i="12"/>
  <c r="V911" i="12" s="1"/>
  <c r="X28" i="12"/>
  <c r="T285" i="12"/>
  <c r="S285" i="12"/>
  <c r="AA1170" i="6" s="1"/>
  <c r="T556" i="12"/>
  <c r="S556" i="12"/>
  <c r="V556" i="12" s="1"/>
  <c r="T708" i="12"/>
  <c r="S708" i="12"/>
  <c r="V708" i="12" s="1"/>
  <c r="S823" i="12"/>
  <c r="V823" i="12" s="1"/>
  <c r="T823" i="12"/>
  <c r="T348" i="12"/>
  <c r="S348" i="12"/>
  <c r="V348" i="12" s="1"/>
  <c r="T496" i="12"/>
  <c r="S496" i="12"/>
  <c r="V496" i="12" s="1"/>
  <c r="T717" i="12"/>
  <c r="S717" i="12"/>
  <c r="V717" i="12" s="1"/>
  <c r="T992" i="12"/>
  <c r="S992" i="12"/>
  <c r="V992" i="12" s="1"/>
  <c r="T195" i="12"/>
  <c r="S195" i="12"/>
  <c r="T298" i="12"/>
  <c r="S298" i="12"/>
  <c r="AA1183" i="6" s="1"/>
  <c r="T482" i="12"/>
  <c r="S482" i="12"/>
  <c r="V482" i="12" s="1"/>
  <c r="T614" i="12"/>
  <c r="S614" i="12"/>
  <c r="V614" i="12" s="1"/>
  <c r="T806" i="12"/>
  <c r="S806" i="12"/>
  <c r="V806" i="12" s="1"/>
  <c r="T776" i="12"/>
  <c r="S776" i="12"/>
  <c r="V776" i="12" s="1"/>
  <c r="T354" i="12"/>
  <c r="S354" i="12"/>
  <c r="V354" i="12" s="1"/>
  <c r="T273" i="12"/>
  <c r="S273" i="12"/>
  <c r="AA1075" i="6" s="1"/>
  <c r="T579" i="12"/>
  <c r="S579" i="12"/>
  <c r="V579" i="12" s="1"/>
  <c r="T801" i="12"/>
  <c r="S801" i="12"/>
  <c r="V801" i="12" s="1"/>
  <c r="S874" i="12"/>
  <c r="V874" i="12" s="1"/>
  <c r="T874" i="12"/>
  <c r="S975" i="12"/>
  <c r="V975" i="12" s="1"/>
  <c r="T975" i="12"/>
  <c r="X105" i="12"/>
  <c r="U105" i="12"/>
  <c r="X113" i="12"/>
  <c r="S244" i="12"/>
  <c r="T244" i="12"/>
  <c r="T192" i="12"/>
  <c r="S192" i="12"/>
  <c r="T479" i="12"/>
  <c r="S479" i="12"/>
  <c r="V479" i="12" s="1"/>
  <c r="S742" i="12"/>
  <c r="V742" i="12" s="1"/>
  <c r="T742" i="12"/>
  <c r="T782" i="12"/>
  <c r="S782" i="12"/>
  <c r="V782" i="12" s="1"/>
  <c r="X109" i="12"/>
  <c r="T301" i="12"/>
  <c r="S301" i="12"/>
  <c r="V301" i="12" s="1"/>
  <c r="T580" i="12"/>
  <c r="S580" i="12"/>
  <c r="V580" i="12" s="1"/>
  <c r="T271" i="12"/>
  <c r="S271" i="12"/>
  <c r="T404" i="12"/>
  <c r="S404" i="12"/>
  <c r="V404" i="12" s="1"/>
  <c r="T602" i="12"/>
  <c r="S602" i="12"/>
  <c r="V602" i="12" s="1"/>
  <c r="S734" i="12"/>
  <c r="V734" i="12" s="1"/>
  <c r="T734" i="12"/>
  <c r="T971" i="12"/>
  <c r="S971" i="12"/>
  <c r="V971" i="12" s="1"/>
  <c r="S913" i="12"/>
  <c r="V913" i="12" s="1"/>
  <c r="T913" i="12"/>
  <c r="T240" i="12"/>
  <c r="S240" i="12"/>
  <c r="T532" i="12"/>
  <c r="S532" i="12"/>
  <c r="V532" i="12" s="1"/>
  <c r="T299" i="12"/>
  <c r="S299" i="12"/>
  <c r="AA1184" i="6" s="1"/>
  <c r="T414" i="12"/>
  <c r="S414" i="12"/>
  <c r="V414" i="12" s="1"/>
  <c r="S603" i="12"/>
  <c r="V603" i="12" s="1"/>
  <c r="T603" i="12"/>
  <c r="T942" i="12"/>
  <c r="S942" i="12"/>
  <c r="V942" i="12" s="1"/>
  <c r="S158" i="12"/>
  <c r="T158" i="12"/>
  <c r="S862" i="12"/>
  <c r="V862" i="12" s="1"/>
  <c r="T862" i="12"/>
  <c r="T283" i="12"/>
  <c r="S283" i="12"/>
  <c r="T386" i="12"/>
  <c r="S386" i="12"/>
  <c r="V386" i="12" s="1"/>
  <c r="S552" i="12"/>
  <c r="V552" i="12" s="1"/>
  <c r="T552" i="12"/>
  <c r="T653" i="12"/>
  <c r="S653" i="12"/>
  <c r="V653" i="12" s="1"/>
  <c r="T822" i="12"/>
  <c r="S822" i="12"/>
  <c r="V822" i="12" s="1"/>
  <c r="S989" i="12"/>
  <c r="V989" i="12" s="1"/>
  <c r="T989" i="12"/>
  <c r="X696" i="12"/>
  <c r="U696" i="12"/>
  <c r="T182" i="12"/>
  <c r="S182" i="12"/>
  <c r="T144" i="12"/>
  <c r="S144" i="12"/>
  <c r="AA595" i="6" s="1"/>
  <c r="T422" i="12"/>
  <c r="S422" i="12"/>
  <c r="V422" i="12" s="1"/>
  <c r="T333" i="12"/>
  <c r="S333" i="12"/>
  <c r="V333" i="12" s="1"/>
  <c r="S418" i="12"/>
  <c r="V418" i="12" s="1"/>
  <c r="T418" i="12"/>
  <c r="S692" i="12"/>
  <c r="V692" i="12" s="1"/>
  <c r="T692" i="12"/>
  <c r="S736" i="12"/>
  <c r="V736" i="12" s="1"/>
  <c r="T736" i="12"/>
  <c r="T955" i="12"/>
  <c r="S955" i="12"/>
  <c r="V955" i="12" s="1"/>
  <c r="T755" i="12"/>
  <c r="S755" i="12"/>
  <c r="V755" i="12" s="1"/>
  <c r="T449" i="12"/>
  <c r="S449" i="12"/>
  <c r="V449" i="12" s="1"/>
  <c r="T451" i="12"/>
  <c r="S451" i="12"/>
  <c r="V451" i="12" s="1"/>
  <c r="T149" i="12"/>
  <c r="S149" i="12"/>
  <c r="T680" i="12"/>
  <c r="S680" i="12"/>
  <c r="V680" i="12" s="1"/>
  <c r="S382" i="12"/>
  <c r="V382" i="12" s="1"/>
  <c r="T382" i="12"/>
  <c r="T378" i="12"/>
  <c r="S378" i="12"/>
  <c r="V378" i="12" s="1"/>
  <c r="S771" i="12"/>
  <c r="V771" i="12" s="1"/>
  <c r="T771" i="12"/>
  <c r="T972" i="12"/>
  <c r="S972" i="12"/>
  <c r="V972" i="12" s="1"/>
  <c r="T990" i="12"/>
  <c r="S990" i="12"/>
  <c r="V990" i="12" s="1"/>
  <c r="T336" i="12"/>
  <c r="S336" i="12"/>
  <c r="V336" i="12" s="1"/>
  <c r="S905" i="12"/>
  <c r="V905" i="12" s="1"/>
  <c r="T905" i="12"/>
  <c r="T311" i="12"/>
  <c r="S311" i="12"/>
  <c r="V311" i="12" s="1"/>
  <c r="T489" i="12"/>
  <c r="S489" i="12"/>
  <c r="V489" i="12" s="1"/>
  <c r="T658" i="12"/>
  <c r="S658" i="12"/>
  <c r="V658" i="12" s="1"/>
  <c r="S778" i="12"/>
  <c r="V778" i="12" s="1"/>
  <c r="T778" i="12"/>
  <c r="X502" i="12"/>
  <c r="U502" i="12"/>
  <c r="X21" i="12"/>
  <c r="T980" i="12"/>
  <c r="S980" i="12"/>
  <c r="V980" i="12" s="1"/>
  <c r="T291" i="12"/>
  <c r="S291" i="12"/>
  <c r="AA1179" i="6" s="1"/>
  <c r="T586" i="12"/>
  <c r="S586" i="12"/>
  <c r="V586" i="12" s="1"/>
  <c r="T861" i="12"/>
  <c r="S861" i="12"/>
  <c r="V861" i="12" s="1"/>
  <c r="T180" i="12"/>
  <c r="S180" i="12"/>
  <c r="AA778" i="6" s="1"/>
  <c r="T327" i="12"/>
  <c r="S327" i="12"/>
  <c r="V327" i="12" s="1"/>
  <c r="T504" i="12"/>
  <c r="S504" i="12"/>
  <c r="V504" i="12" s="1"/>
  <c r="T747" i="12"/>
  <c r="S747" i="12"/>
  <c r="V747" i="12" s="1"/>
  <c r="S852" i="12"/>
  <c r="V852" i="12" s="1"/>
  <c r="T852" i="12"/>
  <c r="T349" i="12"/>
  <c r="S349" i="12"/>
  <c r="V349" i="12" s="1"/>
  <c r="S171" i="12"/>
  <c r="T171" i="12"/>
  <c r="S929" i="12"/>
  <c r="V929" i="12" s="1"/>
  <c r="T929" i="12"/>
  <c r="T410" i="12"/>
  <c r="S410" i="12"/>
  <c r="V410" i="12" s="1"/>
  <c r="S454" i="12"/>
  <c r="V454" i="12" s="1"/>
  <c r="T454" i="12"/>
  <c r="S697" i="12"/>
  <c r="V697" i="12" s="1"/>
  <c r="T697" i="12"/>
  <c r="T689" i="12"/>
  <c r="S689" i="12"/>
  <c r="V689" i="12" s="1"/>
  <c r="S939" i="12"/>
  <c r="V939" i="12" s="1"/>
  <c r="T939" i="12"/>
  <c r="T425" i="12"/>
  <c r="S425" i="12"/>
  <c r="V425" i="12" s="1"/>
  <c r="T358" i="12"/>
  <c r="S358" i="12"/>
  <c r="V358" i="12" s="1"/>
  <c r="X125" i="12"/>
  <c r="T233" i="12"/>
  <c r="S233" i="12"/>
  <c r="T373" i="12"/>
  <c r="S373" i="12"/>
  <c r="V373" i="12" s="1"/>
  <c r="T546" i="12"/>
  <c r="S546" i="12"/>
  <c r="V546" i="12" s="1"/>
  <c r="S691" i="12"/>
  <c r="V691" i="12" s="1"/>
  <c r="T691" i="12"/>
  <c r="T877" i="12"/>
  <c r="S877" i="12"/>
  <c r="V877" i="12" s="1"/>
  <c r="X375" i="12"/>
  <c r="U375" i="12"/>
  <c r="S218" i="12"/>
  <c r="V218" i="12" s="1"/>
  <c r="T218" i="12"/>
  <c r="T511" i="12"/>
  <c r="S511" i="12"/>
  <c r="V511" i="12" s="1"/>
  <c r="T307" i="12"/>
  <c r="S307" i="12"/>
  <c r="V307" i="12" s="1"/>
  <c r="S370" i="12"/>
  <c r="V370" i="12" s="1"/>
  <c r="T370" i="12"/>
  <c r="S660" i="12"/>
  <c r="V660" i="12" s="1"/>
  <c r="T660" i="12"/>
  <c r="S969" i="12"/>
  <c r="V969" i="12" s="1"/>
  <c r="T969" i="12"/>
  <c r="T926" i="12"/>
  <c r="S926" i="12"/>
  <c r="V926" i="12" s="1"/>
  <c r="T839" i="12"/>
  <c r="S839" i="12"/>
  <c r="V839" i="12" s="1"/>
  <c r="T488" i="12"/>
  <c r="S488" i="12"/>
  <c r="V488" i="12" s="1"/>
  <c r="T320" i="12"/>
  <c r="S320" i="12"/>
  <c r="V320" i="12" s="1"/>
  <c r="S406" i="12"/>
  <c r="V406" i="12" s="1"/>
  <c r="T406" i="12"/>
  <c r="T628" i="12"/>
  <c r="S628" i="12"/>
  <c r="V628" i="12" s="1"/>
  <c r="X431" i="12"/>
  <c r="U431" i="12"/>
  <c r="T157" i="12"/>
  <c r="S157" i="12"/>
  <c r="V157" i="12" s="1"/>
  <c r="T932" i="12"/>
  <c r="S932" i="12"/>
  <c r="V932" i="12" s="1"/>
  <c r="T288" i="12"/>
  <c r="S288" i="12"/>
  <c r="AA1174" i="6" s="1"/>
  <c r="T495" i="12"/>
  <c r="S495" i="12"/>
  <c r="V495" i="12" s="1"/>
  <c r="T611" i="12"/>
  <c r="S611" i="12"/>
  <c r="V611" i="12" s="1"/>
  <c r="T720" i="12"/>
  <c r="S720" i="12"/>
  <c r="V720" i="12" s="1"/>
  <c r="T959" i="12"/>
  <c r="S959" i="12"/>
  <c r="V959" i="12" s="1"/>
  <c r="S853" i="12"/>
  <c r="V853" i="12" s="1"/>
  <c r="T853" i="12"/>
  <c r="U901" i="12"/>
  <c r="X901" i="12"/>
  <c r="T150" i="12"/>
  <c r="S150" i="12"/>
  <c r="S366" i="12"/>
  <c r="V366" i="12" s="1"/>
  <c r="T366" i="12"/>
  <c r="T287" i="12"/>
  <c r="S287" i="12"/>
  <c r="AA1186" i="6" s="1"/>
  <c r="T508" i="12"/>
  <c r="S508" i="12"/>
  <c r="V508" i="12" s="1"/>
  <c r="T629" i="12"/>
  <c r="S629" i="12"/>
  <c r="V629" i="12" s="1"/>
  <c r="S802" i="12"/>
  <c r="V802" i="12" s="1"/>
  <c r="T802" i="12"/>
  <c r="S805" i="12"/>
  <c r="V805" i="12" s="1"/>
  <c r="T805" i="12"/>
  <c r="T699" i="12"/>
  <c r="S699" i="12"/>
  <c r="V699" i="12" s="1"/>
  <c r="T460" i="12"/>
  <c r="S460" i="12"/>
  <c r="V460" i="12" s="1"/>
  <c r="X797" i="12"/>
  <c r="U797" i="12"/>
  <c r="T153" i="12"/>
  <c r="S153" i="12"/>
  <c r="S420" i="12"/>
  <c r="V420" i="12" s="1"/>
  <c r="T420" i="12"/>
  <c r="T339" i="12"/>
  <c r="S339" i="12"/>
  <c r="V339" i="12" s="1"/>
  <c r="T427" i="12"/>
  <c r="S427" i="12"/>
  <c r="V427" i="12" s="1"/>
  <c r="T707" i="12"/>
  <c r="S707" i="12"/>
  <c r="V707" i="12" s="1"/>
  <c r="S781" i="12"/>
  <c r="V781" i="12" s="1"/>
  <c r="T781" i="12"/>
  <c r="T527" i="12"/>
  <c r="S527" i="12"/>
  <c r="V527" i="12" s="1"/>
  <c r="T450" i="12"/>
  <c r="S450" i="12"/>
  <c r="V450" i="12" s="1"/>
  <c r="U322" i="12"/>
  <c r="X322" i="12"/>
  <c r="S894" i="12"/>
  <c r="V894" i="12" s="1"/>
  <c r="T894" i="12"/>
  <c r="T293" i="12"/>
  <c r="S293" i="12"/>
  <c r="AA1181" i="6" s="1"/>
  <c r="T493" i="12"/>
  <c r="S493" i="12"/>
  <c r="V493" i="12" s="1"/>
  <c r="S672" i="12"/>
  <c r="V672" i="12" s="1"/>
  <c r="T672" i="12"/>
  <c r="S982" i="12"/>
  <c r="V982" i="12" s="1"/>
  <c r="T982" i="12"/>
  <c r="S751" i="12"/>
  <c r="V751" i="12" s="1"/>
  <c r="T751" i="12"/>
  <c r="T947" i="12"/>
  <c r="S947" i="12"/>
  <c r="V947" i="12" s="1"/>
  <c r="T321" i="12"/>
  <c r="S321" i="12"/>
  <c r="V321" i="12" s="1"/>
  <c r="T492" i="12"/>
  <c r="S492" i="12"/>
  <c r="V492" i="12" s="1"/>
  <c r="S843" i="12"/>
  <c r="V843" i="12" s="1"/>
  <c r="T843" i="12"/>
  <c r="T163" i="12"/>
  <c r="S163" i="12"/>
  <c r="X96" i="12"/>
  <c r="T956" i="12"/>
  <c r="S956" i="12"/>
  <c r="V956" i="12" s="1"/>
  <c r="T329" i="12"/>
  <c r="S329" i="12"/>
  <c r="V329" i="12" s="1"/>
  <c r="S514" i="12"/>
  <c r="V514" i="12" s="1"/>
  <c r="T514" i="12"/>
  <c r="T681" i="12"/>
  <c r="S681" i="12"/>
  <c r="V681" i="12" s="1"/>
  <c r="T813" i="12"/>
  <c r="S813" i="12"/>
  <c r="V813" i="12" s="1"/>
  <c r="T713" i="12"/>
  <c r="S713" i="12"/>
  <c r="V713" i="12" s="1"/>
  <c r="T335" i="12"/>
  <c r="S335" i="12"/>
  <c r="V335" i="12" s="1"/>
  <c r="S444" i="12"/>
  <c r="V444" i="12" s="1"/>
  <c r="T444" i="12"/>
  <c r="T640" i="12"/>
  <c r="S640" i="12"/>
  <c r="V640" i="12" s="1"/>
  <c r="S749" i="12"/>
  <c r="V749" i="12" s="1"/>
  <c r="T749" i="12"/>
  <c r="T888" i="12"/>
  <c r="S888" i="12"/>
  <c r="V888" i="12" s="1"/>
  <c r="S350" i="12"/>
  <c r="V350" i="12" s="1"/>
  <c r="T350" i="12"/>
  <c r="T374" i="12"/>
  <c r="S374" i="12"/>
  <c r="V374" i="12" s="1"/>
  <c r="T991" i="12"/>
  <c r="S991" i="12"/>
  <c r="V991" i="12" s="1"/>
  <c r="T364" i="12"/>
  <c r="S364" i="12"/>
  <c r="V364" i="12" s="1"/>
  <c r="T480" i="12"/>
  <c r="S480" i="12"/>
  <c r="V480" i="12" s="1"/>
  <c r="T688" i="12"/>
  <c r="S688" i="12"/>
  <c r="V688" i="12" s="1"/>
  <c r="T792" i="12"/>
  <c r="S792" i="12"/>
  <c r="V792" i="12" s="1"/>
  <c r="T478" i="12"/>
  <c r="S478" i="12"/>
  <c r="V478" i="12" s="1"/>
  <c r="T270" i="12"/>
  <c r="S270" i="12"/>
  <c r="T253" i="12"/>
  <c r="S253" i="12"/>
  <c r="T435" i="12"/>
  <c r="S435" i="12"/>
  <c r="V435" i="12" s="1"/>
  <c r="T589" i="12"/>
  <c r="S589" i="12"/>
  <c r="V589" i="12" s="1"/>
  <c r="S763" i="12"/>
  <c r="V763" i="12" s="1"/>
  <c r="T763" i="12"/>
  <c r="T507" i="12"/>
  <c r="S507" i="12"/>
  <c r="V507" i="12" s="1"/>
  <c r="S966" i="12"/>
  <c r="V966" i="12" s="1"/>
  <c r="T966" i="12"/>
  <c r="U719" i="12"/>
  <c r="X719" i="12"/>
  <c r="S268" i="12"/>
  <c r="AA1071" i="6" s="1"/>
  <c r="T268" i="12"/>
  <c r="T255" i="12"/>
  <c r="S255" i="12"/>
  <c r="T443" i="12"/>
  <c r="S443" i="12"/>
  <c r="V443" i="12" s="1"/>
  <c r="T754" i="12"/>
  <c r="S754" i="12"/>
  <c r="V754" i="12" s="1"/>
  <c r="S774" i="12"/>
  <c r="V774" i="12" s="1"/>
  <c r="T774" i="12"/>
  <c r="T229" i="12"/>
  <c r="S229" i="12"/>
  <c r="T388" i="12"/>
  <c r="S388" i="12"/>
  <c r="V388" i="12" s="1"/>
  <c r="T562" i="12"/>
  <c r="S562" i="12"/>
  <c r="V562" i="12" s="1"/>
  <c r="T868" i="12"/>
  <c r="S868" i="12"/>
  <c r="V868" i="12" s="1"/>
  <c r="T851" i="12"/>
  <c r="S851" i="12"/>
  <c r="V851" i="12" s="1"/>
  <c r="S865" i="12"/>
  <c r="V865" i="12" s="1"/>
  <c r="T865" i="12"/>
  <c r="S340" i="12"/>
  <c r="V340" i="12" s="1"/>
  <c r="T340" i="12"/>
  <c r="S314" i="12"/>
  <c r="V314" i="12" s="1"/>
  <c r="T314" i="12"/>
  <c r="T471" i="12"/>
  <c r="S471" i="12"/>
  <c r="V471" i="12" s="1"/>
  <c r="S606" i="12"/>
  <c r="V606" i="12" s="1"/>
  <c r="T606" i="12"/>
  <c r="T791" i="12"/>
  <c r="S791" i="12"/>
  <c r="V791" i="12" s="1"/>
  <c r="T741" i="12"/>
  <c r="S741" i="12"/>
  <c r="V741" i="12" s="1"/>
  <c r="T798" i="12"/>
  <c r="S798" i="12"/>
  <c r="V798" i="12" s="1"/>
  <c r="S540" i="12"/>
  <c r="V540" i="12" s="1"/>
  <c r="T540" i="12"/>
  <c r="S208" i="12"/>
  <c r="V208" i="12" s="1"/>
  <c r="T208" i="12"/>
  <c r="T305" i="12"/>
  <c r="S305" i="12"/>
  <c r="V305" i="12" s="1"/>
  <c r="T469" i="12"/>
  <c r="S469" i="12"/>
  <c r="V469" i="12" s="1"/>
  <c r="T669" i="12"/>
  <c r="S669" i="12"/>
  <c r="V669" i="12" s="1"/>
  <c r="T920" i="12"/>
  <c r="S920" i="12"/>
  <c r="V920" i="12" s="1"/>
  <c r="S981" i="12"/>
  <c r="V981" i="12" s="1"/>
  <c r="T981" i="12"/>
  <c r="T470" i="12"/>
  <c r="S470" i="12"/>
  <c r="V470" i="12" s="1"/>
  <c r="S906" i="12"/>
  <c r="V906" i="12" s="1"/>
  <c r="T906" i="12"/>
  <c r="T237" i="12"/>
  <c r="S237" i="12"/>
  <c r="T529" i="12"/>
  <c r="S529" i="12"/>
  <c r="V529" i="12" s="1"/>
  <c r="T698" i="12"/>
  <c r="S698" i="12"/>
  <c r="V698" i="12" s="1"/>
  <c r="S767" i="12"/>
  <c r="V767" i="12" s="1"/>
  <c r="T767" i="12"/>
  <c r="T840" i="12"/>
  <c r="S840" i="12"/>
  <c r="V840" i="12" s="1"/>
  <c r="X497" i="12"/>
  <c r="U497" i="12"/>
  <c r="S965" i="12"/>
  <c r="V965" i="12" s="1"/>
  <c r="T965" i="12"/>
  <c r="T300" i="12"/>
  <c r="S300" i="12"/>
  <c r="V300" i="12" s="1"/>
  <c r="T535" i="12"/>
  <c r="S535" i="12"/>
  <c r="V535" i="12" s="1"/>
  <c r="T998" i="12"/>
  <c r="S998" i="12"/>
  <c r="V998" i="12" s="1"/>
  <c r="T777" i="12"/>
  <c r="S777" i="12"/>
  <c r="V777" i="12" s="1"/>
  <c r="T330" i="12"/>
  <c r="S330" i="12"/>
  <c r="V330" i="12" s="1"/>
  <c r="T260" i="12"/>
  <c r="S260" i="12"/>
  <c r="T550" i="12"/>
  <c r="S550" i="12"/>
  <c r="V550" i="12" s="1"/>
  <c r="S745" i="12"/>
  <c r="V745" i="12" s="1"/>
  <c r="T745" i="12"/>
  <c r="T825" i="12"/>
  <c r="S825" i="12"/>
  <c r="V825" i="12" s="1"/>
  <c r="X553" i="12"/>
  <c r="U553" i="12"/>
  <c r="X97" i="12"/>
  <c r="T700" i="12"/>
  <c r="S700" i="12"/>
  <c r="V700" i="12" s="1"/>
  <c r="T274" i="12"/>
  <c r="S274" i="12"/>
  <c r="T464" i="12"/>
  <c r="S464" i="12"/>
  <c r="V464" i="12" s="1"/>
  <c r="S591" i="12"/>
  <c r="V591" i="12" s="1"/>
  <c r="T591" i="12"/>
  <c r="T727" i="12"/>
  <c r="S727" i="12"/>
  <c r="V727" i="12" s="1"/>
  <c r="T967" i="12"/>
  <c r="S967" i="12"/>
  <c r="V967" i="12" s="1"/>
  <c r="T359" i="12"/>
  <c r="S359" i="12"/>
  <c r="V359" i="12" s="1"/>
  <c r="T376" i="12"/>
  <c r="S376" i="12"/>
  <c r="V376" i="12" s="1"/>
  <c r="X120" i="12"/>
  <c r="S830" i="12"/>
  <c r="V830" i="12" s="1"/>
  <c r="T830" i="12"/>
  <c r="T344" i="12"/>
  <c r="S344" i="12"/>
  <c r="V344" i="12" s="1"/>
  <c r="T548" i="12"/>
  <c r="S548" i="12"/>
  <c r="V548" i="12" s="1"/>
  <c r="S693" i="12"/>
  <c r="V693" i="12" s="1"/>
  <c r="T693" i="12"/>
  <c r="S872" i="12"/>
  <c r="V872" i="12" s="1"/>
  <c r="T872" i="12"/>
  <c r="S177" i="12"/>
  <c r="T177" i="12"/>
  <c r="T365" i="12"/>
  <c r="S365" i="12"/>
  <c r="V365" i="12" s="1"/>
  <c r="T259" i="12"/>
  <c r="S259" i="12"/>
  <c r="T446" i="12"/>
  <c r="S446" i="12"/>
  <c r="V446" i="12" s="1"/>
  <c r="T631" i="12"/>
  <c r="S631" i="12"/>
  <c r="V631" i="12" s="1"/>
  <c r="S985" i="12"/>
  <c r="V985" i="12" s="1"/>
  <c r="T985" i="12"/>
  <c r="T664" i="12"/>
  <c r="S664" i="12"/>
  <c r="V664" i="12" s="1"/>
  <c r="T533" i="12"/>
  <c r="S533" i="12"/>
  <c r="V533" i="12" s="1"/>
  <c r="T294" i="12"/>
  <c r="S294" i="12"/>
  <c r="T258" i="12"/>
  <c r="S258" i="12"/>
  <c r="V258" i="12" s="1"/>
  <c r="T272" i="12"/>
  <c r="S272" i="12"/>
  <c r="T521" i="12"/>
  <c r="S521" i="12"/>
  <c r="V521" i="12" s="1"/>
  <c r="T794" i="12"/>
  <c r="S794" i="12"/>
  <c r="V794" i="12" s="1"/>
  <c r="T638" i="12"/>
  <c r="S638" i="12"/>
  <c r="V638" i="12" s="1"/>
  <c r="U566" i="12"/>
  <c r="X566" i="12"/>
  <c r="X59" i="12"/>
  <c r="S793" i="12"/>
  <c r="V793" i="12" s="1"/>
  <c r="T793" i="12"/>
  <c r="T351" i="12"/>
  <c r="S351" i="12"/>
  <c r="V351" i="12" s="1"/>
  <c r="S516" i="12"/>
  <c r="V516" i="12" s="1"/>
  <c r="T516" i="12"/>
  <c r="S578" i="12"/>
  <c r="V578" i="12" s="1"/>
  <c r="T578" i="12"/>
  <c r="T847" i="12"/>
  <c r="S847" i="12"/>
  <c r="V847" i="12" s="1"/>
  <c r="T904" i="12"/>
  <c r="S904" i="12"/>
  <c r="V904" i="12" s="1"/>
  <c r="T770" i="12"/>
  <c r="S770" i="12"/>
  <c r="V770" i="12" s="1"/>
  <c r="T161" i="12"/>
  <c r="S161" i="12"/>
  <c r="T353" i="12"/>
  <c r="S353" i="12"/>
  <c r="V353" i="12" s="1"/>
  <c r="U91" i="12"/>
  <c r="X91" i="12"/>
  <c r="T257" i="12"/>
  <c r="S257" i="12"/>
  <c r="T509" i="12"/>
  <c r="S509" i="12"/>
  <c r="V509" i="12" s="1"/>
  <c r="T670" i="12"/>
  <c r="S670" i="12"/>
  <c r="V670" i="12" s="1"/>
  <c r="T875" i="12"/>
  <c r="S875" i="12"/>
  <c r="V875" i="12" s="1"/>
  <c r="T908" i="12"/>
  <c r="S908" i="12"/>
  <c r="V908" i="12" s="1"/>
  <c r="T785" i="12"/>
  <c r="S785" i="12"/>
  <c r="V785" i="12" s="1"/>
  <c r="T515" i="12"/>
  <c r="S515" i="12"/>
  <c r="V515" i="12" s="1"/>
  <c r="X914" i="12"/>
  <c r="U914" i="12"/>
  <c r="T306" i="12"/>
  <c r="S306" i="12"/>
  <c r="V306" i="12" s="1"/>
  <c r="T341" i="12"/>
  <c r="S341" i="12"/>
  <c r="V341" i="12" s="1"/>
  <c r="T473" i="12"/>
  <c r="S473" i="12"/>
  <c r="V473" i="12" s="1"/>
  <c r="S715" i="12"/>
  <c r="V715" i="12" s="1"/>
  <c r="T715" i="12"/>
  <c r="S814" i="12"/>
  <c r="V814" i="12" s="1"/>
  <c r="T814" i="12"/>
  <c r="T931" i="12"/>
  <c r="S931" i="12"/>
  <c r="V931" i="12" s="1"/>
  <c r="T513" i="12"/>
  <c r="S513" i="12"/>
  <c r="V513" i="12" s="1"/>
  <c r="X251" i="12"/>
  <c r="S175" i="12"/>
  <c r="T175" i="12"/>
  <c r="T789" i="12"/>
  <c r="S789" i="12"/>
  <c r="V789" i="12" s="1"/>
  <c r="T369" i="12"/>
  <c r="S369" i="12"/>
  <c r="V369" i="12" s="1"/>
  <c r="T401" i="12"/>
  <c r="S401" i="12"/>
  <c r="V401" i="12" s="1"/>
  <c r="T564" i="12"/>
  <c r="S564" i="12"/>
  <c r="V564" i="12" s="1"/>
  <c r="T661" i="12"/>
  <c r="S661" i="12"/>
  <c r="V661" i="12" s="1"/>
  <c r="T900" i="12"/>
  <c r="S900" i="12"/>
  <c r="V900" i="12" s="1"/>
  <c r="T726" i="12"/>
  <c r="S726" i="12"/>
  <c r="V726" i="12" s="1"/>
  <c r="T247" i="12"/>
  <c r="S247" i="12"/>
  <c r="T601" i="12"/>
  <c r="S601" i="12"/>
  <c r="V601" i="12" s="1"/>
  <c r="T919" i="12"/>
  <c r="S919" i="12"/>
  <c r="V919" i="12" s="1"/>
  <c r="U391" i="12"/>
  <c r="X391" i="12"/>
  <c r="S927" i="12"/>
  <c r="V927" i="12" s="1"/>
  <c r="T927" i="12"/>
  <c r="T397" i="12"/>
  <c r="S397" i="12"/>
  <c r="V397" i="12" s="1"/>
  <c r="T441" i="12"/>
  <c r="S441" i="12"/>
  <c r="V441" i="12" s="1"/>
  <c r="S694" i="12"/>
  <c r="V694" i="12" s="1"/>
  <c r="T694" i="12"/>
  <c r="S684" i="12"/>
  <c r="V684" i="12" s="1"/>
  <c r="T684" i="12"/>
  <c r="T817" i="12"/>
  <c r="S817" i="12"/>
  <c r="V817" i="12" s="1"/>
  <c r="S468" i="12"/>
  <c r="V468" i="12" s="1"/>
  <c r="T468" i="12"/>
  <c r="T170" i="12"/>
  <c r="S170" i="12"/>
  <c r="S193" i="12"/>
  <c r="T193" i="12"/>
  <c r="T583" i="12"/>
  <c r="S583" i="12"/>
  <c r="V583" i="12" s="1"/>
  <c r="T235" i="12"/>
  <c r="S235" i="12"/>
  <c r="T467" i="12"/>
  <c r="S467" i="12"/>
  <c r="V467" i="12" s="1"/>
  <c r="T612" i="12"/>
  <c r="S612" i="12"/>
  <c r="V612" i="12" s="1"/>
  <c r="S762" i="12"/>
  <c r="V762" i="12" s="1"/>
  <c r="T762" i="12"/>
  <c r="T952" i="12"/>
  <c r="S952" i="12"/>
  <c r="V952" i="12" s="1"/>
  <c r="T405" i="12"/>
  <c r="S405" i="12"/>
  <c r="V405" i="12" s="1"/>
  <c r="S869" i="12"/>
  <c r="V869" i="12" s="1"/>
  <c r="T869" i="12"/>
  <c r="S212" i="12"/>
  <c r="T212" i="12"/>
  <c r="T286" i="12"/>
  <c r="S286" i="12"/>
  <c r="S528" i="12"/>
  <c r="V528" i="12" s="1"/>
  <c r="T528" i="12"/>
  <c r="T647" i="12"/>
  <c r="S647" i="12"/>
  <c r="V647" i="12" s="1"/>
  <c r="T936" i="12"/>
  <c r="S936" i="12"/>
  <c r="V936" i="12" s="1"/>
  <c r="X239" i="12"/>
  <c r="S188" i="12"/>
  <c r="T188" i="12"/>
  <c r="S207" i="12"/>
  <c r="T207" i="12"/>
  <c r="T494" i="12"/>
  <c r="S494" i="12"/>
  <c r="V494" i="12" s="1"/>
  <c r="S609" i="12"/>
  <c r="V609" i="12" s="1"/>
  <c r="T609" i="12"/>
  <c r="S799" i="12"/>
  <c r="V799" i="12" s="1"/>
  <c r="T799" i="12"/>
  <c r="T665" i="12"/>
  <c r="S665" i="12"/>
  <c r="V665" i="12" s="1"/>
  <c r="X844" i="12"/>
  <c r="U844" i="12"/>
  <c r="U101" i="12"/>
  <c r="T276" i="12"/>
  <c r="S276" i="12"/>
  <c r="T221" i="12"/>
  <c r="S221" i="12"/>
  <c r="V221" i="12" s="1"/>
  <c r="T499" i="12"/>
  <c r="S499" i="12"/>
  <c r="V499" i="12" s="1"/>
  <c r="T855" i="12"/>
  <c r="S855" i="12"/>
  <c r="V855" i="12" s="1"/>
  <c r="S709" i="12"/>
  <c r="V709" i="12" s="1"/>
  <c r="T709" i="12"/>
  <c r="X615" i="12"/>
  <c r="U615" i="12"/>
  <c r="T151" i="12"/>
  <c r="S151" i="12"/>
  <c r="T599" i="12"/>
  <c r="S599" i="12"/>
  <c r="V599" i="12" s="1"/>
  <c r="S326" i="12"/>
  <c r="V326" i="12" s="1"/>
  <c r="T326" i="12"/>
  <c r="T424" i="12"/>
  <c r="S424" i="12"/>
  <c r="V424" i="12" s="1"/>
  <c r="T646" i="12"/>
  <c r="S646" i="12"/>
  <c r="V646" i="12" s="1"/>
  <c r="S768" i="12"/>
  <c r="V768" i="12" s="1"/>
  <c r="T768" i="12"/>
  <c r="T974" i="12"/>
  <c r="S974" i="12"/>
  <c r="V974" i="12" s="1"/>
  <c r="T610" i="12"/>
  <c r="S610" i="12"/>
  <c r="V610" i="12" s="1"/>
  <c r="T168" i="12"/>
  <c r="S168" i="12"/>
  <c r="AA692" i="6" s="1"/>
  <c r="S951" i="12"/>
  <c r="V951" i="12" s="1"/>
  <c r="T951" i="12"/>
  <c r="T295" i="12"/>
  <c r="S295" i="12"/>
  <c r="AA1188" i="6" s="1"/>
  <c r="T543" i="12"/>
  <c r="S543" i="12"/>
  <c r="V543" i="12" s="1"/>
  <c r="T635" i="12"/>
  <c r="S635" i="12"/>
  <c r="V635" i="12" s="1"/>
  <c r="T787" i="12"/>
  <c r="S787" i="12"/>
  <c r="V787" i="12" s="1"/>
  <c r="S993" i="12"/>
  <c r="V993" i="12" s="1"/>
  <c r="T993" i="12"/>
  <c r="T935" i="12"/>
  <c r="S935" i="12"/>
  <c r="V935" i="12" s="1"/>
  <c r="T649" i="12"/>
  <c r="S649" i="12"/>
  <c r="V649" i="12" s="1"/>
  <c r="X205" i="12"/>
  <c r="T162" i="12"/>
  <c r="S162" i="12"/>
  <c r="T264" i="12"/>
  <c r="S264" i="12"/>
  <c r="AA1069" i="6" s="1"/>
  <c r="S522" i="12"/>
  <c r="V522" i="12" s="1"/>
  <c r="T522" i="12"/>
  <c r="T701" i="12"/>
  <c r="S701" i="12"/>
  <c r="V701" i="12" s="1"/>
  <c r="S949" i="12"/>
  <c r="V949" i="12" s="1"/>
  <c r="T949" i="12"/>
  <c r="T625" i="12"/>
  <c r="S625" i="12"/>
  <c r="V625" i="12" s="1"/>
  <c r="T160" i="12"/>
  <c r="S160" i="12"/>
  <c r="S886" i="12"/>
  <c r="V886" i="12" s="1"/>
  <c r="T886" i="12"/>
  <c r="T315" i="12"/>
  <c r="S315" i="12"/>
  <c r="V315" i="12" s="1"/>
  <c r="T417" i="12"/>
  <c r="S417" i="12"/>
  <c r="V417" i="12" s="1"/>
  <c r="T539" i="12"/>
  <c r="S539" i="12"/>
  <c r="V539" i="12" s="1"/>
  <c r="T721" i="12"/>
  <c r="S721" i="12"/>
  <c r="V721" i="12" s="1"/>
  <c r="T1000" i="12"/>
  <c r="S1000" i="12"/>
  <c r="V1000" i="12" s="1"/>
  <c r="U551" i="12"/>
  <c r="X551" i="12"/>
  <c r="S179" i="12"/>
  <c r="T179" i="12"/>
  <c r="T724" i="12"/>
  <c r="S724" i="12"/>
  <c r="V724" i="12" s="1"/>
  <c r="T384" i="12"/>
  <c r="S384" i="12"/>
  <c r="V384" i="12" s="1"/>
  <c r="T412" i="12"/>
  <c r="S412" i="12"/>
  <c r="V412" i="12" s="1"/>
  <c r="T567" i="12"/>
  <c r="S567" i="12"/>
  <c r="V567" i="12" s="1"/>
  <c r="T209" i="12"/>
  <c r="S209" i="12"/>
  <c r="T622" i="12"/>
  <c r="S622" i="12"/>
  <c r="V622" i="12" s="1"/>
  <c r="T164" i="12"/>
  <c r="S164" i="12"/>
  <c r="T712" i="12"/>
  <c r="S712" i="12"/>
  <c r="V712" i="12" s="1"/>
  <c r="T332" i="12"/>
  <c r="S332" i="12"/>
  <c r="V332" i="12" s="1"/>
  <c r="T423" i="12"/>
  <c r="S423" i="12"/>
  <c r="V423" i="12" s="1"/>
  <c r="T569" i="12"/>
  <c r="S569" i="12"/>
  <c r="V569" i="12" s="1"/>
  <c r="S735" i="12"/>
  <c r="V735" i="12" s="1"/>
  <c r="T735" i="12"/>
  <c r="S863" i="12"/>
  <c r="V863" i="12" s="1"/>
  <c r="T863" i="12"/>
  <c r="T630" i="12"/>
  <c r="S630" i="12"/>
  <c r="V630" i="12" s="1"/>
  <c r="T222" i="12"/>
  <c r="S222" i="12"/>
  <c r="S531" i="12"/>
  <c r="V531" i="12" s="1"/>
  <c r="T531" i="12"/>
  <c r="T213" i="12"/>
  <c r="S213" i="12"/>
  <c r="T445" i="12"/>
  <c r="S445" i="12"/>
  <c r="V445" i="12" s="1"/>
  <c r="T671" i="12"/>
  <c r="S671" i="12"/>
  <c r="V671" i="12" s="1"/>
  <c r="S759" i="12"/>
  <c r="V759" i="12" s="1"/>
  <c r="T759" i="12"/>
  <c r="T938" i="12"/>
  <c r="S938" i="12"/>
  <c r="V938" i="12" s="1"/>
  <c r="T368" i="12"/>
  <c r="S368" i="12"/>
  <c r="V368" i="12" s="1"/>
  <c r="S176" i="12"/>
  <c r="T176" i="12"/>
  <c r="T818" i="12"/>
  <c r="S818" i="12"/>
  <c r="V818" i="12" s="1"/>
  <c r="S881" i="12"/>
  <c r="V881" i="12" s="1"/>
  <c r="T881" i="12"/>
  <c r="T415" i="12"/>
  <c r="S415" i="12"/>
  <c r="V415" i="12" s="1"/>
  <c r="S572" i="12"/>
  <c r="V572" i="12" s="1"/>
  <c r="T572" i="12"/>
  <c r="S711" i="12"/>
  <c r="V711" i="12" s="1"/>
  <c r="T711" i="12"/>
  <c r="T849" i="12"/>
  <c r="S849" i="12"/>
  <c r="V849" i="12" s="1"/>
  <c r="S953" i="12"/>
  <c r="V953" i="12" s="1"/>
  <c r="T953" i="12"/>
  <c r="T433" i="12"/>
  <c r="S433" i="12"/>
  <c r="V433" i="12" s="1"/>
  <c r="T501" i="12"/>
  <c r="S501" i="12"/>
  <c r="V501" i="12" s="1"/>
  <c r="T800" i="12"/>
  <c r="S800" i="12"/>
  <c r="V800" i="12" s="1"/>
  <c r="T912" i="12"/>
  <c r="S912" i="12"/>
  <c r="V912" i="12" s="1"/>
  <c r="S857" i="12"/>
  <c r="V857" i="12" s="1"/>
  <c r="T857" i="12"/>
  <c r="T155" i="12"/>
  <c r="S155" i="12"/>
  <c r="T943" i="12"/>
  <c r="S943" i="12"/>
  <c r="V943" i="12" s="1"/>
  <c r="S266" i="12"/>
  <c r="T266" i="12"/>
  <c r="T523" i="12"/>
  <c r="S523" i="12"/>
  <c r="V523" i="12" s="1"/>
  <c r="T746" i="12"/>
  <c r="S746" i="12"/>
  <c r="V746" i="12" s="1"/>
  <c r="T761" i="12"/>
  <c r="S761" i="12"/>
  <c r="V761" i="12" s="1"/>
  <c r="T140" i="12"/>
  <c r="S140" i="12"/>
  <c r="V140" i="12" s="1"/>
  <c r="S620" i="12"/>
  <c r="V620" i="12" s="1"/>
  <c r="T620" i="12"/>
  <c r="T323" i="12"/>
  <c r="S323" i="12"/>
  <c r="V323" i="12" s="1"/>
  <c r="T416" i="12"/>
  <c r="S416" i="12"/>
  <c r="V416" i="12" s="1"/>
  <c r="S678" i="12"/>
  <c r="V678" i="12" s="1"/>
  <c r="T678" i="12"/>
  <c r="S722" i="12"/>
  <c r="V722" i="12" s="1"/>
  <c r="T722" i="12"/>
  <c r="T950" i="12"/>
  <c r="S950" i="12"/>
  <c r="V950" i="12" s="1"/>
  <c r="S352" i="12"/>
  <c r="V352" i="12" s="1"/>
  <c r="T352" i="12"/>
  <c r="T890" i="12"/>
  <c r="S890" i="12"/>
  <c r="V890" i="12" s="1"/>
  <c r="S254" i="12"/>
  <c r="T254" i="12"/>
  <c r="T472" i="12"/>
  <c r="S472" i="12"/>
  <c r="V472" i="12" s="1"/>
  <c r="S910" i="12"/>
  <c r="V910" i="12" s="1"/>
  <c r="T910" i="12"/>
  <c r="T827" i="12"/>
  <c r="S827" i="12"/>
  <c r="V827" i="12" s="1"/>
  <c r="T923" i="12"/>
  <c r="S923" i="12"/>
  <c r="V923" i="12" s="1"/>
  <c r="S645" i="12"/>
  <c r="V645" i="12" s="1"/>
  <c r="T645" i="12"/>
  <c r="X462" i="12"/>
  <c r="U462" i="12"/>
  <c r="T944" i="12"/>
  <c r="S944" i="12"/>
  <c r="V944" i="12" s="1"/>
  <c r="T308" i="12"/>
  <c r="S308" i="12"/>
  <c r="V308" i="12" s="1"/>
  <c r="S474" i="12"/>
  <c r="V474" i="12" s="1"/>
  <c r="T474" i="12"/>
  <c r="T642" i="12"/>
  <c r="S642" i="12"/>
  <c r="V642" i="12" s="1"/>
  <c r="T948" i="12"/>
  <c r="S948" i="12"/>
  <c r="V948" i="12" s="1"/>
  <c r="T605" i="12"/>
  <c r="S605" i="12"/>
  <c r="V605" i="12" s="1"/>
  <c r="X733" i="12"/>
  <c r="U733" i="12"/>
  <c r="X66" i="12"/>
  <c r="T145" i="12"/>
  <c r="S145" i="12"/>
  <c r="AA594" i="6" s="1"/>
  <c r="T656" i="12"/>
  <c r="S656" i="12"/>
  <c r="V656" i="12" s="1"/>
  <c r="S242" i="12"/>
  <c r="T242" i="12"/>
  <c r="T421" i="12"/>
  <c r="S421" i="12"/>
  <c r="V421" i="12" s="1"/>
  <c r="S597" i="12"/>
  <c r="V597" i="12" s="1"/>
  <c r="T597" i="12"/>
  <c r="S934" i="12"/>
  <c r="V934" i="12" s="1"/>
  <c r="T934" i="12"/>
  <c r="T636" i="12"/>
  <c r="S636" i="12"/>
  <c r="V636" i="12" s="1"/>
  <c r="T178" i="12"/>
  <c r="S178" i="12"/>
  <c r="T651" i="12"/>
  <c r="S651" i="12"/>
  <c r="V651" i="12" s="1"/>
  <c r="T319" i="12"/>
  <c r="S319" i="12"/>
  <c r="V319" i="12" s="1"/>
  <c r="T419" i="12"/>
  <c r="S419" i="12"/>
  <c r="V419" i="12" s="1"/>
  <c r="T538" i="12"/>
  <c r="S538" i="12"/>
  <c r="V538" i="12" s="1"/>
  <c r="T876" i="12"/>
  <c r="S876" i="12"/>
  <c r="V876" i="12" s="1"/>
  <c r="S807" i="12"/>
  <c r="V807" i="12" s="1"/>
  <c r="T807" i="12"/>
  <c r="T265" i="12"/>
  <c r="S265" i="12"/>
  <c r="S430" i="12"/>
  <c r="V430" i="12" s="1"/>
  <c r="T430" i="12"/>
  <c r="T565" i="12"/>
  <c r="S565" i="12"/>
  <c r="V565" i="12" s="1"/>
  <c r="S723" i="12"/>
  <c r="V723" i="12" s="1"/>
  <c r="T723" i="12"/>
  <c r="S921" i="12"/>
  <c r="V921" i="12" s="1"/>
  <c r="T921" i="12"/>
  <c r="S804" i="12"/>
  <c r="V804" i="12" s="1"/>
  <c r="T804" i="12"/>
  <c r="S220" i="12"/>
  <c r="V220" i="12" s="1"/>
  <c r="T220" i="12"/>
  <c r="T530" i="12"/>
  <c r="S530" i="12"/>
  <c r="V530" i="12" s="1"/>
  <c r="T219" i="12"/>
  <c r="S219" i="12"/>
  <c r="V219" i="12" s="1"/>
  <c r="T544" i="12"/>
  <c r="S544" i="12"/>
  <c r="V544" i="12" s="1"/>
  <c r="S634" i="12"/>
  <c r="V634" i="12" s="1"/>
  <c r="T634" i="12"/>
  <c r="S915" i="12"/>
  <c r="V915" i="12" s="1"/>
  <c r="T915" i="12"/>
  <c r="T393" i="12"/>
  <c r="S393" i="12"/>
  <c r="V393" i="12" s="1"/>
  <c r="U594" i="12"/>
  <c r="X594" i="12"/>
  <c r="S173" i="12"/>
  <c r="T173" i="12"/>
  <c r="S795" i="12"/>
  <c r="V795" i="12" s="1"/>
  <c r="T795" i="12"/>
  <c r="T372" i="12"/>
  <c r="S372" i="12"/>
  <c r="V372" i="12" s="1"/>
  <c r="T452" i="12"/>
  <c r="S452" i="12"/>
  <c r="V452" i="12" s="1"/>
  <c r="T517" i="12"/>
  <c r="S517" i="12"/>
  <c r="V517" i="12" s="1"/>
  <c r="S790" i="12"/>
  <c r="V790" i="12" s="1"/>
  <c r="T790" i="12"/>
  <c r="S937" i="12"/>
  <c r="V937" i="12" s="1"/>
  <c r="T937" i="12"/>
  <c r="T183" i="11"/>
  <c r="S183" i="11"/>
  <c r="X219" i="11"/>
  <c r="T437" i="11"/>
  <c r="S437" i="11"/>
  <c r="V437" i="11" s="1"/>
  <c r="T611" i="11"/>
  <c r="S611" i="11"/>
  <c r="V611" i="11" s="1"/>
  <c r="T852" i="11"/>
  <c r="S852" i="11"/>
  <c r="V852" i="11" s="1"/>
  <c r="T955" i="11"/>
  <c r="S955" i="11"/>
  <c r="V955" i="11" s="1"/>
  <c r="T135" i="11"/>
  <c r="S135" i="11"/>
  <c r="AA524" i="6" s="1"/>
  <c r="T116" i="11"/>
  <c r="S116" i="11"/>
  <c r="AA464" i="6" s="1"/>
  <c r="X321" i="11"/>
  <c r="U321" i="11"/>
  <c r="T416" i="11"/>
  <c r="S416" i="11"/>
  <c r="V416" i="11" s="1"/>
  <c r="T642" i="11"/>
  <c r="S642" i="11"/>
  <c r="V642" i="11" s="1"/>
  <c r="T798" i="11"/>
  <c r="S798" i="11"/>
  <c r="V798" i="11" s="1"/>
  <c r="S994" i="11"/>
  <c r="V994" i="11" s="1"/>
  <c r="T994" i="11"/>
  <c r="T873" i="11"/>
  <c r="S873" i="11"/>
  <c r="V873" i="11" s="1"/>
  <c r="T151" i="11"/>
  <c r="S151" i="11"/>
  <c r="T307" i="11"/>
  <c r="S307" i="11"/>
  <c r="V307" i="11" s="1"/>
  <c r="T243" i="11"/>
  <c r="S243" i="11"/>
  <c r="T329" i="11"/>
  <c r="S329" i="11"/>
  <c r="V329" i="11" s="1"/>
  <c r="T431" i="11"/>
  <c r="S431" i="11"/>
  <c r="V431" i="11" s="1"/>
  <c r="T615" i="11"/>
  <c r="S615" i="11"/>
  <c r="V615" i="11" s="1"/>
  <c r="T811" i="11"/>
  <c r="S811" i="11"/>
  <c r="V811" i="11" s="1"/>
  <c r="T920" i="11"/>
  <c r="S920" i="11"/>
  <c r="V920" i="11" s="1"/>
  <c r="T860" i="11"/>
  <c r="S860" i="11"/>
  <c r="V860" i="11" s="1"/>
  <c r="T54" i="11"/>
  <c r="S54" i="11"/>
  <c r="AA146" i="6" s="1"/>
  <c r="T665" i="11"/>
  <c r="S665" i="11"/>
  <c r="V665" i="11" s="1"/>
  <c r="X338" i="11"/>
  <c r="U338" i="11"/>
  <c r="T945" i="11"/>
  <c r="S945" i="11"/>
  <c r="V945" i="11" s="1"/>
  <c r="T123" i="11"/>
  <c r="S123" i="11"/>
  <c r="AA466" i="6" s="1"/>
  <c r="T323" i="11"/>
  <c r="S323" i="11"/>
  <c r="V323" i="11" s="1"/>
  <c r="T472" i="11"/>
  <c r="S472" i="11"/>
  <c r="V472" i="11" s="1"/>
  <c r="S636" i="11"/>
  <c r="V636" i="11" s="1"/>
  <c r="T636" i="11"/>
  <c r="T793" i="11"/>
  <c r="S793" i="11"/>
  <c r="V793" i="11" s="1"/>
  <c r="X985" i="11"/>
  <c r="U985" i="11"/>
  <c r="T126" i="11"/>
  <c r="S126" i="11"/>
  <c r="AA476" i="6" s="1"/>
  <c r="T311" i="11"/>
  <c r="S311" i="11"/>
  <c r="V311" i="11" s="1"/>
  <c r="T461" i="11"/>
  <c r="S461" i="11"/>
  <c r="V461" i="11" s="1"/>
  <c r="S571" i="11"/>
  <c r="V571" i="11" s="1"/>
  <c r="T571" i="11"/>
  <c r="T698" i="11"/>
  <c r="S698" i="11"/>
  <c r="V698" i="11" s="1"/>
  <c r="T880" i="11"/>
  <c r="S880" i="11"/>
  <c r="V880" i="11" s="1"/>
  <c r="T981" i="11"/>
  <c r="S981" i="11"/>
  <c r="V981" i="11" s="1"/>
  <c r="T48" i="11"/>
  <c r="S48" i="11"/>
  <c r="AA124" i="6" s="1"/>
  <c r="T911" i="11"/>
  <c r="S911" i="11"/>
  <c r="V911" i="11" s="1"/>
  <c r="T526" i="11"/>
  <c r="S526" i="11"/>
  <c r="V526" i="11" s="1"/>
  <c r="T697" i="11"/>
  <c r="S697" i="11"/>
  <c r="V697" i="11" s="1"/>
  <c r="T882" i="11"/>
  <c r="S882" i="11"/>
  <c r="V882" i="11" s="1"/>
  <c r="X776" i="11"/>
  <c r="T690" i="11"/>
  <c r="S690" i="11"/>
  <c r="V690" i="11" s="1"/>
  <c r="T162" i="11"/>
  <c r="S162" i="11"/>
  <c r="S351" i="11"/>
  <c r="V351" i="11" s="1"/>
  <c r="T351" i="11"/>
  <c r="T675" i="11"/>
  <c r="S675" i="11"/>
  <c r="V675" i="11" s="1"/>
  <c r="T710" i="11"/>
  <c r="S710" i="11"/>
  <c r="V710" i="11" s="1"/>
  <c r="X886" i="11"/>
  <c r="U886" i="11"/>
  <c r="S115" i="11"/>
  <c r="AA477" i="6" s="1"/>
  <c r="T115" i="11"/>
  <c r="T499" i="11"/>
  <c r="S499" i="11"/>
  <c r="V499" i="11" s="1"/>
  <c r="T366" i="11"/>
  <c r="S366" i="11"/>
  <c r="V366" i="11" s="1"/>
  <c r="T368" i="11"/>
  <c r="S368" i="11"/>
  <c r="V368" i="11" s="1"/>
  <c r="T508" i="11"/>
  <c r="S508" i="11"/>
  <c r="V508" i="11" s="1"/>
  <c r="U763" i="11"/>
  <c r="X763" i="11"/>
  <c r="T50" i="11"/>
  <c r="S50" i="11"/>
  <c r="AA132" i="6" s="1"/>
  <c r="T990" i="11"/>
  <c r="S990" i="11"/>
  <c r="V990" i="11" s="1"/>
  <c r="T420" i="11"/>
  <c r="S420" i="11"/>
  <c r="V420" i="11" s="1"/>
  <c r="S482" i="11"/>
  <c r="V482" i="11" s="1"/>
  <c r="T482" i="11"/>
  <c r="X558" i="11"/>
  <c r="U558" i="11"/>
  <c r="X716" i="11"/>
  <c r="U716" i="11"/>
  <c r="U788" i="11"/>
  <c r="X788" i="11"/>
  <c r="U919" i="11"/>
  <c r="X919" i="11"/>
  <c r="T147" i="11"/>
  <c r="S147" i="11"/>
  <c r="X449" i="11"/>
  <c r="U449" i="11"/>
  <c r="X725" i="11"/>
  <c r="U725" i="11"/>
  <c r="X795" i="11"/>
  <c r="X950" i="11"/>
  <c r="U950" i="11"/>
  <c r="T150" i="11"/>
  <c r="S150" i="11"/>
  <c r="T444" i="11"/>
  <c r="S444" i="11"/>
  <c r="V444" i="11" s="1"/>
  <c r="S587" i="11"/>
  <c r="V587" i="11" s="1"/>
  <c r="T587" i="11"/>
  <c r="T797" i="11"/>
  <c r="S797" i="11"/>
  <c r="V797" i="11" s="1"/>
  <c r="T844" i="11"/>
  <c r="S844" i="11"/>
  <c r="V844" i="11" s="1"/>
  <c r="T954" i="11"/>
  <c r="S954" i="11"/>
  <c r="V954" i="11" s="1"/>
  <c r="X129" i="11"/>
  <c r="T517" i="11"/>
  <c r="S517" i="11"/>
  <c r="V517" i="11" s="1"/>
  <c r="T655" i="11"/>
  <c r="S655" i="11"/>
  <c r="V655" i="11" s="1"/>
  <c r="T769" i="11"/>
  <c r="S769" i="11"/>
  <c r="V769" i="11" s="1"/>
  <c r="T928" i="11"/>
  <c r="S928" i="11"/>
  <c r="V928" i="11" s="1"/>
  <c r="X977" i="11"/>
  <c r="U977" i="11"/>
  <c r="T75" i="11"/>
  <c r="S75" i="11"/>
  <c r="AA317" i="6" s="1"/>
  <c r="T441" i="11"/>
  <c r="S441" i="11"/>
  <c r="V441" i="11" s="1"/>
  <c r="T623" i="11"/>
  <c r="S623" i="11"/>
  <c r="V623" i="11" s="1"/>
  <c r="S745" i="11"/>
  <c r="V745" i="11" s="1"/>
  <c r="T745" i="11"/>
  <c r="T969" i="11"/>
  <c r="S969" i="11"/>
  <c r="V969" i="11" s="1"/>
  <c r="T957" i="11"/>
  <c r="S957" i="11"/>
  <c r="V957" i="11" s="1"/>
  <c r="T83" i="11"/>
  <c r="S83" i="11"/>
  <c r="AA305" i="6" s="1"/>
  <c r="T410" i="11"/>
  <c r="S410" i="11"/>
  <c r="V410" i="11" s="1"/>
  <c r="T197" i="11"/>
  <c r="S197" i="11"/>
  <c r="AA764" i="6" s="1"/>
  <c r="T447" i="11"/>
  <c r="S447" i="11"/>
  <c r="V447" i="11" s="1"/>
  <c r="T635" i="11"/>
  <c r="S635" i="11"/>
  <c r="V635" i="11" s="1"/>
  <c r="T760" i="11"/>
  <c r="S760" i="11"/>
  <c r="V760" i="11" s="1"/>
  <c r="T999" i="11"/>
  <c r="S999" i="11"/>
  <c r="V999" i="11" s="1"/>
  <c r="X564" i="11"/>
  <c r="U564" i="11"/>
  <c r="T897" i="11"/>
  <c r="S897" i="11"/>
  <c r="V897" i="11" s="1"/>
  <c r="T647" i="11"/>
  <c r="S647" i="11"/>
  <c r="V647" i="11" s="1"/>
  <c r="X476" i="11"/>
  <c r="T121" i="11"/>
  <c r="S121" i="11"/>
  <c r="AA462" i="6" s="1"/>
  <c r="S179" i="11"/>
  <c r="AA679" i="6" s="1"/>
  <c r="T179" i="11"/>
  <c r="U281" i="11"/>
  <c r="T477" i="11"/>
  <c r="S477" i="11"/>
  <c r="V477" i="11" s="1"/>
  <c r="T606" i="11"/>
  <c r="S606" i="11"/>
  <c r="V606" i="11" s="1"/>
  <c r="T869" i="11"/>
  <c r="S869" i="11"/>
  <c r="V869" i="11" s="1"/>
  <c r="T124" i="11"/>
  <c r="S124" i="11"/>
  <c r="AA467" i="6" s="1"/>
  <c r="S226" i="11"/>
  <c r="T226" i="11"/>
  <c r="S406" i="11"/>
  <c r="V406" i="11" s="1"/>
  <c r="T406" i="11"/>
  <c r="T531" i="11"/>
  <c r="S531" i="11"/>
  <c r="V531" i="11" s="1"/>
  <c r="T671" i="11"/>
  <c r="S671" i="11"/>
  <c r="V671" i="11" s="1"/>
  <c r="T827" i="11"/>
  <c r="S827" i="11"/>
  <c r="V827" i="11" s="1"/>
  <c r="U786" i="11"/>
  <c r="X786" i="11"/>
  <c r="T813" i="11"/>
  <c r="S813" i="11"/>
  <c r="V813" i="11" s="1"/>
  <c r="X328" i="11"/>
  <c r="U328" i="11"/>
  <c r="T672" i="11"/>
  <c r="S672" i="11"/>
  <c r="V672" i="11" s="1"/>
  <c r="T700" i="11"/>
  <c r="S700" i="11"/>
  <c r="V700" i="11" s="1"/>
  <c r="T839" i="11"/>
  <c r="S839" i="11"/>
  <c r="V839" i="11" s="1"/>
  <c r="T682" i="11"/>
  <c r="S682" i="11"/>
  <c r="V682" i="11" s="1"/>
  <c r="T153" i="11"/>
  <c r="S153" i="11"/>
  <c r="T349" i="11"/>
  <c r="S349" i="11"/>
  <c r="V349" i="11" s="1"/>
  <c r="T557" i="11"/>
  <c r="S557" i="11"/>
  <c r="V557" i="11" s="1"/>
  <c r="T715" i="11"/>
  <c r="S715" i="11"/>
  <c r="V715" i="11" s="1"/>
  <c r="T524" i="11"/>
  <c r="S524" i="11"/>
  <c r="V524" i="11" s="1"/>
  <c r="S376" i="11"/>
  <c r="V376" i="11" s="1"/>
  <c r="T376" i="11"/>
  <c r="X630" i="11"/>
  <c r="U630" i="11"/>
  <c r="T956" i="11"/>
  <c r="S956" i="11"/>
  <c r="V956" i="11" s="1"/>
  <c r="T996" i="11"/>
  <c r="S996" i="11"/>
  <c r="V996" i="11" s="1"/>
  <c r="T156" i="11"/>
  <c r="S156" i="11"/>
  <c r="T336" i="11"/>
  <c r="S336" i="11"/>
  <c r="V336" i="11" s="1"/>
  <c r="T396" i="11"/>
  <c r="S396" i="11"/>
  <c r="V396" i="11" s="1"/>
  <c r="T565" i="11"/>
  <c r="S565" i="11"/>
  <c r="V565" i="11" s="1"/>
  <c r="T978" i="11"/>
  <c r="S978" i="11"/>
  <c r="V978" i="11" s="1"/>
  <c r="X139" i="11"/>
  <c r="X313" i="11"/>
  <c r="U313" i="11"/>
  <c r="X582" i="11"/>
  <c r="U582" i="11"/>
  <c r="X805" i="11"/>
  <c r="U805" i="11"/>
  <c r="T94" i="11"/>
  <c r="S94" i="11"/>
  <c r="AA318" i="6" s="1"/>
  <c r="T966" i="11"/>
  <c r="S966" i="11"/>
  <c r="V966" i="11" s="1"/>
  <c r="X7" i="11"/>
  <c r="T434" i="11"/>
  <c r="S434" i="11"/>
  <c r="V434" i="11" s="1"/>
  <c r="T578" i="11"/>
  <c r="S578" i="11"/>
  <c r="V578" i="11" s="1"/>
  <c r="T770" i="11"/>
  <c r="S770" i="11"/>
  <c r="V770" i="11" s="1"/>
  <c r="T829" i="11"/>
  <c r="S829" i="11"/>
  <c r="V829" i="11" s="1"/>
  <c r="T45" i="11"/>
  <c r="S45" i="11"/>
  <c r="AA138" i="6" s="1"/>
  <c r="T984" i="11"/>
  <c r="S984" i="11"/>
  <c r="V984" i="11" s="1"/>
  <c r="T457" i="11"/>
  <c r="S457" i="11"/>
  <c r="V457" i="11" s="1"/>
  <c r="T737" i="11"/>
  <c r="S737" i="11"/>
  <c r="V737" i="11" s="1"/>
  <c r="T812" i="11"/>
  <c r="S812" i="11"/>
  <c r="V812" i="11" s="1"/>
  <c r="T951" i="11"/>
  <c r="S951" i="11"/>
  <c r="V951" i="11" s="1"/>
  <c r="T995" i="11"/>
  <c r="S995" i="11"/>
  <c r="V995" i="11" s="1"/>
  <c r="T533" i="11"/>
  <c r="S533" i="11"/>
  <c r="V533" i="11" s="1"/>
  <c r="T597" i="11"/>
  <c r="S597" i="11"/>
  <c r="V597" i="11" s="1"/>
  <c r="T779" i="11"/>
  <c r="S779" i="11"/>
  <c r="V779" i="11" s="1"/>
  <c r="T939" i="11"/>
  <c r="S939" i="11"/>
  <c r="V939" i="11" s="1"/>
  <c r="T88" i="11"/>
  <c r="S88" i="11"/>
  <c r="AA311" i="6" s="1"/>
  <c r="T203" i="11"/>
  <c r="S203" i="11"/>
  <c r="X308" i="11"/>
  <c r="U308" i="11"/>
  <c r="T413" i="11"/>
  <c r="S413" i="11"/>
  <c r="V413" i="11" s="1"/>
  <c r="S612" i="11"/>
  <c r="V612" i="11" s="1"/>
  <c r="T612" i="11"/>
  <c r="T781" i="11"/>
  <c r="S781" i="11"/>
  <c r="V781" i="11" s="1"/>
  <c r="S946" i="11"/>
  <c r="V946" i="11" s="1"/>
  <c r="T946" i="11"/>
  <c r="X891" i="11"/>
  <c r="U891" i="11"/>
  <c r="T590" i="11"/>
  <c r="S590" i="11"/>
  <c r="V590" i="11" s="1"/>
  <c r="T189" i="11"/>
  <c r="S189" i="11"/>
  <c r="X551" i="11"/>
  <c r="U551" i="11"/>
  <c r="X938" i="11"/>
  <c r="U938" i="11"/>
  <c r="T52" i="11"/>
  <c r="S52" i="11"/>
  <c r="AA133" i="6" s="1"/>
  <c r="T66" i="11"/>
  <c r="S66" i="11"/>
  <c r="AA222" i="6" s="1"/>
  <c r="T350" i="11"/>
  <c r="S350" i="11"/>
  <c r="V350" i="11" s="1"/>
  <c r="T512" i="11"/>
  <c r="S512" i="11"/>
  <c r="V512" i="11" s="1"/>
  <c r="T758" i="11"/>
  <c r="S758" i="11"/>
  <c r="V758" i="11" s="1"/>
  <c r="T855" i="11"/>
  <c r="S855" i="11"/>
  <c r="V855" i="11" s="1"/>
  <c r="X925" i="11"/>
  <c r="U925" i="11"/>
  <c r="T53" i="11"/>
  <c r="S53" i="11"/>
  <c r="AA134" i="6" s="1"/>
  <c r="T193" i="11"/>
  <c r="S193" i="11"/>
  <c r="T445" i="11"/>
  <c r="S445" i="11"/>
  <c r="V445" i="11" s="1"/>
  <c r="T651" i="11"/>
  <c r="S651" i="11"/>
  <c r="V651" i="11" s="1"/>
  <c r="T810" i="11"/>
  <c r="S810" i="11"/>
  <c r="V810" i="11" s="1"/>
  <c r="T890" i="11"/>
  <c r="S890" i="11"/>
  <c r="V890" i="11" s="1"/>
  <c r="X637" i="11"/>
  <c r="U637" i="11"/>
  <c r="T702" i="11"/>
  <c r="S702" i="11"/>
  <c r="V702" i="11" s="1"/>
  <c r="T181" i="11"/>
  <c r="S181" i="11"/>
  <c r="T309" i="11"/>
  <c r="S309" i="11"/>
  <c r="V309" i="11" s="1"/>
  <c r="T339" i="11"/>
  <c r="S339" i="11"/>
  <c r="V339" i="11" s="1"/>
  <c r="T537" i="11"/>
  <c r="S537" i="11"/>
  <c r="V537" i="11" s="1"/>
  <c r="T683" i="11"/>
  <c r="S683" i="11"/>
  <c r="V683" i="11" s="1"/>
  <c r="T894" i="11"/>
  <c r="S894" i="11"/>
  <c r="V894" i="11" s="1"/>
  <c r="X822" i="11"/>
  <c r="T639" i="11"/>
  <c r="S639" i="11"/>
  <c r="V639" i="11" s="1"/>
  <c r="T359" i="11"/>
  <c r="S359" i="11"/>
  <c r="V359" i="11" s="1"/>
  <c r="T506" i="11"/>
  <c r="S506" i="11"/>
  <c r="V506" i="11" s="1"/>
  <c r="T764" i="11"/>
  <c r="S764" i="11"/>
  <c r="V764" i="11" s="1"/>
  <c r="X26" i="11"/>
  <c r="T268" i="11"/>
  <c r="S268" i="11"/>
  <c r="X274" i="11"/>
  <c r="T429" i="11"/>
  <c r="S429" i="11"/>
  <c r="V429" i="11" s="1"/>
  <c r="U598" i="11"/>
  <c r="X598" i="11"/>
  <c r="S732" i="11"/>
  <c r="V732" i="11" s="1"/>
  <c r="T732" i="11"/>
  <c r="T879" i="11"/>
  <c r="S879" i="11"/>
  <c r="V879" i="11" s="1"/>
  <c r="S817" i="11"/>
  <c r="V817" i="11" s="1"/>
  <c r="T817" i="11"/>
  <c r="T195" i="11"/>
  <c r="S195" i="11"/>
  <c r="T373" i="11"/>
  <c r="S373" i="11"/>
  <c r="V373" i="11" s="1"/>
  <c r="X546" i="11"/>
  <c r="U546" i="11"/>
  <c r="X733" i="11"/>
  <c r="X796" i="11"/>
  <c r="U834" i="11"/>
  <c r="X834" i="11"/>
  <c r="T924" i="11"/>
  <c r="S924" i="11"/>
  <c r="V924" i="11" s="1"/>
  <c r="X486" i="11"/>
  <c r="U486" i="11"/>
  <c r="X567" i="11"/>
  <c r="U567" i="11"/>
  <c r="X794" i="11"/>
  <c r="U794" i="11"/>
  <c r="T912" i="11"/>
  <c r="S912" i="11"/>
  <c r="V912" i="11" s="1"/>
  <c r="T267" i="11"/>
  <c r="S267" i="11"/>
  <c r="T401" i="11"/>
  <c r="S401" i="11"/>
  <c r="V401" i="11" s="1"/>
  <c r="T544" i="11"/>
  <c r="S544" i="11"/>
  <c r="V544" i="11" s="1"/>
  <c r="T681" i="11"/>
  <c r="S681" i="11"/>
  <c r="V681" i="11" s="1"/>
  <c r="T825" i="11"/>
  <c r="S825" i="11"/>
  <c r="V825" i="11" s="1"/>
  <c r="T759" i="11"/>
  <c r="S759" i="11"/>
  <c r="V759" i="11" s="1"/>
  <c r="T369" i="11"/>
  <c r="S369" i="11"/>
  <c r="V369" i="11" s="1"/>
  <c r="T451" i="11"/>
  <c r="S451" i="11"/>
  <c r="V451" i="11" s="1"/>
  <c r="T687" i="11"/>
  <c r="S687" i="11"/>
  <c r="V687" i="11" s="1"/>
  <c r="T831" i="11"/>
  <c r="S831" i="11"/>
  <c r="V831" i="11" s="1"/>
  <c r="X31" i="11"/>
  <c r="T942" i="11"/>
  <c r="S942" i="11"/>
  <c r="V942" i="11" s="1"/>
  <c r="X306" i="11"/>
  <c r="T460" i="11"/>
  <c r="S460" i="11"/>
  <c r="V460" i="11" s="1"/>
  <c r="T576" i="11"/>
  <c r="S576" i="11"/>
  <c r="V576" i="11" s="1"/>
  <c r="T888" i="11"/>
  <c r="S888" i="11"/>
  <c r="V888" i="11" s="1"/>
  <c r="S958" i="11"/>
  <c r="V958" i="11" s="1"/>
  <c r="T958" i="11"/>
  <c r="X898" i="11"/>
  <c r="U898" i="11"/>
  <c r="S138" i="11"/>
  <c r="T138" i="11"/>
  <c r="T170" i="11"/>
  <c r="S170" i="11"/>
  <c r="T463" i="11"/>
  <c r="S463" i="11"/>
  <c r="V463" i="11" s="1"/>
  <c r="T591" i="11"/>
  <c r="S591" i="11"/>
  <c r="V591" i="11" s="1"/>
  <c r="T728" i="11"/>
  <c r="S728" i="11"/>
  <c r="V728" i="11" s="1"/>
  <c r="T997" i="11"/>
  <c r="S997" i="11"/>
  <c r="V997" i="11" s="1"/>
  <c r="X645" i="11"/>
  <c r="U645" i="11"/>
  <c r="T74" i="11"/>
  <c r="S74" i="11"/>
  <c r="AA233" i="6" s="1"/>
  <c r="S294" i="11"/>
  <c r="T294" i="11"/>
  <c r="T174" i="11"/>
  <c r="S174" i="11"/>
  <c r="X394" i="11"/>
  <c r="U394" i="11"/>
  <c r="X452" i="11"/>
  <c r="T84" i="11"/>
  <c r="S84" i="11"/>
  <c r="AA313" i="6" s="1"/>
  <c r="T398" i="11"/>
  <c r="S398" i="11"/>
  <c r="V398" i="11" s="1"/>
  <c r="T497" i="11"/>
  <c r="S497" i="11"/>
  <c r="V497" i="11" s="1"/>
  <c r="T685" i="11"/>
  <c r="S685" i="11"/>
  <c r="V685" i="11" s="1"/>
  <c r="T872" i="11"/>
  <c r="S872" i="11"/>
  <c r="V872" i="11" s="1"/>
  <c r="T99" i="11"/>
  <c r="S99" i="11"/>
  <c r="AA390" i="6" s="1"/>
  <c r="T71" i="11"/>
  <c r="S71" i="11"/>
  <c r="AA235" i="6" s="1"/>
  <c r="S343" i="11"/>
  <c r="V343" i="11" s="1"/>
  <c r="T343" i="11"/>
  <c r="T561" i="11"/>
  <c r="S561" i="11"/>
  <c r="V561" i="11" s="1"/>
  <c r="T703" i="11"/>
  <c r="S703" i="11"/>
  <c r="V703" i="11" s="1"/>
  <c r="S904" i="11"/>
  <c r="V904" i="11" s="1"/>
  <c r="T904" i="11"/>
  <c r="S704" i="11"/>
  <c r="V704" i="11" s="1"/>
  <c r="T704" i="11"/>
  <c r="X863" i="11"/>
  <c r="T46" i="11"/>
  <c r="S46" i="11"/>
  <c r="AA129" i="6" s="1"/>
  <c r="T694" i="11"/>
  <c r="S694" i="11"/>
  <c r="V694" i="11" s="1"/>
  <c r="T257" i="11"/>
  <c r="S257" i="11"/>
  <c r="T357" i="11"/>
  <c r="S357" i="11"/>
  <c r="V357" i="11" s="1"/>
  <c r="T502" i="11"/>
  <c r="S502" i="11"/>
  <c r="V502" i="11" s="1"/>
  <c r="T646" i="11"/>
  <c r="S646" i="11"/>
  <c r="V646" i="11" s="1"/>
  <c r="T910" i="11"/>
  <c r="S910" i="11"/>
  <c r="V910" i="11" s="1"/>
  <c r="T917" i="11"/>
  <c r="S917" i="11"/>
  <c r="V917" i="11" s="1"/>
  <c r="T569" i="11"/>
  <c r="S569" i="11"/>
  <c r="V569" i="11" s="1"/>
  <c r="X325" i="11"/>
  <c r="U325" i="11"/>
  <c r="T374" i="11"/>
  <c r="S374" i="11"/>
  <c r="V374" i="11" s="1"/>
  <c r="T588" i="11"/>
  <c r="S588" i="11"/>
  <c r="V588" i="11" s="1"/>
  <c r="T730" i="11"/>
  <c r="S730" i="11"/>
  <c r="V730" i="11" s="1"/>
  <c r="T365" i="11"/>
  <c r="S365" i="11"/>
  <c r="V365" i="11" s="1"/>
  <c r="T464" i="11"/>
  <c r="S464" i="11"/>
  <c r="V464" i="11" s="1"/>
  <c r="U584" i="11"/>
  <c r="X584" i="11"/>
  <c r="T709" i="11"/>
  <c r="S709" i="11"/>
  <c r="V709" i="11" s="1"/>
  <c r="T676" i="11"/>
  <c r="S676" i="11"/>
  <c r="V676" i="11" s="1"/>
  <c r="S202" i="11"/>
  <c r="T202" i="11"/>
  <c r="T384" i="11"/>
  <c r="S384" i="11"/>
  <c r="V384" i="11" s="1"/>
  <c r="X583" i="11"/>
  <c r="U583" i="11"/>
  <c r="S58" i="11"/>
  <c r="AA126" i="6" s="1"/>
  <c r="T58" i="11"/>
  <c r="T783" i="11"/>
  <c r="S783" i="11"/>
  <c r="V783" i="11" s="1"/>
  <c r="X284" i="11"/>
  <c r="X736" i="11"/>
  <c r="U736" i="11"/>
  <c r="T771" i="11"/>
  <c r="S771" i="11"/>
  <c r="V771" i="11" s="1"/>
  <c r="T320" i="11"/>
  <c r="S320" i="11"/>
  <c r="V320" i="11" s="1"/>
  <c r="T414" i="11"/>
  <c r="S414" i="11"/>
  <c r="V414" i="11" s="1"/>
  <c r="S527" i="11"/>
  <c r="V527" i="11" s="1"/>
  <c r="T527" i="11"/>
  <c r="T658" i="11"/>
  <c r="S658" i="11"/>
  <c r="V658" i="11" s="1"/>
  <c r="T847" i="11"/>
  <c r="S847" i="11"/>
  <c r="V847" i="11" s="1"/>
  <c r="T780" i="11"/>
  <c r="S780" i="11"/>
  <c r="V780" i="11" s="1"/>
  <c r="T553" i="11"/>
  <c r="S553" i="11"/>
  <c r="V553" i="11" s="1"/>
  <c r="T473" i="11"/>
  <c r="S473" i="11"/>
  <c r="V473" i="11" s="1"/>
  <c r="S656" i="11"/>
  <c r="V656" i="11" s="1"/>
  <c r="T656" i="11"/>
  <c r="T824" i="11"/>
  <c r="S824" i="11"/>
  <c r="V824" i="11" s="1"/>
  <c r="X627" i="11"/>
  <c r="U627" i="11"/>
  <c r="T40" i="11"/>
  <c r="S40" i="11"/>
  <c r="AA143" i="6" s="1"/>
  <c r="T789" i="11"/>
  <c r="S789" i="11"/>
  <c r="V789" i="11" s="1"/>
  <c r="X69" i="11"/>
  <c r="X192" i="11"/>
  <c r="U192" i="11"/>
  <c r="T455" i="11"/>
  <c r="S455" i="11"/>
  <c r="V455" i="11" s="1"/>
  <c r="T708" i="11"/>
  <c r="S708" i="11"/>
  <c r="V708" i="11" s="1"/>
  <c r="S838" i="11"/>
  <c r="V838" i="11" s="1"/>
  <c r="T838" i="11"/>
  <c r="X579" i="11"/>
  <c r="U579" i="11"/>
  <c r="T77" i="11"/>
  <c r="S77" i="11"/>
  <c r="V77" i="11" s="1"/>
  <c r="X322" i="11"/>
  <c r="U322" i="11"/>
  <c r="T465" i="11"/>
  <c r="S465" i="11"/>
  <c r="V465" i="11" s="1"/>
  <c r="T711" i="11"/>
  <c r="S711" i="11"/>
  <c r="V711" i="11" s="1"/>
  <c r="T843" i="11"/>
  <c r="S843" i="11"/>
  <c r="V843" i="11" s="1"/>
  <c r="T120" i="11"/>
  <c r="S120" i="11"/>
  <c r="AA473" i="6" s="1"/>
  <c r="T389" i="11"/>
  <c r="S389" i="11"/>
  <c r="V389" i="11" s="1"/>
  <c r="X624" i="11"/>
  <c r="U624" i="11"/>
  <c r="X903" i="11"/>
  <c r="U903" i="11"/>
  <c r="T935" i="11"/>
  <c r="S935" i="11"/>
  <c r="V935" i="11" s="1"/>
  <c r="T458" i="11"/>
  <c r="S458" i="11"/>
  <c r="V458" i="11" s="1"/>
  <c r="S539" i="11"/>
  <c r="V539" i="11" s="1"/>
  <c r="T539" i="11"/>
  <c r="T688" i="11"/>
  <c r="S688" i="11"/>
  <c r="V688" i="11" s="1"/>
  <c r="T870" i="11"/>
  <c r="S870" i="11"/>
  <c r="V870" i="11" s="1"/>
  <c r="T923" i="11"/>
  <c r="S923" i="11"/>
  <c r="V923" i="11" s="1"/>
  <c r="X262" i="11"/>
  <c r="T425" i="11"/>
  <c r="S425" i="11"/>
  <c r="V425" i="11" s="1"/>
  <c r="T528" i="11"/>
  <c r="S528" i="11"/>
  <c r="V528" i="11" s="1"/>
  <c r="S790" i="11"/>
  <c r="V790" i="11" s="1"/>
  <c r="T790" i="11"/>
  <c r="S982" i="11"/>
  <c r="V982" i="11" s="1"/>
  <c r="T982" i="11"/>
  <c r="S717" i="11"/>
  <c r="V717" i="11" s="1"/>
  <c r="T717" i="11"/>
  <c r="S922" i="11"/>
  <c r="V922" i="11" s="1"/>
  <c r="T922" i="11"/>
  <c r="S575" i="11"/>
  <c r="V575" i="11" s="1"/>
  <c r="T575" i="11"/>
  <c r="T218" i="11"/>
  <c r="S218" i="11"/>
  <c r="T355" i="11"/>
  <c r="S355" i="11"/>
  <c r="V355" i="11" s="1"/>
  <c r="T572" i="11"/>
  <c r="S572" i="11"/>
  <c r="V572" i="11" s="1"/>
  <c r="T713" i="11"/>
  <c r="S713" i="11"/>
  <c r="V713" i="11" s="1"/>
  <c r="T893" i="11"/>
  <c r="S893" i="11"/>
  <c r="V893" i="11" s="1"/>
  <c r="T967" i="11"/>
  <c r="S967" i="11"/>
  <c r="V967" i="11" s="1"/>
  <c r="T112" i="11"/>
  <c r="S112" i="11"/>
  <c r="AA406" i="6" s="1"/>
  <c r="T292" i="11"/>
  <c r="S292" i="11"/>
  <c r="AA1150" i="6" s="1"/>
  <c r="T417" i="11"/>
  <c r="S417" i="11"/>
  <c r="V417" i="11" s="1"/>
  <c r="T538" i="11"/>
  <c r="S538" i="11"/>
  <c r="V538" i="11" s="1"/>
  <c r="S874" i="11"/>
  <c r="V874" i="11" s="1"/>
  <c r="T874" i="11"/>
  <c r="S178" i="11"/>
  <c r="T178" i="11"/>
  <c r="T543" i="11"/>
  <c r="S543" i="11"/>
  <c r="V543" i="11" s="1"/>
  <c r="T712" i="11"/>
  <c r="S712" i="11"/>
  <c r="V712" i="11" s="1"/>
  <c r="X815" i="11"/>
  <c r="T641" i="11"/>
  <c r="S641" i="11"/>
  <c r="V641" i="11" s="1"/>
  <c r="T240" i="11"/>
  <c r="S240" i="11"/>
  <c r="T397" i="11"/>
  <c r="S397" i="11"/>
  <c r="V397" i="11" s="1"/>
  <c r="X669" i="11"/>
  <c r="U669" i="11"/>
  <c r="X755" i="11"/>
  <c r="U755" i="11"/>
  <c r="T908" i="11"/>
  <c r="S908" i="11"/>
  <c r="V908" i="11" s="1"/>
  <c r="T198" i="11"/>
  <c r="S198" i="11"/>
  <c r="S433" i="11"/>
  <c r="V433" i="11" s="1"/>
  <c r="T433" i="11"/>
  <c r="U426" i="11"/>
  <c r="X426" i="11"/>
  <c r="U554" i="11"/>
  <c r="X554" i="11"/>
  <c r="X595" i="11"/>
  <c r="T792" i="11"/>
  <c r="S792" i="11"/>
  <c r="V792" i="11" s="1"/>
  <c r="T242" i="11"/>
  <c r="S242" i="11"/>
  <c r="AA933" i="6" s="1"/>
  <c r="X318" i="11"/>
  <c r="U318" i="11"/>
  <c r="T415" i="11"/>
  <c r="S415" i="11"/>
  <c r="V415" i="11" s="1"/>
  <c r="S644" i="11"/>
  <c r="V644" i="11" s="1"/>
  <c r="T644" i="11"/>
  <c r="S754" i="11"/>
  <c r="V754" i="11" s="1"/>
  <c r="T754" i="11"/>
  <c r="T952" i="11"/>
  <c r="S952" i="11"/>
  <c r="V952" i="11" s="1"/>
  <c r="T93" i="11"/>
  <c r="S93" i="11"/>
  <c r="AA308" i="6" s="1"/>
  <c r="T523" i="11"/>
  <c r="S523" i="11"/>
  <c r="V523" i="11" s="1"/>
  <c r="U100" i="11"/>
  <c r="X100" i="11"/>
  <c r="T602" i="11"/>
  <c r="S602" i="11"/>
  <c r="V602" i="11" s="1"/>
  <c r="T738" i="11"/>
  <c r="S738" i="11"/>
  <c r="V738" i="11" s="1"/>
  <c r="T846" i="11"/>
  <c r="S846" i="11"/>
  <c r="V846" i="11" s="1"/>
  <c r="X778" i="11"/>
  <c r="U778" i="11"/>
  <c r="T747" i="11"/>
  <c r="S747" i="11"/>
  <c r="V747" i="11" s="1"/>
  <c r="T371" i="11"/>
  <c r="S371" i="11"/>
  <c r="V371" i="11" s="1"/>
  <c r="T485" i="11"/>
  <c r="S485" i="11"/>
  <c r="V485" i="11" s="1"/>
  <c r="S668" i="11"/>
  <c r="V668" i="11" s="1"/>
  <c r="T668" i="11"/>
  <c r="T836" i="11"/>
  <c r="S836" i="11"/>
  <c r="V836" i="11" s="1"/>
  <c r="X949" i="11"/>
  <c r="U949" i="11"/>
  <c r="T983" i="11"/>
  <c r="S983" i="11"/>
  <c r="V983" i="11" s="1"/>
  <c r="T385" i="11"/>
  <c r="S385" i="11"/>
  <c r="V385" i="11" s="1"/>
  <c r="T488" i="11"/>
  <c r="S488" i="11"/>
  <c r="V488" i="11" s="1"/>
  <c r="T673" i="11"/>
  <c r="S673" i="11"/>
  <c r="V673" i="11" s="1"/>
  <c r="T848" i="11"/>
  <c r="S848" i="11"/>
  <c r="V848" i="11" s="1"/>
  <c r="X393" i="11"/>
  <c r="X601" i="11"/>
  <c r="U601" i="11"/>
  <c r="U931" i="11"/>
  <c r="X931" i="11"/>
  <c r="T96" i="11"/>
  <c r="S96" i="11"/>
  <c r="AA405" i="6" s="1"/>
  <c r="S191" i="11"/>
  <c r="T191" i="11"/>
  <c r="X252" i="11"/>
  <c r="X298" i="11"/>
  <c r="X423" i="11"/>
  <c r="U423" i="11"/>
  <c r="U462" i="11"/>
  <c r="X462" i="11"/>
  <c r="T960" i="11"/>
  <c r="S960" i="11"/>
  <c r="V960" i="11" s="1"/>
  <c r="T364" i="11"/>
  <c r="S364" i="11"/>
  <c r="V364" i="11" s="1"/>
  <c r="T519" i="11"/>
  <c r="S519" i="11"/>
  <c r="V519" i="11" s="1"/>
  <c r="T845" i="11"/>
  <c r="S845" i="11"/>
  <c r="V845" i="11" s="1"/>
  <c r="S889" i="11"/>
  <c r="V889" i="11" s="1"/>
  <c r="T889" i="11"/>
  <c r="T948" i="11"/>
  <c r="S948" i="11"/>
  <c r="V948" i="11" s="1"/>
  <c r="T304" i="11"/>
  <c r="S304" i="11"/>
  <c r="T513" i="11"/>
  <c r="S513" i="11"/>
  <c r="V513" i="11" s="1"/>
  <c r="T696" i="11"/>
  <c r="S696" i="11"/>
  <c r="V696" i="11" s="1"/>
  <c r="T740" i="11"/>
  <c r="S740" i="11"/>
  <c r="V740" i="11" s="1"/>
  <c r="T987" i="11"/>
  <c r="S987" i="11"/>
  <c r="V987" i="11" s="1"/>
  <c r="T818" i="11"/>
  <c r="S818" i="11"/>
  <c r="V818" i="11" s="1"/>
  <c r="T905" i="11"/>
  <c r="S905" i="11"/>
  <c r="V905" i="11" s="1"/>
  <c r="T599" i="11"/>
  <c r="S599" i="11"/>
  <c r="V599" i="11" s="1"/>
  <c r="T180" i="11"/>
  <c r="S180" i="11"/>
  <c r="AA680" i="6" s="1"/>
  <c r="T446" i="11"/>
  <c r="S446" i="11"/>
  <c r="V446" i="11" s="1"/>
  <c r="T532" i="11"/>
  <c r="S532" i="11"/>
  <c r="V532" i="11" s="1"/>
  <c r="T800" i="11"/>
  <c r="S800" i="11"/>
  <c r="V800" i="11" s="1"/>
  <c r="T962" i="11"/>
  <c r="S962" i="11"/>
  <c r="V962" i="11" s="1"/>
  <c r="T157" i="11"/>
  <c r="S157" i="11"/>
  <c r="T378" i="11"/>
  <c r="S378" i="11"/>
  <c r="V378" i="11" s="1"/>
  <c r="S454" i="11"/>
  <c r="V454" i="11" s="1"/>
  <c r="T454" i="11"/>
  <c r="S503" i="11"/>
  <c r="V503" i="11" s="1"/>
  <c r="T503" i="11"/>
  <c r="T851" i="11"/>
  <c r="S851" i="11"/>
  <c r="V851" i="11" s="1"/>
  <c r="X887" i="11"/>
  <c r="U887" i="11"/>
  <c r="S90" i="11"/>
  <c r="AA306" i="6" s="1"/>
  <c r="T90" i="11"/>
  <c r="S167" i="11"/>
  <c r="T167" i="11"/>
  <c r="T443" i="11"/>
  <c r="S443" i="11"/>
  <c r="V443" i="11" s="1"/>
  <c r="T707" i="11"/>
  <c r="S707" i="11"/>
  <c r="V707" i="11" s="1"/>
  <c r="T927" i="11"/>
  <c r="S927" i="11"/>
  <c r="V927" i="11" s="1"/>
  <c r="T57" i="11"/>
  <c r="S57" i="11"/>
  <c r="AA127" i="6" s="1"/>
  <c r="T652" i="11"/>
  <c r="S652" i="11"/>
  <c r="V652" i="11" s="1"/>
  <c r="X312" i="11"/>
  <c r="T380" i="11"/>
  <c r="S380" i="11"/>
  <c r="V380" i="11" s="1"/>
  <c r="X654" i="11"/>
  <c r="X617" i="11"/>
  <c r="U617" i="11"/>
  <c r="X729" i="11"/>
  <c r="U729" i="11"/>
  <c r="T547" i="11"/>
  <c r="S547" i="11"/>
  <c r="V547" i="11" s="1"/>
  <c r="T204" i="11"/>
  <c r="S204" i="11"/>
  <c r="T403" i="11"/>
  <c r="S403" i="11"/>
  <c r="V403" i="11" s="1"/>
  <c r="T535" i="11"/>
  <c r="S535" i="11"/>
  <c r="V535" i="11" s="1"/>
  <c r="T229" i="11"/>
  <c r="S229" i="11"/>
  <c r="S478" i="11"/>
  <c r="V478" i="11" s="1"/>
  <c r="T478" i="11"/>
  <c r="T514" i="11"/>
  <c r="S514" i="11"/>
  <c r="V514" i="11" s="1"/>
  <c r="T808" i="11"/>
  <c r="S808" i="11"/>
  <c r="V808" i="11" s="1"/>
  <c r="T971" i="11"/>
  <c r="S971" i="11"/>
  <c r="V971" i="11" s="1"/>
  <c r="T89" i="11"/>
  <c r="S89" i="11"/>
  <c r="AA307" i="6" s="1"/>
  <c r="S570" i="11"/>
  <c r="V570" i="11" s="1"/>
  <c r="T570" i="11"/>
  <c r="S251" i="11"/>
  <c r="T251" i="11"/>
  <c r="X269" i="11"/>
  <c r="X337" i="11"/>
  <c r="U337" i="11"/>
  <c r="T581" i="11"/>
  <c r="S581" i="11"/>
  <c r="V581" i="11" s="1"/>
  <c r="T721" i="11"/>
  <c r="S721" i="11"/>
  <c r="V721" i="11" s="1"/>
  <c r="T841" i="11"/>
  <c r="S841" i="11"/>
  <c r="V841" i="11" s="1"/>
  <c r="T768" i="11"/>
  <c r="S768" i="11"/>
  <c r="V768" i="11" s="1"/>
  <c r="X108" i="11"/>
  <c r="X212" i="11"/>
  <c r="T347" i="11"/>
  <c r="S347" i="11"/>
  <c r="V347" i="11" s="1"/>
  <c r="T626" i="11"/>
  <c r="S626" i="11"/>
  <c r="V626" i="11" s="1"/>
  <c r="T662" i="11"/>
  <c r="S662" i="11"/>
  <c r="V662" i="11" s="1"/>
  <c r="T856" i="11"/>
  <c r="S856" i="11"/>
  <c r="V856" i="11" s="1"/>
  <c r="T930" i="11"/>
  <c r="S930" i="11"/>
  <c r="V930" i="11" s="1"/>
  <c r="T356" i="11"/>
  <c r="S356" i="11"/>
  <c r="V356" i="11" s="1"/>
  <c r="T504" i="11"/>
  <c r="S504" i="11"/>
  <c r="V504" i="11" s="1"/>
  <c r="T674" i="11"/>
  <c r="S674" i="11"/>
  <c r="V674" i="11" s="1"/>
  <c r="T858" i="11"/>
  <c r="S858" i="11"/>
  <c r="V858" i="11" s="1"/>
  <c r="T161" i="11"/>
  <c r="S161" i="11"/>
  <c r="AA583" i="6" s="1"/>
  <c r="T753" i="11"/>
  <c r="S753" i="11"/>
  <c r="V753" i="11" s="1"/>
  <c r="T301" i="11"/>
  <c r="S301" i="11"/>
  <c r="T424" i="11"/>
  <c r="S424" i="11"/>
  <c r="V424" i="11" s="1"/>
  <c r="T621" i="11"/>
  <c r="S621" i="11"/>
  <c r="V621" i="11" s="1"/>
  <c r="T807" i="11"/>
  <c r="S807" i="11"/>
  <c r="V807" i="11" s="1"/>
  <c r="T885" i="11"/>
  <c r="S885" i="11"/>
  <c r="V885" i="11" s="1"/>
  <c r="T741" i="11"/>
  <c r="S741" i="11"/>
  <c r="V741" i="11" s="1"/>
  <c r="T159" i="11"/>
  <c r="S159" i="11"/>
  <c r="T342" i="11"/>
  <c r="S342" i="11"/>
  <c r="V342" i="11" s="1"/>
  <c r="T474" i="11"/>
  <c r="S474" i="11"/>
  <c r="V474" i="11" s="1"/>
  <c r="T613" i="11"/>
  <c r="S613" i="11"/>
  <c r="V613" i="11" s="1"/>
  <c r="T900" i="11"/>
  <c r="S900" i="11"/>
  <c r="V900" i="11" s="1"/>
  <c r="T892" i="11"/>
  <c r="S892" i="11"/>
  <c r="V892" i="11" s="1"/>
  <c r="T774" i="11"/>
  <c r="S774" i="11"/>
  <c r="V774" i="11" s="1"/>
  <c r="T109" i="11"/>
  <c r="S109" i="11"/>
  <c r="AA389" i="6" s="1"/>
  <c r="S346" i="11"/>
  <c r="V346" i="11" s="1"/>
  <c r="T346" i="11"/>
  <c r="X326" i="11"/>
  <c r="U326" i="11"/>
  <c r="T529" i="11"/>
  <c r="S529" i="11"/>
  <c r="V529" i="11" s="1"/>
  <c r="T699" i="11"/>
  <c r="S699" i="11"/>
  <c r="V699" i="11" s="1"/>
  <c r="S742" i="11"/>
  <c r="V742" i="11" s="1"/>
  <c r="T742" i="11"/>
  <c r="T695" i="11"/>
  <c r="S695" i="11"/>
  <c r="V695" i="11" s="1"/>
  <c r="U823" i="11"/>
  <c r="X823" i="11"/>
  <c r="T182" i="11"/>
  <c r="S182" i="11"/>
  <c r="S190" i="11"/>
  <c r="T190" i="11"/>
  <c r="T367" i="11"/>
  <c r="S367" i="11"/>
  <c r="V367" i="11" s="1"/>
  <c r="T500" i="11"/>
  <c r="S500" i="11"/>
  <c r="V500" i="11" s="1"/>
  <c r="T631" i="11"/>
  <c r="S631" i="11"/>
  <c r="V631" i="11" s="1"/>
  <c r="T926" i="11"/>
  <c r="S926" i="11"/>
  <c r="V926" i="11" s="1"/>
  <c r="T47" i="11"/>
  <c r="S47" i="11"/>
  <c r="AA123" i="6" s="1"/>
  <c r="T110" i="11"/>
  <c r="S110" i="11"/>
  <c r="AA398" i="6" s="1"/>
  <c r="X275" i="11"/>
  <c r="T490" i="11"/>
  <c r="S490" i="11"/>
  <c r="V490" i="11" s="1"/>
  <c r="U530" i="11"/>
  <c r="X530" i="11"/>
  <c r="T44" i="11"/>
  <c r="S44" i="11"/>
  <c r="AA145" i="6" s="1"/>
  <c r="T560" i="11"/>
  <c r="S560" i="11"/>
  <c r="V560" i="11" s="1"/>
  <c r="X233" i="11"/>
  <c r="T436" i="11"/>
  <c r="S436" i="11"/>
  <c r="V436" i="11" s="1"/>
  <c r="U775" i="11"/>
  <c r="X775" i="11"/>
  <c r="T68" i="11"/>
  <c r="S68" i="11"/>
  <c r="AA228" i="6" s="1"/>
  <c r="S596" i="11"/>
  <c r="V596" i="11" s="1"/>
  <c r="T596" i="11"/>
  <c r="T382" i="11"/>
  <c r="S382" i="11"/>
  <c r="V382" i="11" s="1"/>
  <c r="X481" i="11"/>
  <c r="X540" i="11"/>
  <c r="U540" i="11"/>
  <c r="X629" i="11"/>
  <c r="U629" i="11"/>
  <c r="U677" i="11"/>
  <c r="X677" i="11"/>
  <c r="X757" i="11"/>
  <c r="U757" i="11"/>
  <c r="T85" i="11"/>
  <c r="S85" i="11"/>
  <c r="AA314" i="6" s="1"/>
  <c r="T536" i="11"/>
  <c r="S536" i="11"/>
  <c r="V536" i="11" s="1"/>
  <c r="T196" i="11"/>
  <c r="S196" i="11"/>
  <c r="T489" i="11"/>
  <c r="S489" i="11"/>
  <c r="V489" i="11" s="1"/>
  <c r="T609" i="11"/>
  <c r="S609" i="11"/>
  <c r="V609" i="11" s="1"/>
  <c r="T876" i="11"/>
  <c r="S876" i="11"/>
  <c r="V876" i="11" s="1"/>
  <c r="T943" i="11"/>
  <c r="S943" i="11"/>
  <c r="V943" i="11" s="1"/>
  <c r="T149" i="11"/>
  <c r="S149" i="11"/>
  <c r="AA584" i="6" s="1"/>
  <c r="T335" i="11"/>
  <c r="S335" i="11"/>
  <c r="V335" i="11" s="1"/>
  <c r="T246" i="11"/>
  <c r="S246" i="11"/>
  <c r="T331" i="11"/>
  <c r="S331" i="11"/>
  <c r="V331" i="11" s="1"/>
  <c r="T456" i="11"/>
  <c r="S456" i="11"/>
  <c r="V456" i="11" s="1"/>
  <c r="T550" i="11"/>
  <c r="S550" i="11"/>
  <c r="V550" i="11" s="1"/>
  <c r="T689" i="11"/>
  <c r="S689" i="11"/>
  <c r="V689" i="11" s="1"/>
  <c r="T837" i="11"/>
  <c r="S837" i="11"/>
  <c r="V837" i="11" s="1"/>
  <c r="T589" i="11"/>
  <c r="S589" i="11"/>
  <c r="V589" i="11" s="1"/>
  <c r="T340" i="11"/>
  <c r="S340" i="11"/>
  <c r="V340" i="11" s="1"/>
  <c r="T592" i="11"/>
  <c r="S592" i="11"/>
  <c r="V592" i="11" s="1"/>
  <c r="S726" i="11"/>
  <c r="V726" i="11" s="1"/>
  <c r="T726" i="11"/>
  <c r="T853" i="11"/>
  <c r="S853" i="11"/>
  <c r="V853" i="11" s="1"/>
  <c r="T777" i="11"/>
  <c r="S777" i="11"/>
  <c r="V777" i="11" s="1"/>
  <c r="X220" i="11"/>
  <c r="T344" i="11"/>
  <c r="S344" i="11"/>
  <c r="V344" i="11" s="1"/>
  <c r="T640" i="11"/>
  <c r="S640" i="11"/>
  <c r="V640" i="11" s="1"/>
  <c r="T739" i="11"/>
  <c r="S739" i="11"/>
  <c r="V739" i="11" s="1"/>
  <c r="T865" i="11"/>
  <c r="S865" i="11"/>
  <c r="V865" i="11" s="1"/>
  <c r="X467" i="11"/>
  <c r="U467" i="11"/>
  <c r="X686" i="11"/>
  <c r="U686" i="11"/>
  <c r="X941" i="11"/>
  <c r="U941" i="11"/>
  <c r="T80" i="11"/>
  <c r="S80" i="11"/>
  <c r="AA320" i="6" s="1"/>
  <c r="X362" i="11"/>
  <c r="U362" i="11"/>
  <c r="X469" i="11"/>
  <c r="U469" i="11"/>
  <c r="U657" i="11"/>
  <c r="X657" i="11"/>
  <c r="T92" i="11"/>
  <c r="S92" i="11"/>
  <c r="AA309" i="6" s="1"/>
  <c r="T735" i="11"/>
  <c r="S735" i="11"/>
  <c r="V735" i="11" s="1"/>
  <c r="T148" i="11"/>
  <c r="S148" i="11"/>
  <c r="T334" i="11"/>
  <c r="S334" i="11"/>
  <c r="V334" i="11" s="1"/>
  <c r="T468" i="11"/>
  <c r="S468" i="11"/>
  <c r="V468" i="11" s="1"/>
  <c r="T542" i="11"/>
  <c r="S542" i="11"/>
  <c r="V542" i="11" s="1"/>
  <c r="T701" i="11"/>
  <c r="S701" i="11"/>
  <c r="V701" i="11" s="1"/>
  <c r="T921" i="11"/>
  <c r="S921" i="11"/>
  <c r="V921" i="11" s="1"/>
  <c r="T714" i="11"/>
  <c r="S714" i="11"/>
  <c r="V714" i="11" s="1"/>
  <c r="T221" i="11"/>
  <c r="S221" i="11"/>
  <c r="T302" i="11"/>
  <c r="S302" i="11"/>
  <c r="T628" i="11"/>
  <c r="S628" i="11"/>
  <c r="V628" i="11" s="1"/>
  <c r="T607" i="11"/>
  <c r="S607" i="11"/>
  <c r="V607" i="11" s="1"/>
  <c r="T830" i="11"/>
  <c r="S830" i="11"/>
  <c r="V830" i="11" s="1"/>
  <c r="T932" i="11"/>
  <c r="S932" i="11"/>
  <c r="V932" i="11" s="1"/>
  <c r="T828" i="11"/>
  <c r="S828" i="11"/>
  <c r="V828" i="11" s="1"/>
  <c r="X875" i="11"/>
  <c r="U875" i="11"/>
  <c r="T143" i="11"/>
  <c r="S143" i="11"/>
  <c r="AA518" i="6" s="1"/>
  <c r="T310" i="11"/>
  <c r="S310" i="11"/>
  <c r="V310" i="11" s="1"/>
  <c r="T495" i="11"/>
  <c r="S495" i="11"/>
  <c r="V495" i="11" s="1"/>
  <c r="T625" i="11"/>
  <c r="S625" i="11"/>
  <c r="V625" i="11" s="1"/>
  <c r="T762" i="11"/>
  <c r="S762" i="11"/>
  <c r="V762" i="11" s="1"/>
  <c r="T895" i="11"/>
  <c r="S895" i="11"/>
  <c r="V895" i="11" s="1"/>
  <c r="X814" i="11"/>
  <c r="U814" i="11"/>
  <c r="T86" i="11"/>
  <c r="S86" i="11"/>
  <c r="AA315" i="6" s="1"/>
  <c r="T154" i="11"/>
  <c r="S154" i="11"/>
  <c r="T419" i="11"/>
  <c r="S419" i="11"/>
  <c r="V419" i="11" s="1"/>
  <c r="X585" i="11"/>
  <c r="T965" i="11"/>
  <c r="S965" i="11"/>
  <c r="V965" i="11" s="1"/>
  <c r="T106" i="11"/>
  <c r="S106" i="11"/>
  <c r="AA403" i="6" s="1"/>
  <c r="T991" i="11"/>
  <c r="S991" i="11"/>
  <c r="V991" i="11" s="1"/>
  <c r="T390" i="11"/>
  <c r="S390" i="11"/>
  <c r="V390" i="11" s="1"/>
  <c r="T405" i="11"/>
  <c r="S405" i="11"/>
  <c r="V405" i="11" s="1"/>
  <c r="T666" i="11"/>
  <c r="S666" i="11"/>
  <c r="V666" i="11" s="1"/>
  <c r="X832" i="11"/>
  <c r="U832" i="11"/>
  <c r="T131" i="11"/>
  <c r="S131" i="11"/>
  <c r="AA470" i="6" s="1"/>
  <c r="T432" i="11"/>
  <c r="S432" i="11"/>
  <c r="V432" i="11" s="1"/>
  <c r="X266" i="11"/>
  <c r="T471" i="11"/>
  <c r="S471" i="11"/>
  <c r="V471" i="11" s="1"/>
  <c r="X510" i="11"/>
  <c r="U510" i="11"/>
  <c r="U610" i="11"/>
  <c r="X610" i="11"/>
  <c r="T61" i="11"/>
  <c r="S61" i="11"/>
  <c r="AA232" i="6" s="1"/>
  <c r="T408" i="11"/>
  <c r="S408" i="11"/>
  <c r="V408" i="11" s="1"/>
  <c r="T399" i="11"/>
  <c r="S399" i="11"/>
  <c r="V399" i="11" s="1"/>
  <c r="T87" i="11"/>
  <c r="S87" i="11"/>
  <c r="AA316" i="6" s="1"/>
  <c r="T348" i="11"/>
  <c r="S348" i="11"/>
  <c r="V348" i="11" s="1"/>
  <c r="S165" i="11"/>
  <c r="AA575" i="6" s="1"/>
  <c r="T165" i="11"/>
  <c r="X280" i="11"/>
  <c r="T428" i="11"/>
  <c r="S428" i="11"/>
  <c r="V428" i="11" s="1"/>
  <c r="T649" i="11"/>
  <c r="S649" i="11"/>
  <c r="V649" i="11" s="1"/>
  <c r="T809" i="11"/>
  <c r="S809" i="11"/>
  <c r="V809" i="11" s="1"/>
  <c r="T953" i="11"/>
  <c r="S953" i="11"/>
  <c r="V953" i="11" s="1"/>
  <c r="S146" i="11"/>
  <c r="T146" i="11"/>
  <c r="T377" i="11"/>
  <c r="S377" i="11"/>
  <c r="V377" i="11" s="1"/>
  <c r="T199" i="11"/>
  <c r="S199" i="11"/>
  <c r="T332" i="11"/>
  <c r="S332" i="11"/>
  <c r="V332" i="11" s="1"/>
  <c r="T435" i="11"/>
  <c r="S435" i="11"/>
  <c r="V435" i="11" s="1"/>
  <c r="S566" i="11"/>
  <c r="V566" i="11" s="1"/>
  <c r="T566" i="11"/>
  <c r="T660" i="11"/>
  <c r="S660" i="11"/>
  <c r="V660" i="11" s="1"/>
  <c r="T859" i="11"/>
  <c r="S859" i="11"/>
  <c r="V859" i="11" s="1"/>
  <c r="X791" i="11"/>
  <c r="U791" i="11"/>
  <c r="T568" i="11"/>
  <c r="S568" i="11"/>
  <c r="V568" i="11" s="1"/>
  <c r="X140" i="11"/>
  <c r="T386" i="11"/>
  <c r="S386" i="11"/>
  <c r="V386" i="11" s="1"/>
  <c r="T559" i="11"/>
  <c r="S559" i="11"/>
  <c r="V559" i="11" s="1"/>
  <c r="T693" i="11"/>
  <c r="S693" i="11"/>
  <c r="V693" i="11" s="1"/>
  <c r="T849" i="11"/>
  <c r="S849" i="11"/>
  <c r="V849" i="11" s="1"/>
  <c r="T744" i="11"/>
  <c r="S744" i="11"/>
  <c r="V744" i="11" s="1"/>
  <c r="T290" i="11"/>
  <c r="S290" i="11"/>
  <c r="AA1151" i="6" s="1"/>
  <c r="T388" i="11"/>
  <c r="S388" i="11"/>
  <c r="V388" i="11" s="1"/>
  <c r="S563" i="11"/>
  <c r="V563" i="11" s="1"/>
  <c r="T563" i="11"/>
  <c r="T705" i="11"/>
  <c r="S705" i="11"/>
  <c r="V705" i="11" s="1"/>
  <c r="T861" i="11"/>
  <c r="S861" i="11"/>
  <c r="V861" i="11" s="1"/>
  <c r="T55" i="11"/>
  <c r="S55" i="11"/>
  <c r="AA125" i="6" s="1"/>
  <c r="T947" i="11"/>
  <c r="S947" i="11"/>
  <c r="V947" i="11" s="1"/>
  <c r="X496" i="11"/>
  <c r="U496" i="11"/>
  <c r="T842" i="11"/>
  <c r="S842" i="11"/>
  <c r="V842" i="11" s="1"/>
  <c r="T73" i="11"/>
  <c r="S73" i="11"/>
  <c r="AA223" i="6" s="1"/>
  <c r="S661" i="11"/>
  <c r="V661" i="11" s="1"/>
  <c r="T661" i="11"/>
  <c r="T213" i="11"/>
  <c r="S213" i="11"/>
  <c r="AA854" i="6" s="1"/>
  <c r="T422" i="11"/>
  <c r="S422" i="11"/>
  <c r="V422" i="11" s="1"/>
  <c r="T603" i="11"/>
  <c r="S603" i="11"/>
  <c r="V603" i="11" s="1"/>
  <c r="T785" i="11"/>
  <c r="S785" i="11"/>
  <c r="V785" i="11" s="1"/>
  <c r="T964" i="11"/>
  <c r="S964" i="11"/>
  <c r="V964" i="11" s="1"/>
  <c r="T706" i="11"/>
  <c r="S706" i="11"/>
  <c r="V706" i="11" s="1"/>
  <c r="T210" i="11"/>
  <c r="S210" i="11"/>
  <c r="AA774" i="6" s="1"/>
  <c r="T305" i="11"/>
  <c r="S305" i="11"/>
  <c r="AA1157" i="6" s="1"/>
  <c r="T475" i="11"/>
  <c r="S475" i="11"/>
  <c r="V475" i="11" s="1"/>
  <c r="T653" i="11"/>
  <c r="S653" i="11"/>
  <c r="V653" i="11" s="1"/>
  <c r="T799" i="11"/>
  <c r="S799" i="11"/>
  <c r="V799" i="11" s="1"/>
  <c r="T979" i="11"/>
  <c r="S979" i="11"/>
  <c r="V979" i="11" s="1"/>
  <c r="S970" i="11"/>
  <c r="V970" i="11" s="1"/>
  <c r="T970" i="11"/>
  <c r="S127" i="11"/>
  <c r="AA474" i="6" s="1"/>
  <c r="T127" i="11"/>
  <c r="S214" i="11"/>
  <c r="AA862" i="6" s="1"/>
  <c r="T214" i="11"/>
  <c r="X327" i="11"/>
  <c r="U327" i="11"/>
  <c r="T407" i="11"/>
  <c r="S407" i="11"/>
  <c r="V407" i="11" s="1"/>
  <c r="T619" i="11"/>
  <c r="S619" i="11"/>
  <c r="V619" i="11" s="1"/>
  <c r="T833" i="11"/>
  <c r="S833" i="11"/>
  <c r="V833" i="11" s="1"/>
  <c r="S896" i="11"/>
  <c r="V896" i="11" s="1"/>
  <c r="T896" i="11"/>
  <c r="T107" i="11"/>
  <c r="S107" i="11"/>
  <c r="V107" i="11" s="1"/>
  <c r="T487" i="11"/>
  <c r="S487" i="11"/>
  <c r="V487" i="11" s="1"/>
  <c r="T81" i="11"/>
  <c r="S81" i="11"/>
  <c r="V81" i="11" s="1"/>
  <c r="S906" i="11"/>
  <c r="V906" i="11" s="1"/>
  <c r="T906" i="11"/>
  <c r="S412" i="11"/>
  <c r="V412" i="11" s="1"/>
  <c r="T412" i="11"/>
  <c r="T453" i="11"/>
  <c r="S453" i="11"/>
  <c r="V453" i="11" s="1"/>
  <c r="T60" i="11"/>
  <c r="S60" i="11"/>
  <c r="AA231" i="6" s="1"/>
  <c r="T297" i="11"/>
  <c r="S297" i="11"/>
  <c r="T562" i="11"/>
  <c r="S562" i="11"/>
  <c r="V562" i="11" s="1"/>
  <c r="U727" i="11"/>
  <c r="X727" i="11"/>
  <c r="X993" i="11"/>
  <c r="U993" i="11"/>
  <c r="T134" i="11"/>
  <c r="S134" i="11"/>
  <c r="AA523" i="6" s="1"/>
  <c r="T279" i="11"/>
  <c r="S279" i="11"/>
  <c r="T411" i="11"/>
  <c r="S411" i="11"/>
  <c r="V411" i="11" s="1"/>
  <c r="X541" i="11"/>
  <c r="U541" i="11"/>
  <c r="X516" i="11"/>
  <c r="U516" i="11"/>
  <c r="U622" i="11"/>
  <c r="X622" i="11"/>
  <c r="X749" i="11"/>
  <c r="U749" i="11"/>
  <c r="U787" i="11"/>
  <c r="X787" i="11"/>
  <c r="T137" i="11"/>
  <c r="S137" i="11"/>
  <c r="AA522" i="6" s="1"/>
  <c r="T421" i="11"/>
  <c r="S421" i="11"/>
  <c r="V421" i="11" s="1"/>
  <c r="T354" i="11"/>
  <c r="S354" i="11"/>
  <c r="V354" i="11" s="1"/>
  <c r="T484" i="11"/>
  <c r="S484" i="11"/>
  <c r="V484" i="11" s="1"/>
  <c r="T650" i="11"/>
  <c r="S650" i="11"/>
  <c r="V650" i="11" s="1"/>
  <c r="T767" i="11"/>
  <c r="S767" i="11"/>
  <c r="V767" i="11" s="1"/>
  <c r="T913" i="11"/>
  <c r="S913" i="11"/>
  <c r="V913" i="11" s="1"/>
  <c r="T132" i="11"/>
  <c r="S132" i="11"/>
  <c r="T227" i="11"/>
  <c r="S227" i="11"/>
  <c r="S358" i="11"/>
  <c r="V358" i="11" s="1"/>
  <c r="T358" i="11"/>
  <c r="T525" i="11"/>
  <c r="S525" i="11"/>
  <c r="V525" i="11" s="1"/>
  <c r="T761" i="11"/>
  <c r="S761" i="11"/>
  <c r="V761" i="11" s="1"/>
  <c r="T968" i="11"/>
  <c r="S968" i="11"/>
  <c r="V968" i="11" s="1"/>
  <c r="T868" i="11"/>
  <c r="S868" i="11"/>
  <c r="V868" i="11" s="1"/>
  <c r="T95" i="11"/>
  <c r="S95" i="11"/>
  <c r="AA404" i="6" s="1"/>
  <c r="T319" i="11"/>
  <c r="S319" i="11"/>
  <c r="V319" i="11" s="1"/>
  <c r="T249" i="11"/>
  <c r="S249" i="11"/>
  <c r="AA1007" i="6" s="1"/>
  <c r="T372" i="11"/>
  <c r="S372" i="11"/>
  <c r="V372" i="11" s="1"/>
  <c r="S363" i="11"/>
  <c r="V363" i="11" s="1"/>
  <c r="T363" i="11"/>
  <c r="S600" i="11"/>
  <c r="V600" i="11" s="1"/>
  <c r="T600" i="11"/>
  <c r="T667" i="11"/>
  <c r="S667" i="11"/>
  <c r="V667" i="11" s="1"/>
  <c r="T871" i="11"/>
  <c r="S871" i="11"/>
  <c r="V871" i="11" s="1"/>
  <c r="X731" i="11"/>
  <c r="U731" i="11"/>
  <c r="T756" i="11"/>
  <c r="S756" i="11"/>
  <c r="V756" i="11" s="1"/>
  <c r="T391" i="11"/>
  <c r="S391" i="11"/>
  <c r="V391" i="11" s="1"/>
  <c r="T395" i="11"/>
  <c r="S395" i="11"/>
  <c r="V395" i="11" s="1"/>
  <c r="T616" i="11"/>
  <c r="S616" i="11"/>
  <c r="V616" i="11" s="1"/>
  <c r="T679" i="11"/>
  <c r="S679" i="11"/>
  <c r="V679" i="11" s="1"/>
  <c r="T883" i="11"/>
  <c r="S883" i="11"/>
  <c r="V883" i="11" s="1"/>
  <c r="X491" i="11"/>
  <c r="U491" i="11"/>
  <c r="X691" i="11"/>
  <c r="U691" i="11"/>
  <c r="T918" i="11"/>
  <c r="S918" i="11"/>
  <c r="V918" i="11" s="1"/>
  <c r="X392" i="11"/>
  <c r="U392" i="11"/>
  <c r="T878" i="11"/>
  <c r="S878" i="11"/>
  <c r="V878" i="11" s="1"/>
  <c r="T722" i="11"/>
  <c r="S722" i="11"/>
  <c r="V722" i="11" s="1"/>
  <c r="T207" i="11"/>
  <c r="S207" i="11"/>
  <c r="T483" i="11"/>
  <c r="S483" i="11"/>
  <c r="V483" i="11" s="1"/>
  <c r="T573" i="11"/>
  <c r="S573" i="11"/>
  <c r="V573" i="11" s="1"/>
  <c r="T881" i="11"/>
  <c r="S881" i="11"/>
  <c r="V881" i="11" s="1"/>
  <c r="T961" i="11"/>
  <c r="S961" i="11"/>
  <c r="V961" i="11" s="1"/>
  <c r="S659" i="11"/>
  <c r="V659" i="11" s="1"/>
  <c r="T659" i="11"/>
  <c r="T261" i="11"/>
  <c r="S261" i="11"/>
  <c r="AA993" i="6" s="1"/>
  <c r="T314" i="11"/>
  <c r="S314" i="11"/>
  <c r="V314" i="11" s="1"/>
  <c r="T501" i="11"/>
  <c r="S501" i="11"/>
  <c r="V501" i="11" s="1"/>
  <c r="T608" i="11"/>
  <c r="S608" i="11"/>
  <c r="V608" i="11" s="1"/>
  <c r="T802" i="11"/>
  <c r="S802" i="11"/>
  <c r="V802" i="11" s="1"/>
  <c r="T864" i="11"/>
  <c r="S864" i="11"/>
  <c r="V864" i="11" s="1"/>
  <c r="T963" i="11"/>
  <c r="S963" i="11"/>
  <c r="V963" i="11" s="1"/>
  <c r="U901" i="11"/>
  <c r="X901" i="11"/>
  <c r="T56" i="11"/>
  <c r="S56" i="11"/>
  <c r="AA139" i="6" s="1"/>
  <c r="T169" i="11"/>
  <c r="S169" i="11"/>
  <c r="T330" i="11"/>
  <c r="S330" i="11"/>
  <c r="V330" i="11" s="1"/>
  <c r="T479" i="11"/>
  <c r="S479" i="11"/>
  <c r="V479" i="11" s="1"/>
  <c r="S580" i="11"/>
  <c r="V580" i="11" s="1"/>
  <c r="T580" i="11"/>
  <c r="T806" i="11"/>
  <c r="S806" i="11"/>
  <c r="V806" i="11" s="1"/>
  <c r="T914" i="11"/>
  <c r="S914" i="11"/>
  <c r="V914" i="11" s="1"/>
  <c r="T42" i="11"/>
  <c r="S42" i="11"/>
  <c r="AA140" i="6" s="1"/>
  <c r="T980" i="11"/>
  <c r="S980" i="11"/>
  <c r="V980" i="11" s="1"/>
  <c r="X130" i="11"/>
  <c r="T360" i="11"/>
  <c r="S360" i="11"/>
  <c r="V360" i="11" s="1"/>
  <c r="T604" i="11"/>
  <c r="S604" i="11"/>
  <c r="V604" i="11" s="1"/>
  <c r="U751" i="11"/>
  <c r="X751" i="11"/>
  <c r="T41" i="11"/>
  <c r="S41" i="11"/>
  <c r="AA144" i="6" s="1"/>
  <c r="T819" i="11"/>
  <c r="S819" i="11"/>
  <c r="V819" i="11" s="1"/>
  <c r="X145" i="11"/>
  <c r="T381" i="11"/>
  <c r="S381" i="11"/>
  <c r="V381" i="11" s="1"/>
  <c r="T556" i="11"/>
  <c r="S556" i="11"/>
  <c r="V556" i="11" s="1"/>
  <c r="X782" i="11"/>
  <c r="U782" i="11"/>
  <c r="U944" i="11"/>
  <c r="X944" i="11"/>
  <c r="T63" i="11"/>
  <c r="S63" i="11"/>
  <c r="AA225" i="6" s="1"/>
  <c r="T166" i="11"/>
  <c r="S166" i="11"/>
  <c r="U278" i="11"/>
  <c r="X278" i="11"/>
  <c r="T450" i="11"/>
  <c r="S450" i="11"/>
  <c r="V450" i="11" s="1"/>
  <c r="X614" i="11"/>
  <c r="U614" i="11"/>
  <c r="U632" i="11"/>
  <c r="X632" i="11"/>
  <c r="T104" i="11"/>
  <c r="S104" i="11"/>
  <c r="AA401" i="6" s="1"/>
  <c r="T285" i="11"/>
  <c r="S285" i="11"/>
  <c r="X315" i="11"/>
  <c r="U402" i="11"/>
  <c r="X402" i="11"/>
  <c r="T141" i="11"/>
  <c r="S141" i="11"/>
  <c r="T273" i="11"/>
  <c r="S273" i="11"/>
  <c r="S430" i="11"/>
  <c r="V430" i="11" s="1"/>
  <c r="T430" i="11"/>
  <c r="T634" i="11"/>
  <c r="S634" i="11"/>
  <c r="V634" i="11" s="1"/>
  <c r="T804" i="11"/>
  <c r="S804" i="11"/>
  <c r="V804" i="11" s="1"/>
  <c r="T940" i="11"/>
  <c r="S940" i="11"/>
  <c r="V940" i="11" s="1"/>
  <c r="X177" i="11"/>
  <c r="X316" i="11"/>
  <c r="T505" i="11"/>
  <c r="S505" i="11"/>
  <c r="V505" i="11" s="1"/>
  <c r="T518" i="11"/>
  <c r="S518" i="11"/>
  <c r="V518" i="11" s="1"/>
  <c r="T816" i="11"/>
  <c r="S816" i="11"/>
  <c r="V816" i="11" s="1"/>
  <c r="T976" i="11"/>
  <c r="S976" i="11"/>
  <c r="V976" i="11" s="1"/>
  <c r="T959" i="11"/>
  <c r="S959" i="11"/>
  <c r="V959" i="11" s="1"/>
  <c r="S78" i="11"/>
  <c r="AA303" i="6" s="1"/>
  <c r="T78" i="11"/>
  <c r="T341" i="11"/>
  <c r="S341" i="11"/>
  <c r="V341" i="11" s="1"/>
  <c r="T235" i="11"/>
  <c r="S235" i="11"/>
  <c r="T345" i="11"/>
  <c r="S345" i="11"/>
  <c r="V345" i="11" s="1"/>
  <c r="T361" i="11"/>
  <c r="S361" i="11"/>
  <c r="V361" i="11" s="1"/>
  <c r="T545" i="11"/>
  <c r="S545" i="11"/>
  <c r="V545" i="11" s="1"/>
  <c r="S766" i="11"/>
  <c r="V766" i="11" s="1"/>
  <c r="T766" i="11"/>
  <c r="T975" i="11"/>
  <c r="S975" i="11"/>
  <c r="V975" i="11" s="1"/>
  <c r="T854" i="11"/>
  <c r="S854" i="11"/>
  <c r="V854" i="11" s="1"/>
  <c r="S51" i="11"/>
  <c r="AA148" i="6" s="1"/>
  <c r="T51" i="11"/>
  <c r="T577" i="11"/>
  <c r="S577" i="11"/>
  <c r="V577" i="11" s="1"/>
  <c r="T164" i="11"/>
  <c r="S164" i="11"/>
  <c r="AA586" i="6" s="1"/>
  <c r="S387" i="11"/>
  <c r="V387" i="11" s="1"/>
  <c r="T387" i="11"/>
  <c r="T555" i="11"/>
  <c r="S555" i="11"/>
  <c r="V555" i="11" s="1"/>
  <c r="T773" i="11"/>
  <c r="S773" i="11"/>
  <c r="V773" i="11" s="1"/>
  <c r="T933" i="11"/>
  <c r="S933" i="11"/>
  <c r="V933" i="11" s="1"/>
  <c r="T765" i="11"/>
  <c r="S765" i="11"/>
  <c r="V765" i="11" s="1"/>
  <c r="T866" i="11"/>
  <c r="S866" i="11"/>
  <c r="V866" i="11" s="1"/>
  <c r="T664" i="11"/>
  <c r="S664" i="11"/>
  <c r="V664" i="11" s="1"/>
  <c r="T255" i="11"/>
  <c r="S255" i="11"/>
  <c r="T459" i="11"/>
  <c r="S459" i="11"/>
  <c r="V459" i="11" s="1"/>
  <c r="T719" i="11"/>
  <c r="S719" i="11"/>
  <c r="V719" i="11" s="1"/>
  <c r="T857" i="11"/>
  <c r="S857" i="11"/>
  <c r="V857" i="11" s="1"/>
  <c r="T988" i="11"/>
  <c r="S988" i="11"/>
  <c r="V988" i="11" s="1"/>
  <c r="T511" i="11"/>
  <c r="S511" i="11"/>
  <c r="V511" i="11" s="1"/>
  <c r="S238" i="11"/>
  <c r="AA925" i="6" s="1"/>
  <c r="T238" i="11"/>
  <c r="T352" i="11"/>
  <c r="S352" i="11"/>
  <c r="V352" i="11" s="1"/>
  <c r="S404" i="11"/>
  <c r="V404" i="11" s="1"/>
  <c r="T404" i="11"/>
  <c r="T663" i="11"/>
  <c r="S663" i="11"/>
  <c r="V663" i="11" s="1"/>
  <c r="S862" i="11"/>
  <c r="V862" i="11" s="1"/>
  <c r="T862" i="11"/>
  <c r="T902" i="11"/>
  <c r="S902" i="11"/>
  <c r="V902" i="11" s="1"/>
  <c r="T915" i="11"/>
  <c r="S915" i="11"/>
  <c r="V915" i="11" s="1"/>
  <c r="T101" i="11"/>
  <c r="S101" i="11"/>
  <c r="AA394" i="6" s="1"/>
  <c r="T383" i="11"/>
  <c r="S383" i="11"/>
  <c r="V383" i="11" s="1"/>
  <c r="T549" i="11"/>
  <c r="S549" i="11"/>
  <c r="V549" i="11" s="1"/>
  <c r="T618" i="11"/>
  <c r="S618" i="11"/>
  <c r="V618" i="11" s="1"/>
  <c r="T867" i="11"/>
  <c r="S867" i="11"/>
  <c r="V867" i="11" s="1"/>
  <c r="T916" i="11"/>
  <c r="S916" i="11"/>
  <c r="V916" i="11" s="1"/>
  <c r="T72" i="11"/>
  <c r="S72" i="11"/>
  <c r="AA224" i="6" s="1"/>
  <c r="T936" i="11"/>
  <c r="S936" i="11"/>
  <c r="V936" i="11" s="1"/>
  <c r="T400" i="11"/>
  <c r="S400" i="11"/>
  <c r="V400" i="11" s="1"/>
  <c r="T440" i="11"/>
  <c r="S440" i="11"/>
  <c r="V440" i="11" s="1"/>
  <c r="X620" i="11"/>
  <c r="T986" i="11"/>
  <c r="S986" i="11"/>
  <c r="V986" i="11" s="1"/>
  <c r="T678" i="11"/>
  <c r="S678" i="11"/>
  <c r="V678" i="11" s="1"/>
  <c r="T186" i="11"/>
  <c r="S186" i="11"/>
  <c r="S370" i="11"/>
  <c r="V370" i="11" s="1"/>
  <c r="T370" i="11"/>
  <c r="S515" i="11"/>
  <c r="V515" i="11" s="1"/>
  <c r="T515" i="11"/>
  <c r="T840" i="11"/>
  <c r="S840" i="11"/>
  <c r="V840" i="11" s="1"/>
  <c r="T97" i="11"/>
  <c r="S97" i="11"/>
  <c r="AA399" i="6" s="1"/>
  <c r="T160" i="11"/>
  <c r="S160" i="11"/>
  <c r="AA582" i="6" s="1"/>
  <c r="T493" i="11"/>
  <c r="S493" i="11"/>
  <c r="V493" i="11" s="1"/>
  <c r="X594" i="11"/>
  <c r="U594" i="11"/>
  <c r="T718" i="11"/>
  <c r="S718" i="11"/>
  <c r="V718" i="11" s="1"/>
  <c r="X746" i="11"/>
  <c r="U746" i="11"/>
  <c r="X989" i="11"/>
  <c r="U989" i="11"/>
  <c r="T67" i="11"/>
  <c r="S67" i="11"/>
  <c r="AA227" i="6" s="1"/>
  <c r="T237" i="11"/>
  <c r="S237" i="11"/>
  <c r="U427" i="11"/>
  <c r="X427" i="11"/>
  <c r="X638" i="11"/>
  <c r="X648" i="11"/>
  <c r="U648" i="11"/>
  <c r="X743" i="11"/>
  <c r="U743" i="11"/>
  <c r="X820" i="11"/>
  <c r="U820" i="11"/>
  <c r="T103" i="11"/>
  <c r="S103" i="11"/>
  <c r="AA400" i="6" s="1"/>
  <c r="T256" i="11"/>
  <c r="S256" i="11"/>
  <c r="T448" i="11"/>
  <c r="S448" i="11"/>
  <c r="V448" i="11" s="1"/>
  <c r="T684" i="11"/>
  <c r="S684" i="11"/>
  <c r="V684" i="11" s="1"/>
  <c r="S826" i="11"/>
  <c r="V826" i="11" s="1"/>
  <c r="T826" i="11"/>
  <c r="X27" i="11"/>
  <c r="T492" i="11"/>
  <c r="S492" i="11"/>
  <c r="V492" i="11" s="1"/>
  <c r="T633" i="11"/>
  <c r="S633" i="11"/>
  <c r="V633" i="11" s="1"/>
  <c r="T750" i="11"/>
  <c r="S750" i="11"/>
  <c r="V750" i="11" s="1"/>
  <c r="T973" i="11"/>
  <c r="S973" i="11"/>
  <c r="V973" i="11" s="1"/>
  <c r="T974" i="11"/>
  <c r="S974" i="11"/>
  <c r="V974" i="11" s="1"/>
  <c r="S70" i="11"/>
  <c r="AA230" i="6" s="1"/>
  <c r="T70" i="11"/>
  <c r="T215" i="11"/>
  <c r="S215" i="11"/>
  <c r="T439" i="11"/>
  <c r="S439" i="11"/>
  <c r="V439" i="11" s="1"/>
  <c r="T520" i="11"/>
  <c r="S520" i="11"/>
  <c r="V520" i="11" s="1"/>
  <c r="T821" i="11"/>
  <c r="S821" i="11"/>
  <c r="V821" i="11" s="1"/>
  <c r="T998" i="11"/>
  <c r="S998" i="11"/>
  <c r="V998" i="11" s="1"/>
  <c r="S850" i="11"/>
  <c r="V850" i="11" s="1"/>
  <c r="T850" i="11"/>
  <c r="S49" i="11"/>
  <c r="AA131" i="6" s="1"/>
  <c r="T49" i="11"/>
  <c r="T548" i="11"/>
  <c r="S548" i="11"/>
  <c r="V548" i="11" s="1"/>
  <c r="T171" i="11"/>
  <c r="S171" i="11"/>
  <c r="S466" i="11"/>
  <c r="V466" i="11" s="1"/>
  <c r="T466" i="11"/>
  <c r="S522" i="11"/>
  <c r="V522" i="11" s="1"/>
  <c r="T522" i="11"/>
  <c r="T752" i="11"/>
  <c r="S752" i="11"/>
  <c r="V752" i="11" s="1"/>
  <c r="T907" i="11"/>
  <c r="S907" i="11"/>
  <c r="V907" i="11" s="1"/>
  <c r="X643" i="11"/>
  <c r="X772" i="11"/>
  <c r="U772" i="11"/>
  <c r="T59" i="11"/>
  <c r="S59" i="11"/>
  <c r="AA136" i="6" s="1"/>
  <c r="T734" i="11"/>
  <c r="S734" i="11"/>
  <c r="V734" i="11" s="1"/>
  <c r="X324" i="11"/>
  <c r="U324" i="11"/>
  <c r="X409" i="11"/>
  <c r="U409" i="11"/>
  <c r="T877" i="11"/>
  <c r="S877" i="11"/>
  <c r="V877" i="11" s="1"/>
  <c r="T98" i="11"/>
  <c r="S98" i="11"/>
  <c r="AA392" i="6" s="1"/>
  <c r="T293" i="11"/>
  <c r="S293" i="11"/>
  <c r="V293" i="11" s="1"/>
  <c r="T216" i="11"/>
  <c r="S216" i="11"/>
  <c r="AA858" i="6" s="1"/>
  <c r="T498" i="11"/>
  <c r="S498" i="11"/>
  <c r="V498" i="11" s="1"/>
  <c r="T586" i="11"/>
  <c r="S586" i="11"/>
  <c r="V586" i="11" s="1"/>
  <c r="T784" i="11"/>
  <c r="S784" i="11"/>
  <c r="V784" i="11" s="1"/>
  <c r="S102" i="11"/>
  <c r="AA395" i="6" s="1"/>
  <c r="T102" i="11"/>
  <c r="T353" i="11"/>
  <c r="S353" i="11"/>
  <c r="V353" i="11" s="1"/>
  <c r="T480" i="11"/>
  <c r="S480" i="11"/>
  <c r="V480" i="11" s="1"/>
  <c r="T507" i="11"/>
  <c r="S507" i="11"/>
  <c r="V507" i="11" s="1"/>
  <c r="S692" i="11"/>
  <c r="V692" i="11" s="1"/>
  <c r="T692" i="11"/>
  <c r="T884" i="11"/>
  <c r="S884" i="11"/>
  <c r="V884" i="11" s="1"/>
  <c r="S909" i="11"/>
  <c r="V909" i="11" s="1"/>
  <c r="T909" i="11"/>
  <c r="T1000" i="11"/>
  <c r="S1000" i="11"/>
  <c r="V1000" i="11" s="1"/>
  <c r="T992" i="11"/>
  <c r="S992" i="11"/>
  <c r="V992" i="11" s="1"/>
  <c r="T333" i="11"/>
  <c r="S333" i="11"/>
  <c r="V333" i="11" s="1"/>
  <c r="T438" i="11"/>
  <c r="S438" i="11"/>
  <c r="V438" i="11" s="1"/>
  <c r="T720" i="11"/>
  <c r="S720" i="11"/>
  <c r="V720" i="11" s="1"/>
  <c r="T899" i="11"/>
  <c r="S899" i="11"/>
  <c r="V899" i="11" s="1"/>
  <c r="T43" i="11"/>
  <c r="S43" i="11"/>
  <c r="AA147" i="6" s="1"/>
  <c r="T972" i="11"/>
  <c r="S972" i="11"/>
  <c r="V972" i="11" s="1"/>
  <c r="X142" i="11"/>
  <c r="S375" i="11"/>
  <c r="V375" i="11" s="1"/>
  <c r="T375" i="11"/>
  <c r="T552" i="11"/>
  <c r="S552" i="11"/>
  <c r="V552" i="11" s="1"/>
  <c r="T723" i="11"/>
  <c r="S723" i="11"/>
  <c r="V723" i="11" s="1"/>
  <c r="T929" i="11"/>
  <c r="S929" i="11"/>
  <c r="V929" i="11" s="1"/>
  <c r="T670" i="11"/>
  <c r="S670" i="11"/>
  <c r="V670" i="11" s="1"/>
  <c r="T176" i="11"/>
  <c r="S176" i="11"/>
  <c r="AA677" i="6" s="1"/>
  <c r="X317" i="11"/>
  <c r="U317" i="11"/>
  <c r="T379" i="11"/>
  <c r="S379" i="11"/>
  <c r="V379" i="11" s="1"/>
  <c r="T574" i="11"/>
  <c r="S574" i="11"/>
  <c r="V574" i="11" s="1"/>
  <c r="X593" i="11"/>
  <c r="U593" i="11"/>
  <c r="U835" i="11"/>
  <c r="X835" i="11"/>
  <c r="T113" i="11"/>
  <c r="S113" i="11"/>
  <c r="AA391" i="6" s="1"/>
  <c r="S418" i="11"/>
  <c r="V418" i="11" s="1"/>
  <c r="T418" i="11"/>
  <c r="T118" i="11"/>
  <c r="S118" i="11"/>
  <c r="AA461" i="6" s="1"/>
  <c r="S158" i="11"/>
  <c r="AA580" i="6" s="1"/>
  <c r="T158" i="11"/>
  <c r="X442" i="11"/>
  <c r="U442" i="11"/>
  <c r="X509" i="11"/>
  <c r="U509" i="11"/>
  <c r="T144" i="11"/>
  <c r="S144" i="11"/>
  <c r="AA519" i="6" s="1"/>
  <c r="S155" i="11"/>
  <c r="AA578" i="6" s="1"/>
  <c r="T155" i="11"/>
  <c r="S494" i="11"/>
  <c r="V494" i="11" s="1"/>
  <c r="T494" i="11"/>
  <c r="T470" i="11"/>
  <c r="S470" i="11"/>
  <c r="V470" i="11" s="1"/>
  <c r="T748" i="11"/>
  <c r="S748" i="11"/>
  <c r="V748" i="11" s="1"/>
  <c r="T803" i="11"/>
  <c r="S803" i="11"/>
  <c r="V803" i="11" s="1"/>
  <c r="X937" i="11"/>
  <c r="T320" i="10"/>
  <c r="S320" i="10"/>
  <c r="S356" i="10"/>
  <c r="V356" i="10" s="1"/>
  <c r="T356" i="10"/>
  <c r="T589" i="10"/>
  <c r="S589" i="10"/>
  <c r="V589" i="10" s="1"/>
  <c r="T717" i="10"/>
  <c r="S717" i="10"/>
  <c r="V717" i="10" s="1"/>
  <c r="X89" i="10"/>
  <c r="U89" i="10"/>
  <c r="T733" i="10"/>
  <c r="S733" i="10"/>
  <c r="V733" i="10" s="1"/>
  <c r="T403" i="10"/>
  <c r="S403" i="10"/>
  <c r="V403" i="10" s="1"/>
  <c r="T460" i="10"/>
  <c r="S460" i="10"/>
  <c r="V460" i="10" s="1"/>
  <c r="T735" i="10"/>
  <c r="S735" i="10"/>
  <c r="V735" i="10" s="1"/>
  <c r="T748" i="10"/>
  <c r="S748" i="10"/>
  <c r="V748" i="10" s="1"/>
  <c r="T580" i="10"/>
  <c r="S580" i="10"/>
  <c r="V580" i="10" s="1"/>
  <c r="T993" i="10"/>
  <c r="S993" i="10"/>
  <c r="V993" i="10" s="1"/>
  <c r="S894" i="10"/>
  <c r="V894" i="10" s="1"/>
  <c r="T894" i="10"/>
  <c r="X293" i="10"/>
  <c r="T488" i="10"/>
  <c r="S488" i="10"/>
  <c r="V488" i="10" s="1"/>
  <c r="T839" i="10"/>
  <c r="S839" i="10"/>
  <c r="V839" i="10" s="1"/>
  <c r="T883" i="10"/>
  <c r="S883" i="10"/>
  <c r="V883" i="10" s="1"/>
  <c r="T366" i="10"/>
  <c r="S366" i="10"/>
  <c r="V366" i="10" s="1"/>
  <c r="T482" i="10"/>
  <c r="S482" i="10"/>
  <c r="V482" i="10" s="1"/>
  <c r="T622" i="10"/>
  <c r="S622" i="10"/>
  <c r="V622" i="10" s="1"/>
  <c r="T793" i="10"/>
  <c r="S793" i="10"/>
  <c r="V793" i="10" s="1"/>
  <c r="T632" i="10"/>
  <c r="S632" i="10"/>
  <c r="V632" i="10" s="1"/>
  <c r="T714" i="10"/>
  <c r="S714" i="10"/>
  <c r="V714" i="10" s="1"/>
  <c r="T485" i="10"/>
  <c r="S485" i="10"/>
  <c r="V485" i="10" s="1"/>
  <c r="T584" i="10"/>
  <c r="S584" i="10"/>
  <c r="V584" i="10" s="1"/>
  <c r="T522" i="10"/>
  <c r="S522" i="10"/>
  <c r="V522" i="10" s="1"/>
  <c r="S707" i="10"/>
  <c r="V707" i="10" s="1"/>
  <c r="T707" i="10"/>
  <c r="T901" i="10"/>
  <c r="S901" i="10"/>
  <c r="V901" i="10" s="1"/>
  <c r="T866" i="10"/>
  <c r="S866" i="10"/>
  <c r="V866" i="10" s="1"/>
  <c r="T952" i="10"/>
  <c r="S952" i="10"/>
  <c r="V952" i="10" s="1"/>
  <c r="X915" i="10"/>
  <c r="U915" i="10"/>
  <c r="T188" i="10"/>
  <c r="S188" i="10"/>
  <c r="T291" i="10"/>
  <c r="S291" i="10"/>
  <c r="T327" i="10"/>
  <c r="S327" i="10"/>
  <c r="V327" i="10" s="1"/>
  <c r="T541" i="10"/>
  <c r="S541" i="10"/>
  <c r="V541" i="10" s="1"/>
  <c r="T763" i="10"/>
  <c r="S763" i="10"/>
  <c r="V763" i="10" s="1"/>
  <c r="U806" i="10"/>
  <c r="X806" i="10"/>
  <c r="T673" i="10"/>
  <c r="S673" i="10"/>
  <c r="V673" i="10" s="1"/>
  <c r="T900" i="10"/>
  <c r="S900" i="10"/>
  <c r="V900" i="10" s="1"/>
  <c r="T957" i="10"/>
  <c r="S957" i="10"/>
  <c r="V957" i="10" s="1"/>
  <c r="S896" i="10"/>
  <c r="V896" i="10" s="1"/>
  <c r="T896" i="10"/>
  <c r="T492" i="10"/>
  <c r="S492" i="10"/>
  <c r="V492" i="10" s="1"/>
  <c r="S481" i="10"/>
  <c r="V481" i="10" s="1"/>
  <c r="T481" i="10"/>
  <c r="S597" i="10"/>
  <c r="V597" i="10" s="1"/>
  <c r="T597" i="10"/>
  <c r="T816" i="10"/>
  <c r="S816" i="10"/>
  <c r="V816" i="10" s="1"/>
  <c r="X505" i="10"/>
  <c r="U505" i="10"/>
  <c r="T238" i="10"/>
  <c r="S238" i="10"/>
  <c r="X246" i="10"/>
  <c r="X401" i="10"/>
  <c r="U401" i="10"/>
  <c r="T152" i="10"/>
  <c r="S152" i="10"/>
  <c r="T300" i="10"/>
  <c r="S300" i="10"/>
  <c r="S341" i="10"/>
  <c r="V341" i="10" s="1"/>
  <c r="T341" i="10"/>
  <c r="T530" i="10"/>
  <c r="S530" i="10"/>
  <c r="V530" i="10" s="1"/>
  <c r="T654" i="10"/>
  <c r="S654" i="10"/>
  <c r="V654" i="10" s="1"/>
  <c r="U783" i="10"/>
  <c r="X783" i="10"/>
  <c r="T582" i="10"/>
  <c r="S582" i="10"/>
  <c r="V582" i="10" s="1"/>
  <c r="U215" i="10"/>
  <c r="X215" i="10"/>
  <c r="T328" i="10"/>
  <c r="S328" i="10"/>
  <c r="V328" i="10" s="1"/>
  <c r="T549" i="10"/>
  <c r="S549" i="10"/>
  <c r="V549" i="10" s="1"/>
  <c r="T724" i="10"/>
  <c r="S724" i="10"/>
  <c r="V724" i="10" s="1"/>
  <c r="T815" i="10"/>
  <c r="S815" i="10"/>
  <c r="V815" i="10" s="1"/>
  <c r="T257" i="10"/>
  <c r="S257" i="10"/>
  <c r="AA915" i="6" s="1"/>
  <c r="T363" i="10"/>
  <c r="S363" i="10"/>
  <c r="V363" i="10" s="1"/>
  <c r="T517" i="10"/>
  <c r="S517" i="10"/>
  <c r="V517" i="10" s="1"/>
  <c r="T708" i="10"/>
  <c r="S708" i="10"/>
  <c r="V708" i="10" s="1"/>
  <c r="T941" i="10"/>
  <c r="S941" i="10"/>
  <c r="V941" i="10" s="1"/>
  <c r="X124" i="10"/>
  <c r="X140" i="10"/>
  <c r="T375" i="10"/>
  <c r="S375" i="10"/>
  <c r="V375" i="10" s="1"/>
  <c r="T474" i="10"/>
  <c r="S474" i="10"/>
  <c r="V474" i="10" s="1"/>
  <c r="T727" i="10"/>
  <c r="S727" i="10"/>
  <c r="V727" i="10" s="1"/>
  <c r="X885" i="10"/>
  <c r="U885" i="10"/>
  <c r="T636" i="10"/>
  <c r="S636" i="10"/>
  <c r="V636" i="10" s="1"/>
  <c r="S392" i="10"/>
  <c r="V392" i="10" s="1"/>
  <c r="T392" i="10"/>
  <c r="T493" i="10"/>
  <c r="S493" i="10"/>
  <c r="V493" i="10" s="1"/>
  <c r="S689" i="10"/>
  <c r="V689" i="10" s="1"/>
  <c r="T689" i="10"/>
  <c r="T986" i="10"/>
  <c r="S986" i="10"/>
  <c r="V986" i="10" s="1"/>
  <c r="X394" i="10"/>
  <c r="U394" i="10"/>
  <c r="T890" i="10"/>
  <c r="S890" i="10"/>
  <c r="V890" i="10" s="1"/>
  <c r="X818" i="10"/>
  <c r="U818" i="10"/>
  <c r="X28" i="10"/>
  <c r="T891" i="10"/>
  <c r="S891" i="10"/>
  <c r="V891" i="10" s="1"/>
  <c r="X258" i="10"/>
  <c r="U258" i="10"/>
  <c r="T350" i="10"/>
  <c r="S350" i="10"/>
  <c r="V350" i="10" s="1"/>
  <c r="T457" i="10"/>
  <c r="S457" i="10"/>
  <c r="V457" i="10" s="1"/>
  <c r="T824" i="10"/>
  <c r="S824" i="10"/>
  <c r="V824" i="10" s="1"/>
  <c r="T147" i="10"/>
  <c r="S147" i="10"/>
  <c r="AA540" i="6" s="1"/>
  <c r="T864" i="10"/>
  <c r="S864" i="10"/>
  <c r="V864" i="10" s="1"/>
  <c r="S479" i="10"/>
  <c r="V479" i="10" s="1"/>
  <c r="T479" i="10"/>
  <c r="T520" i="10"/>
  <c r="S520" i="10"/>
  <c r="V520" i="10" s="1"/>
  <c r="T741" i="10"/>
  <c r="S741" i="10"/>
  <c r="V741" i="10" s="1"/>
  <c r="T870" i="10"/>
  <c r="S870" i="10"/>
  <c r="V870" i="10" s="1"/>
  <c r="S799" i="10"/>
  <c r="V799" i="10" s="1"/>
  <c r="T799" i="10"/>
  <c r="T778" i="10"/>
  <c r="S778" i="10"/>
  <c r="V778" i="10" s="1"/>
  <c r="T908" i="10"/>
  <c r="S908" i="10"/>
  <c r="V908" i="10" s="1"/>
  <c r="X125" i="10"/>
  <c r="S332" i="10"/>
  <c r="V332" i="10" s="1"/>
  <c r="T332" i="10"/>
  <c r="U166" i="10"/>
  <c r="X166" i="10"/>
  <c r="T451" i="10"/>
  <c r="S451" i="10"/>
  <c r="V451" i="10" s="1"/>
  <c r="T519" i="10"/>
  <c r="S519" i="10"/>
  <c r="V519" i="10" s="1"/>
  <c r="S695" i="10"/>
  <c r="V695" i="10" s="1"/>
  <c r="T695" i="10"/>
  <c r="T895" i="10"/>
  <c r="S895" i="10"/>
  <c r="V895" i="10" s="1"/>
  <c r="T855" i="10"/>
  <c r="S855" i="10"/>
  <c r="V855" i="10" s="1"/>
  <c r="T937" i="10"/>
  <c r="S937" i="10"/>
  <c r="V937" i="10" s="1"/>
  <c r="T221" i="10"/>
  <c r="S221" i="10"/>
  <c r="T418" i="10"/>
  <c r="S418" i="10"/>
  <c r="V418" i="10" s="1"/>
  <c r="T675" i="10"/>
  <c r="S675" i="10"/>
  <c r="V675" i="10" s="1"/>
  <c r="S719" i="10"/>
  <c r="V719" i="10" s="1"/>
  <c r="T719" i="10"/>
  <c r="T917" i="10"/>
  <c r="S917" i="10"/>
  <c r="V917" i="10" s="1"/>
  <c r="X69" i="10"/>
  <c r="T563" i="10"/>
  <c r="S563" i="10"/>
  <c r="V563" i="10" s="1"/>
  <c r="T433" i="10"/>
  <c r="S433" i="10"/>
  <c r="V433" i="10" s="1"/>
  <c r="T907" i="10"/>
  <c r="S907" i="10"/>
  <c r="V907" i="10" s="1"/>
  <c r="T930" i="10"/>
  <c r="S930" i="10"/>
  <c r="V930" i="10" s="1"/>
  <c r="T903" i="10"/>
  <c r="S903" i="10"/>
  <c r="V903" i="10" s="1"/>
  <c r="T712" i="10"/>
  <c r="S712" i="10"/>
  <c r="V712" i="10" s="1"/>
  <c r="T803" i="10"/>
  <c r="S803" i="10"/>
  <c r="V803" i="10" s="1"/>
  <c r="X115" i="10"/>
  <c r="S262" i="10"/>
  <c r="T262" i="10"/>
  <c r="U631" i="10"/>
  <c r="X631" i="10"/>
  <c r="T972" i="10"/>
  <c r="S972" i="10"/>
  <c r="V972" i="10" s="1"/>
  <c r="X243" i="10"/>
  <c r="T339" i="10"/>
  <c r="S339" i="10"/>
  <c r="V339" i="10" s="1"/>
  <c r="T487" i="10"/>
  <c r="S487" i="10"/>
  <c r="V487" i="10" s="1"/>
  <c r="T774" i="10"/>
  <c r="S774" i="10"/>
  <c r="V774" i="10" s="1"/>
  <c r="T661" i="10"/>
  <c r="S661" i="10"/>
  <c r="V661" i="10" s="1"/>
  <c r="T331" i="10"/>
  <c r="S331" i="10"/>
  <c r="V331" i="10" s="1"/>
  <c r="T421" i="10"/>
  <c r="S421" i="10"/>
  <c r="V421" i="10" s="1"/>
  <c r="T696" i="10"/>
  <c r="S696" i="10"/>
  <c r="V696" i="10" s="1"/>
  <c r="T836" i="10"/>
  <c r="S836" i="10"/>
  <c r="V836" i="10" s="1"/>
  <c r="T159" i="10"/>
  <c r="S159" i="10"/>
  <c r="AA601" i="6" s="1"/>
  <c r="T995" i="10"/>
  <c r="S995" i="10"/>
  <c r="V995" i="10" s="1"/>
  <c r="U269" i="10"/>
  <c r="T348" i="10"/>
  <c r="S348" i="10"/>
  <c r="V348" i="10" s="1"/>
  <c r="T652" i="10"/>
  <c r="S652" i="10"/>
  <c r="V652" i="10" s="1"/>
  <c r="S775" i="10"/>
  <c r="V775" i="10" s="1"/>
  <c r="T775" i="10"/>
  <c r="S922" i="10"/>
  <c r="V922" i="10" s="1"/>
  <c r="T922" i="10"/>
  <c r="T983" i="10"/>
  <c r="S983" i="10"/>
  <c r="V983" i="10" s="1"/>
  <c r="X43" i="10"/>
  <c r="X282" i="10"/>
  <c r="T590" i="10"/>
  <c r="S590" i="10"/>
  <c r="V590" i="10" s="1"/>
  <c r="T732" i="10"/>
  <c r="S732" i="10"/>
  <c r="V732" i="10" s="1"/>
  <c r="T157" i="10"/>
  <c r="S157" i="10"/>
  <c r="S561" i="10"/>
  <c r="V561" i="10" s="1"/>
  <c r="T561" i="10"/>
  <c r="T501" i="10"/>
  <c r="S501" i="10"/>
  <c r="V501" i="10" s="1"/>
  <c r="T645" i="10"/>
  <c r="S645" i="10"/>
  <c r="V645" i="10" s="1"/>
  <c r="T744" i="10"/>
  <c r="S744" i="10"/>
  <c r="V744" i="10" s="1"/>
  <c r="T939" i="10"/>
  <c r="S939" i="10"/>
  <c r="V939" i="10" s="1"/>
  <c r="X389" i="10"/>
  <c r="U389" i="10"/>
  <c r="S731" i="10"/>
  <c r="V731" i="10" s="1"/>
  <c r="T731" i="10"/>
  <c r="S837" i="10"/>
  <c r="V837" i="10" s="1"/>
  <c r="T837" i="10"/>
  <c r="S359" i="10"/>
  <c r="V359" i="10" s="1"/>
  <c r="T359" i="10"/>
  <c r="T477" i="10"/>
  <c r="S477" i="10"/>
  <c r="V477" i="10" s="1"/>
  <c r="T779" i="10"/>
  <c r="S779" i="10"/>
  <c r="V779" i="10" s="1"/>
  <c r="S672" i="10"/>
  <c r="V672" i="10" s="1"/>
  <c r="T672" i="10"/>
  <c r="T565" i="10"/>
  <c r="S565" i="10"/>
  <c r="V565" i="10" s="1"/>
  <c r="T497" i="10"/>
  <c r="S497" i="10"/>
  <c r="V497" i="10" s="1"/>
  <c r="S756" i="10"/>
  <c r="V756" i="10" s="1"/>
  <c r="T756" i="10"/>
  <c r="T893" i="10"/>
  <c r="S893" i="10"/>
  <c r="V893" i="10" s="1"/>
  <c r="S752" i="10"/>
  <c r="V752" i="10" s="1"/>
  <c r="T752" i="10"/>
  <c r="T963" i="10"/>
  <c r="S963" i="10"/>
  <c r="V963" i="10" s="1"/>
  <c r="U892" i="10"/>
  <c r="X892" i="10"/>
  <c r="T179" i="10"/>
  <c r="S179" i="10"/>
  <c r="T273" i="10"/>
  <c r="S273" i="10"/>
  <c r="S380" i="10"/>
  <c r="V380" i="10" s="1"/>
  <c r="T380" i="10"/>
  <c r="T552" i="10"/>
  <c r="S552" i="10"/>
  <c r="V552" i="10" s="1"/>
  <c r="T782" i="10"/>
  <c r="S782" i="10"/>
  <c r="V782" i="10" s="1"/>
  <c r="T863" i="10"/>
  <c r="S863" i="10"/>
  <c r="V863" i="10" s="1"/>
  <c r="S928" i="10"/>
  <c r="V928" i="10" s="1"/>
  <c r="T928" i="10"/>
  <c r="X511" i="10"/>
  <c r="U511" i="10"/>
  <c r="T236" i="10"/>
  <c r="S236" i="10"/>
  <c r="T604" i="10"/>
  <c r="S604" i="10"/>
  <c r="V604" i="10" s="1"/>
  <c r="T663" i="10"/>
  <c r="S663" i="10"/>
  <c r="V663" i="10" s="1"/>
  <c r="S766" i="10"/>
  <c r="V766" i="10" s="1"/>
  <c r="T766" i="10"/>
  <c r="T537" i="10"/>
  <c r="S537" i="10"/>
  <c r="V537" i="10" s="1"/>
  <c r="T491" i="10"/>
  <c r="S491" i="10"/>
  <c r="V491" i="10" s="1"/>
  <c r="T910" i="10"/>
  <c r="S910" i="10"/>
  <c r="V910" i="10" s="1"/>
  <c r="S697" i="10"/>
  <c r="V697" i="10" s="1"/>
  <c r="T697" i="10"/>
  <c r="S439" i="10"/>
  <c r="V439" i="10" s="1"/>
  <c r="T439" i="10"/>
  <c r="T555" i="10"/>
  <c r="S555" i="10"/>
  <c r="V555" i="10" s="1"/>
  <c r="T804" i="10"/>
  <c r="S804" i="10"/>
  <c r="V804" i="10" s="1"/>
  <c r="X639" i="10"/>
  <c r="U639" i="10"/>
  <c r="X134" i="10"/>
  <c r="S924" i="10"/>
  <c r="V924" i="10" s="1"/>
  <c r="T924" i="10"/>
  <c r="X278" i="10"/>
  <c r="U333" i="10"/>
  <c r="X333" i="10"/>
  <c r="T898" i="10"/>
  <c r="S898" i="10"/>
  <c r="V898" i="10" s="1"/>
  <c r="T630" i="10"/>
  <c r="S630" i="10"/>
  <c r="V630" i="10" s="1"/>
  <c r="T690" i="10"/>
  <c r="S690" i="10"/>
  <c r="V690" i="10" s="1"/>
  <c r="X873" i="10"/>
  <c r="U873" i="10"/>
  <c r="T288" i="10"/>
  <c r="S288" i="10"/>
  <c r="T614" i="10"/>
  <c r="S614" i="10"/>
  <c r="V614" i="10" s="1"/>
  <c r="X58" i="10"/>
  <c r="T357" i="10"/>
  <c r="S357" i="10"/>
  <c r="V357" i="10" s="1"/>
  <c r="S536" i="10"/>
  <c r="V536" i="10" s="1"/>
  <c r="T536" i="10"/>
  <c r="S659" i="10"/>
  <c r="V659" i="10" s="1"/>
  <c r="T659" i="10"/>
  <c r="T880" i="10"/>
  <c r="S880" i="10"/>
  <c r="V880" i="10" s="1"/>
  <c r="T948" i="10"/>
  <c r="S948" i="10"/>
  <c r="V948" i="10" s="1"/>
  <c r="T296" i="10"/>
  <c r="S296" i="10"/>
  <c r="T542" i="10"/>
  <c r="S542" i="10"/>
  <c r="V542" i="10" s="1"/>
  <c r="T658" i="10"/>
  <c r="S658" i="10"/>
  <c r="V658" i="10" s="1"/>
  <c r="T757" i="10"/>
  <c r="S757" i="10"/>
  <c r="V757" i="10" s="1"/>
  <c r="T956" i="10"/>
  <c r="S956" i="10"/>
  <c r="V956" i="10" s="1"/>
  <c r="T925" i="10"/>
  <c r="S925" i="10"/>
  <c r="V925" i="10" s="1"/>
  <c r="T298" i="10"/>
  <c r="S298" i="10"/>
  <c r="X360" i="10"/>
  <c r="U360" i="10"/>
  <c r="T562" i="10"/>
  <c r="S562" i="10"/>
  <c r="V562" i="10" s="1"/>
  <c r="S785" i="10"/>
  <c r="V785" i="10" s="1"/>
  <c r="T785" i="10"/>
  <c r="U932" i="10"/>
  <c r="X932" i="10"/>
  <c r="T171" i="10"/>
  <c r="S171" i="10"/>
  <c r="AA612" i="6" s="1"/>
  <c r="T576" i="10"/>
  <c r="S576" i="10"/>
  <c r="V576" i="10" s="1"/>
  <c r="T387" i="10"/>
  <c r="S387" i="10"/>
  <c r="V387" i="10" s="1"/>
  <c r="T609" i="10"/>
  <c r="S609" i="10"/>
  <c r="V609" i="10" s="1"/>
  <c r="T767" i="10"/>
  <c r="S767" i="10"/>
  <c r="V767" i="10" s="1"/>
  <c r="T833" i="10"/>
  <c r="S833" i="10"/>
  <c r="V833" i="10" s="1"/>
  <c r="S820" i="10"/>
  <c r="V820" i="10" s="1"/>
  <c r="T820" i="10"/>
  <c r="T964" i="10"/>
  <c r="S964" i="10"/>
  <c r="V964" i="10" s="1"/>
  <c r="U20" i="10"/>
  <c r="X20" i="10"/>
  <c r="T709" i="10"/>
  <c r="S709" i="10"/>
  <c r="V709" i="10" s="1"/>
  <c r="T494" i="10"/>
  <c r="S494" i="10"/>
  <c r="V494" i="10" s="1"/>
  <c r="T975" i="10"/>
  <c r="S975" i="10"/>
  <c r="V975" i="10" s="1"/>
  <c r="S825" i="10"/>
  <c r="V825" i="10" s="1"/>
  <c r="T825" i="10"/>
  <c r="T406" i="10"/>
  <c r="S406" i="10"/>
  <c r="V406" i="10" s="1"/>
  <c r="T475" i="10"/>
  <c r="S475" i="10"/>
  <c r="V475" i="10" s="1"/>
  <c r="T693" i="10"/>
  <c r="S693" i="10"/>
  <c r="V693" i="10" s="1"/>
  <c r="S850" i="10"/>
  <c r="V850" i="10" s="1"/>
  <c r="T850" i="10"/>
  <c r="T751" i="10"/>
  <c r="S751" i="10"/>
  <c r="V751" i="10" s="1"/>
  <c r="T950" i="10"/>
  <c r="S950" i="10"/>
  <c r="V950" i="10" s="1"/>
  <c r="T214" i="10"/>
  <c r="S214" i="10"/>
  <c r="AA751" i="6" s="1"/>
  <c r="T470" i="10"/>
  <c r="S470" i="10"/>
  <c r="V470" i="10" s="1"/>
  <c r="T534" i="10"/>
  <c r="S534" i="10"/>
  <c r="V534" i="10" s="1"/>
  <c r="S797" i="10"/>
  <c r="V797" i="10" s="1"/>
  <c r="T797" i="10"/>
  <c r="T913" i="10"/>
  <c r="S913" i="10"/>
  <c r="V913" i="10" s="1"/>
  <c r="T920" i="10"/>
  <c r="S920" i="10"/>
  <c r="V920" i="10" s="1"/>
  <c r="T923" i="10"/>
  <c r="S923" i="10"/>
  <c r="V923" i="10" s="1"/>
  <c r="T334" i="10"/>
  <c r="S334" i="10"/>
  <c r="V334" i="10" s="1"/>
  <c r="T412" i="10"/>
  <c r="S412" i="10"/>
  <c r="V412" i="10" s="1"/>
  <c r="T699" i="10"/>
  <c r="S699" i="10"/>
  <c r="V699" i="10" s="1"/>
  <c r="S809" i="10"/>
  <c r="V809" i="10" s="1"/>
  <c r="T809" i="10"/>
  <c r="X949" i="10"/>
  <c r="X67" i="10"/>
  <c r="T428" i="10"/>
  <c r="S428" i="10"/>
  <c r="V428" i="10" s="1"/>
  <c r="T528" i="10"/>
  <c r="S528" i="10"/>
  <c r="V528" i="10" s="1"/>
  <c r="X131" i="10"/>
  <c r="U131" i="10"/>
  <c r="T624" i="10"/>
  <c r="S624" i="10"/>
  <c r="V624" i="10" s="1"/>
  <c r="T436" i="10"/>
  <c r="S436" i="10"/>
  <c r="V436" i="10" s="1"/>
  <c r="T574" i="10"/>
  <c r="S574" i="10"/>
  <c r="V574" i="10" s="1"/>
  <c r="T781" i="10"/>
  <c r="S781" i="10"/>
  <c r="V781" i="10" s="1"/>
  <c r="T852" i="10"/>
  <c r="S852" i="10"/>
  <c r="V852" i="10" s="1"/>
  <c r="X271" i="10"/>
  <c r="U271" i="10"/>
  <c r="X443" i="10"/>
  <c r="U443" i="10"/>
  <c r="U643" i="10"/>
  <c r="X643" i="10"/>
  <c r="T876" i="10"/>
  <c r="S876" i="10"/>
  <c r="V876" i="10" s="1"/>
  <c r="T310" i="10"/>
  <c r="S310" i="10"/>
  <c r="X330" i="10"/>
  <c r="U330" i="10"/>
  <c r="S523" i="10"/>
  <c r="V523" i="10" s="1"/>
  <c r="T523" i="10"/>
  <c r="T755" i="10"/>
  <c r="S755" i="10"/>
  <c r="V755" i="10" s="1"/>
  <c r="T150" i="10"/>
  <c r="S150" i="10"/>
  <c r="T154" i="10"/>
  <c r="S154" i="10"/>
  <c r="AA547" i="6" s="1"/>
  <c r="T379" i="10"/>
  <c r="S379" i="10"/>
  <c r="V379" i="10" s="1"/>
  <c r="T408" i="10"/>
  <c r="S408" i="10"/>
  <c r="V408" i="10" s="1"/>
  <c r="T553" i="10"/>
  <c r="S553" i="10"/>
  <c r="V553" i="10" s="1"/>
  <c r="T646" i="10"/>
  <c r="S646" i="10"/>
  <c r="V646" i="10" s="1"/>
  <c r="S886" i="10"/>
  <c r="V886" i="10" s="1"/>
  <c r="T886" i="10"/>
  <c r="T985" i="10"/>
  <c r="S985" i="10"/>
  <c r="V985" i="10" s="1"/>
  <c r="T361" i="10"/>
  <c r="S361" i="10"/>
  <c r="V361" i="10" s="1"/>
  <c r="S437" i="10"/>
  <c r="V437" i="10" s="1"/>
  <c r="T437" i="10"/>
  <c r="T572" i="10"/>
  <c r="S572" i="10"/>
  <c r="V572" i="10" s="1"/>
  <c r="T808" i="10"/>
  <c r="S808" i="10"/>
  <c r="V808" i="10" s="1"/>
  <c r="T927" i="10"/>
  <c r="S927" i="10"/>
  <c r="V927" i="10" s="1"/>
  <c r="U33" i="10"/>
  <c r="T906" i="10"/>
  <c r="S906" i="10"/>
  <c r="V906" i="10" s="1"/>
  <c r="T390" i="10"/>
  <c r="S390" i="10"/>
  <c r="V390" i="10" s="1"/>
  <c r="S413" i="10"/>
  <c r="V413" i="10" s="1"/>
  <c r="T413" i="10"/>
  <c r="T678" i="10"/>
  <c r="S678" i="10"/>
  <c r="V678" i="10" s="1"/>
  <c r="T762" i="10"/>
  <c r="S762" i="10"/>
  <c r="V762" i="10" s="1"/>
  <c r="T343" i="10"/>
  <c r="S343" i="10"/>
  <c r="V343" i="10" s="1"/>
  <c r="S365" i="10"/>
  <c r="V365" i="10" s="1"/>
  <c r="T365" i="10"/>
  <c r="T496" i="10"/>
  <c r="S496" i="10"/>
  <c r="V496" i="10" s="1"/>
  <c r="T740" i="10"/>
  <c r="S740" i="10"/>
  <c r="V740" i="10" s="1"/>
  <c r="S904" i="10"/>
  <c r="V904" i="10" s="1"/>
  <c r="T904" i="10"/>
  <c r="T426" i="10"/>
  <c r="S426" i="10"/>
  <c r="V426" i="10" s="1"/>
  <c r="T787" i="10"/>
  <c r="S787" i="10"/>
  <c r="V787" i="10" s="1"/>
  <c r="S747" i="10"/>
  <c r="V747" i="10" s="1"/>
  <c r="T747" i="10"/>
  <c r="U309" i="10"/>
  <c r="X309" i="10"/>
  <c r="T521" i="10"/>
  <c r="S521" i="10"/>
  <c r="V521" i="10" s="1"/>
  <c r="T940" i="10"/>
  <c r="S940" i="10"/>
  <c r="V940" i="10" s="1"/>
  <c r="T710" i="10"/>
  <c r="S710" i="10"/>
  <c r="V710" i="10" s="1"/>
  <c r="T324" i="10"/>
  <c r="S324" i="10"/>
  <c r="V324" i="10" s="1"/>
  <c r="S377" i="10"/>
  <c r="V377" i="10" s="1"/>
  <c r="T377" i="10"/>
  <c r="T543" i="10"/>
  <c r="S543" i="10"/>
  <c r="V543" i="10" s="1"/>
  <c r="T758" i="10"/>
  <c r="S758" i="10"/>
  <c r="V758" i="10" s="1"/>
  <c r="S832" i="10"/>
  <c r="V832" i="10" s="1"/>
  <c r="T832" i="10"/>
  <c r="T951" i="10"/>
  <c r="S951" i="10"/>
  <c r="V951" i="10" s="1"/>
  <c r="T997" i="10"/>
  <c r="S997" i="10"/>
  <c r="V997" i="10" s="1"/>
  <c r="T224" i="10"/>
  <c r="S224" i="10"/>
  <c r="AA824" i="6" s="1"/>
  <c r="T388" i="10"/>
  <c r="S388" i="10"/>
  <c r="V388" i="10" s="1"/>
  <c r="S671" i="10"/>
  <c r="V671" i="10" s="1"/>
  <c r="T671" i="10"/>
  <c r="T742" i="10"/>
  <c r="S742" i="10"/>
  <c r="V742" i="10" s="1"/>
  <c r="T978" i="10"/>
  <c r="S978" i="10"/>
  <c r="V978" i="10" s="1"/>
  <c r="T976" i="10"/>
  <c r="S976" i="10"/>
  <c r="V976" i="10" s="1"/>
  <c r="X585" i="10"/>
  <c r="U585" i="10"/>
  <c r="X56" i="10"/>
  <c r="T859" i="10"/>
  <c r="S859" i="10"/>
  <c r="V859" i="10" s="1"/>
  <c r="T442" i="10"/>
  <c r="S442" i="10"/>
  <c r="V442" i="10" s="1"/>
  <c r="T611" i="10"/>
  <c r="S611" i="10"/>
  <c r="V611" i="10" s="1"/>
  <c r="T666" i="10"/>
  <c r="S666" i="10"/>
  <c r="V666" i="10" s="1"/>
  <c r="T933" i="10"/>
  <c r="S933" i="10"/>
  <c r="V933" i="10" s="1"/>
  <c r="T175" i="10"/>
  <c r="S175" i="10"/>
  <c r="AA616" i="6" s="1"/>
  <c r="T308" i="10"/>
  <c r="S308" i="10"/>
  <c r="S450" i="10"/>
  <c r="V450" i="10" s="1"/>
  <c r="T450" i="10"/>
  <c r="T603" i="10"/>
  <c r="S603" i="10"/>
  <c r="V603" i="10" s="1"/>
  <c r="U715" i="10"/>
  <c r="X715" i="10"/>
  <c r="T612" i="10"/>
  <c r="S612" i="10"/>
  <c r="V612" i="10" s="1"/>
  <c r="X272" i="10"/>
  <c r="T504" i="10"/>
  <c r="S504" i="10"/>
  <c r="V504" i="10" s="1"/>
  <c r="T621" i="10"/>
  <c r="S621" i="10"/>
  <c r="V621" i="10" s="1"/>
  <c r="T792" i="10"/>
  <c r="S792" i="10"/>
  <c r="V792" i="10" s="1"/>
  <c r="X738" i="10"/>
  <c r="U738" i="10"/>
  <c r="T960" i="10"/>
  <c r="S960" i="10"/>
  <c r="V960" i="10" s="1"/>
  <c r="X225" i="10"/>
  <c r="X364" i="10"/>
  <c r="U364" i="10"/>
  <c r="S936" i="10"/>
  <c r="V936" i="10" s="1"/>
  <c r="T936" i="10"/>
  <c r="T500" i="10"/>
  <c r="S500" i="10"/>
  <c r="V500" i="10" s="1"/>
  <c r="S620" i="10"/>
  <c r="V620" i="10" s="1"/>
  <c r="T620" i="10"/>
  <c r="T718" i="10"/>
  <c r="S718" i="10"/>
  <c r="V718" i="10" s="1"/>
  <c r="X875" i="10"/>
  <c r="U875" i="10"/>
  <c r="T315" i="10"/>
  <c r="S315" i="10"/>
  <c r="T539" i="10"/>
  <c r="S539" i="10"/>
  <c r="V539" i="10" s="1"/>
  <c r="S535" i="10"/>
  <c r="V535" i="10" s="1"/>
  <c r="T535" i="10"/>
  <c r="T702" i="10"/>
  <c r="S702" i="10"/>
  <c r="V702" i="10" s="1"/>
  <c r="T961" i="10"/>
  <c r="S961" i="10"/>
  <c r="V961" i="10" s="1"/>
  <c r="S811" i="10"/>
  <c r="V811" i="10" s="1"/>
  <c r="T811" i="10"/>
  <c r="S473" i="10"/>
  <c r="V473" i="10" s="1"/>
  <c r="T473" i="10"/>
  <c r="T723" i="10"/>
  <c r="S723" i="10"/>
  <c r="V723" i="10" s="1"/>
  <c r="T849" i="10"/>
  <c r="S849" i="10"/>
  <c r="V849" i="10" s="1"/>
  <c r="T977" i="10"/>
  <c r="S977" i="10"/>
  <c r="V977" i="10" s="1"/>
  <c r="T162" i="10"/>
  <c r="S162" i="10"/>
  <c r="AA603" i="6" s="1"/>
  <c r="U81" i="10"/>
  <c r="X81" i="10"/>
  <c r="T776" i="10"/>
  <c r="S776" i="10"/>
  <c r="V776" i="10" s="1"/>
  <c r="T448" i="10"/>
  <c r="S448" i="10"/>
  <c r="V448" i="10" s="1"/>
  <c r="T579" i="10"/>
  <c r="S579" i="10"/>
  <c r="V579" i="10" s="1"/>
  <c r="S823" i="10"/>
  <c r="V823" i="10" s="1"/>
  <c r="T823" i="10"/>
  <c r="U931" i="10"/>
  <c r="X931" i="10"/>
  <c r="T216" i="10"/>
  <c r="S216" i="10"/>
  <c r="T321" i="10"/>
  <c r="S321" i="10"/>
  <c r="T416" i="10"/>
  <c r="S416" i="10"/>
  <c r="V416" i="10" s="1"/>
  <c r="T610" i="10"/>
  <c r="S610" i="10"/>
  <c r="V610" i="10" s="1"/>
  <c r="T770" i="10"/>
  <c r="S770" i="10"/>
  <c r="V770" i="10" s="1"/>
  <c r="T856" i="10"/>
  <c r="S856" i="10"/>
  <c r="V856" i="10" s="1"/>
  <c r="S462" i="10"/>
  <c r="V462" i="10" s="1"/>
  <c r="T462" i="10"/>
  <c r="T681" i="10"/>
  <c r="S681" i="10"/>
  <c r="V681" i="10" s="1"/>
  <c r="U882" i="10"/>
  <c r="X882" i="10"/>
  <c r="S615" i="10"/>
  <c r="V615" i="10" s="1"/>
  <c r="T615" i="10"/>
  <c r="T592" i="10"/>
  <c r="S592" i="10"/>
  <c r="V592" i="10" s="1"/>
  <c r="T965" i="10"/>
  <c r="S965" i="10"/>
  <c r="V965" i="10" s="1"/>
  <c r="T575" i="10"/>
  <c r="S575" i="10"/>
  <c r="V575" i="10" s="1"/>
  <c r="T434" i="10"/>
  <c r="S434" i="10"/>
  <c r="V434" i="10" s="1"/>
  <c r="T510" i="10"/>
  <c r="S510" i="10"/>
  <c r="V510" i="10" s="1"/>
  <c r="T789" i="10"/>
  <c r="S789" i="10"/>
  <c r="V789" i="10" s="1"/>
  <c r="T887" i="10"/>
  <c r="S887" i="10"/>
  <c r="V887" i="10" s="1"/>
  <c r="S874" i="10"/>
  <c r="V874" i="10" s="1"/>
  <c r="T874" i="10"/>
  <c r="X76" i="10"/>
  <c r="T935" i="10"/>
  <c r="S935" i="10"/>
  <c r="V935" i="10" s="1"/>
  <c r="S329" i="10"/>
  <c r="V329" i="10" s="1"/>
  <c r="T329" i="10"/>
  <c r="T545" i="10"/>
  <c r="S545" i="10"/>
  <c r="V545" i="10" s="1"/>
  <c r="T626" i="10"/>
  <c r="S626" i="10"/>
  <c r="V626" i="10" s="1"/>
  <c r="T739" i="10"/>
  <c r="S739" i="10"/>
  <c r="V739" i="10" s="1"/>
  <c r="T942" i="10"/>
  <c r="S942" i="10"/>
  <c r="V942" i="10" s="1"/>
  <c r="T495" i="10"/>
  <c r="S495" i="10"/>
  <c r="V495" i="10" s="1"/>
  <c r="T914" i="10"/>
  <c r="S914" i="10"/>
  <c r="V914" i="10" s="1"/>
  <c r="T465" i="10"/>
  <c r="S465" i="10"/>
  <c r="V465" i="10" s="1"/>
  <c r="T430" i="10"/>
  <c r="S430" i="10"/>
  <c r="V430" i="10" s="1"/>
  <c r="T736" i="10"/>
  <c r="S736" i="10"/>
  <c r="V736" i="10" s="1"/>
  <c r="T988" i="10"/>
  <c r="S988" i="10"/>
  <c r="V988" i="10" s="1"/>
  <c r="T196" i="10"/>
  <c r="S196" i="10"/>
  <c r="T316" i="10"/>
  <c r="S316" i="10"/>
  <c r="X220" i="10"/>
  <c r="U220" i="10"/>
  <c r="T342" i="10"/>
  <c r="S342" i="10"/>
  <c r="V342" i="10" s="1"/>
  <c r="T637" i="10"/>
  <c r="S637" i="10"/>
  <c r="V637" i="10" s="1"/>
  <c r="T513" i="10"/>
  <c r="S513" i="10"/>
  <c r="V513" i="10" s="1"/>
  <c r="T302" i="10"/>
  <c r="S302" i="10"/>
  <c r="T544" i="10"/>
  <c r="S544" i="10"/>
  <c r="V544" i="10" s="1"/>
  <c r="T765" i="10"/>
  <c r="S765" i="10"/>
  <c r="V765" i="10" s="1"/>
  <c r="T829" i="10"/>
  <c r="S829" i="10"/>
  <c r="V829" i="10" s="1"/>
  <c r="X104" i="10"/>
  <c r="S682" i="10"/>
  <c r="V682" i="10" s="1"/>
  <c r="T682" i="10"/>
  <c r="X301" i="10"/>
  <c r="T420" i="10"/>
  <c r="S420" i="10"/>
  <c r="V420" i="10" s="1"/>
  <c r="U459" i="10"/>
  <c r="X459" i="10"/>
  <c r="X810" i="10"/>
  <c r="T594" i="10"/>
  <c r="S594" i="10"/>
  <c r="V594" i="10" s="1"/>
  <c r="X294" i="10"/>
  <c r="S425" i="10"/>
  <c r="V425" i="10" s="1"/>
  <c r="T425" i="10"/>
  <c r="T790" i="10"/>
  <c r="S790" i="10"/>
  <c r="V790" i="10" s="1"/>
  <c r="T827" i="10"/>
  <c r="S827" i="10"/>
  <c r="V827" i="10" s="1"/>
  <c r="S151" i="10"/>
  <c r="AA544" i="6" s="1"/>
  <c r="T151" i="10"/>
  <c r="X113" i="10"/>
  <c r="S344" i="10"/>
  <c r="V344" i="10" s="1"/>
  <c r="T344" i="10"/>
  <c r="T508" i="10"/>
  <c r="S508" i="10"/>
  <c r="V508" i="10" s="1"/>
  <c r="T841" i="10"/>
  <c r="S841" i="10"/>
  <c r="V841" i="10" s="1"/>
  <c r="T858" i="10"/>
  <c r="S858" i="10"/>
  <c r="V858" i="10" s="1"/>
  <c r="T865" i="10"/>
  <c r="S865" i="10"/>
  <c r="V865" i="10" s="1"/>
  <c r="X227" i="10"/>
  <c r="T391" i="10"/>
  <c r="S391" i="10"/>
  <c r="V391" i="10" s="1"/>
  <c r="T664" i="10"/>
  <c r="S664" i="10"/>
  <c r="V664" i="10" s="1"/>
  <c r="T968" i="10"/>
  <c r="S968" i="10"/>
  <c r="V968" i="10" s="1"/>
  <c r="T685" i="10"/>
  <c r="S685" i="10"/>
  <c r="V685" i="10" s="1"/>
  <c r="X239" i="10"/>
  <c r="T490" i="10"/>
  <c r="S490" i="10"/>
  <c r="V490" i="10" s="1"/>
  <c r="T557" i="10"/>
  <c r="S557" i="10"/>
  <c r="V557" i="10" s="1"/>
  <c r="T168" i="10"/>
  <c r="S168" i="10"/>
  <c r="S181" i="10"/>
  <c r="T181" i="10"/>
  <c r="T276" i="10"/>
  <c r="S276" i="10"/>
  <c r="AA990" i="6" s="1"/>
  <c r="T372" i="10"/>
  <c r="S372" i="10"/>
  <c r="V372" i="10" s="1"/>
  <c r="T581" i="10"/>
  <c r="S581" i="10"/>
  <c r="V581" i="10" s="1"/>
  <c r="T692" i="10"/>
  <c r="S692" i="10"/>
  <c r="V692" i="10" s="1"/>
  <c r="T943" i="10"/>
  <c r="S943" i="10"/>
  <c r="V943" i="10" s="1"/>
  <c r="T540" i="10"/>
  <c r="S540" i="10"/>
  <c r="V540" i="10" s="1"/>
  <c r="T812" i="10"/>
  <c r="S812" i="10"/>
  <c r="V812" i="10" s="1"/>
  <c r="T452" i="10"/>
  <c r="S452" i="10"/>
  <c r="V452" i="10" s="1"/>
  <c r="X290" i="10"/>
  <c r="T638" i="10"/>
  <c r="S638" i="10"/>
  <c r="V638" i="10" s="1"/>
  <c r="S958" i="10"/>
  <c r="V958" i="10" s="1"/>
  <c r="T958" i="10"/>
  <c r="T551" i="10"/>
  <c r="S551" i="10"/>
  <c r="V551" i="10" s="1"/>
  <c r="T386" i="10"/>
  <c r="S386" i="10"/>
  <c r="V386" i="10" s="1"/>
  <c r="T650" i="10"/>
  <c r="S650" i="10"/>
  <c r="V650" i="10" s="1"/>
  <c r="T729" i="10"/>
  <c r="S729" i="10"/>
  <c r="V729" i="10" s="1"/>
  <c r="S970" i="10"/>
  <c r="V970" i="10" s="1"/>
  <c r="T970" i="10"/>
  <c r="T945" i="10"/>
  <c r="S945" i="10"/>
  <c r="V945" i="10" s="1"/>
  <c r="X665" i="10"/>
  <c r="U665" i="10"/>
  <c r="T871" i="10"/>
  <c r="S871" i="10"/>
  <c r="V871" i="10" s="1"/>
  <c r="X187" i="10"/>
  <c r="U187" i="10"/>
  <c r="S396" i="10"/>
  <c r="V396" i="10" s="1"/>
  <c r="T396" i="10"/>
  <c r="T410" i="10"/>
  <c r="S410" i="10"/>
  <c r="V410" i="10" s="1"/>
  <c r="T686" i="10"/>
  <c r="S686" i="10"/>
  <c r="V686" i="10" s="1"/>
  <c r="T878" i="10"/>
  <c r="S878" i="10"/>
  <c r="V878" i="10" s="1"/>
  <c r="T969" i="10"/>
  <c r="S969" i="10"/>
  <c r="V969" i="10" s="1"/>
  <c r="T691" i="10"/>
  <c r="S691" i="10"/>
  <c r="V691" i="10" s="1"/>
  <c r="X101" i="10"/>
  <c r="U101" i="10"/>
  <c r="T648" i="10"/>
  <c r="S648" i="10"/>
  <c r="V648" i="10" s="1"/>
  <c r="T478" i="10"/>
  <c r="S478" i="10"/>
  <c r="V478" i="10" s="1"/>
  <c r="T938" i="10"/>
  <c r="S938" i="10"/>
  <c r="V938" i="10" s="1"/>
  <c r="T962" i="10"/>
  <c r="S962" i="10"/>
  <c r="V962" i="10" s="1"/>
  <c r="T226" i="10"/>
  <c r="S226" i="10"/>
  <c r="AA826" i="6" s="1"/>
  <c r="T402" i="10"/>
  <c r="S402" i="10"/>
  <c r="V402" i="10" s="1"/>
  <c r="T566" i="10"/>
  <c r="S566" i="10"/>
  <c r="V566" i="10" s="1"/>
  <c r="U794" i="10"/>
  <c r="X794" i="10"/>
  <c r="X49" i="10"/>
  <c r="T974" i="10"/>
  <c r="S974" i="10"/>
  <c r="V974" i="10" s="1"/>
  <c r="X198" i="10"/>
  <c r="T455" i="10"/>
  <c r="S455" i="10"/>
  <c r="V455" i="10" s="1"/>
  <c r="T507" i="10"/>
  <c r="S507" i="10"/>
  <c r="V507" i="10" s="1"/>
  <c r="T848" i="10"/>
  <c r="S848" i="10"/>
  <c r="V848" i="10" s="1"/>
  <c r="T954" i="10"/>
  <c r="S954" i="10"/>
  <c r="V954" i="10" s="1"/>
  <c r="X857" i="10"/>
  <c r="U857" i="10"/>
  <c r="X96" i="10"/>
  <c r="T623" i="10"/>
  <c r="S623" i="10"/>
  <c r="V623" i="10" s="1"/>
  <c r="T444" i="10"/>
  <c r="S444" i="10"/>
  <c r="V444" i="10" s="1"/>
  <c r="T533" i="10"/>
  <c r="S533" i="10"/>
  <c r="V533" i="10" s="1"/>
  <c r="U129" i="10"/>
  <c r="X129" i="10"/>
  <c r="T734" i="10"/>
  <c r="S734" i="10"/>
  <c r="V734" i="10" s="1"/>
  <c r="T466" i="10"/>
  <c r="S466" i="10"/>
  <c r="V466" i="10" s="1"/>
  <c r="T669" i="10"/>
  <c r="S669" i="10"/>
  <c r="V669" i="10" s="1"/>
  <c r="T814" i="10"/>
  <c r="S814" i="10"/>
  <c r="V814" i="10" s="1"/>
  <c r="X22" i="10"/>
  <c r="T351" i="10"/>
  <c r="S351" i="10"/>
  <c r="V351" i="10" s="1"/>
  <c r="T499" i="10"/>
  <c r="S499" i="10"/>
  <c r="V499" i="10" s="1"/>
  <c r="T703" i="10"/>
  <c r="S703" i="10"/>
  <c r="V703" i="10" s="1"/>
  <c r="T926" i="10"/>
  <c r="S926" i="10"/>
  <c r="V926" i="10" s="1"/>
  <c r="T570" i="10"/>
  <c r="S570" i="10"/>
  <c r="V570" i="10" s="1"/>
  <c r="T338" i="10"/>
  <c r="S338" i="10"/>
  <c r="V338" i="10" s="1"/>
  <c r="T409" i="10"/>
  <c r="S409" i="10"/>
  <c r="V409" i="10" s="1"/>
  <c r="T641" i="10"/>
  <c r="S641" i="10"/>
  <c r="V641" i="10" s="1"/>
  <c r="T817" i="10"/>
  <c r="S817" i="10"/>
  <c r="V817" i="10" s="1"/>
  <c r="T558" i="10"/>
  <c r="S558" i="10"/>
  <c r="V558" i="10" s="1"/>
  <c r="T362" i="10"/>
  <c r="S362" i="10"/>
  <c r="V362" i="10" s="1"/>
  <c r="T431" i="10"/>
  <c r="S431" i="10"/>
  <c r="V431" i="10" s="1"/>
  <c r="T593" i="10"/>
  <c r="S593" i="10"/>
  <c r="V593" i="10" s="1"/>
  <c r="U769" i="10"/>
  <c r="X769" i="10"/>
  <c r="X41" i="10"/>
  <c r="U41" i="10"/>
  <c r="T186" i="10"/>
  <c r="S186" i="10"/>
  <c r="T286" i="10"/>
  <c r="S286" i="10"/>
  <c r="T456" i="10"/>
  <c r="S456" i="10"/>
  <c r="V456" i="10" s="1"/>
  <c r="T688" i="10"/>
  <c r="S688" i="10"/>
  <c r="V688" i="10" s="1"/>
  <c r="T795" i="10"/>
  <c r="S795" i="10"/>
  <c r="V795" i="10" s="1"/>
  <c r="T989" i="10"/>
  <c r="S989" i="10"/>
  <c r="V989" i="10" s="1"/>
  <c r="T468" i="10"/>
  <c r="S468" i="10"/>
  <c r="V468" i="10" s="1"/>
  <c r="S749" i="10"/>
  <c r="V749" i="10" s="1"/>
  <c r="T749" i="10"/>
  <c r="X26" i="10"/>
  <c r="U26" i="10"/>
  <c r="S264" i="10"/>
  <c r="T264" i="10"/>
  <c r="T312" i="10"/>
  <c r="S312" i="10"/>
  <c r="X277" i="10"/>
  <c r="T509" i="10"/>
  <c r="S509" i="10"/>
  <c r="V509" i="10" s="1"/>
  <c r="T674" i="10"/>
  <c r="S674" i="10"/>
  <c r="V674" i="10" s="1"/>
  <c r="T404" i="10"/>
  <c r="S404" i="10"/>
  <c r="V404" i="10" s="1"/>
  <c r="T314" i="10"/>
  <c r="S314" i="10"/>
  <c r="T516" i="10"/>
  <c r="S516" i="10"/>
  <c r="V516" i="10" s="1"/>
  <c r="T607" i="10"/>
  <c r="S607" i="10"/>
  <c r="V607" i="10" s="1"/>
  <c r="T694" i="10"/>
  <c r="S694" i="10"/>
  <c r="V694" i="10" s="1"/>
  <c r="S934" i="10"/>
  <c r="V934" i="10" s="1"/>
  <c r="T934" i="10"/>
  <c r="T424" i="10"/>
  <c r="S424" i="10"/>
  <c r="V424" i="10" s="1"/>
  <c r="T840" i="10"/>
  <c r="S840" i="10"/>
  <c r="V840" i="10" s="1"/>
  <c r="T429" i="10"/>
  <c r="S429" i="10"/>
  <c r="V429" i="10" s="1"/>
  <c r="T446" i="10"/>
  <c r="S446" i="10"/>
  <c r="V446" i="10" s="1"/>
  <c r="S647" i="10"/>
  <c r="V647" i="10" s="1"/>
  <c r="T647" i="10"/>
  <c r="S835" i="10"/>
  <c r="V835" i="10" s="1"/>
  <c r="T835" i="10"/>
  <c r="T591" i="10"/>
  <c r="S591" i="10"/>
  <c r="V591" i="10" s="1"/>
  <c r="S598" i="10"/>
  <c r="V598" i="10" s="1"/>
  <c r="T598" i="10"/>
  <c r="X737" i="10"/>
  <c r="U737" i="10"/>
  <c r="T192" i="10"/>
  <c r="S192" i="10"/>
  <c r="T687" i="10"/>
  <c r="S687" i="10"/>
  <c r="V687" i="10" s="1"/>
  <c r="X268" i="10"/>
  <c r="S486" i="10"/>
  <c r="V486" i="10" s="1"/>
  <c r="T486" i="10"/>
  <c r="T998" i="10"/>
  <c r="S998" i="10"/>
  <c r="V998" i="10" s="1"/>
  <c r="T248" i="10"/>
  <c r="S248" i="10"/>
  <c r="AA905" i="6" s="1"/>
  <c r="T400" i="10"/>
  <c r="S400" i="10"/>
  <c r="V400" i="10" s="1"/>
  <c r="T777" i="10"/>
  <c r="S777" i="10"/>
  <c r="V777" i="10" s="1"/>
  <c r="X838" i="10"/>
  <c r="U838" i="10"/>
  <c r="T228" i="10"/>
  <c r="S228" i="10"/>
  <c r="T440" i="10"/>
  <c r="S440" i="10"/>
  <c r="V440" i="10" s="1"/>
  <c r="T352" i="10"/>
  <c r="S352" i="10"/>
  <c r="V352" i="10" s="1"/>
  <c r="T483" i="10"/>
  <c r="S483" i="10"/>
  <c r="V483" i="10" s="1"/>
  <c r="T711" i="10"/>
  <c r="S711" i="10"/>
  <c r="V711" i="10" s="1"/>
  <c r="T834" i="10"/>
  <c r="S834" i="10"/>
  <c r="V834" i="10" s="1"/>
  <c r="T991" i="10"/>
  <c r="S991" i="10"/>
  <c r="V991" i="10" s="1"/>
  <c r="T651" i="10"/>
  <c r="S651" i="10"/>
  <c r="V651" i="10" s="1"/>
  <c r="T578" i="10"/>
  <c r="S578" i="10"/>
  <c r="V578" i="10" s="1"/>
  <c r="X844" i="10"/>
  <c r="U844" i="10"/>
  <c r="T587" i="10"/>
  <c r="S587" i="10"/>
  <c r="V587" i="10" s="1"/>
  <c r="S461" i="10"/>
  <c r="V461" i="10" s="1"/>
  <c r="T461" i="10"/>
  <c r="T619" i="10"/>
  <c r="S619" i="10"/>
  <c r="V619" i="10" s="1"/>
  <c r="X14" i="10"/>
  <c r="T527" i="10"/>
  <c r="S527" i="10"/>
  <c r="V527" i="10" s="1"/>
  <c r="T336" i="10"/>
  <c r="S336" i="10"/>
  <c r="V336" i="10" s="1"/>
  <c r="T618" i="10"/>
  <c r="S618" i="10"/>
  <c r="V618" i="10" s="1"/>
  <c r="S761" i="10"/>
  <c r="V761" i="10" s="1"/>
  <c r="T761" i="10"/>
  <c r="T905" i="10"/>
  <c r="S905" i="10"/>
  <c r="V905" i="10" s="1"/>
  <c r="X126" i="10"/>
  <c r="X92" i="10"/>
  <c r="T599" i="10"/>
  <c r="S599" i="10"/>
  <c r="V599" i="10" s="1"/>
  <c r="S347" i="10"/>
  <c r="V347" i="10" s="1"/>
  <c r="T347" i="10"/>
  <c r="T447" i="10"/>
  <c r="S447" i="10"/>
  <c r="V447" i="10" s="1"/>
  <c r="T698" i="10"/>
  <c r="S698" i="10"/>
  <c r="V698" i="10" s="1"/>
  <c r="T867" i="10"/>
  <c r="S867" i="10"/>
  <c r="V867" i="10" s="1"/>
  <c r="S946" i="10"/>
  <c r="V946" i="10" s="1"/>
  <c r="T946" i="10"/>
  <c r="T143" i="10"/>
  <c r="S143" i="10"/>
  <c r="AA536" i="6" s="1"/>
  <c r="T788" i="10"/>
  <c r="S788" i="10"/>
  <c r="V788" i="10" s="1"/>
  <c r="S371" i="10"/>
  <c r="V371" i="10" s="1"/>
  <c r="T371" i="10"/>
  <c r="T432" i="10"/>
  <c r="S432" i="10"/>
  <c r="V432" i="10" s="1"/>
  <c r="T684" i="10"/>
  <c r="S684" i="10"/>
  <c r="V684" i="10" s="1"/>
  <c r="X862" i="10"/>
  <c r="U862" i="10"/>
  <c r="T971" i="10"/>
  <c r="S971" i="10"/>
  <c r="V971" i="10" s="1"/>
  <c r="X144" i="10"/>
  <c r="T305" i="10"/>
  <c r="S305" i="10"/>
  <c r="T471" i="10"/>
  <c r="S471" i="10"/>
  <c r="V471" i="10" s="1"/>
  <c r="T583" i="10"/>
  <c r="S583" i="10"/>
  <c r="V583" i="10" s="1"/>
  <c r="S830" i="10"/>
  <c r="V830" i="10" s="1"/>
  <c r="T830" i="10"/>
  <c r="T953" i="10"/>
  <c r="S953" i="10"/>
  <c r="V953" i="10" s="1"/>
  <c r="S498" i="10"/>
  <c r="V498" i="10" s="1"/>
  <c r="T498" i="10"/>
  <c r="T822" i="10"/>
  <c r="S822" i="10"/>
  <c r="V822" i="10" s="1"/>
  <c r="S190" i="10"/>
  <c r="T190" i="10"/>
  <c r="T285" i="10"/>
  <c r="S285" i="10"/>
  <c r="U368" i="10"/>
  <c r="X368" i="10"/>
  <c r="T853" i="10"/>
  <c r="S853" i="10"/>
  <c r="V853" i="10" s="1"/>
  <c r="X753" i="10"/>
  <c r="U753" i="10"/>
  <c r="T170" i="10"/>
  <c r="S170" i="10"/>
  <c r="T303" i="10"/>
  <c r="S303" i="10"/>
  <c r="AA1129" i="6" s="1"/>
  <c r="T374" i="10"/>
  <c r="S374" i="10"/>
  <c r="V374" i="10" s="1"/>
  <c r="T548" i="10"/>
  <c r="S548" i="10"/>
  <c r="V548" i="10" s="1"/>
  <c r="T656" i="10"/>
  <c r="S656" i="10"/>
  <c r="V656" i="10" s="1"/>
  <c r="T851" i="10"/>
  <c r="S851" i="10"/>
  <c r="V851" i="10" s="1"/>
  <c r="T966" i="10"/>
  <c r="S966" i="10"/>
  <c r="V966" i="10" s="1"/>
  <c r="S559" i="10"/>
  <c r="V559" i="10" s="1"/>
  <c r="T559" i="10"/>
  <c r="U644" i="10"/>
  <c r="X644" i="10"/>
  <c r="T660" i="10"/>
  <c r="S660" i="10"/>
  <c r="V660" i="10" s="1"/>
  <c r="T370" i="10"/>
  <c r="S370" i="10"/>
  <c r="V370" i="10" s="1"/>
  <c r="T467" i="10"/>
  <c r="S467" i="10"/>
  <c r="V467" i="10" s="1"/>
  <c r="T567" i="10"/>
  <c r="S567" i="10"/>
  <c r="V567" i="10" s="1"/>
  <c r="T879" i="10"/>
  <c r="S879" i="10"/>
  <c r="V879" i="10" s="1"/>
  <c r="T679" i="10"/>
  <c r="S679" i="10"/>
  <c r="V679" i="10" s="1"/>
  <c r="T629" i="10"/>
  <c r="S629" i="10"/>
  <c r="V629" i="10" s="1"/>
  <c r="T601" i="10"/>
  <c r="S601" i="10"/>
  <c r="V601" i="10" s="1"/>
  <c r="T373" i="10"/>
  <c r="S373" i="10"/>
  <c r="V373" i="10" s="1"/>
  <c r="T515" i="10"/>
  <c r="S515" i="10"/>
  <c r="V515" i="10" s="1"/>
  <c r="T807" i="10"/>
  <c r="S807" i="10"/>
  <c r="V807" i="10" s="1"/>
  <c r="U595" i="10"/>
  <c r="X595" i="10"/>
  <c r="T996" i="10"/>
  <c r="S996" i="10"/>
  <c r="V996" i="10" s="1"/>
  <c r="T358" i="10"/>
  <c r="S358" i="10"/>
  <c r="V358" i="10" s="1"/>
  <c r="T441" i="10"/>
  <c r="S441" i="10"/>
  <c r="V441" i="10" s="1"/>
  <c r="T760" i="10"/>
  <c r="S760" i="10"/>
  <c r="V760" i="10" s="1"/>
  <c r="T202" i="10"/>
  <c r="S202" i="10"/>
  <c r="T267" i="10"/>
  <c r="S267" i="10"/>
  <c r="X232" i="10"/>
  <c r="U232" i="10"/>
  <c r="T411" i="10"/>
  <c r="S411" i="10"/>
  <c r="V411" i="10" s="1"/>
  <c r="T506" i="10"/>
  <c r="S506" i="10"/>
  <c r="V506" i="10" s="1"/>
  <c r="T640" i="10"/>
  <c r="S640" i="10"/>
  <c r="V640" i="10" s="1"/>
  <c r="T872" i="10"/>
  <c r="S872" i="10"/>
  <c r="V872" i="10" s="1"/>
  <c r="T550" i="10"/>
  <c r="S550" i="10"/>
  <c r="V550" i="10" s="1"/>
  <c r="X395" i="10"/>
  <c r="U395" i="10"/>
  <c r="S512" i="10"/>
  <c r="V512" i="10" s="1"/>
  <c r="T512" i="10"/>
  <c r="X99" i="10"/>
  <c r="T407" i="10"/>
  <c r="S407" i="10"/>
  <c r="V407" i="10" s="1"/>
  <c r="S326" i="10"/>
  <c r="V326" i="10" s="1"/>
  <c r="T326" i="10"/>
  <c r="T538" i="10"/>
  <c r="S538" i="10"/>
  <c r="V538" i="10" s="1"/>
  <c r="T677" i="10"/>
  <c r="S677" i="10"/>
  <c r="V677" i="10" s="1"/>
  <c r="U821" i="10"/>
  <c r="X821" i="10"/>
  <c r="T149" i="10"/>
  <c r="S149" i="10"/>
  <c r="AA542" i="6" s="1"/>
  <c r="T911" i="10"/>
  <c r="S911" i="10"/>
  <c r="V911" i="10" s="1"/>
  <c r="X289" i="10"/>
  <c r="U289" i="10"/>
  <c r="T526" i="10"/>
  <c r="S526" i="10"/>
  <c r="V526" i="10" s="1"/>
  <c r="S628" i="10"/>
  <c r="V628" i="10" s="1"/>
  <c r="T628" i="10"/>
  <c r="T725" i="10"/>
  <c r="S725" i="10"/>
  <c r="V725" i="10" s="1"/>
  <c r="T919" i="10"/>
  <c r="S919" i="10"/>
  <c r="V919" i="10" s="1"/>
  <c r="T146" i="10"/>
  <c r="S146" i="10"/>
  <c r="AA539" i="6" s="1"/>
  <c r="T525" i="10"/>
  <c r="S525" i="10"/>
  <c r="V525" i="10" s="1"/>
  <c r="T369" i="10"/>
  <c r="S369" i="10"/>
  <c r="V369" i="10" s="1"/>
  <c r="T564" i="10"/>
  <c r="S564" i="10"/>
  <c r="V564" i="10" s="1"/>
  <c r="T670" i="10"/>
  <c r="S670" i="10"/>
  <c r="V670" i="10" s="1"/>
  <c r="T884" i="10"/>
  <c r="S884" i="10"/>
  <c r="V884" i="10" s="1"/>
  <c r="T987" i="10"/>
  <c r="S987" i="10"/>
  <c r="V987" i="10" s="1"/>
  <c r="T160" i="10"/>
  <c r="S160" i="10"/>
  <c r="AA622" i="6" s="1"/>
  <c r="T489" i="10"/>
  <c r="S489" i="10"/>
  <c r="V489" i="10" s="1"/>
  <c r="T381" i="10"/>
  <c r="S381" i="10"/>
  <c r="V381" i="10" s="1"/>
  <c r="S449" i="10"/>
  <c r="V449" i="10" s="1"/>
  <c r="T449" i="10"/>
  <c r="T728" i="10"/>
  <c r="S728" i="10"/>
  <c r="V728" i="10" s="1"/>
  <c r="T912" i="10"/>
  <c r="S912" i="10"/>
  <c r="V912" i="10" s="1"/>
  <c r="X253" i="10"/>
  <c r="S335" i="10"/>
  <c r="V335" i="10" s="1"/>
  <c r="T335" i="10"/>
  <c r="T503" i="10"/>
  <c r="S503" i="10"/>
  <c r="V503" i="10" s="1"/>
  <c r="T569" i="10"/>
  <c r="S569" i="10"/>
  <c r="V569" i="10" s="1"/>
  <c r="T784" i="10"/>
  <c r="S784" i="10"/>
  <c r="V784" i="10" s="1"/>
  <c r="T990" i="10"/>
  <c r="S990" i="10"/>
  <c r="V990" i="10" s="1"/>
  <c r="T754" i="10"/>
  <c r="S754" i="10"/>
  <c r="V754" i="10" s="1"/>
  <c r="T846" i="10"/>
  <c r="S846" i="10"/>
  <c r="V846" i="10" s="1"/>
  <c r="X13" i="10"/>
  <c r="U13" i="10"/>
  <c r="T746" i="10"/>
  <c r="S746" i="10"/>
  <c r="V746" i="10" s="1"/>
  <c r="S916" i="10"/>
  <c r="V916" i="10" s="1"/>
  <c r="T916" i="10"/>
  <c r="T194" i="10"/>
  <c r="S194" i="10"/>
  <c r="S178" i="10"/>
  <c r="T178" i="10"/>
  <c r="T325" i="10"/>
  <c r="S325" i="10"/>
  <c r="V325" i="10" s="1"/>
  <c r="T422" i="10"/>
  <c r="S422" i="10"/>
  <c r="V422" i="10" s="1"/>
  <c r="T596" i="10"/>
  <c r="S596" i="10"/>
  <c r="V596" i="10" s="1"/>
  <c r="T819" i="10"/>
  <c r="S819" i="10"/>
  <c r="V819" i="10" s="1"/>
  <c r="T1000" i="10"/>
  <c r="S1000" i="10"/>
  <c r="V1000" i="10" s="1"/>
  <c r="T586" i="10"/>
  <c r="S586" i="10"/>
  <c r="V586" i="10" s="1"/>
  <c r="T161" i="10"/>
  <c r="S161" i="10"/>
  <c r="AA602" i="6" s="1"/>
  <c r="T649" i="10"/>
  <c r="S649" i="10"/>
  <c r="V649" i="10" s="1"/>
  <c r="T349" i="10"/>
  <c r="S349" i="10"/>
  <c r="V349" i="10" s="1"/>
  <c r="T484" i="10"/>
  <c r="S484" i="10"/>
  <c r="V484" i="10" s="1"/>
  <c r="T655" i="10"/>
  <c r="S655" i="10"/>
  <c r="V655" i="10" s="1"/>
  <c r="T800" i="10"/>
  <c r="S800" i="10"/>
  <c r="V800" i="10" s="1"/>
  <c r="T642" i="10"/>
  <c r="S642" i="10"/>
  <c r="V642" i="10" s="1"/>
  <c r="S768" i="10"/>
  <c r="V768" i="10" s="1"/>
  <c r="T768" i="10"/>
  <c r="X798" i="10"/>
  <c r="U798" i="10"/>
  <c r="T600" i="10"/>
  <c r="S600" i="10"/>
  <c r="V600" i="10" s="1"/>
  <c r="T427" i="10"/>
  <c r="S427" i="10"/>
  <c r="V427" i="10" s="1"/>
  <c r="T480" i="10"/>
  <c r="S480" i="10"/>
  <c r="V480" i="10" s="1"/>
  <c r="T861" i="10"/>
  <c r="S861" i="10"/>
  <c r="V861" i="10" s="1"/>
  <c r="T984" i="10"/>
  <c r="S984" i="10"/>
  <c r="V984" i="10" s="1"/>
  <c r="T445" i="10"/>
  <c r="S445" i="10"/>
  <c r="V445" i="10" s="1"/>
  <c r="T713" i="10"/>
  <c r="S713" i="10"/>
  <c r="V713" i="10" s="1"/>
  <c r="T233" i="10"/>
  <c r="S233" i="10"/>
  <c r="AA838" i="6" s="1"/>
  <c r="T423" i="10"/>
  <c r="S423" i="10"/>
  <c r="V423" i="10" s="1"/>
  <c r="T662" i="10"/>
  <c r="S662" i="10"/>
  <c r="V662" i="10" s="1"/>
  <c r="T730" i="10"/>
  <c r="S730" i="10"/>
  <c r="V730" i="10" s="1"/>
  <c r="T929" i="10"/>
  <c r="S929" i="10"/>
  <c r="V929" i="10" s="1"/>
  <c r="U944" i="10"/>
  <c r="X944" i="10"/>
  <c r="S680" i="10"/>
  <c r="V680" i="10" s="1"/>
  <c r="T680" i="10"/>
  <c r="T518" i="10"/>
  <c r="S518" i="10"/>
  <c r="V518" i="10" s="1"/>
  <c r="X999" i="10"/>
  <c r="U999" i="10"/>
  <c r="T252" i="10"/>
  <c r="S252" i="10"/>
  <c r="S317" i="10"/>
  <c r="AA1137" i="6" s="1"/>
  <c r="T317" i="10"/>
  <c r="T345" i="10"/>
  <c r="S345" i="10"/>
  <c r="V345" i="10" s="1"/>
  <c r="T414" i="10"/>
  <c r="S414" i="10"/>
  <c r="V414" i="10" s="1"/>
  <c r="T668" i="10"/>
  <c r="S668" i="10"/>
  <c r="V668" i="10" s="1"/>
  <c r="T888" i="10"/>
  <c r="S888" i="10"/>
  <c r="V888" i="10" s="1"/>
  <c r="T435" i="10"/>
  <c r="S435" i="10"/>
  <c r="V435" i="10" s="1"/>
  <c r="T801" i="10"/>
  <c r="S801" i="10"/>
  <c r="V801" i="10" s="1"/>
  <c r="T780" i="10"/>
  <c r="S780" i="10"/>
  <c r="V780" i="10" s="1"/>
  <c r="T921" i="10"/>
  <c r="S921" i="10"/>
  <c r="V921" i="10" s="1"/>
  <c r="U57" i="10"/>
  <c r="X57" i="10"/>
  <c r="T367" i="10"/>
  <c r="S367" i="10"/>
  <c r="V367" i="10" s="1"/>
  <c r="T415" i="10"/>
  <c r="S415" i="10"/>
  <c r="V415" i="10" s="1"/>
  <c r="T606" i="10"/>
  <c r="S606" i="10"/>
  <c r="V606" i="10" s="1"/>
  <c r="T653" i="10"/>
  <c r="S653" i="10"/>
  <c r="V653" i="10" s="1"/>
  <c r="T897" i="10"/>
  <c r="S897" i="10"/>
  <c r="V897" i="10" s="1"/>
  <c r="T979" i="10"/>
  <c r="S979" i="10"/>
  <c r="V979" i="10" s="1"/>
  <c r="T141" i="10"/>
  <c r="S141" i="10"/>
  <c r="AA505" i="6" s="1"/>
  <c r="T206" i="10"/>
  <c r="S206" i="10"/>
  <c r="AA747" i="6" s="1"/>
  <c r="T355" i="10"/>
  <c r="S355" i="10"/>
  <c r="V355" i="10" s="1"/>
  <c r="X261" i="10"/>
  <c r="S417" i="10"/>
  <c r="V417" i="10" s="1"/>
  <c r="T417" i="10"/>
  <c r="T625" i="10"/>
  <c r="S625" i="10"/>
  <c r="V625" i="10" s="1"/>
  <c r="T683" i="10"/>
  <c r="S683" i="10"/>
  <c r="V683" i="10" s="1"/>
  <c r="T902" i="10"/>
  <c r="S902" i="10"/>
  <c r="V902" i="10" s="1"/>
  <c r="T828" i="10"/>
  <c r="S828" i="10"/>
  <c r="V828" i="10" s="1"/>
  <c r="T306" i="10"/>
  <c r="S306" i="10"/>
  <c r="AA1147" i="6" s="1"/>
  <c r="T454" i="10"/>
  <c r="S454" i="10"/>
  <c r="V454" i="10" s="1"/>
  <c r="S608" i="10"/>
  <c r="V608" i="10" s="1"/>
  <c r="T608" i="10"/>
  <c r="T805" i="10"/>
  <c r="S805" i="10"/>
  <c r="V805" i="10" s="1"/>
  <c r="T722" i="10"/>
  <c r="S722" i="10"/>
  <c r="V722" i="10" s="1"/>
  <c r="T860" i="10"/>
  <c r="S860" i="10"/>
  <c r="V860" i="10" s="1"/>
  <c r="T158" i="10"/>
  <c r="S158" i="10"/>
  <c r="V158" i="10" s="1"/>
  <c r="X209" i="10"/>
  <c r="X167" i="10"/>
  <c r="S743" i="10"/>
  <c r="V743" i="10" s="1"/>
  <c r="T743" i="10"/>
  <c r="T212" i="10"/>
  <c r="S212" i="10"/>
  <c r="T184" i="10"/>
  <c r="S184" i="10"/>
  <c r="T346" i="10"/>
  <c r="S346" i="10"/>
  <c r="V346" i="10" s="1"/>
  <c r="T463" i="10"/>
  <c r="S463" i="10"/>
  <c r="V463" i="10" s="1"/>
  <c r="S556" i="10"/>
  <c r="V556" i="10" s="1"/>
  <c r="T556" i="10"/>
  <c r="T831" i="10"/>
  <c r="S831" i="10"/>
  <c r="V831" i="10" s="1"/>
  <c r="T547" i="10"/>
  <c r="S547" i="10"/>
  <c r="V547" i="10" s="1"/>
  <c r="T560" i="10"/>
  <c r="S560" i="10"/>
  <c r="V560" i="10" s="1"/>
  <c r="X701" i="10"/>
  <c r="U701" i="10"/>
  <c r="T142" i="10"/>
  <c r="S142" i="10"/>
  <c r="AA535" i="6" s="1"/>
  <c r="T627" i="10"/>
  <c r="S627" i="10"/>
  <c r="V627" i="10" s="1"/>
  <c r="U191" i="10"/>
  <c r="T378" i="10"/>
  <c r="S378" i="10"/>
  <c r="V378" i="10" s="1"/>
  <c r="T502" i="10"/>
  <c r="S502" i="10"/>
  <c r="V502" i="10" s="1"/>
  <c r="T635" i="10"/>
  <c r="S635" i="10"/>
  <c r="V635" i="10" s="1"/>
  <c r="T843" i="10"/>
  <c r="S843" i="10"/>
  <c r="V843" i="10" s="1"/>
  <c r="T706" i="10"/>
  <c r="S706" i="10"/>
  <c r="V706" i="10" s="1"/>
  <c r="T786" i="10"/>
  <c r="S786" i="10"/>
  <c r="V786" i="10" s="1"/>
  <c r="S909" i="10"/>
  <c r="V909" i="10" s="1"/>
  <c r="T909" i="10"/>
  <c r="T156" i="10"/>
  <c r="S156" i="10"/>
  <c r="T464" i="10"/>
  <c r="S464" i="10"/>
  <c r="V464" i="10" s="1"/>
  <c r="T340" i="10"/>
  <c r="S340" i="10"/>
  <c r="V340" i="10" s="1"/>
  <c r="T524" i="10"/>
  <c r="S524" i="10"/>
  <c r="V524" i="10" s="1"/>
  <c r="T981" i="10"/>
  <c r="S981" i="10"/>
  <c r="V981" i="10" s="1"/>
  <c r="X726" i="10"/>
  <c r="U726" i="10"/>
  <c r="S847" i="10"/>
  <c r="V847" i="10" s="1"/>
  <c r="T847" i="10"/>
  <c r="T791" i="10"/>
  <c r="S791" i="10"/>
  <c r="V791" i="10" s="1"/>
  <c r="U992" i="10"/>
  <c r="X992" i="10"/>
  <c r="T260" i="10"/>
  <c r="S260" i="10"/>
  <c r="AA983" i="6" s="1"/>
  <c r="T393" i="10"/>
  <c r="S393" i="10"/>
  <c r="V393" i="10" s="1"/>
  <c r="S573" i="10"/>
  <c r="V573" i="10" s="1"/>
  <c r="T573" i="10"/>
  <c r="T750" i="10"/>
  <c r="S750" i="10"/>
  <c r="V750" i="10" s="1"/>
  <c r="T980" i="10"/>
  <c r="S980" i="10"/>
  <c r="V980" i="10" s="1"/>
  <c r="T240" i="10"/>
  <c r="S240" i="10"/>
  <c r="T405" i="10"/>
  <c r="S405" i="10"/>
  <c r="V405" i="10" s="1"/>
  <c r="X211" i="10"/>
  <c r="T148" i="10"/>
  <c r="S148" i="10"/>
  <c r="AA541" i="6" s="1"/>
  <c r="T307" i="10"/>
  <c r="S307" i="10"/>
  <c r="T376" i="10"/>
  <c r="S376" i="10"/>
  <c r="V376" i="10" s="1"/>
  <c r="T531" i="10"/>
  <c r="S531" i="10"/>
  <c r="V531" i="10" s="1"/>
  <c r="T657" i="10"/>
  <c r="S657" i="10"/>
  <c r="V657" i="10" s="1"/>
  <c r="X802" i="10"/>
  <c r="U802" i="10"/>
  <c r="X121" i="10"/>
  <c r="T813" i="10"/>
  <c r="S813" i="10"/>
  <c r="V813" i="10" s="1"/>
  <c r="X237" i="10"/>
  <c r="T337" i="10"/>
  <c r="S337" i="10"/>
  <c r="V337" i="10" s="1"/>
  <c r="T469" i="10"/>
  <c r="S469" i="10"/>
  <c r="V469" i="10" s="1"/>
  <c r="T676" i="10"/>
  <c r="S676" i="10"/>
  <c r="V676" i="10" s="1"/>
  <c r="S826" i="10"/>
  <c r="V826" i="10" s="1"/>
  <c r="T826" i="10"/>
  <c r="T955" i="10"/>
  <c r="S955" i="10"/>
  <c r="V955" i="10" s="1"/>
  <c r="T172" i="10"/>
  <c r="S172" i="10"/>
  <c r="T279" i="10"/>
  <c r="S279" i="10"/>
  <c r="V279" i="10" s="1"/>
  <c r="S383" i="10"/>
  <c r="V383" i="10" s="1"/>
  <c r="T383" i="10"/>
  <c r="T577" i="10"/>
  <c r="S577" i="10"/>
  <c r="V577" i="10" s="1"/>
  <c r="T764" i="10"/>
  <c r="S764" i="10"/>
  <c r="V764" i="10" s="1"/>
  <c r="T973" i="10"/>
  <c r="S973" i="10"/>
  <c r="V973" i="10" s="1"/>
  <c r="T183" i="10"/>
  <c r="S183" i="10"/>
  <c r="T165" i="10"/>
  <c r="S165" i="10"/>
  <c r="AA606" i="6" s="1"/>
  <c r="T323" i="10"/>
  <c r="S323" i="10"/>
  <c r="V323" i="10" s="1"/>
  <c r="T385" i="10"/>
  <c r="S385" i="10"/>
  <c r="V385" i="10" s="1"/>
  <c r="S616" i="10"/>
  <c r="V616" i="10" s="1"/>
  <c r="T616" i="10"/>
  <c r="T667" i="10"/>
  <c r="S667" i="10"/>
  <c r="V667" i="10" s="1"/>
  <c r="S899" i="10"/>
  <c r="V899" i="10" s="1"/>
  <c r="T899" i="10"/>
  <c r="S773" i="10"/>
  <c r="V773" i="10" s="1"/>
  <c r="T773" i="10"/>
  <c r="T397" i="10"/>
  <c r="S397" i="10"/>
  <c r="V397" i="10" s="1"/>
  <c r="S438" i="10"/>
  <c r="V438" i="10" s="1"/>
  <c r="T438" i="10"/>
  <c r="T700" i="10"/>
  <c r="S700" i="10"/>
  <c r="V700" i="10" s="1"/>
  <c r="T889" i="10"/>
  <c r="S889" i="10"/>
  <c r="V889" i="10" s="1"/>
  <c r="X354" i="10"/>
  <c r="U354" i="10"/>
  <c r="T720" i="10"/>
  <c r="S720" i="10"/>
  <c r="V720" i="10" s="1"/>
  <c r="S994" i="10"/>
  <c r="V994" i="10" s="1"/>
  <c r="T994" i="10"/>
  <c r="T959" i="10"/>
  <c r="S959" i="10"/>
  <c r="V959" i="10" s="1"/>
  <c r="X384" i="10"/>
  <c r="U384" i="10"/>
  <c r="T705" i="10"/>
  <c r="S705" i="10"/>
  <c r="V705" i="10" s="1"/>
  <c r="S947" i="10"/>
  <c r="V947" i="10" s="1"/>
  <c r="T947" i="10"/>
  <c r="T284" i="10"/>
  <c r="S284" i="10"/>
  <c r="T292" i="10"/>
  <c r="S292" i="10"/>
  <c r="T472" i="10"/>
  <c r="S472" i="10"/>
  <c r="V472" i="10" s="1"/>
  <c r="T633" i="10"/>
  <c r="S633" i="10"/>
  <c r="V633" i="10" s="1"/>
  <c r="T772" i="10"/>
  <c r="S772" i="10"/>
  <c r="V772" i="10" s="1"/>
  <c r="T571" i="10"/>
  <c r="S571" i="10"/>
  <c r="V571" i="10" s="1"/>
  <c r="T704" i="10"/>
  <c r="S704" i="10"/>
  <c r="V704" i="10" s="1"/>
  <c r="X845" i="10"/>
  <c r="U845" i="10"/>
  <c r="T145" i="10"/>
  <c r="S145" i="10"/>
  <c r="AA538" i="6" s="1"/>
  <c r="T613" i="10"/>
  <c r="S613" i="10"/>
  <c r="V613" i="10" s="1"/>
  <c r="T514" i="10"/>
  <c r="S514" i="10"/>
  <c r="V514" i="10" s="1"/>
  <c r="T588" i="10"/>
  <c r="S588" i="10"/>
  <c r="V588" i="10" s="1"/>
  <c r="T617" i="10"/>
  <c r="S617" i="10"/>
  <c r="V617" i="10" s="1"/>
  <c r="T881" i="10"/>
  <c r="S881" i="10"/>
  <c r="V881" i="10" s="1"/>
  <c r="S759" i="10"/>
  <c r="V759" i="10" s="1"/>
  <c r="T759" i="10"/>
  <c r="T868" i="10"/>
  <c r="S868" i="10"/>
  <c r="V868" i="10" s="1"/>
  <c r="S163" i="10"/>
  <c r="AA604" i="6" s="1"/>
  <c r="T163" i="10"/>
  <c r="T297" i="10"/>
  <c r="S297" i="10"/>
  <c r="T398" i="10"/>
  <c r="S398" i="10"/>
  <c r="V398" i="10" s="1"/>
  <c r="T554" i="10"/>
  <c r="S554" i="10"/>
  <c r="V554" i="10" s="1"/>
  <c r="T568" i="10"/>
  <c r="S568" i="10"/>
  <c r="V568" i="10" s="1"/>
  <c r="S721" i="10"/>
  <c r="V721" i="10" s="1"/>
  <c r="T721" i="10"/>
  <c r="T419" i="10"/>
  <c r="S419" i="10"/>
  <c r="V419" i="10" s="1"/>
  <c r="T877" i="10"/>
  <c r="S877" i="10"/>
  <c r="V877" i="10" s="1"/>
  <c r="T918" i="10"/>
  <c r="S918" i="10"/>
  <c r="V918" i="10" s="1"/>
  <c r="T382" i="10"/>
  <c r="S382" i="10"/>
  <c r="V382" i="10" s="1"/>
  <c r="S546" i="10"/>
  <c r="V546" i="10" s="1"/>
  <c r="T546" i="10"/>
  <c r="T605" i="10"/>
  <c r="S605" i="10"/>
  <c r="V605" i="10" s="1"/>
  <c r="T716" i="10"/>
  <c r="S716" i="10"/>
  <c r="V716" i="10" s="1"/>
  <c r="X110" i="10"/>
  <c r="T204" i="10"/>
  <c r="S204" i="10"/>
  <c r="T458" i="10"/>
  <c r="S458" i="10"/>
  <c r="V458" i="10" s="1"/>
  <c r="X602" i="10"/>
  <c r="T245" i="10"/>
  <c r="S245" i="10"/>
  <c r="T453" i="10"/>
  <c r="S453" i="10"/>
  <c r="V453" i="10" s="1"/>
  <c r="T529" i="10"/>
  <c r="S529" i="10"/>
  <c r="V529" i="10" s="1"/>
  <c r="S771" i="10"/>
  <c r="V771" i="10" s="1"/>
  <c r="T771" i="10"/>
  <c r="T745" i="10"/>
  <c r="S745" i="10"/>
  <c r="V745" i="10" s="1"/>
  <c r="S399" i="10"/>
  <c r="V399" i="10" s="1"/>
  <c r="T399" i="10"/>
  <c r="T476" i="10"/>
  <c r="S476" i="10"/>
  <c r="V476" i="10" s="1"/>
  <c r="S634" i="10"/>
  <c r="V634" i="10" s="1"/>
  <c r="T634" i="10"/>
  <c r="S842" i="10"/>
  <c r="V842" i="10" s="1"/>
  <c r="T842" i="10"/>
  <c r="X982" i="10"/>
  <c r="U982" i="10"/>
  <c r="S153" i="10"/>
  <c r="T153" i="10"/>
  <c r="T155" i="10"/>
  <c r="S155" i="10"/>
  <c r="T322" i="10"/>
  <c r="S322" i="10"/>
  <c r="S353" i="10"/>
  <c r="V353" i="10" s="1"/>
  <c r="T353" i="10"/>
  <c r="T532" i="10"/>
  <c r="S532" i="10"/>
  <c r="V532" i="10" s="1"/>
  <c r="T854" i="10"/>
  <c r="S854" i="10"/>
  <c r="V854" i="10" s="1"/>
  <c r="T869" i="10"/>
  <c r="S869" i="10"/>
  <c r="V869" i="10" s="1"/>
  <c r="X967" i="10"/>
  <c r="T12" i="1"/>
  <c r="X12" i="1" s="1"/>
  <c r="R990" i="1"/>
  <c r="T990" i="1" s="1"/>
  <c r="X990" i="1" s="1"/>
  <c r="R954" i="1"/>
  <c r="T954" i="1" s="1"/>
  <c r="X954" i="1" s="1"/>
  <c r="R918" i="1"/>
  <c r="T918" i="1" s="1"/>
  <c r="X918" i="1" s="1"/>
  <c r="R882" i="1"/>
  <c r="T882" i="1" s="1"/>
  <c r="X882" i="1" s="1"/>
  <c r="R982" i="1"/>
  <c r="T982" i="1" s="1"/>
  <c r="X982" i="1" s="1"/>
  <c r="R992" i="1"/>
  <c r="T992" i="1" s="1"/>
  <c r="X992" i="1" s="1"/>
  <c r="R917" i="1"/>
  <c r="T917" i="1" s="1"/>
  <c r="X917" i="1" s="1"/>
  <c r="R946" i="1"/>
  <c r="T946" i="1" s="1"/>
  <c r="X946" i="1" s="1"/>
  <c r="R874" i="1"/>
  <c r="T874" i="1" s="1"/>
  <c r="X874" i="1" s="1"/>
  <c r="R945" i="1"/>
  <c r="T945" i="1" s="1"/>
  <c r="X945" i="1" s="1"/>
  <c r="R873" i="1"/>
  <c r="R914" i="1"/>
  <c r="R943" i="1"/>
  <c r="T943" i="1" s="1"/>
  <c r="X943" i="1" s="1"/>
  <c r="R963" i="1"/>
  <c r="T963" i="1" s="1"/>
  <c r="X963" i="1" s="1"/>
  <c r="R872" i="1"/>
  <c r="T872" i="1" s="1"/>
  <c r="X872" i="1" s="1"/>
  <c r="R865" i="1"/>
  <c r="T865" i="1" s="1"/>
  <c r="X865" i="1" s="1"/>
  <c r="R942" i="1"/>
  <c r="T942" i="1" s="1"/>
  <c r="X942" i="1" s="1"/>
  <c r="R986" i="1"/>
  <c r="T986" i="1" s="1"/>
  <c r="X986" i="1" s="1"/>
  <c r="R911" i="1"/>
  <c r="T911" i="1" s="1"/>
  <c r="X911" i="1" s="1"/>
  <c r="R1000" i="1"/>
  <c r="T1000" i="1" s="1"/>
  <c r="X1000" i="1" s="1"/>
  <c r="R940" i="1"/>
  <c r="T940" i="1" s="1"/>
  <c r="X940" i="1" s="1"/>
  <c r="R868" i="1"/>
  <c r="T868" i="1" s="1"/>
  <c r="X868" i="1" s="1"/>
  <c r="R936" i="1"/>
  <c r="R864" i="1"/>
  <c r="S864" i="1" s="1"/>
  <c r="V864" i="1" s="1"/>
  <c r="R926" i="1"/>
  <c r="T926" i="1" s="1"/>
  <c r="X926" i="1" s="1"/>
  <c r="R955" i="1"/>
  <c r="T955" i="1" s="1"/>
  <c r="X955" i="1" s="1"/>
  <c r="R884" i="1"/>
  <c r="T884" i="1" s="1"/>
  <c r="X884" i="1" s="1"/>
  <c r="R877" i="1"/>
  <c r="T877" i="1" s="1"/>
  <c r="X877" i="1" s="1"/>
  <c r="R977" i="1"/>
  <c r="T977" i="1" s="1"/>
  <c r="X977" i="1" s="1"/>
  <c r="R905" i="1"/>
  <c r="T905" i="1" s="1"/>
  <c r="X905" i="1" s="1"/>
  <c r="R991" i="1"/>
  <c r="T991" i="1" s="1"/>
  <c r="X991" i="1" s="1"/>
  <c r="R934" i="1"/>
  <c r="T934" i="1" s="1"/>
  <c r="X934" i="1" s="1"/>
  <c r="R862" i="1"/>
  <c r="T862" i="1" s="1"/>
  <c r="X862" i="1" s="1"/>
  <c r="R933" i="1"/>
  <c r="T933" i="1" s="1"/>
  <c r="X933" i="1" s="1"/>
  <c r="R861" i="1"/>
  <c r="R938" i="1"/>
  <c r="R967" i="1"/>
  <c r="T967" i="1" s="1"/>
  <c r="X967" i="1" s="1"/>
  <c r="R896" i="1"/>
  <c r="T896" i="1" s="1"/>
  <c r="X896" i="1" s="1"/>
  <c r="R889" i="1"/>
  <c r="T889" i="1" s="1"/>
  <c r="X889" i="1" s="1"/>
  <c r="R966" i="1"/>
  <c r="T966" i="1" s="1"/>
  <c r="X966" i="1" s="1"/>
  <c r="R971" i="1"/>
  <c r="T971" i="1" s="1"/>
  <c r="X971" i="1" s="1"/>
  <c r="R899" i="1"/>
  <c r="T899" i="1" s="1"/>
  <c r="X899" i="1" s="1"/>
  <c r="R988" i="1"/>
  <c r="T988" i="1" s="1"/>
  <c r="X988" i="1" s="1"/>
  <c r="R928" i="1"/>
  <c r="T928" i="1" s="1"/>
  <c r="X928" i="1" s="1"/>
  <c r="R856" i="1"/>
  <c r="T856" i="1" s="1"/>
  <c r="X856" i="1" s="1"/>
  <c r="R999" i="1"/>
  <c r="T999" i="1" s="1"/>
  <c r="X999" i="1" s="1"/>
  <c r="R924" i="1"/>
  <c r="R852" i="1"/>
  <c r="T852" i="1" s="1"/>
  <c r="R950" i="1"/>
  <c r="T950" i="1" s="1"/>
  <c r="X950" i="1" s="1"/>
  <c r="R974" i="1"/>
  <c r="T974" i="1" s="1"/>
  <c r="X974" i="1" s="1"/>
  <c r="R855" i="1"/>
  <c r="T855" i="1" s="1"/>
  <c r="X855" i="1" s="1"/>
  <c r="R908" i="1"/>
  <c r="T908" i="1" s="1"/>
  <c r="X908" i="1" s="1"/>
  <c r="R901" i="1"/>
  <c r="T901" i="1" s="1"/>
  <c r="X901" i="1" s="1"/>
  <c r="R973" i="1"/>
  <c r="T973" i="1" s="1"/>
  <c r="X973" i="1" s="1"/>
  <c r="R965" i="1"/>
  <c r="T965" i="1" s="1"/>
  <c r="X965" i="1" s="1"/>
  <c r="R893" i="1"/>
  <c r="T893" i="1" s="1"/>
  <c r="X893" i="1" s="1"/>
  <c r="R985" i="1"/>
  <c r="T985" i="1" s="1"/>
  <c r="X985" i="1" s="1"/>
  <c r="R922" i="1"/>
  <c r="T922" i="1" s="1"/>
  <c r="X922" i="1" s="1"/>
  <c r="R850" i="1"/>
  <c r="T850" i="1" s="1"/>
  <c r="R993" i="1"/>
  <c r="R921" i="1"/>
  <c r="T921" i="1" s="1"/>
  <c r="X921" i="1" s="1"/>
  <c r="R849" i="1"/>
  <c r="T849" i="1" s="1"/>
  <c r="X849" i="1" s="1"/>
  <c r="R962" i="1"/>
  <c r="T962" i="1" s="1"/>
  <c r="X962" i="1" s="1"/>
  <c r="R847" i="1"/>
  <c r="T847" i="1" s="1"/>
  <c r="X847" i="1" s="1"/>
  <c r="R981" i="1"/>
  <c r="T981" i="1" s="1"/>
  <c r="X981" i="1" s="1"/>
  <c r="R867" i="1"/>
  <c r="T867" i="1" s="1"/>
  <c r="X867" i="1" s="1"/>
  <c r="R920" i="1"/>
  <c r="T920" i="1" s="1"/>
  <c r="X920" i="1" s="1"/>
  <c r="R913" i="1"/>
  <c r="T913" i="1" s="1"/>
  <c r="X913" i="1" s="1"/>
  <c r="R846" i="1"/>
  <c r="T846" i="1" s="1"/>
  <c r="X846" i="1" s="1"/>
  <c r="R980" i="1"/>
  <c r="T980" i="1" s="1"/>
  <c r="X980" i="1" s="1"/>
  <c r="R959" i="1"/>
  <c r="R887" i="1"/>
  <c r="R979" i="1"/>
  <c r="T979" i="1" s="1"/>
  <c r="X979" i="1" s="1"/>
  <c r="R916" i="1"/>
  <c r="T916" i="1" s="1"/>
  <c r="X916" i="1" s="1"/>
  <c r="R984" i="1"/>
  <c r="T984" i="1" s="1"/>
  <c r="X984" i="1" s="1"/>
  <c r="R912" i="1"/>
  <c r="T912" i="1" s="1"/>
  <c r="X912" i="1" s="1"/>
  <c r="R859" i="1"/>
  <c r="T859" i="1" s="1"/>
  <c r="X859" i="1" s="1"/>
  <c r="R995" i="1"/>
  <c r="T995" i="1" s="1"/>
  <c r="X995" i="1" s="1"/>
  <c r="R879" i="1"/>
  <c r="T879" i="1" s="1"/>
  <c r="X879" i="1" s="1"/>
  <c r="R932" i="1"/>
  <c r="T932" i="1" s="1"/>
  <c r="X932" i="1" s="1"/>
  <c r="R925" i="1"/>
  <c r="T925" i="1" s="1"/>
  <c r="X925" i="1" s="1"/>
  <c r="R858" i="1"/>
  <c r="T858" i="1" s="1"/>
  <c r="X858" i="1" s="1"/>
  <c r="R994" i="1"/>
  <c r="R953" i="1"/>
  <c r="R881" i="1"/>
  <c r="T881" i="1" s="1"/>
  <c r="X881" i="1" s="1"/>
  <c r="R976" i="1"/>
  <c r="T976" i="1" s="1"/>
  <c r="X976" i="1" s="1"/>
  <c r="R910" i="1"/>
  <c r="T910" i="1" s="1"/>
  <c r="X910" i="1" s="1"/>
  <c r="R978" i="1"/>
  <c r="T978" i="1" s="1"/>
  <c r="X978" i="1" s="1"/>
  <c r="R909" i="1"/>
  <c r="T909" i="1" s="1"/>
  <c r="X909" i="1" s="1"/>
  <c r="R871" i="1"/>
  <c r="T871" i="1" s="1"/>
  <c r="X871" i="1" s="1"/>
  <c r="R891" i="1"/>
  <c r="T891" i="1" s="1"/>
  <c r="X891" i="1" s="1"/>
  <c r="R944" i="1"/>
  <c r="T944" i="1" s="1"/>
  <c r="X944" i="1" s="1"/>
  <c r="R937" i="1"/>
  <c r="T937" i="1" s="1"/>
  <c r="X937" i="1" s="1"/>
  <c r="R870" i="1"/>
  <c r="T870" i="1" s="1"/>
  <c r="X870" i="1" s="1"/>
  <c r="R947" i="1"/>
  <c r="R875" i="1"/>
  <c r="R970" i="1"/>
  <c r="T970" i="1" s="1"/>
  <c r="X970" i="1" s="1"/>
  <c r="R904" i="1"/>
  <c r="T904" i="1" s="1"/>
  <c r="X904" i="1" s="1"/>
  <c r="R972" i="1"/>
  <c r="T972" i="1" s="1"/>
  <c r="X972" i="1" s="1"/>
  <c r="R900" i="1"/>
  <c r="T900" i="1" s="1"/>
  <c r="X900" i="1" s="1"/>
  <c r="R983" i="1"/>
  <c r="T983" i="1" s="1"/>
  <c r="X983" i="1" s="1"/>
  <c r="R854" i="1"/>
  <c r="T854" i="1" s="1"/>
  <c r="X854" i="1" s="1"/>
  <c r="R883" i="1"/>
  <c r="T883" i="1" s="1"/>
  <c r="X883" i="1" s="1"/>
  <c r="R903" i="1"/>
  <c r="T903" i="1" s="1"/>
  <c r="X903" i="1" s="1"/>
  <c r="R956" i="1"/>
  <c r="T956" i="1" s="1"/>
  <c r="X956" i="1" s="1"/>
  <c r="R949" i="1"/>
  <c r="T949" i="1" s="1"/>
  <c r="X949" i="1" s="1"/>
  <c r="R941" i="1"/>
  <c r="R869" i="1"/>
  <c r="R964" i="1"/>
  <c r="T964" i="1" s="1"/>
  <c r="X964" i="1" s="1"/>
  <c r="R898" i="1"/>
  <c r="T898" i="1" s="1"/>
  <c r="X898" i="1" s="1"/>
  <c r="R969" i="1"/>
  <c r="T969" i="1" s="1"/>
  <c r="X969" i="1" s="1"/>
  <c r="R897" i="1"/>
  <c r="T897" i="1" s="1"/>
  <c r="X897" i="1" s="1"/>
  <c r="R997" i="1"/>
  <c r="T997" i="1" s="1"/>
  <c r="X997" i="1" s="1"/>
  <c r="R866" i="1"/>
  <c r="T866" i="1" s="1"/>
  <c r="X866" i="1" s="1"/>
  <c r="R895" i="1"/>
  <c r="T895" i="1" s="1"/>
  <c r="X895" i="1" s="1"/>
  <c r="R915" i="1"/>
  <c r="T915" i="1" s="1"/>
  <c r="X915" i="1" s="1"/>
  <c r="R968" i="1"/>
  <c r="T968" i="1" s="1"/>
  <c r="X968" i="1" s="1"/>
  <c r="R987" i="1"/>
  <c r="T987" i="1" s="1"/>
  <c r="X987" i="1" s="1"/>
  <c r="R894" i="1"/>
  <c r="S12" i="1"/>
  <c r="AA27" i="6" s="1"/>
  <c r="R935" i="1"/>
  <c r="T935" i="1" s="1"/>
  <c r="X935" i="1" s="1"/>
  <c r="R863" i="1"/>
  <c r="T863" i="1" s="1"/>
  <c r="X863" i="1" s="1"/>
  <c r="R961" i="1"/>
  <c r="T961" i="1" s="1"/>
  <c r="X961" i="1" s="1"/>
  <c r="R892" i="1"/>
  <c r="T892" i="1" s="1"/>
  <c r="X892" i="1" s="1"/>
  <c r="R960" i="1"/>
  <c r="T960" i="1" s="1"/>
  <c r="X960" i="1" s="1"/>
  <c r="R888" i="1"/>
  <c r="T888" i="1" s="1"/>
  <c r="X888" i="1" s="1"/>
  <c r="R878" i="1"/>
  <c r="T878" i="1" s="1"/>
  <c r="X878" i="1" s="1"/>
  <c r="R907" i="1"/>
  <c r="T907" i="1" s="1"/>
  <c r="X907" i="1" s="1"/>
  <c r="R927" i="1"/>
  <c r="T927" i="1" s="1"/>
  <c r="X927" i="1" s="1"/>
  <c r="R975" i="1"/>
  <c r="T975" i="1" s="1"/>
  <c r="X975" i="1" s="1"/>
  <c r="R989" i="1"/>
  <c r="R906" i="1"/>
  <c r="R929" i="1"/>
  <c r="R857" i="1"/>
  <c r="T857" i="1" s="1"/>
  <c r="R958" i="1"/>
  <c r="T958" i="1" s="1"/>
  <c r="R886" i="1"/>
  <c r="T886" i="1" s="1"/>
  <c r="R957" i="1"/>
  <c r="T957" i="1" s="1"/>
  <c r="R885" i="1"/>
  <c r="T885" i="1" s="1"/>
  <c r="R890" i="1"/>
  <c r="T890" i="1" s="1"/>
  <c r="R919" i="1"/>
  <c r="T919" i="1" s="1"/>
  <c r="X919" i="1" s="1"/>
  <c r="R939" i="1"/>
  <c r="T939" i="1" s="1"/>
  <c r="X939" i="1" s="1"/>
  <c r="R848" i="1"/>
  <c r="T848" i="1" s="1"/>
  <c r="X848" i="1" s="1"/>
  <c r="S150" i="1"/>
  <c r="S788" i="1"/>
  <c r="V788" i="1" s="1"/>
  <c r="S719" i="1"/>
  <c r="V719" i="1" s="1"/>
  <c r="S653" i="1"/>
  <c r="V653" i="1" s="1"/>
  <c r="S578" i="1"/>
  <c r="X578" i="1"/>
  <c r="S506" i="1"/>
  <c r="V506" i="1" s="1"/>
  <c r="X506" i="1"/>
  <c r="S745" i="1"/>
  <c r="V745" i="1" s="1"/>
  <c r="S667" i="1"/>
  <c r="V667" i="1" s="1"/>
  <c r="S604" i="1"/>
  <c r="V604" i="1" s="1"/>
  <c r="S538" i="1"/>
  <c r="X538" i="1"/>
  <c r="S813" i="1"/>
  <c r="V813" i="1" s="1"/>
  <c r="S753" i="1"/>
  <c r="V753" i="1" s="1"/>
  <c r="X753" i="1"/>
  <c r="S681" i="1"/>
  <c r="V681" i="1" s="1"/>
  <c r="S603" i="1"/>
  <c r="S85" i="1"/>
  <c r="AA298" i="6" s="1"/>
  <c r="S72" i="1"/>
  <c r="AA208" i="6" s="1"/>
  <c r="X440" i="1"/>
  <c r="S440" i="1"/>
  <c r="V440" i="1" s="1"/>
  <c r="S356" i="1"/>
  <c r="V356" i="1" s="1"/>
  <c r="X356" i="1"/>
  <c r="S299" i="1"/>
  <c r="X245" i="1"/>
  <c r="S245" i="1"/>
  <c r="V245" i="1" s="1"/>
  <c r="X173" i="1"/>
  <c r="S173" i="1"/>
  <c r="S115" i="1"/>
  <c r="AA457" i="6" s="1"/>
  <c r="S214" i="1"/>
  <c r="V214" i="1" s="1"/>
  <c r="X214" i="1"/>
  <c r="X183" i="1"/>
  <c r="S183" i="1"/>
  <c r="S128" i="1"/>
  <c r="AA443" i="6" s="1"/>
  <c r="X128" i="1"/>
  <c r="S308" i="1"/>
  <c r="V308" i="1" s="1"/>
  <c r="X308" i="1"/>
  <c r="S455" i="1"/>
  <c r="V455" i="1" s="1"/>
  <c r="X455" i="1"/>
  <c r="S584" i="1"/>
  <c r="V584" i="1" s="1"/>
  <c r="X584" i="1"/>
  <c r="S722" i="1"/>
  <c r="X722" i="1"/>
  <c r="X363" i="1"/>
  <c r="S363" i="1"/>
  <c r="V363" i="1" s="1"/>
  <c r="S514" i="1"/>
  <c r="V514" i="1" s="1"/>
  <c r="X514" i="1"/>
  <c r="S644" i="1"/>
  <c r="V644" i="1" s="1"/>
  <c r="S771" i="1"/>
  <c r="X771" i="1"/>
  <c r="S203" i="1"/>
  <c r="S349" i="1"/>
  <c r="V349" i="1" s="1"/>
  <c r="X349" i="1"/>
  <c r="X498" i="1"/>
  <c r="S498" i="1"/>
  <c r="V498" i="1" s="1"/>
  <c r="S630" i="1"/>
  <c r="S196" i="1"/>
  <c r="X237" i="1"/>
  <c r="S237" i="1"/>
  <c r="X378" i="1"/>
  <c r="S378" i="1"/>
  <c r="V378" i="1" s="1"/>
  <c r="S524" i="1"/>
  <c r="V524" i="1" s="1"/>
  <c r="X524" i="1"/>
  <c r="S666" i="1"/>
  <c r="V666" i="1" s="1"/>
  <c r="S798" i="1"/>
  <c r="X501" i="1"/>
  <c r="S501" i="1"/>
  <c r="V501" i="1" s="1"/>
  <c r="S671" i="1"/>
  <c r="V671" i="1" s="1"/>
  <c r="S841" i="1"/>
  <c r="V841" i="1" s="1"/>
  <c r="X312" i="1"/>
  <c r="S312" i="1"/>
  <c r="X459" i="1"/>
  <c r="S459" i="1"/>
  <c r="V459" i="1" s="1"/>
  <c r="S588" i="1"/>
  <c r="V588" i="1" s="1"/>
  <c r="S763" i="1"/>
  <c r="V763" i="1" s="1"/>
  <c r="X763" i="1"/>
  <c r="S134" i="1"/>
  <c r="S517" i="1"/>
  <c r="V517" i="1" s="1"/>
  <c r="X517" i="1"/>
  <c r="S439" i="1"/>
  <c r="V439" i="1" s="1"/>
  <c r="X439" i="1"/>
  <c r="S379" i="1"/>
  <c r="V379" i="1" s="1"/>
  <c r="X379" i="1"/>
  <c r="S310" i="1"/>
  <c r="V310" i="1" s="1"/>
  <c r="X310" i="1"/>
  <c r="S253" i="1"/>
  <c r="AA967" i="6" s="1"/>
  <c r="X253" i="1"/>
  <c r="S181" i="1"/>
  <c r="AA629" i="6" s="1"/>
  <c r="S61" i="1"/>
  <c r="AA220" i="6" s="1"/>
  <c r="S63" i="1"/>
  <c r="AA216" i="6" s="1"/>
  <c r="S34" i="1"/>
  <c r="AA117" i="6" s="1"/>
  <c r="X34" i="1"/>
  <c r="S525" i="1"/>
  <c r="V525" i="1" s="1"/>
  <c r="X525" i="1"/>
  <c r="X441" i="1"/>
  <c r="S441" i="1"/>
  <c r="V441" i="1" s="1"/>
  <c r="X387" i="1"/>
  <c r="S387" i="1"/>
  <c r="V387" i="1" s="1"/>
  <c r="X324" i="1"/>
  <c r="S324" i="1"/>
  <c r="V324" i="1" s="1"/>
  <c r="S264" i="1"/>
  <c r="V264" i="1" s="1"/>
  <c r="S192" i="1"/>
  <c r="S17" i="1"/>
  <c r="AA23" i="6" s="1"/>
  <c r="S68" i="1"/>
  <c r="AA203" i="6" s="1"/>
  <c r="S91" i="1"/>
  <c r="AA287" i="6" s="1"/>
  <c r="X91" i="1"/>
  <c r="S114" i="1"/>
  <c r="AA440" i="6" s="1"/>
  <c r="S998" i="1"/>
  <c r="V998" i="1" s="1"/>
  <c r="X998" i="1"/>
  <c r="S923" i="1"/>
  <c r="V923" i="1" s="1"/>
  <c r="S851" i="1"/>
  <c r="V851" i="1" s="1"/>
  <c r="S782" i="1"/>
  <c r="V782" i="1" s="1"/>
  <c r="S716" i="1"/>
  <c r="V716" i="1" s="1"/>
  <c r="S650" i="1"/>
  <c r="S572" i="1"/>
  <c r="V572" i="1" s="1"/>
  <c r="X572" i="1"/>
  <c r="S503" i="1"/>
  <c r="V503" i="1" s="1"/>
  <c r="X503" i="1"/>
  <c r="S952" i="1"/>
  <c r="U952" i="1" s="1"/>
  <c r="W952" i="1" s="1"/>
  <c r="X952" i="1"/>
  <c r="S880" i="1"/>
  <c r="U880" i="1" s="1"/>
  <c r="W880" i="1" s="1"/>
  <c r="S811" i="1"/>
  <c r="V811" i="1" s="1"/>
  <c r="S733" i="1"/>
  <c r="U733" i="1" s="1"/>
  <c r="W733" i="1" s="1"/>
  <c r="S661" i="1"/>
  <c r="V661" i="1" s="1"/>
  <c r="S598" i="1"/>
  <c r="V598" i="1" s="1"/>
  <c r="S532" i="1"/>
  <c r="U532" i="1" s="1"/>
  <c r="W532" i="1" s="1"/>
  <c r="X532" i="1"/>
  <c r="S948" i="1"/>
  <c r="S807" i="1"/>
  <c r="V807" i="1" s="1"/>
  <c r="S747" i="1"/>
  <c r="V747" i="1" s="1"/>
  <c r="S678" i="1"/>
  <c r="S594" i="1"/>
  <c r="V594" i="1" s="1"/>
  <c r="S97" i="1"/>
  <c r="AA387" i="6" s="1"/>
  <c r="S500" i="1"/>
  <c r="V500" i="1" s="1"/>
  <c r="X500" i="1"/>
  <c r="S431" i="1"/>
  <c r="U431" i="1" s="1"/>
  <c r="W431" i="1" s="1"/>
  <c r="X431" i="1"/>
  <c r="X353" i="1"/>
  <c r="S353" i="1"/>
  <c r="V353" i="1" s="1"/>
  <c r="S296" i="1"/>
  <c r="V296" i="1" s="1"/>
  <c r="S242" i="1"/>
  <c r="X242" i="1"/>
  <c r="S170" i="1"/>
  <c r="S104" i="1"/>
  <c r="AA386" i="6" s="1"/>
  <c r="X104" i="1"/>
  <c r="S226" i="1"/>
  <c r="X226" i="1"/>
  <c r="S195" i="1"/>
  <c r="S140" i="1"/>
  <c r="V140" i="1" s="1"/>
  <c r="S320" i="1"/>
  <c r="X320" i="1"/>
  <c r="X462" i="1"/>
  <c r="S462" i="1"/>
  <c r="V462" i="1" s="1"/>
  <c r="S596" i="1"/>
  <c r="S750" i="1"/>
  <c r="V750" i="1" s="1"/>
  <c r="S902" i="1"/>
  <c r="V902" i="1" s="1"/>
  <c r="X375" i="1"/>
  <c r="S375" i="1"/>
  <c r="V375" i="1" s="1"/>
  <c r="S528" i="1"/>
  <c r="V528" i="1" s="1"/>
  <c r="X528" i="1"/>
  <c r="S651" i="1"/>
  <c r="V651" i="1" s="1"/>
  <c r="X651" i="1"/>
  <c r="S778" i="1"/>
  <c r="S931" i="1"/>
  <c r="V931" i="1" s="1"/>
  <c r="X931" i="1"/>
  <c r="S215" i="1"/>
  <c r="S361" i="1"/>
  <c r="V361" i="1" s="1"/>
  <c r="X361" i="1"/>
  <c r="X512" i="1"/>
  <c r="S512" i="1"/>
  <c r="V512" i="1" s="1"/>
  <c r="S642" i="1"/>
  <c r="S208" i="1"/>
  <c r="V208" i="1" s="1"/>
  <c r="X208" i="1"/>
  <c r="S249" i="1"/>
  <c r="V249" i="1" s="1"/>
  <c r="X390" i="1"/>
  <c r="S390" i="1"/>
  <c r="V390" i="1" s="1"/>
  <c r="S531" i="1"/>
  <c r="V531" i="1" s="1"/>
  <c r="X531" i="1"/>
  <c r="S673" i="1"/>
  <c r="V673" i="1" s="1"/>
  <c r="X673" i="1"/>
  <c r="S805" i="1"/>
  <c r="X805" i="1"/>
  <c r="S951" i="1"/>
  <c r="S860" i="1"/>
  <c r="V860" i="1" s="1"/>
  <c r="X860" i="1"/>
  <c r="S996" i="1"/>
  <c r="V996" i="1" s="1"/>
  <c r="S508" i="1"/>
  <c r="V508" i="1" s="1"/>
  <c r="X508" i="1"/>
  <c r="S683" i="1"/>
  <c r="V683" i="1" s="1"/>
  <c r="S331" i="1"/>
  <c r="V331" i="1" s="1"/>
  <c r="X331" i="1"/>
  <c r="X480" i="1"/>
  <c r="S480" i="1"/>
  <c r="V480" i="1" s="1"/>
  <c r="S600" i="1"/>
  <c r="V600" i="1" s="1"/>
  <c r="X600" i="1"/>
  <c r="S770" i="1"/>
  <c r="V770" i="1" s="1"/>
  <c r="S930" i="1"/>
  <c r="V930" i="1" s="1"/>
  <c r="S120" i="1"/>
  <c r="AA451" i="6" s="1"/>
  <c r="S511" i="1"/>
  <c r="V511" i="1" s="1"/>
  <c r="X511" i="1"/>
  <c r="S433" i="1"/>
  <c r="V433" i="1" s="1"/>
  <c r="X433" i="1"/>
  <c r="S376" i="1"/>
  <c r="V376" i="1" s="1"/>
  <c r="X376" i="1"/>
  <c r="S304" i="1"/>
  <c r="V304" i="1" s="1"/>
  <c r="X304" i="1"/>
  <c r="S247" i="1"/>
  <c r="X247" i="1"/>
  <c r="S175" i="1"/>
  <c r="AA633" i="6" s="1"/>
  <c r="S49" i="1"/>
  <c r="AA121" i="6" s="1"/>
  <c r="S51" i="1"/>
  <c r="AA207" i="6" s="1"/>
  <c r="S22" i="1"/>
  <c r="X22" i="1"/>
  <c r="X516" i="1"/>
  <c r="S516" i="1"/>
  <c r="V516" i="1" s="1"/>
  <c r="X438" i="1"/>
  <c r="S438" i="1"/>
  <c r="X384" i="1"/>
  <c r="S384" i="1"/>
  <c r="X318" i="1"/>
  <c r="S318" i="1"/>
  <c r="V318" i="1" s="1"/>
  <c r="S258" i="1"/>
  <c r="X186" i="1"/>
  <c r="S186" i="1"/>
  <c r="S98" i="1"/>
  <c r="AA372" i="6" s="1"/>
  <c r="S50" i="1"/>
  <c r="AA110" i="6" s="1"/>
  <c r="S67" i="1"/>
  <c r="AA206" i="6" s="1"/>
  <c r="X67" i="1"/>
  <c r="S102" i="1"/>
  <c r="AA385" i="6" s="1"/>
  <c r="S845" i="1"/>
  <c r="S776" i="1"/>
  <c r="S707" i="1"/>
  <c r="S641" i="1"/>
  <c r="V641" i="1" s="1"/>
  <c r="S569" i="1"/>
  <c r="V569" i="1" s="1"/>
  <c r="S149" i="1"/>
  <c r="AA556" i="6" s="1"/>
  <c r="X149" i="1"/>
  <c r="S802" i="1"/>
  <c r="U802" i="1" s="1"/>
  <c r="W802" i="1" s="1"/>
  <c r="X802" i="1"/>
  <c r="S724" i="1"/>
  <c r="V724" i="1" s="1"/>
  <c r="S655" i="1"/>
  <c r="S592" i="1"/>
  <c r="V592" i="1" s="1"/>
  <c r="X592" i="1"/>
  <c r="S529" i="1"/>
  <c r="V529" i="1" s="1"/>
  <c r="X529" i="1"/>
  <c r="S741" i="1"/>
  <c r="V741" i="1" s="1"/>
  <c r="S660" i="1"/>
  <c r="V660" i="1" s="1"/>
  <c r="X660" i="1"/>
  <c r="S591" i="1"/>
  <c r="V591" i="1" s="1"/>
  <c r="X591" i="1"/>
  <c r="S45" i="1"/>
  <c r="AA120" i="6" s="1"/>
  <c r="X497" i="1"/>
  <c r="S497" i="1"/>
  <c r="S428" i="1"/>
  <c r="V428" i="1" s="1"/>
  <c r="X428" i="1"/>
  <c r="S347" i="1"/>
  <c r="V347" i="1" s="1"/>
  <c r="X347" i="1"/>
  <c r="S293" i="1"/>
  <c r="AA1118" i="6" s="1"/>
  <c r="S233" i="1"/>
  <c r="V233" i="1" s="1"/>
  <c r="X233" i="1"/>
  <c r="S161" i="1"/>
  <c r="S84" i="1"/>
  <c r="AA289" i="6" s="1"/>
  <c r="S238" i="1"/>
  <c r="X207" i="1"/>
  <c r="S207" i="1"/>
  <c r="S152" i="1"/>
  <c r="X327" i="1"/>
  <c r="S327" i="1"/>
  <c r="V327" i="1" s="1"/>
  <c r="S469" i="1"/>
  <c r="V469" i="1" s="1"/>
  <c r="X469" i="1"/>
  <c r="S608" i="1"/>
  <c r="V608" i="1" s="1"/>
  <c r="S757" i="1"/>
  <c r="V757" i="1" s="1"/>
  <c r="S382" i="1"/>
  <c r="V382" i="1" s="1"/>
  <c r="X382" i="1"/>
  <c r="S535" i="1"/>
  <c r="V535" i="1" s="1"/>
  <c r="X535" i="1"/>
  <c r="S663" i="1"/>
  <c r="V663" i="1" s="1"/>
  <c r="S790" i="1"/>
  <c r="S943" i="1"/>
  <c r="V943" i="1" s="1"/>
  <c r="S227" i="1"/>
  <c r="S373" i="1"/>
  <c r="X373" i="1"/>
  <c r="S519" i="1"/>
  <c r="V519" i="1" s="1"/>
  <c r="X519" i="1"/>
  <c r="S668" i="1"/>
  <c r="V668" i="1" s="1"/>
  <c r="S220" i="1"/>
  <c r="AA813" i="6" s="1"/>
  <c r="S261" i="1"/>
  <c r="X404" i="1"/>
  <c r="S404" i="1"/>
  <c r="S543" i="1"/>
  <c r="V543" i="1" s="1"/>
  <c r="X543" i="1"/>
  <c r="S685" i="1"/>
  <c r="X685" i="1"/>
  <c r="S817" i="1"/>
  <c r="S259" i="1"/>
  <c r="AA963" i="6" s="1"/>
  <c r="X259" i="1"/>
  <c r="S522" i="1"/>
  <c r="V522" i="1" s="1"/>
  <c r="X522" i="1"/>
  <c r="S690" i="1"/>
  <c r="V690" i="1" s="1"/>
  <c r="S343" i="1"/>
  <c r="V343" i="1" s="1"/>
  <c r="X343" i="1"/>
  <c r="X492" i="1"/>
  <c r="S492" i="1"/>
  <c r="V492" i="1" s="1"/>
  <c r="S612" i="1"/>
  <c r="V612" i="1" s="1"/>
  <c r="S789" i="1"/>
  <c r="V789" i="1" s="1"/>
  <c r="X789" i="1"/>
  <c r="S89" i="1"/>
  <c r="AA295" i="6" s="1"/>
  <c r="S505" i="1"/>
  <c r="V505" i="1" s="1"/>
  <c r="X505" i="1"/>
  <c r="S430" i="1"/>
  <c r="X430" i="1"/>
  <c r="S367" i="1"/>
  <c r="X367" i="1"/>
  <c r="S301" i="1"/>
  <c r="X301" i="1"/>
  <c r="S241" i="1"/>
  <c r="V241" i="1" s="1"/>
  <c r="S169" i="1"/>
  <c r="S139" i="1"/>
  <c r="U139" i="1" s="1"/>
  <c r="W139" i="1" s="1"/>
  <c r="X139" i="1"/>
  <c r="S39" i="1"/>
  <c r="AA119" i="6" s="1"/>
  <c r="S10" i="1"/>
  <c r="AA10" i="6" s="1"/>
  <c r="X507" i="1"/>
  <c r="S507" i="1"/>
  <c r="X435" i="1"/>
  <c r="S435" i="1"/>
  <c r="V435" i="1" s="1"/>
  <c r="X372" i="1"/>
  <c r="S372" i="1"/>
  <c r="X315" i="1"/>
  <c r="S315" i="1"/>
  <c r="X252" i="1"/>
  <c r="S252" i="1"/>
  <c r="AA968" i="6" s="1"/>
  <c r="X180" i="1"/>
  <c r="S180" i="1"/>
  <c r="S83" i="1"/>
  <c r="AA293" i="6" s="1"/>
  <c r="S38" i="1"/>
  <c r="AA111" i="6" s="1"/>
  <c r="S16" i="1"/>
  <c r="AA13" i="6" s="1"/>
  <c r="S66" i="1"/>
  <c r="AA217" i="6" s="1"/>
  <c r="S839" i="1"/>
  <c r="V839" i="1" s="1"/>
  <c r="S773" i="1"/>
  <c r="X773" i="1"/>
  <c r="S704" i="1"/>
  <c r="V704" i="1" s="1"/>
  <c r="S635" i="1"/>
  <c r="V635" i="1" s="1"/>
  <c r="X635" i="1"/>
  <c r="S563" i="1"/>
  <c r="V563" i="1" s="1"/>
  <c r="X563" i="1"/>
  <c r="S799" i="1"/>
  <c r="V799" i="1" s="1"/>
  <c r="X799" i="1"/>
  <c r="S718" i="1"/>
  <c r="V718" i="1" s="1"/>
  <c r="S652" i="1"/>
  <c r="X586" i="1"/>
  <c r="S586" i="1"/>
  <c r="V586" i="1" s="1"/>
  <c r="S520" i="1"/>
  <c r="V520" i="1" s="1"/>
  <c r="X520" i="1"/>
  <c r="S738" i="1"/>
  <c r="V738" i="1" s="1"/>
  <c r="S654" i="1"/>
  <c r="V654" i="1" s="1"/>
  <c r="X654" i="1"/>
  <c r="S579" i="1"/>
  <c r="V579" i="1" s="1"/>
  <c r="X579" i="1"/>
  <c r="X132" i="1"/>
  <c r="S132" i="1"/>
  <c r="AA449" i="6" s="1"/>
  <c r="S494" i="1"/>
  <c r="V494" i="1" s="1"/>
  <c r="X494" i="1"/>
  <c r="S419" i="1"/>
  <c r="V419" i="1" s="1"/>
  <c r="X419" i="1"/>
  <c r="S341" i="1"/>
  <c r="V341" i="1" s="1"/>
  <c r="X341" i="1"/>
  <c r="S290" i="1"/>
  <c r="X290" i="1"/>
  <c r="S230" i="1"/>
  <c r="AA899" i="6" s="1"/>
  <c r="S158" i="1"/>
  <c r="S153" i="1"/>
  <c r="S250" i="1"/>
  <c r="X250" i="1"/>
  <c r="S219" i="1"/>
  <c r="S164" i="1"/>
  <c r="X164" i="1"/>
  <c r="X339" i="1"/>
  <c r="S339" i="1"/>
  <c r="V339" i="1" s="1"/>
  <c r="X476" i="1"/>
  <c r="S476" i="1"/>
  <c r="S620" i="1"/>
  <c r="V620" i="1" s="1"/>
  <c r="S785" i="1"/>
  <c r="V785" i="1" s="1"/>
  <c r="S394" i="1"/>
  <c r="V394" i="1" s="1"/>
  <c r="X394" i="1"/>
  <c r="S547" i="1"/>
  <c r="V547" i="1" s="1"/>
  <c r="X547" i="1"/>
  <c r="S677" i="1"/>
  <c r="V677" i="1" s="1"/>
  <c r="S809" i="1"/>
  <c r="V809" i="1" s="1"/>
  <c r="S239" i="1"/>
  <c r="S380" i="1"/>
  <c r="V380" i="1" s="1"/>
  <c r="X380" i="1"/>
  <c r="S526" i="1"/>
  <c r="V526" i="1" s="1"/>
  <c r="X526" i="1"/>
  <c r="S675" i="1"/>
  <c r="V675" i="1" s="1"/>
  <c r="S232" i="1"/>
  <c r="V232" i="1" s="1"/>
  <c r="X273" i="1"/>
  <c r="S273" i="1"/>
  <c r="X411" i="1"/>
  <c r="S411" i="1"/>
  <c r="V411" i="1" s="1"/>
  <c r="S557" i="1"/>
  <c r="V557" i="1" s="1"/>
  <c r="X557" i="1"/>
  <c r="S692" i="1"/>
  <c r="V692" i="1" s="1"/>
  <c r="S831" i="1"/>
  <c r="V831" i="1" s="1"/>
  <c r="S744" i="1"/>
  <c r="V744" i="1" s="1"/>
  <c r="S295" i="1"/>
  <c r="S541" i="1"/>
  <c r="X541" i="1"/>
  <c r="S709" i="1"/>
  <c r="V709" i="1" s="1"/>
  <c r="S350" i="1"/>
  <c r="V350" i="1" s="1"/>
  <c r="X350" i="1"/>
  <c r="S499" i="1"/>
  <c r="X499" i="1"/>
  <c r="S624" i="1"/>
  <c r="V624" i="1" s="1"/>
  <c r="X624" i="1"/>
  <c r="S808" i="1"/>
  <c r="V808" i="1" s="1"/>
  <c r="X808" i="1"/>
  <c r="S86" i="1"/>
  <c r="AA292" i="6" s="1"/>
  <c r="S496" i="1"/>
  <c r="X496" i="1"/>
  <c r="S424" i="1"/>
  <c r="V424" i="1" s="1"/>
  <c r="X424" i="1"/>
  <c r="S364" i="1"/>
  <c r="X364" i="1"/>
  <c r="S298" i="1"/>
  <c r="AA1128" i="6" s="1"/>
  <c r="S235" i="1"/>
  <c r="V235" i="1" s="1"/>
  <c r="S163" i="1"/>
  <c r="X111" i="1"/>
  <c r="S111" i="1"/>
  <c r="AA380" i="6" s="1"/>
  <c r="S27" i="1"/>
  <c r="AA15" i="6" s="1"/>
  <c r="S105" i="1"/>
  <c r="AA376" i="6" s="1"/>
  <c r="X504" i="1"/>
  <c r="S504" i="1"/>
  <c r="V504" i="1" s="1"/>
  <c r="X432" i="1"/>
  <c r="S432" i="1"/>
  <c r="V432" i="1" s="1"/>
  <c r="X369" i="1"/>
  <c r="S369" i="1"/>
  <c r="V369" i="1" s="1"/>
  <c r="X306" i="1"/>
  <c r="S306" i="1"/>
  <c r="V306" i="1" s="1"/>
  <c r="X246" i="1"/>
  <c r="S246" i="1"/>
  <c r="S174" i="1"/>
  <c r="AA641" i="6" s="1"/>
  <c r="S14" i="1"/>
  <c r="AA12" i="6" s="1"/>
  <c r="S20" i="1"/>
  <c r="AA14" i="6" s="1"/>
  <c r="S76" i="1"/>
  <c r="AA302" i="6" s="1"/>
  <c r="X76" i="1"/>
  <c r="S54" i="1"/>
  <c r="AA199" i="6" s="1"/>
  <c r="S833" i="1"/>
  <c r="V833" i="1" s="1"/>
  <c r="S761" i="1"/>
  <c r="V761" i="1" s="1"/>
  <c r="X761" i="1"/>
  <c r="S701" i="1"/>
  <c r="V701" i="1" s="1"/>
  <c r="X701" i="1"/>
  <c r="S629" i="1"/>
  <c r="X629" i="1"/>
  <c r="S554" i="1"/>
  <c r="V554" i="1" s="1"/>
  <c r="X554" i="1"/>
  <c r="S793" i="1"/>
  <c r="V793" i="1" s="1"/>
  <c r="S712" i="1"/>
  <c r="V712" i="1" s="1"/>
  <c r="S649" i="1"/>
  <c r="U649" i="1" s="1"/>
  <c r="W649" i="1" s="1"/>
  <c r="S583" i="1"/>
  <c r="V583" i="1" s="1"/>
  <c r="X583" i="1"/>
  <c r="S151" i="1"/>
  <c r="AA552" i="6" s="1"/>
  <c r="S792" i="1"/>
  <c r="U792" i="1" s="1"/>
  <c r="W792" i="1" s="1"/>
  <c r="X792" i="1"/>
  <c r="S732" i="1"/>
  <c r="V732" i="1" s="1"/>
  <c r="S648" i="1"/>
  <c r="X648" i="1"/>
  <c r="S576" i="1"/>
  <c r="V576" i="1" s="1"/>
  <c r="X576" i="1"/>
  <c r="S121" i="1"/>
  <c r="AA459" i="6" s="1"/>
  <c r="X121" i="1"/>
  <c r="X485" i="1"/>
  <c r="S485" i="1"/>
  <c r="V485" i="1" s="1"/>
  <c r="S416" i="1"/>
  <c r="X416" i="1"/>
  <c r="S338" i="1"/>
  <c r="V338" i="1" s="1"/>
  <c r="X338" i="1"/>
  <c r="S284" i="1"/>
  <c r="AA1111" i="6" s="1"/>
  <c r="S221" i="1"/>
  <c r="S146" i="1"/>
  <c r="S131" i="1"/>
  <c r="AA452" i="6" s="1"/>
  <c r="S262" i="1"/>
  <c r="AA965" i="6" s="1"/>
  <c r="X262" i="1"/>
  <c r="S231" i="1"/>
  <c r="AA897" i="6" s="1"/>
  <c r="S176" i="1"/>
  <c r="AA625" i="6" s="1"/>
  <c r="S358" i="1"/>
  <c r="X358" i="1"/>
  <c r="S488" i="1"/>
  <c r="V488" i="1" s="1"/>
  <c r="X488" i="1"/>
  <c r="S639" i="1"/>
  <c r="V639" i="1" s="1"/>
  <c r="S797" i="1"/>
  <c r="V797" i="1" s="1"/>
  <c r="S401" i="1"/>
  <c r="V401" i="1" s="1"/>
  <c r="X401" i="1"/>
  <c r="S561" i="1"/>
  <c r="V561" i="1" s="1"/>
  <c r="X561" i="1"/>
  <c r="S696" i="1"/>
  <c r="V696" i="1" s="1"/>
  <c r="S823" i="1"/>
  <c r="V823" i="1" s="1"/>
  <c r="S967" i="1"/>
  <c r="V967" i="1" s="1"/>
  <c r="S251" i="1"/>
  <c r="AA957" i="6" s="1"/>
  <c r="S392" i="1"/>
  <c r="V392" i="1" s="1"/>
  <c r="X392" i="1"/>
  <c r="S533" i="1"/>
  <c r="V533" i="1" s="1"/>
  <c r="X533" i="1"/>
  <c r="S687" i="1"/>
  <c r="V687" i="1" s="1"/>
  <c r="S244" i="1"/>
  <c r="X285" i="1"/>
  <c r="S285" i="1"/>
  <c r="X423" i="1"/>
  <c r="S423" i="1"/>
  <c r="V423" i="1" s="1"/>
  <c r="S585" i="1"/>
  <c r="V585" i="1" s="1"/>
  <c r="X585" i="1"/>
  <c r="S711" i="1"/>
  <c r="V711" i="1" s="1"/>
  <c r="S843" i="1"/>
  <c r="V843" i="1" s="1"/>
  <c r="X843" i="1"/>
  <c r="S756" i="1"/>
  <c r="V756" i="1" s="1"/>
  <c r="S307" i="1"/>
  <c r="V307" i="1" s="1"/>
  <c r="X307" i="1"/>
  <c r="S555" i="1"/>
  <c r="V555" i="1" s="1"/>
  <c r="X555" i="1"/>
  <c r="S721" i="1"/>
  <c r="V721" i="1" s="1"/>
  <c r="X362" i="1"/>
  <c r="S362" i="1"/>
  <c r="X513" i="1"/>
  <c r="S513" i="1"/>
  <c r="V513" i="1" s="1"/>
  <c r="S669" i="1"/>
  <c r="V669" i="1" s="1"/>
  <c r="S822" i="1"/>
  <c r="V822" i="1" s="1"/>
  <c r="X822" i="1"/>
  <c r="S59" i="1"/>
  <c r="AA202" i="6" s="1"/>
  <c r="X59" i="1"/>
  <c r="S490" i="1"/>
  <c r="V490" i="1" s="1"/>
  <c r="X490" i="1"/>
  <c r="S421" i="1"/>
  <c r="V421" i="1" s="1"/>
  <c r="X421" i="1"/>
  <c r="S355" i="1"/>
  <c r="X355" i="1"/>
  <c r="S292" i="1"/>
  <c r="AA1117" i="6" s="1"/>
  <c r="X292" i="1"/>
  <c r="S229" i="1"/>
  <c r="X229" i="1"/>
  <c r="S157" i="1"/>
  <c r="AA554" i="6" s="1"/>
  <c r="S101" i="1"/>
  <c r="AA373" i="6" s="1"/>
  <c r="X15" i="1"/>
  <c r="S15" i="1"/>
  <c r="AA26" i="6" s="1"/>
  <c r="S82" i="1"/>
  <c r="AA296" i="6" s="1"/>
  <c r="X495" i="1"/>
  <c r="S495" i="1"/>
  <c r="X429" i="1"/>
  <c r="S429" i="1"/>
  <c r="V429" i="1" s="1"/>
  <c r="X366" i="1"/>
  <c r="S366" i="1"/>
  <c r="V366" i="1" s="1"/>
  <c r="X303" i="1"/>
  <c r="S303" i="1"/>
  <c r="V303" i="1" s="1"/>
  <c r="S240" i="1"/>
  <c r="S168" i="1"/>
  <c r="S71" i="1"/>
  <c r="AA212" i="6" s="1"/>
  <c r="X57" i="1"/>
  <c r="S57" i="1"/>
  <c r="AA218" i="6" s="1"/>
  <c r="S52" i="1"/>
  <c r="AA215" i="6" s="1"/>
  <c r="S48" i="1"/>
  <c r="AA113" i="6" s="1"/>
  <c r="S827" i="1"/>
  <c r="V827" i="1" s="1"/>
  <c r="S752" i="1"/>
  <c r="V752" i="1" s="1"/>
  <c r="S698" i="1"/>
  <c r="V698" i="1" s="1"/>
  <c r="S626" i="1"/>
  <c r="V626" i="1" s="1"/>
  <c r="X626" i="1"/>
  <c r="S551" i="1"/>
  <c r="V551" i="1" s="1"/>
  <c r="X551" i="1"/>
  <c r="S787" i="1"/>
  <c r="V787" i="1" s="1"/>
  <c r="X787" i="1"/>
  <c r="S706" i="1"/>
  <c r="V706" i="1" s="1"/>
  <c r="X706" i="1"/>
  <c r="S643" i="1"/>
  <c r="U643" i="1" s="1"/>
  <c r="W643" i="1" s="1"/>
  <c r="S580" i="1"/>
  <c r="V580" i="1" s="1"/>
  <c r="X580" i="1"/>
  <c r="S999" i="1"/>
  <c r="V999" i="1" s="1"/>
  <c r="S783" i="1"/>
  <c r="V783" i="1" s="1"/>
  <c r="X783" i="1"/>
  <c r="S729" i="1"/>
  <c r="V729" i="1" s="1"/>
  <c r="X729" i="1"/>
  <c r="S645" i="1"/>
  <c r="V645" i="1" s="1"/>
  <c r="X645" i="1"/>
  <c r="S573" i="1"/>
  <c r="V573" i="1" s="1"/>
  <c r="X573" i="1"/>
  <c r="S113" i="1"/>
  <c r="AA439" i="6" s="1"/>
  <c r="X113" i="1"/>
  <c r="S482" i="1"/>
  <c r="V482" i="1" s="1"/>
  <c r="X482" i="1"/>
  <c r="S398" i="1"/>
  <c r="U398" i="1" s="1"/>
  <c r="W398" i="1" s="1"/>
  <c r="X398" i="1"/>
  <c r="S335" i="1"/>
  <c r="U335" i="1" s="1"/>
  <c r="W335" i="1" s="1"/>
  <c r="X335" i="1"/>
  <c r="S281" i="1"/>
  <c r="S218" i="1"/>
  <c r="X126" i="1"/>
  <c r="S126" i="1"/>
  <c r="AA446" i="6" s="1"/>
  <c r="S143" i="1"/>
  <c r="V143" i="1" s="1"/>
  <c r="S274" i="1"/>
  <c r="AA1044" i="6" s="1"/>
  <c r="S243" i="1"/>
  <c r="X188" i="1"/>
  <c r="S188" i="1"/>
  <c r="S370" i="1"/>
  <c r="V370" i="1" s="1"/>
  <c r="X370" i="1"/>
  <c r="S502" i="1"/>
  <c r="V502" i="1" s="1"/>
  <c r="X502" i="1"/>
  <c r="S646" i="1"/>
  <c r="S804" i="1"/>
  <c r="V804" i="1" s="1"/>
  <c r="S415" i="1"/>
  <c r="V415" i="1" s="1"/>
  <c r="X415" i="1"/>
  <c r="S568" i="1"/>
  <c r="V568" i="1" s="1"/>
  <c r="X568" i="1"/>
  <c r="S703" i="1"/>
  <c r="V703" i="1" s="1"/>
  <c r="S835" i="1"/>
  <c r="V835" i="1" s="1"/>
  <c r="S263" i="1"/>
  <c r="X263" i="1"/>
  <c r="S406" i="1"/>
  <c r="V406" i="1" s="1"/>
  <c r="X406" i="1"/>
  <c r="S545" i="1"/>
  <c r="V545" i="1" s="1"/>
  <c r="X545" i="1"/>
  <c r="S694" i="1"/>
  <c r="V694" i="1" s="1"/>
  <c r="S256" i="1"/>
  <c r="AA960" i="6" s="1"/>
  <c r="X256" i="1"/>
  <c r="S297" i="1"/>
  <c r="S437" i="1"/>
  <c r="V437" i="1" s="1"/>
  <c r="X437" i="1"/>
  <c r="S597" i="1"/>
  <c r="V597" i="1" s="1"/>
  <c r="S723" i="1"/>
  <c r="V723" i="1" s="1"/>
  <c r="S765" i="1"/>
  <c r="V765" i="1" s="1"/>
  <c r="X765" i="1"/>
  <c r="S319" i="1"/>
  <c r="V319" i="1" s="1"/>
  <c r="X319" i="1"/>
  <c r="S581" i="1"/>
  <c r="X581" i="1"/>
  <c r="S735" i="1"/>
  <c r="V735" i="1" s="1"/>
  <c r="S374" i="1"/>
  <c r="V374" i="1" s="1"/>
  <c r="X374" i="1"/>
  <c r="S527" i="1"/>
  <c r="V527" i="1" s="1"/>
  <c r="X527" i="1"/>
  <c r="S676" i="1"/>
  <c r="V676" i="1" s="1"/>
  <c r="S834" i="1"/>
  <c r="V834" i="1" s="1"/>
  <c r="S47" i="1"/>
  <c r="AA118" i="6" s="1"/>
  <c r="X47" i="1"/>
  <c r="S484" i="1"/>
  <c r="V484" i="1" s="1"/>
  <c r="X484" i="1"/>
  <c r="S418" i="1"/>
  <c r="V418" i="1" s="1"/>
  <c r="X418" i="1"/>
  <c r="S352" i="1"/>
  <c r="V352" i="1" s="1"/>
  <c r="X352" i="1"/>
  <c r="S289" i="1"/>
  <c r="V289" i="1" s="1"/>
  <c r="S223" i="1"/>
  <c r="AA807" i="6" s="1"/>
  <c r="S145" i="1"/>
  <c r="V145" i="1" s="1"/>
  <c r="S8" i="1"/>
  <c r="S65" i="1"/>
  <c r="AA205" i="6" s="1"/>
  <c r="X65" i="1"/>
  <c r="S53" i="1"/>
  <c r="AA198" i="6" s="1"/>
  <c r="X486" i="1"/>
  <c r="S486" i="1"/>
  <c r="V486" i="1" s="1"/>
  <c r="X420" i="1"/>
  <c r="S420" i="1"/>
  <c r="V420" i="1" s="1"/>
  <c r="X360" i="1"/>
  <c r="S360" i="1"/>
  <c r="V360" i="1" s="1"/>
  <c r="S300" i="1"/>
  <c r="AA1121" i="6" s="1"/>
  <c r="X234" i="1"/>
  <c r="S234" i="1"/>
  <c r="AA903" i="6" s="1"/>
  <c r="S162" i="1"/>
  <c r="S56" i="1"/>
  <c r="AA201" i="6" s="1"/>
  <c r="S79" i="1"/>
  <c r="AA300" i="6" s="1"/>
  <c r="S43" i="1"/>
  <c r="AA109" i="6" s="1"/>
  <c r="X43" i="1"/>
  <c r="S36" i="1"/>
  <c r="AA106" i="6" s="1"/>
  <c r="S821" i="1"/>
  <c r="V821" i="1" s="1"/>
  <c r="S746" i="1"/>
  <c r="V746" i="1" s="1"/>
  <c r="S689" i="1"/>
  <c r="V689" i="1" s="1"/>
  <c r="S617" i="1"/>
  <c r="V617" i="1" s="1"/>
  <c r="S548" i="1"/>
  <c r="V548" i="1" s="1"/>
  <c r="X548" i="1"/>
  <c r="S922" i="1"/>
  <c r="S781" i="1"/>
  <c r="V781" i="1" s="1"/>
  <c r="X781" i="1"/>
  <c r="S700" i="1"/>
  <c r="V700" i="1" s="1"/>
  <c r="X700" i="1"/>
  <c r="S637" i="1"/>
  <c r="U637" i="1" s="1"/>
  <c r="W637" i="1" s="1"/>
  <c r="X637" i="1"/>
  <c r="S577" i="1"/>
  <c r="V577" i="1" s="1"/>
  <c r="X577" i="1"/>
  <c r="S780" i="1"/>
  <c r="V780" i="1" s="1"/>
  <c r="S720" i="1"/>
  <c r="V720" i="1" s="1"/>
  <c r="X720" i="1"/>
  <c r="S636" i="1"/>
  <c r="V636" i="1" s="1"/>
  <c r="X636" i="1"/>
  <c r="S570" i="1"/>
  <c r="V570" i="1" s="1"/>
  <c r="X570" i="1"/>
  <c r="S7" i="1"/>
  <c r="S473" i="1"/>
  <c r="V473" i="1" s="1"/>
  <c r="X473" i="1"/>
  <c r="S395" i="1"/>
  <c r="V395" i="1" s="1"/>
  <c r="X395" i="1"/>
  <c r="S329" i="1"/>
  <c r="V329" i="1" s="1"/>
  <c r="X329" i="1"/>
  <c r="S278" i="1"/>
  <c r="S209" i="1"/>
  <c r="S112" i="1"/>
  <c r="AA448" i="6" s="1"/>
  <c r="X112" i="1"/>
  <c r="S142" i="1"/>
  <c r="V142" i="1" s="1"/>
  <c r="X142" i="1"/>
  <c r="S286" i="1"/>
  <c r="V286" i="1" s="1"/>
  <c r="X255" i="1"/>
  <c r="S255" i="1"/>
  <c r="AA971" i="6" s="1"/>
  <c r="S200" i="1"/>
  <c r="AA730" i="6" s="1"/>
  <c r="X389" i="1"/>
  <c r="S389" i="1"/>
  <c r="V389" i="1" s="1"/>
  <c r="S509" i="1"/>
  <c r="V509" i="1" s="1"/>
  <c r="X509" i="1"/>
  <c r="S816" i="1"/>
  <c r="V816" i="1" s="1"/>
  <c r="S427" i="1"/>
  <c r="V427" i="1" s="1"/>
  <c r="X427" i="1"/>
  <c r="S575" i="1"/>
  <c r="V575" i="1" s="1"/>
  <c r="S715" i="1"/>
  <c r="V715" i="1" s="1"/>
  <c r="S275" i="1"/>
  <c r="X275" i="1"/>
  <c r="X413" i="1"/>
  <c r="S413" i="1"/>
  <c r="V413" i="1" s="1"/>
  <c r="S559" i="1"/>
  <c r="V559" i="1" s="1"/>
  <c r="X559" i="1"/>
  <c r="S713" i="1"/>
  <c r="V713" i="1" s="1"/>
  <c r="X165" i="1"/>
  <c r="S165" i="1"/>
  <c r="AA559" i="6" s="1"/>
  <c r="X309" i="1"/>
  <c r="S309" i="1"/>
  <c r="V309" i="1" s="1"/>
  <c r="X444" i="1"/>
  <c r="S444" i="1"/>
  <c r="S609" i="1"/>
  <c r="V609" i="1" s="1"/>
  <c r="S730" i="1"/>
  <c r="V730" i="1" s="1"/>
  <c r="S772" i="1"/>
  <c r="V772" i="1" s="1"/>
  <c r="S442" i="1"/>
  <c r="V442" i="1" s="1"/>
  <c r="X442" i="1"/>
  <c r="S595" i="1"/>
  <c r="V595" i="1" s="1"/>
  <c r="X595" i="1"/>
  <c r="S749" i="1"/>
  <c r="V749" i="1" s="1"/>
  <c r="X381" i="1"/>
  <c r="S381" i="1"/>
  <c r="V381" i="1" s="1"/>
  <c r="S534" i="1"/>
  <c r="V534" i="1" s="1"/>
  <c r="X534" i="1"/>
  <c r="S695" i="1"/>
  <c r="V695" i="1" s="1"/>
  <c r="S35" i="1"/>
  <c r="AA116" i="6" s="1"/>
  <c r="S478" i="1"/>
  <c r="V478" i="1" s="1"/>
  <c r="X478" i="1"/>
  <c r="S412" i="1"/>
  <c r="V412" i="1" s="1"/>
  <c r="X412" i="1"/>
  <c r="S346" i="1"/>
  <c r="V346" i="1" s="1"/>
  <c r="X346" i="1"/>
  <c r="S283" i="1"/>
  <c r="AA1040" i="6" s="1"/>
  <c r="X283" i="1"/>
  <c r="S217" i="1"/>
  <c r="V217" i="1" s="1"/>
  <c r="X217" i="1"/>
  <c r="S130" i="1"/>
  <c r="AA458" i="6" s="1"/>
  <c r="S141" i="1"/>
  <c r="S41" i="1"/>
  <c r="AA108" i="6" s="1"/>
  <c r="S564" i="1"/>
  <c r="V564" i="1" s="1"/>
  <c r="X483" i="1"/>
  <c r="S483" i="1"/>
  <c r="V483" i="1" s="1"/>
  <c r="X417" i="1"/>
  <c r="S417" i="1"/>
  <c r="V417" i="1" s="1"/>
  <c r="X357" i="1"/>
  <c r="S357" i="1"/>
  <c r="V357" i="1" s="1"/>
  <c r="X294" i="1"/>
  <c r="S294" i="1"/>
  <c r="V294" i="1" s="1"/>
  <c r="S228" i="1"/>
  <c r="X156" i="1"/>
  <c r="S156" i="1"/>
  <c r="S32" i="1"/>
  <c r="AA20" i="6" s="1"/>
  <c r="S55" i="1"/>
  <c r="AA200" i="6" s="1"/>
  <c r="S31" i="1"/>
  <c r="AA19" i="6" s="1"/>
  <c r="X31" i="1"/>
  <c r="S18" i="1"/>
  <c r="AA30" i="6" s="1"/>
  <c r="S818" i="1"/>
  <c r="V818" i="1" s="1"/>
  <c r="S740" i="1"/>
  <c r="V740" i="1" s="1"/>
  <c r="S686" i="1"/>
  <c r="V686" i="1" s="1"/>
  <c r="S614" i="1"/>
  <c r="V614" i="1" s="1"/>
  <c r="S539" i="1"/>
  <c r="V539" i="1" s="1"/>
  <c r="X539" i="1"/>
  <c r="S844" i="1"/>
  <c r="V844" i="1" s="1"/>
  <c r="S775" i="1"/>
  <c r="V775" i="1" s="1"/>
  <c r="X775" i="1"/>
  <c r="S697" i="1"/>
  <c r="V697" i="1" s="1"/>
  <c r="X697" i="1"/>
  <c r="S634" i="1"/>
  <c r="V634" i="1" s="1"/>
  <c r="X571" i="1"/>
  <c r="S571" i="1"/>
  <c r="V571" i="1" s="1"/>
  <c r="S912" i="1"/>
  <c r="V912" i="1" s="1"/>
  <c r="S840" i="1"/>
  <c r="V840" i="1" s="1"/>
  <c r="S777" i="1"/>
  <c r="V777" i="1" s="1"/>
  <c r="X777" i="1"/>
  <c r="S717" i="1"/>
  <c r="V717" i="1" s="1"/>
  <c r="S633" i="1"/>
  <c r="V633" i="1" s="1"/>
  <c r="X633" i="1"/>
  <c r="X138" i="1"/>
  <c r="S138" i="1"/>
  <c r="S74" i="1"/>
  <c r="AA299" i="6" s="1"/>
  <c r="X74" i="1"/>
  <c r="S470" i="1"/>
  <c r="V470" i="1" s="1"/>
  <c r="X470" i="1"/>
  <c r="S386" i="1"/>
  <c r="V386" i="1" s="1"/>
  <c r="X386" i="1"/>
  <c r="S326" i="1"/>
  <c r="V326" i="1" s="1"/>
  <c r="X326" i="1"/>
  <c r="S272" i="1"/>
  <c r="AA1041" i="6" s="1"/>
  <c r="S206" i="1"/>
  <c r="AA809" i="6" s="1"/>
  <c r="X99" i="1"/>
  <c r="S99" i="1"/>
  <c r="AA383" i="6" s="1"/>
  <c r="S154" i="1"/>
  <c r="AA563" i="6" s="1"/>
  <c r="S391" i="1"/>
  <c r="V391" i="1" s="1"/>
  <c r="X391" i="1"/>
  <c r="X267" i="1"/>
  <c r="S267" i="1"/>
  <c r="S212" i="1"/>
  <c r="X212" i="1"/>
  <c r="S403" i="1"/>
  <c r="V403" i="1" s="1"/>
  <c r="X403" i="1"/>
  <c r="S523" i="1"/>
  <c r="V523" i="1" s="1"/>
  <c r="X523" i="1"/>
  <c r="S830" i="1"/>
  <c r="V830" i="1" s="1"/>
  <c r="S434" i="1"/>
  <c r="V434" i="1" s="1"/>
  <c r="X434" i="1"/>
  <c r="S589" i="1"/>
  <c r="X589" i="1"/>
  <c r="S727" i="1"/>
  <c r="V727" i="1" s="1"/>
  <c r="X727" i="1"/>
  <c r="S995" i="1"/>
  <c r="V995" i="1" s="1"/>
  <c r="S287" i="1"/>
  <c r="V287" i="1" s="1"/>
  <c r="X425" i="1"/>
  <c r="S425" i="1"/>
  <c r="V425" i="1" s="1"/>
  <c r="S566" i="1"/>
  <c r="V566" i="1" s="1"/>
  <c r="X566" i="1"/>
  <c r="S725" i="1"/>
  <c r="S177" i="1"/>
  <c r="X321" i="1"/>
  <c r="S321" i="1"/>
  <c r="V321" i="1" s="1"/>
  <c r="X456" i="1"/>
  <c r="S456" i="1"/>
  <c r="V456" i="1" s="1"/>
  <c r="S621" i="1"/>
  <c r="V621" i="1" s="1"/>
  <c r="S739" i="1"/>
  <c r="V739" i="1" s="1"/>
  <c r="S779" i="1"/>
  <c r="V779" i="1" s="1"/>
  <c r="S454" i="1"/>
  <c r="V454" i="1" s="1"/>
  <c r="X454" i="1"/>
  <c r="S607" i="1"/>
  <c r="V607" i="1" s="1"/>
  <c r="X607" i="1"/>
  <c r="S784" i="1"/>
  <c r="V784" i="1" s="1"/>
  <c r="X393" i="1"/>
  <c r="S393" i="1"/>
  <c r="V393" i="1" s="1"/>
  <c r="S546" i="1"/>
  <c r="V546" i="1" s="1"/>
  <c r="X546" i="1"/>
  <c r="S702" i="1"/>
  <c r="V702" i="1" s="1"/>
  <c r="X702" i="1"/>
  <c r="S11" i="1"/>
  <c r="AA28" i="6" s="1"/>
  <c r="S472" i="1"/>
  <c r="V472" i="1" s="1"/>
  <c r="X472" i="1"/>
  <c r="S409" i="1"/>
  <c r="V409" i="1" s="1"/>
  <c r="X409" i="1"/>
  <c r="S337" i="1"/>
  <c r="V337" i="1" s="1"/>
  <c r="X337" i="1"/>
  <c r="S280" i="1"/>
  <c r="X280" i="1"/>
  <c r="S211" i="1"/>
  <c r="AA811" i="6" s="1"/>
  <c r="S125" i="1"/>
  <c r="AA445" i="6" s="1"/>
  <c r="S133" i="1"/>
  <c r="V133" i="1" s="1"/>
  <c r="X133" i="1"/>
  <c r="S100" i="1"/>
  <c r="AA382" i="6" s="1"/>
  <c r="X100" i="1"/>
  <c r="S558" i="1"/>
  <c r="V558" i="1" s="1"/>
  <c r="X558" i="1"/>
  <c r="X474" i="1"/>
  <c r="S474" i="1"/>
  <c r="V474" i="1" s="1"/>
  <c r="X408" i="1"/>
  <c r="S408" i="1"/>
  <c r="V408" i="1" s="1"/>
  <c r="X354" i="1"/>
  <c r="S354" i="1"/>
  <c r="V354" i="1" s="1"/>
  <c r="S291" i="1"/>
  <c r="X222" i="1"/>
  <c r="S222" i="1"/>
  <c r="X144" i="1"/>
  <c r="S144" i="1"/>
  <c r="S26" i="1"/>
  <c r="AA8" i="6" s="1"/>
  <c r="X26" i="1"/>
  <c r="S40" i="1"/>
  <c r="AA114" i="6" s="1"/>
  <c r="X117" i="1"/>
  <c r="S117" i="1"/>
  <c r="AA456" i="6" s="1"/>
  <c r="S42" i="1"/>
  <c r="AA115" i="6" s="1"/>
  <c r="S812" i="1"/>
  <c r="V812" i="1" s="1"/>
  <c r="X812" i="1"/>
  <c r="S737" i="1"/>
  <c r="V737" i="1" s="1"/>
  <c r="X737" i="1"/>
  <c r="S680" i="1"/>
  <c r="V680" i="1" s="1"/>
  <c r="S605" i="1"/>
  <c r="V605" i="1" s="1"/>
  <c r="S536" i="1"/>
  <c r="V536" i="1" s="1"/>
  <c r="X536" i="1"/>
  <c r="S910" i="1"/>
  <c r="V910" i="1" s="1"/>
  <c r="S769" i="1"/>
  <c r="V769" i="1" s="1"/>
  <c r="X769" i="1"/>
  <c r="S688" i="1"/>
  <c r="V688" i="1" s="1"/>
  <c r="S631" i="1"/>
  <c r="V631" i="1" s="1"/>
  <c r="S565" i="1"/>
  <c r="V565" i="1" s="1"/>
  <c r="X565" i="1"/>
  <c r="S978" i="1"/>
  <c r="V978" i="1" s="1"/>
  <c r="S837" i="1"/>
  <c r="V837" i="1" s="1"/>
  <c r="S774" i="1"/>
  <c r="V774" i="1" s="1"/>
  <c r="X774" i="1"/>
  <c r="S708" i="1"/>
  <c r="V708" i="1" s="1"/>
  <c r="S627" i="1"/>
  <c r="V627" i="1" s="1"/>
  <c r="X129" i="1"/>
  <c r="S129" i="1"/>
  <c r="AA453" i="6" s="1"/>
  <c r="S9" i="1"/>
  <c r="AA9" i="6" s="1"/>
  <c r="S467" i="1"/>
  <c r="V467" i="1" s="1"/>
  <c r="X467" i="1"/>
  <c r="S383" i="1"/>
  <c r="V383" i="1" s="1"/>
  <c r="X383" i="1"/>
  <c r="X317" i="1"/>
  <c r="S317" i="1"/>
  <c r="V317" i="1" s="1"/>
  <c r="S269" i="1"/>
  <c r="AA1045" i="6" s="1"/>
  <c r="X269" i="1"/>
  <c r="S197" i="1"/>
  <c r="AA720" i="6" s="1"/>
  <c r="S69" i="1"/>
  <c r="AA213" i="6" s="1"/>
  <c r="S166" i="1"/>
  <c r="AA644" i="6" s="1"/>
  <c r="X166" i="1"/>
  <c r="S135" i="1"/>
  <c r="V135" i="1" s="1"/>
  <c r="S279" i="1"/>
  <c r="S224" i="1"/>
  <c r="AA808" i="6" s="1"/>
  <c r="S410" i="1"/>
  <c r="V410" i="1" s="1"/>
  <c r="X410" i="1"/>
  <c r="S530" i="1"/>
  <c r="V530" i="1" s="1"/>
  <c r="X530" i="1"/>
  <c r="S672" i="1"/>
  <c r="V672" i="1" s="1"/>
  <c r="X842" i="1"/>
  <c r="S313" i="1"/>
  <c r="V313" i="1" s="1"/>
  <c r="X313" i="1"/>
  <c r="S448" i="1"/>
  <c r="V448" i="1" s="1"/>
  <c r="X448" i="1"/>
  <c r="S601" i="1"/>
  <c r="V601" i="1" s="1"/>
  <c r="S155" i="1"/>
  <c r="AA553" i="6" s="1"/>
  <c r="S311" i="1"/>
  <c r="V311" i="1" s="1"/>
  <c r="X311" i="1"/>
  <c r="S446" i="1"/>
  <c r="V446" i="1" s="1"/>
  <c r="X446" i="1"/>
  <c r="S587" i="1"/>
  <c r="V587" i="1" s="1"/>
  <c r="X587" i="1"/>
  <c r="S148" i="1"/>
  <c r="S189" i="1"/>
  <c r="S328" i="1"/>
  <c r="V328" i="1" s="1"/>
  <c r="X328" i="1"/>
  <c r="S463" i="1"/>
  <c r="V463" i="1" s="1"/>
  <c r="X463" i="1"/>
  <c r="S628" i="1"/>
  <c r="V628" i="1" s="1"/>
  <c r="S751" i="1"/>
  <c r="V751" i="1" s="1"/>
  <c r="S891" i="1"/>
  <c r="V891" i="1" s="1"/>
  <c r="S791" i="1"/>
  <c r="V791" i="1" s="1"/>
  <c r="X461" i="1"/>
  <c r="S461" i="1"/>
  <c r="V461" i="1" s="1"/>
  <c r="S796" i="1"/>
  <c r="V796" i="1" s="1"/>
  <c r="X796" i="1"/>
  <c r="S407" i="1"/>
  <c r="V407" i="1" s="1"/>
  <c r="X407" i="1"/>
  <c r="S553" i="1"/>
  <c r="V553" i="1" s="1"/>
  <c r="X553" i="1"/>
  <c r="S714" i="1"/>
  <c r="V714" i="1" s="1"/>
  <c r="X714" i="1"/>
  <c r="S870" i="1"/>
  <c r="V870" i="1" s="1"/>
  <c r="S23" i="1"/>
  <c r="AA6" i="6" s="1"/>
  <c r="X23" i="1"/>
  <c r="S136" i="1"/>
  <c r="V136" i="1" s="1"/>
  <c r="X136" i="1"/>
  <c r="S466" i="1"/>
  <c r="V466" i="1" s="1"/>
  <c r="X466" i="1"/>
  <c r="S400" i="1"/>
  <c r="V400" i="1" s="1"/>
  <c r="X400" i="1"/>
  <c r="S334" i="1"/>
  <c r="V334" i="1" s="1"/>
  <c r="X334" i="1"/>
  <c r="S277" i="1"/>
  <c r="S205" i="1"/>
  <c r="S119" i="1"/>
  <c r="AA442" i="6" s="1"/>
  <c r="X119" i="1"/>
  <c r="S124" i="1"/>
  <c r="AA444" i="6" s="1"/>
  <c r="X124" i="1"/>
  <c r="S75" i="1"/>
  <c r="AA301" i="6" s="1"/>
  <c r="S552" i="1"/>
  <c r="V552" i="1" s="1"/>
  <c r="X552" i="1"/>
  <c r="X471" i="1"/>
  <c r="S471" i="1"/>
  <c r="V471" i="1" s="1"/>
  <c r="X405" i="1"/>
  <c r="S405" i="1"/>
  <c r="V405" i="1" s="1"/>
  <c r="X348" i="1"/>
  <c r="S348" i="1"/>
  <c r="V348" i="1" s="1"/>
  <c r="X288" i="1"/>
  <c r="S288" i="1"/>
  <c r="U288" i="1" s="1"/>
  <c r="W288" i="1" s="1"/>
  <c r="X216" i="1"/>
  <c r="S216" i="1"/>
  <c r="AA802" i="6" s="1"/>
  <c r="S127" i="1"/>
  <c r="AA447" i="6" s="1"/>
  <c r="S107" i="1"/>
  <c r="AA378" i="6" s="1"/>
  <c r="X107" i="1"/>
  <c r="S28" i="1"/>
  <c r="AA18" i="6" s="1"/>
  <c r="X28" i="1"/>
  <c r="S81" i="1"/>
  <c r="AA294" i="6" s="1"/>
  <c r="X24" i="1"/>
  <c r="S24" i="1"/>
  <c r="AA7" i="6" s="1"/>
  <c r="S734" i="1"/>
  <c r="V734" i="1" s="1"/>
  <c r="X734" i="1"/>
  <c r="S674" i="1"/>
  <c r="V674" i="1" s="1"/>
  <c r="X674" i="1"/>
  <c r="S521" i="1"/>
  <c r="V521" i="1" s="1"/>
  <c r="X521" i="1"/>
  <c r="S832" i="1"/>
  <c r="V832" i="1" s="1"/>
  <c r="S766" i="1"/>
  <c r="V766" i="1" s="1"/>
  <c r="S622" i="1"/>
  <c r="V622" i="1" s="1"/>
  <c r="S562" i="1"/>
  <c r="V562" i="1" s="1"/>
  <c r="X562" i="1"/>
  <c r="S972" i="1"/>
  <c r="V972" i="1" s="1"/>
  <c r="S828" i="1"/>
  <c r="V828" i="1" s="1"/>
  <c r="S768" i="1"/>
  <c r="V768" i="1" s="1"/>
  <c r="S705" i="1"/>
  <c r="V705" i="1" s="1"/>
  <c r="S618" i="1"/>
  <c r="V618" i="1" s="1"/>
  <c r="S118" i="1"/>
  <c r="AA454" i="6" s="1"/>
  <c r="X123" i="1"/>
  <c r="S123" i="1"/>
  <c r="AA455" i="6" s="1"/>
  <c r="S464" i="1"/>
  <c r="V464" i="1" s="1"/>
  <c r="X464" i="1"/>
  <c r="S377" i="1"/>
  <c r="V377" i="1" s="1"/>
  <c r="X377" i="1"/>
  <c r="S314" i="1"/>
  <c r="V314" i="1" s="1"/>
  <c r="X314" i="1"/>
  <c r="S266" i="1"/>
  <c r="AA1046" i="6" s="1"/>
  <c r="X266" i="1"/>
  <c r="S194" i="1"/>
  <c r="AA728" i="6" s="1"/>
  <c r="S33" i="1"/>
  <c r="AA105" i="6" s="1"/>
  <c r="S178" i="1"/>
  <c r="AA627" i="6" s="1"/>
  <c r="X178" i="1"/>
  <c r="X147" i="1"/>
  <c r="S147" i="1"/>
  <c r="S236" i="1"/>
  <c r="S422" i="1"/>
  <c r="V422" i="1" s="1"/>
  <c r="X422" i="1"/>
  <c r="S542" i="1"/>
  <c r="V542" i="1" s="1"/>
  <c r="X542" i="1"/>
  <c r="S684" i="1"/>
  <c r="V684" i="1" s="1"/>
  <c r="S854" i="1"/>
  <c r="V854" i="1" s="1"/>
  <c r="X332" i="1"/>
  <c r="S332" i="1"/>
  <c r="V332" i="1" s="1"/>
  <c r="S460" i="1"/>
  <c r="V460" i="1" s="1"/>
  <c r="X460" i="1"/>
  <c r="S613" i="1"/>
  <c r="V613" i="1" s="1"/>
  <c r="S743" i="1"/>
  <c r="V743" i="1" s="1"/>
  <c r="X743" i="1"/>
  <c r="S167" i="1"/>
  <c r="AA623" i="6" s="1"/>
  <c r="X167" i="1"/>
  <c r="S323" i="1"/>
  <c r="V323" i="1" s="1"/>
  <c r="X323" i="1"/>
  <c r="S458" i="1"/>
  <c r="V458" i="1" s="1"/>
  <c r="X458" i="1"/>
  <c r="S599" i="1"/>
  <c r="V599" i="1" s="1"/>
  <c r="S160" i="1"/>
  <c r="AA557" i="6" s="1"/>
  <c r="X201" i="1"/>
  <c r="S201" i="1"/>
  <c r="AA727" i="6" s="1"/>
  <c r="S340" i="1"/>
  <c r="V340" i="1" s="1"/>
  <c r="X340" i="1"/>
  <c r="X477" i="1"/>
  <c r="S477" i="1"/>
  <c r="V477" i="1" s="1"/>
  <c r="S640" i="1"/>
  <c r="V640" i="1" s="1"/>
  <c r="X640" i="1"/>
  <c r="S758" i="1"/>
  <c r="V758" i="1" s="1"/>
  <c r="S810" i="1"/>
  <c r="V810" i="1" s="1"/>
  <c r="X468" i="1"/>
  <c r="S468" i="1"/>
  <c r="V468" i="1" s="1"/>
  <c r="S638" i="1"/>
  <c r="V638" i="1" s="1"/>
  <c r="X638" i="1"/>
  <c r="S803" i="1"/>
  <c r="V803" i="1" s="1"/>
  <c r="X803" i="1"/>
  <c r="S949" i="1"/>
  <c r="V949" i="1" s="1"/>
  <c r="X414" i="1"/>
  <c r="S414" i="1"/>
  <c r="V414" i="1" s="1"/>
  <c r="S560" i="1"/>
  <c r="V560" i="1" s="1"/>
  <c r="X560" i="1"/>
  <c r="S726" i="1"/>
  <c r="V726" i="1" s="1"/>
  <c r="S37" i="1"/>
  <c r="AA112" i="6" s="1"/>
  <c r="S106" i="1"/>
  <c r="AA374" i="6" s="1"/>
  <c r="X106" i="1"/>
  <c r="S457" i="1"/>
  <c r="V457" i="1" s="1"/>
  <c r="X457" i="1"/>
  <c r="S397" i="1"/>
  <c r="V397" i="1" s="1"/>
  <c r="X397" i="1"/>
  <c r="S325" i="1"/>
  <c r="V325" i="1" s="1"/>
  <c r="X325" i="1"/>
  <c r="S271" i="1"/>
  <c r="S199" i="1"/>
  <c r="S109" i="1"/>
  <c r="AA384" i="6" s="1"/>
  <c r="X109" i="1"/>
  <c r="S122" i="1"/>
  <c r="AA450" i="6" s="1"/>
  <c r="S70" i="1"/>
  <c r="AA219" i="6" s="1"/>
  <c r="S549" i="1"/>
  <c r="V549" i="1" s="1"/>
  <c r="X549" i="1"/>
  <c r="X465" i="1"/>
  <c r="S465" i="1"/>
  <c r="V465" i="1" s="1"/>
  <c r="X402" i="1"/>
  <c r="S402" i="1"/>
  <c r="V402" i="1" s="1"/>
  <c r="X345" i="1"/>
  <c r="S345" i="1"/>
  <c r="V345" i="1" s="1"/>
  <c r="X282" i="1"/>
  <c r="S282" i="1"/>
  <c r="AA1039" i="6" s="1"/>
  <c r="X210" i="1"/>
  <c r="S210" i="1"/>
  <c r="AA816" i="6" s="1"/>
  <c r="S108" i="1"/>
  <c r="AA388" i="6" s="1"/>
  <c r="S77" i="1"/>
  <c r="AA297" i="6" s="1"/>
  <c r="S73" i="1"/>
  <c r="AA209" i="6" s="1"/>
  <c r="X73" i="1"/>
  <c r="S60" i="1"/>
  <c r="AA211" i="6" s="1"/>
  <c r="S800" i="1"/>
  <c r="V800" i="1" s="1"/>
  <c r="S731" i="1"/>
  <c r="V731" i="1" s="1"/>
  <c r="S662" i="1"/>
  <c r="V662" i="1" s="1"/>
  <c r="S593" i="1"/>
  <c r="V593" i="1" s="1"/>
  <c r="X593" i="1"/>
  <c r="S518" i="1"/>
  <c r="V518" i="1" s="1"/>
  <c r="X518" i="1"/>
  <c r="S826" i="1"/>
  <c r="V826" i="1" s="1"/>
  <c r="X826" i="1"/>
  <c r="S760" i="1"/>
  <c r="V760" i="1" s="1"/>
  <c r="S679" i="1"/>
  <c r="V679" i="1" s="1"/>
  <c r="S616" i="1"/>
  <c r="V616" i="1" s="1"/>
  <c r="S550" i="1"/>
  <c r="V550" i="1" s="1"/>
  <c r="X550" i="1"/>
  <c r="S825" i="1"/>
  <c r="V825" i="1" s="1"/>
  <c r="S762" i="1"/>
  <c r="V762" i="1" s="1"/>
  <c r="S699" i="1"/>
  <c r="V699" i="1" s="1"/>
  <c r="S615" i="1"/>
  <c r="V615" i="1" s="1"/>
  <c r="S92" i="1"/>
  <c r="AA288" i="6" s="1"/>
  <c r="X92" i="1"/>
  <c r="S94" i="1"/>
  <c r="AA381" i="6" s="1"/>
  <c r="S452" i="1"/>
  <c r="V452" i="1" s="1"/>
  <c r="X452" i="1"/>
  <c r="X368" i="1"/>
  <c r="S368" i="1"/>
  <c r="V368" i="1" s="1"/>
  <c r="S305" i="1"/>
  <c r="V305" i="1" s="1"/>
  <c r="X305" i="1"/>
  <c r="S257" i="1"/>
  <c r="AA961" i="6" s="1"/>
  <c r="S185" i="1"/>
  <c r="X185" i="1"/>
  <c r="X21" i="1"/>
  <c r="S21" i="1"/>
  <c r="AA25" i="6" s="1"/>
  <c r="S190" i="1"/>
  <c r="X159" i="1"/>
  <c r="S159" i="1"/>
  <c r="AA555" i="6" s="1"/>
  <c r="S248" i="1"/>
  <c r="AA956" i="6" s="1"/>
  <c r="X248" i="1"/>
  <c r="S436" i="1"/>
  <c r="V436" i="1" s="1"/>
  <c r="X436" i="1"/>
  <c r="X556" i="1"/>
  <c r="S556" i="1"/>
  <c r="V556" i="1" s="1"/>
  <c r="S691" i="1"/>
  <c r="V691" i="1" s="1"/>
  <c r="X691" i="1"/>
  <c r="S866" i="1"/>
  <c r="V866" i="1" s="1"/>
  <c r="S344" i="1"/>
  <c r="V344" i="1" s="1"/>
  <c r="X344" i="1"/>
  <c r="S481" i="1"/>
  <c r="V481" i="1" s="1"/>
  <c r="X481" i="1"/>
  <c r="S625" i="1"/>
  <c r="V625" i="1" s="1"/>
  <c r="X625" i="1"/>
  <c r="S755" i="1"/>
  <c r="V755" i="1" s="1"/>
  <c r="S179" i="1"/>
  <c r="AA628" i="6" s="1"/>
  <c r="X330" i="1"/>
  <c r="S330" i="1"/>
  <c r="V330" i="1" s="1"/>
  <c r="S479" i="1"/>
  <c r="V479" i="1" s="1"/>
  <c r="X479" i="1"/>
  <c r="S611" i="1"/>
  <c r="V611" i="1" s="1"/>
  <c r="S172" i="1"/>
  <c r="AA624" i="6" s="1"/>
  <c r="X172" i="1"/>
  <c r="S213" i="1"/>
  <c r="S359" i="1"/>
  <c r="V359" i="1" s="1"/>
  <c r="X359" i="1"/>
  <c r="X489" i="1"/>
  <c r="S489" i="1"/>
  <c r="V489" i="1" s="1"/>
  <c r="S647" i="1"/>
  <c r="V647" i="1" s="1"/>
  <c r="X647" i="1"/>
  <c r="S767" i="1"/>
  <c r="V767" i="1" s="1"/>
  <c r="S824" i="1"/>
  <c r="V824" i="1" s="1"/>
  <c r="X824" i="1"/>
  <c r="S475" i="1"/>
  <c r="V475" i="1" s="1"/>
  <c r="X475" i="1"/>
  <c r="S815" i="1"/>
  <c r="V815" i="1" s="1"/>
  <c r="S987" i="1"/>
  <c r="V987" i="1" s="1"/>
  <c r="X426" i="1"/>
  <c r="S426" i="1"/>
  <c r="V426" i="1" s="1"/>
  <c r="S567" i="1"/>
  <c r="V567" i="1" s="1"/>
  <c r="X567" i="1"/>
  <c r="S894" i="1"/>
  <c r="V894" i="1" s="1"/>
  <c r="S25" i="1"/>
  <c r="AA16" i="6" s="1"/>
  <c r="X25" i="1"/>
  <c r="X93" i="1"/>
  <c r="S93" i="1"/>
  <c r="AA377" i="6" s="1"/>
  <c r="S451" i="1"/>
  <c r="V451" i="1" s="1"/>
  <c r="X451" i="1"/>
  <c r="S388" i="1"/>
  <c r="V388" i="1" s="1"/>
  <c r="X388" i="1"/>
  <c r="S322" i="1"/>
  <c r="V322" i="1" s="1"/>
  <c r="X322" i="1"/>
  <c r="S268" i="1"/>
  <c r="AA1031" i="6" s="1"/>
  <c r="S193" i="1"/>
  <c r="V193" i="1" s="1"/>
  <c r="X96" i="1"/>
  <c r="S96" i="1"/>
  <c r="AA371" i="6" s="1"/>
  <c r="S95" i="1"/>
  <c r="AA370" i="6" s="1"/>
  <c r="S58" i="1"/>
  <c r="AA214" i="6" s="1"/>
  <c r="S540" i="1"/>
  <c r="V540" i="1" s="1"/>
  <c r="X540" i="1"/>
  <c r="X453" i="1"/>
  <c r="S453" i="1"/>
  <c r="V453" i="1" s="1"/>
  <c r="X399" i="1"/>
  <c r="S399" i="1"/>
  <c r="V399" i="1" s="1"/>
  <c r="X336" i="1"/>
  <c r="S336" i="1"/>
  <c r="V336" i="1" s="1"/>
  <c r="X276" i="1"/>
  <c r="S276" i="1"/>
  <c r="S204" i="1"/>
  <c r="S103" i="1"/>
  <c r="AA375" i="6" s="1"/>
  <c r="X103" i="1"/>
  <c r="S62" i="1"/>
  <c r="AA210" i="6" s="1"/>
  <c r="S64" i="1"/>
  <c r="AA204" i="6" s="1"/>
  <c r="X90" i="1"/>
  <c r="S90" i="1"/>
  <c r="AA290" i="6" s="1"/>
  <c r="S935" i="1"/>
  <c r="V935" i="1" s="1"/>
  <c r="S794" i="1"/>
  <c r="V794" i="1" s="1"/>
  <c r="X794" i="1"/>
  <c r="S728" i="1"/>
  <c r="V728" i="1" s="1"/>
  <c r="S656" i="1"/>
  <c r="V656" i="1" s="1"/>
  <c r="X656" i="1"/>
  <c r="S590" i="1"/>
  <c r="V590" i="1" s="1"/>
  <c r="X590" i="1"/>
  <c r="S515" i="1"/>
  <c r="V515" i="1" s="1"/>
  <c r="X515" i="1"/>
  <c r="S820" i="1"/>
  <c r="V820" i="1" s="1"/>
  <c r="S748" i="1"/>
  <c r="V748" i="1" s="1"/>
  <c r="X748" i="1"/>
  <c r="S670" i="1"/>
  <c r="V670" i="1" s="1"/>
  <c r="X670" i="1"/>
  <c r="S610" i="1"/>
  <c r="V610" i="1" s="1"/>
  <c r="S544" i="1"/>
  <c r="V544" i="1" s="1"/>
  <c r="X544" i="1"/>
  <c r="S888" i="1"/>
  <c r="V888" i="1" s="1"/>
  <c r="S819" i="1"/>
  <c r="V819" i="1" s="1"/>
  <c r="S759" i="1"/>
  <c r="V759" i="1" s="1"/>
  <c r="S693" i="1"/>
  <c r="V693" i="1" s="1"/>
  <c r="S606" i="1"/>
  <c r="V606" i="1" s="1"/>
  <c r="S87" i="1"/>
  <c r="AA286" i="6" s="1"/>
  <c r="S110" i="1"/>
  <c r="AA379" i="6" s="1"/>
  <c r="S449" i="1"/>
  <c r="V449" i="1" s="1"/>
  <c r="X449" i="1"/>
  <c r="S365" i="1"/>
  <c r="V365" i="1" s="1"/>
  <c r="X365" i="1"/>
  <c r="S302" i="1"/>
  <c r="X302" i="1"/>
  <c r="S254" i="1"/>
  <c r="X254" i="1"/>
  <c r="S182" i="1"/>
  <c r="X182" i="1"/>
  <c r="X137" i="1"/>
  <c r="S137" i="1"/>
  <c r="AA509" i="6" s="1"/>
  <c r="S202" i="1"/>
  <c r="AA723" i="6" s="1"/>
  <c r="X202" i="1"/>
  <c r="X171" i="1"/>
  <c r="S171" i="1"/>
  <c r="AA638" i="6" s="1"/>
  <c r="S116" i="1"/>
  <c r="AA441" i="6" s="1"/>
  <c r="S260" i="1"/>
  <c r="AA969" i="6" s="1"/>
  <c r="S443" i="1"/>
  <c r="V443" i="1" s="1"/>
  <c r="X443" i="1"/>
  <c r="S582" i="1"/>
  <c r="V582" i="1" s="1"/>
  <c r="X582" i="1"/>
  <c r="S878" i="1"/>
  <c r="V878" i="1" s="1"/>
  <c r="X351" i="1"/>
  <c r="S351" i="1"/>
  <c r="V351" i="1" s="1"/>
  <c r="S493" i="1"/>
  <c r="V493" i="1" s="1"/>
  <c r="X493" i="1"/>
  <c r="S632" i="1"/>
  <c r="V632" i="1" s="1"/>
  <c r="S764" i="1"/>
  <c r="V764" i="1" s="1"/>
  <c r="S907" i="1"/>
  <c r="V907" i="1" s="1"/>
  <c r="S191" i="1"/>
  <c r="AA729" i="6" s="1"/>
  <c r="X191" i="1"/>
  <c r="X342" i="1"/>
  <c r="S342" i="1"/>
  <c r="V342" i="1" s="1"/>
  <c r="S491" i="1"/>
  <c r="X491" i="1"/>
  <c r="S623" i="1"/>
  <c r="V623" i="1" s="1"/>
  <c r="X623" i="1"/>
  <c r="S184" i="1"/>
  <c r="AA636" i="6" s="1"/>
  <c r="S225" i="1"/>
  <c r="S371" i="1"/>
  <c r="V371" i="1" s="1"/>
  <c r="X371" i="1"/>
  <c r="X510" i="1"/>
  <c r="S510" i="1"/>
  <c r="V510" i="1" s="1"/>
  <c r="S659" i="1"/>
  <c r="V659" i="1" s="1"/>
  <c r="X659" i="1"/>
  <c r="S786" i="1"/>
  <c r="V786" i="1" s="1"/>
  <c r="X786" i="1"/>
  <c r="S836" i="1"/>
  <c r="V836" i="1" s="1"/>
  <c r="S975" i="1"/>
  <c r="V975" i="1" s="1"/>
  <c r="S487" i="1"/>
  <c r="V487" i="1" s="1"/>
  <c r="X487" i="1"/>
  <c r="S664" i="1"/>
  <c r="V664" i="1" s="1"/>
  <c r="S829" i="1"/>
  <c r="V829" i="1" s="1"/>
  <c r="S989" i="1"/>
  <c r="V989" i="1" s="1"/>
  <c r="X447" i="1"/>
  <c r="S447" i="1"/>
  <c r="V447" i="1" s="1"/>
  <c r="S574" i="1"/>
  <c r="V574" i="1" s="1"/>
  <c r="X574" i="1"/>
  <c r="S754" i="1"/>
  <c r="V754" i="1" s="1"/>
  <c r="S13" i="1"/>
  <c r="AA11" i="6" s="1"/>
  <c r="S88" i="1"/>
  <c r="AA291" i="6" s="1"/>
  <c r="S445" i="1"/>
  <c r="V445" i="1" s="1"/>
  <c r="X445" i="1"/>
  <c r="S385" i="1"/>
  <c r="V385" i="1" s="1"/>
  <c r="X385" i="1"/>
  <c r="S316" i="1"/>
  <c r="V316" i="1" s="1"/>
  <c r="X316" i="1"/>
  <c r="S265" i="1"/>
  <c r="X265" i="1"/>
  <c r="S187" i="1"/>
  <c r="AA632" i="6" s="1"/>
  <c r="S78" i="1"/>
  <c r="AA285" i="6" s="1"/>
  <c r="S80" i="1"/>
  <c r="AA284" i="6" s="1"/>
  <c r="S46" i="1"/>
  <c r="AA122" i="6" s="1"/>
  <c r="X46" i="1"/>
  <c r="S537" i="1"/>
  <c r="V537" i="1" s="1"/>
  <c r="X537" i="1"/>
  <c r="X450" i="1"/>
  <c r="S450" i="1"/>
  <c r="V450" i="1" s="1"/>
  <c r="X396" i="1"/>
  <c r="S396" i="1"/>
  <c r="V396" i="1" s="1"/>
  <c r="X333" i="1"/>
  <c r="S333" i="1"/>
  <c r="V333" i="1" s="1"/>
  <c r="S270" i="1"/>
  <c r="S198" i="1"/>
  <c r="S29" i="1"/>
  <c r="AA29" i="6" s="1"/>
  <c r="S44" i="1"/>
  <c r="AA107" i="6" s="1"/>
  <c r="S19" i="1"/>
  <c r="AA22" i="6" s="1"/>
  <c r="X19" i="1"/>
  <c r="S30" i="1"/>
  <c r="AA24" i="6" s="1"/>
  <c r="V650" i="1"/>
  <c r="V948" i="1"/>
  <c r="V678" i="1"/>
  <c r="V845" i="1"/>
  <c r="V707" i="1"/>
  <c r="V655" i="1"/>
  <c r="V497" i="1"/>
  <c r="V773" i="1"/>
  <c r="V652" i="1"/>
  <c r="U579" i="1"/>
  <c r="W579" i="1" s="1"/>
  <c r="V629" i="1"/>
  <c r="V648" i="1"/>
  <c r="V578" i="1"/>
  <c r="V538" i="1"/>
  <c r="V603" i="1"/>
  <c r="V320" i="1"/>
  <c r="V596" i="1"/>
  <c r="V778" i="1"/>
  <c r="V642" i="1"/>
  <c r="V805" i="1"/>
  <c r="V951" i="1"/>
  <c r="V438" i="1"/>
  <c r="V384" i="1"/>
  <c r="V790" i="1"/>
  <c r="V373" i="1"/>
  <c r="V404" i="1"/>
  <c r="V685" i="1"/>
  <c r="V430" i="1"/>
  <c r="V367" i="1"/>
  <c r="V507" i="1"/>
  <c r="V372" i="1"/>
  <c r="V315" i="1"/>
  <c r="V476" i="1"/>
  <c r="V541" i="1"/>
  <c r="V499" i="1"/>
  <c r="V496" i="1"/>
  <c r="V364" i="1"/>
  <c r="V416" i="1"/>
  <c r="V358" i="1"/>
  <c r="V362" i="1"/>
  <c r="V355" i="1"/>
  <c r="V495" i="1"/>
  <c r="V646" i="1"/>
  <c r="V581" i="1"/>
  <c r="V444" i="1"/>
  <c r="V771" i="1"/>
  <c r="V630" i="1"/>
  <c r="V798" i="1"/>
  <c r="V312" i="1"/>
  <c r="V17" i="1"/>
  <c r="U215" i="1"/>
  <c r="W215" i="1" s="1"/>
  <c r="V63" i="1"/>
  <c r="U164" i="1"/>
  <c r="W164" i="1" s="1"/>
  <c r="V195" i="1"/>
  <c r="V226" i="1"/>
  <c r="V261" i="1"/>
  <c r="U152" i="1"/>
  <c r="W152" i="1" s="1"/>
  <c r="U183" i="1"/>
  <c r="W183" i="1" s="1"/>
  <c r="U54" i="1"/>
  <c r="W54" i="1" s="1"/>
  <c r="V27" i="1"/>
  <c r="V50" i="1"/>
  <c r="V237" i="1"/>
  <c r="V299" i="1"/>
  <c r="V295" i="1"/>
  <c r="V209" i="1"/>
  <c r="V45" i="1"/>
  <c r="V111" i="1"/>
  <c r="V200" i="1"/>
  <c r="V56" i="1"/>
  <c r="V91" i="1"/>
  <c r="V258" i="1"/>
  <c r="V246" i="1"/>
  <c r="U503" i="1"/>
  <c r="W503" i="1" s="1"/>
  <c r="U353" i="1"/>
  <c r="W353" i="1" s="1"/>
  <c r="J4" i="5"/>
  <c r="L4" i="5" s="1"/>
  <c r="J5" i="5"/>
  <c r="L5" i="5" s="1"/>
  <c r="U548" i="1"/>
  <c r="W548" i="1" s="1"/>
  <c r="U497" i="1"/>
  <c r="W497" i="1" s="1"/>
  <c r="AA1035" i="6" l="1"/>
  <c r="AA507" i="6"/>
  <c r="AA817" i="6"/>
  <c r="AA619" i="6"/>
  <c r="AA966" i="6"/>
  <c r="AA887" i="6"/>
  <c r="AA598" i="6"/>
  <c r="V255" i="1"/>
  <c r="AA958" i="6"/>
  <c r="AA997" i="6"/>
  <c r="AA1122" i="6"/>
  <c r="AA1037" i="6"/>
  <c r="AA640" i="6"/>
  <c r="AA551" i="6"/>
  <c r="AA1033" i="6"/>
  <c r="AA560" i="6"/>
  <c r="AA510" i="6"/>
  <c r="AA565" i="6"/>
  <c r="AA546" i="6"/>
  <c r="AA549" i="6"/>
  <c r="AA588" i="6"/>
  <c r="AA620" i="6"/>
  <c r="AA895" i="6"/>
  <c r="AA1177" i="6"/>
  <c r="AA724" i="6"/>
  <c r="AA574" i="6"/>
  <c r="AA587" i="6"/>
  <c r="AA1081" i="6"/>
  <c r="AA600" i="6"/>
  <c r="AA527" i="6"/>
  <c r="AA529" i="6"/>
  <c r="AA804" i="6"/>
  <c r="AA558" i="6"/>
  <c r="AA591" i="6"/>
  <c r="AA922" i="6"/>
  <c r="U28" i="11"/>
  <c r="AA605" i="6"/>
  <c r="AA715" i="6"/>
  <c r="AA566" i="6"/>
  <c r="AA567" i="6"/>
  <c r="AA548" i="6"/>
  <c r="AA543" i="6"/>
  <c r="AA585" i="6"/>
  <c r="AA525" i="6"/>
  <c r="AA597" i="6"/>
  <c r="AA1176" i="6"/>
  <c r="AA986" i="6"/>
  <c r="AA515" i="6"/>
  <c r="AA1059" i="6"/>
  <c r="AA531" i="6"/>
  <c r="AA1078" i="6"/>
  <c r="AA607" i="6"/>
  <c r="AA572" i="6"/>
  <c r="AA696" i="6"/>
  <c r="AA589" i="6"/>
  <c r="AA892" i="6"/>
  <c r="AA642" i="6"/>
  <c r="AA888" i="6"/>
  <c r="AA514" i="6"/>
  <c r="AA571" i="6"/>
  <c r="AA513" i="6"/>
  <c r="AA599" i="6"/>
  <c r="AA690" i="6"/>
  <c r="AA1009" i="6"/>
  <c r="AA919" i="6"/>
  <c r="AA512" i="6"/>
  <c r="AA801" i="6"/>
  <c r="AA511" i="6"/>
  <c r="AA573" i="6"/>
  <c r="AA610" i="6"/>
  <c r="AA717" i="6"/>
  <c r="AA635" i="6"/>
  <c r="AA508" i="6"/>
  <c r="AA721" i="6"/>
  <c r="AA564" i="6"/>
  <c r="AA719" i="6"/>
  <c r="AA626" i="6"/>
  <c r="AA613" i="6"/>
  <c r="AA736" i="6"/>
  <c r="AA609" i="6"/>
  <c r="AA521" i="6"/>
  <c r="AA520" i="6"/>
  <c r="AA581" i="6"/>
  <c r="AA577" i="6"/>
  <c r="AA688" i="6"/>
  <c r="U294" i="10"/>
  <c r="AA1065" i="6"/>
  <c r="AA608" i="6"/>
  <c r="AA537" i="6"/>
  <c r="AA643" i="6"/>
  <c r="AA562" i="6"/>
  <c r="AA631" i="6"/>
  <c r="AA611" i="6"/>
  <c r="AA545" i="6"/>
  <c r="AA516" i="6"/>
  <c r="AA579" i="6"/>
  <c r="AA596" i="6"/>
  <c r="AA592" i="6"/>
  <c r="AA1171" i="6"/>
  <c r="AA517" i="6"/>
  <c r="AA962" i="6"/>
  <c r="AA570" i="6"/>
  <c r="AA1173" i="6"/>
  <c r="AA1136" i="6"/>
  <c r="AA1149" i="6"/>
  <c r="AA534" i="6"/>
  <c r="AA590" i="6"/>
  <c r="AA618" i="6"/>
  <c r="AA526" i="6"/>
  <c r="AA528" i="6"/>
  <c r="AA621" i="6"/>
  <c r="AA1032" i="6"/>
  <c r="AA716" i="6"/>
  <c r="AA630" i="6"/>
  <c r="AA561" i="6"/>
  <c r="AA569" i="6"/>
  <c r="AA731" i="6"/>
  <c r="AA530" i="6"/>
  <c r="AA532" i="6"/>
  <c r="AA506" i="6"/>
  <c r="U494" i="1"/>
  <c r="W494" i="1" s="1"/>
  <c r="V120" i="1"/>
  <c r="V86" i="1"/>
  <c r="V532" i="1"/>
  <c r="AA800" i="6"/>
  <c r="AA637" i="6"/>
  <c r="AA890" i="6"/>
  <c r="AA639" i="6"/>
  <c r="AA634" i="6"/>
  <c r="AA740" i="6"/>
  <c r="AA550" i="6"/>
  <c r="AA850" i="6"/>
  <c r="AA576" i="6"/>
  <c r="AA593" i="6"/>
  <c r="U233" i="11"/>
  <c r="U177" i="11"/>
  <c r="AA568" i="6"/>
  <c r="AA650" i="6"/>
  <c r="U11" i="1"/>
  <c r="W11" i="1" s="1"/>
  <c r="U598" i="1"/>
  <c r="W598" i="1" s="1"/>
  <c r="AA46" i="6"/>
  <c r="AA49" i="6"/>
  <c r="AA31" i="6"/>
  <c r="AA62" i="6"/>
  <c r="AA39" i="6"/>
  <c r="AA56" i="6"/>
  <c r="AA43" i="6"/>
  <c r="AA21" i="6"/>
  <c r="AA42" i="6"/>
  <c r="AA51" i="6"/>
  <c r="AA41" i="6"/>
  <c r="AA61" i="6"/>
  <c r="AA54" i="6"/>
  <c r="AA40" i="6"/>
  <c r="AA32" i="6"/>
  <c r="AA47" i="6"/>
  <c r="AA36" i="6"/>
  <c r="AA60" i="6"/>
  <c r="AA5" i="6"/>
  <c r="AA52" i="6"/>
  <c r="AA59" i="6"/>
  <c r="AA33" i="6"/>
  <c r="AA35" i="6"/>
  <c r="U127" i="10"/>
  <c r="U29" i="12"/>
  <c r="U188" i="11"/>
  <c r="AA17" i="6"/>
  <c r="U251" i="1"/>
  <c r="W251" i="1" s="1"/>
  <c r="AA55" i="6"/>
  <c r="AA959" i="6"/>
  <c r="AA1144" i="6"/>
  <c r="AA924" i="6"/>
  <c r="X43" i="12"/>
  <c r="X29" i="12"/>
  <c r="AA1125" i="6"/>
  <c r="X188" i="11"/>
  <c r="V84" i="1"/>
  <c r="U158" i="1"/>
  <c r="W158" i="1" s="1"/>
  <c r="U36" i="1"/>
  <c r="W36" i="1" s="1"/>
  <c r="AA930" i="6"/>
  <c r="AA851" i="6"/>
  <c r="V153" i="1"/>
  <c r="V162" i="1"/>
  <c r="V792" i="1"/>
  <c r="AA1146" i="6"/>
  <c r="AA845" i="6"/>
  <c r="U115" i="10"/>
  <c r="U125" i="12"/>
  <c r="AA725" i="6"/>
  <c r="U776" i="1"/>
  <c r="W776" i="1" s="1"/>
  <c r="AA732" i="6"/>
  <c r="U88" i="10"/>
  <c r="AA992" i="6"/>
  <c r="U82" i="10"/>
  <c r="AA1145" i="6"/>
  <c r="U319" i="10"/>
  <c r="U267" i="12"/>
  <c r="V880" i="1"/>
  <c r="AA1047" i="6"/>
  <c r="X127" i="10"/>
  <c r="U47" i="10"/>
  <c r="U86" i="10"/>
  <c r="U133" i="10"/>
  <c r="V98" i="1"/>
  <c r="AA810" i="6"/>
  <c r="AA902" i="6"/>
  <c r="U110" i="12"/>
  <c r="U250" i="10"/>
  <c r="U296" i="11"/>
  <c r="U173" i="1"/>
  <c r="W173" i="1" s="1"/>
  <c r="AA1034" i="6"/>
  <c r="AA1123" i="6"/>
  <c r="AA665" i="6"/>
  <c r="U97" i="12"/>
  <c r="V124" i="1"/>
  <c r="AA1160" i="6"/>
  <c r="U45" i="10"/>
  <c r="U262" i="11"/>
  <c r="U91" i="10"/>
  <c r="U922" i="1"/>
  <c r="W922" i="1" s="1"/>
  <c r="V156" i="1"/>
  <c r="U299" i="10"/>
  <c r="V149" i="1"/>
  <c r="V20" i="1"/>
  <c r="V776" i="1"/>
  <c r="U87" i="12"/>
  <c r="W87" i="12" s="1"/>
  <c r="U132" i="12"/>
  <c r="U223" i="11"/>
  <c r="U35" i="11"/>
  <c r="U243" i="10"/>
  <c r="U235" i="10"/>
  <c r="U284" i="11"/>
  <c r="U237" i="10"/>
  <c r="AA1134" i="6"/>
  <c r="AA766" i="6"/>
  <c r="V952" i="1"/>
  <c r="V101" i="1"/>
  <c r="V176" i="1"/>
  <c r="U705" i="12"/>
  <c r="AA1004" i="6"/>
  <c r="AA891" i="6"/>
  <c r="X103" i="10"/>
  <c r="AA1156" i="6"/>
  <c r="X223" i="11"/>
  <c r="U85" i="12"/>
  <c r="AA822" i="6"/>
  <c r="AA1090" i="6"/>
  <c r="V92" i="1"/>
  <c r="V398" i="1"/>
  <c r="V802" i="1"/>
  <c r="AA1036" i="6"/>
  <c r="U782" i="1"/>
  <c r="W782" i="1" s="1"/>
  <c r="V239" i="1"/>
  <c r="U22" i="1"/>
  <c r="W22" i="1" s="1"/>
  <c r="V38" i="1"/>
  <c r="V206" i="1"/>
  <c r="V59" i="1"/>
  <c r="U167" i="10"/>
  <c r="AA1141" i="6"/>
  <c r="AA1135" i="6"/>
  <c r="V247" i="1"/>
  <c r="V61" i="1"/>
  <c r="V186" i="1"/>
  <c r="V39" i="1"/>
  <c r="V168" i="1"/>
  <c r="V733" i="1"/>
  <c r="AA1049" i="6"/>
  <c r="AA806" i="6"/>
  <c r="AA894" i="6"/>
  <c r="AA1008" i="6"/>
  <c r="AA1070" i="6"/>
  <c r="AA743" i="6"/>
  <c r="AA683" i="6"/>
  <c r="AA805" i="6"/>
  <c r="AA901" i="6"/>
  <c r="X87" i="12"/>
  <c r="AA1083" i="6"/>
  <c r="X132" i="12"/>
  <c r="AA1043" i="6"/>
  <c r="V53" i="1"/>
  <c r="V202" i="1"/>
  <c r="AA812" i="6"/>
  <c r="AA970" i="6"/>
  <c r="U65" i="10"/>
  <c r="U14" i="10"/>
  <c r="U282" i="11"/>
  <c r="Y282" i="11" s="1"/>
  <c r="U200" i="11"/>
  <c r="U150" i="1"/>
  <c r="W150" i="1" s="1"/>
  <c r="U716" i="1"/>
  <c r="W716" i="1" s="1"/>
  <c r="V37" i="1"/>
  <c r="AA1042" i="6"/>
  <c r="AA972" i="6"/>
  <c r="U281" i="10"/>
  <c r="U30" i="11"/>
  <c r="U71" i="12"/>
  <c r="U103" i="12"/>
  <c r="AA814" i="6"/>
  <c r="AA1114" i="6"/>
  <c r="AA1038" i="6"/>
  <c r="AA1115" i="6"/>
  <c r="AA1139" i="6"/>
  <c r="AA735" i="6"/>
  <c r="U75" i="10"/>
  <c r="U130" i="11"/>
  <c r="AA773" i="6"/>
  <c r="AA759" i="6"/>
  <c r="X35" i="11"/>
  <c r="U259" i="10"/>
  <c r="AA1003" i="6"/>
  <c r="U303" i="11"/>
  <c r="W303" i="11" s="1"/>
  <c r="U287" i="10"/>
  <c r="U234" i="11"/>
  <c r="U752" i="1"/>
  <c r="W752" i="1" s="1"/>
  <c r="U30" i="1"/>
  <c r="W30" i="1" s="1"/>
  <c r="AA964" i="6"/>
  <c r="U74" i="10"/>
  <c r="AA821" i="6"/>
  <c r="U108" i="10"/>
  <c r="AA1087" i="6"/>
  <c r="V180" i="1"/>
  <c r="U230" i="11"/>
  <c r="AA742" i="6"/>
  <c r="AA889" i="6"/>
  <c r="AA898" i="6"/>
  <c r="U144" i="10"/>
  <c r="AA1089" i="6"/>
  <c r="U741" i="1"/>
  <c r="W741" i="1" s="1"/>
  <c r="V197" i="1"/>
  <c r="V203" i="1"/>
  <c r="U64" i="11"/>
  <c r="U124" i="10"/>
  <c r="X303" i="11"/>
  <c r="AA1048" i="6"/>
  <c r="U393" i="11"/>
  <c r="Y393" i="11" s="1"/>
  <c r="V189" i="1"/>
  <c r="U18" i="1"/>
  <c r="W18" i="1" s="1"/>
  <c r="V79" i="1"/>
  <c r="U85" i="1"/>
  <c r="W85" i="1" s="1"/>
  <c r="U134" i="1"/>
  <c r="W134" i="1" s="1"/>
  <c r="X109" i="10"/>
  <c r="AA900" i="6"/>
  <c r="V192" i="1"/>
  <c r="V49" i="1"/>
  <c r="V283" i="1"/>
  <c r="V15" i="1"/>
  <c r="V121" i="1"/>
  <c r="U774" i="1"/>
  <c r="W774" i="1" s="1"/>
  <c r="AA648" i="6"/>
  <c r="U246" i="10"/>
  <c r="AA663" i="6"/>
  <c r="X28" i="11"/>
  <c r="U39" i="11"/>
  <c r="V243" i="1"/>
  <c r="V228" i="1"/>
  <c r="V230" i="1"/>
  <c r="V637" i="1"/>
  <c r="V649" i="1"/>
  <c r="X287" i="10"/>
  <c r="U104" i="10"/>
  <c r="U317" i="1"/>
  <c r="W317" i="1" s="1"/>
  <c r="U157" i="1"/>
  <c r="W157" i="1" s="1"/>
  <c r="V68" i="1"/>
  <c r="U41" i="1"/>
  <c r="W41" i="1" s="1"/>
  <c r="U42" i="1"/>
  <c r="W42" i="1" s="1"/>
  <c r="V284" i="1"/>
  <c r="U51" i="1"/>
  <c r="W51" i="1" s="1"/>
  <c r="V269" i="1"/>
  <c r="V431" i="1"/>
  <c r="AA1052" i="6"/>
  <c r="U106" i="12"/>
  <c r="Y106" i="12" s="1"/>
  <c r="AA1082" i="6"/>
  <c r="AA1140" i="6"/>
  <c r="U68" i="10"/>
  <c r="V301" i="1"/>
  <c r="U234" i="1"/>
  <c r="W234" i="1" s="1"/>
  <c r="U318" i="10"/>
  <c r="X259" i="10"/>
  <c r="X91" i="10"/>
  <c r="X45" i="10"/>
  <c r="U739" i="12"/>
  <c r="V257" i="1"/>
  <c r="V293" i="1"/>
  <c r="V151" i="1"/>
  <c r="U266" i="10"/>
  <c r="U71" i="10"/>
  <c r="U83" i="10"/>
  <c r="U27" i="11"/>
  <c r="U133" i="11"/>
  <c r="U52" i="10"/>
  <c r="U248" i="12"/>
  <c r="U136" i="12"/>
  <c r="U272" i="10"/>
  <c r="U282" i="10"/>
  <c r="U76" i="10"/>
  <c r="W76" i="10" s="1"/>
  <c r="V28" i="1"/>
  <c r="AA904" i="6"/>
  <c r="AA932" i="6"/>
  <c r="U69" i="10"/>
  <c r="V281" i="1"/>
  <c r="V88" i="1"/>
  <c r="V201" i="1"/>
  <c r="U781" i="1"/>
  <c r="W781" i="1" s="1"/>
  <c r="V115" i="1"/>
  <c r="V147" i="1"/>
  <c r="U221" i="1"/>
  <c r="W221" i="1" s="1"/>
  <c r="V242" i="1"/>
  <c r="AA1030" i="6"/>
  <c r="V263" i="1"/>
  <c r="V13" i="1"/>
  <c r="U614" i="1"/>
  <c r="W614" i="1" s="1"/>
  <c r="U58" i="1"/>
  <c r="W58" i="1" s="1"/>
  <c r="U70" i="1"/>
  <c r="W70" i="1" s="1"/>
  <c r="V64" i="1"/>
  <c r="AA758" i="6"/>
  <c r="U341" i="1"/>
  <c r="W341" i="1" s="1"/>
  <c r="V212" i="1"/>
  <c r="V57" i="1"/>
  <c r="V23" i="1"/>
  <c r="V35" i="1"/>
  <c r="V265" i="1"/>
  <c r="V10" i="1"/>
  <c r="V26" i="1"/>
  <c r="V922" i="1"/>
  <c r="AA1091" i="6"/>
  <c r="U186" i="12"/>
  <c r="V181" i="1"/>
  <c r="V335" i="1"/>
  <c r="AA718" i="6"/>
  <c r="AA893" i="6"/>
  <c r="AA832" i="6"/>
  <c r="AA1138" i="6"/>
  <c r="AA931" i="6"/>
  <c r="V77" i="1"/>
  <c r="V188" i="1"/>
  <c r="V141" i="1"/>
  <c r="V146" i="1"/>
  <c r="U273" i="1"/>
  <c r="W273" i="1" s="1"/>
  <c r="V71" i="1"/>
  <c r="V297" i="1"/>
  <c r="V116" i="1"/>
  <c r="U40" i="1"/>
  <c r="W40" i="1" s="1"/>
  <c r="V82" i="1"/>
  <c r="V238" i="1"/>
  <c r="AA1132" i="6"/>
  <c r="AA797" i="6"/>
  <c r="AA675" i="6"/>
  <c r="AA1055" i="6"/>
  <c r="U128" i="10"/>
  <c r="U229" i="1"/>
  <c r="W229" i="1" s="1"/>
  <c r="U224" i="1"/>
  <c r="W224" i="1" s="1"/>
  <c r="U205" i="10"/>
  <c r="U223" i="1"/>
  <c r="W223" i="1" s="1"/>
  <c r="V280" i="1"/>
  <c r="V74" i="1"/>
  <c r="U258" i="11"/>
  <c r="AA917" i="6"/>
  <c r="AA853" i="6"/>
  <c r="V216" i="1"/>
  <c r="AA746" i="6"/>
  <c r="AA934" i="6"/>
  <c r="V155" i="1"/>
  <c r="U272" i="1"/>
  <c r="W272" i="1" s="1"/>
  <c r="V187" i="1"/>
  <c r="U521" i="11"/>
  <c r="U224" i="11"/>
  <c r="AA1119" i="6"/>
  <c r="V227" i="1"/>
  <c r="V274" i="1"/>
  <c r="U131" i="1"/>
  <c r="W131" i="1" s="1"/>
  <c r="V55" i="1"/>
  <c r="V207" i="1"/>
  <c r="AA1116" i="6"/>
  <c r="U200" i="10"/>
  <c r="U24" i="11"/>
  <c r="V298" i="1"/>
  <c r="V278" i="1"/>
  <c r="V275" i="1"/>
  <c r="V105" i="1"/>
  <c r="V117" i="1"/>
  <c r="U125" i="1"/>
  <c r="W125" i="1" s="1"/>
  <c r="AA886" i="6"/>
  <c r="AA1112" i="6"/>
  <c r="U38" i="10"/>
  <c r="AA861" i="6"/>
  <c r="AA722" i="6"/>
  <c r="U135" i="12"/>
  <c r="V290" i="1"/>
  <c r="U263" i="11"/>
  <c r="X128" i="10"/>
  <c r="U59" i="10"/>
  <c r="Y59" i="10" s="1"/>
  <c r="V33" i="1"/>
  <c r="V112" i="1"/>
  <c r="U211" i="1"/>
  <c r="W211" i="1" s="1"/>
  <c r="V643" i="1"/>
  <c r="U283" i="10"/>
  <c r="V166" i="1"/>
  <c r="V67" i="1"/>
  <c r="U46" i="10"/>
  <c r="U65" i="11"/>
  <c r="U262" i="1"/>
  <c r="W262" i="1" s="1"/>
  <c r="U174" i="1"/>
  <c r="W174" i="1" s="1"/>
  <c r="V129" i="1"/>
  <c r="U263" i="10"/>
  <c r="U189" i="10"/>
  <c r="U125" i="10"/>
  <c r="U7" i="11"/>
  <c r="U81" i="12"/>
  <c r="V25" i="1"/>
  <c r="V81" i="1"/>
  <c r="V113" i="1"/>
  <c r="U70" i="10"/>
  <c r="U193" i="10"/>
  <c r="X200" i="11"/>
  <c r="V100" i="1"/>
  <c r="V72" i="1"/>
  <c r="V73" i="1"/>
  <c r="V179" i="1"/>
  <c r="V78" i="1"/>
  <c r="X224" i="1"/>
  <c r="U87" i="10"/>
  <c r="U42" i="10"/>
  <c r="U51" i="12"/>
  <c r="V169" i="1"/>
  <c r="U108" i="1"/>
  <c r="W108" i="1" s="1"/>
  <c r="U46" i="1"/>
  <c r="W46" i="1" s="1"/>
  <c r="V163" i="1"/>
  <c r="V171" i="1"/>
  <c r="V222" i="1"/>
  <c r="U223" i="12"/>
  <c r="V132" i="1"/>
  <c r="V266" i="1"/>
  <c r="V253" i="1"/>
  <c r="U114" i="1"/>
  <c r="W114" i="1" s="1"/>
  <c r="V127" i="1"/>
  <c r="V62" i="1"/>
  <c r="U269" i="12"/>
  <c r="V161" i="1"/>
  <c r="U154" i="1"/>
  <c r="W154" i="1" s="1"/>
  <c r="U129" i="11"/>
  <c r="V7" i="11"/>
  <c r="V126" i="1"/>
  <c r="V94" i="1"/>
  <c r="V99" i="1"/>
  <c r="V80" i="1"/>
  <c r="V292" i="1"/>
  <c r="V291" i="1"/>
  <c r="V9" i="1"/>
  <c r="V8" i="1"/>
  <c r="V268" i="1"/>
  <c r="AA883" i="6"/>
  <c r="AA1092" i="6"/>
  <c r="V248" i="1"/>
  <c r="V69" i="1"/>
  <c r="V52" i="1"/>
  <c r="V270" i="1"/>
  <c r="V185" i="1"/>
  <c r="V178" i="1"/>
  <c r="V184" i="1"/>
  <c r="V47" i="1"/>
  <c r="V199" i="1"/>
  <c r="V277" i="1"/>
  <c r="V250" i="1"/>
  <c r="U746" i="1"/>
  <c r="W746" i="1" s="1"/>
  <c r="V267" i="1"/>
  <c r="V19" i="1"/>
  <c r="V276" i="1"/>
  <c r="AA799" i="6"/>
  <c r="AA828" i="6"/>
  <c r="AA866" i="6"/>
  <c r="U520" i="1"/>
  <c r="W520" i="1" s="1"/>
  <c r="V97" i="1"/>
  <c r="V44" i="1"/>
  <c r="V110" i="1"/>
  <c r="V21" i="1"/>
  <c r="V29" i="1"/>
  <c r="U391" i="1"/>
  <c r="W391" i="1" s="1"/>
  <c r="V254" i="1"/>
  <c r="V165" i="1"/>
  <c r="U107" i="1"/>
  <c r="W107" i="1" s="1"/>
  <c r="U119" i="1"/>
  <c r="W119" i="1" s="1"/>
  <c r="V220" i="1"/>
  <c r="U252" i="1"/>
  <c r="W252" i="1" s="1"/>
  <c r="V128" i="1"/>
  <c r="U90" i="1"/>
  <c r="W90" i="1" s="1"/>
  <c r="V160" i="1"/>
  <c r="V122" i="1"/>
  <c r="U279" i="1"/>
  <c r="W279" i="1" s="1"/>
  <c r="V256" i="1"/>
  <c r="U106" i="1"/>
  <c r="W106" i="1" s="1"/>
  <c r="AA676" i="6"/>
  <c r="V175" i="1"/>
  <c r="V109" i="1"/>
  <c r="U219" i="1"/>
  <c r="W219" i="1" s="1"/>
  <c r="V87" i="1"/>
  <c r="V7" i="1"/>
  <c r="V96" i="1"/>
  <c r="V194" i="1"/>
  <c r="V24" i="1"/>
  <c r="V231" i="1"/>
  <c r="V95" i="1"/>
  <c r="V282" i="1"/>
  <c r="V240" i="1"/>
  <c r="V260" i="1"/>
  <c r="V182" i="1"/>
  <c r="V93" i="1"/>
  <c r="V12" i="1"/>
  <c r="V172" i="1"/>
  <c r="AA1124" i="6"/>
  <c r="AA979" i="6"/>
  <c r="V118" i="1"/>
  <c r="V60" i="1"/>
  <c r="V103" i="1"/>
  <c r="V259" i="1"/>
  <c r="V271" i="1"/>
  <c r="V205" i="1"/>
  <c r="U104" i="1"/>
  <c r="W104" i="1" s="1"/>
  <c r="V244" i="1"/>
  <c r="V225" i="1"/>
  <c r="V159" i="1"/>
  <c r="V148" i="1"/>
  <c r="V210" i="1"/>
  <c r="V300" i="1"/>
  <c r="V32" i="1"/>
  <c r="AA744" i="6"/>
  <c r="AA664" i="6"/>
  <c r="AA681" i="6"/>
  <c r="AA914" i="6"/>
  <c r="AA864" i="6"/>
  <c r="V196" i="1"/>
  <c r="AA1153" i="6"/>
  <c r="AA772" i="6"/>
  <c r="AA1099" i="6"/>
  <c r="AA1110" i="6"/>
  <c r="AA767" i="6"/>
  <c r="AA929" i="6"/>
  <c r="X801" i="11"/>
  <c r="U68" i="12"/>
  <c r="U239" i="12"/>
  <c r="AA1061" i="6"/>
  <c r="U62" i="11"/>
  <c r="AA803" i="6"/>
  <c r="AA830" i="6"/>
  <c r="AA678" i="6"/>
  <c r="AA1126" i="6"/>
  <c r="AA857" i="6"/>
  <c r="U32" i="12"/>
  <c r="Y32" i="12" s="1"/>
  <c r="AA1127" i="6"/>
  <c r="AA1085" i="6"/>
  <c r="AA658" i="6"/>
  <c r="AA1095" i="6"/>
  <c r="AA700" i="6"/>
  <c r="AA796" i="6"/>
  <c r="AA1024" i="6"/>
  <c r="AA780" i="6"/>
  <c r="AA793" i="6"/>
  <c r="AA1152" i="6"/>
  <c r="AA936" i="6"/>
  <c r="AA860" i="6"/>
  <c r="AA820" i="6"/>
  <c r="AA996" i="6"/>
  <c r="AA975" i="6"/>
  <c r="AA1001" i="6"/>
  <c r="AA703" i="6"/>
  <c r="AA926" i="6"/>
  <c r="AA827" i="6"/>
  <c r="AA1161" i="6"/>
  <c r="U733" i="11"/>
  <c r="U306" i="11"/>
  <c r="AA704" i="6"/>
  <c r="AA1093" i="6"/>
  <c r="AA682" i="6"/>
  <c r="AA763" i="6"/>
  <c r="AA1013" i="6"/>
  <c r="AA776" i="6"/>
  <c r="AA1074" i="6"/>
  <c r="AA876" i="6"/>
  <c r="AA738" i="6"/>
  <c r="AA653" i="6"/>
  <c r="AA1051" i="6"/>
  <c r="AA856" i="6"/>
  <c r="AA984" i="6"/>
  <c r="AA769" i="6"/>
  <c r="AA1060" i="6"/>
  <c r="AA951" i="6"/>
  <c r="AA1054" i="6"/>
  <c r="AA819" i="6"/>
  <c r="AA1167" i="6"/>
  <c r="AA1096" i="6"/>
  <c r="AA885" i="6"/>
  <c r="AA974" i="6"/>
  <c r="AA709" i="6"/>
  <c r="AA1050" i="6"/>
  <c r="AA878" i="6"/>
  <c r="AA874" i="6"/>
  <c r="AA1017" i="6"/>
  <c r="AA953" i="6"/>
  <c r="AA954" i="6"/>
  <c r="AA689" i="6"/>
  <c r="AA879" i="6"/>
  <c r="AA1020" i="6"/>
  <c r="AA880" i="6"/>
  <c r="AA671" i="6"/>
  <c r="AA1165" i="6"/>
  <c r="AA1000" i="6"/>
  <c r="AA674" i="6"/>
  <c r="AA1011" i="6"/>
  <c r="AA1169" i="6"/>
  <c r="AA1002" i="6"/>
  <c r="AA978" i="6"/>
  <c r="AA1053" i="6"/>
  <c r="AA661" i="6"/>
  <c r="AA781" i="6"/>
  <c r="AA712" i="6"/>
  <c r="AA1131" i="6"/>
  <c r="AA989" i="6"/>
  <c r="AA756" i="6"/>
  <c r="AA779" i="6"/>
  <c r="AA686" i="6"/>
  <c r="AA777" i="6"/>
  <c r="AA1026" i="6"/>
  <c r="AA656" i="6"/>
  <c r="AA782" i="6"/>
  <c r="AA995" i="6"/>
  <c r="AA981" i="6"/>
  <c r="AA765" i="6"/>
  <c r="AA855" i="6"/>
  <c r="AA988" i="6"/>
  <c r="AA669" i="6"/>
  <c r="AA741" i="6"/>
  <c r="AA668" i="6"/>
  <c r="AA754" i="6"/>
  <c r="AA818" i="6"/>
  <c r="AA910" i="6"/>
  <c r="AA733" i="6"/>
  <c r="AA834" i="6"/>
  <c r="AA646" i="6"/>
  <c r="AA1120" i="6"/>
  <c r="AA815" i="6"/>
  <c r="AA662" i="6"/>
  <c r="AA846" i="6"/>
  <c r="AA998" i="6"/>
  <c r="AA698" i="6"/>
  <c r="AA1016" i="6"/>
  <c r="AA788" i="6"/>
  <c r="AA949" i="6"/>
  <c r="AA938" i="6"/>
  <c r="AA789" i="6"/>
  <c r="AA761" i="6"/>
  <c r="AA849" i="6"/>
  <c r="AA985" i="6"/>
  <c r="AA770" i="6"/>
  <c r="AA982" i="6"/>
  <c r="U26" i="11"/>
  <c r="AA921" i="6"/>
  <c r="AA1056" i="6"/>
  <c r="AA1028" i="6"/>
  <c r="AA1166" i="6"/>
  <c r="U10" i="12"/>
  <c r="AA673" i="6"/>
  <c r="AA835" i="6"/>
  <c r="AA1148" i="6"/>
  <c r="AA714" i="6"/>
  <c r="AA726" i="6"/>
  <c r="AA896" i="6"/>
  <c r="AA798" i="6"/>
  <c r="AA833" i="6"/>
  <c r="AA947" i="6"/>
  <c r="AA1086" i="6"/>
  <c r="AA1010" i="6"/>
  <c r="AA1025" i="6"/>
  <c r="AA875" i="6"/>
  <c r="AA867" i="6"/>
  <c r="AA1076" i="6"/>
  <c r="AA1079" i="6"/>
  <c r="AA1006" i="6"/>
  <c r="AA666" i="6"/>
  <c r="AA1067" i="6"/>
  <c r="AA999" i="6"/>
  <c r="AA1080" i="6"/>
  <c r="AA848" i="6"/>
  <c r="AA950" i="6"/>
  <c r="AA935" i="6"/>
  <c r="AA651" i="6"/>
  <c r="AA705" i="6"/>
  <c r="AA1162" i="6"/>
  <c r="AA755" i="6"/>
  <c r="AA946" i="6"/>
  <c r="AA943" i="6"/>
  <c r="AA783" i="6"/>
  <c r="AA939" i="6"/>
  <c r="AA868" i="6"/>
  <c r="AA737" i="6"/>
  <c r="AA865" i="6"/>
  <c r="AA1159" i="6"/>
  <c r="AA836" i="6"/>
  <c r="AA859" i="6"/>
  <c r="AA1063" i="6"/>
  <c r="AA825" i="6"/>
  <c r="AA652" i="6"/>
  <c r="AA928" i="6"/>
  <c r="AA842" i="6"/>
  <c r="AA1058" i="6"/>
  <c r="AA1100" i="6"/>
  <c r="AA752" i="6"/>
  <c r="AA980" i="6"/>
  <c r="AA1097" i="6"/>
  <c r="AA645" i="6"/>
  <c r="AA647" i="6"/>
  <c r="AA843" i="6"/>
  <c r="AA1014" i="6"/>
  <c r="AA791" i="6"/>
  <c r="AA771" i="6"/>
  <c r="AA927" i="6"/>
  <c r="AA1130" i="6"/>
  <c r="AA739" i="6"/>
  <c r="AA748" i="6"/>
  <c r="AA844" i="6"/>
  <c r="AA871" i="6"/>
  <c r="AA940" i="6"/>
  <c r="AA1094" i="6"/>
  <c r="AA1155" i="6"/>
  <c r="AA1084" i="6"/>
  <c r="AA659" i="6"/>
  <c r="AA908" i="6"/>
  <c r="AA749" i="6"/>
  <c r="AA711" i="6"/>
  <c r="AA655" i="6"/>
  <c r="AA1133" i="6"/>
  <c r="AA1105" i="6"/>
  <c r="AA1107" i="6"/>
  <c r="AA684" i="6"/>
  <c r="AA693" i="6"/>
  <c r="AA872" i="6"/>
  <c r="AA701" i="6"/>
  <c r="AA869" i="6"/>
  <c r="AA691" i="6"/>
  <c r="AA697" i="6"/>
  <c r="AA942" i="6"/>
  <c r="AA1062" i="6"/>
  <c r="AA1057" i="6"/>
  <c r="AA1023" i="6"/>
  <c r="AA1102" i="6"/>
  <c r="AA1108" i="6"/>
  <c r="AA937" i="6"/>
  <c r="AA909" i="6"/>
  <c r="AA831" i="6"/>
  <c r="AA1106" i="6"/>
  <c r="AA710" i="6"/>
  <c r="AA713" i="6"/>
  <c r="AA1113" i="6"/>
  <c r="AA1104" i="6"/>
  <c r="AA911" i="6"/>
  <c r="AA1143" i="6"/>
  <c r="AA977" i="6"/>
  <c r="AA702" i="6"/>
  <c r="AA1158" i="6"/>
  <c r="AA757" i="6"/>
  <c r="AA699" i="6"/>
  <c r="AA873" i="6"/>
  <c r="AA790" i="6"/>
  <c r="AA1072" i="6"/>
  <c r="AA1015" i="6"/>
  <c r="AA1073" i="6"/>
  <c r="AA787" i="6"/>
  <c r="AA1068" i="6"/>
  <c r="AA847" i="6"/>
  <c r="AA994" i="6"/>
  <c r="AA829" i="6"/>
  <c r="AA913" i="6"/>
  <c r="AA1005" i="6"/>
  <c r="AA745" i="6"/>
  <c r="AA1064" i="6"/>
  <c r="AA863" i="6"/>
  <c r="AA923" i="6"/>
  <c r="AA1168" i="6"/>
  <c r="AA976" i="6"/>
  <c r="AA987" i="6"/>
  <c r="AA906" i="6"/>
  <c r="AA657" i="6"/>
  <c r="AA707" i="6"/>
  <c r="AA918" i="6"/>
  <c r="AA1103" i="6"/>
  <c r="AA670" i="6"/>
  <c r="AA1066" i="6"/>
  <c r="AA784" i="6"/>
  <c r="AA948" i="6"/>
  <c r="AA786" i="6"/>
  <c r="AA955" i="6"/>
  <c r="AA695" i="6"/>
  <c r="AA1019" i="6"/>
  <c r="AA952" i="6"/>
  <c r="AA881" i="6"/>
  <c r="AA941" i="6"/>
  <c r="AA685" i="6"/>
  <c r="AA945" i="6"/>
  <c r="AA877" i="6"/>
  <c r="AA1018" i="6"/>
  <c r="AA839" i="6"/>
  <c r="AA753" i="6"/>
  <c r="AA991" i="6"/>
  <c r="AA760" i="6"/>
  <c r="AA907" i="6"/>
  <c r="AA1154" i="6"/>
  <c r="AA1027" i="6"/>
  <c r="AA1101" i="6"/>
  <c r="AA649" i="6"/>
  <c r="AA916" i="6"/>
  <c r="AA1109" i="6"/>
  <c r="AA1022" i="6"/>
  <c r="AA768" i="6"/>
  <c r="AA1088" i="6"/>
  <c r="AA840" i="6"/>
  <c r="AA852" i="6"/>
  <c r="AA912" i="6"/>
  <c r="AA708" i="6"/>
  <c r="AA660" i="6"/>
  <c r="AA1029" i="6"/>
  <c r="AA1098" i="6"/>
  <c r="AA775" i="6"/>
  <c r="AA795" i="6"/>
  <c r="AA687" i="6"/>
  <c r="AA1012" i="6"/>
  <c r="AA794" i="6"/>
  <c r="AA792" i="6"/>
  <c r="AA870" i="6"/>
  <c r="AA944" i="6"/>
  <c r="AA1021" i="6"/>
  <c r="AA785" i="6"/>
  <c r="AA672" i="6"/>
  <c r="AA762" i="6"/>
  <c r="AA920" i="6"/>
  <c r="AA667" i="6"/>
  <c r="AA1164" i="6"/>
  <c r="AA884" i="6"/>
  <c r="AA694" i="6"/>
  <c r="AA1142" i="6"/>
  <c r="AA1163" i="6"/>
  <c r="AA750" i="6"/>
  <c r="AA882" i="6"/>
  <c r="AA654" i="6"/>
  <c r="AA973" i="6"/>
  <c r="AA706" i="6"/>
  <c r="U274" i="10"/>
  <c r="W274" i="10" s="1"/>
  <c r="U277" i="10"/>
  <c r="Y277" i="10" s="1"/>
  <c r="U585" i="11"/>
  <c r="W585" i="11" s="1"/>
  <c r="U863" i="11"/>
  <c r="Y863" i="11" s="1"/>
  <c r="U276" i="11"/>
  <c r="W276" i="11" s="1"/>
  <c r="U206" i="11"/>
  <c r="W206" i="11" s="1"/>
  <c r="U274" i="11"/>
  <c r="Y274" i="11" s="1"/>
  <c r="U80" i="12"/>
  <c r="Y80" i="12" s="1"/>
  <c r="U90" i="12"/>
  <c r="Y90" i="12" s="1"/>
  <c r="U48" i="12"/>
  <c r="Y48" i="12" s="1"/>
  <c r="X103" i="12"/>
  <c r="U76" i="12"/>
  <c r="Y76" i="12" s="1"/>
  <c r="U59" i="12"/>
  <c r="Y59" i="12" s="1"/>
  <c r="U96" i="12"/>
  <c r="Y96" i="12" s="1"/>
  <c r="U78" i="12"/>
  <c r="Y78" i="12" s="1"/>
  <c r="U129" i="12"/>
  <c r="Y129" i="12" s="1"/>
  <c r="U949" i="10"/>
  <c r="W949" i="10" s="1"/>
  <c r="X32" i="12"/>
  <c r="U37" i="12"/>
  <c r="Y37" i="12" s="1"/>
  <c r="U185" i="10"/>
  <c r="Y185" i="10" s="1"/>
  <c r="U304" i="10"/>
  <c r="Y304" i="10" s="1"/>
  <c r="U91" i="11"/>
  <c r="Y91" i="11" s="1"/>
  <c r="U21" i="10"/>
  <c r="Y21" i="10" s="1"/>
  <c r="U94" i="10"/>
  <c r="W94" i="10" s="1"/>
  <c r="U23" i="10"/>
  <c r="Y23" i="10" s="1"/>
  <c r="U118" i="10"/>
  <c r="W118" i="10" s="1"/>
  <c r="X118" i="10"/>
  <c r="X185" i="10"/>
  <c r="U937" i="11"/>
  <c r="Y937" i="11" s="1"/>
  <c r="U16" i="12"/>
  <c r="W16" i="12" s="1"/>
  <c r="U126" i="10"/>
  <c r="Y126" i="10" s="1"/>
  <c r="U252" i="11"/>
  <c r="Y252" i="11" s="1"/>
  <c r="U94" i="12"/>
  <c r="Y94" i="12" s="1"/>
  <c r="U37" i="10"/>
  <c r="W37" i="10" s="1"/>
  <c r="U271" i="11"/>
  <c r="W271" i="11" s="1"/>
  <c r="U121" i="10"/>
  <c r="Y121" i="10" s="1"/>
  <c r="U139" i="10"/>
  <c r="Y139" i="10" s="1"/>
  <c r="X94" i="10"/>
  <c r="X62" i="11"/>
  <c r="U231" i="11"/>
  <c r="Y231" i="11" s="1"/>
  <c r="U41" i="12"/>
  <c r="W41" i="12" s="1"/>
  <c r="U79" i="12"/>
  <c r="Y79" i="12" s="1"/>
  <c r="U119" i="10"/>
  <c r="W119" i="10" s="1"/>
  <c r="U122" i="10"/>
  <c r="Y122" i="10" s="1"/>
  <c r="U50" i="10"/>
  <c r="Y50" i="10" s="1"/>
  <c r="U266" i="11"/>
  <c r="W266" i="11" s="1"/>
  <c r="U223" i="10"/>
  <c r="W223" i="10" s="1"/>
  <c r="U123" i="10"/>
  <c r="W123" i="10" s="1"/>
  <c r="U66" i="10"/>
  <c r="W66" i="10" s="1"/>
  <c r="U15" i="10"/>
  <c r="Y15" i="10" s="1"/>
  <c r="U69" i="11"/>
  <c r="W69" i="11" s="1"/>
  <c r="U452" i="11"/>
  <c r="W452" i="11" s="1"/>
  <c r="U822" i="11"/>
  <c r="W822" i="11" s="1"/>
  <c r="U286" i="11"/>
  <c r="Y286" i="11" s="1"/>
  <c r="U83" i="12"/>
  <c r="Y83" i="12" s="1"/>
  <c r="U277" i="11"/>
  <c r="W277" i="11" s="1"/>
  <c r="U15" i="11"/>
  <c r="W15" i="11" s="1"/>
  <c r="U128" i="12"/>
  <c r="Y128" i="12" s="1"/>
  <c r="U246" i="12"/>
  <c r="W246" i="12" s="1"/>
  <c r="U245" i="11"/>
  <c r="Y245" i="11" s="1"/>
  <c r="U247" i="10"/>
  <c r="Y247" i="10" s="1"/>
  <c r="U90" i="10"/>
  <c r="W90" i="10" s="1"/>
  <c r="X21" i="10"/>
  <c r="U136" i="10"/>
  <c r="Y136" i="10" s="1"/>
  <c r="U145" i="11"/>
  <c r="W145" i="11" s="1"/>
  <c r="U217" i="10"/>
  <c r="Y217" i="10" s="1"/>
  <c r="U967" i="10"/>
  <c r="Y967" i="10" s="1"/>
  <c r="U99" i="10"/>
  <c r="W99" i="10" s="1"/>
  <c r="U96" i="10"/>
  <c r="Y96" i="10" s="1"/>
  <c r="U29" i="11"/>
  <c r="Y29" i="11" s="1"/>
  <c r="U93" i="12"/>
  <c r="W93" i="12" s="1"/>
  <c r="U60" i="10"/>
  <c r="Y60" i="10" s="1"/>
  <c r="U301" i="10"/>
  <c r="W301" i="10" s="1"/>
  <c r="U77" i="12"/>
  <c r="W77" i="12" s="1"/>
  <c r="U175" i="11"/>
  <c r="W175" i="11" s="1"/>
  <c r="U21" i="11"/>
  <c r="W21" i="11" s="1"/>
  <c r="U19" i="12"/>
  <c r="Y19" i="12" s="1"/>
  <c r="U112" i="12"/>
  <c r="Y112" i="12" s="1"/>
  <c r="X605" i="11"/>
  <c r="U226" i="12"/>
  <c r="Y226" i="12" s="1"/>
  <c r="U897" i="12"/>
  <c r="Y897" i="12" s="1"/>
  <c r="U204" i="12"/>
  <c r="Y204" i="12" s="1"/>
  <c r="U79" i="11"/>
  <c r="Y79" i="11" s="1"/>
  <c r="U44" i="12"/>
  <c r="Y44" i="12" s="1"/>
  <c r="X124" i="12"/>
  <c r="U210" i="10"/>
  <c r="W210" i="10" s="1"/>
  <c r="U25" i="12"/>
  <c r="W25" i="12" s="1"/>
  <c r="U43" i="10"/>
  <c r="W43" i="10" s="1"/>
  <c r="U55" i="10"/>
  <c r="W55" i="10" s="1"/>
  <c r="U121" i="12"/>
  <c r="Y121" i="12" s="1"/>
  <c r="U602" i="10"/>
  <c r="W602" i="10" s="1"/>
  <c r="X224" i="11"/>
  <c r="U217" i="11"/>
  <c r="Y217" i="11" s="1"/>
  <c r="U130" i="12"/>
  <c r="W130" i="12" s="1"/>
  <c r="U312" i="11"/>
  <c r="Y312" i="11" s="1"/>
  <c r="U100" i="12"/>
  <c r="Y100" i="12" s="1"/>
  <c r="U264" i="11"/>
  <c r="Y264" i="11" s="1"/>
  <c r="U9" i="12"/>
  <c r="Y9" i="12" s="1"/>
  <c r="U28" i="10"/>
  <c r="W28" i="10" s="1"/>
  <c r="U33" i="11"/>
  <c r="W33" i="11" s="1"/>
  <c r="U70" i="12"/>
  <c r="Y70" i="12" s="1"/>
  <c r="U255" i="10"/>
  <c r="Y255" i="10" s="1"/>
  <c r="U620" i="11"/>
  <c r="W620" i="11" s="1"/>
  <c r="U135" i="10"/>
  <c r="W135" i="10" s="1"/>
  <c r="U108" i="11"/>
  <c r="W108" i="11" s="1"/>
  <c r="U300" i="11"/>
  <c r="Y300" i="11" s="1"/>
  <c r="U116" i="10"/>
  <c r="Y116" i="10" s="1"/>
  <c r="U481" i="11"/>
  <c r="Y481" i="11" s="1"/>
  <c r="X245" i="11"/>
  <c r="V212" i="12"/>
  <c r="V257" i="12"/>
  <c r="V260" i="12"/>
  <c r="V229" i="12"/>
  <c r="V163" i="12"/>
  <c r="V233" i="12"/>
  <c r="V180" i="12"/>
  <c r="V144" i="12"/>
  <c r="V236" i="12"/>
  <c r="V127" i="12"/>
  <c r="V187" i="12"/>
  <c r="V224" i="12"/>
  <c r="V169" i="12"/>
  <c r="V15" i="12"/>
  <c r="V46" i="12"/>
  <c r="V109" i="12"/>
  <c r="V12" i="12"/>
  <c r="U275" i="10"/>
  <c r="Y275" i="10" s="1"/>
  <c r="U222" i="10"/>
  <c r="Y222" i="10" s="1"/>
  <c r="V20" i="12"/>
  <c r="V39" i="12"/>
  <c r="V60" i="12"/>
  <c r="V174" i="12"/>
  <c r="U152" i="11"/>
  <c r="Y152" i="11" s="1"/>
  <c r="V113" i="12"/>
  <c r="V63" i="12"/>
  <c r="V102" i="12"/>
  <c r="V75" i="12"/>
  <c r="V49" i="12"/>
  <c r="V205" i="12"/>
  <c r="V104" i="12"/>
  <c r="V145" i="12"/>
  <c r="V188" i="12"/>
  <c r="V235" i="12"/>
  <c r="V294" i="12"/>
  <c r="V259" i="12"/>
  <c r="V237" i="12"/>
  <c r="V268" i="12"/>
  <c r="V192" i="12"/>
  <c r="V250" i="12"/>
  <c r="V227" i="12"/>
  <c r="V143" i="12"/>
  <c r="V292" i="12"/>
  <c r="V18" i="12"/>
  <c r="V89" i="12"/>
  <c r="V37" i="12"/>
  <c r="V71" i="12"/>
  <c r="V91" i="12"/>
  <c r="V223" i="12"/>
  <c r="V38" i="12"/>
  <c r="V73" i="12"/>
  <c r="V134" i="12"/>
  <c r="V105" i="12"/>
  <c r="V173" i="12"/>
  <c r="V155" i="12"/>
  <c r="V264" i="12"/>
  <c r="V150" i="12"/>
  <c r="V182" i="12"/>
  <c r="V141" i="12"/>
  <c r="V275" i="12"/>
  <c r="V194" i="12"/>
  <c r="V217" i="12"/>
  <c r="V191" i="12"/>
  <c r="V167" i="12"/>
  <c r="V172" i="12"/>
  <c r="V196" i="12"/>
  <c r="V290" i="12"/>
  <c r="V108" i="12"/>
  <c r="V249" i="12"/>
  <c r="V99" i="12"/>
  <c r="V33" i="12"/>
  <c r="V118" i="12"/>
  <c r="V74" i="12"/>
  <c r="V64" i="12"/>
  <c r="V29" i="12"/>
  <c r="V132" i="12"/>
  <c r="V43" i="12"/>
  <c r="V110" i="12"/>
  <c r="V14" i="12"/>
  <c r="V54" i="12"/>
  <c r="V125" i="12"/>
  <c r="V97" i="12"/>
  <c r="V222" i="12"/>
  <c r="V160" i="12"/>
  <c r="V168" i="12"/>
  <c r="V253" i="12"/>
  <c r="V149" i="12"/>
  <c r="V296" i="12"/>
  <c r="V228" i="12"/>
  <c r="V13" i="12"/>
  <c r="V131" i="12"/>
  <c r="V214" i="12"/>
  <c r="V111" i="12"/>
  <c r="V61" i="12"/>
  <c r="V114" i="12"/>
  <c r="V130" i="12"/>
  <c r="V40" i="12"/>
  <c r="V190" i="12"/>
  <c r="V30" i="12"/>
  <c r="V47" i="12"/>
  <c r="V24" i="12"/>
  <c r="V55" i="12"/>
  <c r="V70" i="12"/>
  <c r="V28" i="12"/>
  <c r="V27" i="12"/>
  <c r="V137" i="12"/>
  <c r="V133" i="12"/>
  <c r="V153" i="12"/>
  <c r="V288" i="12"/>
  <c r="V283" i="12"/>
  <c r="V244" i="12"/>
  <c r="V273" i="12"/>
  <c r="V210" i="12"/>
  <c r="V252" i="12"/>
  <c r="V159" i="12"/>
  <c r="V225" i="12"/>
  <c r="V166" i="12"/>
  <c r="V262" i="12"/>
  <c r="V243" i="12"/>
  <c r="V35" i="12"/>
  <c r="V123" i="12"/>
  <c r="V186" i="12"/>
  <c r="V119" i="12"/>
  <c r="V10" i="12"/>
  <c r="V80" i="12"/>
  <c r="V65" i="12"/>
  <c r="V98" i="12"/>
  <c r="V175" i="12"/>
  <c r="V270" i="12"/>
  <c r="V299" i="12"/>
  <c r="V238" i="12"/>
  <c r="V126" i="12"/>
  <c r="V183" i="12"/>
  <c r="V147" i="12"/>
  <c r="V199" i="12"/>
  <c r="V184" i="12"/>
  <c r="V200" i="12"/>
  <c r="V152" i="12"/>
  <c r="V78" i="12"/>
  <c r="V52" i="12"/>
  <c r="V59" i="12"/>
  <c r="V90" i="12"/>
  <c r="V76" i="12"/>
  <c r="V48" i="12"/>
  <c r="V136" i="12"/>
  <c r="V96" i="12"/>
  <c r="V124" i="12"/>
  <c r="V193" i="12"/>
  <c r="V161" i="12"/>
  <c r="V177" i="12"/>
  <c r="V293" i="12"/>
  <c r="V291" i="12"/>
  <c r="V298" i="12"/>
  <c r="V284" i="12"/>
  <c r="V281" i="12"/>
  <c r="V215" i="12"/>
  <c r="V256" i="12"/>
  <c r="V234" i="12"/>
  <c r="V95" i="12"/>
  <c r="V82" i="12"/>
  <c r="V148" i="12"/>
  <c r="V68" i="12"/>
  <c r="V56" i="12"/>
  <c r="V62" i="12"/>
  <c r="V67" i="12"/>
  <c r="V269" i="12"/>
  <c r="V32" i="12"/>
  <c r="V239" i="12"/>
  <c r="V164" i="12"/>
  <c r="V151" i="12"/>
  <c r="V170" i="12"/>
  <c r="V285" i="12"/>
  <c r="V165" i="12"/>
  <c r="V263" i="12"/>
  <c r="V129" i="12"/>
  <c r="V84" i="12"/>
  <c r="V203" i="12"/>
  <c r="V139" i="12"/>
  <c r="V66" i="12"/>
  <c r="V23" i="12"/>
  <c r="V279" i="12"/>
  <c r="V42" i="12"/>
  <c r="V50" i="12"/>
  <c r="V7" i="12"/>
  <c r="V36" i="12"/>
  <c r="V26" i="12"/>
  <c r="V254" i="12"/>
  <c r="V162" i="12"/>
  <c r="V276" i="12"/>
  <c r="V274" i="12"/>
  <c r="V195" i="12"/>
  <c r="V245" i="12"/>
  <c r="V142" i="12"/>
  <c r="V117" i="12"/>
  <c r="V21" i="12"/>
  <c r="V44" i="12"/>
  <c r="V19" i="12"/>
  <c r="V53" i="12"/>
  <c r="V112" i="12"/>
  <c r="V204" i="12"/>
  <c r="V226" i="12"/>
  <c r="V57" i="12"/>
  <c r="V100" i="12"/>
  <c r="V267" i="12"/>
  <c r="V265" i="12"/>
  <c r="V176" i="12"/>
  <c r="V286" i="12"/>
  <c r="V247" i="12"/>
  <c r="V272" i="12"/>
  <c r="V171" i="12"/>
  <c r="V240" i="12"/>
  <c r="V201" i="12"/>
  <c r="V230" i="12"/>
  <c r="V181" i="12"/>
  <c r="V280" i="12"/>
  <c r="V202" i="12"/>
  <c r="V231" i="12"/>
  <c r="V206" i="12"/>
  <c r="V297" i="12"/>
  <c r="V189" i="12"/>
  <c r="V277" i="12"/>
  <c r="V232" i="12"/>
  <c r="V79" i="12"/>
  <c r="V128" i="12"/>
  <c r="V121" i="12"/>
  <c r="V83" i="12"/>
  <c r="V86" i="12"/>
  <c r="V34" i="12"/>
  <c r="V246" i="12"/>
  <c r="V17" i="12"/>
  <c r="V88" i="12"/>
  <c r="V45" i="12"/>
  <c r="V11" i="12"/>
  <c r="V77" i="12"/>
  <c r="V41" i="12"/>
  <c r="V16" i="12"/>
  <c r="V242" i="12"/>
  <c r="V179" i="12"/>
  <c r="V255" i="12"/>
  <c r="V287" i="12"/>
  <c r="V158" i="12"/>
  <c r="V271" i="12"/>
  <c r="V211" i="12"/>
  <c r="V146" i="12"/>
  <c r="V261" i="12"/>
  <c r="V138" i="12"/>
  <c r="V122" i="12"/>
  <c r="V101" i="12"/>
  <c r="V72" i="12"/>
  <c r="V120" i="12"/>
  <c r="V216" i="12"/>
  <c r="U17" i="12"/>
  <c r="W17" i="12" s="1"/>
  <c r="V115" i="12"/>
  <c r="V69" i="12"/>
  <c r="V178" i="12"/>
  <c r="V266" i="12"/>
  <c r="V213" i="12"/>
  <c r="V209" i="12"/>
  <c r="V295" i="12"/>
  <c r="V207" i="12"/>
  <c r="V282" i="12"/>
  <c r="V198" i="12"/>
  <c r="V197" i="12"/>
  <c r="V241" i="12"/>
  <c r="V22" i="12"/>
  <c r="V106" i="12"/>
  <c r="V51" i="12"/>
  <c r="V87" i="12"/>
  <c r="V251" i="12"/>
  <c r="V93" i="12"/>
  <c r="V103" i="12"/>
  <c r="V31" i="12"/>
  <c r="V85" i="12"/>
  <c r="V94" i="12"/>
  <c r="V248" i="12"/>
  <c r="V278" i="12"/>
  <c r="V107" i="12"/>
  <c r="V92" i="12"/>
  <c r="V118" i="11"/>
  <c r="V102" i="11"/>
  <c r="V98" i="11"/>
  <c r="V171" i="11"/>
  <c r="V56" i="11"/>
  <c r="V214" i="11"/>
  <c r="V87" i="11"/>
  <c r="V143" i="11"/>
  <c r="V246" i="11"/>
  <c r="V68" i="11"/>
  <c r="V257" i="11"/>
  <c r="V138" i="11"/>
  <c r="V45" i="11"/>
  <c r="V162" i="11"/>
  <c r="V184" i="11"/>
  <c r="V194" i="11"/>
  <c r="V173" i="11"/>
  <c r="V299" i="11"/>
  <c r="V142" i="11"/>
  <c r="V23" i="11"/>
  <c r="V298" i="11"/>
  <c r="V97" i="11"/>
  <c r="V255" i="11"/>
  <c r="V305" i="11"/>
  <c r="V290" i="11"/>
  <c r="V159" i="11"/>
  <c r="V198" i="11"/>
  <c r="V268" i="11"/>
  <c r="V181" i="11"/>
  <c r="V48" i="11"/>
  <c r="V243" i="11"/>
  <c r="U95" i="12"/>
  <c r="Y95" i="12" s="1"/>
  <c r="V274" i="11"/>
  <c r="V217" i="11"/>
  <c r="V82" i="11"/>
  <c r="V36" i="11"/>
  <c r="V29" i="11"/>
  <c r="V201" i="11"/>
  <c r="V276" i="11"/>
  <c r="V281" i="11"/>
  <c r="V111" i="11"/>
  <c r="V11" i="11"/>
  <c r="V288" i="11"/>
  <c r="V65" i="11"/>
  <c r="V155" i="11"/>
  <c r="V238" i="11"/>
  <c r="V127" i="11"/>
  <c r="V302" i="11"/>
  <c r="V196" i="11"/>
  <c r="V301" i="11"/>
  <c r="V93" i="11"/>
  <c r="V242" i="11"/>
  <c r="V40" i="11"/>
  <c r="V202" i="11"/>
  <c r="V94" i="11"/>
  <c r="V50" i="11"/>
  <c r="V168" i="11"/>
  <c r="V185" i="11"/>
  <c r="V300" i="11"/>
  <c r="V259" i="11"/>
  <c r="V108" i="11"/>
  <c r="V187" i="11"/>
  <c r="V125" i="11"/>
  <c r="U125" i="11"/>
  <c r="Y125" i="11" s="1"/>
  <c r="V306" i="11"/>
  <c r="V133" i="11"/>
  <c r="V262" i="11"/>
  <c r="V114" i="11"/>
  <c r="V282" i="11"/>
  <c r="V144" i="11"/>
  <c r="V285" i="11"/>
  <c r="V166" i="11"/>
  <c r="V95" i="11"/>
  <c r="V227" i="11"/>
  <c r="V210" i="11"/>
  <c r="V213" i="11"/>
  <c r="V55" i="11"/>
  <c r="V204" i="11"/>
  <c r="V167" i="11"/>
  <c r="V180" i="11"/>
  <c r="V174" i="11"/>
  <c r="V189" i="11"/>
  <c r="V115" i="11"/>
  <c r="V126" i="11"/>
  <c r="V123" i="11"/>
  <c r="V10" i="11"/>
  <c r="V291" i="11"/>
  <c r="V248" i="11"/>
  <c r="V232" i="11"/>
  <c r="V14" i="11"/>
  <c r="V250" i="11"/>
  <c r="V265" i="11"/>
  <c r="V34" i="11"/>
  <c r="V239" i="11"/>
  <c r="V295" i="11"/>
  <c r="V33" i="11"/>
  <c r="V113" i="11"/>
  <c r="V176" i="11"/>
  <c r="V215" i="11"/>
  <c r="V51" i="11"/>
  <c r="V261" i="11"/>
  <c r="V221" i="11"/>
  <c r="V149" i="11"/>
  <c r="V46" i="11"/>
  <c r="V38" i="11"/>
  <c r="V263" i="11"/>
  <c r="V192" i="11"/>
  <c r="V91" i="11"/>
  <c r="V233" i="11"/>
  <c r="V177" i="11"/>
  <c r="V152" i="11"/>
  <c r="V129" i="11"/>
  <c r="V175" i="11"/>
  <c r="V209" i="11"/>
  <c r="V49" i="11"/>
  <c r="V256" i="11"/>
  <c r="V235" i="11"/>
  <c r="V104" i="11"/>
  <c r="V63" i="11"/>
  <c r="V132" i="11"/>
  <c r="V199" i="11"/>
  <c r="V110" i="11"/>
  <c r="V90" i="11"/>
  <c r="V157" i="11"/>
  <c r="V193" i="11"/>
  <c r="V153" i="11"/>
  <c r="V197" i="11"/>
  <c r="V151" i="11"/>
  <c r="V211" i="11"/>
  <c r="V225" i="11"/>
  <c r="V241" i="11"/>
  <c r="V231" i="11"/>
  <c r="V136" i="11"/>
  <c r="V206" i="11"/>
  <c r="V26" i="11"/>
  <c r="V100" i="11"/>
  <c r="V16" i="11"/>
  <c r="V278" i="11"/>
  <c r="V286" i="11"/>
  <c r="V8" i="11"/>
  <c r="V188" i="11"/>
  <c r="V15" i="11"/>
  <c r="V237" i="11"/>
  <c r="V207" i="11"/>
  <c r="V61" i="11"/>
  <c r="V131" i="11"/>
  <c r="V148" i="11"/>
  <c r="V80" i="11"/>
  <c r="V85" i="11"/>
  <c r="V190" i="11"/>
  <c r="V161" i="11"/>
  <c r="V57" i="11"/>
  <c r="V292" i="11"/>
  <c r="V58" i="11"/>
  <c r="V71" i="11"/>
  <c r="V294" i="11"/>
  <c r="V17" i="11"/>
  <c r="V254" i="11"/>
  <c r="V172" i="11"/>
  <c r="V37" i="11"/>
  <c r="V252" i="11"/>
  <c r="V24" i="11"/>
  <c r="V269" i="11"/>
  <c r="V258" i="11"/>
  <c r="V39" i="11"/>
  <c r="V64" i="11"/>
  <c r="V117" i="11"/>
  <c r="V27" i="11"/>
  <c r="V224" i="11"/>
  <c r="V62" i="11"/>
  <c r="V234" i="11"/>
  <c r="V43" i="11"/>
  <c r="V70" i="11"/>
  <c r="V103" i="11"/>
  <c r="V137" i="11"/>
  <c r="V297" i="11"/>
  <c r="V73" i="11"/>
  <c r="V154" i="11"/>
  <c r="V47" i="11"/>
  <c r="V182" i="11"/>
  <c r="V251" i="11"/>
  <c r="V304" i="11"/>
  <c r="V191" i="11"/>
  <c r="V74" i="11"/>
  <c r="V53" i="11"/>
  <c r="V66" i="11"/>
  <c r="V203" i="11"/>
  <c r="V226" i="11"/>
  <c r="V179" i="11"/>
  <c r="V116" i="11"/>
  <c r="V122" i="11"/>
  <c r="V140" i="11"/>
  <c r="V275" i="11"/>
  <c r="V289" i="11"/>
  <c r="V220" i="11"/>
  <c r="V105" i="11"/>
  <c r="V270" i="11"/>
  <c r="V212" i="11"/>
  <c r="V128" i="11"/>
  <c r="V247" i="11"/>
  <c r="V219" i="11"/>
  <c r="V31" i="11"/>
  <c r="V272" i="11"/>
  <c r="V216" i="11"/>
  <c r="V67" i="11"/>
  <c r="V273" i="11"/>
  <c r="V41" i="11"/>
  <c r="V42" i="11"/>
  <c r="V229" i="11"/>
  <c r="V96" i="11"/>
  <c r="V112" i="11"/>
  <c r="V218" i="11"/>
  <c r="V99" i="11"/>
  <c r="V84" i="11"/>
  <c r="V156" i="11"/>
  <c r="V124" i="11"/>
  <c r="V121" i="11"/>
  <c r="V147" i="11"/>
  <c r="V208" i="11"/>
  <c r="V244" i="11"/>
  <c r="V119" i="11"/>
  <c r="V21" i="11"/>
  <c r="V28" i="11"/>
  <c r="V223" i="11"/>
  <c r="V35" i="11"/>
  <c r="V22" i="11"/>
  <c r="V303" i="11"/>
  <c r="V20" i="11"/>
  <c r="V186" i="11"/>
  <c r="V279" i="11"/>
  <c r="V60" i="11"/>
  <c r="V165" i="11"/>
  <c r="V86" i="11"/>
  <c r="V170" i="11"/>
  <c r="V195" i="11"/>
  <c r="V52" i="11"/>
  <c r="V88" i="11"/>
  <c r="V83" i="11"/>
  <c r="V75" i="11"/>
  <c r="V135" i="11"/>
  <c r="V283" i="11"/>
  <c r="V277" i="11"/>
  <c r="V230" i="11"/>
  <c r="V79" i="11"/>
  <c r="V266" i="11"/>
  <c r="V76" i="11"/>
  <c r="V145" i="11"/>
  <c r="V69" i="11"/>
  <c r="V245" i="11"/>
  <c r="V78" i="11"/>
  <c r="V141" i="11"/>
  <c r="V169" i="11"/>
  <c r="V146" i="11"/>
  <c r="V106" i="11"/>
  <c r="V92" i="11"/>
  <c r="V44" i="11"/>
  <c r="V89" i="11"/>
  <c r="V120" i="11"/>
  <c r="V267" i="11"/>
  <c r="V183" i="11"/>
  <c r="V222" i="11"/>
  <c r="V264" i="11"/>
  <c r="V9" i="11"/>
  <c r="V25" i="11"/>
  <c r="V19" i="11"/>
  <c r="V260" i="11"/>
  <c r="V139" i="11"/>
  <c r="V280" i="11"/>
  <c r="V32" i="11"/>
  <c r="V236" i="11"/>
  <c r="V287" i="11"/>
  <c r="V163" i="11"/>
  <c r="U88" i="12"/>
  <c r="Y88" i="12" s="1"/>
  <c r="V158" i="11"/>
  <c r="V59" i="11"/>
  <c r="V160" i="11"/>
  <c r="V72" i="11"/>
  <c r="V101" i="11"/>
  <c r="V164" i="11"/>
  <c r="V249" i="11"/>
  <c r="V134" i="11"/>
  <c r="V109" i="11"/>
  <c r="V240" i="11"/>
  <c r="V178" i="11"/>
  <c r="V150" i="11"/>
  <c r="V54" i="11"/>
  <c r="V13" i="11"/>
  <c r="V18" i="11"/>
  <c r="V253" i="11"/>
  <c r="V205" i="11"/>
  <c r="V296" i="11"/>
  <c r="V12" i="11"/>
  <c r="V271" i="11"/>
  <c r="V284" i="11"/>
  <c r="V30" i="11"/>
  <c r="V200" i="11"/>
  <c r="V228" i="11"/>
  <c r="V130" i="11"/>
  <c r="U11" i="12"/>
  <c r="Y11" i="12" s="1"/>
  <c r="U8" i="12"/>
  <c r="W8" i="12" s="1"/>
  <c r="U108" i="12"/>
  <c r="Y108" i="12" s="1"/>
  <c r="U99" i="12"/>
  <c r="W99" i="12" s="1"/>
  <c r="X125" i="11"/>
  <c r="U74" i="12"/>
  <c r="W74" i="12" s="1"/>
  <c r="U33" i="12"/>
  <c r="Y33" i="12" s="1"/>
  <c r="U654" i="11"/>
  <c r="W654" i="11" s="1"/>
  <c r="U211" i="11"/>
  <c r="Y211" i="11" s="1"/>
  <c r="U185" i="12"/>
  <c r="Y185" i="12" s="1"/>
  <c r="U260" i="11"/>
  <c r="Y260" i="11" s="1"/>
  <c r="U52" i="12"/>
  <c r="Y52" i="12" s="1"/>
  <c r="U216" i="12"/>
  <c r="W216" i="12" s="1"/>
  <c r="U16" i="11"/>
  <c r="Y16" i="11" s="1"/>
  <c r="U140" i="10"/>
  <c r="W140" i="10" s="1"/>
  <c r="U32" i="10"/>
  <c r="W32" i="10" s="1"/>
  <c r="U230" i="10"/>
  <c r="Y230" i="10" s="1"/>
  <c r="U270" i="10"/>
  <c r="Y270" i="10" s="1"/>
  <c r="X119" i="10"/>
  <c r="U163" i="11"/>
  <c r="W163" i="11" s="1"/>
  <c r="X79" i="11"/>
  <c r="X16" i="11"/>
  <c r="U117" i="11"/>
  <c r="Y117" i="11" s="1"/>
  <c r="X52" i="12"/>
  <c r="X216" i="12"/>
  <c r="U69" i="12"/>
  <c r="W69" i="12" s="1"/>
  <c r="U15" i="12"/>
  <c r="Y15" i="12" s="1"/>
  <c r="U73" i="12"/>
  <c r="Y73" i="12" s="1"/>
  <c r="X17" i="12"/>
  <c r="U122" i="12"/>
  <c r="W122" i="12" s="1"/>
  <c r="U213" i="10"/>
  <c r="W213" i="10" s="1"/>
  <c r="U18" i="11"/>
  <c r="Y18" i="11" s="1"/>
  <c r="U76" i="11"/>
  <c r="Y76" i="11" s="1"/>
  <c r="U53" i="12"/>
  <c r="W53" i="12" s="1"/>
  <c r="U111" i="11"/>
  <c r="W111" i="11" s="1"/>
  <c r="U65" i="12"/>
  <c r="W65" i="12" s="1"/>
  <c r="U117" i="10"/>
  <c r="W117" i="10" s="1"/>
  <c r="U62" i="10"/>
  <c r="Y62" i="10" s="1"/>
  <c r="U112" i="10"/>
  <c r="Y112" i="10" s="1"/>
  <c r="U105" i="10"/>
  <c r="Y105" i="10" s="1"/>
  <c r="U815" i="11"/>
  <c r="W815" i="11" s="1"/>
  <c r="X88" i="12"/>
  <c r="U98" i="10"/>
  <c r="W98" i="10" s="1"/>
  <c r="X211" i="11"/>
  <c r="U115" i="12"/>
  <c r="Y115" i="12" s="1"/>
  <c r="U54" i="10"/>
  <c r="W54" i="10" s="1"/>
  <c r="U113" i="10"/>
  <c r="W113" i="10" s="1"/>
  <c r="U288" i="11"/>
  <c r="Y288" i="11" s="1"/>
  <c r="U82" i="12"/>
  <c r="Y82" i="12" s="1"/>
  <c r="U234" i="10"/>
  <c r="W234" i="10" s="1"/>
  <c r="U63" i="10"/>
  <c r="W63" i="10" s="1"/>
  <c r="U132" i="10"/>
  <c r="Y132" i="10" s="1"/>
  <c r="U114" i="10"/>
  <c r="W114" i="10" s="1"/>
  <c r="U97" i="10"/>
  <c r="W97" i="10" s="1"/>
  <c r="U236" i="11"/>
  <c r="Y236" i="11" s="1"/>
  <c r="U964" i="12"/>
  <c r="Y964" i="12" s="1"/>
  <c r="U261" i="10"/>
  <c r="Y261" i="10" s="1"/>
  <c r="U139" i="11"/>
  <c r="W139" i="11" s="1"/>
  <c r="U534" i="11"/>
  <c r="W534" i="11" s="1"/>
  <c r="U62" i="12"/>
  <c r="W62" i="12" s="1"/>
  <c r="U169" i="10"/>
  <c r="W169" i="10" s="1"/>
  <c r="U254" i="10"/>
  <c r="W254" i="10" s="1"/>
  <c r="U205" i="11"/>
  <c r="W205" i="11" s="1"/>
  <c r="U14" i="12"/>
  <c r="W14" i="12" s="1"/>
  <c r="U64" i="10"/>
  <c r="Y64" i="10" s="1"/>
  <c r="U95" i="10"/>
  <c r="Y95" i="10" s="1"/>
  <c r="U280" i="11"/>
  <c r="Y280" i="11" s="1"/>
  <c r="U119" i="11"/>
  <c r="W119" i="11" s="1"/>
  <c r="U201" i="11"/>
  <c r="Y201" i="11" s="1"/>
  <c r="U120" i="12"/>
  <c r="W120" i="12" s="1"/>
  <c r="X55" i="10"/>
  <c r="U39" i="10"/>
  <c r="W39" i="10" s="1"/>
  <c r="U19" i="11"/>
  <c r="Y19" i="11" s="1"/>
  <c r="U118" i="12"/>
  <c r="W118" i="12" s="1"/>
  <c r="U67" i="10"/>
  <c r="W67" i="10" s="1"/>
  <c r="U24" i="10"/>
  <c r="Y24" i="10" s="1"/>
  <c r="U287" i="11"/>
  <c r="Y287" i="11" s="1"/>
  <c r="U72" i="12"/>
  <c r="Y72" i="12" s="1"/>
  <c r="U195" i="10"/>
  <c r="W195" i="10" s="1"/>
  <c r="U44" i="10"/>
  <c r="Y44" i="10" s="1"/>
  <c r="U311" i="10"/>
  <c r="Y311" i="10" s="1"/>
  <c r="U22" i="10"/>
  <c r="Y22" i="10" s="1"/>
  <c r="U107" i="10"/>
  <c r="Y107" i="10" s="1"/>
  <c r="U176" i="10"/>
  <c r="Y176" i="10" s="1"/>
  <c r="U78" i="10"/>
  <c r="W78" i="10" s="1"/>
  <c r="U51" i="10"/>
  <c r="Y51" i="10" s="1"/>
  <c r="U313" i="10"/>
  <c r="Y313" i="10" s="1"/>
  <c r="U79" i="10"/>
  <c r="W79" i="10" s="1"/>
  <c r="U36" i="10"/>
  <c r="Y36" i="10" s="1"/>
  <c r="U209" i="10"/>
  <c r="Y209" i="10" s="1"/>
  <c r="U138" i="10"/>
  <c r="W138" i="10" s="1"/>
  <c r="U120" i="10"/>
  <c r="W120" i="10" s="1"/>
  <c r="X222" i="10"/>
  <c r="U295" i="10"/>
  <c r="Y295" i="10" s="1"/>
  <c r="X152" i="11"/>
  <c r="U60" i="12"/>
  <c r="W60" i="12" s="1"/>
  <c r="U256" i="10"/>
  <c r="Y256" i="10" s="1"/>
  <c r="X68" i="10"/>
  <c r="X117" i="10"/>
  <c r="X111" i="11"/>
  <c r="X76" i="11"/>
  <c r="U173" i="11"/>
  <c r="Y173" i="11" s="1"/>
  <c r="U109" i="12"/>
  <c r="Y109" i="12" s="1"/>
  <c r="U49" i="12"/>
  <c r="Y49" i="12" s="1"/>
  <c r="U98" i="12"/>
  <c r="W98" i="12" s="1"/>
  <c r="U11" i="10"/>
  <c r="Y11" i="10" s="1"/>
  <c r="U164" i="10"/>
  <c r="W164" i="10" s="1"/>
  <c r="U142" i="11"/>
  <c r="Y142" i="11" s="1"/>
  <c r="U724" i="11"/>
  <c r="W724" i="11" s="1"/>
  <c r="U205" i="12"/>
  <c r="W205" i="12" s="1"/>
  <c r="X53" i="12"/>
  <c r="U315" i="11"/>
  <c r="W315" i="11" s="1"/>
  <c r="U36" i="11"/>
  <c r="Y36" i="11" s="1"/>
  <c r="U776" i="11"/>
  <c r="Y776" i="11" s="1"/>
  <c r="U56" i="12"/>
  <c r="Y56" i="12" s="1"/>
  <c r="U75" i="12"/>
  <c r="W75" i="12" s="1"/>
  <c r="U20" i="11"/>
  <c r="Y20" i="11" s="1"/>
  <c r="U113" i="12"/>
  <c r="Y113" i="12" s="1"/>
  <c r="X122" i="12"/>
  <c r="U283" i="11"/>
  <c r="Y283" i="11" s="1"/>
  <c r="U92" i="12"/>
  <c r="W92" i="12" s="1"/>
  <c r="X116" i="10"/>
  <c r="U23" i="11"/>
  <c r="Y23" i="11" s="1"/>
  <c r="X65" i="12"/>
  <c r="U12" i="12"/>
  <c r="Y12" i="12" s="1"/>
  <c r="U102" i="12"/>
  <c r="W102" i="12" s="1"/>
  <c r="U643" i="11"/>
  <c r="Y643" i="11" s="1"/>
  <c r="U82" i="11"/>
  <c r="Y82" i="11" s="1"/>
  <c r="U32" i="11"/>
  <c r="Y32" i="11" s="1"/>
  <c r="U298" i="11"/>
  <c r="Y298" i="11" s="1"/>
  <c r="U46" i="12"/>
  <c r="W46" i="12" s="1"/>
  <c r="U249" i="12"/>
  <c r="W249" i="12" s="1"/>
  <c r="U63" i="12"/>
  <c r="Y63" i="12" s="1"/>
  <c r="X275" i="10"/>
  <c r="U218" i="10"/>
  <c r="Y218" i="10" s="1"/>
  <c r="U29" i="10"/>
  <c r="Y29" i="10" s="1"/>
  <c r="X18" i="11"/>
  <c r="U299" i="11"/>
  <c r="W299" i="11" s="1"/>
  <c r="U20" i="12"/>
  <c r="W20" i="12" s="1"/>
  <c r="U290" i="12"/>
  <c r="Y290" i="12" s="1"/>
  <c r="X213" i="10"/>
  <c r="U207" i="10"/>
  <c r="W207" i="10" s="1"/>
  <c r="U35" i="10"/>
  <c r="W35" i="10" s="1"/>
  <c r="U11" i="11"/>
  <c r="Y11" i="11" s="1"/>
  <c r="U174" i="12"/>
  <c r="Y174" i="12" s="1"/>
  <c r="U104" i="12"/>
  <c r="Y104" i="12" s="1"/>
  <c r="U116" i="12"/>
  <c r="Y116" i="12" s="1"/>
  <c r="V165" i="10"/>
  <c r="V156" i="10"/>
  <c r="V233" i="10"/>
  <c r="V146" i="10"/>
  <c r="V264" i="10"/>
  <c r="V315" i="10"/>
  <c r="V288" i="10"/>
  <c r="V195" i="10"/>
  <c r="V44" i="10"/>
  <c r="V256" i="10"/>
  <c r="V311" i="10"/>
  <c r="V22" i="10"/>
  <c r="V107" i="10"/>
  <c r="V176" i="10"/>
  <c r="V78" i="10"/>
  <c r="V241" i="10"/>
  <c r="V51" i="10"/>
  <c r="V313" i="10"/>
  <c r="V79" i="10"/>
  <c r="V36" i="10"/>
  <c r="V209" i="10"/>
  <c r="V11" i="10"/>
  <c r="V138" i="10"/>
  <c r="V120" i="10"/>
  <c r="V145" i="10"/>
  <c r="V212" i="10"/>
  <c r="V305" i="10"/>
  <c r="V316" i="10"/>
  <c r="V162" i="10"/>
  <c r="V224" i="10"/>
  <c r="V150" i="10"/>
  <c r="V214" i="10"/>
  <c r="V147" i="10"/>
  <c r="V200" i="10"/>
  <c r="V9" i="10"/>
  <c r="V191" i="10"/>
  <c r="V318" i="10"/>
  <c r="V319" i="10"/>
  <c r="V275" i="10"/>
  <c r="V222" i="10"/>
  <c r="V117" i="10"/>
  <c r="V98" i="10"/>
  <c r="V283" i="10"/>
  <c r="V220" i="10"/>
  <c r="V7" i="10"/>
  <c r="V289" i="10"/>
  <c r="V20" i="10"/>
  <c r="V42" i="10"/>
  <c r="V32" i="10"/>
  <c r="V52" i="10"/>
  <c r="V245" i="10"/>
  <c r="V183" i="10"/>
  <c r="V172" i="10"/>
  <c r="V267" i="10"/>
  <c r="V137" i="10"/>
  <c r="V88" i="10"/>
  <c r="V80" i="10"/>
  <c r="V177" i="10"/>
  <c r="V127" i="10"/>
  <c r="V102" i="10"/>
  <c r="V75" i="10"/>
  <c r="V86" i="10"/>
  <c r="V40" i="10"/>
  <c r="V131" i="10"/>
  <c r="V91" i="10"/>
  <c r="V266" i="10"/>
  <c r="V94" i="10"/>
  <c r="V133" i="10"/>
  <c r="V72" i="10"/>
  <c r="V82" i="10"/>
  <c r="V116" i="10"/>
  <c r="V123" i="10"/>
  <c r="V180" i="10"/>
  <c r="V292" i="10"/>
  <c r="V276" i="10"/>
  <c r="V302" i="10"/>
  <c r="V196" i="10"/>
  <c r="V236" i="10"/>
  <c r="V262" i="10"/>
  <c r="V255" i="10"/>
  <c r="V73" i="10"/>
  <c r="V25" i="10"/>
  <c r="V219" i="10"/>
  <c r="V265" i="10"/>
  <c r="V182" i="10"/>
  <c r="V12" i="10"/>
  <c r="V203" i="10"/>
  <c r="V227" i="10"/>
  <c r="V58" i="10"/>
  <c r="V49" i="10"/>
  <c r="V92" i="10"/>
  <c r="V111" i="10"/>
  <c r="V31" i="10"/>
  <c r="V28" i="10"/>
  <c r="V34" i="10"/>
  <c r="V18" i="10"/>
  <c r="V260" i="10"/>
  <c r="V161" i="10"/>
  <c r="V149" i="10"/>
  <c r="V202" i="10"/>
  <c r="V308" i="10"/>
  <c r="V185" i="10"/>
  <c r="V125" i="10"/>
  <c r="V269" i="10"/>
  <c r="V272" i="10"/>
  <c r="V59" i="10"/>
  <c r="V198" i="10"/>
  <c r="V70" i="10"/>
  <c r="V23" i="10"/>
  <c r="V218" i="10"/>
  <c r="V251" i="10"/>
  <c r="V205" i="10"/>
  <c r="V239" i="10"/>
  <c r="V81" i="10"/>
  <c r="V37" i="10"/>
  <c r="V284" i="10"/>
  <c r="V240" i="10"/>
  <c r="V206" i="10"/>
  <c r="V286" i="10"/>
  <c r="V298" i="10"/>
  <c r="V26" i="10"/>
  <c r="V45" i="10"/>
  <c r="V277" i="10"/>
  <c r="V274" i="10"/>
  <c r="V242" i="10"/>
  <c r="V271" i="10"/>
  <c r="V101" i="10"/>
  <c r="V134" i="10"/>
  <c r="V17" i="10"/>
  <c r="V140" i="10"/>
  <c r="V29" i="10"/>
  <c r="V109" i="10"/>
  <c r="V89" i="10"/>
  <c r="V230" i="10"/>
  <c r="V64" i="10"/>
  <c r="V100" i="10"/>
  <c r="V118" i="10"/>
  <c r="V309" i="10"/>
  <c r="V13" i="10"/>
  <c r="V322" i="10"/>
  <c r="V307" i="10"/>
  <c r="V226" i="10"/>
  <c r="V181" i="10"/>
  <c r="V175" i="10"/>
  <c r="V257" i="10"/>
  <c r="V300" i="10"/>
  <c r="V238" i="10"/>
  <c r="V291" i="10"/>
  <c r="V320" i="10"/>
  <c r="V281" i="10"/>
  <c r="V278" i="10"/>
  <c r="V38" i="10"/>
  <c r="V93" i="10"/>
  <c r="V61" i="10"/>
  <c r="V128" i="10"/>
  <c r="V87" i="10"/>
  <c r="V246" i="10"/>
  <c r="V85" i="10"/>
  <c r="V83" i="10"/>
  <c r="V21" i="10"/>
  <c r="V48" i="10"/>
  <c r="V53" i="10"/>
  <c r="V104" i="10"/>
  <c r="V124" i="10"/>
  <c r="V71" i="10"/>
  <c r="V139" i="10"/>
  <c r="V69" i="10"/>
  <c r="V33" i="10"/>
  <c r="V55" i="10"/>
  <c r="V164" i="10"/>
  <c r="V297" i="10"/>
  <c r="V142" i="10"/>
  <c r="V141" i="10"/>
  <c r="V178" i="10"/>
  <c r="V285" i="10"/>
  <c r="V314" i="10"/>
  <c r="V186" i="10"/>
  <c r="V168" i="10"/>
  <c r="V151" i="10"/>
  <c r="V321" i="10"/>
  <c r="V171" i="10"/>
  <c r="V296" i="10"/>
  <c r="V273" i="10"/>
  <c r="V210" i="10"/>
  <c r="V199" i="10"/>
  <c r="V77" i="10"/>
  <c r="V211" i="10"/>
  <c r="V110" i="10"/>
  <c r="V244" i="10"/>
  <c r="V56" i="10"/>
  <c r="V231" i="10"/>
  <c r="V8" i="10"/>
  <c r="V225" i="10"/>
  <c r="V187" i="10"/>
  <c r="V19" i="10"/>
  <c r="V115" i="10"/>
  <c r="V293" i="10"/>
  <c r="V201" i="10"/>
  <c r="V268" i="10"/>
  <c r="V68" i="10"/>
  <c r="V166" i="10"/>
  <c r="V290" i="10"/>
  <c r="V84" i="10"/>
  <c r="V155" i="10"/>
  <c r="V148" i="10"/>
  <c r="V194" i="10"/>
  <c r="V143" i="10"/>
  <c r="V152" i="10"/>
  <c r="V188" i="10"/>
  <c r="V126" i="10"/>
  <c r="V135" i="10"/>
  <c r="V232" i="10"/>
  <c r="V57" i="10"/>
  <c r="V47" i="10"/>
  <c r="V130" i="10"/>
  <c r="V304" i="10"/>
  <c r="V197" i="10"/>
  <c r="V129" i="10"/>
  <c r="V207" i="10"/>
  <c r="V287" i="10"/>
  <c r="V46" i="10"/>
  <c r="V27" i="10"/>
  <c r="V65" i="10"/>
  <c r="V106" i="10"/>
  <c r="V76" i="10"/>
  <c r="V189" i="10"/>
  <c r="V258" i="10"/>
  <c r="V54" i="10"/>
  <c r="V41" i="10"/>
  <c r="V208" i="10"/>
  <c r="V15" i="10"/>
  <c r="V303" i="10"/>
  <c r="V312" i="10"/>
  <c r="V216" i="10"/>
  <c r="V310" i="10"/>
  <c r="V179" i="10"/>
  <c r="V157" i="10"/>
  <c r="V280" i="10"/>
  <c r="V173" i="10"/>
  <c r="V16" i="10"/>
  <c r="V119" i="10"/>
  <c r="V96" i="10"/>
  <c r="V247" i="10"/>
  <c r="V223" i="10"/>
  <c r="V50" i="10"/>
  <c r="V112" i="10"/>
  <c r="V95" i="10"/>
  <c r="V62" i="10"/>
  <c r="V99" i="10"/>
  <c r="V295" i="10"/>
  <c r="V301" i="10"/>
  <c r="V66" i="10"/>
  <c r="V121" i="10"/>
  <c r="V259" i="10"/>
  <c r="V60" i="10"/>
  <c r="V122" i="10"/>
  <c r="V136" i="10"/>
  <c r="V217" i="10"/>
  <c r="V299" i="10"/>
  <c r="V43" i="10"/>
  <c r="V204" i="10"/>
  <c r="V163" i="10"/>
  <c r="V317" i="10"/>
  <c r="V160" i="10"/>
  <c r="V190" i="10"/>
  <c r="V228" i="10"/>
  <c r="V248" i="10"/>
  <c r="V159" i="10"/>
  <c r="V234" i="10"/>
  <c r="V229" i="10"/>
  <c r="V67" i="10"/>
  <c r="V254" i="10"/>
  <c r="V24" i="10"/>
  <c r="V113" i="10"/>
  <c r="V63" i="10"/>
  <c r="V30" i="10"/>
  <c r="V215" i="10"/>
  <c r="V132" i="10"/>
  <c r="V174" i="10"/>
  <c r="V105" i="10"/>
  <c r="V39" i="10"/>
  <c r="V114" i="10"/>
  <c r="V261" i="10"/>
  <c r="V169" i="10"/>
  <c r="V270" i="10"/>
  <c r="V249" i="10"/>
  <c r="V153" i="10"/>
  <c r="V184" i="10"/>
  <c r="V306" i="10"/>
  <c r="V252" i="10"/>
  <c r="V170" i="10"/>
  <c r="V192" i="10"/>
  <c r="V154" i="10"/>
  <c r="V221" i="10"/>
  <c r="V10" i="10"/>
  <c r="V213" i="10"/>
  <c r="V97" i="10"/>
  <c r="V250" i="10"/>
  <c r="V294" i="10"/>
  <c r="V193" i="10"/>
  <c r="V14" i="10"/>
  <c r="V74" i="10"/>
  <c r="V243" i="10"/>
  <c r="V235" i="10"/>
  <c r="V167" i="10"/>
  <c r="V282" i="10"/>
  <c r="V237" i="10"/>
  <c r="V253" i="10"/>
  <c r="V108" i="10"/>
  <c r="V144" i="10"/>
  <c r="V90" i="10"/>
  <c r="V103" i="10"/>
  <c r="U58" i="12"/>
  <c r="W58" i="12" s="1"/>
  <c r="U107" i="12"/>
  <c r="Y107" i="12" s="1"/>
  <c r="U38" i="11"/>
  <c r="Y38" i="11" s="1"/>
  <c r="U111" i="12"/>
  <c r="W111" i="12" s="1"/>
  <c r="U187" i="11"/>
  <c r="Y187" i="11" s="1"/>
  <c r="U80" i="10"/>
  <c r="W80" i="10" s="1"/>
  <c r="U12" i="11"/>
  <c r="Y12" i="11" s="1"/>
  <c r="U64" i="12"/>
  <c r="W64" i="12" s="1"/>
  <c r="U27" i="12"/>
  <c r="Y27" i="12" s="1"/>
  <c r="U174" i="10"/>
  <c r="W174" i="10" s="1"/>
  <c r="U123" i="12"/>
  <c r="Y123" i="12" s="1"/>
  <c r="S710" i="1"/>
  <c r="V710" i="1" s="1"/>
  <c r="S896" i="1"/>
  <c r="V896" i="1" s="1"/>
  <c r="X217" i="10"/>
  <c r="X80" i="10"/>
  <c r="U249" i="10"/>
  <c r="Y249" i="10" s="1"/>
  <c r="U228" i="11"/>
  <c r="Y228" i="11" s="1"/>
  <c r="U25" i="11"/>
  <c r="Y25" i="11" s="1"/>
  <c r="U680" i="11"/>
  <c r="W680" i="11" s="1"/>
  <c r="X12" i="11"/>
  <c r="U295" i="11"/>
  <c r="W295" i="11" s="1"/>
  <c r="U114" i="11"/>
  <c r="Y114" i="11" s="1"/>
  <c r="S904" i="1"/>
  <c r="V904" i="1" s="1"/>
  <c r="S926" i="1"/>
  <c r="V926" i="1" s="1"/>
  <c r="U18" i="10"/>
  <c r="W18" i="10" s="1"/>
  <c r="X34" i="10"/>
  <c r="U100" i="10"/>
  <c r="Y100" i="10" s="1"/>
  <c r="U227" i="10"/>
  <c r="W227" i="10" s="1"/>
  <c r="U242" i="10"/>
  <c r="Y242" i="10" s="1"/>
  <c r="U84" i="10"/>
  <c r="Y84" i="10" s="1"/>
  <c r="U250" i="11"/>
  <c r="Y250" i="11" s="1"/>
  <c r="U34" i="11"/>
  <c r="Y34" i="11" s="1"/>
  <c r="U232" i="11"/>
  <c r="Y232" i="11" s="1"/>
  <c r="U30" i="12"/>
  <c r="Y30" i="12" s="1"/>
  <c r="U133" i="12"/>
  <c r="Y133" i="12" s="1"/>
  <c r="U47" i="12"/>
  <c r="W47" i="12" s="1"/>
  <c r="U117" i="12"/>
  <c r="Y117" i="12" s="1"/>
  <c r="S795" i="1"/>
  <c r="V795" i="1" s="1"/>
  <c r="U111" i="10"/>
  <c r="Y111" i="10" s="1"/>
  <c r="U265" i="10"/>
  <c r="Y265" i="10" s="1"/>
  <c r="U31" i="10"/>
  <c r="Y31" i="10" s="1"/>
  <c r="U595" i="11"/>
  <c r="Y595" i="11" s="1"/>
  <c r="U137" i="12"/>
  <c r="Y137" i="12" s="1"/>
  <c r="S898" i="1"/>
  <c r="V898" i="1" s="1"/>
  <c r="S842" i="1"/>
  <c r="V842" i="1" s="1"/>
  <c r="S658" i="1"/>
  <c r="V658" i="1" s="1"/>
  <c r="S849" i="1"/>
  <c r="V849" i="1" s="1"/>
  <c r="S876" i="1"/>
  <c r="V876" i="1" s="1"/>
  <c r="U177" i="10"/>
  <c r="W177" i="10" s="1"/>
  <c r="U92" i="10"/>
  <c r="W92" i="10" s="1"/>
  <c r="U12" i="10"/>
  <c r="Y12" i="10" s="1"/>
  <c r="U55" i="12"/>
  <c r="Y55" i="12" s="1"/>
  <c r="U278" i="12"/>
  <c r="Y278" i="12" s="1"/>
  <c r="U24" i="12"/>
  <c r="Y24" i="12" s="1"/>
  <c r="X64" i="12"/>
  <c r="S657" i="1"/>
  <c r="V657" i="1" s="1"/>
  <c r="S602" i="1"/>
  <c r="V602" i="1" s="1"/>
  <c r="S619" i="1"/>
  <c r="V619" i="1" s="1"/>
  <c r="S838" i="1"/>
  <c r="V838" i="1" s="1"/>
  <c r="U61" i="10"/>
  <c r="Y61" i="10" s="1"/>
  <c r="U796" i="10"/>
  <c r="Y796" i="10" s="1"/>
  <c r="U49" i="10"/>
  <c r="W49" i="10" s="1"/>
  <c r="U241" i="10"/>
  <c r="Y241" i="10" s="1"/>
  <c r="X187" i="11"/>
  <c r="X27" i="12"/>
  <c r="U114" i="12"/>
  <c r="Y114" i="12" s="1"/>
  <c r="U28" i="12"/>
  <c r="Y28" i="12" s="1"/>
  <c r="S871" i="1"/>
  <c r="V871" i="1" s="1"/>
  <c r="S909" i="1"/>
  <c r="V909" i="1" s="1"/>
  <c r="S954" i="1"/>
  <c r="V954" i="1" s="1"/>
  <c r="X174" i="10"/>
  <c r="U810" i="10"/>
  <c r="Y810" i="10" s="1"/>
  <c r="U48" i="10"/>
  <c r="W48" i="10" s="1"/>
  <c r="U182" i="10"/>
  <c r="Y182" i="10" s="1"/>
  <c r="U197" i="10"/>
  <c r="Y197" i="10" s="1"/>
  <c r="U37" i="11"/>
  <c r="W37" i="11" s="1"/>
  <c r="U86" i="12"/>
  <c r="W86" i="12" s="1"/>
  <c r="S742" i="1"/>
  <c r="V742" i="1" s="1"/>
  <c r="S682" i="1"/>
  <c r="V682" i="1" s="1"/>
  <c r="S665" i="1"/>
  <c r="V665" i="1" s="1"/>
  <c r="S801" i="1"/>
  <c r="V801" i="1" s="1"/>
  <c r="S814" i="1"/>
  <c r="V814" i="1" s="1"/>
  <c r="U25" i="10"/>
  <c r="Y25" i="10" s="1"/>
  <c r="U203" i="10"/>
  <c r="Y203" i="10" s="1"/>
  <c r="U58" i="10"/>
  <c r="Y58" i="10" s="1"/>
  <c r="U180" i="10"/>
  <c r="W180" i="10" s="1"/>
  <c r="U248" i="11"/>
  <c r="Y248" i="11" s="1"/>
  <c r="S736" i="1"/>
  <c r="V736" i="1" s="1"/>
  <c r="S881" i="1"/>
  <c r="V881" i="1" s="1"/>
  <c r="S933" i="1"/>
  <c r="V933" i="1" s="1"/>
  <c r="S853" i="1"/>
  <c r="V853" i="1" s="1"/>
  <c r="U219" i="10"/>
  <c r="W219" i="10" s="1"/>
  <c r="U316" i="11"/>
  <c r="Y316" i="11" s="1"/>
  <c r="U265" i="11"/>
  <c r="W265" i="11" s="1"/>
  <c r="U14" i="11"/>
  <c r="W14" i="11" s="1"/>
  <c r="U190" i="12"/>
  <c r="Y190" i="12" s="1"/>
  <c r="S968" i="1"/>
  <c r="V968" i="1" s="1"/>
  <c r="S976" i="1"/>
  <c r="V976" i="1" s="1"/>
  <c r="S859" i="1"/>
  <c r="V859" i="1" s="1"/>
  <c r="S979" i="1"/>
  <c r="V979" i="1" s="1"/>
  <c r="U27" i="10"/>
  <c r="Y27" i="10" s="1"/>
  <c r="U102" i="10"/>
  <c r="Y102" i="10" s="1"/>
  <c r="U184" i="11"/>
  <c r="Y184" i="11" s="1"/>
  <c r="U476" i="11"/>
  <c r="Y476" i="11" s="1"/>
  <c r="X111" i="12"/>
  <c r="U34" i="12"/>
  <c r="Y34" i="12" s="1"/>
  <c r="U40" i="10"/>
  <c r="Y40" i="10" s="1"/>
  <c r="U73" i="10"/>
  <c r="Y73" i="10" s="1"/>
  <c r="U241" i="11"/>
  <c r="W241" i="11" s="1"/>
  <c r="U67" i="12"/>
  <c r="W67" i="12" s="1"/>
  <c r="U61" i="12"/>
  <c r="Y61" i="12" s="1"/>
  <c r="U134" i="12"/>
  <c r="W134" i="12" s="1"/>
  <c r="S863" i="1"/>
  <c r="V863" i="1" s="1"/>
  <c r="S806" i="1"/>
  <c r="V806" i="1" s="1"/>
  <c r="U214" i="12"/>
  <c r="W214" i="12" s="1"/>
  <c r="U131" i="12"/>
  <c r="W131" i="12" s="1"/>
  <c r="U225" i="11"/>
  <c r="Y225" i="11" s="1"/>
  <c r="U934" i="11"/>
  <c r="Y934" i="11" s="1"/>
  <c r="U136" i="11"/>
  <c r="W136" i="11" s="1"/>
  <c r="U795" i="11"/>
  <c r="Y795" i="11" s="1"/>
  <c r="U796" i="11"/>
  <c r="W796" i="11" s="1"/>
  <c r="U222" i="11"/>
  <c r="W222" i="11" s="1"/>
  <c r="S970" i="1"/>
  <c r="V970" i="1" s="1"/>
  <c r="S858" i="1"/>
  <c r="V858" i="1" s="1"/>
  <c r="S980" i="1"/>
  <c r="V980" i="1" s="1"/>
  <c r="S899" i="1"/>
  <c r="V899" i="1" s="1"/>
  <c r="S964" i="1"/>
  <c r="V964" i="1" s="1"/>
  <c r="S982" i="1"/>
  <c r="V982" i="1" s="1"/>
  <c r="S895" i="1"/>
  <c r="V895" i="1" s="1"/>
  <c r="S883" i="1"/>
  <c r="V883" i="1" s="1"/>
  <c r="S950" i="1"/>
  <c r="V950" i="1" s="1"/>
  <c r="S848" i="1"/>
  <c r="V848" i="1" s="1"/>
  <c r="S990" i="1"/>
  <c r="V990" i="1" s="1"/>
  <c r="S965" i="1"/>
  <c r="V965" i="1" s="1"/>
  <c r="S945" i="1"/>
  <c r="V945" i="1" s="1"/>
  <c r="S997" i="1"/>
  <c r="V997" i="1" s="1"/>
  <c r="S921" i="1"/>
  <c r="U278" i="10"/>
  <c r="W278" i="10" s="1"/>
  <c r="U137" i="10"/>
  <c r="W137" i="10" s="1"/>
  <c r="U291" i="11"/>
  <c r="Y291" i="11" s="1"/>
  <c r="U93" i="10"/>
  <c r="Y93" i="10" s="1"/>
  <c r="U203" i="12"/>
  <c r="Y203" i="12" s="1"/>
  <c r="U275" i="11"/>
  <c r="Y275" i="11" s="1"/>
  <c r="U40" i="12"/>
  <c r="W40" i="12" s="1"/>
  <c r="U22" i="11"/>
  <c r="Y22" i="11" s="1"/>
  <c r="U39" i="12"/>
  <c r="Y39" i="12" s="1"/>
  <c r="U251" i="10"/>
  <c r="Y251" i="10" s="1"/>
  <c r="X93" i="10"/>
  <c r="U8" i="10"/>
  <c r="W8" i="10" s="1"/>
  <c r="U19" i="10"/>
  <c r="Y19" i="10" s="1"/>
  <c r="U56" i="10"/>
  <c r="Y56" i="10" s="1"/>
  <c r="U244" i="10"/>
  <c r="Y244" i="10" s="1"/>
  <c r="U293" i="10"/>
  <c r="W293" i="10" s="1"/>
  <c r="U270" i="11"/>
  <c r="W270" i="11" s="1"/>
  <c r="U239" i="11"/>
  <c r="Y239" i="11" s="1"/>
  <c r="X291" i="11"/>
  <c r="U289" i="11"/>
  <c r="W289" i="11" s="1"/>
  <c r="X22" i="11"/>
  <c r="X203" i="12"/>
  <c r="U279" i="12"/>
  <c r="W279" i="12" s="1"/>
  <c r="U50" i="12"/>
  <c r="W50" i="12" s="1"/>
  <c r="U53" i="10"/>
  <c r="W53" i="10" s="1"/>
  <c r="U85" i="10"/>
  <c r="W85" i="10" s="1"/>
  <c r="U201" i="10"/>
  <c r="W201" i="10" s="1"/>
  <c r="U212" i="11"/>
  <c r="Y212" i="11" s="1"/>
  <c r="U110" i="10"/>
  <c r="Y110" i="10" s="1"/>
  <c r="U30" i="10"/>
  <c r="Y30" i="10" s="1"/>
  <c r="X137" i="10"/>
  <c r="U130" i="10"/>
  <c r="W130" i="10" s="1"/>
  <c r="U194" i="11"/>
  <c r="Y194" i="11" s="1"/>
  <c r="U172" i="11"/>
  <c r="Y172" i="11" s="1"/>
  <c r="U140" i="11"/>
  <c r="Y140" i="11" s="1"/>
  <c r="U247" i="11"/>
  <c r="W247" i="11" s="1"/>
  <c r="U209" i="11"/>
  <c r="W209" i="11" s="1"/>
  <c r="U254" i="11"/>
  <c r="Y254" i="11" s="1"/>
  <c r="U31" i="11"/>
  <c r="Y31" i="11" s="1"/>
  <c r="U66" i="12"/>
  <c r="W66" i="12" s="1"/>
  <c r="U36" i="12"/>
  <c r="Y36" i="12" s="1"/>
  <c r="U139" i="12"/>
  <c r="Y139" i="12" s="1"/>
  <c r="U208" i="10"/>
  <c r="W208" i="10" s="1"/>
  <c r="U84" i="12"/>
  <c r="Y84" i="12" s="1"/>
  <c r="U225" i="10"/>
  <c r="W225" i="10" s="1"/>
  <c r="U72" i="10"/>
  <c r="W72" i="10" s="1"/>
  <c r="U23" i="12"/>
  <c r="Y23" i="12" s="1"/>
  <c r="U26" i="12"/>
  <c r="Y26" i="12" s="1"/>
  <c r="U119" i="12"/>
  <c r="Y119" i="12" s="1"/>
  <c r="X39" i="12"/>
  <c r="U148" i="12"/>
  <c r="W148" i="12" s="1"/>
  <c r="U259" i="11"/>
  <c r="Y259" i="11" s="1"/>
  <c r="U77" i="10"/>
  <c r="Y77" i="10" s="1"/>
  <c r="U105" i="11"/>
  <c r="W105" i="11" s="1"/>
  <c r="U219" i="11"/>
  <c r="Y219" i="11" s="1"/>
  <c r="U231" i="10"/>
  <c r="Y231" i="10" s="1"/>
  <c r="X251" i="10"/>
  <c r="U208" i="11"/>
  <c r="W208" i="11" s="1"/>
  <c r="U128" i="11"/>
  <c r="Y128" i="11" s="1"/>
  <c r="U253" i="11"/>
  <c r="Y253" i="11" s="1"/>
  <c r="U638" i="11"/>
  <c r="Y638" i="11" s="1"/>
  <c r="U220" i="11"/>
  <c r="Y220" i="11" s="1"/>
  <c r="U272" i="11"/>
  <c r="W272" i="11" s="1"/>
  <c r="U122" i="11"/>
  <c r="W122" i="11" s="1"/>
  <c r="U106" i="10"/>
  <c r="Y106" i="10" s="1"/>
  <c r="U21" i="12"/>
  <c r="W21" i="12" s="1"/>
  <c r="U89" i="12"/>
  <c r="W89" i="12" s="1"/>
  <c r="U211" i="10"/>
  <c r="Y211" i="10" s="1"/>
  <c r="U199" i="10"/>
  <c r="W199" i="10" s="1"/>
  <c r="U244" i="11"/>
  <c r="W244" i="11" s="1"/>
  <c r="U31" i="12"/>
  <c r="Y31" i="12" s="1"/>
  <c r="U898" i="12"/>
  <c r="W898" i="12" s="1"/>
  <c r="U54" i="12"/>
  <c r="Y54" i="12" s="1"/>
  <c r="U42" i="12"/>
  <c r="W42" i="12" s="1"/>
  <c r="U268" i="10"/>
  <c r="W268" i="10" s="1"/>
  <c r="X9" i="11"/>
  <c r="U9" i="11"/>
  <c r="X8" i="11"/>
  <c r="U8" i="11"/>
  <c r="X7" i="10"/>
  <c r="U7" i="10"/>
  <c r="U7" i="12"/>
  <c r="X7" i="12"/>
  <c r="X38" i="12"/>
  <c r="U38" i="12"/>
  <c r="X17" i="10"/>
  <c r="U17" i="10"/>
  <c r="X35" i="12"/>
  <c r="U35" i="12"/>
  <c r="S932" i="1"/>
  <c r="V932" i="1" s="1"/>
  <c r="S856" i="1"/>
  <c r="V856" i="1" s="1"/>
  <c r="S903" i="1"/>
  <c r="V903" i="1" s="1"/>
  <c r="S937" i="1"/>
  <c r="V937" i="1" s="1"/>
  <c r="S973" i="1"/>
  <c r="V973" i="1" s="1"/>
  <c r="S920" i="1"/>
  <c r="V920" i="1" s="1"/>
  <c r="S847" i="1"/>
  <c r="V847" i="1" s="1"/>
  <c r="S985" i="1"/>
  <c r="S893" i="1"/>
  <c r="V893" i="1" s="1"/>
  <c r="S944" i="1"/>
  <c r="V944" i="1" s="1"/>
  <c r="S962" i="1"/>
  <c r="V962" i="1" s="1"/>
  <c r="S927" i="1"/>
  <c r="V927" i="1" s="1"/>
  <c r="S960" i="1"/>
  <c r="V960" i="1" s="1"/>
  <c r="S892" i="1"/>
  <c r="V892" i="1" s="1"/>
  <c r="S974" i="1"/>
  <c r="V974" i="1" s="1"/>
  <c r="S846" i="1"/>
  <c r="V846" i="1" s="1"/>
  <c r="S981" i="1"/>
  <c r="V981" i="1" s="1"/>
  <c r="S882" i="1"/>
  <c r="V882" i="1" s="1"/>
  <c r="S908" i="1"/>
  <c r="V908" i="1" s="1"/>
  <c r="S966" i="1"/>
  <c r="V966" i="1" s="1"/>
  <c r="S874" i="1"/>
  <c r="V874" i="1" s="1"/>
  <c r="S983" i="1"/>
  <c r="V983" i="1" s="1"/>
  <c r="S901" i="1"/>
  <c r="V901" i="1" s="1"/>
  <c r="S862" i="1"/>
  <c r="S917" i="1"/>
  <c r="V917" i="1" s="1"/>
  <c r="S934" i="1"/>
  <c r="S905" i="1"/>
  <c r="V905" i="1" s="1"/>
  <c r="S992" i="1"/>
  <c r="V992" i="1" s="1"/>
  <c r="S977" i="1"/>
  <c r="S942" i="1"/>
  <c r="V942" i="1" s="1"/>
  <c r="S925" i="1"/>
  <c r="V925" i="1" s="1"/>
  <c r="S879" i="1"/>
  <c r="V879" i="1" s="1"/>
  <c r="S984" i="1"/>
  <c r="V984" i="1" s="1"/>
  <c r="S916" i="1"/>
  <c r="V916" i="1" s="1"/>
  <c r="S867" i="1"/>
  <c r="V867" i="1" s="1"/>
  <c r="S884" i="1"/>
  <c r="V884" i="1" s="1"/>
  <c r="S955" i="1"/>
  <c r="V955" i="1" s="1"/>
  <c r="S868" i="1"/>
  <c r="S855" i="1"/>
  <c r="V855" i="1" s="1"/>
  <c r="S918" i="1"/>
  <c r="V918" i="1" s="1"/>
  <c r="S915" i="1"/>
  <c r="V915" i="1" s="1"/>
  <c r="S969" i="1"/>
  <c r="V969" i="1" s="1"/>
  <c r="S900" i="1"/>
  <c r="V900" i="1" s="1"/>
  <c r="S889" i="1"/>
  <c r="V889" i="1" s="1"/>
  <c r="S865" i="1"/>
  <c r="V865" i="1" s="1"/>
  <c r="S919" i="1"/>
  <c r="V919" i="1" s="1"/>
  <c r="S946" i="1"/>
  <c r="V946" i="1" s="1"/>
  <c r="S939" i="1"/>
  <c r="V939" i="1" s="1"/>
  <c r="S928" i="1"/>
  <c r="V928" i="1" s="1"/>
  <c r="S991" i="1"/>
  <c r="S940" i="1"/>
  <c r="S872" i="1"/>
  <c r="V872" i="1" s="1"/>
  <c r="S961" i="1"/>
  <c r="V961" i="1" s="1"/>
  <c r="S988" i="1"/>
  <c r="V988" i="1" s="1"/>
  <c r="S971" i="1"/>
  <c r="V971" i="1" s="1"/>
  <c r="S911" i="1"/>
  <c r="V911" i="1" s="1"/>
  <c r="S963" i="1"/>
  <c r="V963" i="1" s="1"/>
  <c r="S897" i="1"/>
  <c r="V897" i="1" s="1"/>
  <c r="S956" i="1"/>
  <c r="V956" i="1" s="1"/>
  <c r="S913" i="1"/>
  <c r="V913" i="1" s="1"/>
  <c r="S877" i="1"/>
  <c r="V877" i="1" s="1"/>
  <c r="S1000" i="1"/>
  <c r="V1000" i="1" s="1"/>
  <c r="S986" i="1"/>
  <c r="U999" i="12"/>
  <c r="Y999" i="12" s="1"/>
  <c r="X22" i="12"/>
  <c r="U22" i="12"/>
  <c r="X18" i="12"/>
  <c r="U18" i="12"/>
  <c r="X13" i="12"/>
  <c r="U13" i="12"/>
  <c r="U168" i="11"/>
  <c r="W168" i="11" s="1"/>
  <c r="U185" i="11"/>
  <c r="W185" i="11" s="1"/>
  <c r="U13" i="11"/>
  <c r="X13" i="11"/>
  <c r="X10" i="11"/>
  <c r="U10" i="11"/>
  <c r="U17" i="11"/>
  <c r="X17" i="11"/>
  <c r="X16" i="10"/>
  <c r="U16" i="10"/>
  <c r="U10" i="10"/>
  <c r="X10" i="10"/>
  <c r="U9" i="10"/>
  <c r="X9" i="10"/>
  <c r="U280" i="10"/>
  <c r="Y280" i="10" s="1"/>
  <c r="U173" i="10"/>
  <c r="W173" i="10" s="1"/>
  <c r="U229" i="10"/>
  <c r="W229" i="10" s="1"/>
  <c r="U937" i="12"/>
  <c r="X937" i="12"/>
  <c r="X173" i="12"/>
  <c r="U173" i="12"/>
  <c r="X921" i="12"/>
  <c r="U921" i="12"/>
  <c r="U645" i="12"/>
  <c r="X645" i="12"/>
  <c r="X678" i="12"/>
  <c r="U678" i="12"/>
  <c r="X857" i="12"/>
  <c r="U857" i="12"/>
  <c r="X881" i="12"/>
  <c r="U881" i="12"/>
  <c r="X531" i="12"/>
  <c r="U531" i="12"/>
  <c r="X768" i="12"/>
  <c r="U768" i="12"/>
  <c r="S5" i="12"/>
  <c r="S4" i="12" s="1"/>
  <c r="X609" i="12"/>
  <c r="U609" i="12"/>
  <c r="X869" i="12"/>
  <c r="U869" i="12"/>
  <c r="X468" i="12"/>
  <c r="U468" i="12"/>
  <c r="X927" i="12"/>
  <c r="U927" i="12"/>
  <c r="X578" i="12"/>
  <c r="U578" i="12"/>
  <c r="X693" i="12"/>
  <c r="U693" i="12"/>
  <c r="X906" i="12"/>
  <c r="U906" i="12"/>
  <c r="U749" i="12"/>
  <c r="X749" i="12"/>
  <c r="X982" i="12"/>
  <c r="U982" i="12"/>
  <c r="U366" i="12"/>
  <c r="X366" i="12"/>
  <c r="X969" i="12"/>
  <c r="U969" i="12"/>
  <c r="Y375" i="12"/>
  <c r="W375" i="12"/>
  <c r="X697" i="12"/>
  <c r="U697" i="12"/>
  <c r="W129" i="12"/>
  <c r="X771" i="12"/>
  <c r="U771" i="12"/>
  <c r="X418" i="12"/>
  <c r="U418" i="12"/>
  <c r="X989" i="12"/>
  <c r="U989" i="12"/>
  <c r="U862" i="12"/>
  <c r="X862" i="12"/>
  <c r="X874" i="12"/>
  <c r="U874" i="12"/>
  <c r="W106" i="12"/>
  <c r="U858" i="12"/>
  <c r="X858" i="12"/>
  <c r="U584" i="12"/>
  <c r="X584" i="12"/>
  <c r="X786" i="12"/>
  <c r="U786" i="12"/>
  <c r="Y394" i="12"/>
  <c r="W394" i="12"/>
  <c r="X316" i="12"/>
  <c r="U316" i="12"/>
  <c r="X280" i="12"/>
  <c r="U280" i="12"/>
  <c r="X922" i="12"/>
  <c r="U922" i="12"/>
  <c r="X337" i="12"/>
  <c r="U337" i="12"/>
  <c r="U788" i="12"/>
  <c r="X788" i="12"/>
  <c r="X652" i="12"/>
  <c r="U652" i="12"/>
  <c r="U549" i="12"/>
  <c r="X549" i="12"/>
  <c r="X398" i="12"/>
  <c r="U398" i="12"/>
  <c r="X411" i="12"/>
  <c r="U411" i="12"/>
  <c r="U573" i="12"/>
  <c r="X573" i="12"/>
  <c r="X387" i="12"/>
  <c r="U387" i="12"/>
  <c r="U979" i="12"/>
  <c r="X979" i="12"/>
  <c r="U582" i="12"/>
  <c r="X582" i="12"/>
  <c r="X461" i="12"/>
  <c r="U461" i="12"/>
  <c r="X811" i="12"/>
  <c r="U811" i="12"/>
  <c r="U618" i="12"/>
  <c r="X618" i="12"/>
  <c r="W803" i="12"/>
  <c r="Y803" i="12"/>
  <c r="X219" i="12"/>
  <c r="U219" i="12"/>
  <c r="U178" i="12"/>
  <c r="X178" i="12"/>
  <c r="U656" i="12"/>
  <c r="X656" i="12"/>
  <c r="X642" i="12"/>
  <c r="U642" i="12"/>
  <c r="X746" i="12"/>
  <c r="U746" i="12"/>
  <c r="U368" i="12"/>
  <c r="X368" i="12"/>
  <c r="X423" i="12"/>
  <c r="U423" i="12"/>
  <c r="X567" i="12"/>
  <c r="U567" i="12"/>
  <c r="Y551" i="12"/>
  <c r="W551" i="12"/>
  <c r="X315" i="12"/>
  <c r="U315" i="12"/>
  <c r="X701" i="12"/>
  <c r="U701" i="12"/>
  <c r="X543" i="12"/>
  <c r="U543" i="12"/>
  <c r="W239" i="12"/>
  <c r="Y239" i="12"/>
  <c r="X467" i="12"/>
  <c r="U467" i="12"/>
  <c r="X247" i="12"/>
  <c r="U247" i="12"/>
  <c r="X564" i="12"/>
  <c r="U564" i="12"/>
  <c r="Y251" i="12"/>
  <c r="W251" i="12"/>
  <c r="X341" i="12"/>
  <c r="U341" i="12"/>
  <c r="X908" i="12"/>
  <c r="U908" i="12"/>
  <c r="X353" i="12"/>
  <c r="U353" i="12"/>
  <c r="Y566" i="12"/>
  <c r="W566" i="12"/>
  <c r="X294" i="12"/>
  <c r="U294" i="12"/>
  <c r="X259" i="12"/>
  <c r="U259" i="12"/>
  <c r="X376" i="12"/>
  <c r="U376" i="12"/>
  <c r="U274" i="12"/>
  <c r="X274" i="12"/>
  <c r="X825" i="12"/>
  <c r="U825" i="12"/>
  <c r="X998" i="12"/>
  <c r="U998" i="12"/>
  <c r="X840" i="12"/>
  <c r="U840" i="12"/>
  <c r="X469" i="12"/>
  <c r="U469" i="12"/>
  <c r="X741" i="12"/>
  <c r="U741" i="12"/>
  <c r="X229" i="12"/>
  <c r="U229" i="12"/>
  <c r="X255" i="12"/>
  <c r="U255" i="12"/>
  <c r="X507" i="12"/>
  <c r="U507" i="12"/>
  <c r="X478" i="12"/>
  <c r="U478" i="12"/>
  <c r="Y132" i="12"/>
  <c r="W132" i="12"/>
  <c r="U681" i="12"/>
  <c r="X681" i="12"/>
  <c r="W322" i="12"/>
  <c r="Y322" i="12"/>
  <c r="X339" i="12"/>
  <c r="U339" i="12"/>
  <c r="U699" i="12"/>
  <c r="X699" i="12"/>
  <c r="U611" i="12"/>
  <c r="X611" i="12"/>
  <c r="X628" i="12"/>
  <c r="U628" i="12"/>
  <c r="X233" i="12"/>
  <c r="U233" i="12"/>
  <c r="X980" i="12"/>
  <c r="U980" i="12"/>
  <c r="X489" i="12"/>
  <c r="U489" i="12"/>
  <c r="X451" i="12"/>
  <c r="U451" i="12"/>
  <c r="U299" i="12"/>
  <c r="X299" i="12"/>
  <c r="U971" i="12"/>
  <c r="X971" i="12"/>
  <c r="X301" i="12"/>
  <c r="U301" i="12"/>
  <c r="U192" i="12"/>
  <c r="X192" i="12"/>
  <c r="X195" i="12"/>
  <c r="U195" i="12"/>
  <c r="U348" i="12"/>
  <c r="X348" i="12"/>
  <c r="X708" i="12"/>
  <c r="U708" i="12"/>
  <c r="U367" i="12"/>
  <c r="X367" i="12"/>
  <c r="U899" i="12"/>
  <c r="X899" i="12"/>
  <c r="X466" i="12"/>
  <c r="U466" i="12"/>
  <c r="X345" i="12"/>
  <c r="U345" i="12"/>
  <c r="X563" i="12"/>
  <c r="U563" i="12"/>
  <c r="X676" i="12"/>
  <c r="U676" i="12"/>
  <c r="U334" i="12"/>
  <c r="X334" i="12"/>
  <c r="X503" i="12"/>
  <c r="U503" i="12"/>
  <c r="X490" i="12"/>
  <c r="U490" i="12"/>
  <c r="U907" i="12"/>
  <c r="X907" i="12"/>
  <c r="U126" i="12"/>
  <c r="X126" i="12"/>
  <c r="X547" i="12"/>
  <c r="U547" i="12"/>
  <c r="U459" i="12"/>
  <c r="X459" i="12"/>
  <c r="U181" i="12"/>
  <c r="X181" i="12"/>
  <c r="U483" i="12"/>
  <c r="X483" i="12"/>
  <c r="X883" i="12"/>
  <c r="U883" i="12"/>
  <c r="X147" i="12"/>
  <c r="U147" i="12"/>
  <c r="X576" i="12"/>
  <c r="U576" i="12"/>
  <c r="Y484" i="12"/>
  <c r="W484" i="12"/>
  <c r="X559" i="12"/>
  <c r="U559" i="12"/>
  <c r="X297" i="12"/>
  <c r="U297" i="12"/>
  <c r="X593" i="12"/>
  <c r="U593" i="12"/>
  <c r="X557" i="12"/>
  <c r="U557" i="12"/>
  <c r="X409" i="12"/>
  <c r="U409" i="12"/>
  <c r="X561" i="12"/>
  <c r="U561" i="12"/>
  <c r="W536" i="12"/>
  <c r="Y536" i="12"/>
  <c r="U616" i="12"/>
  <c r="X616" i="12"/>
  <c r="W110" i="12"/>
  <c r="Y110" i="12"/>
  <c r="U838" i="12"/>
  <c r="X838" i="12"/>
  <c r="Y302" i="12"/>
  <c r="W302" i="12"/>
  <c r="X666" i="12"/>
  <c r="U666" i="12"/>
  <c r="X289" i="12"/>
  <c r="U289" i="12"/>
  <c r="X675" i="12"/>
  <c r="U675" i="12"/>
  <c r="U796" i="12"/>
  <c r="X796" i="12"/>
  <c r="U617" i="12"/>
  <c r="X617" i="12"/>
  <c r="U428" i="12"/>
  <c r="X428" i="12"/>
  <c r="Y347" i="12"/>
  <c r="W347" i="12"/>
  <c r="U758" i="12"/>
  <c r="X758" i="12"/>
  <c r="X655" i="12"/>
  <c r="U655" i="12"/>
  <c r="X166" i="12"/>
  <c r="U166" i="12"/>
  <c r="X585" i="12"/>
  <c r="U585" i="12"/>
  <c r="X613" i="12"/>
  <c r="U613" i="12"/>
  <c r="U510" i="12"/>
  <c r="X510" i="12"/>
  <c r="X790" i="12"/>
  <c r="U790" i="12"/>
  <c r="X723" i="12"/>
  <c r="U723" i="12"/>
  <c r="X474" i="12"/>
  <c r="U474" i="12"/>
  <c r="X886" i="12"/>
  <c r="U886" i="12"/>
  <c r="X522" i="12"/>
  <c r="U522" i="12"/>
  <c r="Y615" i="12"/>
  <c r="W615" i="12"/>
  <c r="W56" i="12"/>
  <c r="U516" i="12"/>
  <c r="X516" i="12"/>
  <c r="X745" i="12"/>
  <c r="U745" i="12"/>
  <c r="X767" i="12"/>
  <c r="U767" i="12"/>
  <c r="U865" i="12"/>
  <c r="X865" i="12"/>
  <c r="U774" i="12"/>
  <c r="X774" i="12"/>
  <c r="X268" i="12"/>
  <c r="U268" i="12"/>
  <c r="U763" i="12"/>
  <c r="X763" i="12"/>
  <c r="U514" i="12"/>
  <c r="X514" i="12"/>
  <c r="X843" i="12"/>
  <c r="U843" i="12"/>
  <c r="X672" i="12"/>
  <c r="U672" i="12"/>
  <c r="X420" i="12"/>
  <c r="U420" i="12"/>
  <c r="U805" i="12"/>
  <c r="X805" i="12"/>
  <c r="X406" i="12"/>
  <c r="U406" i="12"/>
  <c r="X660" i="12"/>
  <c r="U660" i="12"/>
  <c r="X454" i="12"/>
  <c r="U454" i="12"/>
  <c r="X734" i="12"/>
  <c r="U734" i="12"/>
  <c r="X244" i="12"/>
  <c r="U244" i="12"/>
  <c r="Y135" i="12"/>
  <c r="W135" i="12"/>
  <c r="U650" i="12"/>
  <c r="X650" i="12"/>
  <c r="X728" i="12"/>
  <c r="U728" i="12"/>
  <c r="X941" i="12"/>
  <c r="U941" i="12"/>
  <c r="X588" i="12"/>
  <c r="U588" i="12"/>
  <c r="X928" i="12"/>
  <c r="U928" i="12"/>
  <c r="X743" i="12"/>
  <c r="U743" i="12"/>
  <c r="X878" i="12"/>
  <c r="U878" i="12"/>
  <c r="Y703" i="12"/>
  <c r="W703" i="12"/>
  <c r="X766" i="12"/>
  <c r="U766" i="12"/>
  <c r="X957" i="12"/>
  <c r="U957" i="12"/>
  <c r="Y57" i="12"/>
  <c r="W57" i="12"/>
  <c r="X977" i="12"/>
  <c r="U977" i="12"/>
  <c r="X841" i="12"/>
  <c r="U841" i="12"/>
  <c r="X245" i="12"/>
  <c r="U245" i="12"/>
  <c r="X477" i="12"/>
  <c r="U477" i="12"/>
  <c r="Y954" i="12"/>
  <c r="W954" i="12"/>
  <c r="U457" i="12"/>
  <c r="X457" i="12"/>
  <c r="U447" i="12"/>
  <c r="X447" i="12"/>
  <c r="X587" i="12"/>
  <c r="U587" i="12"/>
  <c r="X924" i="12"/>
  <c r="U924" i="12"/>
  <c r="U189" i="12"/>
  <c r="X189" i="12"/>
  <c r="X200" i="12"/>
  <c r="U200" i="12"/>
  <c r="X456" i="12"/>
  <c r="U456" i="12"/>
  <c r="Y594" i="12"/>
  <c r="W594" i="12"/>
  <c r="X530" i="12"/>
  <c r="U530" i="12"/>
  <c r="X876" i="12"/>
  <c r="U876" i="12"/>
  <c r="X636" i="12"/>
  <c r="U636" i="12"/>
  <c r="X145" i="12"/>
  <c r="U145" i="12"/>
  <c r="U923" i="12"/>
  <c r="X923" i="12"/>
  <c r="X890" i="12"/>
  <c r="U890" i="12"/>
  <c r="U416" i="12"/>
  <c r="X416" i="12"/>
  <c r="X523" i="12"/>
  <c r="U523" i="12"/>
  <c r="X912" i="12"/>
  <c r="U912" i="12"/>
  <c r="X818" i="12"/>
  <c r="U818" i="12"/>
  <c r="U938" i="12"/>
  <c r="X938" i="12"/>
  <c r="X222" i="12"/>
  <c r="U222" i="12"/>
  <c r="X332" i="12"/>
  <c r="U332" i="12"/>
  <c r="X412" i="12"/>
  <c r="U412" i="12"/>
  <c r="X649" i="12"/>
  <c r="U649" i="12"/>
  <c r="X295" i="12"/>
  <c r="U295" i="12"/>
  <c r="U646" i="12"/>
  <c r="X646" i="12"/>
  <c r="U276" i="12"/>
  <c r="X276" i="12"/>
  <c r="U494" i="12"/>
  <c r="X494" i="12"/>
  <c r="X936" i="12"/>
  <c r="U936" i="12"/>
  <c r="X235" i="12"/>
  <c r="U235" i="12"/>
  <c r="X817" i="12"/>
  <c r="U817" i="12"/>
  <c r="X401" i="12"/>
  <c r="U401" i="12"/>
  <c r="X513" i="12"/>
  <c r="U513" i="12"/>
  <c r="X306" i="12"/>
  <c r="U306" i="12"/>
  <c r="X875" i="12"/>
  <c r="U875" i="12"/>
  <c r="U638" i="12"/>
  <c r="X638" i="12"/>
  <c r="X533" i="12"/>
  <c r="U533" i="12"/>
  <c r="X365" i="12"/>
  <c r="U365" i="12"/>
  <c r="U548" i="12"/>
  <c r="X548" i="12"/>
  <c r="X359" i="12"/>
  <c r="U359" i="12"/>
  <c r="X700" i="12"/>
  <c r="U700" i="12"/>
  <c r="X535" i="12"/>
  <c r="U535" i="12"/>
  <c r="X305" i="12"/>
  <c r="U305" i="12"/>
  <c r="X791" i="12"/>
  <c r="U791" i="12"/>
  <c r="U991" i="12"/>
  <c r="X991" i="12"/>
  <c r="X640" i="12"/>
  <c r="U640" i="12"/>
  <c r="X450" i="12"/>
  <c r="U450" i="12"/>
  <c r="X150" i="12"/>
  <c r="U150" i="12"/>
  <c r="U495" i="12"/>
  <c r="X495" i="12"/>
  <c r="Y125" i="12"/>
  <c r="W125" i="12"/>
  <c r="X349" i="12"/>
  <c r="U349" i="12"/>
  <c r="U180" i="12"/>
  <c r="X180" i="12"/>
  <c r="U311" i="12"/>
  <c r="X311" i="12"/>
  <c r="U378" i="12"/>
  <c r="X378" i="12"/>
  <c r="U449" i="12"/>
  <c r="X449" i="12"/>
  <c r="X333" i="12"/>
  <c r="U333" i="12"/>
  <c r="U822" i="12"/>
  <c r="X822" i="12"/>
  <c r="W51" i="12"/>
  <c r="Y51" i="12"/>
  <c r="X532" i="12"/>
  <c r="U532" i="12"/>
  <c r="X801" i="12"/>
  <c r="U801" i="12"/>
  <c r="X556" i="12"/>
  <c r="U556" i="12"/>
  <c r="X856" i="12"/>
  <c r="U856" i="12"/>
  <c r="X211" i="12"/>
  <c r="U211" i="12"/>
  <c r="X687" i="12"/>
  <c r="U687" i="12"/>
  <c r="U442" i="12"/>
  <c r="X442" i="12"/>
  <c r="U518" i="12"/>
  <c r="X518" i="12"/>
  <c r="X356" i="12"/>
  <c r="U356" i="12"/>
  <c r="U312" i="12"/>
  <c r="X312" i="12"/>
  <c r="X491" i="12"/>
  <c r="U491" i="12"/>
  <c r="X381" i="12"/>
  <c r="U381" i="12"/>
  <c r="U808" i="12"/>
  <c r="X808" i="12"/>
  <c r="U371" i="12"/>
  <c r="X371" i="12"/>
  <c r="X331" i="12"/>
  <c r="U331" i="12"/>
  <c r="X738" i="12"/>
  <c r="U738" i="12"/>
  <c r="U310" i="12"/>
  <c r="X310" i="12"/>
  <c r="X407" i="12"/>
  <c r="U407" i="12"/>
  <c r="X673" i="12"/>
  <c r="U673" i="12"/>
  <c r="X284" i="12"/>
  <c r="U284" i="12"/>
  <c r="X439" i="12"/>
  <c r="U439" i="12"/>
  <c r="X555" i="12"/>
  <c r="U555" i="12"/>
  <c r="U812" i="12"/>
  <c r="X812" i="12"/>
  <c r="U215" i="12"/>
  <c r="X215" i="12"/>
  <c r="X395" i="12"/>
  <c r="U395" i="12"/>
  <c r="U392" i="12"/>
  <c r="X392" i="12"/>
  <c r="X930" i="12"/>
  <c r="U930" i="12"/>
  <c r="X542" i="12"/>
  <c r="U542" i="12"/>
  <c r="X234" i="12"/>
  <c r="U234" i="12"/>
  <c r="X960" i="12"/>
  <c r="U960" i="12"/>
  <c r="U568" i="12"/>
  <c r="X568" i="12"/>
  <c r="X988" i="12"/>
  <c r="U988" i="12"/>
  <c r="X505" i="12"/>
  <c r="U505" i="12"/>
  <c r="U895" i="12"/>
  <c r="X895" i="12"/>
  <c r="U263" i="12"/>
  <c r="X263" i="12"/>
  <c r="U842" i="12"/>
  <c r="X842" i="12"/>
  <c r="U156" i="12"/>
  <c r="X156" i="12"/>
  <c r="X485" i="12"/>
  <c r="U485" i="12"/>
  <c r="U784" i="12"/>
  <c r="X784" i="12"/>
  <c r="X769" i="12"/>
  <c r="U769" i="12"/>
  <c r="X197" i="12"/>
  <c r="U197" i="12"/>
  <c r="X241" i="12"/>
  <c r="U241" i="12"/>
  <c r="X220" i="12"/>
  <c r="U220" i="12"/>
  <c r="X934" i="12"/>
  <c r="U934" i="12"/>
  <c r="X266" i="12"/>
  <c r="U266" i="12"/>
  <c r="U759" i="12"/>
  <c r="X759" i="12"/>
  <c r="U951" i="12"/>
  <c r="X951" i="12"/>
  <c r="X709" i="12"/>
  <c r="U709" i="12"/>
  <c r="X207" i="12"/>
  <c r="U207" i="12"/>
  <c r="X684" i="12"/>
  <c r="U684" i="12"/>
  <c r="U177" i="12"/>
  <c r="X177" i="12"/>
  <c r="Y97" i="12"/>
  <c r="W97" i="12"/>
  <c r="U208" i="12"/>
  <c r="X208" i="12"/>
  <c r="U606" i="12"/>
  <c r="X606" i="12"/>
  <c r="X444" i="12"/>
  <c r="U444" i="12"/>
  <c r="X802" i="12"/>
  <c r="U802" i="12"/>
  <c r="X370" i="12"/>
  <c r="U370" i="12"/>
  <c r="X852" i="12"/>
  <c r="U852" i="12"/>
  <c r="U905" i="12"/>
  <c r="X905" i="12"/>
  <c r="X382" i="12"/>
  <c r="U382" i="12"/>
  <c r="X158" i="12"/>
  <c r="U158" i="12"/>
  <c r="Y186" i="12"/>
  <c r="W186" i="12"/>
  <c r="Y81" i="12"/>
  <c r="W81" i="12"/>
  <c r="Y136" i="12"/>
  <c r="W136" i="12"/>
  <c r="X654" i="12"/>
  <c r="U654" i="12"/>
  <c r="X933" i="12"/>
  <c r="U933" i="12"/>
  <c r="U893" i="12"/>
  <c r="X893" i="12"/>
  <c r="X328" i="12"/>
  <c r="U328" i="12"/>
  <c r="Y996" i="12"/>
  <c r="W996" i="12"/>
  <c r="Y303" i="12"/>
  <c r="W303" i="12"/>
  <c r="X685" i="12"/>
  <c r="U685" i="12"/>
  <c r="Y909" i="12"/>
  <c r="W909" i="12"/>
  <c r="Y10" i="12"/>
  <c r="W10" i="12"/>
  <c r="X194" i="12"/>
  <c r="U194" i="12"/>
  <c r="X648" i="12"/>
  <c r="U648" i="12"/>
  <c r="U860" i="12"/>
  <c r="X860" i="12"/>
  <c r="X637" i="12"/>
  <c r="U637" i="12"/>
  <c r="U775" i="12"/>
  <c r="X775" i="12"/>
  <c r="X837" i="12"/>
  <c r="U837" i="12"/>
  <c r="X261" i="12"/>
  <c r="U261" i="12"/>
  <c r="X946" i="12"/>
  <c r="U946" i="12"/>
  <c r="X916" i="12"/>
  <c r="U916" i="12"/>
  <c r="U537" i="12"/>
  <c r="X537" i="12"/>
  <c r="X902" i="12"/>
  <c r="U902" i="12"/>
  <c r="W124" i="12"/>
  <c r="Y124" i="12"/>
  <c r="X598" i="12"/>
  <c r="U598" i="12"/>
  <c r="U657" i="12"/>
  <c r="X657" i="12"/>
  <c r="X744" i="12"/>
  <c r="U744" i="12"/>
  <c r="Y891" i="12"/>
  <c r="W891" i="12"/>
  <c r="U848" i="12"/>
  <c r="X848" i="12"/>
  <c r="U517" i="12"/>
  <c r="X517" i="12"/>
  <c r="X393" i="12"/>
  <c r="U393" i="12"/>
  <c r="U565" i="12"/>
  <c r="X565" i="12"/>
  <c r="U538" i="12"/>
  <c r="X538" i="12"/>
  <c r="X308" i="12"/>
  <c r="U308" i="12"/>
  <c r="X827" i="12"/>
  <c r="U827" i="12"/>
  <c r="U323" i="12"/>
  <c r="X323" i="12"/>
  <c r="U800" i="12"/>
  <c r="X800" i="12"/>
  <c r="X849" i="12"/>
  <c r="U849" i="12"/>
  <c r="X630" i="12"/>
  <c r="U630" i="12"/>
  <c r="U712" i="12"/>
  <c r="X712" i="12"/>
  <c r="X384" i="12"/>
  <c r="U384" i="12"/>
  <c r="X1000" i="12"/>
  <c r="U1000" i="12"/>
  <c r="X160" i="12"/>
  <c r="U160" i="12"/>
  <c r="U264" i="12"/>
  <c r="X264" i="12"/>
  <c r="U935" i="12"/>
  <c r="X935" i="12"/>
  <c r="X424" i="12"/>
  <c r="U424" i="12"/>
  <c r="W101" i="12"/>
  <c r="Y101" i="12"/>
  <c r="X647" i="12"/>
  <c r="U647" i="12"/>
  <c r="X405" i="12"/>
  <c r="U405" i="12"/>
  <c r="X583" i="12"/>
  <c r="U583" i="12"/>
  <c r="X726" i="12"/>
  <c r="U726" i="12"/>
  <c r="X369" i="12"/>
  <c r="U369" i="12"/>
  <c r="U931" i="12"/>
  <c r="X931" i="12"/>
  <c r="U670" i="12"/>
  <c r="X670" i="12"/>
  <c r="X161" i="12"/>
  <c r="U161" i="12"/>
  <c r="X351" i="12"/>
  <c r="U351" i="12"/>
  <c r="U794" i="12"/>
  <c r="X794" i="12"/>
  <c r="X664" i="12"/>
  <c r="U664" i="12"/>
  <c r="X344" i="12"/>
  <c r="U344" i="12"/>
  <c r="U967" i="12"/>
  <c r="X967" i="12"/>
  <c r="U550" i="12"/>
  <c r="X550" i="12"/>
  <c r="U300" i="12"/>
  <c r="X300" i="12"/>
  <c r="U698" i="12"/>
  <c r="X698" i="12"/>
  <c r="U470" i="12"/>
  <c r="X470" i="12"/>
  <c r="X851" i="12"/>
  <c r="U851" i="12"/>
  <c r="U589" i="12"/>
  <c r="X589" i="12"/>
  <c r="X792" i="12"/>
  <c r="U792" i="12"/>
  <c r="X329" i="12"/>
  <c r="U329" i="12"/>
  <c r="X492" i="12"/>
  <c r="U492" i="12"/>
  <c r="X493" i="12"/>
  <c r="U493" i="12"/>
  <c r="U527" i="12"/>
  <c r="X527" i="12"/>
  <c r="X153" i="12"/>
  <c r="U153" i="12"/>
  <c r="W901" i="12"/>
  <c r="Y901" i="12"/>
  <c r="U288" i="12"/>
  <c r="X288" i="12"/>
  <c r="X320" i="12"/>
  <c r="U320" i="12"/>
  <c r="U877" i="12"/>
  <c r="X877" i="12"/>
  <c r="X358" i="12"/>
  <c r="U358" i="12"/>
  <c r="X410" i="12"/>
  <c r="U410" i="12"/>
  <c r="X861" i="12"/>
  <c r="U861" i="12"/>
  <c r="X755" i="12"/>
  <c r="U755" i="12"/>
  <c r="X422" i="12"/>
  <c r="U422" i="12"/>
  <c r="X653" i="12"/>
  <c r="U653" i="12"/>
  <c r="U240" i="12"/>
  <c r="X240" i="12"/>
  <c r="X602" i="12"/>
  <c r="U602" i="12"/>
  <c r="X579" i="12"/>
  <c r="U579" i="12"/>
  <c r="X806" i="12"/>
  <c r="U806" i="12"/>
  <c r="X285" i="12"/>
  <c r="U285" i="12"/>
  <c r="U911" i="12"/>
  <c r="X911" i="12"/>
  <c r="X141" i="12"/>
  <c r="U141" i="12"/>
  <c r="U324" i="12"/>
  <c r="X324" i="12"/>
  <c r="X236" i="12"/>
  <c r="U236" i="12"/>
  <c r="X476" i="12"/>
  <c r="U476" i="12"/>
  <c r="U346" i="12"/>
  <c r="X346" i="12"/>
  <c r="X413" i="12"/>
  <c r="U413" i="12"/>
  <c r="X360" i="12"/>
  <c r="U360" i="12"/>
  <c r="X541" i="12"/>
  <c r="U541" i="12"/>
  <c r="U571" i="12"/>
  <c r="X571" i="12"/>
  <c r="U390" i="12"/>
  <c r="X390" i="12"/>
  <c r="X643" i="12"/>
  <c r="U643" i="12"/>
  <c r="X595" i="12"/>
  <c r="U595" i="12"/>
  <c r="X282" i="12"/>
  <c r="U282" i="12"/>
  <c r="X621" i="12"/>
  <c r="U621" i="12"/>
  <c r="U202" i="12"/>
  <c r="X202" i="12"/>
  <c r="X231" i="12"/>
  <c r="U231" i="12"/>
  <c r="U779" i="12"/>
  <c r="X779" i="12"/>
  <c r="X281" i="12"/>
  <c r="U281" i="12"/>
  <c r="U623" i="12"/>
  <c r="X623" i="12"/>
  <c r="X986" i="12"/>
  <c r="U986" i="12"/>
  <c r="X885" i="12"/>
  <c r="U885" i="12"/>
  <c r="U846" i="12"/>
  <c r="X846" i="12"/>
  <c r="X362" i="12"/>
  <c r="U362" i="12"/>
  <c r="X296" i="12"/>
  <c r="U296" i="12"/>
  <c r="X903" i="12"/>
  <c r="U903" i="12"/>
  <c r="X641" i="12"/>
  <c r="U641" i="12"/>
  <c r="X581" i="12"/>
  <c r="U581" i="12"/>
  <c r="X292" i="12"/>
  <c r="U292" i="12"/>
  <c r="X142" i="12"/>
  <c r="U142" i="12"/>
  <c r="X154" i="12"/>
  <c r="U154" i="12"/>
  <c r="X399" i="12"/>
  <c r="U399" i="12"/>
  <c r="U772" i="12"/>
  <c r="X772" i="12"/>
  <c r="U380" i="12"/>
  <c r="X380" i="12"/>
  <c r="U760" i="12"/>
  <c r="X760" i="12"/>
  <c r="X475" i="12"/>
  <c r="U475" i="12"/>
  <c r="X277" i="12"/>
  <c r="U277" i="12"/>
  <c r="U262" i="12"/>
  <c r="X262" i="12"/>
  <c r="U570" i="12"/>
  <c r="X570" i="12"/>
  <c r="U978" i="12"/>
  <c r="X978" i="12"/>
  <c r="X915" i="12"/>
  <c r="U915" i="12"/>
  <c r="Y85" i="12"/>
  <c r="W85" i="12"/>
  <c r="X430" i="12"/>
  <c r="U430" i="12"/>
  <c r="X597" i="12"/>
  <c r="U597" i="12"/>
  <c r="Y733" i="12"/>
  <c r="W733" i="12"/>
  <c r="X910" i="12"/>
  <c r="U910" i="12"/>
  <c r="X352" i="12"/>
  <c r="U352" i="12"/>
  <c r="X620" i="12"/>
  <c r="U620" i="12"/>
  <c r="X711" i="12"/>
  <c r="U711" i="12"/>
  <c r="U176" i="12"/>
  <c r="X176" i="12"/>
  <c r="U863" i="12"/>
  <c r="X863" i="12"/>
  <c r="X993" i="12"/>
  <c r="U993" i="12"/>
  <c r="X326" i="12"/>
  <c r="U326" i="12"/>
  <c r="W844" i="12"/>
  <c r="Y844" i="12"/>
  <c r="X528" i="12"/>
  <c r="U528" i="12"/>
  <c r="X193" i="12"/>
  <c r="U193" i="12"/>
  <c r="U694" i="12"/>
  <c r="X694" i="12"/>
  <c r="X814" i="12"/>
  <c r="U814" i="12"/>
  <c r="Y914" i="12"/>
  <c r="W914" i="12"/>
  <c r="X793" i="12"/>
  <c r="U793" i="12"/>
  <c r="U985" i="12"/>
  <c r="X985" i="12"/>
  <c r="X830" i="12"/>
  <c r="U830" i="12"/>
  <c r="X965" i="12"/>
  <c r="U965" i="12"/>
  <c r="X981" i="12"/>
  <c r="U981" i="12"/>
  <c r="X781" i="12"/>
  <c r="U781" i="12"/>
  <c r="Y797" i="12"/>
  <c r="W797" i="12"/>
  <c r="U853" i="12"/>
  <c r="X853" i="12"/>
  <c r="X691" i="12"/>
  <c r="U691" i="12"/>
  <c r="U929" i="12"/>
  <c r="X929" i="12"/>
  <c r="Y502" i="12"/>
  <c r="W502" i="12"/>
  <c r="X552" i="12"/>
  <c r="U552" i="12"/>
  <c r="X892" i="12"/>
  <c r="U892" i="12"/>
  <c r="X945" i="12"/>
  <c r="U945" i="12"/>
  <c r="Y45" i="12"/>
  <c r="W45" i="12"/>
  <c r="Y520" i="12"/>
  <c r="W520" i="12"/>
  <c r="X304" i="12"/>
  <c r="U304" i="12"/>
  <c r="X729" i="12"/>
  <c r="U729" i="12"/>
  <c r="X596" i="12"/>
  <c r="U596" i="12"/>
  <c r="X432" i="12"/>
  <c r="U432" i="12"/>
  <c r="X498" i="12"/>
  <c r="U498" i="12"/>
  <c r="X748" i="12"/>
  <c r="U748" i="12"/>
  <c r="X506" i="12"/>
  <c r="U506" i="12"/>
  <c r="U525" i="12"/>
  <c r="X525" i="12"/>
  <c r="X127" i="12"/>
  <c r="U127" i="12"/>
  <c r="U674" i="12"/>
  <c r="X674" i="12"/>
  <c r="U983" i="12"/>
  <c r="X983" i="12"/>
  <c r="X187" i="12"/>
  <c r="U187" i="12"/>
  <c r="X833" i="12"/>
  <c r="U833" i="12"/>
  <c r="X224" i="12"/>
  <c r="U224" i="12"/>
  <c r="U558" i="12"/>
  <c r="X558" i="12"/>
  <c r="Y269" i="12"/>
  <c r="W269" i="12"/>
  <c r="X850" i="12"/>
  <c r="U850" i="12"/>
  <c r="X560" i="12"/>
  <c r="U560" i="12"/>
  <c r="U836" i="12"/>
  <c r="X836" i="12"/>
  <c r="U917" i="12"/>
  <c r="X917" i="12"/>
  <c r="U452" i="12"/>
  <c r="X452" i="12"/>
  <c r="X419" i="12"/>
  <c r="U419" i="12"/>
  <c r="X944" i="12"/>
  <c r="U944" i="12"/>
  <c r="U943" i="12"/>
  <c r="X943" i="12"/>
  <c r="X501" i="12"/>
  <c r="U501" i="12"/>
  <c r="X671" i="12"/>
  <c r="U671" i="12"/>
  <c r="U164" i="12"/>
  <c r="X164" i="12"/>
  <c r="U724" i="12"/>
  <c r="X724" i="12"/>
  <c r="X721" i="12"/>
  <c r="U721" i="12"/>
  <c r="X625" i="12"/>
  <c r="U625" i="12"/>
  <c r="Y103" i="12"/>
  <c r="W103" i="12"/>
  <c r="X168" i="12"/>
  <c r="U168" i="12"/>
  <c r="X855" i="12"/>
  <c r="U855" i="12"/>
  <c r="X952" i="12"/>
  <c r="U952" i="12"/>
  <c r="Y391" i="12"/>
  <c r="W391" i="12"/>
  <c r="U789" i="12"/>
  <c r="X789" i="12"/>
  <c r="X509" i="12"/>
  <c r="U509" i="12"/>
  <c r="U770" i="12"/>
  <c r="X770" i="12"/>
  <c r="X521" i="12"/>
  <c r="U521" i="12"/>
  <c r="X727" i="12"/>
  <c r="U727" i="12"/>
  <c r="X260" i="12"/>
  <c r="U260" i="12"/>
  <c r="X529" i="12"/>
  <c r="U529" i="12"/>
  <c r="U471" i="12"/>
  <c r="X471" i="12"/>
  <c r="X868" i="12"/>
  <c r="U868" i="12"/>
  <c r="X435" i="12"/>
  <c r="U435" i="12"/>
  <c r="X688" i="12"/>
  <c r="U688" i="12"/>
  <c r="X374" i="12"/>
  <c r="U374" i="12"/>
  <c r="U335" i="12"/>
  <c r="X335" i="12"/>
  <c r="X956" i="12"/>
  <c r="U956" i="12"/>
  <c r="X321" i="12"/>
  <c r="U321" i="12"/>
  <c r="X293" i="12"/>
  <c r="U293" i="12"/>
  <c r="X629" i="12"/>
  <c r="U629" i="12"/>
  <c r="X932" i="12"/>
  <c r="U932" i="12"/>
  <c r="X488" i="12"/>
  <c r="U488" i="12"/>
  <c r="X307" i="12"/>
  <c r="U307" i="12"/>
  <c r="X425" i="12"/>
  <c r="U425" i="12"/>
  <c r="U747" i="12"/>
  <c r="X747" i="12"/>
  <c r="X586" i="12"/>
  <c r="U586" i="12"/>
  <c r="U336" i="12"/>
  <c r="X336" i="12"/>
  <c r="U680" i="12"/>
  <c r="X680" i="12"/>
  <c r="U955" i="12"/>
  <c r="X955" i="12"/>
  <c r="U144" i="12"/>
  <c r="X144" i="12"/>
  <c r="U942" i="12"/>
  <c r="X942" i="12"/>
  <c r="U404" i="12"/>
  <c r="X404" i="12"/>
  <c r="X782" i="12"/>
  <c r="U782" i="12"/>
  <c r="X273" i="12"/>
  <c r="U273" i="12"/>
  <c r="X614" i="12"/>
  <c r="U614" i="12"/>
  <c r="X992" i="12"/>
  <c r="U992" i="12"/>
  <c r="U732" i="12"/>
  <c r="X732" i="12"/>
  <c r="U810" i="12"/>
  <c r="X810" i="12"/>
  <c r="X440" i="12"/>
  <c r="U440" i="12"/>
  <c r="X887" i="12"/>
  <c r="U887" i="12"/>
  <c r="U574" i="12"/>
  <c r="X574" i="12"/>
  <c r="X408" i="12"/>
  <c r="U408" i="12"/>
  <c r="U820" i="12"/>
  <c r="X820" i="12"/>
  <c r="X590" i="12"/>
  <c r="U590" i="12"/>
  <c r="U238" i="12"/>
  <c r="X238" i="12"/>
  <c r="U250" i="12"/>
  <c r="X250" i="12"/>
  <c r="U379" i="12"/>
  <c r="X379" i="12"/>
  <c r="X750" i="12"/>
  <c r="U750" i="12"/>
  <c r="U662" i="12"/>
  <c r="X662" i="12"/>
  <c r="X429" i="12"/>
  <c r="U429" i="12"/>
  <c r="X183" i="12"/>
  <c r="U183" i="12"/>
  <c r="X677" i="12"/>
  <c r="U677" i="12"/>
  <c r="U402" i="12"/>
  <c r="X402" i="12"/>
  <c r="X740" i="12"/>
  <c r="U740" i="12"/>
  <c r="U686" i="12"/>
  <c r="X686" i="12"/>
  <c r="U873" i="12"/>
  <c r="X873" i="12"/>
  <c r="Y889" i="12"/>
  <c r="W889" i="12"/>
  <c r="X821" i="12"/>
  <c r="U821" i="12"/>
  <c r="X436" i="12"/>
  <c r="U436" i="12"/>
  <c r="X880" i="12"/>
  <c r="U880" i="12"/>
  <c r="X487" i="12"/>
  <c r="U487" i="12"/>
  <c r="X607" i="12"/>
  <c r="U607" i="12"/>
  <c r="X626" i="12"/>
  <c r="U626" i="12"/>
  <c r="U438" i="12"/>
  <c r="X438" i="12"/>
  <c r="U725" i="12"/>
  <c r="X725" i="12"/>
  <c r="X695" i="12"/>
  <c r="U695" i="12"/>
  <c r="U764" i="12"/>
  <c r="X764" i="12"/>
  <c r="X757" i="12"/>
  <c r="U757" i="12"/>
  <c r="U737" i="12"/>
  <c r="X737" i="12"/>
  <c r="U828" i="12"/>
  <c r="X828" i="12"/>
  <c r="U780" i="12"/>
  <c r="X780" i="12"/>
  <c r="X619" i="12"/>
  <c r="U619" i="12"/>
  <c r="X519" i="12"/>
  <c r="U519" i="12"/>
  <c r="X434" i="12"/>
  <c r="U434" i="12"/>
  <c r="X600" i="12"/>
  <c r="U600" i="12"/>
  <c r="W604" i="12"/>
  <c r="Y604" i="12"/>
  <c r="X198" i="12"/>
  <c r="U198" i="12"/>
  <c r="U731" i="12"/>
  <c r="X731" i="12"/>
  <c r="U718" i="12"/>
  <c r="X718" i="12"/>
  <c r="Y43" i="12"/>
  <c r="W43" i="12"/>
  <c r="X500" i="12"/>
  <c r="U500" i="12"/>
  <c r="X243" i="12"/>
  <c r="U243" i="12"/>
  <c r="X634" i="12"/>
  <c r="U634" i="12"/>
  <c r="U572" i="12"/>
  <c r="X572" i="12"/>
  <c r="X735" i="12"/>
  <c r="U735" i="12"/>
  <c r="U179" i="12"/>
  <c r="X179" i="12"/>
  <c r="X188" i="12"/>
  <c r="U188" i="12"/>
  <c r="X762" i="12"/>
  <c r="U762" i="12"/>
  <c r="X175" i="12"/>
  <c r="U175" i="12"/>
  <c r="X715" i="12"/>
  <c r="U715" i="12"/>
  <c r="X591" i="12"/>
  <c r="U591" i="12"/>
  <c r="Y553" i="12"/>
  <c r="W553" i="12"/>
  <c r="X540" i="12"/>
  <c r="U540" i="12"/>
  <c r="X314" i="12"/>
  <c r="U314" i="12"/>
  <c r="X350" i="12"/>
  <c r="U350" i="12"/>
  <c r="X894" i="12"/>
  <c r="U894" i="12"/>
  <c r="U939" i="12"/>
  <c r="X939" i="12"/>
  <c r="U171" i="12"/>
  <c r="X171" i="12"/>
  <c r="X778" i="12"/>
  <c r="U778" i="12"/>
  <c r="X736" i="12"/>
  <c r="U736" i="12"/>
  <c r="X603" i="12"/>
  <c r="U603" i="12"/>
  <c r="X742" i="12"/>
  <c r="U742" i="12"/>
  <c r="Y105" i="12"/>
  <c r="W105" i="12"/>
  <c r="U866" i="12"/>
  <c r="X866" i="12"/>
  <c r="X627" i="12"/>
  <c r="U627" i="12"/>
  <c r="X845" i="12"/>
  <c r="U845" i="12"/>
  <c r="U925" i="12"/>
  <c r="X925" i="12"/>
  <c r="X230" i="12"/>
  <c r="U230" i="12"/>
  <c r="U826" i="12"/>
  <c r="X826" i="12"/>
  <c r="X206" i="12"/>
  <c r="U206" i="12"/>
  <c r="X970" i="12"/>
  <c r="U970" i="12"/>
  <c r="X363" i="12"/>
  <c r="U363" i="12"/>
  <c r="X864" i="12"/>
  <c r="U864" i="12"/>
  <c r="U963" i="12"/>
  <c r="X963" i="12"/>
  <c r="U228" i="12"/>
  <c r="X228" i="12"/>
  <c r="X357" i="12"/>
  <c r="U357" i="12"/>
  <c r="X702" i="12"/>
  <c r="U702" i="12"/>
  <c r="X994" i="12"/>
  <c r="U994" i="12"/>
  <c r="U191" i="12"/>
  <c r="X191" i="12"/>
  <c r="X545" i="12"/>
  <c r="U545" i="12"/>
  <c r="X167" i="12"/>
  <c r="U167" i="12"/>
  <c r="X172" i="12"/>
  <c r="U172" i="12"/>
  <c r="X632" i="12"/>
  <c r="U632" i="12"/>
  <c r="U448" i="12"/>
  <c r="X448" i="12"/>
  <c r="X690" i="12"/>
  <c r="U690" i="12"/>
  <c r="U824" i="12"/>
  <c r="X824" i="12"/>
  <c r="Y71" i="12"/>
  <c r="W71" i="12"/>
  <c r="X831" i="12"/>
  <c r="U831" i="12"/>
  <c r="X918" i="12"/>
  <c r="U918" i="12"/>
  <c r="X232" i="12"/>
  <c r="U232" i="12"/>
  <c r="X372" i="12"/>
  <c r="U372" i="12"/>
  <c r="X265" i="12"/>
  <c r="U265" i="12"/>
  <c r="X319" i="12"/>
  <c r="U319" i="12"/>
  <c r="X421" i="12"/>
  <c r="U421" i="12"/>
  <c r="X605" i="12"/>
  <c r="U605" i="12"/>
  <c r="U472" i="12"/>
  <c r="X472" i="12"/>
  <c r="X950" i="12"/>
  <c r="U950" i="12"/>
  <c r="X140" i="12"/>
  <c r="U140" i="12"/>
  <c r="X155" i="12"/>
  <c r="U155" i="12"/>
  <c r="X433" i="12"/>
  <c r="U433" i="12"/>
  <c r="X445" i="12"/>
  <c r="U445" i="12"/>
  <c r="X622" i="12"/>
  <c r="U622" i="12"/>
  <c r="X539" i="12"/>
  <c r="U539" i="12"/>
  <c r="X787" i="12"/>
  <c r="U787" i="12"/>
  <c r="X610" i="12"/>
  <c r="U610" i="12"/>
  <c r="U599" i="12"/>
  <c r="X599" i="12"/>
  <c r="X499" i="12"/>
  <c r="U499" i="12"/>
  <c r="X665" i="12"/>
  <c r="U665" i="12"/>
  <c r="U286" i="12"/>
  <c r="X286" i="12"/>
  <c r="X170" i="12"/>
  <c r="U170" i="12"/>
  <c r="X441" i="12"/>
  <c r="U441" i="12"/>
  <c r="U919" i="12"/>
  <c r="X919" i="12"/>
  <c r="X900" i="12"/>
  <c r="U900" i="12"/>
  <c r="X515" i="12"/>
  <c r="U515" i="12"/>
  <c r="X257" i="12"/>
  <c r="U257" i="12"/>
  <c r="X904" i="12"/>
  <c r="U904" i="12"/>
  <c r="X272" i="12"/>
  <c r="U272" i="12"/>
  <c r="U631" i="12"/>
  <c r="X631" i="12"/>
  <c r="X330" i="12"/>
  <c r="U330" i="12"/>
  <c r="X237" i="12"/>
  <c r="U237" i="12"/>
  <c r="X920" i="12"/>
  <c r="U920" i="12"/>
  <c r="X562" i="12"/>
  <c r="U562" i="12"/>
  <c r="X754" i="12"/>
  <c r="U754" i="12"/>
  <c r="Y719" i="12"/>
  <c r="W719" i="12"/>
  <c r="X253" i="12"/>
  <c r="U253" i="12"/>
  <c r="X480" i="12"/>
  <c r="U480" i="12"/>
  <c r="U713" i="12"/>
  <c r="X713" i="12"/>
  <c r="U947" i="12"/>
  <c r="X947" i="12"/>
  <c r="U707" i="12"/>
  <c r="X707" i="12"/>
  <c r="X508" i="12"/>
  <c r="U508" i="12"/>
  <c r="U959" i="12"/>
  <c r="X959" i="12"/>
  <c r="X157" i="12"/>
  <c r="U157" i="12"/>
  <c r="X839" i="12"/>
  <c r="U839" i="12"/>
  <c r="X511" i="12"/>
  <c r="U511" i="12"/>
  <c r="X546" i="12"/>
  <c r="U546" i="12"/>
  <c r="X504" i="12"/>
  <c r="U504" i="12"/>
  <c r="X291" i="12"/>
  <c r="U291" i="12"/>
  <c r="X990" i="12"/>
  <c r="U990" i="12"/>
  <c r="X149" i="12"/>
  <c r="U149" i="12"/>
  <c r="X182" i="12"/>
  <c r="U182" i="12"/>
  <c r="X386" i="12"/>
  <c r="U386" i="12"/>
  <c r="X271" i="12"/>
  <c r="U271" i="12"/>
  <c r="X354" i="12"/>
  <c r="U354" i="12"/>
  <c r="U482" i="12"/>
  <c r="X482" i="12"/>
  <c r="X717" i="12"/>
  <c r="U717" i="12"/>
  <c r="X624" i="12"/>
  <c r="U624" i="12"/>
  <c r="U668" i="12"/>
  <c r="X668" i="12"/>
  <c r="X355" i="12"/>
  <c r="U355" i="12"/>
  <c r="X859" i="12"/>
  <c r="U859" i="12"/>
  <c r="X210" i="12"/>
  <c r="U210" i="12"/>
  <c r="X683" i="12"/>
  <c r="U683" i="12"/>
  <c r="X201" i="12"/>
  <c r="U201" i="12"/>
  <c r="X663" i="12"/>
  <c r="U663" i="12"/>
  <c r="X704" i="12"/>
  <c r="U704" i="12"/>
  <c r="X995" i="12"/>
  <c r="U995" i="12"/>
  <c r="U227" i="12"/>
  <c r="X227" i="12"/>
  <c r="X984" i="12"/>
  <c r="U984" i="12"/>
  <c r="X962" i="12"/>
  <c r="U962" i="12"/>
  <c r="X165" i="12"/>
  <c r="U165" i="12"/>
  <c r="X343" i="12"/>
  <c r="U343" i="12"/>
  <c r="X465" i="12"/>
  <c r="U465" i="12"/>
  <c r="X958" i="12"/>
  <c r="U958" i="12"/>
  <c r="X309" i="12"/>
  <c r="U309" i="12"/>
  <c r="X871" i="12"/>
  <c r="U871" i="12"/>
  <c r="X143" i="12"/>
  <c r="U143" i="12"/>
  <c r="U512" i="12"/>
  <c r="X512" i="12"/>
  <c r="W426" i="12"/>
  <c r="Y426" i="12"/>
  <c r="X325" i="12"/>
  <c r="U325" i="12"/>
  <c r="X481" i="12"/>
  <c r="U481" i="12"/>
  <c r="X400" i="12"/>
  <c r="U400" i="12"/>
  <c r="X256" i="12"/>
  <c r="U256" i="12"/>
  <c r="X815" i="12"/>
  <c r="U815" i="12"/>
  <c r="Y739" i="12"/>
  <c r="W739" i="12"/>
  <c r="X835" i="12"/>
  <c r="U835" i="12"/>
  <c r="U973" i="12"/>
  <c r="X973" i="12"/>
  <c r="U682" i="12"/>
  <c r="X682" i="12"/>
  <c r="X138" i="12"/>
  <c r="U138" i="12"/>
  <c r="X377" i="12"/>
  <c r="U377" i="12"/>
  <c r="U196" i="12"/>
  <c r="X196" i="12"/>
  <c r="X453" i="12"/>
  <c r="U453" i="12"/>
  <c r="X714" i="12"/>
  <c r="U714" i="12"/>
  <c r="X437" i="12"/>
  <c r="U437" i="12"/>
  <c r="X940" i="12"/>
  <c r="U940" i="12"/>
  <c r="X318" i="12"/>
  <c r="U318" i="12"/>
  <c r="X867" i="12"/>
  <c r="U867" i="12"/>
  <c r="Y29" i="12"/>
  <c r="W29" i="12"/>
  <c r="X795" i="12"/>
  <c r="U795" i="12"/>
  <c r="X804" i="12"/>
  <c r="U804" i="12"/>
  <c r="U807" i="12"/>
  <c r="X807" i="12"/>
  <c r="X242" i="12"/>
  <c r="U242" i="12"/>
  <c r="Y462" i="12"/>
  <c r="W462" i="12"/>
  <c r="X254" i="12"/>
  <c r="U254" i="12"/>
  <c r="X722" i="12"/>
  <c r="U722" i="12"/>
  <c r="Y223" i="12"/>
  <c r="W223" i="12"/>
  <c r="X953" i="12"/>
  <c r="U953" i="12"/>
  <c r="Y267" i="12"/>
  <c r="W267" i="12"/>
  <c r="U949" i="12"/>
  <c r="X949" i="12"/>
  <c r="X799" i="12"/>
  <c r="U799" i="12"/>
  <c r="X212" i="12"/>
  <c r="U212" i="12"/>
  <c r="W705" i="12"/>
  <c r="Y705" i="12"/>
  <c r="U872" i="12"/>
  <c r="X872" i="12"/>
  <c r="Y248" i="12"/>
  <c r="W248" i="12"/>
  <c r="Y497" i="12"/>
  <c r="W497" i="12"/>
  <c r="X340" i="12"/>
  <c r="U340" i="12"/>
  <c r="U966" i="12"/>
  <c r="X966" i="12"/>
  <c r="X751" i="12"/>
  <c r="U751" i="12"/>
  <c r="Y68" i="12"/>
  <c r="W68" i="12"/>
  <c r="Y431" i="12"/>
  <c r="W431" i="12"/>
  <c r="X218" i="12"/>
  <c r="U218" i="12"/>
  <c r="X692" i="12"/>
  <c r="U692" i="12"/>
  <c r="Y696" i="12"/>
  <c r="W696" i="12"/>
  <c r="U913" i="12"/>
  <c r="X913" i="12"/>
  <c r="U975" i="12"/>
  <c r="X975" i="12"/>
  <c r="X823" i="12"/>
  <c r="U823" i="12"/>
  <c r="X608" i="12"/>
  <c r="U608" i="12"/>
  <c r="U832" i="12"/>
  <c r="X832" i="12"/>
  <c r="X633" i="12"/>
  <c r="U633" i="12"/>
  <c r="U961" i="12"/>
  <c r="X961" i="12"/>
  <c r="U987" i="12"/>
  <c r="X987" i="12"/>
  <c r="X146" i="12"/>
  <c r="U146" i="12"/>
  <c r="X879" i="12"/>
  <c r="U879" i="12"/>
  <c r="U854" i="12"/>
  <c r="X854" i="12"/>
  <c r="U819" i="12"/>
  <c r="X819" i="12"/>
  <c r="X829" i="12"/>
  <c r="U829" i="12"/>
  <c r="U884" i="12"/>
  <c r="X884" i="12"/>
  <c r="X486" i="12"/>
  <c r="U486" i="12"/>
  <c r="U870" i="12"/>
  <c r="X870" i="12"/>
  <c r="U252" i="12"/>
  <c r="X252" i="12"/>
  <c r="U577" i="12"/>
  <c r="X577" i="12"/>
  <c r="U361" i="12"/>
  <c r="X361" i="12"/>
  <c r="U644" i="12"/>
  <c r="X644" i="12"/>
  <c r="X159" i="12"/>
  <c r="U159" i="12"/>
  <c r="X389" i="12"/>
  <c r="U389" i="12"/>
  <c r="X313" i="12"/>
  <c r="U313" i="12"/>
  <c r="X997" i="12"/>
  <c r="U997" i="12"/>
  <c r="X783" i="12"/>
  <c r="U783" i="12"/>
  <c r="X184" i="12"/>
  <c r="U184" i="12"/>
  <c r="X534" i="12"/>
  <c r="U534" i="12"/>
  <c r="X544" i="12"/>
  <c r="U544" i="12"/>
  <c r="X651" i="12"/>
  <c r="U651" i="12"/>
  <c r="X948" i="12"/>
  <c r="U948" i="12"/>
  <c r="U761" i="12"/>
  <c r="X761" i="12"/>
  <c r="U415" i="12"/>
  <c r="X415" i="12"/>
  <c r="X213" i="12"/>
  <c r="U213" i="12"/>
  <c r="U569" i="12"/>
  <c r="X569" i="12"/>
  <c r="X209" i="12"/>
  <c r="U209" i="12"/>
  <c r="X417" i="12"/>
  <c r="U417" i="12"/>
  <c r="X162" i="12"/>
  <c r="U162" i="12"/>
  <c r="X635" i="12"/>
  <c r="U635" i="12"/>
  <c r="U974" i="12"/>
  <c r="X974" i="12"/>
  <c r="X151" i="12"/>
  <c r="U151" i="12"/>
  <c r="X221" i="12"/>
  <c r="U221" i="12"/>
  <c r="X612" i="12"/>
  <c r="U612" i="12"/>
  <c r="X397" i="12"/>
  <c r="U397" i="12"/>
  <c r="X601" i="12"/>
  <c r="U601" i="12"/>
  <c r="X661" i="12"/>
  <c r="U661" i="12"/>
  <c r="X473" i="12"/>
  <c r="U473" i="12"/>
  <c r="X785" i="12"/>
  <c r="U785" i="12"/>
  <c r="Y91" i="12"/>
  <c r="W91" i="12"/>
  <c r="X847" i="12"/>
  <c r="U847" i="12"/>
  <c r="X258" i="12"/>
  <c r="U258" i="12"/>
  <c r="X446" i="12"/>
  <c r="U446" i="12"/>
  <c r="U464" i="12"/>
  <c r="X464" i="12"/>
  <c r="X777" i="12"/>
  <c r="U777" i="12"/>
  <c r="U669" i="12"/>
  <c r="X669" i="12"/>
  <c r="X798" i="12"/>
  <c r="U798" i="12"/>
  <c r="X388" i="12"/>
  <c r="U388" i="12"/>
  <c r="X443" i="12"/>
  <c r="U443" i="12"/>
  <c r="X270" i="12"/>
  <c r="U270" i="12"/>
  <c r="X364" i="12"/>
  <c r="U364" i="12"/>
  <c r="X888" i="12"/>
  <c r="U888" i="12"/>
  <c r="X813" i="12"/>
  <c r="U813" i="12"/>
  <c r="U163" i="12"/>
  <c r="X163" i="12"/>
  <c r="U427" i="12"/>
  <c r="X427" i="12"/>
  <c r="X460" i="12"/>
  <c r="U460" i="12"/>
  <c r="U287" i="12"/>
  <c r="X287" i="12"/>
  <c r="U720" i="12"/>
  <c r="X720" i="12"/>
  <c r="X926" i="12"/>
  <c r="U926" i="12"/>
  <c r="X373" i="12"/>
  <c r="U373" i="12"/>
  <c r="X689" i="12"/>
  <c r="U689" i="12"/>
  <c r="X327" i="12"/>
  <c r="U327" i="12"/>
  <c r="U658" i="12"/>
  <c r="X658" i="12"/>
  <c r="X972" i="12"/>
  <c r="U972" i="12"/>
  <c r="X283" i="12"/>
  <c r="U283" i="12"/>
  <c r="U414" i="12"/>
  <c r="X414" i="12"/>
  <c r="X580" i="12"/>
  <c r="U580" i="12"/>
  <c r="X479" i="12"/>
  <c r="U479" i="12"/>
  <c r="U776" i="12"/>
  <c r="X776" i="12"/>
  <c r="U298" i="12"/>
  <c r="X298" i="12"/>
  <c r="U496" i="12"/>
  <c r="X496" i="12"/>
  <c r="X383" i="12"/>
  <c r="U383" i="12"/>
  <c r="X753" i="12"/>
  <c r="U753" i="12"/>
  <c r="U575" i="12"/>
  <c r="X575" i="12"/>
  <c r="X455" i="12"/>
  <c r="U455" i="12"/>
  <c r="X809" i="12"/>
  <c r="U809" i="12"/>
  <c r="U526" i="12"/>
  <c r="X526" i="12"/>
  <c r="X667" i="12"/>
  <c r="U667" i="12"/>
  <c r="U730" i="12"/>
  <c r="X730" i="12"/>
  <c r="U834" i="12"/>
  <c r="X834" i="12"/>
  <c r="X342" i="12"/>
  <c r="U342" i="12"/>
  <c r="X463" i="12"/>
  <c r="U463" i="12"/>
  <c r="X765" i="12"/>
  <c r="U765" i="12"/>
  <c r="X396" i="12"/>
  <c r="U396" i="12"/>
  <c r="X385" i="12"/>
  <c r="U385" i="12"/>
  <c r="X679" i="12"/>
  <c r="U679" i="12"/>
  <c r="X554" i="12"/>
  <c r="U554" i="12"/>
  <c r="X968" i="12"/>
  <c r="U968" i="12"/>
  <c r="U275" i="12"/>
  <c r="X275" i="12"/>
  <c r="X716" i="12"/>
  <c r="U716" i="12"/>
  <c r="X756" i="12"/>
  <c r="U756" i="12"/>
  <c r="X199" i="12"/>
  <c r="U199" i="12"/>
  <c r="X217" i="12"/>
  <c r="U217" i="12"/>
  <c r="U403" i="12"/>
  <c r="X403" i="12"/>
  <c r="U458" i="12"/>
  <c r="X458" i="12"/>
  <c r="X659" i="12"/>
  <c r="U659" i="12"/>
  <c r="X338" i="12"/>
  <c r="U338" i="12"/>
  <c r="Y752" i="12"/>
  <c r="W752" i="12"/>
  <c r="U816" i="12"/>
  <c r="X816" i="12"/>
  <c r="U524" i="12"/>
  <c r="X524" i="12"/>
  <c r="X639" i="12"/>
  <c r="U639" i="12"/>
  <c r="U169" i="12"/>
  <c r="X169" i="12"/>
  <c r="X317" i="12"/>
  <c r="U317" i="12"/>
  <c r="X225" i="12"/>
  <c r="U225" i="12"/>
  <c r="U592" i="12"/>
  <c r="X592" i="12"/>
  <c r="Y706" i="12"/>
  <c r="W706" i="12"/>
  <c r="X976" i="12"/>
  <c r="U976" i="12"/>
  <c r="U882" i="12"/>
  <c r="X882" i="12"/>
  <c r="X773" i="12"/>
  <c r="U773" i="12"/>
  <c r="X896" i="12"/>
  <c r="U896" i="12"/>
  <c r="X710" i="12"/>
  <c r="U710" i="12"/>
  <c r="X152" i="12"/>
  <c r="U152" i="12"/>
  <c r="X155" i="11"/>
  <c r="U155" i="11"/>
  <c r="Y409" i="11"/>
  <c r="W409" i="11"/>
  <c r="Y772" i="11"/>
  <c r="W772" i="11"/>
  <c r="X826" i="11"/>
  <c r="U826" i="11"/>
  <c r="Y594" i="11"/>
  <c r="W594" i="11"/>
  <c r="X238" i="11"/>
  <c r="U238" i="11"/>
  <c r="Y691" i="11"/>
  <c r="W691" i="11"/>
  <c r="W516" i="11"/>
  <c r="Y516" i="11"/>
  <c r="X412" i="11"/>
  <c r="U412" i="11"/>
  <c r="X896" i="11"/>
  <c r="U896" i="11"/>
  <c r="X127" i="11"/>
  <c r="U127" i="11"/>
  <c r="W496" i="11"/>
  <c r="Y496" i="11"/>
  <c r="Y875" i="11"/>
  <c r="W875" i="11"/>
  <c r="Y469" i="11"/>
  <c r="W469" i="11"/>
  <c r="Y686" i="11"/>
  <c r="W686" i="11"/>
  <c r="Y757" i="11"/>
  <c r="W757" i="11"/>
  <c r="X190" i="11"/>
  <c r="U190" i="11"/>
  <c r="X570" i="11"/>
  <c r="U570" i="11"/>
  <c r="X167" i="11"/>
  <c r="U167" i="11"/>
  <c r="Y949" i="11"/>
  <c r="W949" i="11"/>
  <c r="Y778" i="11"/>
  <c r="W778" i="11"/>
  <c r="X178" i="11"/>
  <c r="U178" i="11"/>
  <c r="X790" i="11"/>
  <c r="U790" i="11"/>
  <c r="Y624" i="11"/>
  <c r="W624" i="11"/>
  <c r="Y322" i="11"/>
  <c r="W322" i="11"/>
  <c r="X202" i="11"/>
  <c r="U202" i="11"/>
  <c r="X704" i="11"/>
  <c r="U704" i="11"/>
  <c r="X294" i="11"/>
  <c r="U294" i="11"/>
  <c r="Y567" i="11"/>
  <c r="W567" i="11"/>
  <c r="Y733" i="11"/>
  <c r="W733" i="11"/>
  <c r="Y938" i="11"/>
  <c r="W938" i="11"/>
  <c r="Y805" i="11"/>
  <c r="W805" i="11"/>
  <c r="Y630" i="11"/>
  <c r="W630" i="11"/>
  <c r="X587" i="11"/>
  <c r="U587" i="11"/>
  <c r="Y716" i="11"/>
  <c r="W716" i="11"/>
  <c r="X636" i="11"/>
  <c r="U636" i="11"/>
  <c r="Y321" i="11"/>
  <c r="W321" i="11"/>
  <c r="X118" i="11"/>
  <c r="U118" i="11"/>
  <c r="X379" i="11"/>
  <c r="U379" i="11"/>
  <c r="X723" i="11"/>
  <c r="U723" i="11"/>
  <c r="X43" i="11"/>
  <c r="U43" i="11"/>
  <c r="U992" i="11"/>
  <c r="X992" i="11"/>
  <c r="U507" i="11"/>
  <c r="X507" i="11"/>
  <c r="X498" i="11"/>
  <c r="U498" i="11"/>
  <c r="X821" i="11"/>
  <c r="U821" i="11"/>
  <c r="X973" i="11"/>
  <c r="U973" i="11"/>
  <c r="X103" i="11"/>
  <c r="U103" i="11"/>
  <c r="X840" i="11"/>
  <c r="U840" i="11"/>
  <c r="X867" i="11"/>
  <c r="U867" i="11"/>
  <c r="X915" i="11"/>
  <c r="U915" i="11"/>
  <c r="X255" i="11"/>
  <c r="U255" i="11"/>
  <c r="Y28" i="11"/>
  <c r="W28" i="11"/>
  <c r="X577" i="11"/>
  <c r="U577" i="11"/>
  <c r="U361" i="11"/>
  <c r="X361" i="11"/>
  <c r="X976" i="11"/>
  <c r="U976" i="11"/>
  <c r="X273" i="11"/>
  <c r="U273" i="11"/>
  <c r="X104" i="11"/>
  <c r="U104" i="11"/>
  <c r="X63" i="11"/>
  <c r="U63" i="11"/>
  <c r="U360" i="11"/>
  <c r="X360" i="11"/>
  <c r="X806" i="11"/>
  <c r="U806" i="11"/>
  <c r="X56" i="11"/>
  <c r="U56" i="11"/>
  <c r="X501" i="11"/>
  <c r="U501" i="11"/>
  <c r="X881" i="11"/>
  <c r="U881" i="11"/>
  <c r="X878" i="11"/>
  <c r="U878" i="11"/>
  <c r="X391" i="11"/>
  <c r="U391" i="11"/>
  <c r="X667" i="11"/>
  <c r="U667" i="11"/>
  <c r="X95" i="11"/>
  <c r="U95" i="11"/>
  <c r="X227" i="11"/>
  <c r="U227" i="11"/>
  <c r="U354" i="11"/>
  <c r="X354" i="11"/>
  <c r="Y727" i="11"/>
  <c r="W727" i="11"/>
  <c r="X305" i="11"/>
  <c r="U305" i="11"/>
  <c r="X603" i="11"/>
  <c r="U603" i="11"/>
  <c r="X388" i="11"/>
  <c r="U388" i="11"/>
  <c r="X386" i="11"/>
  <c r="U386" i="11"/>
  <c r="U859" i="11"/>
  <c r="X859" i="11"/>
  <c r="X377" i="11"/>
  <c r="U377" i="11"/>
  <c r="X408" i="11"/>
  <c r="U408" i="11"/>
  <c r="X432" i="11"/>
  <c r="U432" i="11"/>
  <c r="Y200" i="11"/>
  <c r="W200" i="11"/>
  <c r="X419" i="11"/>
  <c r="U419" i="11"/>
  <c r="U762" i="11"/>
  <c r="X762" i="11"/>
  <c r="U302" i="11"/>
  <c r="X302" i="11"/>
  <c r="X468" i="11"/>
  <c r="U468" i="11"/>
  <c r="U592" i="11"/>
  <c r="X592" i="11"/>
  <c r="X456" i="11"/>
  <c r="U456" i="11"/>
  <c r="X876" i="11"/>
  <c r="U876" i="11"/>
  <c r="X560" i="11"/>
  <c r="U560" i="11"/>
  <c r="X110" i="11"/>
  <c r="U110" i="11"/>
  <c r="X529" i="11"/>
  <c r="U529" i="11"/>
  <c r="U900" i="11"/>
  <c r="X900" i="11"/>
  <c r="X504" i="11"/>
  <c r="U504" i="11"/>
  <c r="X626" i="11"/>
  <c r="U626" i="11"/>
  <c r="X841" i="11"/>
  <c r="U841" i="11"/>
  <c r="X229" i="11"/>
  <c r="U229" i="11"/>
  <c r="U547" i="11"/>
  <c r="X547" i="11"/>
  <c r="U532" i="11"/>
  <c r="X532" i="11"/>
  <c r="X818" i="11"/>
  <c r="U818" i="11"/>
  <c r="U848" i="11"/>
  <c r="X848" i="11"/>
  <c r="X93" i="11"/>
  <c r="U93" i="11"/>
  <c r="X242" i="11"/>
  <c r="U242" i="11"/>
  <c r="U198" i="11"/>
  <c r="X198" i="11"/>
  <c r="X641" i="11"/>
  <c r="U641" i="11"/>
  <c r="U112" i="11"/>
  <c r="X112" i="11"/>
  <c r="U688" i="11"/>
  <c r="X688" i="11"/>
  <c r="X455" i="11"/>
  <c r="U455" i="11"/>
  <c r="U824" i="11"/>
  <c r="X824" i="11"/>
  <c r="Y224" i="11"/>
  <c r="W224" i="11"/>
  <c r="X502" i="11"/>
  <c r="U502" i="11"/>
  <c r="U99" i="11"/>
  <c r="X99" i="11"/>
  <c r="Y188" i="11"/>
  <c r="W188" i="11"/>
  <c r="U463" i="11"/>
  <c r="X463" i="11"/>
  <c r="X888" i="11"/>
  <c r="U888" i="11"/>
  <c r="X831" i="11"/>
  <c r="U831" i="11"/>
  <c r="X681" i="11"/>
  <c r="U681" i="11"/>
  <c r="X879" i="11"/>
  <c r="U879" i="11"/>
  <c r="Y26" i="11"/>
  <c r="W26" i="11"/>
  <c r="X181" i="11"/>
  <c r="U181" i="11"/>
  <c r="X651" i="11"/>
  <c r="U651" i="11"/>
  <c r="X855" i="11"/>
  <c r="U855" i="11"/>
  <c r="X781" i="11"/>
  <c r="U781" i="11"/>
  <c r="X939" i="11"/>
  <c r="U939" i="11"/>
  <c r="Y303" i="11"/>
  <c r="X770" i="11"/>
  <c r="U770" i="11"/>
  <c r="X565" i="11"/>
  <c r="U565" i="11"/>
  <c r="U349" i="11"/>
  <c r="X349" i="11"/>
  <c r="U700" i="11"/>
  <c r="X700" i="11"/>
  <c r="W786" i="11"/>
  <c r="Y786" i="11"/>
  <c r="U124" i="11"/>
  <c r="X124" i="11"/>
  <c r="X121" i="11"/>
  <c r="U121" i="11"/>
  <c r="X897" i="11"/>
  <c r="U897" i="11"/>
  <c r="X197" i="11"/>
  <c r="U197" i="11"/>
  <c r="X623" i="11"/>
  <c r="U623" i="11"/>
  <c r="X655" i="11"/>
  <c r="U655" i="11"/>
  <c r="U990" i="11"/>
  <c r="X990" i="11"/>
  <c r="U499" i="11"/>
  <c r="X499" i="11"/>
  <c r="U162" i="11"/>
  <c r="X162" i="11"/>
  <c r="X911" i="11"/>
  <c r="U911" i="11"/>
  <c r="X461" i="11"/>
  <c r="U461" i="11"/>
  <c r="U811" i="11"/>
  <c r="X811" i="11"/>
  <c r="X151" i="11"/>
  <c r="U151" i="11"/>
  <c r="X611" i="11"/>
  <c r="U611" i="11"/>
  <c r="X418" i="11"/>
  <c r="U418" i="11"/>
  <c r="Y317" i="11"/>
  <c r="W317" i="11"/>
  <c r="Y324" i="11"/>
  <c r="W324" i="11"/>
  <c r="Y820" i="11"/>
  <c r="W820" i="11"/>
  <c r="X515" i="11"/>
  <c r="U515" i="11"/>
  <c r="U51" i="11"/>
  <c r="X51" i="11"/>
  <c r="U580" i="11"/>
  <c r="X580" i="11"/>
  <c r="Y392" i="11"/>
  <c r="W392" i="11"/>
  <c r="Y491" i="11"/>
  <c r="W491" i="11"/>
  <c r="X600" i="11"/>
  <c r="U600" i="11"/>
  <c r="W541" i="11"/>
  <c r="Y541" i="11"/>
  <c r="U906" i="11"/>
  <c r="X906" i="11"/>
  <c r="X970" i="11"/>
  <c r="U970" i="11"/>
  <c r="X146" i="11"/>
  <c r="U146" i="11"/>
  <c r="X165" i="11"/>
  <c r="U165" i="11"/>
  <c r="Y133" i="11"/>
  <c r="W133" i="11"/>
  <c r="Y362" i="11"/>
  <c r="W362" i="11"/>
  <c r="Y467" i="11"/>
  <c r="W467" i="11"/>
  <c r="X596" i="11"/>
  <c r="U596" i="11"/>
  <c r="Y326" i="11"/>
  <c r="W326" i="11"/>
  <c r="X90" i="11"/>
  <c r="U90" i="11"/>
  <c r="X191" i="11"/>
  <c r="U191" i="11"/>
  <c r="X539" i="11"/>
  <c r="U539" i="11"/>
  <c r="Y39" i="11"/>
  <c r="W39" i="11"/>
  <c r="Y192" i="11"/>
  <c r="W192" i="11"/>
  <c r="X656" i="11"/>
  <c r="U656" i="11"/>
  <c r="X904" i="11"/>
  <c r="U904" i="11"/>
  <c r="Y230" i="11"/>
  <c r="W230" i="11"/>
  <c r="Y486" i="11"/>
  <c r="W486" i="11"/>
  <c r="W546" i="11"/>
  <c r="Y546" i="11"/>
  <c r="X732" i="11"/>
  <c r="U732" i="11"/>
  <c r="Y551" i="11"/>
  <c r="W551" i="11"/>
  <c r="X612" i="11"/>
  <c r="U612" i="11"/>
  <c r="Y582" i="11"/>
  <c r="W582" i="11"/>
  <c r="X376" i="11"/>
  <c r="U376" i="11"/>
  <c r="Y564" i="11"/>
  <c r="W564" i="11"/>
  <c r="W725" i="11"/>
  <c r="Y725" i="11"/>
  <c r="W558" i="11"/>
  <c r="Y558" i="11"/>
  <c r="X115" i="11"/>
  <c r="U115" i="11"/>
  <c r="W338" i="11"/>
  <c r="Y338" i="11"/>
  <c r="U144" i="11"/>
  <c r="X144" i="11"/>
  <c r="X552" i="11"/>
  <c r="U552" i="11"/>
  <c r="X899" i="11"/>
  <c r="U899" i="11"/>
  <c r="X480" i="11"/>
  <c r="U480" i="11"/>
  <c r="X171" i="11"/>
  <c r="U171" i="11"/>
  <c r="X520" i="11"/>
  <c r="U520" i="11"/>
  <c r="U750" i="11"/>
  <c r="X750" i="11"/>
  <c r="X684" i="11"/>
  <c r="U684" i="11"/>
  <c r="X237" i="11"/>
  <c r="U237" i="11"/>
  <c r="X493" i="11"/>
  <c r="U493" i="11"/>
  <c r="U440" i="11"/>
  <c r="X440" i="11"/>
  <c r="X618" i="11"/>
  <c r="U618" i="11"/>
  <c r="U902" i="11"/>
  <c r="X902" i="11"/>
  <c r="U511" i="11"/>
  <c r="X511" i="11"/>
  <c r="U664" i="11"/>
  <c r="X664" i="11"/>
  <c r="X933" i="11"/>
  <c r="U933" i="11"/>
  <c r="X345" i="11"/>
  <c r="U345" i="11"/>
  <c r="X816" i="11"/>
  <c r="U816" i="11"/>
  <c r="X940" i="11"/>
  <c r="U940" i="11"/>
  <c r="X141" i="11"/>
  <c r="U141" i="11"/>
  <c r="W632" i="11"/>
  <c r="Y632" i="11"/>
  <c r="Y944" i="11"/>
  <c r="W944" i="11"/>
  <c r="Y901" i="11"/>
  <c r="W901" i="11"/>
  <c r="U314" i="11"/>
  <c r="X314" i="11"/>
  <c r="U573" i="11"/>
  <c r="X573" i="11"/>
  <c r="X868" i="11"/>
  <c r="U868" i="11"/>
  <c r="X132" i="11"/>
  <c r="U132" i="11"/>
  <c r="X421" i="11"/>
  <c r="U421" i="11"/>
  <c r="X562" i="11"/>
  <c r="U562" i="11"/>
  <c r="X833" i="11"/>
  <c r="U833" i="11"/>
  <c r="U210" i="11"/>
  <c r="X210" i="11"/>
  <c r="X422" i="11"/>
  <c r="U422" i="11"/>
  <c r="X947" i="11"/>
  <c r="U947" i="11"/>
  <c r="U290" i="11"/>
  <c r="X290" i="11"/>
  <c r="X660" i="11"/>
  <c r="U660" i="11"/>
  <c r="U61" i="11"/>
  <c r="X61" i="11"/>
  <c r="X131" i="11"/>
  <c r="U131" i="11"/>
  <c r="X625" i="11"/>
  <c r="U625" i="11"/>
  <c r="X828" i="11"/>
  <c r="U828" i="11"/>
  <c r="X221" i="11"/>
  <c r="U221" i="11"/>
  <c r="U334" i="11"/>
  <c r="X334" i="11"/>
  <c r="U340" i="11"/>
  <c r="X340" i="11"/>
  <c r="X331" i="11"/>
  <c r="U331" i="11"/>
  <c r="U609" i="11"/>
  <c r="X609" i="11"/>
  <c r="Y677" i="11"/>
  <c r="W677" i="11"/>
  <c r="X44" i="11"/>
  <c r="U44" i="11"/>
  <c r="U47" i="11"/>
  <c r="X47" i="11"/>
  <c r="X182" i="11"/>
  <c r="U182" i="11"/>
  <c r="X613" i="11"/>
  <c r="U613" i="11"/>
  <c r="X885" i="11"/>
  <c r="U885" i="11"/>
  <c r="X753" i="11"/>
  <c r="U753" i="11"/>
  <c r="X356" i="11"/>
  <c r="U356" i="11"/>
  <c r="U347" i="11"/>
  <c r="X347" i="11"/>
  <c r="X721" i="11"/>
  <c r="U721" i="11"/>
  <c r="X89" i="11"/>
  <c r="U89" i="11"/>
  <c r="U535" i="11"/>
  <c r="X535" i="11"/>
  <c r="X652" i="11"/>
  <c r="U652" i="11"/>
  <c r="X446" i="11"/>
  <c r="U446" i="11"/>
  <c r="X987" i="11"/>
  <c r="U987" i="11"/>
  <c r="X948" i="11"/>
  <c r="U948" i="11"/>
  <c r="X960" i="11"/>
  <c r="U960" i="11"/>
  <c r="X673" i="11"/>
  <c r="U673" i="11"/>
  <c r="U836" i="11"/>
  <c r="X836" i="11"/>
  <c r="U846" i="11"/>
  <c r="X846" i="11"/>
  <c r="X952" i="11"/>
  <c r="U952" i="11"/>
  <c r="X792" i="11"/>
  <c r="U792" i="11"/>
  <c r="X908" i="11"/>
  <c r="U908" i="11"/>
  <c r="U967" i="11"/>
  <c r="X967" i="11"/>
  <c r="X218" i="11"/>
  <c r="U218" i="11"/>
  <c r="X528" i="11"/>
  <c r="U528" i="11"/>
  <c r="X389" i="11"/>
  <c r="U389" i="11"/>
  <c r="U847" i="11"/>
  <c r="X847" i="11"/>
  <c r="X771" i="11"/>
  <c r="U771" i="11"/>
  <c r="X783" i="11"/>
  <c r="U783" i="11"/>
  <c r="U676" i="11"/>
  <c r="X676" i="11"/>
  <c r="X365" i="11"/>
  <c r="U365" i="11"/>
  <c r="U569" i="11"/>
  <c r="X569" i="11"/>
  <c r="X357" i="11"/>
  <c r="U357" i="11"/>
  <c r="X84" i="11"/>
  <c r="U84" i="11"/>
  <c r="U74" i="11"/>
  <c r="X74" i="11"/>
  <c r="U576" i="11"/>
  <c r="X576" i="11"/>
  <c r="X687" i="11"/>
  <c r="U687" i="11"/>
  <c r="U544" i="11"/>
  <c r="X544" i="11"/>
  <c r="U894" i="11"/>
  <c r="X894" i="11"/>
  <c r="U702" i="11"/>
  <c r="X702" i="11"/>
  <c r="X445" i="11"/>
  <c r="U445" i="11"/>
  <c r="X758" i="11"/>
  <c r="U758" i="11"/>
  <c r="X779" i="11"/>
  <c r="U779" i="11"/>
  <c r="X995" i="11"/>
  <c r="U995" i="11"/>
  <c r="X578" i="11"/>
  <c r="U578" i="11"/>
  <c r="U396" i="11"/>
  <c r="X396" i="11"/>
  <c r="X672" i="11"/>
  <c r="U672" i="11"/>
  <c r="X827" i="11"/>
  <c r="U827" i="11"/>
  <c r="X869" i="11"/>
  <c r="U869" i="11"/>
  <c r="X410" i="11"/>
  <c r="U410" i="11"/>
  <c r="X441" i="11"/>
  <c r="U441" i="11"/>
  <c r="U517" i="11"/>
  <c r="X517" i="11"/>
  <c r="X444" i="11"/>
  <c r="U444" i="11"/>
  <c r="U50" i="11"/>
  <c r="X50" i="11"/>
  <c r="U690" i="11"/>
  <c r="X690" i="11"/>
  <c r="X48" i="11"/>
  <c r="U48" i="11"/>
  <c r="X472" i="11"/>
  <c r="U472" i="11"/>
  <c r="X615" i="11"/>
  <c r="U615" i="11"/>
  <c r="X873" i="11"/>
  <c r="U873" i="11"/>
  <c r="X437" i="11"/>
  <c r="U437" i="11"/>
  <c r="Y509" i="11"/>
  <c r="W509" i="11"/>
  <c r="X375" i="11"/>
  <c r="U375" i="11"/>
  <c r="Y743" i="11"/>
  <c r="W743" i="11"/>
  <c r="X370" i="11"/>
  <c r="U370" i="11"/>
  <c r="X862" i="11"/>
  <c r="U862" i="11"/>
  <c r="Y614" i="11"/>
  <c r="W614" i="11"/>
  <c r="Y782" i="11"/>
  <c r="W782" i="11"/>
  <c r="Y130" i="11"/>
  <c r="W130" i="11"/>
  <c r="X363" i="11"/>
  <c r="U363" i="11"/>
  <c r="X566" i="11"/>
  <c r="U566" i="11"/>
  <c r="Y832" i="11"/>
  <c r="W832" i="11"/>
  <c r="Y629" i="11"/>
  <c r="W629" i="11"/>
  <c r="Y724" i="11"/>
  <c r="X346" i="11"/>
  <c r="U346" i="11"/>
  <c r="Y729" i="11"/>
  <c r="W729" i="11"/>
  <c r="Y887" i="11"/>
  <c r="W887" i="11"/>
  <c r="U889" i="11"/>
  <c r="X889" i="11"/>
  <c r="X668" i="11"/>
  <c r="U668" i="11"/>
  <c r="X754" i="11"/>
  <c r="U754" i="11"/>
  <c r="Y755" i="11"/>
  <c r="W755" i="11"/>
  <c r="X874" i="11"/>
  <c r="U874" i="11"/>
  <c r="U575" i="11"/>
  <c r="X575" i="11"/>
  <c r="X58" i="11"/>
  <c r="U58" i="11"/>
  <c r="Y645" i="11"/>
  <c r="W645" i="11"/>
  <c r="Y64" i="11"/>
  <c r="W64" i="11"/>
  <c r="W313" i="11"/>
  <c r="Y313" i="11"/>
  <c r="W328" i="11"/>
  <c r="Y328" i="11"/>
  <c r="Y129" i="11"/>
  <c r="W129" i="11"/>
  <c r="W449" i="11"/>
  <c r="Y449" i="11"/>
  <c r="X482" i="11"/>
  <c r="U482" i="11"/>
  <c r="Y886" i="11"/>
  <c r="W886" i="11"/>
  <c r="X994" i="11"/>
  <c r="U994" i="11"/>
  <c r="X803" i="11"/>
  <c r="U803" i="11"/>
  <c r="U113" i="11"/>
  <c r="X113" i="11"/>
  <c r="U176" i="11"/>
  <c r="X176" i="11"/>
  <c r="X720" i="11"/>
  <c r="U720" i="11"/>
  <c r="X1000" i="11"/>
  <c r="U1000" i="11"/>
  <c r="X353" i="11"/>
  <c r="U353" i="11"/>
  <c r="X216" i="11"/>
  <c r="U216" i="11"/>
  <c r="W234" i="11"/>
  <c r="Y234" i="11"/>
  <c r="U907" i="11"/>
  <c r="X907" i="11"/>
  <c r="X548" i="11"/>
  <c r="U548" i="11"/>
  <c r="U439" i="11"/>
  <c r="X439" i="11"/>
  <c r="U633" i="11"/>
  <c r="X633" i="11"/>
  <c r="X448" i="11"/>
  <c r="U448" i="11"/>
  <c r="X67" i="11"/>
  <c r="U67" i="11"/>
  <c r="U400" i="11"/>
  <c r="X400" i="11"/>
  <c r="X549" i="11"/>
  <c r="U549" i="11"/>
  <c r="X988" i="11"/>
  <c r="U988" i="11"/>
  <c r="X773" i="11"/>
  <c r="U773" i="11"/>
  <c r="X854" i="11"/>
  <c r="U854" i="11"/>
  <c r="U235" i="11"/>
  <c r="X235" i="11"/>
  <c r="U518" i="11"/>
  <c r="X518" i="11"/>
  <c r="X804" i="11"/>
  <c r="U804" i="11"/>
  <c r="W402" i="11"/>
  <c r="Y402" i="11"/>
  <c r="X819" i="11"/>
  <c r="U819" i="11"/>
  <c r="X479" i="11"/>
  <c r="U479" i="11"/>
  <c r="X963" i="11"/>
  <c r="U963" i="11"/>
  <c r="X261" i="11"/>
  <c r="U261" i="11"/>
  <c r="X483" i="11"/>
  <c r="U483" i="11"/>
  <c r="U883" i="11"/>
  <c r="X883" i="11"/>
  <c r="X756" i="11"/>
  <c r="U756" i="11"/>
  <c r="U968" i="11"/>
  <c r="X968" i="11"/>
  <c r="X913" i="11"/>
  <c r="U913" i="11"/>
  <c r="X137" i="11"/>
  <c r="U137" i="11"/>
  <c r="X411" i="11"/>
  <c r="U411" i="11"/>
  <c r="X81" i="11"/>
  <c r="U81" i="11"/>
  <c r="X619" i="11"/>
  <c r="U619" i="11"/>
  <c r="U979" i="11"/>
  <c r="X979" i="11"/>
  <c r="X706" i="11"/>
  <c r="U706" i="11"/>
  <c r="X213" i="11"/>
  <c r="U213" i="11"/>
  <c r="U55" i="11"/>
  <c r="X55" i="11"/>
  <c r="X744" i="11"/>
  <c r="U744" i="11"/>
  <c r="X953" i="11"/>
  <c r="U953" i="11"/>
  <c r="U348" i="11"/>
  <c r="X348" i="11"/>
  <c r="Y610" i="11"/>
  <c r="W610" i="11"/>
  <c r="U991" i="11"/>
  <c r="X991" i="11"/>
  <c r="X154" i="11"/>
  <c r="U154" i="11"/>
  <c r="X495" i="11"/>
  <c r="U495" i="11"/>
  <c r="U932" i="11"/>
  <c r="X932" i="11"/>
  <c r="U714" i="11"/>
  <c r="X714" i="11"/>
  <c r="U148" i="11"/>
  <c r="X148" i="11"/>
  <c r="X865" i="11"/>
  <c r="U865" i="11"/>
  <c r="X777" i="11"/>
  <c r="U777" i="11"/>
  <c r="X589" i="11"/>
  <c r="U589" i="11"/>
  <c r="X246" i="11"/>
  <c r="U246" i="11"/>
  <c r="X489" i="11"/>
  <c r="U489" i="11"/>
  <c r="X68" i="11"/>
  <c r="U68" i="11"/>
  <c r="X926" i="11"/>
  <c r="U926" i="11"/>
  <c r="Y823" i="11"/>
  <c r="W823" i="11"/>
  <c r="U474" i="11"/>
  <c r="X474" i="11"/>
  <c r="X807" i="11"/>
  <c r="U807" i="11"/>
  <c r="U930" i="11"/>
  <c r="X930" i="11"/>
  <c r="U581" i="11"/>
  <c r="X581" i="11"/>
  <c r="X971" i="11"/>
  <c r="U971" i="11"/>
  <c r="X57" i="11"/>
  <c r="U57" i="11"/>
  <c r="X378" i="11"/>
  <c r="U378" i="11"/>
  <c r="X180" i="11"/>
  <c r="U180" i="11"/>
  <c r="U740" i="11"/>
  <c r="X740" i="11"/>
  <c r="X96" i="11"/>
  <c r="U96" i="11"/>
  <c r="X488" i="11"/>
  <c r="U488" i="11"/>
  <c r="U738" i="11"/>
  <c r="X738" i="11"/>
  <c r="U712" i="11"/>
  <c r="X712" i="11"/>
  <c r="X893" i="11"/>
  <c r="U893" i="11"/>
  <c r="X425" i="11"/>
  <c r="U425" i="11"/>
  <c r="X458" i="11"/>
  <c r="U458" i="11"/>
  <c r="X120" i="11"/>
  <c r="U120" i="11"/>
  <c r="X77" i="11"/>
  <c r="U77" i="11"/>
  <c r="X473" i="11"/>
  <c r="U473" i="11"/>
  <c r="X658" i="11"/>
  <c r="U658" i="11"/>
  <c r="Y35" i="11"/>
  <c r="W35" i="11"/>
  <c r="U730" i="11"/>
  <c r="X730" i="11"/>
  <c r="X257" i="11"/>
  <c r="U257" i="11"/>
  <c r="X703" i="11"/>
  <c r="U703" i="11"/>
  <c r="U872" i="11"/>
  <c r="X872" i="11"/>
  <c r="X170" i="11"/>
  <c r="U170" i="11"/>
  <c r="X460" i="11"/>
  <c r="U460" i="11"/>
  <c r="U451" i="11"/>
  <c r="X451" i="11"/>
  <c r="X401" i="11"/>
  <c r="U401" i="11"/>
  <c r="U373" i="11"/>
  <c r="X373" i="11"/>
  <c r="Y598" i="11"/>
  <c r="W598" i="11"/>
  <c r="U764" i="11"/>
  <c r="X764" i="11"/>
  <c r="X683" i="11"/>
  <c r="U683" i="11"/>
  <c r="X512" i="11"/>
  <c r="U512" i="11"/>
  <c r="X189" i="11"/>
  <c r="U189" i="11"/>
  <c r="X413" i="11"/>
  <c r="U413" i="11"/>
  <c r="U597" i="11"/>
  <c r="X597" i="11"/>
  <c r="X951" i="11"/>
  <c r="U951" i="11"/>
  <c r="X434" i="11"/>
  <c r="U434" i="11"/>
  <c r="U336" i="11"/>
  <c r="X336" i="11"/>
  <c r="X153" i="11"/>
  <c r="U153" i="11"/>
  <c r="X671" i="11"/>
  <c r="U671" i="11"/>
  <c r="X606" i="11"/>
  <c r="U606" i="11"/>
  <c r="Y223" i="11"/>
  <c r="W223" i="11"/>
  <c r="X999" i="11"/>
  <c r="U999" i="11"/>
  <c r="X83" i="11"/>
  <c r="U83" i="11"/>
  <c r="U75" i="11"/>
  <c r="X75" i="11"/>
  <c r="Y763" i="11"/>
  <c r="W763" i="11"/>
  <c r="X981" i="11"/>
  <c r="U981" i="11"/>
  <c r="X311" i="11"/>
  <c r="U311" i="11"/>
  <c r="U665" i="11"/>
  <c r="X665" i="11"/>
  <c r="X431" i="11"/>
  <c r="U431" i="11"/>
  <c r="X116" i="11"/>
  <c r="U116" i="11"/>
  <c r="Y442" i="11"/>
  <c r="W442" i="11"/>
  <c r="X909" i="11"/>
  <c r="U909" i="11"/>
  <c r="X102" i="11"/>
  <c r="U102" i="11"/>
  <c r="U49" i="11"/>
  <c r="X49" i="11"/>
  <c r="Y648" i="11"/>
  <c r="W648" i="11"/>
  <c r="W989" i="11"/>
  <c r="Y989" i="11"/>
  <c r="Y605" i="11"/>
  <c r="W605" i="11"/>
  <c r="X659" i="11"/>
  <c r="U659" i="11"/>
  <c r="Y296" i="11"/>
  <c r="W296" i="11"/>
  <c r="X661" i="11"/>
  <c r="U661" i="11"/>
  <c r="W510" i="11"/>
  <c r="Y510" i="11"/>
  <c r="Y205" i="11"/>
  <c r="Y540" i="11"/>
  <c r="W540" i="11"/>
  <c r="Y337" i="11"/>
  <c r="W337" i="11"/>
  <c r="Y617" i="11"/>
  <c r="W617" i="11"/>
  <c r="X644" i="11"/>
  <c r="U644" i="11"/>
  <c r="Y669" i="11"/>
  <c r="W669" i="11"/>
  <c r="X922" i="11"/>
  <c r="U922" i="11"/>
  <c r="Y262" i="11"/>
  <c r="W262" i="11"/>
  <c r="W65" i="11"/>
  <c r="Y65" i="11"/>
  <c r="Y579" i="11"/>
  <c r="W579" i="11"/>
  <c r="X527" i="11"/>
  <c r="U527" i="11"/>
  <c r="W583" i="11"/>
  <c r="Y583" i="11"/>
  <c r="W394" i="11"/>
  <c r="Y394" i="11"/>
  <c r="X138" i="11"/>
  <c r="U138" i="11"/>
  <c r="Y306" i="11"/>
  <c r="W306" i="11"/>
  <c r="Y637" i="11"/>
  <c r="W637" i="11"/>
  <c r="Y308" i="11"/>
  <c r="W308" i="11"/>
  <c r="W977" i="11"/>
  <c r="Y977" i="11"/>
  <c r="X748" i="11"/>
  <c r="U748" i="11"/>
  <c r="Y835" i="11"/>
  <c r="W835" i="11"/>
  <c r="X670" i="11"/>
  <c r="U670" i="11"/>
  <c r="U438" i="11"/>
  <c r="X438" i="11"/>
  <c r="X293" i="11"/>
  <c r="U293" i="11"/>
  <c r="U752" i="11"/>
  <c r="X752" i="11"/>
  <c r="X215" i="11"/>
  <c r="U215" i="11"/>
  <c r="U492" i="11"/>
  <c r="X492" i="11"/>
  <c r="U186" i="11"/>
  <c r="X186" i="11"/>
  <c r="X936" i="11"/>
  <c r="U936" i="11"/>
  <c r="U383" i="11"/>
  <c r="X383" i="11"/>
  <c r="X663" i="11"/>
  <c r="U663" i="11"/>
  <c r="X857" i="11"/>
  <c r="U857" i="11"/>
  <c r="X866" i="11"/>
  <c r="U866" i="11"/>
  <c r="U555" i="11"/>
  <c r="X555" i="11"/>
  <c r="X975" i="11"/>
  <c r="U975" i="11"/>
  <c r="X341" i="11"/>
  <c r="U341" i="11"/>
  <c r="U505" i="11"/>
  <c r="X505" i="11"/>
  <c r="U634" i="11"/>
  <c r="X634" i="11"/>
  <c r="U450" i="11"/>
  <c r="X450" i="11"/>
  <c r="X41" i="11"/>
  <c r="U41" i="11"/>
  <c r="U980" i="11"/>
  <c r="X980" i="11"/>
  <c r="U330" i="11"/>
  <c r="X330" i="11"/>
  <c r="X864" i="11"/>
  <c r="U864" i="11"/>
  <c r="X679" i="11"/>
  <c r="U679" i="11"/>
  <c r="U372" i="11"/>
  <c r="X372" i="11"/>
  <c r="X761" i="11"/>
  <c r="U761" i="11"/>
  <c r="X767" i="11"/>
  <c r="U767" i="11"/>
  <c r="Y787" i="11"/>
  <c r="W787" i="11"/>
  <c r="U279" i="11"/>
  <c r="X279" i="11"/>
  <c r="X297" i="11"/>
  <c r="U297" i="11"/>
  <c r="X487" i="11"/>
  <c r="U487" i="11"/>
  <c r="X407" i="11"/>
  <c r="U407" i="11"/>
  <c r="U799" i="11"/>
  <c r="X799" i="11"/>
  <c r="X861" i="11"/>
  <c r="U861" i="11"/>
  <c r="X849" i="11"/>
  <c r="U849" i="11"/>
  <c r="U568" i="11"/>
  <c r="X568" i="11"/>
  <c r="X435" i="11"/>
  <c r="U435" i="11"/>
  <c r="X809" i="11"/>
  <c r="U809" i="11"/>
  <c r="U87" i="11"/>
  <c r="X87" i="11"/>
  <c r="U666" i="11"/>
  <c r="X666" i="11"/>
  <c r="X106" i="11"/>
  <c r="U106" i="11"/>
  <c r="U86" i="11"/>
  <c r="X86" i="11"/>
  <c r="X830" i="11"/>
  <c r="U830" i="11"/>
  <c r="X921" i="11"/>
  <c r="U921" i="11"/>
  <c r="X735" i="11"/>
  <c r="U735" i="11"/>
  <c r="U739" i="11"/>
  <c r="X739" i="11"/>
  <c r="X837" i="11"/>
  <c r="U837" i="11"/>
  <c r="U335" i="11"/>
  <c r="X335" i="11"/>
  <c r="X196" i="11"/>
  <c r="U196" i="11"/>
  <c r="Y775" i="11"/>
  <c r="W775" i="11"/>
  <c r="W530" i="11"/>
  <c r="Y530" i="11"/>
  <c r="X631" i="11"/>
  <c r="U631" i="11"/>
  <c r="X695" i="11"/>
  <c r="U695" i="11"/>
  <c r="X109" i="11"/>
  <c r="U109" i="11"/>
  <c r="X342" i="11"/>
  <c r="U342" i="11"/>
  <c r="U621" i="11"/>
  <c r="X621" i="11"/>
  <c r="U161" i="11"/>
  <c r="X161" i="11"/>
  <c r="X808" i="11"/>
  <c r="U808" i="11"/>
  <c r="X403" i="11"/>
  <c r="U403" i="11"/>
  <c r="X927" i="11"/>
  <c r="U927" i="11"/>
  <c r="X851" i="11"/>
  <c r="U851" i="11"/>
  <c r="X157" i="11"/>
  <c r="U157" i="11"/>
  <c r="X599" i="11"/>
  <c r="U599" i="11"/>
  <c r="X696" i="11"/>
  <c r="U696" i="11"/>
  <c r="X845" i="11"/>
  <c r="U845" i="11"/>
  <c r="W462" i="11"/>
  <c r="Y462" i="11"/>
  <c r="Y931" i="11"/>
  <c r="W931" i="11"/>
  <c r="U385" i="11"/>
  <c r="X385" i="11"/>
  <c r="X485" i="11"/>
  <c r="U485" i="11"/>
  <c r="U602" i="11"/>
  <c r="X602" i="11"/>
  <c r="W554" i="11"/>
  <c r="Y554" i="11"/>
  <c r="U543" i="11"/>
  <c r="X543" i="11"/>
  <c r="X538" i="11"/>
  <c r="U538" i="11"/>
  <c r="U713" i="11"/>
  <c r="X713" i="11"/>
  <c r="X843" i="11"/>
  <c r="U843" i="11"/>
  <c r="X789" i="11"/>
  <c r="U789" i="11"/>
  <c r="X553" i="11"/>
  <c r="U553" i="11"/>
  <c r="W801" i="11"/>
  <c r="Y801" i="11"/>
  <c r="X709" i="11"/>
  <c r="U709" i="11"/>
  <c r="U588" i="11"/>
  <c r="X588" i="11"/>
  <c r="X917" i="11"/>
  <c r="U917" i="11"/>
  <c r="X694" i="11"/>
  <c r="U694" i="11"/>
  <c r="X561" i="11"/>
  <c r="U561" i="11"/>
  <c r="X685" i="11"/>
  <c r="U685" i="11"/>
  <c r="X997" i="11"/>
  <c r="U997" i="11"/>
  <c r="X369" i="11"/>
  <c r="U369" i="11"/>
  <c r="U267" i="11"/>
  <c r="X267" i="11"/>
  <c r="X924" i="11"/>
  <c r="U924" i="11"/>
  <c r="X195" i="11"/>
  <c r="U195" i="11"/>
  <c r="X429" i="11"/>
  <c r="U429" i="11"/>
  <c r="U506" i="11"/>
  <c r="X506" i="11"/>
  <c r="X537" i="11"/>
  <c r="U537" i="11"/>
  <c r="X193" i="11"/>
  <c r="U193" i="11"/>
  <c r="X350" i="11"/>
  <c r="U350" i="11"/>
  <c r="U590" i="11"/>
  <c r="X590" i="11"/>
  <c r="X533" i="11"/>
  <c r="U533" i="11"/>
  <c r="U812" i="11"/>
  <c r="X812" i="11"/>
  <c r="X984" i="11"/>
  <c r="U984" i="11"/>
  <c r="Y7" i="11"/>
  <c r="W7" i="11"/>
  <c r="X156" i="11"/>
  <c r="U156" i="11"/>
  <c r="X524" i="11"/>
  <c r="U524" i="11"/>
  <c r="X682" i="11"/>
  <c r="U682" i="11"/>
  <c r="U531" i="11"/>
  <c r="X531" i="11"/>
  <c r="X477" i="11"/>
  <c r="U477" i="11"/>
  <c r="X760" i="11"/>
  <c r="U760" i="11"/>
  <c r="X957" i="11"/>
  <c r="U957" i="11"/>
  <c r="U954" i="11"/>
  <c r="X954" i="11"/>
  <c r="S5" i="11"/>
  <c r="S4" i="11" s="1"/>
  <c r="X147" i="11"/>
  <c r="U147" i="11"/>
  <c r="X420" i="11"/>
  <c r="U420" i="11"/>
  <c r="X508" i="11"/>
  <c r="U508" i="11"/>
  <c r="X710" i="11"/>
  <c r="U710" i="11"/>
  <c r="U882" i="11"/>
  <c r="X882" i="11"/>
  <c r="X880" i="11"/>
  <c r="U880" i="11"/>
  <c r="X126" i="11"/>
  <c r="U126" i="11"/>
  <c r="X323" i="11"/>
  <c r="U323" i="11"/>
  <c r="U54" i="11"/>
  <c r="X54" i="11"/>
  <c r="U329" i="11"/>
  <c r="X329" i="11"/>
  <c r="U798" i="11"/>
  <c r="X798" i="11"/>
  <c r="X135" i="11"/>
  <c r="U135" i="11"/>
  <c r="Y593" i="11"/>
  <c r="W593" i="11"/>
  <c r="X522" i="11"/>
  <c r="U522" i="11"/>
  <c r="X850" i="11"/>
  <c r="U850" i="11"/>
  <c r="X70" i="11"/>
  <c r="U70" i="11"/>
  <c r="Y746" i="11"/>
  <c r="W746" i="11"/>
  <c r="U404" i="11"/>
  <c r="X404" i="11"/>
  <c r="Y521" i="11"/>
  <c r="W521" i="11"/>
  <c r="X387" i="11"/>
  <c r="U387" i="11"/>
  <c r="X766" i="11"/>
  <c r="U766" i="11"/>
  <c r="X78" i="11"/>
  <c r="U78" i="11"/>
  <c r="X430" i="11"/>
  <c r="U430" i="11"/>
  <c r="Y731" i="11"/>
  <c r="W731" i="11"/>
  <c r="W749" i="11"/>
  <c r="Y749" i="11"/>
  <c r="Y263" i="11"/>
  <c r="W263" i="11"/>
  <c r="W327" i="11"/>
  <c r="Y327" i="11"/>
  <c r="Y814" i="11"/>
  <c r="W814" i="11"/>
  <c r="U742" i="11"/>
  <c r="X742" i="11"/>
  <c r="Y269" i="11"/>
  <c r="W269" i="11"/>
  <c r="X503" i="11"/>
  <c r="U503" i="11"/>
  <c r="Y423" i="11"/>
  <c r="W423" i="11"/>
  <c r="W601" i="11"/>
  <c r="Y601" i="11"/>
  <c r="X717" i="11"/>
  <c r="U717" i="11"/>
  <c r="X838" i="11"/>
  <c r="U838" i="11"/>
  <c r="Y736" i="11"/>
  <c r="W736" i="11"/>
  <c r="X343" i="11"/>
  <c r="U343" i="11"/>
  <c r="Y898" i="11"/>
  <c r="W898" i="11"/>
  <c r="X817" i="11"/>
  <c r="U817" i="11"/>
  <c r="Y891" i="11"/>
  <c r="W891" i="11"/>
  <c r="U406" i="11"/>
  <c r="X406" i="11"/>
  <c r="Y281" i="11"/>
  <c r="W281" i="11"/>
  <c r="Y985" i="11"/>
  <c r="W985" i="11"/>
  <c r="X470" i="11"/>
  <c r="U470" i="11"/>
  <c r="X333" i="11"/>
  <c r="U333" i="11"/>
  <c r="U884" i="11"/>
  <c r="X884" i="11"/>
  <c r="X784" i="11"/>
  <c r="U784" i="11"/>
  <c r="U98" i="11"/>
  <c r="X98" i="11"/>
  <c r="X734" i="11"/>
  <c r="U734" i="11"/>
  <c r="X160" i="11"/>
  <c r="U160" i="11"/>
  <c r="U678" i="11"/>
  <c r="X678" i="11"/>
  <c r="X72" i="11"/>
  <c r="U72" i="11"/>
  <c r="X719" i="11"/>
  <c r="U719" i="11"/>
  <c r="W278" i="11"/>
  <c r="Y278" i="11"/>
  <c r="U556" i="11"/>
  <c r="X556" i="11"/>
  <c r="Y751" i="11"/>
  <c r="W751" i="11"/>
  <c r="X42" i="11"/>
  <c r="U42" i="11"/>
  <c r="Y175" i="11"/>
  <c r="U802" i="11"/>
  <c r="X802" i="11"/>
  <c r="X207" i="11"/>
  <c r="U207" i="11"/>
  <c r="W62" i="11"/>
  <c r="Y62" i="11"/>
  <c r="X616" i="11"/>
  <c r="U616" i="11"/>
  <c r="U249" i="11"/>
  <c r="X249" i="11"/>
  <c r="X525" i="11"/>
  <c r="U525" i="11"/>
  <c r="X650" i="11"/>
  <c r="U650" i="11"/>
  <c r="X134" i="11"/>
  <c r="U134" i="11"/>
  <c r="U60" i="11"/>
  <c r="X60" i="11"/>
  <c r="U653" i="11"/>
  <c r="X653" i="11"/>
  <c r="X964" i="11"/>
  <c r="U964" i="11"/>
  <c r="X73" i="11"/>
  <c r="U73" i="11"/>
  <c r="X705" i="11"/>
  <c r="U705" i="11"/>
  <c r="X693" i="11"/>
  <c r="U693" i="11"/>
  <c r="X332" i="11"/>
  <c r="U332" i="11"/>
  <c r="X649" i="11"/>
  <c r="U649" i="11"/>
  <c r="X399" i="11"/>
  <c r="U399" i="11"/>
  <c r="X471" i="11"/>
  <c r="U471" i="11"/>
  <c r="U405" i="11"/>
  <c r="X405" i="11"/>
  <c r="X965" i="11"/>
  <c r="U965" i="11"/>
  <c r="X310" i="11"/>
  <c r="U310" i="11"/>
  <c r="X607" i="11"/>
  <c r="U607" i="11"/>
  <c r="U701" i="11"/>
  <c r="X701" i="11"/>
  <c r="X92" i="11"/>
  <c r="U92" i="11"/>
  <c r="X80" i="11"/>
  <c r="U80" i="11"/>
  <c r="X640" i="11"/>
  <c r="U640" i="11"/>
  <c r="X853" i="11"/>
  <c r="U853" i="11"/>
  <c r="U689" i="11"/>
  <c r="X689" i="11"/>
  <c r="U149" i="11"/>
  <c r="X149" i="11"/>
  <c r="X536" i="11"/>
  <c r="U536" i="11"/>
  <c r="X436" i="11"/>
  <c r="U436" i="11"/>
  <c r="X490" i="11"/>
  <c r="U490" i="11"/>
  <c r="X500" i="11"/>
  <c r="U500" i="11"/>
  <c r="U774" i="11"/>
  <c r="X774" i="11"/>
  <c r="X159" i="11"/>
  <c r="U159" i="11"/>
  <c r="X424" i="11"/>
  <c r="U424" i="11"/>
  <c r="U858" i="11"/>
  <c r="X858" i="11"/>
  <c r="X856" i="11"/>
  <c r="U856" i="11"/>
  <c r="X768" i="11"/>
  <c r="U768" i="11"/>
  <c r="X514" i="11"/>
  <c r="U514" i="11"/>
  <c r="X707" i="11"/>
  <c r="U707" i="11"/>
  <c r="X962" i="11"/>
  <c r="U962" i="11"/>
  <c r="X513" i="11"/>
  <c r="U513" i="11"/>
  <c r="U519" i="11"/>
  <c r="X519" i="11"/>
  <c r="U371" i="11"/>
  <c r="X371" i="11"/>
  <c r="Y100" i="11"/>
  <c r="W100" i="11"/>
  <c r="U415" i="11"/>
  <c r="X415" i="11"/>
  <c r="W426" i="11"/>
  <c r="Y426" i="11"/>
  <c r="U397" i="11"/>
  <c r="X397" i="11"/>
  <c r="X417" i="11"/>
  <c r="U417" i="11"/>
  <c r="X572" i="11"/>
  <c r="U572" i="11"/>
  <c r="X923" i="11"/>
  <c r="U923" i="11"/>
  <c r="X935" i="11"/>
  <c r="U935" i="11"/>
  <c r="X711" i="11"/>
  <c r="U711" i="11"/>
  <c r="X40" i="11"/>
  <c r="U40" i="11"/>
  <c r="U414" i="11"/>
  <c r="X414" i="11"/>
  <c r="U384" i="11"/>
  <c r="X384" i="11"/>
  <c r="Y584" i="11"/>
  <c r="W584" i="11"/>
  <c r="X374" i="11"/>
  <c r="U374" i="11"/>
  <c r="X910" i="11"/>
  <c r="U910" i="11"/>
  <c r="X46" i="11"/>
  <c r="U46" i="11"/>
  <c r="X497" i="11"/>
  <c r="U497" i="11"/>
  <c r="X728" i="11"/>
  <c r="U728" i="11"/>
  <c r="U942" i="11"/>
  <c r="X942" i="11"/>
  <c r="X759" i="11"/>
  <c r="U759" i="11"/>
  <c r="X912" i="11"/>
  <c r="U912" i="11"/>
  <c r="W834" i="11"/>
  <c r="Y834" i="11"/>
  <c r="U359" i="11"/>
  <c r="X359" i="11"/>
  <c r="U339" i="11"/>
  <c r="X339" i="11"/>
  <c r="X890" i="11"/>
  <c r="U890" i="11"/>
  <c r="U53" i="11"/>
  <c r="X53" i="11"/>
  <c r="X66" i="11"/>
  <c r="U66" i="11"/>
  <c r="X203" i="11"/>
  <c r="U203" i="11"/>
  <c r="X737" i="11"/>
  <c r="U737" i="11"/>
  <c r="X45" i="11"/>
  <c r="U45" i="11"/>
  <c r="U966" i="11"/>
  <c r="X966" i="11"/>
  <c r="X996" i="11"/>
  <c r="U996" i="11"/>
  <c r="X715" i="11"/>
  <c r="U715" i="11"/>
  <c r="X647" i="11"/>
  <c r="U647" i="11"/>
  <c r="X635" i="11"/>
  <c r="U635" i="11"/>
  <c r="X969" i="11"/>
  <c r="U969" i="11"/>
  <c r="X928" i="11"/>
  <c r="U928" i="11"/>
  <c r="X844" i="11"/>
  <c r="U844" i="11"/>
  <c r="U150" i="11"/>
  <c r="X150" i="11"/>
  <c r="Y919" i="11"/>
  <c r="W919" i="11"/>
  <c r="X368" i="11"/>
  <c r="U368" i="11"/>
  <c r="X675" i="11"/>
  <c r="U675" i="11"/>
  <c r="X697" i="11"/>
  <c r="U697" i="11"/>
  <c r="X698" i="11"/>
  <c r="U698" i="11"/>
  <c r="U123" i="11"/>
  <c r="X123" i="11"/>
  <c r="U860" i="11"/>
  <c r="X860" i="11"/>
  <c r="X243" i="11"/>
  <c r="U243" i="11"/>
  <c r="U642" i="11"/>
  <c r="X642" i="11"/>
  <c r="U955" i="11"/>
  <c r="X955" i="11"/>
  <c r="X183" i="11"/>
  <c r="U183" i="11"/>
  <c r="U494" i="11"/>
  <c r="X494" i="11"/>
  <c r="X158" i="11"/>
  <c r="U158" i="11"/>
  <c r="X692" i="11"/>
  <c r="U692" i="11"/>
  <c r="X466" i="11"/>
  <c r="U466" i="11"/>
  <c r="Y177" i="11"/>
  <c r="W177" i="11"/>
  <c r="X358" i="11"/>
  <c r="U358" i="11"/>
  <c r="Y993" i="11"/>
  <c r="W993" i="11"/>
  <c r="X214" i="11"/>
  <c r="U214" i="11"/>
  <c r="X563" i="11"/>
  <c r="U563" i="11"/>
  <c r="Y791" i="11"/>
  <c r="W791" i="11"/>
  <c r="W941" i="11"/>
  <c r="Y941" i="11"/>
  <c r="X726" i="11"/>
  <c r="U726" i="11"/>
  <c r="W233" i="11"/>
  <c r="Y233" i="11"/>
  <c r="U251" i="11"/>
  <c r="X251" i="11"/>
  <c r="X478" i="11"/>
  <c r="U478" i="11"/>
  <c r="X454" i="11"/>
  <c r="U454" i="11"/>
  <c r="W393" i="11"/>
  <c r="Y318" i="11"/>
  <c r="W318" i="11"/>
  <c r="X433" i="11"/>
  <c r="U433" i="11"/>
  <c r="Y258" i="11"/>
  <c r="W258" i="11"/>
  <c r="X982" i="11"/>
  <c r="U982" i="11"/>
  <c r="Y903" i="11"/>
  <c r="W903" i="11"/>
  <c r="Y627" i="11"/>
  <c r="W627" i="11"/>
  <c r="Y284" i="11"/>
  <c r="W284" i="11"/>
  <c r="Y325" i="11"/>
  <c r="W325" i="11"/>
  <c r="X958" i="11"/>
  <c r="U958" i="11"/>
  <c r="Y794" i="11"/>
  <c r="W794" i="11"/>
  <c r="Y925" i="11"/>
  <c r="W925" i="11"/>
  <c r="X946" i="11"/>
  <c r="U946" i="11"/>
  <c r="X226" i="11"/>
  <c r="U226" i="11"/>
  <c r="X179" i="11"/>
  <c r="U179" i="11"/>
  <c r="Y30" i="11"/>
  <c r="W30" i="11"/>
  <c r="X745" i="11"/>
  <c r="U745" i="11"/>
  <c r="Y950" i="11"/>
  <c r="W950" i="11"/>
  <c r="X351" i="11"/>
  <c r="U351" i="11"/>
  <c r="X571" i="11"/>
  <c r="U571" i="11"/>
  <c r="X574" i="11"/>
  <c r="U574" i="11"/>
  <c r="X929" i="11"/>
  <c r="U929" i="11"/>
  <c r="X972" i="11"/>
  <c r="U972" i="11"/>
  <c r="X586" i="11"/>
  <c r="U586" i="11"/>
  <c r="X877" i="11"/>
  <c r="U877" i="11"/>
  <c r="X59" i="11"/>
  <c r="U59" i="11"/>
  <c r="X998" i="11"/>
  <c r="U998" i="11"/>
  <c r="X974" i="11"/>
  <c r="U974" i="11"/>
  <c r="Y27" i="11"/>
  <c r="W27" i="11"/>
  <c r="U256" i="11"/>
  <c r="X256" i="11"/>
  <c r="Y427" i="11"/>
  <c r="W427" i="11"/>
  <c r="X718" i="11"/>
  <c r="U718" i="11"/>
  <c r="X97" i="11"/>
  <c r="U97" i="11"/>
  <c r="X986" i="11"/>
  <c r="U986" i="11"/>
  <c r="X916" i="11"/>
  <c r="U916" i="11"/>
  <c r="X101" i="11"/>
  <c r="U101" i="11"/>
  <c r="X352" i="11"/>
  <c r="U352" i="11"/>
  <c r="X459" i="11"/>
  <c r="U459" i="11"/>
  <c r="X765" i="11"/>
  <c r="U765" i="11"/>
  <c r="X164" i="11"/>
  <c r="U164" i="11"/>
  <c r="X545" i="11"/>
  <c r="U545" i="11"/>
  <c r="X959" i="11"/>
  <c r="U959" i="11"/>
  <c r="X285" i="11"/>
  <c r="U285" i="11"/>
  <c r="X166" i="11"/>
  <c r="U166" i="11"/>
  <c r="X381" i="11"/>
  <c r="U381" i="11"/>
  <c r="X604" i="11"/>
  <c r="U604" i="11"/>
  <c r="X914" i="11"/>
  <c r="U914" i="11"/>
  <c r="X169" i="11"/>
  <c r="U169" i="11"/>
  <c r="U608" i="11"/>
  <c r="X608" i="11"/>
  <c r="X961" i="11"/>
  <c r="U961" i="11"/>
  <c r="U722" i="11"/>
  <c r="X722" i="11"/>
  <c r="U918" i="11"/>
  <c r="X918" i="11"/>
  <c r="U395" i="11"/>
  <c r="X395" i="11"/>
  <c r="U871" i="11"/>
  <c r="X871" i="11"/>
  <c r="X319" i="11"/>
  <c r="U319" i="11"/>
  <c r="X484" i="11"/>
  <c r="U484" i="11"/>
  <c r="Y622" i="11"/>
  <c r="W622" i="11"/>
  <c r="X453" i="11"/>
  <c r="U453" i="11"/>
  <c r="X107" i="11"/>
  <c r="U107" i="11"/>
  <c r="U475" i="11"/>
  <c r="X475" i="11"/>
  <c r="X785" i="11"/>
  <c r="U785" i="11"/>
  <c r="X842" i="11"/>
  <c r="U842" i="11"/>
  <c r="U559" i="11"/>
  <c r="X559" i="11"/>
  <c r="U199" i="11"/>
  <c r="X199" i="11"/>
  <c r="U428" i="11"/>
  <c r="X428" i="11"/>
  <c r="X390" i="11"/>
  <c r="U390" i="11"/>
  <c r="Y585" i="11"/>
  <c r="X895" i="11"/>
  <c r="U895" i="11"/>
  <c r="X143" i="11"/>
  <c r="U143" i="11"/>
  <c r="X628" i="11"/>
  <c r="U628" i="11"/>
  <c r="U542" i="11"/>
  <c r="X542" i="11"/>
  <c r="Y657" i="11"/>
  <c r="W657" i="11"/>
  <c r="X344" i="11"/>
  <c r="U344" i="11"/>
  <c r="X550" i="11"/>
  <c r="U550" i="11"/>
  <c r="U943" i="11"/>
  <c r="X943" i="11"/>
  <c r="X85" i="11"/>
  <c r="U85" i="11"/>
  <c r="X382" i="11"/>
  <c r="U382" i="11"/>
  <c r="X367" i="11"/>
  <c r="U367" i="11"/>
  <c r="X699" i="11"/>
  <c r="U699" i="11"/>
  <c r="U892" i="11"/>
  <c r="X892" i="11"/>
  <c r="X741" i="11"/>
  <c r="U741" i="11"/>
  <c r="X301" i="11"/>
  <c r="U301" i="11"/>
  <c r="X674" i="11"/>
  <c r="U674" i="11"/>
  <c r="X662" i="11"/>
  <c r="U662" i="11"/>
  <c r="Y24" i="11"/>
  <c r="W24" i="11"/>
  <c r="X204" i="11"/>
  <c r="U204" i="11"/>
  <c r="X380" i="11"/>
  <c r="U380" i="11"/>
  <c r="X443" i="11"/>
  <c r="U443" i="11"/>
  <c r="U800" i="11"/>
  <c r="X800" i="11"/>
  <c r="X905" i="11"/>
  <c r="U905" i="11"/>
  <c r="U304" i="11"/>
  <c r="X304" i="11"/>
  <c r="X364" i="11"/>
  <c r="U364" i="11"/>
  <c r="X983" i="11"/>
  <c r="U983" i="11"/>
  <c r="X747" i="11"/>
  <c r="U747" i="11"/>
  <c r="U523" i="11"/>
  <c r="X523" i="11"/>
  <c r="X240" i="11"/>
  <c r="U240" i="11"/>
  <c r="U292" i="11"/>
  <c r="X292" i="11"/>
  <c r="X355" i="11"/>
  <c r="U355" i="11"/>
  <c r="U870" i="11"/>
  <c r="X870" i="11"/>
  <c r="X465" i="11"/>
  <c r="U465" i="11"/>
  <c r="X708" i="11"/>
  <c r="U708" i="11"/>
  <c r="X780" i="11"/>
  <c r="U780" i="11"/>
  <c r="X320" i="11"/>
  <c r="U320" i="11"/>
  <c r="U464" i="11"/>
  <c r="X464" i="11"/>
  <c r="X646" i="11"/>
  <c r="U646" i="11"/>
  <c r="X71" i="11"/>
  <c r="U71" i="11"/>
  <c r="X398" i="11"/>
  <c r="U398" i="11"/>
  <c r="U174" i="11"/>
  <c r="X174" i="11"/>
  <c r="X591" i="11"/>
  <c r="U591" i="11"/>
  <c r="X825" i="11"/>
  <c r="U825" i="11"/>
  <c r="U268" i="11"/>
  <c r="X268" i="11"/>
  <c r="X639" i="11"/>
  <c r="U639" i="11"/>
  <c r="X309" i="11"/>
  <c r="U309" i="11"/>
  <c r="X810" i="11"/>
  <c r="U810" i="11"/>
  <c r="U52" i="11"/>
  <c r="X52" i="11"/>
  <c r="U88" i="11"/>
  <c r="X88" i="11"/>
  <c r="X457" i="11"/>
  <c r="U457" i="11"/>
  <c r="X829" i="11"/>
  <c r="U829" i="11"/>
  <c r="X94" i="11"/>
  <c r="U94" i="11"/>
  <c r="U978" i="11"/>
  <c r="X978" i="11"/>
  <c r="U956" i="11"/>
  <c r="X956" i="11"/>
  <c r="X557" i="11"/>
  <c r="U557" i="11"/>
  <c r="X839" i="11"/>
  <c r="U839" i="11"/>
  <c r="X813" i="11"/>
  <c r="U813" i="11"/>
  <c r="X447" i="11"/>
  <c r="U447" i="11"/>
  <c r="X769" i="11"/>
  <c r="U769" i="11"/>
  <c r="X797" i="11"/>
  <c r="U797" i="11"/>
  <c r="Y788" i="11"/>
  <c r="W788" i="11"/>
  <c r="U366" i="11"/>
  <c r="X366" i="11"/>
  <c r="X526" i="11"/>
  <c r="U526" i="11"/>
  <c r="X793" i="11"/>
  <c r="U793" i="11"/>
  <c r="X945" i="11"/>
  <c r="U945" i="11"/>
  <c r="U920" i="11"/>
  <c r="X920" i="11"/>
  <c r="X307" i="11"/>
  <c r="U307" i="11"/>
  <c r="U416" i="11"/>
  <c r="X416" i="11"/>
  <c r="X852" i="11"/>
  <c r="U852" i="11"/>
  <c r="U716" i="10"/>
  <c r="X716" i="10"/>
  <c r="X877" i="10"/>
  <c r="U877" i="10"/>
  <c r="X568" i="10"/>
  <c r="U568" i="10"/>
  <c r="X145" i="10"/>
  <c r="U145" i="10"/>
  <c r="X633" i="10"/>
  <c r="U633" i="10"/>
  <c r="Y68" i="10"/>
  <c r="W68" i="10"/>
  <c r="X720" i="10"/>
  <c r="U720" i="10"/>
  <c r="X323" i="10"/>
  <c r="U323" i="10"/>
  <c r="X676" i="10"/>
  <c r="U676" i="10"/>
  <c r="X750" i="10"/>
  <c r="U750" i="10"/>
  <c r="Y992" i="10"/>
  <c r="W992" i="10"/>
  <c r="X981" i="10"/>
  <c r="U981" i="10"/>
  <c r="X378" i="10"/>
  <c r="U378" i="10"/>
  <c r="X547" i="10"/>
  <c r="U547" i="10"/>
  <c r="X212" i="10"/>
  <c r="U212" i="10"/>
  <c r="U860" i="10"/>
  <c r="X860" i="10"/>
  <c r="U828" i="10"/>
  <c r="X828" i="10"/>
  <c r="X653" i="10"/>
  <c r="U653" i="10"/>
  <c r="X921" i="10"/>
  <c r="U921" i="10"/>
  <c r="U668" i="10"/>
  <c r="X668" i="10"/>
  <c r="Y944" i="10"/>
  <c r="W944" i="10"/>
  <c r="X233" i="10"/>
  <c r="U233" i="10"/>
  <c r="U484" i="10"/>
  <c r="X484" i="10"/>
  <c r="X1000" i="10"/>
  <c r="U1000" i="10"/>
  <c r="X194" i="10"/>
  <c r="U194" i="10"/>
  <c r="X754" i="10"/>
  <c r="U754" i="10"/>
  <c r="X489" i="10"/>
  <c r="U489" i="10"/>
  <c r="X564" i="10"/>
  <c r="U564" i="10"/>
  <c r="W821" i="10"/>
  <c r="Y821" i="10"/>
  <c r="U872" i="10"/>
  <c r="X872" i="10"/>
  <c r="U202" i="10"/>
  <c r="X202" i="10"/>
  <c r="Y595" i="10"/>
  <c r="W595" i="10"/>
  <c r="X370" i="10"/>
  <c r="U370" i="10"/>
  <c r="X498" i="10"/>
  <c r="U498" i="10"/>
  <c r="X371" i="10"/>
  <c r="U371" i="10"/>
  <c r="Y838" i="10"/>
  <c r="W838" i="10"/>
  <c r="X424" i="10"/>
  <c r="U424" i="10"/>
  <c r="X404" i="10"/>
  <c r="U404" i="10"/>
  <c r="X312" i="10"/>
  <c r="U312" i="10"/>
  <c r="X989" i="10"/>
  <c r="U989" i="10"/>
  <c r="X338" i="10"/>
  <c r="U338" i="10"/>
  <c r="X734" i="10"/>
  <c r="U734" i="10"/>
  <c r="X402" i="10"/>
  <c r="U402" i="10"/>
  <c r="X648" i="10"/>
  <c r="U648" i="10"/>
  <c r="X686" i="10"/>
  <c r="U686" i="10"/>
  <c r="X945" i="10"/>
  <c r="U945" i="10"/>
  <c r="X551" i="10"/>
  <c r="U551" i="10"/>
  <c r="X372" i="10"/>
  <c r="U372" i="10"/>
  <c r="X490" i="10"/>
  <c r="U490" i="10"/>
  <c r="X391" i="10"/>
  <c r="U391" i="10"/>
  <c r="U508" i="10"/>
  <c r="X508" i="10"/>
  <c r="X790" i="10"/>
  <c r="U790" i="10"/>
  <c r="Y459" i="10"/>
  <c r="W459" i="10"/>
  <c r="Y104" i="10"/>
  <c r="W104" i="10"/>
  <c r="X637" i="10"/>
  <c r="U637" i="10"/>
  <c r="X988" i="10"/>
  <c r="U988" i="10"/>
  <c r="U942" i="10"/>
  <c r="X942" i="10"/>
  <c r="U434" i="10"/>
  <c r="X434" i="10"/>
  <c r="X610" i="10"/>
  <c r="U610" i="10"/>
  <c r="X977" i="10"/>
  <c r="U977" i="10"/>
  <c r="U315" i="10"/>
  <c r="X315" i="10"/>
  <c r="X792" i="10"/>
  <c r="U792" i="10"/>
  <c r="U859" i="10"/>
  <c r="X859" i="10"/>
  <c r="X742" i="10"/>
  <c r="U742" i="10"/>
  <c r="X997" i="10"/>
  <c r="U997" i="10"/>
  <c r="X324" i="10"/>
  <c r="U324" i="10"/>
  <c r="U496" i="10"/>
  <c r="X496" i="10"/>
  <c r="X808" i="10"/>
  <c r="U808" i="10"/>
  <c r="U150" i="10"/>
  <c r="X150" i="10"/>
  <c r="W643" i="10"/>
  <c r="Y643" i="10"/>
  <c r="X436" i="10"/>
  <c r="U436" i="10"/>
  <c r="X923" i="10"/>
  <c r="U923" i="10"/>
  <c r="U214" i="10"/>
  <c r="X214" i="10"/>
  <c r="X406" i="10"/>
  <c r="U406" i="10"/>
  <c r="X709" i="10"/>
  <c r="U709" i="10"/>
  <c r="X609" i="10"/>
  <c r="U609" i="10"/>
  <c r="U956" i="10"/>
  <c r="X956" i="10"/>
  <c r="X948" i="10"/>
  <c r="U948" i="10"/>
  <c r="X804" i="10"/>
  <c r="U804" i="10"/>
  <c r="X348" i="10"/>
  <c r="U348" i="10"/>
  <c r="X696" i="10"/>
  <c r="U696" i="10"/>
  <c r="X774" i="10"/>
  <c r="U774" i="10"/>
  <c r="U930" i="10"/>
  <c r="X930" i="10"/>
  <c r="Y69" i="10"/>
  <c r="W69" i="10"/>
  <c r="X451" i="10"/>
  <c r="U451" i="10"/>
  <c r="X778" i="10"/>
  <c r="U778" i="10"/>
  <c r="X350" i="10"/>
  <c r="U350" i="10"/>
  <c r="X890" i="10"/>
  <c r="U890" i="10"/>
  <c r="X636" i="10"/>
  <c r="U636" i="10"/>
  <c r="U582" i="10"/>
  <c r="X582" i="10"/>
  <c r="X152" i="10"/>
  <c r="U152" i="10"/>
  <c r="U238" i="10"/>
  <c r="X238" i="10"/>
  <c r="X492" i="10"/>
  <c r="U492" i="10"/>
  <c r="X673" i="10"/>
  <c r="U673" i="10"/>
  <c r="X866" i="10"/>
  <c r="U866" i="10"/>
  <c r="X485" i="10"/>
  <c r="U485" i="10"/>
  <c r="X366" i="10"/>
  <c r="U366" i="10"/>
  <c r="W354" i="10"/>
  <c r="Y354" i="10"/>
  <c r="Y52" i="10"/>
  <c r="W52" i="10"/>
  <c r="X573" i="10"/>
  <c r="U573" i="10"/>
  <c r="X743" i="10"/>
  <c r="U743" i="10"/>
  <c r="Y999" i="10"/>
  <c r="W999" i="10"/>
  <c r="Y798" i="10"/>
  <c r="W798" i="10"/>
  <c r="Y65" i="10"/>
  <c r="W65" i="10"/>
  <c r="X512" i="10"/>
  <c r="U512" i="10"/>
  <c r="U656" i="10"/>
  <c r="X656" i="10"/>
  <c r="X853" i="10"/>
  <c r="U853" i="10"/>
  <c r="Y144" i="10"/>
  <c r="W144" i="10"/>
  <c r="X698" i="10"/>
  <c r="U698" i="10"/>
  <c r="X587" i="10"/>
  <c r="U587" i="10"/>
  <c r="X834" i="10"/>
  <c r="U834" i="10"/>
  <c r="X192" i="10"/>
  <c r="U192" i="10"/>
  <c r="U446" i="10"/>
  <c r="X446" i="10"/>
  <c r="X934" i="10"/>
  <c r="U934" i="10"/>
  <c r="X264" i="10"/>
  <c r="U264" i="10"/>
  <c r="W857" i="10"/>
  <c r="Y857" i="10"/>
  <c r="X970" i="10"/>
  <c r="U970" i="10"/>
  <c r="X958" i="10"/>
  <c r="U958" i="10"/>
  <c r="Y281" i="10"/>
  <c r="W281" i="10"/>
  <c r="U344" i="10"/>
  <c r="X344" i="10"/>
  <c r="X425" i="10"/>
  <c r="U425" i="10"/>
  <c r="Y76" i="10"/>
  <c r="Y875" i="10"/>
  <c r="W875" i="10"/>
  <c r="X671" i="10"/>
  <c r="U671" i="10"/>
  <c r="X365" i="10"/>
  <c r="U365" i="10"/>
  <c r="Y443" i="10"/>
  <c r="W443" i="10"/>
  <c r="Y511" i="10"/>
  <c r="W511" i="10"/>
  <c r="Y71" i="10"/>
  <c r="W71" i="10"/>
  <c r="Y389" i="10"/>
  <c r="W389" i="10"/>
  <c r="X561" i="10"/>
  <c r="U561" i="10"/>
  <c r="W269" i="10"/>
  <c r="Y269" i="10"/>
  <c r="X799" i="10"/>
  <c r="U799" i="10"/>
  <c r="Y258" i="10"/>
  <c r="W258" i="10"/>
  <c r="Y394" i="10"/>
  <c r="W394" i="10"/>
  <c r="Y885" i="10"/>
  <c r="W885" i="10"/>
  <c r="Y83" i="10"/>
  <c r="W83" i="10"/>
  <c r="X896" i="10"/>
  <c r="U896" i="10"/>
  <c r="X735" i="10"/>
  <c r="U735" i="10"/>
  <c r="X322" i="10"/>
  <c r="U322" i="10"/>
  <c r="X476" i="10"/>
  <c r="U476" i="10"/>
  <c r="X529" i="10"/>
  <c r="U529" i="10"/>
  <c r="X605" i="10"/>
  <c r="U605" i="10"/>
  <c r="X419" i="10"/>
  <c r="U419" i="10"/>
  <c r="X554" i="10"/>
  <c r="U554" i="10"/>
  <c r="X881" i="10"/>
  <c r="U881" i="10"/>
  <c r="X472" i="10"/>
  <c r="U472" i="10"/>
  <c r="U705" i="10"/>
  <c r="X705" i="10"/>
  <c r="X165" i="10"/>
  <c r="U165" i="10"/>
  <c r="U279" i="10"/>
  <c r="X279" i="10"/>
  <c r="U469" i="10"/>
  <c r="X469" i="10"/>
  <c r="U657" i="10"/>
  <c r="X657" i="10"/>
  <c r="X791" i="10"/>
  <c r="U791" i="10"/>
  <c r="X524" i="10"/>
  <c r="U524" i="10"/>
  <c r="X786" i="10"/>
  <c r="U786" i="10"/>
  <c r="Y191" i="10"/>
  <c r="W191" i="10"/>
  <c r="X831" i="10"/>
  <c r="U831" i="10"/>
  <c r="X722" i="10"/>
  <c r="U722" i="10"/>
  <c r="X355" i="10"/>
  <c r="U355" i="10"/>
  <c r="U606" i="10"/>
  <c r="X606" i="10"/>
  <c r="X780" i="10"/>
  <c r="U780" i="10"/>
  <c r="X414" i="10"/>
  <c r="U414" i="10"/>
  <c r="X929" i="10"/>
  <c r="U929" i="10"/>
  <c r="X713" i="10"/>
  <c r="U713" i="10"/>
  <c r="X861" i="10"/>
  <c r="U861" i="10"/>
  <c r="U349" i="10"/>
  <c r="X349" i="10"/>
  <c r="X819" i="10"/>
  <c r="U819" i="10"/>
  <c r="Y45" i="10"/>
  <c r="W45" i="10"/>
  <c r="U990" i="10"/>
  <c r="X990" i="10"/>
  <c r="U912" i="10"/>
  <c r="X912" i="10"/>
  <c r="U369" i="10"/>
  <c r="X369" i="10"/>
  <c r="X526" i="10"/>
  <c r="U526" i="10"/>
  <c r="X677" i="10"/>
  <c r="U677" i="10"/>
  <c r="X640" i="10"/>
  <c r="U640" i="10"/>
  <c r="U807" i="10"/>
  <c r="X807" i="10"/>
  <c r="X629" i="10"/>
  <c r="U629" i="10"/>
  <c r="Y78" i="10"/>
  <c r="Y844" i="10"/>
  <c r="W844" i="10"/>
  <c r="Y90" i="10"/>
  <c r="Y737" i="10"/>
  <c r="W737" i="10"/>
  <c r="U795" i="10"/>
  <c r="X795" i="10"/>
  <c r="W769" i="10"/>
  <c r="Y769" i="10"/>
  <c r="U570" i="10"/>
  <c r="X570" i="10"/>
  <c r="X974" i="10"/>
  <c r="U974" i="10"/>
  <c r="U226" i="10"/>
  <c r="X226" i="10"/>
  <c r="U410" i="10"/>
  <c r="X410" i="10"/>
  <c r="X812" i="10"/>
  <c r="U812" i="10"/>
  <c r="Y299" i="10"/>
  <c r="W299" i="10"/>
  <c r="X420" i="10"/>
  <c r="U420" i="10"/>
  <c r="X829" i="10"/>
  <c r="U829" i="10"/>
  <c r="X342" i="10"/>
  <c r="U342" i="10"/>
  <c r="X736" i="10"/>
  <c r="U736" i="10"/>
  <c r="U739" i="10"/>
  <c r="X739" i="10"/>
  <c r="X575" i="10"/>
  <c r="U575" i="10"/>
  <c r="W882" i="10"/>
  <c r="Y882" i="10"/>
  <c r="X416" i="10"/>
  <c r="U416" i="10"/>
  <c r="X579" i="10"/>
  <c r="U579" i="10"/>
  <c r="X849" i="10"/>
  <c r="U849" i="10"/>
  <c r="X961" i="10"/>
  <c r="U961" i="10"/>
  <c r="U621" i="10"/>
  <c r="X621" i="10"/>
  <c r="W715" i="10"/>
  <c r="Y715" i="10"/>
  <c r="X933" i="10"/>
  <c r="U933" i="10"/>
  <c r="X951" i="10"/>
  <c r="U951" i="10"/>
  <c r="X710" i="10"/>
  <c r="U710" i="10"/>
  <c r="X390" i="10"/>
  <c r="U390" i="10"/>
  <c r="X572" i="10"/>
  <c r="U572" i="10"/>
  <c r="X646" i="10"/>
  <c r="U646" i="10"/>
  <c r="X755" i="10"/>
  <c r="U755" i="10"/>
  <c r="U624" i="10"/>
  <c r="X624" i="10"/>
  <c r="U920" i="10"/>
  <c r="X920" i="10"/>
  <c r="X950" i="10"/>
  <c r="U950" i="10"/>
  <c r="Y118" i="10"/>
  <c r="Y20" i="10"/>
  <c r="W20" i="10"/>
  <c r="U387" i="10"/>
  <c r="X387" i="10"/>
  <c r="X562" i="10"/>
  <c r="U562" i="10"/>
  <c r="U757" i="10"/>
  <c r="X757" i="10"/>
  <c r="X614" i="10"/>
  <c r="U614" i="10"/>
  <c r="X555" i="10"/>
  <c r="U555" i="10"/>
  <c r="X910" i="10"/>
  <c r="U910" i="10"/>
  <c r="X663" i="10"/>
  <c r="U663" i="10"/>
  <c r="X273" i="10"/>
  <c r="U273" i="10"/>
  <c r="U893" i="10"/>
  <c r="X893" i="10"/>
  <c r="U421" i="10"/>
  <c r="X421" i="10"/>
  <c r="X487" i="10"/>
  <c r="U487" i="10"/>
  <c r="W115" i="10"/>
  <c r="Y115" i="10"/>
  <c r="U907" i="10"/>
  <c r="X907" i="10"/>
  <c r="X917" i="10"/>
  <c r="U917" i="10"/>
  <c r="X937" i="10"/>
  <c r="U937" i="10"/>
  <c r="Y166" i="10"/>
  <c r="W166" i="10"/>
  <c r="X864" i="10"/>
  <c r="U864" i="10"/>
  <c r="X941" i="10"/>
  <c r="U941" i="10"/>
  <c r="X815" i="10"/>
  <c r="U815" i="10"/>
  <c r="Y783" i="10"/>
  <c r="W783" i="10"/>
  <c r="X291" i="10"/>
  <c r="U291" i="10"/>
  <c r="X901" i="10"/>
  <c r="U901" i="10"/>
  <c r="X714" i="10"/>
  <c r="U714" i="10"/>
  <c r="U883" i="10"/>
  <c r="X883" i="10"/>
  <c r="U894" i="10"/>
  <c r="X894" i="10"/>
  <c r="U399" i="10"/>
  <c r="X399" i="10"/>
  <c r="X546" i="10"/>
  <c r="U546" i="10"/>
  <c r="W845" i="10"/>
  <c r="Y845" i="10"/>
  <c r="Y384" i="10"/>
  <c r="W384" i="10"/>
  <c r="X899" i="10"/>
  <c r="U899" i="10"/>
  <c r="Y319" i="10"/>
  <c r="W319" i="10"/>
  <c r="X556" i="10"/>
  <c r="U556" i="10"/>
  <c r="X768" i="10"/>
  <c r="U768" i="10"/>
  <c r="X916" i="10"/>
  <c r="U916" i="10"/>
  <c r="Y289" i="10"/>
  <c r="W289" i="10"/>
  <c r="Y395" i="10"/>
  <c r="W395" i="10"/>
  <c r="X660" i="10"/>
  <c r="U660" i="10"/>
  <c r="X548" i="10"/>
  <c r="U548" i="10"/>
  <c r="Y368" i="10"/>
  <c r="W368" i="10"/>
  <c r="X953" i="10"/>
  <c r="U953" i="10"/>
  <c r="X971" i="10"/>
  <c r="U971" i="10"/>
  <c r="Y82" i="10"/>
  <c r="W82" i="10"/>
  <c r="U447" i="10"/>
  <c r="X447" i="10"/>
  <c r="U905" i="10"/>
  <c r="X905" i="10"/>
  <c r="X711" i="10"/>
  <c r="U711" i="10"/>
  <c r="X777" i="10"/>
  <c r="U777" i="10"/>
  <c r="X429" i="10"/>
  <c r="U429" i="10"/>
  <c r="Y26" i="10"/>
  <c r="W26" i="10"/>
  <c r="Y101" i="10"/>
  <c r="W101" i="10"/>
  <c r="X396" i="10"/>
  <c r="U396" i="10"/>
  <c r="Y294" i="10"/>
  <c r="W294" i="10"/>
  <c r="Y220" i="10"/>
  <c r="W220" i="10"/>
  <c r="X874" i="10"/>
  <c r="U874" i="10"/>
  <c r="Y364" i="10"/>
  <c r="W364" i="10"/>
  <c r="X832" i="10"/>
  <c r="U832" i="10"/>
  <c r="Y133" i="10"/>
  <c r="W133" i="10"/>
  <c r="W266" i="10"/>
  <c r="Y266" i="10"/>
  <c r="X437" i="10"/>
  <c r="U437" i="10"/>
  <c r="X523" i="10"/>
  <c r="U523" i="10"/>
  <c r="Y271" i="10"/>
  <c r="W271" i="10"/>
  <c r="Y131" i="10"/>
  <c r="W131" i="10"/>
  <c r="X809" i="10"/>
  <c r="U809" i="10"/>
  <c r="X825" i="10"/>
  <c r="U825" i="10"/>
  <c r="W360" i="10"/>
  <c r="Y360" i="10"/>
  <c r="U924" i="10"/>
  <c r="X924" i="10"/>
  <c r="X439" i="10"/>
  <c r="U439" i="10"/>
  <c r="X928" i="10"/>
  <c r="U928" i="10"/>
  <c r="X756" i="10"/>
  <c r="U756" i="10"/>
  <c r="X719" i="10"/>
  <c r="U719" i="10"/>
  <c r="U332" i="10"/>
  <c r="X332" i="10"/>
  <c r="Y401" i="10"/>
  <c r="W401" i="10"/>
  <c r="Y505" i="10"/>
  <c r="W505" i="10"/>
  <c r="X707" i="10"/>
  <c r="U707" i="10"/>
  <c r="X460" i="10"/>
  <c r="U460" i="10"/>
  <c r="U717" i="10"/>
  <c r="X717" i="10"/>
  <c r="X869" i="10"/>
  <c r="U869" i="10"/>
  <c r="X155" i="10"/>
  <c r="U155" i="10"/>
  <c r="X453" i="10"/>
  <c r="U453" i="10"/>
  <c r="U458" i="10"/>
  <c r="X458" i="10"/>
  <c r="U398" i="10"/>
  <c r="X398" i="10"/>
  <c r="X617" i="10"/>
  <c r="U617" i="10"/>
  <c r="X292" i="10"/>
  <c r="U292" i="10"/>
  <c r="X889" i="10"/>
  <c r="U889" i="10"/>
  <c r="X183" i="10"/>
  <c r="U183" i="10"/>
  <c r="X172" i="10"/>
  <c r="U172" i="10"/>
  <c r="U337" i="10"/>
  <c r="X337" i="10"/>
  <c r="U531" i="10"/>
  <c r="X531" i="10"/>
  <c r="X393" i="10"/>
  <c r="U393" i="10"/>
  <c r="X340" i="10"/>
  <c r="U340" i="10"/>
  <c r="X706" i="10"/>
  <c r="U706" i="10"/>
  <c r="X627" i="10"/>
  <c r="U627" i="10"/>
  <c r="U805" i="10"/>
  <c r="X805" i="10"/>
  <c r="X902" i="10"/>
  <c r="U902" i="10"/>
  <c r="X206" i="10"/>
  <c r="U206" i="10"/>
  <c r="X415" i="10"/>
  <c r="U415" i="10"/>
  <c r="X801" i="10"/>
  <c r="U801" i="10"/>
  <c r="U345" i="10"/>
  <c r="X345" i="10"/>
  <c r="X518" i="10"/>
  <c r="U518" i="10"/>
  <c r="X730" i="10"/>
  <c r="U730" i="10"/>
  <c r="U445" i="10"/>
  <c r="X445" i="10"/>
  <c r="X480" i="10"/>
  <c r="U480" i="10"/>
  <c r="X649" i="10"/>
  <c r="U649" i="10"/>
  <c r="X596" i="10"/>
  <c r="U596" i="10"/>
  <c r="X784" i="10"/>
  <c r="U784" i="10"/>
  <c r="Y34" i="10"/>
  <c r="W34" i="10"/>
  <c r="X160" i="10"/>
  <c r="U160" i="10"/>
  <c r="X525" i="10"/>
  <c r="U525" i="10"/>
  <c r="X538" i="10"/>
  <c r="U538" i="10"/>
  <c r="X506" i="10"/>
  <c r="U506" i="10"/>
  <c r="X760" i="10"/>
  <c r="U760" i="10"/>
  <c r="X515" i="10"/>
  <c r="U515" i="10"/>
  <c r="X679" i="10"/>
  <c r="U679" i="10"/>
  <c r="X830" i="10"/>
  <c r="U830" i="10"/>
  <c r="X347" i="10"/>
  <c r="U347" i="10"/>
  <c r="X761" i="10"/>
  <c r="U761" i="10"/>
  <c r="Y14" i="10"/>
  <c r="W14" i="10"/>
  <c r="X598" i="10"/>
  <c r="U598" i="10"/>
  <c r="S5" i="10"/>
  <c r="S4" i="10" s="1"/>
  <c r="X694" i="10"/>
  <c r="U694" i="10"/>
  <c r="X688" i="10"/>
  <c r="U688" i="10"/>
  <c r="U593" i="10"/>
  <c r="X593" i="10"/>
  <c r="X926" i="10"/>
  <c r="U926" i="10"/>
  <c r="X814" i="10"/>
  <c r="U814" i="10"/>
  <c r="Y129" i="10"/>
  <c r="W129" i="10"/>
  <c r="U954" i="10"/>
  <c r="X954" i="10"/>
  <c r="X962" i="10"/>
  <c r="U962" i="10"/>
  <c r="U729" i="10"/>
  <c r="X729" i="10"/>
  <c r="X638" i="10"/>
  <c r="U638" i="10"/>
  <c r="X540" i="10"/>
  <c r="U540" i="10"/>
  <c r="X276" i="10"/>
  <c r="U276" i="10"/>
  <c r="Y239" i="10"/>
  <c r="W239" i="10"/>
  <c r="Y250" i="10"/>
  <c r="W250" i="10"/>
  <c r="X765" i="10"/>
  <c r="U765" i="10"/>
  <c r="X430" i="10"/>
  <c r="U430" i="10"/>
  <c r="X626" i="10"/>
  <c r="U626" i="10"/>
  <c r="X681" i="10"/>
  <c r="U681" i="10"/>
  <c r="X321" i="10"/>
  <c r="U321" i="10"/>
  <c r="X448" i="10"/>
  <c r="U448" i="10"/>
  <c r="X723" i="10"/>
  <c r="U723" i="10"/>
  <c r="X702" i="10"/>
  <c r="U702" i="10"/>
  <c r="X718" i="10"/>
  <c r="U718" i="10"/>
  <c r="X504" i="10"/>
  <c r="U504" i="10"/>
  <c r="X603" i="10"/>
  <c r="U603" i="10"/>
  <c r="X666" i="10"/>
  <c r="U666" i="10"/>
  <c r="X388" i="10"/>
  <c r="U388" i="10"/>
  <c r="X787" i="10"/>
  <c r="U787" i="10"/>
  <c r="X553" i="10"/>
  <c r="U553" i="10"/>
  <c r="X913" i="10"/>
  <c r="U913" i="10"/>
  <c r="X751" i="10"/>
  <c r="U751" i="10"/>
  <c r="X964" i="10"/>
  <c r="U964" i="10"/>
  <c r="X576" i="10"/>
  <c r="U576" i="10"/>
  <c r="X658" i="10"/>
  <c r="U658" i="10"/>
  <c r="X880" i="10"/>
  <c r="U880" i="10"/>
  <c r="X288" i="10"/>
  <c r="U288" i="10"/>
  <c r="X898" i="10"/>
  <c r="U898" i="10"/>
  <c r="X491" i="10"/>
  <c r="U491" i="10"/>
  <c r="X604" i="10"/>
  <c r="U604" i="10"/>
  <c r="U179" i="10"/>
  <c r="X179" i="10"/>
  <c r="X779" i="10"/>
  <c r="U779" i="10"/>
  <c r="X939" i="10"/>
  <c r="U939" i="10"/>
  <c r="X983" i="10"/>
  <c r="U983" i="10"/>
  <c r="X331" i="10"/>
  <c r="U331" i="10"/>
  <c r="X339" i="10"/>
  <c r="U339" i="10"/>
  <c r="X803" i="10"/>
  <c r="U803" i="10"/>
  <c r="U433" i="10"/>
  <c r="X433" i="10"/>
  <c r="X855" i="10"/>
  <c r="U855" i="10"/>
  <c r="U870" i="10"/>
  <c r="X870" i="10"/>
  <c r="X147" i="10"/>
  <c r="U147" i="10"/>
  <c r="X891" i="10"/>
  <c r="U891" i="10"/>
  <c r="X986" i="10"/>
  <c r="U986" i="10"/>
  <c r="U727" i="10"/>
  <c r="X727" i="10"/>
  <c r="X708" i="10"/>
  <c r="U708" i="10"/>
  <c r="X724" i="10"/>
  <c r="U724" i="10"/>
  <c r="X654" i="10"/>
  <c r="U654" i="10"/>
  <c r="Y806" i="10"/>
  <c r="W806" i="10"/>
  <c r="X188" i="10"/>
  <c r="U188" i="10"/>
  <c r="U632" i="10"/>
  <c r="X632" i="10"/>
  <c r="X153" i="10"/>
  <c r="U153" i="10"/>
  <c r="U847" i="10"/>
  <c r="X847" i="10"/>
  <c r="X608" i="10"/>
  <c r="U608" i="10"/>
  <c r="U680" i="10"/>
  <c r="X680" i="10"/>
  <c r="U326" i="10"/>
  <c r="X326" i="10"/>
  <c r="Y644" i="10"/>
  <c r="W644" i="10"/>
  <c r="X374" i="10"/>
  <c r="U374" i="10"/>
  <c r="U285" i="10"/>
  <c r="X285" i="10"/>
  <c r="X788" i="10"/>
  <c r="U788" i="10"/>
  <c r="X578" i="10"/>
  <c r="U578" i="10"/>
  <c r="U483" i="10"/>
  <c r="X483" i="10"/>
  <c r="X400" i="10"/>
  <c r="U400" i="10"/>
  <c r="X998" i="10"/>
  <c r="U998" i="10"/>
  <c r="Y187" i="10"/>
  <c r="W187" i="10"/>
  <c r="Y290" i="10"/>
  <c r="W290" i="10"/>
  <c r="X181" i="10"/>
  <c r="U181" i="10"/>
  <c r="Y210" i="10"/>
  <c r="Y205" i="10"/>
  <c r="W205" i="10"/>
  <c r="X462" i="10"/>
  <c r="U462" i="10"/>
  <c r="X473" i="10"/>
  <c r="U473" i="10"/>
  <c r="X535" i="10"/>
  <c r="U535" i="10"/>
  <c r="U620" i="10"/>
  <c r="X620" i="10"/>
  <c r="W272" i="10"/>
  <c r="Y272" i="10"/>
  <c r="X450" i="10"/>
  <c r="U450" i="10"/>
  <c r="Y585" i="10"/>
  <c r="W585" i="10"/>
  <c r="W330" i="10"/>
  <c r="Y330" i="10"/>
  <c r="X797" i="10"/>
  <c r="U797" i="10"/>
  <c r="X850" i="10"/>
  <c r="U850" i="10"/>
  <c r="X820" i="10"/>
  <c r="U820" i="10"/>
  <c r="X659" i="10"/>
  <c r="U659" i="10"/>
  <c r="Y873" i="10"/>
  <c r="W873" i="10"/>
  <c r="Y193" i="10"/>
  <c r="W193" i="10"/>
  <c r="Y254" i="10"/>
  <c r="X922" i="10"/>
  <c r="U922" i="10"/>
  <c r="Y243" i="10"/>
  <c r="W243" i="10"/>
  <c r="Y125" i="10"/>
  <c r="W125" i="10"/>
  <c r="Y108" i="10"/>
  <c r="W108" i="10"/>
  <c r="X689" i="10"/>
  <c r="U689" i="10"/>
  <c r="X403" i="10"/>
  <c r="U403" i="10"/>
  <c r="X589" i="10"/>
  <c r="U589" i="10"/>
  <c r="X854" i="10"/>
  <c r="U854" i="10"/>
  <c r="X745" i="10"/>
  <c r="U745" i="10"/>
  <c r="X204" i="10"/>
  <c r="U204" i="10"/>
  <c r="X382" i="10"/>
  <c r="U382" i="10"/>
  <c r="U297" i="10"/>
  <c r="X297" i="10"/>
  <c r="X588" i="10"/>
  <c r="U588" i="10"/>
  <c r="U704" i="10"/>
  <c r="X704" i="10"/>
  <c r="X284" i="10"/>
  <c r="U284" i="10"/>
  <c r="X959" i="10"/>
  <c r="U959" i="10"/>
  <c r="X700" i="10"/>
  <c r="U700" i="10"/>
  <c r="U667" i="10"/>
  <c r="X667" i="10"/>
  <c r="X973" i="10"/>
  <c r="U973" i="10"/>
  <c r="W127" i="10"/>
  <c r="Y127" i="10"/>
  <c r="W237" i="10"/>
  <c r="Y237" i="10"/>
  <c r="X376" i="10"/>
  <c r="U376" i="10"/>
  <c r="X405" i="10"/>
  <c r="U405" i="10"/>
  <c r="Y174" i="10"/>
  <c r="U843" i="10"/>
  <c r="X843" i="10"/>
  <c r="X142" i="10"/>
  <c r="U142" i="10"/>
  <c r="X463" i="10"/>
  <c r="U463" i="10"/>
  <c r="Y167" i="10"/>
  <c r="W167" i="10"/>
  <c r="X683" i="10"/>
  <c r="U683" i="10"/>
  <c r="X141" i="10"/>
  <c r="U141" i="10"/>
  <c r="U435" i="10"/>
  <c r="X435" i="10"/>
  <c r="X662" i="10"/>
  <c r="U662" i="10"/>
  <c r="X427" i="10"/>
  <c r="U427" i="10"/>
  <c r="X642" i="10"/>
  <c r="U642" i="10"/>
  <c r="X161" i="10"/>
  <c r="U161" i="10"/>
  <c r="U422" i="10"/>
  <c r="X422" i="10"/>
  <c r="X746" i="10"/>
  <c r="U746" i="10"/>
  <c r="U569" i="10"/>
  <c r="X569" i="10"/>
  <c r="U728" i="10"/>
  <c r="X728" i="10"/>
  <c r="X987" i="10"/>
  <c r="U987" i="10"/>
  <c r="X146" i="10"/>
  <c r="U146" i="10"/>
  <c r="Y287" i="10"/>
  <c r="W287" i="10"/>
  <c r="U411" i="10"/>
  <c r="X411" i="10"/>
  <c r="X441" i="10"/>
  <c r="U441" i="10"/>
  <c r="U373" i="10"/>
  <c r="X373" i="10"/>
  <c r="X879" i="10"/>
  <c r="U879" i="10"/>
  <c r="U559" i="10"/>
  <c r="X559" i="10"/>
  <c r="U190" i="10"/>
  <c r="X190" i="10"/>
  <c r="Y862" i="10"/>
  <c r="W862" i="10"/>
  <c r="Y70" i="10"/>
  <c r="W70" i="10"/>
  <c r="Y259" i="10"/>
  <c r="W259" i="10"/>
  <c r="X486" i="10"/>
  <c r="U486" i="10"/>
  <c r="X840" i="10"/>
  <c r="U840" i="10"/>
  <c r="X607" i="10"/>
  <c r="U607" i="10"/>
  <c r="X674" i="10"/>
  <c r="U674" i="10"/>
  <c r="X456" i="10"/>
  <c r="U456" i="10"/>
  <c r="X431" i="10"/>
  <c r="U431" i="10"/>
  <c r="X817" i="10"/>
  <c r="U817" i="10"/>
  <c r="U703" i="10"/>
  <c r="X703" i="10"/>
  <c r="U669" i="10"/>
  <c r="X669" i="10"/>
  <c r="U533" i="10"/>
  <c r="X533" i="10"/>
  <c r="U848" i="10"/>
  <c r="X848" i="10"/>
  <c r="W91" i="10"/>
  <c r="Y91" i="10"/>
  <c r="X938" i="10"/>
  <c r="U938" i="10"/>
  <c r="U691" i="10"/>
  <c r="X691" i="10"/>
  <c r="X650" i="10"/>
  <c r="U650" i="10"/>
  <c r="U943" i="10"/>
  <c r="X943" i="10"/>
  <c r="X685" i="10"/>
  <c r="U685" i="10"/>
  <c r="X865" i="10"/>
  <c r="U865" i="10"/>
  <c r="U544" i="10"/>
  <c r="X544" i="10"/>
  <c r="X316" i="10"/>
  <c r="U316" i="10"/>
  <c r="X465" i="10"/>
  <c r="U465" i="10"/>
  <c r="X545" i="10"/>
  <c r="U545" i="10"/>
  <c r="X887" i="10"/>
  <c r="U887" i="10"/>
  <c r="X965" i="10"/>
  <c r="U965" i="10"/>
  <c r="X216" i="10"/>
  <c r="U216" i="10"/>
  <c r="X776" i="10"/>
  <c r="U776" i="10"/>
  <c r="X611" i="10"/>
  <c r="U611" i="10"/>
  <c r="U758" i="10"/>
  <c r="X758" i="10"/>
  <c r="X940" i="10"/>
  <c r="U940" i="10"/>
  <c r="X426" i="10"/>
  <c r="U426" i="10"/>
  <c r="X343" i="10"/>
  <c r="U343" i="10"/>
  <c r="U906" i="10"/>
  <c r="X906" i="10"/>
  <c r="U361" i="10"/>
  <c r="X361" i="10"/>
  <c r="X408" i="10"/>
  <c r="U408" i="10"/>
  <c r="X852" i="10"/>
  <c r="U852" i="10"/>
  <c r="X528" i="10"/>
  <c r="U528" i="10"/>
  <c r="X699" i="10"/>
  <c r="U699" i="10"/>
  <c r="X975" i="10"/>
  <c r="U975" i="10"/>
  <c r="U298" i="10"/>
  <c r="X298" i="10"/>
  <c r="X542" i="10"/>
  <c r="U542" i="10"/>
  <c r="X863" i="10"/>
  <c r="U863" i="10"/>
  <c r="X497" i="10"/>
  <c r="U497" i="10"/>
  <c r="U477" i="10"/>
  <c r="X477" i="10"/>
  <c r="X744" i="10"/>
  <c r="U744" i="10"/>
  <c r="X157" i="10"/>
  <c r="U157" i="10"/>
  <c r="X995" i="10"/>
  <c r="U995" i="10"/>
  <c r="X661" i="10"/>
  <c r="U661" i="10"/>
  <c r="X712" i="10"/>
  <c r="U712" i="10"/>
  <c r="X675" i="10"/>
  <c r="U675" i="10"/>
  <c r="X895" i="10"/>
  <c r="U895" i="10"/>
  <c r="U741" i="10"/>
  <c r="X741" i="10"/>
  <c r="X474" i="10"/>
  <c r="U474" i="10"/>
  <c r="X517" i="10"/>
  <c r="U517" i="10"/>
  <c r="X549" i="10"/>
  <c r="U549" i="10"/>
  <c r="X530" i="10"/>
  <c r="U530" i="10"/>
  <c r="X816" i="10"/>
  <c r="U816" i="10"/>
  <c r="Y117" i="10"/>
  <c r="X763" i="10"/>
  <c r="U763" i="10"/>
  <c r="X522" i="10"/>
  <c r="U522" i="10"/>
  <c r="U793" i="10"/>
  <c r="X793" i="10"/>
  <c r="U356" i="10"/>
  <c r="X356" i="10"/>
  <c r="Y982" i="10"/>
  <c r="W982" i="10"/>
  <c r="Y234" i="10"/>
  <c r="X721" i="10"/>
  <c r="U721" i="10"/>
  <c r="X163" i="10"/>
  <c r="U163" i="10"/>
  <c r="X947" i="10"/>
  <c r="U947" i="10"/>
  <c r="X438" i="10"/>
  <c r="U438" i="10"/>
  <c r="X616" i="10"/>
  <c r="U616" i="10"/>
  <c r="Y701" i="10"/>
  <c r="W701" i="10"/>
  <c r="X317" i="10"/>
  <c r="U317" i="10"/>
  <c r="Y13" i="10"/>
  <c r="W13" i="10"/>
  <c r="X449" i="10"/>
  <c r="U449" i="10"/>
  <c r="Y263" i="10"/>
  <c r="W263" i="10"/>
  <c r="Y232" i="10"/>
  <c r="W232" i="10"/>
  <c r="X303" i="10"/>
  <c r="U303" i="10"/>
  <c r="U583" i="10"/>
  <c r="X583" i="10"/>
  <c r="X143" i="10"/>
  <c r="U143" i="10"/>
  <c r="U618" i="10"/>
  <c r="X618" i="10"/>
  <c r="U619" i="10"/>
  <c r="X619" i="10"/>
  <c r="X651" i="10"/>
  <c r="U651" i="10"/>
  <c r="X352" i="10"/>
  <c r="U352" i="10"/>
  <c r="X591" i="10"/>
  <c r="U591" i="10"/>
  <c r="X749" i="10"/>
  <c r="U749" i="10"/>
  <c r="U151" i="10"/>
  <c r="X151" i="10"/>
  <c r="X682" i="10"/>
  <c r="U682" i="10"/>
  <c r="X329" i="10"/>
  <c r="U329" i="10"/>
  <c r="X811" i="10"/>
  <c r="U811" i="10"/>
  <c r="W189" i="10"/>
  <c r="Y189" i="10"/>
  <c r="X904" i="10"/>
  <c r="U904" i="10"/>
  <c r="X536" i="10"/>
  <c r="U536" i="10"/>
  <c r="W134" i="10"/>
  <c r="Y134" i="10"/>
  <c r="X697" i="10"/>
  <c r="U697" i="10"/>
  <c r="X359" i="10"/>
  <c r="U359" i="10"/>
  <c r="X775" i="10"/>
  <c r="U775" i="10"/>
  <c r="Y38" i="10"/>
  <c r="W38" i="10"/>
  <c r="X695" i="10"/>
  <c r="U695" i="10"/>
  <c r="W42" i="10"/>
  <c r="Y42" i="10"/>
  <c r="X341" i="10"/>
  <c r="U341" i="10"/>
  <c r="X597" i="10"/>
  <c r="U597" i="10"/>
  <c r="Y915" i="10"/>
  <c r="W915" i="10"/>
  <c r="X839" i="10"/>
  <c r="U839" i="10"/>
  <c r="X993" i="10"/>
  <c r="U993" i="10"/>
  <c r="U532" i="10"/>
  <c r="X532" i="10"/>
  <c r="X514" i="10"/>
  <c r="U514" i="10"/>
  <c r="U571" i="10"/>
  <c r="X571" i="10"/>
  <c r="X764" i="10"/>
  <c r="U764" i="10"/>
  <c r="U955" i="10"/>
  <c r="X955" i="10"/>
  <c r="X813" i="10"/>
  <c r="U813" i="10"/>
  <c r="X307" i="10"/>
  <c r="U307" i="10"/>
  <c r="X240" i="10"/>
  <c r="U240" i="10"/>
  <c r="X260" i="10"/>
  <c r="U260" i="10"/>
  <c r="X464" i="10"/>
  <c r="U464" i="10"/>
  <c r="X635" i="10"/>
  <c r="U635" i="10"/>
  <c r="X346" i="10"/>
  <c r="U346" i="10"/>
  <c r="X454" i="10"/>
  <c r="U454" i="10"/>
  <c r="X625" i="10"/>
  <c r="U625" i="10"/>
  <c r="U979" i="10"/>
  <c r="X979" i="10"/>
  <c r="X367" i="10"/>
  <c r="U367" i="10"/>
  <c r="X888" i="10"/>
  <c r="U888" i="10"/>
  <c r="U423" i="10"/>
  <c r="X423" i="10"/>
  <c r="X984" i="10"/>
  <c r="U984" i="10"/>
  <c r="X600" i="10"/>
  <c r="U600" i="10"/>
  <c r="X800" i="10"/>
  <c r="U800" i="10"/>
  <c r="X325" i="10"/>
  <c r="U325" i="10"/>
  <c r="X503" i="10"/>
  <c r="U503" i="10"/>
  <c r="U884" i="10"/>
  <c r="X884" i="10"/>
  <c r="U919" i="10"/>
  <c r="X919" i="10"/>
  <c r="X911" i="10"/>
  <c r="U911" i="10"/>
  <c r="X407" i="10"/>
  <c r="U407" i="10"/>
  <c r="X358" i="10"/>
  <c r="U358" i="10"/>
  <c r="X567" i="10"/>
  <c r="U567" i="10"/>
  <c r="X946" i="10"/>
  <c r="U946" i="10"/>
  <c r="X461" i="10"/>
  <c r="U461" i="10"/>
  <c r="W200" i="10"/>
  <c r="Y200" i="10"/>
  <c r="U835" i="10"/>
  <c r="X835" i="10"/>
  <c r="X516" i="10"/>
  <c r="U516" i="10"/>
  <c r="U509" i="10"/>
  <c r="X509" i="10"/>
  <c r="U286" i="10"/>
  <c r="X286" i="10"/>
  <c r="X362" i="10"/>
  <c r="U362" i="10"/>
  <c r="X641" i="10"/>
  <c r="U641" i="10"/>
  <c r="X499" i="10"/>
  <c r="U499" i="10"/>
  <c r="X466" i="10"/>
  <c r="U466" i="10"/>
  <c r="X444" i="10"/>
  <c r="U444" i="10"/>
  <c r="U507" i="10"/>
  <c r="X507" i="10"/>
  <c r="Y794" i="10"/>
  <c r="W794" i="10"/>
  <c r="X478" i="10"/>
  <c r="U478" i="10"/>
  <c r="X969" i="10"/>
  <c r="U969" i="10"/>
  <c r="U871" i="10"/>
  <c r="X871" i="10"/>
  <c r="X386" i="10"/>
  <c r="U386" i="10"/>
  <c r="U692" i="10"/>
  <c r="X692" i="10"/>
  <c r="X168" i="10"/>
  <c r="U168" i="10"/>
  <c r="U968" i="10"/>
  <c r="X968" i="10"/>
  <c r="U858" i="10"/>
  <c r="X858" i="10"/>
  <c r="U594" i="10"/>
  <c r="X594" i="10"/>
  <c r="X302" i="10"/>
  <c r="U302" i="10"/>
  <c r="X196" i="10"/>
  <c r="U196" i="10"/>
  <c r="X914" i="10"/>
  <c r="U914" i="10"/>
  <c r="X789" i="10"/>
  <c r="U789" i="10"/>
  <c r="X592" i="10"/>
  <c r="U592" i="10"/>
  <c r="X856" i="10"/>
  <c r="U856" i="10"/>
  <c r="Y81" i="10"/>
  <c r="W81" i="10"/>
  <c r="X539" i="10"/>
  <c r="U539" i="10"/>
  <c r="X500" i="10"/>
  <c r="U500" i="10"/>
  <c r="X960" i="10"/>
  <c r="U960" i="10"/>
  <c r="X308" i="10"/>
  <c r="U308" i="10"/>
  <c r="X442" i="10"/>
  <c r="U442" i="10"/>
  <c r="X976" i="10"/>
  <c r="U976" i="10"/>
  <c r="X543" i="10"/>
  <c r="U543" i="10"/>
  <c r="U521" i="10"/>
  <c r="X521" i="10"/>
  <c r="X762" i="10"/>
  <c r="U762" i="10"/>
  <c r="Y33" i="10"/>
  <c r="W33" i="10"/>
  <c r="X985" i="10"/>
  <c r="U985" i="10"/>
  <c r="X379" i="10"/>
  <c r="U379" i="10"/>
  <c r="U310" i="10"/>
  <c r="X310" i="10"/>
  <c r="U781" i="10"/>
  <c r="X781" i="10"/>
  <c r="X412" i="10"/>
  <c r="U412" i="10"/>
  <c r="X534" i="10"/>
  <c r="U534" i="10"/>
  <c r="U693" i="10"/>
  <c r="X693" i="10"/>
  <c r="U494" i="10"/>
  <c r="X494" i="10"/>
  <c r="U833" i="10"/>
  <c r="X833" i="10"/>
  <c r="X171" i="10"/>
  <c r="U171" i="10"/>
  <c r="X925" i="10"/>
  <c r="U925" i="10"/>
  <c r="X296" i="10"/>
  <c r="U296" i="10"/>
  <c r="X690" i="10"/>
  <c r="U690" i="10"/>
  <c r="X537" i="10"/>
  <c r="U537" i="10"/>
  <c r="U782" i="10"/>
  <c r="X782" i="10"/>
  <c r="W892" i="10"/>
  <c r="Y892" i="10"/>
  <c r="X565" i="10"/>
  <c r="U565" i="10"/>
  <c r="U645" i="10"/>
  <c r="X645" i="10"/>
  <c r="X732" i="10"/>
  <c r="U732" i="10"/>
  <c r="X159" i="10"/>
  <c r="U159" i="10"/>
  <c r="X972" i="10"/>
  <c r="U972" i="10"/>
  <c r="X903" i="10"/>
  <c r="U903" i="10"/>
  <c r="X418" i="10"/>
  <c r="U418" i="10"/>
  <c r="U520" i="10"/>
  <c r="X520" i="10"/>
  <c r="X824" i="10"/>
  <c r="U824" i="10"/>
  <c r="X493" i="10"/>
  <c r="U493" i="10"/>
  <c r="X375" i="10"/>
  <c r="U375" i="10"/>
  <c r="X363" i="10"/>
  <c r="U363" i="10"/>
  <c r="X328" i="10"/>
  <c r="U328" i="10"/>
  <c r="X957" i="10"/>
  <c r="U957" i="10"/>
  <c r="X541" i="10"/>
  <c r="U541" i="10"/>
  <c r="X584" i="10"/>
  <c r="U584" i="10"/>
  <c r="X622" i="10"/>
  <c r="U622" i="10"/>
  <c r="X353" i="10"/>
  <c r="U353" i="10"/>
  <c r="X842" i="10"/>
  <c r="U842" i="10"/>
  <c r="Y74" i="10"/>
  <c r="W74" i="10"/>
  <c r="X994" i="10"/>
  <c r="U994" i="10"/>
  <c r="X826" i="10"/>
  <c r="U826" i="10"/>
  <c r="W726" i="10"/>
  <c r="Y726" i="10"/>
  <c r="X417" i="10"/>
  <c r="U417" i="10"/>
  <c r="Y88" i="10"/>
  <c r="W88" i="10"/>
  <c r="U178" i="10"/>
  <c r="X178" i="10"/>
  <c r="X335" i="10"/>
  <c r="U335" i="10"/>
  <c r="U966" i="10"/>
  <c r="X966" i="10"/>
  <c r="X170" i="10"/>
  <c r="U170" i="10"/>
  <c r="U471" i="10"/>
  <c r="X471" i="10"/>
  <c r="X684" i="10"/>
  <c r="U684" i="10"/>
  <c r="X599" i="10"/>
  <c r="U599" i="10"/>
  <c r="X336" i="10"/>
  <c r="U336" i="10"/>
  <c r="X440" i="10"/>
  <c r="U440" i="10"/>
  <c r="W277" i="10"/>
  <c r="Y665" i="10"/>
  <c r="W665" i="10"/>
  <c r="X615" i="10"/>
  <c r="U615" i="10"/>
  <c r="W59" i="10"/>
  <c r="Y235" i="10"/>
  <c r="W235" i="10"/>
  <c r="X936" i="10"/>
  <c r="U936" i="10"/>
  <c r="W738" i="10"/>
  <c r="Y738" i="10"/>
  <c r="X377" i="10"/>
  <c r="U377" i="10"/>
  <c r="Y86" i="10"/>
  <c r="W86" i="10"/>
  <c r="Y639" i="10"/>
  <c r="W639" i="10"/>
  <c r="Y75" i="10"/>
  <c r="W75" i="10"/>
  <c r="X672" i="10"/>
  <c r="U672" i="10"/>
  <c r="X837" i="10"/>
  <c r="U837" i="10"/>
  <c r="Y283" i="10"/>
  <c r="W283" i="10"/>
  <c r="U479" i="10"/>
  <c r="X479" i="10"/>
  <c r="Y818" i="10"/>
  <c r="W818" i="10"/>
  <c r="X392" i="10"/>
  <c r="U392" i="10"/>
  <c r="Y246" i="10"/>
  <c r="W246" i="10"/>
  <c r="X481" i="10"/>
  <c r="U481" i="10"/>
  <c r="X488" i="10"/>
  <c r="U488" i="10"/>
  <c r="X580" i="10"/>
  <c r="U580" i="10"/>
  <c r="X733" i="10"/>
  <c r="U733" i="10"/>
  <c r="X245" i="10"/>
  <c r="U245" i="10"/>
  <c r="W128" i="10"/>
  <c r="Y128" i="10"/>
  <c r="U918" i="10"/>
  <c r="X918" i="10"/>
  <c r="X868" i="10"/>
  <c r="U868" i="10"/>
  <c r="U613" i="10"/>
  <c r="X613" i="10"/>
  <c r="X772" i="10"/>
  <c r="U772" i="10"/>
  <c r="U397" i="10"/>
  <c r="X397" i="10"/>
  <c r="X385" i="10"/>
  <c r="U385" i="10"/>
  <c r="X577" i="10"/>
  <c r="U577" i="10"/>
  <c r="X148" i="10"/>
  <c r="U148" i="10"/>
  <c r="U980" i="10"/>
  <c r="X980" i="10"/>
  <c r="X156" i="10"/>
  <c r="U156" i="10"/>
  <c r="X502" i="10"/>
  <c r="U502" i="10"/>
  <c r="X560" i="10"/>
  <c r="U560" i="10"/>
  <c r="X184" i="10"/>
  <c r="U184" i="10"/>
  <c r="X158" i="10"/>
  <c r="U158" i="10"/>
  <c r="X306" i="10"/>
  <c r="U306" i="10"/>
  <c r="X897" i="10"/>
  <c r="U897" i="10"/>
  <c r="Y57" i="10"/>
  <c r="W57" i="10"/>
  <c r="X252" i="10"/>
  <c r="U252" i="10"/>
  <c r="U655" i="10"/>
  <c r="X655" i="10"/>
  <c r="X586" i="10"/>
  <c r="U586" i="10"/>
  <c r="X846" i="10"/>
  <c r="U846" i="10"/>
  <c r="U381" i="10"/>
  <c r="X381" i="10"/>
  <c r="X670" i="10"/>
  <c r="U670" i="10"/>
  <c r="X725" i="10"/>
  <c r="U725" i="10"/>
  <c r="U149" i="10"/>
  <c r="X149" i="10"/>
  <c r="X550" i="10"/>
  <c r="U550" i="10"/>
  <c r="U267" i="10"/>
  <c r="X267" i="10"/>
  <c r="X996" i="10"/>
  <c r="U996" i="10"/>
  <c r="X601" i="10"/>
  <c r="U601" i="10"/>
  <c r="X467" i="10"/>
  <c r="U467" i="10"/>
  <c r="Y753" i="10"/>
  <c r="W753" i="10"/>
  <c r="Y46" i="10"/>
  <c r="W46" i="10"/>
  <c r="X647" i="10"/>
  <c r="U647" i="10"/>
  <c r="X314" i="10"/>
  <c r="U314" i="10"/>
  <c r="X468" i="10"/>
  <c r="U468" i="10"/>
  <c r="U186" i="10"/>
  <c r="X186" i="10"/>
  <c r="X558" i="10"/>
  <c r="U558" i="10"/>
  <c r="U409" i="10"/>
  <c r="X409" i="10"/>
  <c r="X351" i="10"/>
  <c r="U351" i="10"/>
  <c r="U623" i="10"/>
  <c r="X623" i="10"/>
  <c r="X455" i="10"/>
  <c r="U455" i="10"/>
  <c r="X566" i="10"/>
  <c r="U566" i="10"/>
  <c r="X878" i="10"/>
  <c r="U878" i="10"/>
  <c r="X452" i="10"/>
  <c r="U452" i="10"/>
  <c r="U581" i="10"/>
  <c r="X581" i="10"/>
  <c r="U557" i="10"/>
  <c r="X557" i="10"/>
  <c r="X664" i="10"/>
  <c r="U664" i="10"/>
  <c r="X841" i="10"/>
  <c r="U841" i="10"/>
  <c r="X827" i="10"/>
  <c r="U827" i="10"/>
  <c r="X513" i="10"/>
  <c r="U513" i="10"/>
  <c r="U495" i="10"/>
  <c r="X495" i="10"/>
  <c r="X935" i="10"/>
  <c r="U935" i="10"/>
  <c r="X510" i="10"/>
  <c r="U510" i="10"/>
  <c r="X770" i="10"/>
  <c r="U770" i="10"/>
  <c r="W931" i="10"/>
  <c r="Y931" i="10"/>
  <c r="X162" i="10"/>
  <c r="U162" i="10"/>
  <c r="X612" i="10"/>
  <c r="U612" i="10"/>
  <c r="X175" i="10"/>
  <c r="U175" i="10"/>
  <c r="U978" i="10"/>
  <c r="X978" i="10"/>
  <c r="X224" i="10"/>
  <c r="U224" i="10"/>
  <c r="W309" i="10"/>
  <c r="Y309" i="10"/>
  <c r="U740" i="10"/>
  <c r="X740" i="10"/>
  <c r="U678" i="10"/>
  <c r="X678" i="10"/>
  <c r="X927" i="10"/>
  <c r="U927" i="10"/>
  <c r="X154" i="10"/>
  <c r="U154" i="10"/>
  <c r="X876" i="10"/>
  <c r="U876" i="10"/>
  <c r="X574" i="10"/>
  <c r="U574" i="10"/>
  <c r="X428" i="10"/>
  <c r="U428" i="10"/>
  <c r="X334" i="10"/>
  <c r="U334" i="10"/>
  <c r="U470" i="10"/>
  <c r="X470" i="10"/>
  <c r="U475" i="10"/>
  <c r="X475" i="10"/>
  <c r="X767" i="10"/>
  <c r="U767" i="10"/>
  <c r="Y932" i="10"/>
  <c r="W932" i="10"/>
  <c r="W103" i="10"/>
  <c r="Y103" i="10"/>
  <c r="U357" i="10"/>
  <c r="X357" i="10"/>
  <c r="U630" i="10"/>
  <c r="X630" i="10"/>
  <c r="Y333" i="10"/>
  <c r="W333" i="10"/>
  <c r="X236" i="10"/>
  <c r="U236" i="10"/>
  <c r="X552" i="10"/>
  <c r="U552" i="10"/>
  <c r="X963" i="10"/>
  <c r="U963" i="10"/>
  <c r="X501" i="10"/>
  <c r="U501" i="10"/>
  <c r="X590" i="10"/>
  <c r="U590" i="10"/>
  <c r="X652" i="10"/>
  <c r="U652" i="10"/>
  <c r="X836" i="10"/>
  <c r="U836" i="10"/>
  <c r="Y631" i="10"/>
  <c r="W631" i="10"/>
  <c r="X563" i="10"/>
  <c r="U563" i="10"/>
  <c r="X221" i="10"/>
  <c r="U221" i="10"/>
  <c r="U519" i="10"/>
  <c r="X519" i="10"/>
  <c r="X908" i="10"/>
  <c r="U908" i="10"/>
  <c r="U457" i="10"/>
  <c r="X457" i="10"/>
  <c r="X257" i="10"/>
  <c r="U257" i="10"/>
  <c r="Y215" i="10"/>
  <c r="W215" i="10"/>
  <c r="X300" i="10"/>
  <c r="U300" i="10"/>
  <c r="U900" i="10"/>
  <c r="X900" i="10"/>
  <c r="X327" i="10"/>
  <c r="U327" i="10"/>
  <c r="X952" i="10"/>
  <c r="U952" i="10"/>
  <c r="X482" i="10"/>
  <c r="U482" i="10"/>
  <c r="Y89" i="10"/>
  <c r="W89" i="10"/>
  <c r="X634" i="10"/>
  <c r="U634" i="10"/>
  <c r="U771" i="10"/>
  <c r="X771" i="10"/>
  <c r="U759" i="10"/>
  <c r="X759" i="10"/>
  <c r="X773" i="10"/>
  <c r="U773" i="10"/>
  <c r="X383" i="10"/>
  <c r="U383" i="10"/>
  <c r="Y802" i="10"/>
  <c r="W802" i="10"/>
  <c r="Y318" i="10"/>
  <c r="W318" i="10"/>
  <c r="X909" i="10"/>
  <c r="U909" i="10"/>
  <c r="Y47" i="10"/>
  <c r="W47" i="10"/>
  <c r="Y253" i="10"/>
  <c r="W253" i="10"/>
  <c r="X628" i="10"/>
  <c r="U628" i="10"/>
  <c r="Y99" i="10"/>
  <c r="X851" i="10"/>
  <c r="U851" i="10"/>
  <c r="X822" i="10"/>
  <c r="U822" i="10"/>
  <c r="X305" i="10"/>
  <c r="U305" i="10"/>
  <c r="X432" i="10"/>
  <c r="U432" i="10"/>
  <c r="X867" i="10"/>
  <c r="U867" i="10"/>
  <c r="X527" i="10"/>
  <c r="U527" i="10"/>
  <c r="U991" i="10"/>
  <c r="X991" i="10"/>
  <c r="X228" i="10"/>
  <c r="U228" i="10"/>
  <c r="X248" i="10"/>
  <c r="U248" i="10"/>
  <c r="X687" i="10"/>
  <c r="U687" i="10"/>
  <c r="Y41" i="10"/>
  <c r="W41" i="10"/>
  <c r="Y198" i="10"/>
  <c r="W198" i="10"/>
  <c r="Y109" i="10"/>
  <c r="W109" i="10"/>
  <c r="U823" i="10"/>
  <c r="X823" i="10"/>
  <c r="U747" i="10"/>
  <c r="X747" i="10"/>
  <c r="U413" i="10"/>
  <c r="X413" i="10"/>
  <c r="X886" i="10"/>
  <c r="U886" i="10"/>
  <c r="X785" i="10"/>
  <c r="U785" i="10"/>
  <c r="X766" i="10"/>
  <c r="U766" i="10"/>
  <c r="Y87" i="10"/>
  <c r="W87" i="10"/>
  <c r="U380" i="10"/>
  <c r="X380" i="10"/>
  <c r="X752" i="10"/>
  <c r="U752" i="10"/>
  <c r="X731" i="10"/>
  <c r="U731" i="10"/>
  <c r="Y282" i="10"/>
  <c r="W282" i="10"/>
  <c r="U262" i="10"/>
  <c r="X262" i="10"/>
  <c r="Y124" i="10"/>
  <c r="W124" i="10"/>
  <c r="X748" i="10"/>
  <c r="U748" i="10"/>
  <c r="X320" i="10"/>
  <c r="U320" i="10"/>
  <c r="S929" i="1"/>
  <c r="V929" i="1" s="1"/>
  <c r="T929" i="1"/>
  <c r="X929" i="1" s="1"/>
  <c r="S906" i="1"/>
  <c r="V906" i="1" s="1"/>
  <c r="T906" i="1"/>
  <c r="X906" i="1" s="1"/>
  <c r="S869" i="1"/>
  <c r="V869" i="1" s="1"/>
  <c r="T869" i="1"/>
  <c r="X869" i="1" s="1"/>
  <c r="S875" i="1"/>
  <c r="V875" i="1" s="1"/>
  <c r="T875" i="1"/>
  <c r="X875" i="1" s="1"/>
  <c r="S953" i="1"/>
  <c r="V953" i="1" s="1"/>
  <c r="T953" i="1"/>
  <c r="X953" i="1" s="1"/>
  <c r="S887" i="1"/>
  <c r="V887" i="1" s="1"/>
  <c r="T887" i="1"/>
  <c r="X887" i="1" s="1"/>
  <c r="S993" i="1"/>
  <c r="V993" i="1" s="1"/>
  <c r="T993" i="1"/>
  <c r="X993" i="1" s="1"/>
  <c r="S938" i="1"/>
  <c r="V938" i="1" s="1"/>
  <c r="T938" i="1"/>
  <c r="T864" i="1"/>
  <c r="X864" i="1" s="1"/>
  <c r="S914" i="1"/>
  <c r="V914" i="1" s="1"/>
  <c r="T914" i="1"/>
  <c r="X914" i="1" s="1"/>
  <c r="T989" i="1"/>
  <c r="X989" i="1" s="1"/>
  <c r="T894" i="1"/>
  <c r="X894" i="1" s="1"/>
  <c r="S941" i="1"/>
  <c r="V941" i="1" s="1"/>
  <c r="T941" i="1"/>
  <c r="X941" i="1" s="1"/>
  <c r="S947" i="1"/>
  <c r="V947" i="1" s="1"/>
  <c r="T947" i="1"/>
  <c r="X947" i="1" s="1"/>
  <c r="T994" i="1"/>
  <c r="X994" i="1" s="1"/>
  <c r="S959" i="1"/>
  <c r="V959" i="1" s="1"/>
  <c r="T959" i="1"/>
  <c r="X959" i="1" s="1"/>
  <c r="T924" i="1"/>
  <c r="X924" i="1" s="1"/>
  <c r="S861" i="1"/>
  <c r="V861" i="1" s="1"/>
  <c r="T861" i="1"/>
  <c r="X861" i="1" s="1"/>
  <c r="S936" i="1"/>
  <c r="V936" i="1" s="1"/>
  <c r="T936" i="1"/>
  <c r="S873" i="1"/>
  <c r="V873" i="1" s="1"/>
  <c r="T873" i="1"/>
  <c r="X873" i="1" s="1"/>
  <c r="S994" i="1"/>
  <c r="V994" i="1" s="1"/>
  <c r="S924" i="1"/>
  <c r="V924" i="1" s="1"/>
  <c r="S850" i="1"/>
  <c r="V850" i="1" s="1"/>
  <c r="X852" i="1"/>
  <c r="S852" i="1"/>
  <c r="V852" i="1" s="1"/>
  <c r="X885" i="1"/>
  <c r="S958" i="1"/>
  <c r="V958" i="1" s="1"/>
  <c r="X857" i="1"/>
  <c r="S857" i="1"/>
  <c r="V857" i="1" s="1"/>
  <c r="X958" i="1"/>
  <c r="X957" i="1"/>
  <c r="S957" i="1"/>
  <c r="V957" i="1" s="1"/>
  <c r="X890" i="1"/>
  <c r="X886" i="1"/>
  <c r="S890" i="1"/>
  <c r="V890" i="1" s="1"/>
  <c r="S886" i="1"/>
  <c r="V886" i="1" s="1"/>
  <c r="S885" i="1"/>
  <c r="V885" i="1" s="1"/>
  <c r="U844" i="1"/>
  <c r="W844" i="1" s="1"/>
  <c r="U740" i="1"/>
  <c r="U586" i="1"/>
  <c r="U592" i="1"/>
  <c r="W592" i="1" s="1"/>
  <c r="U661" i="1"/>
  <c r="U998" i="1"/>
  <c r="U655" i="1"/>
  <c r="U697" i="1"/>
  <c r="W697" i="1" s="1"/>
  <c r="U837" i="1"/>
  <c r="U780" i="1"/>
  <c r="U177" i="1"/>
  <c r="W177" i="1" s="1"/>
  <c r="U123" i="1"/>
  <c r="U218" i="1"/>
  <c r="W218" i="1" s="1"/>
  <c r="U633" i="1"/>
  <c r="U204" i="1"/>
  <c r="U89" i="1"/>
  <c r="W89" i="1" s="1"/>
  <c r="U66" i="1"/>
  <c r="U473" i="1"/>
  <c r="U803" i="1"/>
  <c r="W803" i="1" s="1"/>
  <c r="U303" i="1"/>
  <c r="U832" i="1"/>
  <c r="W832" i="1" s="1"/>
  <c r="U374" i="1"/>
  <c r="W374" i="1" s="1"/>
  <c r="U485" i="1"/>
  <c r="U470" i="1"/>
  <c r="U467" i="1"/>
  <c r="W467" i="1" s="1"/>
  <c r="U28" i="1"/>
  <c r="W28" i="1" s="1"/>
  <c r="U443" i="1"/>
  <c r="W443" i="1" s="1"/>
  <c r="U681" i="1"/>
  <c r="W681" i="1" s="1"/>
  <c r="U701" i="1"/>
  <c r="V36" i="1"/>
  <c r="U949" i="1"/>
  <c r="U337" i="1"/>
  <c r="W337" i="1" s="1"/>
  <c r="U356" i="1"/>
  <c r="U512" i="1"/>
  <c r="W512" i="1" s="1"/>
  <c r="U73" i="1"/>
  <c r="V211" i="1"/>
  <c r="U734" i="1"/>
  <c r="U744" i="1"/>
  <c r="U625" i="1"/>
  <c r="U284" i="1"/>
  <c r="V40" i="1"/>
  <c r="U389" i="1"/>
  <c r="W389" i="1" s="1"/>
  <c r="U797" i="1"/>
  <c r="U818" i="1"/>
  <c r="U631" i="1"/>
  <c r="U466" i="1"/>
  <c r="W466" i="1" s="1"/>
  <c r="U607" i="1"/>
  <c r="U758" i="1"/>
  <c r="U854" i="1"/>
  <c r="U715" i="1"/>
  <c r="U418" i="1"/>
  <c r="W418" i="1" s="1"/>
  <c r="U999" i="1"/>
  <c r="U81" i="1"/>
  <c r="W81" i="1" s="1"/>
  <c r="V152" i="1"/>
  <c r="Y119" i="1"/>
  <c r="Y922" i="1"/>
  <c r="Y733" i="1"/>
  <c r="Y520" i="1"/>
  <c r="Y752" i="1"/>
  <c r="Y335" i="1"/>
  <c r="Y774" i="1"/>
  <c r="Y503" i="1"/>
  <c r="Y42" i="1"/>
  <c r="Y598" i="1"/>
  <c r="Y880" i="1"/>
  <c r="Y158" i="1"/>
  <c r="Y11" i="1"/>
  <c r="Y288" i="1"/>
  <c r="Y106" i="1"/>
  <c r="Y219" i="1"/>
  <c r="Y781" i="1"/>
  <c r="Y649" i="1"/>
  <c r="Y223" i="1"/>
  <c r="Y114" i="1"/>
  <c r="Y22" i="1"/>
  <c r="Y174" i="1"/>
  <c r="Y152" i="1"/>
  <c r="Y353" i="1"/>
  <c r="Y579" i="1"/>
  <c r="V218" i="1"/>
  <c r="Y157" i="1"/>
  <c r="Y41" i="1"/>
  <c r="Y279" i="1"/>
  <c r="Y18" i="1"/>
  <c r="Y40" i="1"/>
  <c r="Y90" i="1"/>
  <c r="Y215" i="1"/>
  <c r="Y273" i="1"/>
  <c r="Y234" i="1"/>
  <c r="Y637" i="1"/>
  <c r="U96" i="1"/>
  <c r="W96" i="1" s="1"/>
  <c r="Y494" i="1"/>
  <c r="Y154" i="1"/>
  <c r="Y131" i="1"/>
  <c r="Y108" i="1"/>
  <c r="Y85" i="1"/>
  <c r="Y272" i="1"/>
  <c r="Y51" i="1"/>
  <c r="Y431" i="1"/>
  <c r="Y782" i="1"/>
  <c r="Y125" i="1"/>
  <c r="Y497" i="1"/>
  <c r="Y36" i="1"/>
  <c r="Y173" i="1"/>
  <c r="Y150" i="1"/>
  <c r="Y139" i="1"/>
  <c r="Y252" i="1"/>
  <c r="Y229" i="1"/>
  <c r="Y70" i="1"/>
  <c r="Y183" i="1"/>
  <c r="Y211" i="1"/>
  <c r="Y30" i="1"/>
  <c r="Y164" i="1"/>
  <c r="Y952" i="1"/>
  <c r="Y614" i="1"/>
  <c r="Y224" i="1"/>
  <c r="Y262" i="1"/>
  <c r="Y54" i="1"/>
  <c r="Y134" i="1"/>
  <c r="Y548" i="1"/>
  <c r="Y776" i="1"/>
  <c r="Y398" i="1"/>
  <c r="Y532" i="1"/>
  <c r="Y716" i="1"/>
  <c r="Y643" i="1"/>
  <c r="Y741" i="1"/>
  <c r="Y251" i="1"/>
  <c r="Y104" i="1"/>
  <c r="U112" i="1"/>
  <c r="W112" i="1" s="1"/>
  <c r="Y746" i="1"/>
  <c r="U737" i="1"/>
  <c r="W737" i="1" s="1"/>
  <c r="Y391" i="1"/>
  <c r="U105" i="1"/>
  <c r="W105" i="1" s="1"/>
  <c r="Y802" i="1"/>
  <c r="U206" i="1"/>
  <c r="W206" i="1" s="1"/>
  <c r="U362" i="1"/>
  <c r="W362" i="1" s="1"/>
  <c r="U380" i="1"/>
  <c r="W380" i="1" s="1"/>
  <c r="U386" i="1"/>
  <c r="W386" i="1" s="1"/>
  <c r="Y317" i="1"/>
  <c r="Y792" i="1"/>
  <c r="U257" i="1"/>
  <c r="W257" i="1" s="1"/>
  <c r="Y341" i="1"/>
  <c r="Y46" i="1"/>
  <c r="Y221" i="1"/>
  <c r="Y58" i="1"/>
  <c r="U724" i="1"/>
  <c r="W724" i="1" s="1"/>
  <c r="V89" i="1"/>
  <c r="V252" i="1"/>
  <c r="V251" i="1"/>
  <c r="U798" i="1"/>
  <c r="W798" i="1" s="1"/>
  <c r="U547" i="1"/>
  <c r="W547" i="1" s="1"/>
  <c r="U240" i="1"/>
  <c r="W240" i="1" s="1"/>
  <c r="U116" i="1"/>
  <c r="W116" i="1" s="1"/>
  <c r="U88" i="1"/>
  <c r="W88" i="1" s="1"/>
  <c r="U100" i="1"/>
  <c r="W100" i="1" s="1"/>
  <c r="U24" i="1"/>
  <c r="W24" i="1" s="1"/>
  <c r="U270" i="1"/>
  <c r="W270" i="1" s="1"/>
  <c r="U666" i="1"/>
  <c r="W666" i="1" s="1"/>
  <c r="U451" i="1"/>
  <c r="W451" i="1" s="1"/>
  <c r="U767" i="1"/>
  <c r="W767" i="1" s="1"/>
  <c r="U82" i="1"/>
  <c r="W82" i="1" s="1"/>
  <c r="V183" i="1"/>
  <c r="U371" i="1"/>
  <c r="W371" i="1" s="1"/>
  <c r="U590" i="1"/>
  <c r="W590" i="1" s="1"/>
  <c r="U755" i="1"/>
  <c r="W755" i="1" s="1"/>
  <c r="U550" i="1"/>
  <c r="W550" i="1" s="1"/>
  <c r="U692" i="1"/>
  <c r="W692" i="1" s="1"/>
  <c r="V139" i="1"/>
  <c r="U126" i="1"/>
  <c r="W126" i="1" s="1"/>
  <c r="U459" i="1"/>
  <c r="W459" i="1" s="1"/>
  <c r="U455" i="1"/>
  <c r="W455" i="1" s="1"/>
  <c r="U425" i="1"/>
  <c r="W425" i="1" s="1"/>
  <c r="U835" i="1"/>
  <c r="W835" i="1" s="1"/>
  <c r="U667" i="1"/>
  <c r="W667" i="1" s="1"/>
  <c r="U260" i="1"/>
  <c r="W260" i="1" s="1"/>
  <c r="V173" i="1"/>
  <c r="V119" i="1"/>
  <c r="V229" i="1"/>
  <c r="V70" i="1"/>
  <c r="U12" i="1"/>
  <c r="W12" i="1" s="1"/>
  <c r="V150" i="1"/>
  <c r="U713" i="1"/>
  <c r="W713" i="1" s="1"/>
  <c r="U757" i="1"/>
  <c r="W757" i="1" s="1"/>
  <c r="U750" i="1"/>
  <c r="W750" i="1" s="1"/>
  <c r="U326" i="1"/>
  <c r="W326" i="1" s="1"/>
  <c r="U686" i="1"/>
  <c r="W686" i="1" s="1"/>
  <c r="U709" i="1"/>
  <c r="W709" i="1" s="1"/>
  <c r="U804" i="1"/>
  <c r="W804" i="1" s="1"/>
  <c r="U794" i="1"/>
  <c r="W794" i="1" s="1"/>
  <c r="V223" i="1"/>
  <c r="U269" i="1"/>
  <c r="W269" i="1" s="1"/>
  <c r="U561" i="1"/>
  <c r="W561" i="1" s="1"/>
  <c r="U349" i="1"/>
  <c r="W349" i="1" s="1"/>
  <c r="V174" i="1"/>
  <c r="U476" i="1"/>
  <c r="W476" i="1" s="1"/>
  <c r="U408" i="1"/>
  <c r="W408" i="1" s="1"/>
  <c r="U420" i="1"/>
  <c r="W420" i="1" s="1"/>
  <c r="U355" i="1"/>
  <c r="W355" i="1" s="1"/>
  <c r="U612" i="1"/>
  <c r="W612" i="1" s="1"/>
  <c r="U479" i="1"/>
  <c r="W479" i="1" s="1"/>
  <c r="U344" i="1"/>
  <c r="W344" i="1" s="1"/>
  <c r="U332" i="1"/>
  <c r="W332" i="1" s="1"/>
  <c r="U314" i="1"/>
  <c r="W314" i="1" s="1"/>
  <c r="U672" i="1"/>
  <c r="W672" i="1" s="1"/>
  <c r="U367" i="1"/>
  <c r="W367" i="1" s="1"/>
  <c r="U708" i="1"/>
  <c r="W708" i="1" s="1"/>
  <c r="U634" i="1"/>
  <c r="W634" i="1" s="1"/>
  <c r="U572" i="1"/>
  <c r="W572" i="1" s="1"/>
  <c r="U821" i="1"/>
  <c r="W821" i="1" s="1"/>
  <c r="U727" i="1"/>
  <c r="W727" i="1" s="1"/>
  <c r="U699" i="1"/>
  <c r="W699" i="1" s="1"/>
  <c r="U764" i="1"/>
  <c r="W764" i="1" s="1"/>
  <c r="U320" i="1"/>
  <c r="W320" i="1" s="1"/>
  <c r="U331" i="1"/>
  <c r="W331" i="1" s="1"/>
  <c r="U343" i="1"/>
  <c r="W343" i="1" s="1"/>
  <c r="U15" i="1"/>
  <c r="W15" i="1" s="1"/>
  <c r="U478" i="1"/>
  <c r="W478" i="1" s="1"/>
  <c r="U537" i="1"/>
  <c r="W537" i="1" s="1"/>
  <c r="U574" i="1"/>
  <c r="W574" i="1" s="1"/>
  <c r="U975" i="1"/>
  <c r="W975" i="1" s="1"/>
  <c r="U316" i="1"/>
  <c r="W316" i="1" s="1"/>
  <c r="V51" i="1"/>
  <c r="U261" i="1"/>
  <c r="W261" i="1" s="1"/>
  <c r="U627" i="1"/>
  <c r="W627" i="1" s="1"/>
  <c r="U565" i="1"/>
  <c r="W565" i="1" s="1"/>
  <c r="U591" i="1"/>
  <c r="W591" i="1" s="1"/>
  <c r="U529" i="1"/>
  <c r="W529" i="1" s="1"/>
  <c r="U845" i="1"/>
  <c r="W845" i="1" s="1"/>
  <c r="U601" i="1"/>
  <c r="W601" i="1" s="1"/>
  <c r="U410" i="1"/>
  <c r="W410" i="1" s="1"/>
  <c r="U772" i="1"/>
  <c r="W772" i="1" s="1"/>
  <c r="U366" i="1"/>
  <c r="W366" i="1" s="1"/>
  <c r="U94" i="1"/>
  <c r="W94" i="1" s="1"/>
  <c r="U72" i="1"/>
  <c r="W72" i="1" s="1"/>
  <c r="V131" i="1"/>
  <c r="U542" i="1"/>
  <c r="W542" i="1" s="1"/>
  <c r="U567" i="1"/>
  <c r="W567" i="1" s="1"/>
  <c r="U743" i="1"/>
  <c r="W743" i="1" s="1"/>
  <c r="U333" i="1"/>
  <c r="W333" i="1" s="1"/>
  <c r="U518" i="1"/>
  <c r="W518" i="1" s="1"/>
  <c r="U705" i="1"/>
  <c r="W705" i="1" s="1"/>
  <c r="U448" i="1"/>
  <c r="W448" i="1" s="1"/>
  <c r="U354" i="1"/>
  <c r="W354" i="1" s="1"/>
  <c r="U935" i="1"/>
  <c r="W935" i="1" s="1"/>
  <c r="U551" i="1"/>
  <c r="W551" i="1" s="1"/>
  <c r="U660" i="1"/>
  <c r="W660" i="1" s="1"/>
  <c r="U263" i="1"/>
  <c r="W263" i="1" s="1"/>
  <c r="U778" i="1"/>
  <c r="W778" i="1" s="1"/>
  <c r="U481" i="1"/>
  <c r="W481" i="1" s="1"/>
  <c r="U429" i="1"/>
  <c r="W429" i="1" s="1"/>
  <c r="U578" i="1"/>
  <c r="W578" i="1" s="1"/>
  <c r="U385" i="1"/>
  <c r="W385" i="1" s="1"/>
  <c r="U770" i="1"/>
  <c r="W770" i="1" s="1"/>
  <c r="U120" i="1"/>
  <c r="W120" i="1" s="1"/>
  <c r="V85" i="1"/>
  <c r="V54" i="1"/>
  <c r="U488" i="1"/>
  <c r="W488" i="1" s="1"/>
  <c r="U233" i="1"/>
  <c r="W233" i="1" s="1"/>
  <c r="U249" i="1"/>
  <c r="W249" i="1" s="1"/>
  <c r="U231" i="1"/>
  <c r="W231" i="1" s="1"/>
  <c r="U606" i="1"/>
  <c r="W606" i="1" s="1"/>
  <c r="U951" i="1"/>
  <c r="W951" i="1" s="1"/>
  <c r="V58" i="1"/>
  <c r="U913" i="1"/>
  <c r="W913" i="1" s="1"/>
  <c r="U943" i="1"/>
  <c r="W943" i="1" s="1"/>
  <c r="U507" i="1"/>
  <c r="W507" i="1" s="1"/>
  <c r="U180" i="1"/>
  <c r="W180" i="1" s="1"/>
  <c r="U275" i="1"/>
  <c r="W275" i="1" s="1"/>
  <c r="V125" i="1"/>
  <c r="U730" i="1"/>
  <c r="W730" i="1" s="1"/>
  <c r="U597" i="1"/>
  <c r="W597" i="1" s="1"/>
  <c r="U306" i="1"/>
  <c r="W306" i="1" s="1"/>
  <c r="U361" i="1"/>
  <c r="W361" i="1" s="1"/>
  <c r="U719" i="1"/>
  <c r="W719" i="1" s="1"/>
  <c r="U833" i="1"/>
  <c r="W833" i="1" s="1"/>
  <c r="U78" i="1"/>
  <c r="W78" i="1" s="1"/>
  <c r="U436" i="1"/>
  <c r="W436" i="1" s="1"/>
  <c r="U711" i="1"/>
  <c r="W711" i="1" s="1"/>
  <c r="V18" i="1"/>
  <c r="V215" i="1"/>
  <c r="U907" i="1"/>
  <c r="W907" i="1" s="1"/>
  <c r="U621" i="1"/>
  <c r="W621" i="1" s="1"/>
  <c r="U319" i="1"/>
  <c r="W319" i="1" s="1"/>
  <c r="U785" i="1"/>
  <c r="W785" i="1" s="1"/>
  <c r="U636" i="1"/>
  <c r="W636" i="1" s="1"/>
  <c r="U577" i="1"/>
  <c r="W577" i="1" s="1"/>
  <c r="U698" i="1"/>
  <c r="W698" i="1" s="1"/>
  <c r="U641" i="1"/>
  <c r="W641" i="1" s="1"/>
  <c r="U584" i="1"/>
  <c r="W584" i="1" s="1"/>
  <c r="U582" i="1"/>
  <c r="W582" i="1" s="1"/>
  <c r="U628" i="1"/>
  <c r="W628" i="1" s="1"/>
  <c r="U702" i="1"/>
  <c r="W702" i="1" s="1"/>
  <c r="U517" i="1"/>
  <c r="W517" i="1" s="1"/>
  <c r="U828" i="1"/>
  <c r="W828" i="1" s="1"/>
  <c r="U587" i="1"/>
  <c r="W587" i="1" s="1"/>
  <c r="U409" i="1"/>
  <c r="W409" i="1" s="1"/>
  <c r="U321" i="1"/>
  <c r="W321" i="1" s="1"/>
  <c r="U609" i="1"/>
  <c r="W609" i="1" s="1"/>
  <c r="U721" i="1"/>
  <c r="W721" i="1" s="1"/>
  <c r="U338" i="1"/>
  <c r="W338" i="1" s="1"/>
  <c r="U677" i="1"/>
  <c r="W677" i="1" s="1"/>
  <c r="U620" i="1"/>
  <c r="W620" i="1" s="1"/>
  <c r="U789" i="1"/>
  <c r="W789" i="1" s="1"/>
  <c r="U931" i="1"/>
  <c r="W931" i="1" s="1"/>
  <c r="U605" i="1"/>
  <c r="W605" i="1" s="1"/>
  <c r="U948" i="1"/>
  <c r="W948" i="1" s="1"/>
  <c r="U939" i="1"/>
  <c r="W939" i="1" s="1"/>
  <c r="U514" i="1"/>
  <c r="W514" i="1" s="1"/>
  <c r="U836" i="1"/>
  <c r="W836" i="1" s="1"/>
  <c r="U647" i="1"/>
  <c r="W647" i="1" s="1"/>
  <c r="U866" i="1"/>
  <c r="W866" i="1" s="1"/>
  <c r="U392" i="1"/>
  <c r="W392" i="1" s="1"/>
  <c r="U690" i="1"/>
  <c r="W690" i="1" s="1"/>
  <c r="U543" i="1"/>
  <c r="W543" i="1" s="1"/>
  <c r="U790" i="1"/>
  <c r="W790" i="1" s="1"/>
  <c r="U683" i="1"/>
  <c r="W683" i="1" s="1"/>
  <c r="U808" i="1"/>
  <c r="W808" i="1" s="1"/>
  <c r="U829" i="1"/>
  <c r="W829" i="1" s="1"/>
  <c r="U731" i="1"/>
  <c r="W731" i="1" s="1"/>
  <c r="U891" i="1"/>
  <c r="W891" i="1" s="1"/>
  <c r="U313" i="1"/>
  <c r="W313" i="1" s="1"/>
  <c r="U442" i="1"/>
  <c r="W442" i="1" s="1"/>
  <c r="U304" i="1"/>
  <c r="W304" i="1" s="1"/>
  <c r="U775" i="1"/>
  <c r="W775" i="1" s="1"/>
  <c r="U329" i="1"/>
  <c r="W329" i="1" s="1"/>
  <c r="U706" i="1"/>
  <c r="W706" i="1" s="1"/>
  <c r="U483" i="1"/>
  <c r="W483" i="1" s="1"/>
  <c r="U156" i="1"/>
  <c r="W156" i="1" s="1"/>
  <c r="V106" i="1"/>
  <c r="U525" i="1"/>
  <c r="W525" i="1" s="1"/>
  <c r="U763" i="1"/>
  <c r="W763" i="1" s="1"/>
  <c r="U403" i="1"/>
  <c r="W403" i="1" s="1"/>
  <c r="U703" i="1"/>
  <c r="W703" i="1" s="1"/>
  <c r="U502" i="1"/>
  <c r="W502" i="1" s="1"/>
  <c r="U651" i="1"/>
  <c r="W651" i="1" s="1"/>
  <c r="U506" i="1"/>
  <c r="W506" i="1" s="1"/>
  <c r="U395" i="1"/>
  <c r="W395" i="1" s="1"/>
  <c r="U761" i="1"/>
  <c r="W761" i="1" s="1"/>
  <c r="U368" i="1"/>
  <c r="W368" i="1" s="1"/>
  <c r="U49" i="1"/>
  <c r="W49" i="1" s="1"/>
  <c r="V262" i="1"/>
  <c r="V164" i="1"/>
  <c r="U791" i="1"/>
  <c r="W791" i="1" s="1"/>
  <c r="U501" i="1"/>
  <c r="W501" i="1" s="1"/>
  <c r="U449" i="1"/>
  <c r="W449" i="1" s="1"/>
  <c r="U640" i="1"/>
  <c r="W640" i="1" s="1"/>
  <c r="U696" i="1"/>
  <c r="W696" i="1" s="1"/>
  <c r="U394" i="1"/>
  <c r="W394" i="1" s="1"/>
  <c r="U339" i="1"/>
  <c r="W339" i="1" s="1"/>
  <c r="U376" i="1"/>
  <c r="W376" i="1" s="1"/>
  <c r="U480" i="1"/>
  <c r="W480" i="1" s="1"/>
  <c r="U168" i="1"/>
  <c r="W168" i="1" s="1"/>
  <c r="V41" i="1"/>
  <c r="U765" i="1"/>
  <c r="W765" i="1" s="1"/>
  <c r="U617" i="1"/>
  <c r="W617" i="1" s="1"/>
  <c r="U573" i="1"/>
  <c r="W573" i="1" s="1"/>
  <c r="U583" i="1"/>
  <c r="W583" i="1" s="1"/>
  <c r="U325" i="1"/>
  <c r="W325" i="1" s="1"/>
  <c r="U613" i="1"/>
  <c r="W613" i="1" s="1"/>
  <c r="U422" i="1"/>
  <c r="W422" i="1" s="1"/>
  <c r="U995" i="1"/>
  <c r="W995" i="1" s="1"/>
  <c r="U372" i="1"/>
  <c r="W372" i="1" s="1"/>
  <c r="U650" i="1"/>
  <c r="W650" i="1" s="1"/>
  <c r="U796" i="1"/>
  <c r="W796" i="1" s="1"/>
  <c r="U440" i="1"/>
  <c r="W440" i="1" s="1"/>
  <c r="U191" i="1"/>
  <c r="W191" i="1" s="1"/>
  <c r="V191" i="1"/>
  <c r="U904" i="1"/>
  <c r="W904" i="1" s="1"/>
  <c r="V83" i="1"/>
  <c r="U83" i="1"/>
  <c r="W83" i="1" s="1"/>
  <c r="U618" i="1"/>
  <c r="W618" i="1" s="1"/>
  <c r="U519" i="1"/>
  <c r="W519" i="1" s="1"/>
  <c r="U382" i="1"/>
  <c r="W382" i="1" s="1"/>
  <c r="V137" i="1"/>
  <c r="U137" i="1"/>
  <c r="W137" i="1" s="1"/>
  <c r="V722" i="1"/>
  <c r="U722" i="1"/>
  <c r="W722" i="1" s="1"/>
  <c r="U870" i="1"/>
  <c r="W870" i="1" s="1"/>
  <c r="V725" i="1"/>
  <c r="U725" i="1"/>
  <c r="W725" i="1" s="1"/>
  <c r="V589" i="1"/>
  <c r="U589" i="1"/>
  <c r="W589" i="1" s="1"/>
  <c r="U102" i="1"/>
  <c r="W102" i="1" s="1"/>
  <c r="V102" i="1"/>
  <c r="U236" i="1"/>
  <c r="W236" i="1" s="1"/>
  <c r="V236" i="1"/>
  <c r="U14" i="1"/>
  <c r="W14" i="1" s="1"/>
  <c r="V14" i="1"/>
  <c r="U285" i="1"/>
  <c r="W285" i="1" s="1"/>
  <c r="V285" i="1"/>
  <c r="U75" i="1"/>
  <c r="W75" i="1" s="1"/>
  <c r="V75" i="1"/>
  <c r="U430" i="1"/>
  <c r="W430" i="1" s="1"/>
  <c r="V817" i="1"/>
  <c r="U817" i="1"/>
  <c r="W817" i="1" s="1"/>
  <c r="U600" i="1"/>
  <c r="W600" i="1" s="1"/>
  <c r="V167" i="1"/>
  <c r="U167" i="1"/>
  <c r="W167" i="1" s="1"/>
  <c r="U190" i="1"/>
  <c r="W190" i="1" s="1"/>
  <c r="V190" i="1"/>
  <c r="V43" i="1"/>
  <c r="U43" i="1"/>
  <c r="W43" i="1" s="1"/>
  <c r="U176" i="1"/>
  <c r="W176" i="1" s="1"/>
  <c r="V76" i="1"/>
  <c r="U76" i="1"/>
  <c r="W76" i="1" s="1"/>
  <c r="V198" i="1"/>
  <c r="U198" i="1"/>
  <c r="W198" i="1" s="1"/>
  <c r="U181" i="1"/>
  <c r="W181" i="1" s="1"/>
  <c r="V48" i="1"/>
  <c r="U48" i="1"/>
  <c r="W48" i="1" s="1"/>
  <c r="U65" i="1"/>
  <c r="W65" i="1" s="1"/>
  <c r="V65" i="1"/>
  <c r="U34" i="1"/>
  <c r="W34" i="1" s="1"/>
  <c r="V34" i="1"/>
  <c r="U227" i="1"/>
  <c r="W227" i="1" s="1"/>
  <c r="U266" i="1"/>
  <c r="W266" i="1" s="1"/>
  <c r="U759" i="1"/>
  <c r="W759" i="1" s="1"/>
  <c r="U515" i="1"/>
  <c r="W515" i="1" s="1"/>
  <c r="U788" i="1"/>
  <c r="W788" i="1" s="1"/>
  <c r="V130" i="1"/>
  <c r="U130" i="1"/>
  <c r="W130" i="1" s="1"/>
  <c r="U524" i="1"/>
  <c r="W524" i="1" s="1"/>
  <c r="V46" i="1"/>
  <c r="U623" i="1"/>
  <c r="W623" i="1" s="1"/>
  <c r="V302" i="1"/>
  <c r="U302" i="1"/>
  <c r="W302" i="1" s="1"/>
  <c r="U670" i="1"/>
  <c r="W670" i="1" s="1"/>
  <c r="U843" i="1"/>
  <c r="W843" i="1" s="1"/>
  <c r="U84" i="1"/>
  <c r="W84" i="1" s="1"/>
  <c r="U170" i="1"/>
  <c r="W170" i="1" s="1"/>
  <c r="V170" i="1"/>
  <c r="U213" i="1"/>
  <c r="W213" i="1" s="1"/>
  <c r="V213" i="1"/>
  <c r="V16" i="1"/>
  <c r="U16" i="1"/>
  <c r="W16" i="1" s="1"/>
  <c r="V221" i="1"/>
  <c r="V491" i="1"/>
  <c r="U491" i="1"/>
  <c r="W491" i="1" s="1"/>
  <c r="V144" i="1"/>
  <c r="U144" i="1"/>
  <c r="W144" i="1" s="1"/>
  <c r="U228" i="1"/>
  <c r="W228" i="1" s="1"/>
  <c r="U77" i="1"/>
  <c r="W77" i="1" s="1"/>
  <c r="V66" i="1"/>
  <c r="U816" i="1"/>
  <c r="W816" i="1" s="1"/>
  <c r="U811" i="1"/>
  <c r="W811" i="1" s="1"/>
  <c r="U439" i="1"/>
  <c r="W439" i="1" s="1"/>
  <c r="U664" i="1"/>
  <c r="W664" i="1" s="1"/>
  <c r="U888" i="1"/>
  <c r="W888" i="1" s="1"/>
  <c r="U691" i="1"/>
  <c r="W691" i="1" s="1"/>
  <c r="U452" i="1"/>
  <c r="W452" i="1" s="1"/>
  <c r="U810" i="1"/>
  <c r="W810" i="1" s="1"/>
  <c r="U437" i="1"/>
  <c r="W437" i="1" s="1"/>
  <c r="U685" i="1"/>
  <c r="W685" i="1" s="1"/>
  <c r="V22" i="1"/>
  <c r="U630" i="1"/>
  <c r="W630" i="1" s="1"/>
  <c r="U489" i="1"/>
  <c r="W489" i="1" s="1"/>
  <c r="U599" i="1"/>
  <c r="W599" i="1" s="1"/>
  <c r="U521" i="1"/>
  <c r="W521" i="1" s="1"/>
  <c r="U575" i="1"/>
  <c r="W575" i="1" s="1"/>
  <c r="U509" i="1"/>
  <c r="W509" i="1" s="1"/>
  <c r="U462" i="1"/>
  <c r="W462" i="1" s="1"/>
  <c r="U753" i="1"/>
  <c r="W753" i="1" s="1"/>
  <c r="U453" i="1"/>
  <c r="W453" i="1" s="1"/>
  <c r="U728" i="1"/>
  <c r="W728" i="1" s="1"/>
  <c r="U511" i="1"/>
  <c r="W511" i="1" s="1"/>
  <c r="V123" i="1"/>
  <c r="U365" i="1"/>
  <c r="W365" i="1" s="1"/>
  <c r="U585" i="1"/>
  <c r="W585" i="1" s="1"/>
  <c r="U197" i="1"/>
  <c r="W197" i="1" s="1"/>
  <c r="U441" i="1"/>
  <c r="W441" i="1" s="1"/>
  <c r="U255" i="1"/>
  <c r="W255" i="1" s="1"/>
  <c r="V273" i="1"/>
  <c r="U754" i="1"/>
  <c r="W754" i="1" s="1"/>
  <c r="U841" i="1"/>
  <c r="W841" i="1" s="1"/>
  <c r="U402" i="1"/>
  <c r="W402" i="1" s="1"/>
  <c r="U823" i="1"/>
  <c r="W823" i="1" s="1"/>
  <c r="U364" i="1"/>
  <c r="W364" i="1" s="1"/>
  <c r="U675" i="1"/>
  <c r="W675" i="1" s="1"/>
  <c r="U720" i="1"/>
  <c r="W720" i="1" s="1"/>
  <c r="U482" i="1"/>
  <c r="W482" i="1" s="1"/>
  <c r="U258" i="1"/>
  <c r="W258" i="1" s="1"/>
  <c r="U195" i="1"/>
  <c r="W195" i="1" s="1"/>
  <c r="U447" i="1"/>
  <c r="W447" i="1" s="1"/>
  <c r="U616" i="1"/>
  <c r="W616" i="1" s="1"/>
  <c r="U638" i="1"/>
  <c r="W638" i="1" s="1"/>
  <c r="U766" i="1"/>
  <c r="W766" i="1" s="1"/>
  <c r="U348" i="1"/>
  <c r="W348" i="1" s="1"/>
  <c r="U454" i="1"/>
  <c r="W454" i="1" s="1"/>
  <c r="U484" i="1"/>
  <c r="W484" i="1" s="1"/>
  <c r="U487" i="1"/>
  <c r="W487" i="1" s="1"/>
  <c r="U322" i="1"/>
  <c r="W322" i="1" s="1"/>
  <c r="U457" i="1"/>
  <c r="W457" i="1" s="1"/>
  <c r="U458" i="1"/>
  <c r="W458" i="1" s="1"/>
  <c r="U328" i="1"/>
  <c r="W328" i="1" s="1"/>
  <c r="U307" i="1"/>
  <c r="W307" i="1" s="1"/>
  <c r="U624" i="1"/>
  <c r="W624" i="1" s="1"/>
  <c r="U435" i="1"/>
  <c r="W435" i="1" s="1"/>
  <c r="U397" i="1"/>
  <c r="W397" i="1" s="1"/>
  <c r="U404" i="1"/>
  <c r="W404" i="1" s="1"/>
  <c r="U308" i="1"/>
  <c r="W308" i="1" s="1"/>
  <c r="V272" i="1"/>
  <c r="V90" i="1"/>
  <c r="V107" i="1"/>
  <c r="U536" i="1"/>
  <c r="W536" i="1" s="1"/>
  <c r="U340" i="1"/>
  <c r="W340" i="1" s="1"/>
  <c r="U346" i="1"/>
  <c r="W346" i="1" s="1"/>
  <c r="U955" i="1"/>
  <c r="W955" i="1" s="1"/>
  <c r="U373" i="1"/>
  <c r="W373" i="1" s="1"/>
  <c r="U603" i="1"/>
  <c r="W603" i="1" s="1"/>
  <c r="U538" i="1"/>
  <c r="W538" i="1" s="1"/>
  <c r="U717" i="1"/>
  <c r="W717" i="1" s="1"/>
  <c r="U571" i="1"/>
  <c r="W571" i="1" s="1"/>
  <c r="U787" i="1"/>
  <c r="W787" i="1" s="1"/>
  <c r="U500" i="1"/>
  <c r="W500" i="1" s="1"/>
  <c r="U849" i="1"/>
  <c r="W849" i="1" s="1"/>
  <c r="U738" i="1"/>
  <c r="W738" i="1" s="1"/>
  <c r="U652" i="1"/>
  <c r="W652" i="1" s="1"/>
  <c r="U539" i="1"/>
  <c r="W539" i="1" s="1"/>
  <c r="U689" i="1"/>
  <c r="W689" i="1" s="1"/>
  <c r="U645" i="1"/>
  <c r="W645" i="1" s="1"/>
  <c r="U580" i="1"/>
  <c r="W580" i="1" s="1"/>
  <c r="U554" i="1"/>
  <c r="W554" i="1" s="1"/>
  <c r="U563" i="1"/>
  <c r="W563" i="1" s="1"/>
  <c r="U851" i="1"/>
  <c r="W851" i="1" s="1"/>
  <c r="U530" i="1"/>
  <c r="W530" i="1" s="1"/>
  <c r="U558" i="1"/>
  <c r="W558" i="1" s="1"/>
  <c r="U381" i="1"/>
  <c r="W381" i="1" s="1"/>
  <c r="U663" i="1"/>
  <c r="W663" i="1" s="1"/>
  <c r="U608" i="1"/>
  <c r="W608" i="1" s="1"/>
  <c r="U379" i="1"/>
  <c r="W379" i="1" s="1"/>
  <c r="U819" i="1"/>
  <c r="W819" i="1" s="1"/>
  <c r="U526" i="1"/>
  <c r="W526" i="1" s="1"/>
  <c r="U375" i="1"/>
  <c r="W375" i="1" s="1"/>
  <c r="U653" i="1"/>
  <c r="W653" i="1" s="1"/>
  <c r="U910" i="1"/>
  <c r="W910" i="1" s="1"/>
  <c r="U912" i="1"/>
  <c r="W912" i="1" s="1"/>
  <c r="U827" i="1"/>
  <c r="W827" i="1" s="1"/>
  <c r="U419" i="1"/>
  <c r="W419" i="1" s="1"/>
  <c r="U635" i="1"/>
  <c r="W635" i="1" s="1"/>
  <c r="U747" i="1"/>
  <c r="W747" i="1" s="1"/>
  <c r="U923" i="1"/>
  <c r="W923" i="1" s="1"/>
  <c r="U704" i="1"/>
  <c r="W704" i="1" s="1"/>
  <c r="U209" i="1"/>
  <c r="W209" i="1" s="1"/>
  <c r="V114" i="1"/>
  <c r="U155" i="1"/>
  <c r="W155" i="1" s="1"/>
  <c r="U188" i="1"/>
  <c r="W188" i="1" s="1"/>
  <c r="V224" i="1"/>
  <c r="U278" i="1"/>
  <c r="W278" i="1" s="1"/>
  <c r="V204" i="1"/>
  <c r="U135" i="1"/>
  <c r="W135" i="1" s="1"/>
  <c r="V177" i="1"/>
  <c r="V134" i="1"/>
  <c r="U290" i="1"/>
  <c r="W290" i="1" s="1"/>
  <c r="U193" i="1"/>
  <c r="W193" i="1" s="1"/>
  <c r="V157" i="1"/>
  <c r="U387" i="1"/>
  <c r="W387" i="1" s="1"/>
  <c r="U312" i="1"/>
  <c r="W312" i="1" s="1"/>
  <c r="U378" i="1"/>
  <c r="W378" i="1" s="1"/>
  <c r="U771" i="1"/>
  <c r="W771" i="1" s="1"/>
  <c r="U445" i="1"/>
  <c r="W445" i="1" s="1"/>
  <c r="U632" i="1"/>
  <c r="W632" i="1" s="1"/>
  <c r="U693" i="1"/>
  <c r="W693" i="1" s="1"/>
  <c r="U544" i="1"/>
  <c r="W544" i="1" s="1"/>
  <c r="U330" i="1"/>
  <c r="W330" i="1" s="1"/>
  <c r="U305" i="1"/>
  <c r="W305" i="1" s="1"/>
  <c r="U825" i="1"/>
  <c r="W825" i="1" s="1"/>
  <c r="U679" i="1"/>
  <c r="W679" i="1" s="1"/>
  <c r="U460" i="1"/>
  <c r="W460" i="1" s="1"/>
  <c r="U562" i="1"/>
  <c r="W562" i="1" s="1"/>
  <c r="U434" i="1"/>
  <c r="W434" i="1" s="1"/>
  <c r="U646" i="1"/>
  <c r="W646" i="1" s="1"/>
  <c r="U358" i="1"/>
  <c r="W358" i="1" s="1"/>
  <c r="U384" i="1"/>
  <c r="W384" i="1" s="1"/>
  <c r="U996" i="1"/>
  <c r="W996" i="1" s="1"/>
  <c r="V138" i="1"/>
  <c r="U138" i="1"/>
  <c r="W138" i="1" s="1"/>
  <c r="U556" i="1"/>
  <c r="W556" i="1" s="1"/>
  <c r="U128" i="1"/>
  <c r="W128" i="1" s="1"/>
  <c r="U64" i="1"/>
  <c r="W64" i="1" s="1"/>
  <c r="V42" i="1"/>
  <c r="V234" i="1"/>
  <c r="V158" i="1"/>
  <c r="U9" i="1"/>
  <c r="W9" i="1" s="1"/>
  <c r="V108" i="1"/>
  <c r="V154" i="1"/>
  <c r="U784" i="1"/>
  <c r="W784" i="1" s="1"/>
  <c r="U739" i="1"/>
  <c r="W739" i="1" s="1"/>
  <c r="U694" i="1"/>
  <c r="W694" i="1" s="1"/>
  <c r="U822" i="1"/>
  <c r="W822" i="1" s="1"/>
  <c r="U186" i="1"/>
  <c r="W186" i="1" s="1"/>
  <c r="U293" i="1"/>
  <c r="W293" i="1" s="1"/>
  <c r="U192" i="1"/>
  <c r="W192" i="1" s="1"/>
  <c r="U566" i="1"/>
  <c r="W566" i="1" s="1"/>
  <c r="U200" i="1"/>
  <c r="W200" i="1" s="1"/>
  <c r="U121" i="1"/>
  <c r="W121" i="1" s="1"/>
  <c r="U146" i="1"/>
  <c r="W146" i="1" s="1"/>
  <c r="U201" i="1"/>
  <c r="W201" i="1" s="1"/>
  <c r="U20" i="1"/>
  <c r="W20" i="1" s="1"/>
  <c r="U214" i="1"/>
  <c r="W214" i="1" s="1"/>
  <c r="V279" i="1"/>
  <c r="U244" i="1"/>
  <c r="W244" i="1" s="1"/>
  <c r="U281" i="1"/>
  <c r="W281" i="1" s="1"/>
  <c r="U111" i="1"/>
  <c r="W111" i="1" s="1"/>
  <c r="U10" i="1"/>
  <c r="W10" i="1" s="1"/>
  <c r="U254" i="1"/>
  <c r="W254" i="1" s="1"/>
  <c r="U208" i="1"/>
  <c r="W208" i="1" s="1"/>
  <c r="V104" i="1"/>
  <c r="V30" i="1"/>
  <c r="U189" i="1"/>
  <c r="W189" i="1" s="1"/>
  <c r="V219" i="1"/>
  <c r="U644" i="1"/>
  <c r="W644" i="1" s="1"/>
  <c r="U450" i="1"/>
  <c r="W450" i="1" s="1"/>
  <c r="U475" i="1"/>
  <c r="W475" i="1" s="1"/>
  <c r="U760" i="1"/>
  <c r="W760" i="1" s="1"/>
  <c r="U593" i="1"/>
  <c r="W593" i="1" s="1"/>
  <c r="U465" i="1"/>
  <c r="W465" i="1" s="1"/>
  <c r="U726" i="1"/>
  <c r="W726" i="1" s="1"/>
  <c r="U357" i="1"/>
  <c r="W357" i="1" s="1"/>
  <c r="U495" i="1"/>
  <c r="W495" i="1" s="1"/>
  <c r="U522" i="1"/>
  <c r="W522" i="1" s="1"/>
  <c r="U79" i="1"/>
  <c r="W79" i="1" s="1"/>
  <c r="U109" i="1"/>
  <c r="W109" i="1" s="1"/>
  <c r="U8" i="1"/>
  <c r="W8" i="1" s="1"/>
  <c r="U291" i="1"/>
  <c r="W291" i="1" s="1"/>
  <c r="U239" i="1"/>
  <c r="W239" i="1" s="1"/>
  <c r="V11" i="1"/>
  <c r="U292" i="1"/>
  <c r="W292" i="1" s="1"/>
  <c r="U235" i="1"/>
  <c r="W235" i="1" s="1"/>
  <c r="V31" i="1"/>
  <c r="U31" i="1"/>
  <c r="W31" i="1" s="1"/>
  <c r="U549" i="1"/>
  <c r="W549" i="1" s="1"/>
  <c r="U560" i="1"/>
  <c r="W560" i="1" s="1"/>
  <c r="U468" i="1"/>
  <c r="W468" i="1" s="1"/>
  <c r="U552" i="1"/>
  <c r="W552" i="1" s="1"/>
  <c r="U751" i="1"/>
  <c r="W751" i="1" s="1"/>
  <c r="U545" i="1"/>
  <c r="W545" i="1" s="1"/>
  <c r="U504" i="1"/>
  <c r="W504" i="1" s="1"/>
  <c r="U492" i="1"/>
  <c r="W492" i="1" s="1"/>
  <c r="U604" i="1"/>
  <c r="W604" i="1" s="1"/>
  <c r="U336" i="1"/>
  <c r="W336" i="1" s="1"/>
  <c r="U426" i="1"/>
  <c r="W426" i="1" s="1"/>
  <c r="U826" i="1"/>
  <c r="W826" i="1" s="1"/>
  <c r="U662" i="1"/>
  <c r="W662" i="1" s="1"/>
  <c r="U388" i="1"/>
  <c r="W388" i="1" s="1"/>
  <c r="U824" i="1"/>
  <c r="W824" i="1" s="1"/>
  <c r="U359" i="1"/>
  <c r="W359" i="1" s="1"/>
  <c r="U615" i="1"/>
  <c r="W615" i="1" s="1"/>
  <c r="U714" i="1"/>
  <c r="W714" i="1" s="1"/>
  <c r="U446" i="1"/>
  <c r="W446" i="1" s="1"/>
  <c r="U546" i="1"/>
  <c r="W546" i="1" s="1"/>
  <c r="U486" i="1"/>
  <c r="W486" i="1" s="1"/>
  <c r="U834" i="1"/>
  <c r="W834" i="1" s="1"/>
  <c r="U735" i="1"/>
  <c r="W735" i="1" s="1"/>
  <c r="U541" i="1"/>
  <c r="W541" i="1" s="1"/>
  <c r="U557" i="1"/>
  <c r="W557" i="1" s="1"/>
  <c r="U315" i="1"/>
  <c r="W315" i="1" s="1"/>
  <c r="U805" i="1"/>
  <c r="W805" i="1" s="1"/>
  <c r="U149" i="1"/>
  <c r="W149" i="1" s="1"/>
  <c r="V288" i="1"/>
  <c r="U95" i="1"/>
  <c r="W95" i="1" s="1"/>
  <c r="U124" i="1"/>
  <c r="W124" i="1" s="1"/>
  <c r="U510" i="1"/>
  <c r="W510" i="1" s="1"/>
  <c r="U878" i="1"/>
  <c r="W878" i="1" s="1"/>
  <c r="U748" i="1"/>
  <c r="W748" i="1" s="1"/>
  <c r="U399" i="1"/>
  <c r="W399" i="1" s="1"/>
  <c r="U987" i="1"/>
  <c r="W987" i="1" s="1"/>
  <c r="U972" i="1"/>
  <c r="W972" i="1" s="1"/>
  <c r="U674" i="1"/>
  <c r="W674" i="1" s="1"/>
  <c r="U334" i="1"/>
  <c r="W334" i="1" s="1"/>
  <c r="U461" i="1"/>
  <c r="W461" i="1" s="1"/>
  <c r="U564" i="1"/>
  <c r="W564" i="1" s="1"/>
  <c r="U749" i="1"/>
  <c r="W749" i="1" s="1"/>
  <c r="U559" i="1"/>
  <c r="W559" i="1" s="1"/>
  <c r="U490" i="1"/>
  <c r="W490" i="1" s="1"/>
  <c r="U756" i="1"/>
  <c r="W756" i="1" s="1"/>
  <c r="U687" i="1"/>
  <c r="W687" i="1" s="1"/>
  <c r="U639" i="1"/>
  <c r="W639" i="1" s="1"/>
  <c r="U884" i="1"/>
  <c r="W884" i="1" s="1"/>
  <c r="U673" i="1"/>
  <c r="W673" i="1" s="1"/>
  <c r="U813" i="1"/>
  <c r="W813" i="1" s="1"/>
  <c r="U745" i="1"/>
  <c r="W745" i="1" s="1"/>
  <c r="U44" i="1"/>
  <c r="W44" i="1" s="1"/>
  <c r="U33" i="1"/>
  <c r="W33" i="1" s="1"/>
  <c r="U396" i="1"/>
  <c r="W396" i="1" s="1"/>
  <c r="U820" i="1"/>
  <c r="W820" i="1" s="1"/>
  <c r="U656" i="1"/>
  <c r="W656" i="1" s="1"/>
  <c r="U523" i="1"/>
  <c r="W523" i="1" s="1"/>
  <c r="U695" i="1"/>
  <c r="W695" i="1" s="1"/>
  <c r="U595" i="1"/>
  <c r="W595" i="1" s="1"/>
  <c r="U413" i="1"/>
  <c r="W413" i="1" s="1"/>
  <c r="U533" i="1"/>
  <c r="W533" i="1" s="1"/>
  <c r="U318" i="1"/>
  <c r="W318" i="1" s="1"/>
  <c r="U508" i="1"/>
  <c r="W508" i="1" s="1"/>
  <c r="U531" i="1"/>
  <c r="W531" i="1" s="1"/>
  <c r="U902" i="1"/>
  <c r="W902" i="1" s="1"/>
  <c r="U310" i="1"/>
  <c r="W310" i="1" s="1"/>
  <c r="U671" i="1"/>
  <c r="W671" i="1" s="1"/>
  <c r="U498" i="1"/>
  <c r="W498" i="1" s="1"/>
  <c r="U892" i="1"/>
  <c r="W892" i="1" s="1"/>
  <c r="U815" i="1"/>
  <c r="W815" i="1" s="1"/>
  <c r="U611" i="1"/>
  <c r="W611" i="1" s="1"/>
  <c r="U414" i="1"/>
  <c r="W414" i="1" s="1"/>
  <c r="U323" i="1"/>
  <c r="W323" i="1" s="1"/>
  <c r="U768" i="1"/>
  <c r="W768" i="1" s="1"/>
  <c r="U622" i="1"/>
  <c r="W622" i="1" s="1"/>
  <c r="U405" i="1"/>
  <c r="W405" i="1" s="1"/>
  <c r="U400" i="1"/>
  <c r="W400" i="1" s="1"/>
  <c r="U463" i="1"/>
  <c r="W463" i="1" s="1"/>
  <c r="U830" i="1"/>
  <c r="W830" i="1" s="1"/>
  <c r="U444" i="1"/>
  <c r="W444" i="1" s="1"/>
  <c r="U676" i="1"/>
  <c r="W676" i="1" s="1"/>
  <c r="U581" i="1"/>
  <c r="W581" i="1" s="1"/>
  <c r="U370" i="1"/>
  <c r="W370" i="1" s="1"/>
  <c r="U555" i="1"/>
  <c r="W555" i="1" s="1"/>
  <c r="U505" i="1"/>
  <c r="W505" i="1" s="1"/>
  <c r="U535" i="1"/>
  <c r="W535" i="1" s="1"/>
  <c r="U438" i="1"/>
  <c r="W438" i="1" s="1"/>
  <c r="U860" i="1"/>
  <c r="W860" i="1" s="1"/>
  <c r="U390" i="1"/>
  <c r="W390" i="1" s="1"/>
  <c r="U350" i="1"/>
  <c r="W350" i="1" s="1"/>
  <c r="U493" i="1"/>
  <c r="W493" i="1" s="1"/>
  <c r="U324" i="1"/>
  <c r="W324" i="1" s="1"/>
  <c r="U588" i="1"/>
  <c r="W588" i="1" s="1"/>
  <c r="U786" i="1"/>
  <c r="W786" i="1" s="1"/>
  <c r="U610" i="1"/>
  <c r="W610" i="1" s="1"/>
  <c r="U540" i="1"/>
  <c r="W540" i="1" s="1"/>
  <c r="U345" i="1"/>
  <c r="W345" i="1" s="1"/>
  <c r="U477" i="1"/>
  <c r="W477" i="1" s="1"/>
  <c r="U684" i="1"/>
  <c r="W684" i="1" s="1"/>
  <c r="U377" i="1"/>
  <c r="W377" i="1" s="1"/>
  <c r="U407" i="1"/>
  <c r="W407" i="1" s="1"/>
  <c r="U474" i="1"/>
  <c r="W474" i="1" s="1"/>
  <c r="U393" i="1"/>
  <c r="W393" i="1" s="1"/>
  <c r="U417" i="1"/>
  <c r="W417" i="1" s="1"/>
  <c r="U406" i="1"/>
  <c r="W406" i="1" s="1"/>
  <c r="U415" i="1"/>
  <c r="W415" i="1" s="1"/>
  <c r="U669" i="1"/>
  <c r="W669" i="1" s="1"/>
  <c r="U967" i="1"/>
  <c r="W967" i="1" s="1"/>
  <c r="U432" i="1"/>
  <c r="W432" i="1" s="1"/>
  <c r="U496" i="1"/>
  <c r="W496" i="1" s="1"/>
  <c r="U469" i="1"/>
  <c r="W469" i="1" s="1"/>
  <c r="U516" i="1"/>
  <c r="W516" i="1" s="1"/>
  <c r="U978" i="1"/>
  <c r="W978" i="1" s="1"/>
  <c r="U570" i="1"/>
  <c r="W570" i="1" s="1"/>
  <c r="U732" i="1"/>
  <c r="W732" i="1" s="1"/>
  <c r="U712" i="1"/>
  <c r="W712" i="1" s="1"/>
  <c r="U773" i="1"/>
  <c r="W773" i="1" s="1"/>
  <c r="U428" i="1"/>
  <c r="W428" i="1" s="1"/>
  <c r="U594" i="1"/>
  <c r="W594" i="1" s="1"/>
  <c r="U363" i="1"/>
  <c r="W363" i="1" s="1"/>
  <c r="U659" i="1"/>
  <c r="W659" i="1" s="1"/>
  <c r="U342" i="1"/>
  <c r="W342" i="1" s="1"/>
  <c r="U351" i="1"/>
  <c r="W351" i="1" s="1"/>
  <c r="U762" i="1"/>
  <c r="W762" i="1" s="1"/>
  <c r="U800" i="1"/>
  <c r="W800" i="1" s="1"/>
  <c r="U464" i="1"/>
  <c r="W464" i="1" s="1"/>
  <c r="U682" i="1"/>
  <c r="W682" i="1" s="1"/>
  <c r="U471" i="1"/>
  <c r="W471" i="1" s="1"/>
  <c r="U779" i="1"/>
  <c r="W779" i="1" s="1"/>
  <c r="U309" i="1"/>
  <c r="W309" i="1" s="1"/>
  <c r="U360" i="1"/>
  <c r="W360" i="1" s="1"/>
  <c r="U527" i="1"/>
  <c r="W527" i="1" s="1"/>
  <c r="U421" i="1"/>
  <c r="W421" i="1" s="1"/>
  <c r="U513" i="1"/>
  <c r="W513" i="1" s="1"/>
  <c r="U423" i="1"/>
  <c r="W423" i="1" s="1"/>
  <c r="U416" i="1"/>
  <c r="W416" i="1" s="1"/>
  <c r="U954" i="1"/>
  <c r="W954" i="1" s="1"/>
  <c r="U831" i="1"/>
  <c r="W831" i="1" s="1"/>
  <c r="U327" i="1"/>
  <c r="W327" i="1" s="1"/>
  <c r="U930" i="1"/>
  <c r="W930" i="1" s="1"/>
  <c r="U642" i="1"/>
  <c r="W642" i="1" s="1"/>
  <c r="U528" i="1"/>
  <c r="W528" i="1" s="1"/>
  <c r="U596" i="1"/>
  <c r="W596" i="1" s="1"/>
  <c r="U680" i="1"/>
  <c r="W680" i="1" s="1"/>
  <c r="U626" i="1"/>
  <c r="W626" i="1" s="1"/>
  <c r="U793" i="1"/>
  <c r="W793" i="1" s="1"/>
  <c r="U629" i="1"/>
  <c r="W629" i="1" s="1"/>
  <c r="U839" i="1"/>
  <c r="W839" i="1" s="1"/>
  <c r="U678" i="1"/>
  <c r="W678" i="1" s="1"/>
  <c r="U777" i="1"/>
  <c r="W777" i="1" s="1"/>
  <c r="U729" i="1"/>
  <c r="W729" i="1" s="1"/>
  <c r="U718" i="1"/>
  <c r="W718" i="1" s="1"/>
  <c r="U707" i="1"/>
  <c r="W707" i="1" s="1"/>
  <c r="U840" i="1"/>
  <c r="W840" i="1" s="1"/>
  <c r="U576" i="1"/>
  <c r="W576" i="1" s="1"/>
  <c r="U688" i="1"/>
  <c r="W688" i="1" s="1"/>
  <c r="U812" i="1"/>
  <c r="W812" i="1" s="1"/>
  <c r="U783" i="1"/>
  <c r="W783" i="1" s="1"/>
  <c r="U799" i="1"/>
  <c r="W799" i="1" s="1"/>
  <c r="U807" i="1"/>
  <c r="W807" i="1" s="1"/>
  <c r="U383" i="1"/>
  <c r="W383" i="1" s="1"/>
  <c r="U700" i="1"/>
  <c r="W700" i="1" s="1"/>
  <c r="U648" i="1"/>
  <c r="W648" i="1" s="1"/>
  <c r="U553" i="1"/>
  <c r="W553" i="1" s="1"/>
  <c r="U311" i="1"/>
  <c r="W311" i="1" s="1"/>
  <c r="U472" i="1"/>
  <c r="W472" i="1" s="1"/>
  <c r="U456" i="1"/>
  <c r="W456" i="1" s="1"/>
  <c r="U412" i="1"/>
  <c r="W412" i="1" s="1"/>
  <c r="U534" i="1"/>
  <c r="W534" i="1" s="1"/>
  <c r="U427" i="1"/>
  <c r="W427" i="1" s="1"/>
  <c r="U352" i="1"/>
  <c r="W352" i="1" s="1"/>
  <c r="U723" i="1"/>
  <c r="W723" i="1" s="1"/>
  <c r="U568" i="1"/>
  <c r="W568" i="1" s="1"/>
  <c r="U401" i="1"/>
  <c r="W401" i="1" s="1"/>
  <c r="U369" i="1"/>
  <c r="W369" i="1" s="1"/>
  <c r="U424" i="1"/>
  <c r="W424" i="1" s="1"/>
  <c r="U499" i="1"/>
  <c r="W499" i="1" s="1"/>
  <c r="U411" i="1"/>
  <c r="W411" i="1" s="1"/>
  <c r="U809" i="1"/>
  <c r="W809" i="1" s="1"/>
  <c r="U668" i="1"/>
  <c r="W668" i="1" s="1"/>
  <c r="U433" i="1"/>
  <c r="W433" i="1" s="1"/>
  <c r="U769" i="1"/>
  <c r="W769" i="1" s="1"/>
  <c r="U654" i="1"/>
  <c r="W654" i="1" s="1"/>
  <c r="U347" i="1"/>
  <c r="W347" i="1" s="1"/>
  <c r="U569" i="1"/>
  <c r="W569" i="1" s="1"/>
  <c r="U115" i="1"/>
  <c r="W115" i="1" s="1"/>
  <c r="U148" i="1"/>
  <c r="W148" i="1" s="1"/>
  <c r="U136" i="1"/>
  <c r="W136" i="1" s="1"/>
  <c r="U132" i="1"/>
  <c r="W132" i="1" s="1"/>
  <c r="U98" i="1"/>
  <c r="W98" i="1" s="1"/>
  <c r="U117" i="1"/>
  <c r="W117" i="1" s="1"/>
  <c r="U179" i="1"/>
  <c r="W179" i="1" s="1"/>
  <c r="U25" i="1"/>
  <c r="W25" i="1" s="1"/>
  <c r="U7" i="1"/>
  <c r="W7" i="1" s="1"/>
  <c r="U194" i="1"/>
  <c r="W194" i="1" s="1"/>
  <c r="U182" i="1"/>
  <c r="W182" i="1" s="1"/>
  <c r="U13" i="1"/>
  <c r="W13" i="1" s="1"/>
  <c r="U63" i="1"/>
  <c r="W63" i="1" s="1"/>
  <c r="U250" i="1"/>
  <c r="W250" i="1" s="1"/>
  <c r="U232" i="1"/>
  <c r="W232" i="1" s="1"/>
  <c r="U56" i="1"/>
  <c r="W56" i="1" s="1"/>
  <c r="U238" i="1"/>
  <c r="W238" i="1" s="1"/>
  <c r="U160" i="1"/>
  <c r="W160" i="1" s="1"/>
  <c r="U19" i="1"/>
  <c r="W19" i="1" s="1"/>
  <c r="U87" i="1"/>
  <c r="W87" i="1" s="1"/>
  <c r="U53" i="1"/>
  <c r="W53" i="1" s="1"/>
  <c r="U264" i="1"/>
  <c r="W264" i="1" s="1"/>
  <c r="U267" i="1"/>
  <c r="W267" i="1" s="1"/>
  <c r="U52" i="1"/>
  <c r="W52" i="1" s="1"/>
  <c r="U196" i="1"/>
  <c r="W196" i="1" s="1"/>
  <c r="U35" i="1"/>
  <c r="W35" i="1" s="1"/>
  <c r="U91" i="1"/>
  <c r="W91" i="1" s="1"/>
  <c r="U241" i="1"/>
  <c r="W241" i="1" s="1"/>
  <c r="U151" i="1"/>
  <c r="W151" i="1" s="1"/>
  <c r="U45" i="1"/>
  <c r="W45" i="1" s="1"/>
  <c r="U300" i="1"/>
  <c r="W300" i="1" s="1"/>
  <c r="U69" i="1"/>
  <c r="W69" i="1" s="1"/>
  <c r="U246" i="1"/>
  <c r="W246" i="1" s="1"/>
  <c r="U57" i="1"/>
  <c r="W57" i="1" s="1"/>
  <c r="U207" i="1"/>
  <c r="W207" i="1" s="1"/>
  <c r="U50" i="1"/>
  <c r="W50" i="1" s="1"/>
  <c r="U17" i="1"/>
  <c r="W17" i="1" s="1"/>
  <c r="U97" i="1"/>
  <c r="W97" i="1" s="1"/>
  <c r="U271" i="1"/>
  <c r="W271" i="1" s="1"/>
  <c r="U247" i="1"/>
  <c r="W247" i="1" s="1"/>
  <c r="U225" i="1"/>
  <c r="W225" i="1" s="1"/>
  <c r="U163" i="1"/>
  <c r="W163" i="1" s="1"/>
  <c r="U237" i="1"/>
  <c r="W237" i="1" s="1"/>
  <c r="U256" i="1"/>
  <c r="W256" i="1" s="1"/>
  <c r="U280" i="1"/>
  <c r="W280" i="1" s="1"/>
  <c r="U93" i="1"/>
  <c r="W93" i="1" s="1"/>
  <c r="U38" i="1"/>
  <c r="W38" i="1" s="1"/>
  <c r="U274" i="1"/>
  <c r="W274" i="1" s="1"/>
  <c r="U92" i="1"/>
  <c r="W92" i="1" s="1"/>
  <c r="U276" i="1"/>
  <c r="W276" i="1" s="1"/>
  <c r="U178" i="1"/>
  <c r="W178" i="1" s="1"/>
  <c r="U23" i="1"/>
  <c r="W23" i="1" s="1"/>
  <c r="U217" i="1"/>
  <c r="W217" i="1" s="1"/>
  <c r="U289" i="1"/>
  <c r="W289" i="1" s="1"/>
  <c r="U60" i="1"/>
  <c r="W60" i="1" s="1"/>
  <c r="U140" i="1"/>
  <c r="W140" i="1" s="1"/>
  <c r="U282" i="1"/>
  <c r="W282" i="1" s="1"/>
  <c r="U145" i="1"/>
  <c r="W145" i="1" s="1"/>
  <c r="U202" i="1"/>
  <c r="W202" i="1" s="1"/>
  <c r="U171" i="1"/>
  <c r="W171" i="1" s="1"/>
  <c r="U253" i="1"/>
  <c r="W253" i="1" s="1"/>
  <c r="U147" i="1"/>
  <c r="W147" i="1" s="1"/>
  <c r="U248" i="1"/>
  <c r="W248" i="1" s="1"/>
  <c r="U29" i="1"/>
  <c r="W29" i="1" s="1"/>
  <c r="U216" i="1"/>
  <c r="W216" i="1" s="1"/>
  <c r="U37" i="1"/>
  <c r="W37" i="1" s="1"/>
  <c r="U143" i="1"/>
  <c r="W143" i="1" s="1"/>
  <c r="U110" i="1"/>
  <c r="W110" i="1" s="1"/>
  <c r="U86" i="1"/>
  <c r="W86" i="1" s="1"/>
  <c r="U161" i="1"/>
  <c r="W161" i="1" s="1"/>
  <c r="U67" i="1"/>
  <c r="W67" i="1" s="1"/>
  <c r="U169" i="1"/>
  <c r="W169" i="1" s="1"/>
  <c r="U47" i="1"/>
  <c r="W47" i="1" s="1"/>
  <c r="U61" i="1"/>
  <c r="W61" i="1" s="1"/>
  <c r="U166" i="1"/>
  <c r="W166" i="1" s="1"/>
  <c r="U294" i="1"/>
  <c r="W294" i="1" s="1"/>
  <c r="U185" i="1"/>
  <c r="W185" i="1" s="1"/>
  <c r="U212" i="1"/>
  <c r="W212" i="1" s="1"/>
  <c r="U26" i="1"/>
  <c r="W26" i="1" s="1"/>
  <c r="U286" i="1"/>
  <c r="W286" i="1" s="1"/>
  <c r="U39" i="1"/>
  <c r="W39" i="1" s="1"/>
  <c r="U268" i="1"/>
  <c r="W268" i="1" s="1"/>
  <c r="U245" i="1"/>
  <c r="W245" i="1" s="1"/>
  <c r="U162" i="1"/>
  <c r="W162" i="1" s="1"/>
  <c r="U133" i="1"/>
  <c r="W133" i="1" s="1"/>
  <c r="U127" i="1"/>
  <c r="W127" i="1" s="1"/>
  <c r="U226" i="1"/>
  <c r="W226" i="1" s="1"/>
  <c r="U222" i="1"/>
  <c r="W222" i="1" s="1"/>
  <c r="U220" i="1"/>
  <c r="W220" i="1" s="1"/>
  <c r="U287" i="1"/>
  <c r="W287" i="1" s="1"/>
  <c r="U118" i="1"/>
  <c r="W118" i="1" s="1"/>
  <c r="U243" i="1"/>
  <c r="W243" i="1" s="1"/>
  <c r="U141" i="1"/>
  <c r="W141" i="1" s="1"/>
  <c r="U283" i="1"/>
  <c r="W283" i="1" s="1"/>
  <c r="U265" i="1"/>
  <c r="W265" i="1" s="1"/>
  <c r="U68" i="1"/>
  <c r="W68" i="1" s="1"/>
  <c r="U295" i="1"/>
  <c r="W295" i="1" s="1"/>
  <c r="U21" i="1"/>
  <c r="W21" i="1" s="1"/>
  <c r="U103" i="1"/>
  <c r="W103" i="1" s="1"/>
  <c r="U277" i="1"/>
  <c r="W277" i="1" s="1"/>
  <c r="U142" i="1"/>
  <c r="W142" i="1" s="1"/>
  <c r="U122" i="1"/>
  <c r="W122" i="1" s="1"/>
  <c r="U242" i="1"/>
  <c r="W242" i="1" s="1"/>
  <c r="U62" i="1"/>
  <c r="W62" i="1" s="1"/>
  <c r="U205" i="1"/>
  <c r="W205" i="1" s="1"/>
  <c r="U203" i="1"/>
  <c r="W203" i="1" s="1"/>
  <c r="U27" i="1"/>
  <c r="W27" i="1" s="1"/>
  <c r="U159" i="1"/>
  <c r="W159" i="1" s="1"/>
  <c r="U113" i="1"/>
  <c r="W113" i="1" s="1"/>
  <c r="U74" i="1"/>
  <c r="W74" i="1" s="1"/>
  <c r="U129" i="1"/>
  <c r="W129" i="1" s="1"/>
  <c r="U55" i="1"/>
  <c r="W55" i="1" s="1"/>
  <c r="U297" i="1"/>
  <c r="W297" i="1" s="1"/>
  <c r="U187" i="1"/>
  <c r="W187" i="1" s="1"/>
  <c r="U80" i="1"/>
  <c r="W80" i="1" s="1"/>
  <c r="U153" i="1"/>
  <c r="W153" i="1" s="1"/>
  <c r="U298" i="1"/>
  <c r="W298" i="1" s="1"/>
  <c r="U184" i="1"/>
  <c r="W184" i="1" s="1"/>
  <c r="U301" i="1"/>
  <c r="W301" i="1" s="1"/>
  <c r="U165" i="1"/>
  <c r="W165" i="1" s="1"/>
  <c r="U175" i="1"/>
  <c r="W175" i="1" s="1"/>
  <c r="U172" i="1"/>
  <c r="W172" i="1" s="1"/>
  <c r="U32" i="1"/>
  <c r="W32" i="1" s="1"/>
  <c r="U296" i="1"/>
  <c r="W296" i="1" s="1"/>
  <c r="U99" i="1"/>
  <c r="W99" i="1" s="1"/>
  <c r="U230" i="1"/>
  <c r="W230" i="1" s="1"/>
  <c r="U101" i="1"/>
  <c r="W101" i="1" s="1"/>
  <c r="U210" i="1"/>
  <c r="W210" i="1" s="1"/>
  <c r="U299" i="1"/>
  <c r="W299" i="1" s="1"/>
  <c r="U259" i="1"/>
  <c r="W259" i="1" s="1"/>
  <c r="U71" i="1"/>
  <c r="W71" i="1" s="1"/>
  <c r="U199" i="1"/>
  <c r="W199" i="1" s="1"/>
  <c r="U59" i="1"/>
  <c r="W59" i="1" s="1"/>
  <c r="J3" i="5"/>
  <c r="L3" i="5" s="1"/>
  <c r="U842" i="1" l="1"/>
  <c r="W842" i="1" s="1"/>
  <c r="W51" i="10"/>
  <c r="W249" i="10"/>
  <c r="W16" i="11"/>
  <c r="W252" i="11"/>
  <c r="Y66" i="10"/>
  <c r="W109" i="12"/>
  <c r="U901" i="1"/>
  <c r="W901" i="1" s="1"/>
  <c r="W247" i="10"/>
  <c r="U928" i="1"/>
  <c r="W928" i="1" s="1"/>
  <c r="U997" i="1"/>
  <c r="W997" i="1" s="1"/>
  <c r="Y301" i="10"/>
  <c r="W185" i="10"/>
  <c r="U838" i="1"/>
  <c r="W838" i="1" s="1"/>
  <c r="Y67" i="10"/>
  <c r="Y69" i="12"/>
  <c r="W123" i="12"/>
  <c r="U956" i="1"/>
  <c r="W956" i="1" s="1"/>
  <c r="Y28" i="10"/>
  <c r="Y277" i="11"/>
  <c r="Y205" i="12"/>
  <c r="U946" i="1"/>
  <c r="W946" i="1" s="1"/>
  <c r="U932" i="1"/>
  <c r="W932" i="1" s="1"/>
  <c r="W59" i="12"/>
  <c r="W232" i="11"/>
  <c r="U897" i="1"/>
  <c r="W897" i="1" s="1"/>
  <c r="U983" i="1"/>
  <c r="W983" i="1" s="1"/>
  <c r="U937" i="1"/>
  <c r="W937" i="1" s="1"/>
  <c r="W11" i="11"/>
  <c r="Y135" i="10"/>
  <c r="W62" i="10"/>
  <c r="Y25" i="12"/>
  <c r="Y62" i="12"/>
  <c r="W23" i="10"/>
  <c r="U896" i="1"/>
  <c r="W896" i="1" s="1"/>
  <c r="Y227" i="10"/>
  <c r="Y138" i="10"/>
  <c r="U846" i="1"/>
  <c r="W846" i="1" s="1"/>
  <c r="U895" i="1"/>
  <c r="W895" i="1" s="1"/>
  <c r="W139" i="10"/>
  <c r="W264" i="11"/>
  <c r="U882" i="1"/>
  <c r="Y274" i="10"/>
  <c r="Y63" i="10"/>
  <c r="W27" i="12"/>
  <c r="U917" i="1"/>
  <c r="W917" i="1" s="1"/>
  <c r="U795" i="1"/>
  <c r="W795" i="1" s="1"/>
  <c r="U969" i="1"/>
  <c r="W969" i="1" s="1"/>
  <c r="Y815" i="11"/>
  <c r="U801" i="1"/>
  <c r="W801" i="1" s="1"/>
  <c r="U736" i="1"/>
  <c r="W736" i="1" s="1"/>
  <c r="W60" i="10"/>
  <c r="Y39" i="10"/>
  <c r="W222" i="10"/>
  <c r="Y118" i="12"/>
  <c r="Y16" i="12"/>
  <c r="U872" i="1"/>
  <c r="Y69" i="11"/>
  <c r="W52" i="12"/>
  <c r="Y87" i="12"/>
  <c r="U848" i="1"/>
  <c r="W848" i="1" s="1"/>
  <c r="W231" i="11"/>
  <c r="W61" i="10"/>
  <c r="Y33" i="11"/>
  <c r="U710" i="1"/>
  <c r="W710" i="1" s="1"/>
  <c r="U856" i="1"/>
  <c r="W856" i="1" s="1"/>
  <c r="W313" i="10"/>
  <c r="W32" i="12"/>
  <c r="U926" i="1"/>
  <c r="W926" i="1" s="1"/>
  <c r="W136" i="10"/>
  <c r="Y452" i="11"/>
  <c r="U1000" i="1"/>
  <c r="Y1000" i="1" s="1"/>
  <c r="Y43" i="10"/>
  <c r="Y140" i="10"/>
  <c r="W116" i="12"/>
  <c r="W282" i="11"/>
  <c r="U876" i="1"/>
  <c r="W876" i="1" s="1"/>
  <c r="U867" i="1"/>
  <c r="W867" i="1" s="1"/>
  <c r="W152" i="11"/>
  <c r="Y620" i="11"/>
  <c r="W288" i="11"/>
  <c r="Y92" i="10"/>
  <c r="W142" i="11"/>
  <c r="W176" i="10"/>
  <c r="U602" i="1"/>
  <c r="W602" i="1" s="1"/>
  <c r="U909" i="1"/>
  <c r="W909" i="1" s="1"/>
  <c r="U992" i="1"/>
  <c r="W245" i="11"/>
  <c r="Y35" i="10"/>
  <c r="Y123" i="10"/>
  <c r="Y206" i="11"/>
  <c r="Y680" i="11"/>
  <c r="W44" i="12"/>
  <c r="W122" i="10"/>
  <c r="Y602" i="10"/>
  <c r="Y65" i="12"/>
  <c r="W298" i="11"/>
  <c r="W34" i="11"/>
  <c r="W776" i="11"/>
  <c r="U918" i="1"/>
  <c r="W918" i="1" s="1"/>
  <c r="W38" i="11"/>
  <c r="U920" i="1"/>
  <c r="W920" i="1" s="1"/>
  <c r="U855" i="1"/>
  <c r="W855" i="1" s="1"/>
  <c r="Y49" i="10"/>
  <c r="U915" i="1"/>
  <c r="W915" i="1" s="1"/>
  <c r="U981" i="1"/>
  <c r="W981" i="1" s="1"/>
  <c r="W217" i="10"/>
  <c r="U976" i="1"/>
  <c r="W976" i="1" s="1"/>
  <c r="Y98" i="10"/>
  <c r="U947" i="1"/>
  <c r="W947" i="1" s="1"/>
  <c r="Y299" i="11"/>
  <c r="U916" i="1"/>
  <c r="W916" i="1" s="1"/>
  <c r="W265" i="10"/>
  <c r="U894" i="1"/>
  <c r="W894" i="1" s="1"/>
  <c r="W241" i="10"/>
  <c r="W275" i="10"/>
  <c r="Y949" i="10"/>
  <c r="W126" i="10"/>
  <c r="U970" i="1"/>
  <c r="W970" i="1" s="1"/>
  <c r="U982" i="1"/>
  <c r="W982" i="1" s="1"/>
  <c r="U871" i="1"/>
  <c r="W871" i="1" s="1"/>
  <c r="U898" i="1"/>
  <c r="W898" i="1" s="1"/>
  <c r="U979" i="1"/>
  <c r="W979" i="1" s="1"/>
  <c r="Y102" i="12"/>
  <c r="W15" i="12"/>
  <c r="U963" i="1"/>
  <c r="W963" i="1" s="1"/>
  <c r="W11" i="10"/>
  <c r="Y223" i="10"/>
  <c r="W21" i="10"/>
  <c r="W113" i="12"/>
  <c r="W12" i="11"/>
  <c r="Y120" i="12"/>
  <c r="Y207" i="10"/>
  <c r="W295" i="10"/>
  <c r="W96" i="12"/>
  <c r="W95" i="12"/>
  <c r="W70" i="12"/>
  <c r="U853" i="1"/>
  <c r="U933" i="1"/>
  <c r="W933" i="1" s="1"/>
  <c r="U865" i="1"/>
  <c r="W865" i="1" s="1"/>
  <c r="W22" i="10"/>
  <c r="U988" i="1"/>
  <c r="W988" i="1" s="1"/>
  <c r="W79" i="11"/>
  <c r="W312" i="11"/>
  <c r="Y139" i="11"/>
  <c r="Y271" i="11"/>
  <c r="U893" i="1"/>
  <c r="W893" i="1" s="1"/>
  <c r="Y54" i="10"/>
  <c r="W116" i="10"/>
  <c r="U964" i="1"/>
  <c r="W964" i="1" s="1"/>
  <c r="W185" i="12"/>
  <c r="U958" i="1"/>
  <c r="W958" i="1" s="1"/>
  <c r="U899" i="1"/>
  <c r="W899" i="1" s="1"/>
  <c r="U665" i="1"/>
  <c r="W665" i="1" s="1"/>
  <c r="U942" i="1"/>
  <c r="W942" i="1" s="1"/>
  <c r="Y195" i="10"/>
  <c r="Y113" i="10"/>
  <c r="Y64" i="12"/>
  <c r="Y93" i="12"/>
  <c r="Y246" i="12"/>
  <c r="Y17" i="12"/>
  <c r="W12" i="10"/>
  <c r="W260" i="11"/>
  <c r="W91" i="11"/>
  <c r="W280" i="11"/>
  <c r="W80" i="12"/>
  <c r="W100" i="12"/>
  <c r="Y20" i="12"/>
  <c r="U966" i="1"/>
  <c r="W966" i="1" s="1"/>
  <c r="U911" i="1"/>
  <c r="W911" i="1" s="1"/>
  <c r="U879" i="1"/>
  <c r="W879" i="1" s="1"/>
  <c r="W218" i="10"/>
  <c r="W112" i="10"/>
  <c r="Y21" i="11"/>
  <c r="W863" i="11"/>
  <c r="W23" i="11"/>
  <c r="W643" i="11"/>
  <c r="Y216" i="12"/>
  <c r="U965" i="1"/>
  <c r="W965" i="1" s="1"/>
  <c r="U903" i="1"/>
  <c r="W903" i="1" s="1"/>
  <c r="W15" i="10"/>
  <c r="Y107" i="1"/>
  <c r="U658" i="1"/>
  <c r="W658" i="1" s="1"/>
  <c r="U961" i="1"/>
  <c r="W961" i="1" s="1"/>
  <c r="U960" i="1"/>
  <c r="W960" i="1" s="1"/>
  <c r="U950" i="1"/>
  <c r="Y213" i="10"/>
  <c r="W283" i="11"/>
  <c r="Y47" i="12"/>
  <c r="W78" i="12"/>
  <c r="U953" i="1"/>
  <c r="W953" i="1" s="1"/>
  <c r="U962" i="1"/>
  <c r="W962" i="1" s="1"/>
  <c r="U905" i="1"/>
  <c r="W905" i="1" s="1"/>
  <c r="U877" i="1"/>
  <c r="W877" i="1" s="1"/>
  <c r="Y119" i="10"/>
  <c r="W100" i="10"/>
  <c r="Y97" i="10"/>
  <c r="Y18" i="10"/>
  <c r="Y55" i="10"/>
  <c r="W967" i="10"/>
  <c r="Y94" i="10"/>
  <c r="Y295" i="11"/>
  <c r="W481" i="11"/>
  <c r="W108" i="12"/>
  <c r="W117" i="12"/>
  <c r="Y60" i="12"/>
  <c r="U852" i="1"/>
  <c r="W852" i="1" s="1"/>
  <c r="Y177" i="10"/>
  <c r="Y145" i="11"/>
  <c r="Y92" i="12"/>
  <c r="W83" i="12"/>
  <c r="U990" i="1"/>
  <c r="W990" i="1" s="1"/>
  <c r="W174" i="12"/>
  <c r="W18" i="11"/>
  <c r="Y822" i="11"/>
  <c r="Y67" i="12"/>
  <c r="U993" i="1"/>
  <c r="W993" i="1" s="1"/>
  <c r="Y534" i="11"/>
  <c r="Y119" i="11"/>
  <c r="W63" i="12"/>
  <c r="W88" i="12"/>
  <c r="Y41" i="12"/>
  <c r="W50" i="10"/>
  <c r="W117" i="11"/>
  <c r="U858" i="1"/>
  <c r="W858" i="1" s="1"/>
  <c r="U927" i="1"/>
  <c r="W927" i="1" s="1"/>
  <c r="U657" i="1"/>
  <c r="W657" i="1" s="1"/>
  <c r="U945" i="1"/>
  <c r="W945" i="1" s="1"/>
  <c r="U968" i="1"/>
  <c r="W968" i="1" s="1"/>
  <c r="U889" i="1"/>
  <c r="Y169" i="10"/>
  <c r="Y163" i="11"/>
  <c r="W236" i="11"/>
  <c r="Y111" i="11"/>
  <c r="Y148" i="12"/>
  <c r="Y53" i="12"/>
  <c r="W104" i="12"/>
  <c r="U814" i="1"/>
  <c r="W814" i="1" s="1"/>
  <c r="U887" i="1"/>
  <c r="W887" i="1" s="1"/>
  <c r="U859" i="1"/>
  <c r="W859" i="1" s="1"/>
  <c r="U938" i="1"/>
  <c r="W938" i="1" s="1"/>
  <c r="W121" i="10"/>
  <c r="W300" i="11"/>
  <c r="Y276" i="11"/>
  <c r="Y77" i="12"/>
  <c r="Y249" i="12"/>
  <c r="W19" i="12"/>
  <c r="W48" i="12"/>
  <c r="U742" i="1"/>
  <c r="W742" i="1" s="1"/>
  <c r="U980" i="1"/>
  <c r="W980" i="1" s="1"/>
  <c r="Y37" i="10"/>
  <c r="Y108" i="11"/>
  <c r="Y241" i="11"/>
  <c r="W29" i="11"/>
  <c r="W30" i="12"/>
  <c r="U941" i="1"/>
  <c r="W941" i="1" s="1"/>
  <c r="U944" i="1"/>
  <c r="W944" i="1" s="1"/>
  <c r="U619" i="1"/>
  <c r="W619" i="1" s="1"/>
  <c r="W106" i="10"/>
  <c r="W242" i="10"/>
  <c r="Y654" i="11"/>
  <c r="W11" i="12"/>
  <c r="U957" i="1"/>
  <c r="W957" i="1" s="1"/>
  <c r="Y79" i="10"/>
  <c r="W595" i="11"/>
  <c r="Y111" i="12"/>
  <c r="W226" i="12"/>
  <c r="Y15" i="11"/>
  <c r="U971" i="1"/>
  <c r="W971" i="1" s="1"/>
  <c r="U873" i="1"/>
  <c r="W873" i="1" s="1"/>
  <c r="U974" i="1"/>
  <c r="W974" i="1" s="1"/>
  <c r="U925" i="1"/>
  <c r="W925" i="1" s="1"/>
  <c r="W31" i="10"/>
  <c r="U881" i="1"/>
  <c r="W881" i="1" s="1"/>
  <c r="Y120" i="10"/>
  <c r="W44" i="10"/>
  <c r="W9" i="12"/>
  <c r="W90" i="12"/>
  <c r="W24" i="12"/>
  <c r="U874" i="1"/>
  <c r="W874" i="1" s="1"/>
  <c r="U847" i="1"/>
  <c r="W847" i="1" s="1"/>
  <c r="U973" i="1"/>
  <c r="W973" i="1" s="1"/>
  <c r="U984" i="1"/>
  <c r="W984" i="1" s="1"/>
  <c r="U857" i="1"/>
  <c r="W857" i="1" s="1"/>
  <c r="U886" i="1"/>
  <c r="W886" i="1" s="1"/>
  <c r="U994" i="1"/>
  <c r="W994" i="1" s="1"/>
  <c r="U883" i="1"/>
  <c r="Y883" i="1" s="1"/>
  <c r="W107" i="10"/>
  <c r="W256" i="10"/>
  <c r="Y164" i="10"/>
  <c r="W125" i="11"/>
  <c r="W274" i="11"/>
  <c r="W937" i="11"/>
  <c r="W25" i="11"/>
  <c r="Y75" i="12"/>
  <c r="Y58" i="12"/>
  <c r="W37" i="12"/>
  <c r="W33" i="12"/>
  <c r="W76" i="12"/>
  <c r="W82" i="12"/>
  <c r="Y122" i="12"/>
  <c r="Y46" i="12"/>
  <c r="U806" i="1"/>
  <c r="W806" i="1" s="1"/>
  <c r="U919" i="1"/>
  <c r="W919" i="1" s="1"/>
  <c r="U890" i="1"/>
  <c r="W890" i="1" s="1"/>
  <c r="U900" i="1"/>
  <c r="W900" i="1" s="1"/>
  <c r="W964" i="12"/>
  <c r="W290" i="12"/>
  <c r="U914" i="1"/>
  <c r="W914" i="1" s="1"/>
  <c r="U989" i="1"/>
  <c r="W989" i="1" s="1"/>
  <c r="X938" i="1"/>
  <c r="W311" i="10"/>
  <c r="W187" i="11"/>
  <c r="W49" i="12"/>
  <c r="W94" i="12"/>
  <c r="W96" i="10"/>
  <c r="U875" i="1"/>
  <c r="W875" i="1" s="1"/>
  <c r="U929" i="1"/>
  <c r="W929" i="1" s="1"/>
  <c r="U908" i="1"/>
  <c r="W908" i="1" s="1"/>
  <c r="U959" i="1"/>
  <c r="W959" i="1" s="1"/>
  <c r="U924" i="1"/>
  <c r="W924" i="1" s="1"/>
  <c r="U906" i="1"/>
  <c r="W906" i="1" s="1"/>
  <c r="W304" i="10"/>
  <c r="W217" i="11"/>
  <c r="W82" i="11"/>
  <c r="W204" i="12"/>
  <c r="Y130" i="12"/>
  <c r="U869" i="1"/>
  <c r="W869" i="1" s="1"/>
  <c r="W278" i="12"/>
  <c r="W897" i="12"/>
  <c r="W114" i="12"/>
  <c r="Y266" i="11"/>
  <c r="W228" i="11"/>
  <c r="W19" i="11"/>
  <c r="W128" i="12"/>
  <c r="U863" i="1"/>
  <c r="W863" i="1" s="1"/>
  <c r="U861" i="1"/>
  <c r="W861" i="1" s="1"/>
  <c r="Y293" i="10"/>
  <c r="W286" i="11"/>
  <c r="W255" i="10"/>
  <c r="W36" i="10"/>
  <c r="Y114" i="10"/>
  <c r="W112" i="12"/>
  <c r="W79" i="12"/>
  <c r="W64" i="10"/>
  <c r="W287" i="11"/>
  <c r="W230" i="10"/>
  <c r="W121" i="12"/>
  <c r="W40" i="10"/>
  <c r="W25" i="10"/>
  <c r="Y201" i="10"/>
  <c r="Y268" i="10"/>
  <c r="Y131" i="12"/>
  <c r="W182" i="10"/>
  <c r="Y48" i="10"/>
  <c r="U864" i="1"/>
  <c r="W56" i="10"/>
  <c r="W32" i="11"/>
  <c r="W211" i="11"/>
  <c r="W20" i="11"/>
  <c r="W201" i="11"/>
  <c r="V5" i="11"/>
  <c r="V5" i="12"/>
  <c r="W796" i="10"/>
  <c r="W76" i="11"/>
  <c r="W795" i="11"/>
  <c r="W137" i="12"/>
  <c r="W55" i="12"/>
  <c r="Y80" i="10"/>
  <c r="W115" i="12"/>
  <c r="W261" i="10"/>
  <c r="Y98" i="12"/>
  <c r="W133" i="12"/>
  <c r="Y32" i="10"/>
  <c r="W316" i="11"/>
  <c r="Y315" i="11"/>
  <c r="Y244" i="11"/>
  <c r="Y37" i="11"/>
  <c r="W934" i="11"/>
  <c r="W203" i="12"/>
  <c r="W29" i="10"/>
  <c r="W110" i="10"/>
  <c r="Y270" i="11"/>
  <c r="Y99" i="12"/>
  <c r="Y185" i="11"/>
  <c r="Y14" i="12"/>
  <c r="W77" i="10"/>
  <c r="W24" i="10"/>
  <c r="W73" i="12"/>
  <c r="W58" i="10"/>
  <c r="W84" i="10"/>
  <c r="W132" i="10"/>
  <c r="W105" i="10"/>
  <c r="W114" i="11"/>
  <c r="V5" i="10"/>
  <c r="Y72" i="10"/>
  <c r="W173" i="11"/>
  <c r="W95" i="10"/>
  <c r="W810" i="10"/>
  <c r="W244" i="10"/>
  <c r="W209" i="10"/>
  <c r="W107" i="12"/>
  <c r="W30" i="10"/>
  <c r="W111" i="10"/>
  <c r="W72" i="12"/>
  <c r="W12" i="12"/>
  <c r="Y74" i="12"/>
  <c r="W270" i="10"/>
  <c r="W36" i="11"/>
  <c r="W250" i="11"/>
  <c r="Y40" i="12"/>
  <c r="Y8" i="12"/>
  <c r="Y173" i="10"/>
  <c r="W254" i="11"/>
  <c r="W172" i="11"/>
  <c r="W93" i="10"/>
  <c r="Y136" i="11"/>
  <c r="W219" i="11"/>
  <c r="Y219" i="10"/>
  <c r="Y21" i="12"/>
  <c r="W26" i="12"/>
  <c r="Y42" i="12"/>
  <c r="W212" i="11"/>
  <c r="Y122" i="11"/>
  <c r="W28" i="12"/>
  <c r="W102" i="10"/>
  <c r="Y105" i="11"/>
  <c r="W36" i="12"/>
  <c r="W239" i="11"/>
  <c r="Y8" i="10"/>
  <c r="Y208" i="10"/>
  <c r="W220" i="11"/>
  <c r="W61" i="12"/>
  <c r="Y180" i="10"/>
  <c r="W251" i="10"/>
  <c r="W248" i="11"/>
  <c r="S5" i="1"/>
  <c r="Y208" i="11"/>
  <c r="Y14" i="11"/>
  <c r="Y89" i="12"/>
  <c r="W275" i="11"/>
  <c r="Y137" i="10"/>
  <c r="Y134" i="12"/>
  <c r="W140" i="11"/>
  <c r="Y265" i="11"/>
  <c r="Y214" i="12"/>
  <c r="Y130" i="10"/>
  <c r="W197" i="10"/>
  <c r="W259" i="11"/>
  <c r="W280" i="10"/>
  <c r="W27" i="10"/>
  <c r="W203" i="10"/>
  <c r="W73" i="10"/>
  <c r="W638" i="11"/>
  <c r="Y278" i="10"/>
  <c r="W128" i="11"/>
  <c r="W39" i="12"/>
  <c r="Y86" i="12"/>
  <c r="W119" i="12"/>
  <c r="Y66" i="12"/>
  <c r="W139" i="12"/>
  <c r="Y279" i="12"/>
  <c r="W476" i="11"/>
  <c r="Y229" i="10"/>
  <c r="W184" i="11"/>
  <c r="W34" i="12"/>
  <c r="W31" i="12"/>
  <c r="W19" i="10"/>
  <c r="Y85" i="10"/>
  <c r="W54" i="12"/>
  <c r="Y53" i="10"/>
  <c r="Y199" i="10"/>
  <c r="W211" i="10"/>
  <c r="W231" i="10"/>
  <c r="Y796" i="11"/>
  <c r="Y168" i="11"/>
  <c r="W23" i="12"/>
  <c r="W194" i="11"/>
  <c r="Y225" i="10"/>
  <c r="W22" i="11"/>
  <c r="Y289" i="11"/>
  <c r="Y209" i="11"/>
  <c r="Y222" i="11"/>
  <c r="W225" i="11"/>
  <c r="W84" i="12"/>
  <c r="W190" i="12"/>
  <c r="W999" i="12"/>
  <c r="Y272" i="11"/>
  <c r="W31" i="11"/>
  <c r="W291" i="11"/>
  <c r="V921" i="1"/>
  <c r="U921" i="1"/>
  <c r="W253" i="11"/>
  <c r="Y247" i="11"/>
  <c r="Y50" i="12"/>
  <c r="Y898" i="12"/>
  <c r="Y17" i="10"/>
  <c r="W17" i="10"/>
  <c r="W38" i="12"/>
  <c r="Y38" i="12"/>
  <c r="Y7" i="12"/>
  <c r="W7" i="12"/>
  <c r="W7" i="10"/>
  <c r="Y7" i="10"/>
  <c r="Y8" i="11"/>
  <c r="W8" i="11"/>
  <c r="Y35" i="12"/>
  <c r="W35" i="12"/>
  <c r="Y9" i="11"/>
  <c r="W9" i="11"/>
  <c r="V985" i="1"/>
  <c r="U985" i="1"/>
  <c r="V977" i="1"/>
  <c r="U977" i="1"/>
  <c r="V868" i="1"/>
  <c r="U868" i="1"/>
  <c r="U934" i="1"/>
  <c r="V934" i="1"/>
  <c r="V862" i="1"/>
  <c r="U862" i="1"/>
  <c r="V991" i="1"/>
  <c r="U991" i="1"/>
  <c r="U986" i="1"/>
  <c r="V986" i="1"/>
  <c r="U940" i="1"/>
  <c r="V940" i="1"/>
  <c r="Y13" i="12"/>
  <c r="W13" i="12"/>
  <c r="Y18" i="12"/>
  <c r="W18" i="12"/>
  <c r="Y22" i="12"/>
  <c r="W22" i="12"/>
  <c r="Y17" i="11"/>
  <c r="W17" i="11"/>
  <c r="Y10" i="11"/>
  <c r="W10" i="11"/>
  <c r="W13" i="11"/>
  <c r="Y13" i="11"/>
  <c r="Y9" i="10"/>
  <c r="W9" i="10"/>
  <c r="W10" i="10"/>
  <c r="Y10" i="10"/>
  <c r="Y16" i="10"/>
  <c r="W16" i="10"/>
  <c r="Y976" i="12"/>
  <c r="W976" i="12"/>
  <c r="Y639" i="12"/>
  <c r="W639" i="12"/>
  <c r="Y659" i="12"/>
  <c r="W659" i="12"/>
  <c r="Y716" i="12"/>
  <c r="W716" i="12"/>
  <c r="Y396" i="12"/>
  <c r="W396" i="12"/>
  <c r="Y753" i="12"/>
  <c r="W753" i="12"/>
  <c r="Y479" i="12"/>
  <c r="W479" i="12"/>
  <c r="Y327" i="12"/>
  <c r="W327" i="12"/>
  <c r="Y460" i="12"/>
  <c r="W460" i="12"/>
  <c r="Y270" i="12"/>
  <c r="W270" i="12"/>
  <c r="Y473" i="12"/>
  <c r="W473" i="12"/>
  <c r="Y221" i="12"/>
  <c r="W221" i="12"/>
  <c r="Y209" i="12"/>
  <c r="W209" i="12"/>
  <c r="Y651" i="12"/>
  <c r="W651" i="12"/>
  <c r="Y783" i="12"/>
  <c r="W783" i="12"/>
  <c r="Y829" i="12"/>
  <c r="W829" i="12"/>
  <c r="Y823" i="12"/>
  <c r="W823" i="12"/>
  <c r="Y867" i="12"/>
  <c r="W867" i="12"/>
  <c r="Y325" i="12"/>
  <c r="W325" i="12"/>
  <c r="Y958" i="12"/>
  <c r="W958" i="12"/>
  <c r="Y210" i="12"/>
  <c r="W210" i="12"/>
  <c r="W717" i="12"/>
  <c r="Y717" i="12"/>
  <c r="Y149" i="12"/>
  <c r="W149" i="12"/>
  <c r="Y839" i="12"/>
  <c r="W839" i="12"/>
  <c r="W920" i="12"/>
  <c r="Y920" i="12"/>
  <c r="Y257" i="12"/>
  <c r="W257" i="12"/>
  <c r="Y140" i="12"/>
  <c r="W140" i="12"/>
  <c r="Y265" i="12"/>
  <c r="W265" i="12"/>
  <c r="Y172" i="12"/>
  <c r="W172" i="12"/>
  <c r="W357" i="12"/>
  <c r="Y357" i="12"/>
  <c r="Y736" i="12"/>
  <c r="W736" i="12"/>
  <c r="W591" i="12"/>
  <c r="Y591" i="12"/>
  <c r="Y762" i="12"/>
  <c r="W762" i="12"/>
  <c r="Y434" i="12"/>
  <c r="W434" i="12"/>
  <c r="Y757" i="12"/>
  <c r="W757" i="12"/>
  <c r="Y607" i="12"/>
  <c r="W607" i="12"/>
  <c r="W183" i="12"/>
  <c r="Y183" i="12"/>
  <c r="W440" i="12"/>
  <c r="Y440" i="12"/>
  <c r="Y488" i="12"/>
  <c r="W488" i="12"/>
  <c r="Y168" i="12"/>
  <c r="W168" i="12"/>
  <c r="Y671" i="12"/>
  <c r="W671" i="12"/>
  <c r="Y127" i="12"/>
  <c r="W127" i="12"/>
  <c r="Y498" i="12"/>
  <c r="W498" i="12"/>
  <c r="Y552" i="12"/>
  <c r="W552" i="12"/>
  <c r="Y781" i="12"/>
  <c r="W781" i="12"/>
  <c r="Y993" i="12"/>
  <c r="W993" i="12"/>
  <c r="Y910" i="12"/>
  <c r="W910" i="12"/>
  <c r="W362" i="12"/>
  <c r="Y362" i="12"/>
  <c r="W643" i="12"/>
  <c r="Y643" i="12"/>
  <c r="Y653" i="12"/>
  <c r="W653" i="12"/>
  <c r="W358" i="12"/>
  <c r="Y358" i="12"/>
  <c r="Y851" i="12"/>
  <c r="W851" i="12"/>
  <c r="Y344" i="12"/>
  <c r="W344" i="12"/>
  <c r="Y647" i="12"/>
  <c r="W647" i="12"/>
  <c r="Y1000" i="12"/>
  <c r="W1000" i="12"/>
  <c r="Y393" i="12"/>
  <c r="W393" i="12"/>
  <c r="W637" i="12"/>
  <c r="Y637" i="12"/>
  <c r="Y654" i="12"/>
  <c r="W654" i="12"/>
  <c r="Y266" i="12"/>
  <c r="W266" i="12"/>
  <c r="Y197" i="12"/>
  <c r="W197" i="12"/>
  <c r="Y234" i="12"/>
  <c r="W234" i="12"/>
  <c r="W673" i="12"/>
  <c r="Y673" i="12"/>
  <c r="Y556" i="12"/>
  <c r="W556" i="12"/>
  <c r="Y349" i="12"/>
  <c r="W349" i="12"/>
  <c r="W640" i="12"/>
  <c r="Y640" i="12"/>
  <c r="W359" i="12"/>
  <c r="Y359" i="12"/>
  <c r="Y306" i="12"/>
  <c r="W306" i="12"/>
  <c r="W649" i="12"/>
  <c r="Y649" i="12"/>
  <c r="Y818" i="12"/>
  <c r="W818" i="12"/>
  <c r="Y145" i="12"/>
  <c r="W145" i="12"/>
  <c r="Y200" i="12"/>
  <c r="W200" i="12"/>
  <c r="W588" i="12"/>
  <c r="Y588" i="12"/>
  <c r="Y244" i="12"/>
  <c r="W244" i="12"/>
  <c r="Y406" i="12"/>
  <c r="W406" i="12"/>
  <c r="W767" i="12"/>
  <c r="Y767" i="12"/>
  <c r="Y522" i="12"/>
  <c r="W522" i="12"/>
  <c r="Y666" i="12"/>
  <c r="W666" i="12"/>
  <c r="W297" i="12"/>
  <c r="Y297" i="12"/>
  <c r="Y490" i="12"/>
  <c r="W490" i="12"/>
  <c r="Y466" i="12"/>
  <c r="W466" i="12"/>
  <c r="W195" i="12"/>
  <c r="Y195" i="12"/>
  <c r="Y451" i="12"/>
  <c r="W451" i="12"/>
  <c r="Y478" i="12"/>
  <c r="W478" i="12"/>
  <c r="W469" i="12"/>
  <c r="Y469" i="12"/>
  <c r="Y259" i="12"/>
  <c r="W259" i="12"/>
  <c r="Y368" i="12"/>
  <c r="W368" i="12"/>
  <c r="Y582" i="12"/>
  <c r="W582" i="12"/>
  <c r="Y549" i="12"/>
  <c r="W549" i="12"/>
  <c r="Y531" i="12"/>
  <c r="W531" i="12"/>
  <c r="W730" i="12"/>
  <c r="Y730" i="12"/>
  <c r="Y464" i="12"/>
  <c r="W464" i="12"/>
  <c r="W361" i="12"/>
  <c r="Y361" i="12"/>
  <c r="Y987" i="12"/>
  <c r="W987" i="12"/>
  <c r="Y966" i="12"/>
  <c r="W966" i="12"/>
  <c r="Y872" i="12"/>
  <c r="W872" i="12"/>
  <c r="Y196" i="12"/>
  <c r="W196" i="12"/>
  <c r="W227" i="12"/>
  <c r="Y227" i="12"/>
  <c r="Y713" i="12"/>
  <c r="W713" i="12"/>
  <c r="W286" i="12"/>
  <c r="Y286" i="12"/>
  <c r="Y866" i="12"/>
  <c r="W866" i="12"/>
  <c r="W572" i="12"/>
  <c r="Y572" i="12"/>
  <c r="Y873" i="12"/>
  <c r="W873" i="12"/>
  <c r="W238" i="12"/>
  <c r="Y238" i="12"/>
  <c r="W680" i="12"/>
  <c r="Y680" i="12"/>
  <c r="Y335" i="12"/>
  <c r="W335" i="12"/>
  <c r="Y471" i="12"/>
  <c r="W471" i="12"/>
  <c r="W770" i="12"/>
  <c r="Y770" i="12"/>
  <c r="W917" i="12"/>
  <c r="Y917" i="12"/>
  <c r="Y558" i="12"/>
  <c r="W558" i="12"/>
  <c r="Y694" i="12"/>
  <c r="W694" i="12"/>
  <c r="Y978" i="12"/>
  <c r="W978" i="12"/>
  <c r="Y760" i="12"/>
  <c r="W760" i="12"/>
  <c r="W779" i="12"/>
  <c r="Y779" i="12"/>
  <c r="W346" i="12"/>
  <c r="Y346" i="12"/>
  <c r="W911" i="12"/>
  <c r="Y911" i="12"/>
  <c r="Y527" i="12"/>
  <c r="W527" i="12"/>
  <c r="Y931" i="12"/>
  <c r="W931" i="12"/>
  <c r="W800" i="12"/>
  <c r="Y800" i="12"/>
  <c r="Y537" i="12"/>
  <c r="W537" i="12"/>
  <c r="W905" i="12"/>
  <c r="Y905" i="12"/>
  <c r="W263" i="12"/>
  <c r="Y263" i="12"/>
  <c r="Y215" i="12"/>
  <c r="W215" i="12"/>
  <c r="Y371" i="12"/>
  <c r="W371" i="12"/>
  <c r="Y518" i="12"/>
  <c r="W518" i="12"/>
  <c r="Y822" i="12"/>
  <c r="W822" i="12"/>
  <c r="W457" i="12"/>
  <c r="Y457" i="12"/>
  <c r="Y510" i="12"/>
  <c r="W510" i="12"/>
  <c r="Y483" i="12"/>
  <c r="W483" i="12"/>
  <c r="Y611" i="12"/>
  <c r="W611" i="12"/>
  <c r="Y701" i="12"/>
  <c r="W701" i="12"/>
  <c r="Y746" i="12"/>
  <c r="W746" i="12"/>
  <c r="Y652" i="12"/>
  <c r="W652" i="12"/>
  <c r="W786" i="12"/>
  <c r="Y786" i="12"/>
  <c r="Y874" i="12"/>
  <c r="W874" i="12"/>
  <c r="Y697" i="12"/>
  <c r="W697" i="12"/>
  <c r="Y869" i="12"/>
  <c r="W869" i="12"/>
  <c r="Y645" i="12"/>
  <c r="W645" i="12"/>
  <c r="Y152" i="12"/>
  <c r="W152" i="12"/>
  <c r="W667" i="12"/>
  <c r="Y667" i="12"/>
  <c r="Y383" i="12"/>
  <c r="W383" i="12"/>
  <c r="W580" i="12"/>
  <c r="Y580" i="12"/>
  <c r="Y689" i="12"/>
  <c r="W689" i="12"/>
  <c r="W443" i="12"/>
  <c r="Y443" i="12"/>
  <c r="W446" i="12"/>
  <c r="Y446" i="12"/>
  <c r="Y151" i="12"/>
  <c r="W151" i="12"/>
  <c r="Y544" i="12"/>
  <c r="W544" i="12"/>
  <c r="Y997" i="12"/>
  <c r="W997" i="12"/>
  <c r="Y340" i="12"/>
  <c r="W340" i="12"/>
  <c r="Y242" i="12"/>
  <c r="W242" i="12"/>
  <c r="Y318" i="12"/>
  <c r="W318" i="12"/>
  <c r="W377" i="12"/>
  <c r="Y377" i="12"/>
  <c r="Y465" i="12"/>
  <c r="W465" i="12"/>
  <c r="Y995" i="12"/>
  <c r="W995" i="12"/>
  <c r="Y859" i="12"/>
  <c r="W859" i="12"/>
  <c r="Y990" i="12"/>
  <c r="W990" i="12"/>
  <c r="Y157" i="12"/>
  <c r="W157" i="12"/>
  <c r="Y480" i="12"/>
  <c r="W480" i="12"/>
  <c r="W237" i="12"/>
  <c r="Y237" i="12"/>
  <c r="Y515" i="12"/>
  <c r="W515" i="12"/>
  <c r="Y665" i="12"/>
  <c r="W665" i="12"/>
  <c r="Y539" i="12"/>
  <c r="W539" i="12"/>
  <c r="Y950" i="12"/>
  <c r="W950" i="12"/>
  <c r="Y372" i="12"/>
  <c r="W372" i="12"/>
  <c r="Y167" i="12"/>
  <c r="W167" i="12"/>
  <c r="Y970" i="12"/>
  <c r="W970" i="12"/>
  <c r="Y778" i="12"/>
  <c r="W778" i="12"/>
  <c r="Y350" i="12"/>
  <c r="W350" i="12"/>
  <c r="W188" i="12"/>
  <c r="Y188" i="12"/>
  <c r="Y519" i="12"/>
  <c r="W519" i="12"/>
  <c r="Y487" i="12"/>
  <c r="W487" i="12"/>
  <c r="Y429" i="12"/>
  <c r="W429" i="12"/>
  <c r="Y590" i="12"/>
  <c r="W590" i="12"/>
  <c r="W782" i="12"/>
  <c r="Y782" i="12"/>
  <c r="W932" i="12"/>
  <c r="Y932" i="12"/>
  <c r="Y374" i="12"/>
  <c r="W374" i="12"/>
  <c r="W509" i="12"/>
  <c r="Y509" i="12"/>
  <c r="Y501" i="12"/>
  <c r="W501" i="12"/>
  <c r="Y224" i="12"/>
  <c r="W224" i="12"/>
  <c r="Y432" i="12"/>
  <c r="W432" i="12"/>
  <c r="Y945" i="12"/>
  <c r="W945" i="12"/>
  <c r="Y193" i="12"/>
  <c r="W193" i="12"/>
  <c r="Y292" i="12"/>
  <c r="W292" i="12"/>
  <c r="Y231" i="12"/>
  <c r="W231" i="12"/>
  <c r="Y476" i="12"/>
  <c r="W476" i="12"/>
  <c r="W285" i="12"/>
  <c r="Y285" i="12"/>
  <c r="Y422" i="12"/>
  <c r="W422" i="12"/>
  <c r="W493" i="12"/>
  <c r="Y493" i="12"/>
  <c r="Y664" i="12"/>
  <c r="W664" i="12"/>
  <c r="Y369" i="12"/>
  <c r="W369" i="12"/>
  <c r="Y384" i="12"/>
  <c r="W384" i="12"/>
  <c r="Y916" i="12"/>
  <c r="W916" i="12"/>
  <c r="Y852" i="12"/>
  <c r="W852" i="12"/>
  <c r="Y684" i="12"/>
  <c r="W684" i="12"/>
  <c r="Y769" i="12"/>
  <c r="W769" i="12"/>
  <c r="Y407" i="12"/>
  <c r="W407" i="12"/>
  <c r="W333" i="12"/>
  <c r="Y333" i="12"/>
  <c r="Y513" i="12"/>
  <c r="W513" i="12"/>
  <c r="W936" i="12"/>
  <c r="Y936" i="12"/>
  <c r="Y912" i="12"/>
  <c r="W912" i="12"/>
  <c r="W636" i="12"/>
  <c r="Y636" i="12"/>
  <c r="Y957" i="12"/>
  <c r="W957" i="12"/>
  <c r="W941" i="12"/>
  <c r="Y941" i="12"/>
  <c r="Y745" i="12"/>
  <c r="W745" i="12"/>
  <c r="Y886" i="12"/>
  <c r="W886" i="12"/>
  <c r="W613" i="12"/>
  <c r="Y613" i="12"/>
  <c r="Y561" i="12"/>
  <c r="W561" i="12"/>
  <c r="Y559" i="12"/>
  <c r="W559" i="12"/>
  <c r="Y503" i="12"/>
  <c r="W503" i="12"/>
  <c r="Y489" i="12"/>
  <c r="W489" i="12"/>
  <c r="Y507" i="12"/>
  <c r="W507" i="12"/>
  <c r="Y840" i="12"/>
  <c r="W840" i="12"/>
  <c r="Y294" i="12"/>
  <c r="W294" i="12"/>
  <c r="W564" i="12"/>
  <c r="Y564" i="12"/>
  <c r="Y979" i="12"/>
  <c r="W979" i="12"/>
  <c r="Y749" i="12"/>
  <c r="W749" i="12"/>
  <c r="Y881" i="12"/>
  <c r="W881" i="12"/>
  <c r="W524" i="12"/>
  <c r="Y524" i="12"/>
  <c r="Y458" i="12"/>
  <c r="W458" i="12"/>
  <c r="Y275" i="12"/>
  <c r="W275" i="12"/>
  <c r="W427" i="12"/>
  <c r="Y427" i="12"/>
  <c r="W569" i="12"/>
  <c r="Y569" i="12"/>
  <c r="W577" i="12"/>
  <c r="Y577" i="12"/>
  <c r="W961" i="12"/>
  <c r="Y961" i="12"/>
  <c r="Y975" i="12"/>
  <c r="W975" i="12"/>
  <c r="W482" i="12"/>
  <c r="Y482" i="12"/>
  <c r="Y228" i="12"/>
  <c r="W228" i="12"/>
  <c r="W925" i="12"/>
  <c r="Y925" i="12"/>
  <c r="W718" i="12"/>
  <c r="Y718" i="12"/>
  <c r="Y764" i="12"/>
  <c r="W764" i="12"/>
  <c r="Y686" i="12"/>
  <c r="W686" i="12"/>
  <c r="W810" i="12"/>
  <c r="Y810" i="12"/>
  <c r="Y336" i="12"/>
  <c r="W336" i="12"/>
  <c r="W836" i="12"/>
  <c r="Y836" i="12"/>
  <c r="Y525" i="12"/>
  <c r="W525" i="12"/>
  <c r="W985" i="12"/>
  <c r="Y985" i="12"/>
  <c r="Y863" i="12"/>
  <c r="W863" i="12"/>
  <c r="W570" i="12"/>
  <c r="Y570" i="12"/>
  <c r="Y380" i="12"/>
  <c r="W380" i="12"/>
  <c r="W846" i="12"/>
  <c r="Y846" i="12"/>
  <c r="W390" i="12"/>
  <c r="Y390" i="12"/>
  <c r="W877" i="12"/>
  <c r="Y877" i="12"/>
  <c r="W470" i="12"/>
  <c r="Y470" i="12"/>
  <c r="Y323" i="12"/>
  <c r="W323" i="12"/>
  <c r="Y517" i="12"/>
  <c r="W517" i="12"/>
  <c r="Y895" i="12"/>
  <c r="W895" i="12"/>
  <c r="Y812" i="12"/>
  <c r="W812" i="12"/>
  <c r="Y808" i="12"/>
  <c r="W808" i="12"/>
  <c r="W442" i="12"/>
  <c r="Y442" i="12"/>
  <c r="Y991" i="12"/>
  <c r="W991" i="12"/>
  <c r="W548" i="12"/>
  <c r="Y548" i="12"/>
  <c r="W189" i="12"/>
  <c r="Y189" i="12"/>
  <c r="Y805" i="12"/>
  <c r="W805" i="12"/>
  <c r="W763" i="12"/>
  <c r="Y763" i="12"/>
  <c r="Y428" i="12"/>
  <c r="W428" i="12"/>
  <c r="Y181" i="12"/>
  <c r="W181" i="12"/>
  <c r="W899" i="12"/>
  <c r="Y899" i="12"/>
  <c r="Y699" i="12"/>
  <c r="W699" i="12"/>
  <c r="Y315" i="12"/>
  <c r="W315" i="12"/>
  <c r="Y642" i="12"/>
  <c r="W642" i="12"/>
  <c r="Y387" i="12"/>
  <c r="W387" i="12"/>
  <c r="Y280" i="12"/>
  <c r="W280" i="12"/>
  <c r="Y906" i="12"/>
  <c r="W906" i="12"/>
  <c r="Y609" i="12"/>
  <c r="W609" i="12"/>
  <c r="W710" i="12"/>
  <c r="Y710" i="12"/>
  <c r="W968" i="12"/>
  <c r="Y968" i="12"/>
  <c r="Y765" i="12"/>
  <c r="W765" i="12"/>
  <c r="Y373" i="12"/>
  <c r="W373" i="12"/>
  <c r="Y388" i="12"/>
  <c r="W388" i="12"/>
  <c r="Y258" i="12"/>
  <c r="W258" i="12"/>
  <c r="W661" i="12"/>
  <c r="Y661" i="12"/>
  <c r="W213" i="12"/>
  <c r="Y213" i="12"/>
  <c r="Y313" i="12"/>
  <c r="W313" i="12"/>
  <c r="W633" i="12"/>
  <c r="Y633" i="12"/>
  <c r="Y218" i="12"/>
  <c r="W218" i="12"/>
  <c r="W953" i="12"/>
  <c r="Y953" i="12"/>
  <c r="Y940" i="12"/>
  <c r="W940" i="12"/>
  <c r="Y138" i="12"/>
  <c r="W138" i="12"/>
  <c r="Y815" i="12"/>
  <c r="W815" i="12"/>
  <c r="Y343" i="12"/>
  <c r="W343" i="12"/>
  <c r="W704" i="12"/>
  <c r="Y704" i="12"/>
  <c r="Y355" i="12"/>
  <c r="W355" i="12"/>
  <c r="Y354" i="12"/>
  <c r="W354" i="12"/>
  <c r="Y291" i="12"/>
  <c r="W291" i="12"/>
  <c r="Y253" i="12"/>
  <c r="W253" i="12"/>
  <c r="Y330" i="12"/>
  <c r="W330" i="12"/>
  <c r="W900" i="12"/>
  <c r="Y900" i="12"/>
  <c r="Y499" i="12"/>
  <c r="W499" i="12"/>
  <c r="W622" i="12"/>
  <c r="Y622" i="12"/>
  <c r="Y545" i="12"/>
  <c r="W545" i="12"/>
  <c r="Y206" i="12"/>
  <c r="W206" i="12"/>
  <c r="Y314" i="12"/>
  <c r="W314" i="12"/>
  <c r="Y619" i="12"/>
  <c r="W619" i="12"/>
  <c r="Y695" i="12"/>
  <c r="W695" i="12"/>
  <c r="Y880" i="12"/>
  <c r="W880" i="12"/>
  <c r="Y740" i="12"/>
  <c r="W740" i="12"/>
  <c r="W586" i="12"/>
  <c r="Y586" i="12"/>
  <c r="W629" i="12"/>
  <c r="Y629" i="12"/>
  <c r="Y688" i="12"/>
  <c r="W688" i="12"/>
  <c r="W529" i="12"/>
  <c r="Y529" i="12"/>
  <c r="W625" i="12"/>
  <c r="Y625" i="12"/>
  <c r="W833" i="12"/>
  <c r="Y833" i="12"/>
  <c r="Y506" i="12"/>
  <c r="W506" i="12"/>
  <c r="Y596" i="12"/>
  <c r="W596" i="12"/>
  <c r="Y892" i="12"/>
  <c r="W892" i="12"/>
  <c r="Y981" i="12"/>
  <c r="W981" i="12"/>
  <c r="W793" i="12"/>
  <c r="Y793" i="12"/>
  <c r="Y528" i="12"/>
  <c r="W528" i="12"/>
  <c r="Y597" i="12"/>
  <c r="W597" i="12"/>
  <c r="Y581" i="12"/>
  <c r="W581" i="12"/>
  <c r="W885" i="12"/>
  <c r="Y885" i="12"/>
  <c r="Y806" i="12"/>
  <c r="W806" i="12"/>
  <c r="W755" i="12"/>
  <c r="Y755" i="12"/>
  <c r="Y320" i="12"/>
  <c r="W320" i="12"/>
  <c r="Y492" i="12"/>
  <c r="W492" i="12"/>
  <c r="Y726" i="12"/>
  <c r="W726" i="12"/>
  <c r="Y424" i="12"/>
  <c r="W424" i="12"/>
  <c r="Y827" i="12"/>
  <c r="W827" i="12"/>
  <c r="Y946" i="12"/>
  <c r="W946" i="12"/>
  <c r="Y370" i="12"/>
  <c r="W370" i="12"/>
  <c r="W207" i="12"/>
  <c r="Y207" i="12"/>
  <c r="Y505" i="12"/>
  <c r="W505" i="12"/>
  <c r="Y542" i="12"/>
  <c r="W542" i="12"/>
  <c r="Y555" i="12"/>
  <c r="W555" i="12"/>
  <c r="Y381" i="12"/>
  <c r="W381" i="12"/>
  <c r="Y687" i="12"/>
  <c r="W687" i="12"/>
  <c r="W791" i="12"/>
  <c r="Y791" i="12"/>
  <c r="W365" i="12"/>
  <c r="Y365" i="12"/>
  <c r="W401" i="12"/>
  <c r="Y401" i="12"/>
  <c r="Y412" i="12"/>
  <c r="W412" i="12"/>
  <c r="W523" i="12"/>
  <c r="Y523" i="12"/>
  <c r="Y876" i="12"/>
  <c r="W876" i="12"/>
  <c r="Y477" i="12"/>
  <c r="W477" i="12"/>
  <c r="Y743" i="12"/>
  <c r="W743" i="12"/>
  <c r="Y728" i="12"/>
  <c r="W728" i="12"/>
  <c r="Y734" i="12"/>
  <c r="W734" i="12"/>
  <c r="Y420" i="12"/>
  <c r="W420" i="12"/>
  <c r="Y268" i="12"/>
  <c r="W268" i="12"/>
  <c r="Y585" i="12"/>
  <c r="W585" i="12"/>
  <c r="Y409" i="12"/>
  <c r="W409" i="12"/>
  <c r="W980" i="12"/>
  <c r="Y980" i="12"/>
  <c r="Y339" i="12"/>
  <c r="W339" i="12"/>
  <c r="Y255" i="12"/>
  <c r="W255" i="12"/>
  <c r="Y998" i="12"/>
  <c r="W998" i="12"/>
  <c r="Y247" i="12"/>
  <c r="W247" i="12"/>
  <c r="Y618" i="12"/>
  <c r="W618" i="12"/>
  <c r="Y788" i="12"/>
  <c r="W788" i="12"/>
  <c r="Y584" i="12"/>
  <c r="W584" i="12"/>
  <c r="W862" i="12"/>
  <c r="Y862" i="12"/>
  <c r="Y921" i="12"/>
  <c r="W921" i="12"/>
  <c r="W592" i="12"/>
  <c r="Y592" i="12"/>
  <c r="Y816" i="12"/>
  <c r="W816" i="12"/>
  <c r="Y403" i="12"/>
  <c r="W403" i="12"/>
  <c r="Y526" i="12"/>
  <c r="W526" i="12"/>
  <c r="W414" i="12"/>
  <c r="Y414" i="12"/>
  <c r="W163" i="12"/>
  <c r="Y163" i="12"/>
  <c r="W974" i="12"/>
  <c r="Y974" i="12"/>
  <c r="Y252" i="12"/>
  <c r="W252" i="12"/>
  <c r="W819" i="12"/>
  <c r="Y819" i="12"/>
  <c r="W913" i="12"/>
  <c r="Y913" i="12"/>
  <c r="W807" i="12"/>
  <c r="Y807" i="12"/>
  <c r="W512" i="12"/>
  <c r="Y512" i="12"/>
  <c r="Y959" i="12"/>
  <c r="W959" i="12"/>
  <c r="Y472" i="12"/>
  <c r="W472" i="12"/>
  <c r="W824" i="12"/>
  <c r="Y824" i="12"/>
  <c r="Y963" i="12"/>
  <c r="W963" i="12"/>
  <c r="W171" i="12"/>
  <c r="Y171" i="12"/>
  <c r="W731" i="12"/>
  <c r="Y731" i="12"/>
  <c r="Y662" i="12"/>
  <c r="W662" i="12"/>
  <c r="Y820" i="12"/>
  <c r="W820" i="12"/>
  <c r="Y732" i="12"/>
  <c r="W732" i="12"/>
  <c r="Y404" i="12"/>
  <c r="W404" i="12"/>
  <c r="Y789" i="12"/>
  <c r="W789" i="12"/>
  <c r="Y943" i="12"/>
  <c r="W943" i="12"/>
  <c r="W929" i="12"/>
  <c r="Y929" i="12"/>
  <c r="Y176" i="12"/>
  <c r="W176" i="12"/>
  <c r="W262" i="12"/>
  <c r="Y262" i="12"/>
  <c r="Y772" i="12"/>
  <c r="W772" i="12"/>
  <c r="W202" i="12"/>
  <c r="Y202" i="12"/>
  <c r="W571" i="12"/>
  <c r="Y571" i="12"/>
  <c r="Y698" i="12"/>
  <c r="W698" i="12"/>
  <c r="W794" i="12"/>
  <c r="Y794" i="12"/>
  <c r="Y712" i="12"/>
  <c r="W712" i="12"/>
  <c r="Y657" i="12"/>
  <c r="W657" i="12"/>
  <c r="W860" i="12"/>
  <c r="Y860" i="12"/>
  <c r="Y606" i="12"/>
  <c r="W606" i="12"/>
  <c r="Y784" i="12"/>
  <c r="W784" i="12"/>
  <c r="W310" i="12"/>
  <c r="Y310" i="12"/>
  <c r="Y449" i="12"/>
  <c r="W449" i="12"/>
  <c r="W494" i="12"/>
  <c r="Y494" i="12"/>
  <c r="Y516" i="12"/>
  <c r="W516" i="12"/>
  <c r="W617" i="12"/>
  <c r="Y617" i="12"/>
  <c r="W838" i="12"/>
  <c r="Y838" i="12"/>
  <c r="Y459" i="12"/>
  <c r="W459" i="12"/>
  <c r="W334" i="12"/>
  <c r="Y334" i="12"/>
  <c r="W367" i="12"/>
  <c r="Y367" i="12"/>
  <c r="Y192" i="12"/>
  <c r="W192" i="12"/>
  <c r="Y337" i="12"/>
  <c r="W337" i="12"/>
  <c r="W989" i="12"/>
  <c r="Y989" i="12"/>
  <c r="Y969" i="12"/>
  <c r="W969" i="12"/>
  <c r="Y693" i="12"/>
  <c r="W693" i="12"/>
  <c r="W896" i="12"/>
  <c r="Y896" i="12"/>
  <c r="W225" i="12"/>
  <c r="Y225" i="12"/>
  <c r="Y217" i="12"/>
  <c r="W217" i="12"/>
  <c r="Y554" i="12"/>
  <c r="W554" i="12"/>
  <c r="W463" i="12"/>
  <c r="Y463" i="12"/>
  <c r="Y809" i="12"/>
  <c r="W809" i="12"/>
  <c r="Y283" i="12"/>
  <c r="W283" i="12"/>
  <c r="Y926" i="12"/>
  <c r="W926" i="12"/>
  <c r="Y813" i="12"/>
  <c r="W813" i="12"/>
  <c r="W798" i="12"/>
  <c r="Y798" i="12"/>
  <c r="Y847" i="12"/>
  <c r="W847" i="12"/>
  <c r="W601" i="12"/>
  <c r="Y601" i="12"/>
  <c r="W635" i="12"/>
  <c r="Y635" i="12"/>
  <c r="W389" i="12"/>
  <c r="Y389" i="12"/>
  <c r="Y212" i="12"/>
  <c r="W212" i="12"/>
  <c r="W804" i="12"/>
  <c r="Y804" i="12"/>
  <c r="W437" i="12"/>
  <c r="Y437" i="12"/>
  <c r="Y256" i="12"/>
  <c r="W256" i="12"/>
  <c r="Y143" i="12"/>
  <c r="W143" i="12"/>
  <c r="Y165" i="12"/>
  <c r="W165" i="12"/>
  <c r="Y663" i="12"/>
  <c r="W663" i="12"/>
  <c r="Y271" i="12"/>
  <c r="W271" i="12"/>
  <c r="Y504" i="12"/>
  <c r="W504" i="12"/>
  <c r="W508" i="12"/>
  <c r="Y508" i="12"/>
  <c r="W445" i="12"/>
  <c r="Y445" i="12"/>
  <c r="Y605" i="12"/>
  <c r="W605" i="12"/>
  <c r="Y232" i="12"/>
  <c r="W232" i="12"/>
  <c r="Y690" i="12"/>
  <c r="W690" i="12"/>
  <c r="Y845" i="12"/>
  <c r="W845" i="12"/>
  <c r="Y742" i="12"/>
  <c r="W742" i="12"/>
  <c r="Y540" i="12"/>
  <c r="W540" i="12"/>
  <c r="Y634" i="12"/>
  <c r="W634" i="12"/>
  <c r="Y198" i="12"/>
  <c r="W198" i="12"/>
  <c r="Y436" i="12"/>
  <c r="W436" i="12"/>
  <c r="Y750" i="12"/>
  <c r="W750" i="12"/>
  <c r="Y408" i="12"/>
  <c r="W408" i="12"/>
  <c r="W992" i="12"/>
  <c r="Y992" i="12"/>
  <c r="Y293" i="12"/>
  <c r="W293" i="12"/>
  <c r="Y435" i="12"/>
  <c r="W435" i="12"/>
  <c r="Y260" i="12"/>
  <c r="W260" i="12"/>
  <c r="Y721" i="12"/>
  <c r="W721" i="12"/>
  <c r="W944" i="12"/>
  <c r="Y944" i="12"/>
  <c r="Y560" i="12"/>
  <c r="W560" i="12"/>
  <c r="Y187" i="12"/>
  <c r="W187" i="12"/>
  <c r="W748" i="12"/>
  <c r="Y748" i="12"/>
  <c r="W729" i="12"/>
  <c r="Y729" i="12"/>
  <c r="Y691" i="12"/>
  <c r="W691" i="12"/>
  <c r="W965" i="12"/>
  <c r="Y965" i="12"/>
  <c r="W711" i="12"/>
  <c r="Y711" i="12"/>
  <c r="Y430" i="12"/>
  <c r="W430" i="12"/>
  <c r="Y399" i="12"/>
  <c r="W399" i="12"/>
  <c r="Y641" i="12"/>
  <c r="W641" i="12"/>
  <c r="W986" i="12"/>
  <c r="Y986" i="12"/>
  <c r="Y621" i="12"/>
  <c r="W621" i="12"/>
  <c r="W541" i="12"/>
  <c r="Y541" i="12"/>
  <c r="Y236" i="12"/>
  <c r="W236" i="12"/>
  <c r="Y579" i="12"/>
  <c r="W579" i="12"/>
  <c r="Y329" i="12"/>
  <c r="W329" i="12"/>
  <c r="Y351" i="12"/>
  <c r="W351" i="12"/>
  <c r="Y630" i="12"/>
  <c r="W630" i="12"/>
  <c r="Y308" i="12"/>
  <c r="W308" i="12"/>
  <c r="W598" i="12"/>
  <c r="Y598" i="12"/>
  <c r="W261" i="12"/>
  <c r="Y261" i="12"/>
  <c r="Y328" i="12"/>
  <c r="W328" i="12"/>
  <c r="Y802" i="12"/>
  <c r="W802" i="12"/>
  <c r="Y709" i="12"/>
  <c r="W709" i="12"/>
  <c r="Y934" i="12"/>
  <c r="W934" i="12"/>
  <c r="Y485" i="12"/>
  <c r="W485" i="12"/>
  <c r="Y988" i="12"/>
  <c r="W988" i="12"/>
  <c r="Y930" i="12"/>
  <c r="W930" i="12"/>
  <c r="Y491" i="12"/>
  <c r="W491" i="12"/>
  <c r="Y211" i="12"/>
  <c r="W211" i="12"/>
  <c r="Y801" i="12"/>
  <c r="W801" i="12"/>
  <c r="Y305" i="12"/>
  <c r="W305" i="12"/>
  <c r="Y533" i="12"/>
  <c r="W533" i="12"/>
  <c r="Y332" i="12"/>
  <c r="W332" i="12"/>
  <c r="Y530" i="12"/>
  <c r="W530" i="12"/>
  <c r="Y924" i="12"/>
  <c r="W924" i="12"/>
  <c r="Y245" i="12"/>
  <c r="W245" i="12"/>
  <c r="Y766" i="12"/>
  <c r="W766" i="12"/>
  <c r="Y672" i="12"/>
  <c r="W672" i="12"/>
  <c r="Y474" i="12"/>
  <c r="W474" i="12"/>
  <c r="W166" i="12"/>
  <c r="Y166" i="12"/>
  <c r="Y557" i="12"/>
  <c r="W557" i="12"/>
  <c r="Y576" i="12"/>
  <c r="W576" i="12"/>
  <c r="W547" i="12"/>
  <c r="Y547" i="12"/>
  <c r="Y676" i="12"/>
  <c r="W676" i="12"/>
  <c r="Y301" i="12"/>
  <c r="W301" i="12"/>
  <c r="Y229" i="12"/>
  <c r="W229" i="12"/>
  <c r="Y825" i="12"/>
  <c r="W825" i="12"/>
  <c r="Y353" i="12"/>
  <c r="W353" i="12"/>
  <c r="Y467" i="12"/>
  <c r="W467" i="12"/>
  <c r="W656" i="12"/>
  <c r="Y656" i="12"/>
  <c r="W573" i="12"/>
  <c r="Y573" i="12"/>
  <c r="Y857" i="12"/>
  <c r="W857" i="12"/>
  <c r="Y173" i="12"/>
  <c r="W173" i="12"/>
  <c r="Y496" i="12"/>
  <c r="W496" i="12"/>
  <c r="Y415" i="12"/>
  <c r="W415" i="12"/>
  <c r="W870" i="12"/>
  <c r="Y870" i="12"/>
  <c r="Y854" i="12"/>
  <c r="W854" i="12"/>
  <c r="Y682" i="12"/>
  <c r="W682" i="12"/>
  <c r="W668" i="12"/>
  <c r="Y668" i="12"/>
  <c r="Y631" i="12"/>
  <c r="W631" i="12"/>
  <c r="Y919" i="12"/>
  <c r="W919" i="12"/>
  <c r="Y599" i="12"/>
  <c r="W599" i="12"/>
  <c r="Y191" i="12"/>
  <c r="W191" i="12"/>
  <c r="Y939" i="12"/>
  <c r="W939" i="12"/>
  <c r="W179" i="12"/>
  <c r="Y179" i="12"/>
  <c r="Y780" i="12"/>
  <c r="W780" i="12"/>
  <c r="Y725" i="12"/>
  <c r="W725" i="12"/>
  <c r="W402" i="12"/>
  <c r="Y402" i="12"/>
  <c r="Y942" i="12"/>
  <c r="W942" i="12"/>
  <c r="W747" i="12"/>
  <c r="Y747" i="12"/>
  <c r="Y288" i="12"/>
  <c r="W288" i="12"/>
  <c r="Y300" i="12"/>
  <c r="W300" i="12"/>
  <c r="Y935" i="12"/>
  <c r="W935" i="12"/>
  <c r="Y848" i="12"/>
  <c r="W848" i="12"/>
  <c r="Y208" i="12"/>
  <c r="W208" i="12"/>
  <c r="W378" i="12"/>
  <c r="Y378" i="12"/>
  <c r="Y495" i="12"/>
  <c r="W495" i="12"/>
  <c r="Y276" i="12"/>
  <c r="W276" i="12"/>
  <c r="Y416" i="12"/>
  <c r="W416" i="12"/>
  <c r="W774" i="12"/>
  <c r="Y774" i="12"/>
  <c r="Y796" i="12"/>
  <c r="W796" i="12"/>
  <c r="Y567" i="12"/>
  <c r="W567" i="12"/>
  <c r="W811" i="12"/>
  <c r="Y811" i="12"/>
  <c r="Y411" i="12"/>
  <c r="W411" i="12"/>
  <c r="Y316" i="12"/>
  <c r="W316" i="12"/>
  <c r="Y418" i="12"/>
  <c r="W418" i="12"/>
  <c r="Y578" i="12"/>
  <c r="W578" i="12"/>
  <c r="W773" i="12"/>
  <c r="Y773" i="12"/>
  <c r="Y317" i="12"/>
  <c r="W317" i="12"/>
  <c r="Y338" i="12"/>
  <c r="W338" i="12"/>
  <c r="Y199" i="12"/>
  <c r="W199" i="12"/>
  <c r="W679" i="12"/>
  <c r="Y679" i="12"/>
  <c r="Y342" i="12"/>
  <c r="W342" i="12"/>
  <c r="W455" i="12"/>
  <c r="Y455" i="12"/>
  <c r="W972" i="12"/>
  <c r="Y972" i="12"/>
  <c r="Y888" i="12"/>
  <c r="W888" i="12"/>
  <c r="Y397" i="12"/>
  <c r="W397" i="12"/>
  <c r="W162" i="12"/>
  <c r="Y162" i="12"/>
  <c r="Y534" i="12"/>
  <c r="W534" i="12"/>
  <c r="Y159" i="12"/>
  <c r="W159" i="12"/>
  <c r="Y486" i="12"/>
  <c r="W486" i="12"/>
  <c r="Y879" i="12"/>
  <c r="W879" i="12"/>
  <c r="W692" i="12"/>
  <c r="Y692" i="12"/>
  <c r="W799" i="12"/>
  <c r="Y799" i="12"/>
  <c r="Y722" i="12"/>
  <c r="W722" i="12"/>
  <c r="W795" i="12"/>
  <c r="Y795" i="12"/>
  <c r="Y714" i="12"/>
  <c r="W714" i="12"/>
  <c r="Y400" i="12"/>
  <c r="W400" i="12"/>
  <c r="W871" i="12"/>
  <c r="Y871" i="12"/>
  <c r="W962" i="12"/>
  <c r="Y962" i="12"/>
  <c r="W201" i="12"/>
  <c r="Y201" i="12"/>
  <c r="Y624" i="12"/>
  <c r="W624" i="12"/>
  <c r="Y386" i="12"/>
  <c r="W386" i="12"/>
  <c r="Y546" i="12"/>
  <c r="W546" i="12"/>
  <c r="Y754" i="12"/>
  <c r="W754" i="12"/>
  <c r="Y272" i="12"/>
  <c r="W272" i="12"/>
  <c r="W441" i="12"/>
  <c r="Y441" i="12"/>
  <c r="W610" i="12"/>
  <c r="Y610" i="12"/>
  <c r="Y433" i="12"/>
  <c r="W433" i="12"/>
  <c r="Y421" i="12"/>
  <c r="W421" i="12"/>
  <c r="Y918" i="12"/>
  <c r="W918" i="12"/>
  <c r="Y994" i="12"/>
  <c r="W994" i="12"/>
  <c r="Y864" i="12"/>
  <c r="W864" i="12"/>
  <c r="Y715" i="12"/>
  <c r="W715" i="12"/>
  <c r="W735" i="12"/>
  <c r="Y735" i="12"/>
  <c r="Y243" i="12"/>
  <c r="W243" i="12"/>
  <c r="W821" i="12"/>
  <c r="Y821" i="12"/>
  <c r="Y614" i="12"/>
  <c r="W614" i="12"/>
  <c r="W425" i="12"/>
  <c r="Y425" i="12"/>
  <c r="W321" i="12"/>
  <c r="Y321" i="12"/>
  <c r="Y727" i="12"/>
  <c r="W727" i="12"/>
  <c r="Y952" i="12"/>
  <c r="W952" i="12"/>
  <c r="Y419" i="12"/>
  <c r="W419" i="12"/>
  <c r="Y850" i="12"/>
  <c r="W850" i="12"/>
  <c r="Y304" i="12"/>
  <c r="W304" i="12"/>
  <c r="Y814" i="12"/>
  <c r="W814" i="12"/>
  <c r="Y620" i="12"/>
  <c r="W620" i="12"/>
  <c r="Y277" i="12"/>
  <c r="W277" i="12"/>
  <c r="W154" i="12"/>
  <c r="Y154" i="12"/>
  <c r="Y903" i="12"/>
  <c r="W903" i="12"/>
  <c r="Y282" i="12"/>
  <c r="W282" i="12"/>
  <c r="W360" i="12"/>
  <c r="Y360" i="12"/>
  <c r="Y602" i="12"/>
  <c r="W602" i="12"/>
  <c r="Y861" i="12"/>
  <c r="W861" i="12"/>
  <c r="Y792" i="12"/>
  <c r="W792" i="12"/>
  <c r="Y161" i="12"/>
  <c r="W161" i="12"/>
  <c r="Y583" i="12"/>
  <c r="W583" i="12"/>
  <c r="W837" i="12"/>
  <c r="Y837" i="12"/>
  <c r="W648" i="12"/>
  <c r="Y648" i="12"/>
  <c r="W685" i="12"/>
  <c r="Y685" i="12"/>
  <c r="Y158" i="12"/>
  <c r="W158" i="12"/>
  <c r="W444" i="12"/>
  <c r="Y444" i="12"/>
  <c r="Y220" i="12"/>
  <c r="W220" i="12"/>
  <c r="W439" i="12"/>
  <c r="Y439" i="12"/>
  <c r="Y738" i="12"/>
  <c r="W738" i="12"/>
  <c r="Y856" i="12"/>
  <c r="W856" i="12"/>
  <c r="Y532" i="12"/>
  <c r="W532" i="12"/>
  <c r="Y150" i="12"/>
  <c r="W150" i="12"/>
  <c r="W535" i="12"/>
  <c r="Y535" i="12"/>
  <c r="Y817" i="12"/>
  <c r="W817" i="12"/>
  <c r="Y222" i="12"/>
  <c r="W222" i="12"/>
  <c r="Y890" i="12"/>
  <c r="W890" i="12"/>
  <c r="Y587" i="12"/>
  <c r="W587" i="12"/>
  <c r="W841" i="12"/>
  <c r="Y841" i="12"/>
  <c r="W928" i="12"/>
  <c r="Y928" i="12"/>
  <c r="Y454" i="12"/>
  <c r="W454" i="12"/>
  <c r="W843" i="12"/>
  <c r="Y843" i="12"/>
  <c r="W723" i="12"/>
  <c r="Y723" i="12"/>
  <c r="W655" i="12"/>
  <c r="Y655" i="12"/>
  <c r="Y675" i="12"/>
  <c r="W675" i="12"/>
  <c r="Y147" i="12"/>
  <c r="W147" i="12"/>
  <c r="Y563" i="12"/>
  <c r="W563" i="12"/>
  <c r="Y708" i="12"/>
  <c r="W708" i="12"/>
  <c r="Y233" i="12"/>
  <c r="W233" i="12"/>
  <c r="W908" i="12"/>
  <c r="Y908" i="12"/>
  <c r="W178" i="12"/>
  <c r="Y178" i="12"/>
  <c r="W858" i="12"/>
  <c r="Y858" i="12"/>
  <c r="W366" i="12"/>
  <c r="Y366" i="12"/>
  <c r="Y768" i="12"/>
  <c r="W768" i="12"/>
  <c r="Y678" i="12"/>
  <c r="W678" i="12"/>
  <c r="W298" i="12"/>
  <c r="Y298" i="12"/>
  <c r="Y720" i="12"/>
  <c r="W720" i="12"/>
  <c r="Y669" i="12"/>
  <c r="W669" i="12"/>
  <c r="Y761" i="12"/>
  <c r="W761" i="12"/>
  <c r="Y832" i="12"/>
  <c r="W832" i="12"/>
  <c r="W973" i="12"/>
  <c r="Y973" i="12"/>
  <c r="W707" i="12"/>
  <c r="Y707" i="12"/>
  <c r="Y448" i="12"/>
  <c r="W448" i="12"/>
  <c r="Y826" i="12"/>
  <c r="W826" i="12"/>
  <c r="W828" i="12"/>
  <c r="Y828" i="12"/>
  <c r="Y438" i="12"/>
  <c r="W438" i="12"/>
  <c r="Y379" i="12"/>
  <c r="W379" i="12"/>
  <c r="W574" i="12"/>
  <c r="Y574" i="12"/>
  <c r="Y144" i="12"/>
  <c r="W144" i="12"/>
  <c r="W724" i="12"/>
  <c r="Y724" i="12"/>
  <c r="Y983" i="12"/>
  <c r="W983" i="12"/>
  <c r="W853" i="12"/>
  <c r="Y853" i="12"/>
  <c r="Y623" i="12"/>
  <c r="W623" i="12"/>
  <c r="Y324" i="12"/>
  <c r="W324" i="12"/>
  <c r="Y550" i="12"/>
  <c r="W550" i="12"/>
  <c r="Y264" i="12"/>
  <c r="W264" i="12"/>
  <c r="Y538" i="12"/>
  <c r="W538" i="12"/>
  <c r="W893" i="12"/>
  <c r="Y893" i="12"/>
  <c r="Y951" i="12"/>
  <c r="W951" i="12"/>
  <c r="Y156" i="12"/>
  <c r="W156" i="12"/>
  <c r="W568" i="12"/>
  <c r="Y568" i="12"/>
  <c r="Y392" i="12"/>
  <c r="W392" i="12"/>
  <c r="Y312" i="12"/>
  <c r="W312" i="12"/>
  <c r="Y311" i="12"/>
  <c r="W311" i="12"/>
  <c r="Y638" i="12"/>
  <c r="W638" i="12"/>
  <c r="Y646" i="12"/>
  <c r="W646" i="12"/>
  <c r="Y650" i="12"/>
  <c r="W650" i="12"/>
  <c r="W865" i="12"/>
  <c r="Y865" i="12"/>
  <c r="Y126" i="12"/>
  <c r="W126" i="12"/>
  <c r="Y971" i="12"/>
  <c r="W971" i="12"/>
  <c r="Y681" i="12"/>
  <c r="W681" i="12"/>
  <c r="W274" i="12"/>
  <c r="Y274" i="12"/>
  <c r="Y423" i="12"/>
  <c r="W423" i="12"/>
  <c r="Y219" i="12"/>
  <c r="W219" i="12"/>
  <c r="Y461" i="12"/>
  <c r="W461" i="12"/>
  <c r="Y398" i="12"/>
  <c r="W398" i="12"/>
  <c r="W771" i="12"/>
  <c r="Y771" i="12"/>
  <c r="Y982" i="12"/>
  <c r="W982" i="12"/>
  <c r="Y927" i="12"/>
  <c r="W927" i="12"/>
  <c r="W937" i="12"/>
  <c r="Y937" i="12"/>
  <c r="Y756" i="12"/>
  <c r="W756" i="12"/>
  <c r="Y385" i="12"/>
  <c r="W385" i="12"/>
  <c r="Y364" i="12"/>
  <c r="W364" i="12"/>
  <c r="Y777" i="12"/>
  <c r="W777" i="12"/>
  <c r="W785" i="12"/>
  <c r="Y785" i="12"/>
  <c r="Y612" i="12"/>
  <c r="W612" i="12"/>
  <c r="Y417" i="12"/>
  <c r="W417" i="12"/>
  <c r="Y948" i="12"/>
  <c r="W948" i="12"/>
  <c r="W184" i="12"/>
  <c r="Y184" i="12"/>
  <c r="Y146" i="12"/>
  <c r="W146" i="12"/>
  <c r="Y608" i="12"/>
  <c r="W608" i="12"/>
  <c r="Y751" i="12"/>
  <c r="W751" i="12"/>
  <c r="Y254" i="12"/>
  <c r="W254" i="12"/>
  <c r="Y453" i="12"/>
  <c r="W453" i="12"/>
  <c r="Y835" i="12"/>
  <c r="W835" i="12"/>
  <c r="W481" i="12"/>
  <c r="Y481" i="12"/>
  <c r="W309" i="12"/>
  <c r="Y309" i="12"/>
  <c r="W984" i="12"/>
  <c r="Y984" i="12"/>
  <c r="Y683" i="12"/>
  <c r="W683" i="12"/>
  <c r="Y182" i="12"/>
  <c r="W182" i="12"/>
  <c r="Y511" i="12"/>
  <c r="W511" i="12"/>
  <c r="Y562" i="12"/>
  <c r="W562" i="12"/>
  <c r="W904" i="12"/>
  <c r="Y904" i="12"/>
  <c r="Y170" i="12"/>
  <c r="W170" i="12"/>
  <c r="W787" i="12"/>
  <c r="Y787" i="12"/>
  <c r="Y155" i="12"/>
  <c r="W155" i="12"/>
  <c r="Y319" i="12"/>
  <c r="W319" i="12"/>
  <c r="W831" i="12"/>
  <c r="Y831" i="12"/>
  <c r="Y632" i="12"/>
  <c r="W632" i="12"/>
  <c r="Y702" i="12"/>
  <c r="W702" i="12"/>
  <c r="Y363" i="12"/>
  <c r="W363" i="12"/>
  <c r="Y230" i="12"/>
  <c r="W230" i="12"/>
  <c r="Y627" i="12"/>
  <c r="W627" i="12"/>
  <c r="Y603" i="12"/>
  <c r="W603" i="12"/>
  <c r="Y894" i="12"/>
  <c r="W894" i="12"/>
  <c r="W175" i="12"/>
  <c r="Y175" i="12"/>
  <c r="Y500" i="12"/>
  <c r="W500" i="12"/>
  <c r="Y600" i="12"/>
  <c r="W600" i="12"/>
  <c r="Y626" i="12"/>
  <c r="W626" i="12"/>
  <c r="Y677" i="12"/>
  <c r="W677" i="12"/>
  <c r="Y887" i="12"/>
  <c r="W887" i="12"/>
  <c r="W273" i="12"/>
  <c r="Y273" i="12"/>
  <c r="Y307" i="12"/>
  <c r="W307" i="12"/>
  <c r="W956" i="12"/>
  <c r="Y956" i="12"/>
  <c r="Y868" i="12"/>
  <c r="W868" i="12"/>
  <c r="Y521" i="12"/>
  <c r="W521" i="12"/>
  <c r="W855" i="12"/>
  <c r="Y855" i="12"/>
  <c r="Y830" i="12"/>
  <c r="W830" i="12"/>
  <c r="Y326" i="12"/>
  <c r="W326" i="12"/>
  <c r="Y352" i="12"/>
  <c r="W352" i="12"/>
  <c r="Y915" i="12"/>
  <c r="W915" i="12"/>
  <c r="Y475" i="12"/>
  <c r="W475" i="12"/>
  <c r="W142" i="12"/>
  <c r="Y142" i="12"/>
  <c r="Y296" i="12"/>
  <c r="W296" i="12"/>
  <c r="Y281" i="12"/>
  <c r="W281" i="12"/>
  <c r="Y595" i="12"/>
  <c r="W595" i="12"/>
  <c r="W413" i="12"/>
  <c r="Y413" i="12"/>
  <c r="Y141" i="12"/>
  <c r="W141" i="12"/>
  <c r="Y410" i="12"/>
  <c r="W410" i="12"/>
  <c r="Y153" i="12"/>
  <c r="W153" i="12"/>
  <c r="Y405" i="12"/>
  <c r="W405" i="12"/>
  <c r="Y160" i="12"/>
  <c r="W160" i="12"/>
  <c r="Y849" i="12"/>
  <c r="W849" i="12"/>
  <c r="W744" i="12"/>
  <c r="Y744" i="12"/>
  <c r="Y902" i="12"/>
  <c r="W902" i="12"/>
  <c r="Y194" i="12"/>
  <c r="W194" i="12"/>
  <c r="Y933" i="12"/>
  <c r="W933" i="12"/>
  <c r="Y382" i="12"/>
  <c r="W382" i="12"/>
  <c r="Y241" i="12"/>
  <c r="W241" i="12"/>
  <c r="Y960" i="12"/>
  <c r="W960" i="12"/>
  <c r="Y395" i="12"/>
  <c r="W395" i="12"/>
  <c r="Y284" i="12"/>
  <c r="W284" i="12"/>
  <c r="Y331" i="12"/>
  <c r="W331" i="12"/>
  <c r="Y356" i="12"/>
  <c r="W356" i="12"/>
  <c r="Y450" i="12"/>
  <c r="W450" i="12"/>
  <c r="Y700" i="12"/>
  <c r="W700" i="12"/>
  <c r="Y875" i="12"/>
  <c r="W875" i="12"/>
  <c r="Y235" i="12"/>
  <c r="W235" i="12"/>
  <c r="Y295" i="12"/>
  <c r="W295" i="12"/>
  <c r="W456" i="12"/>
  <c r="Y456" i="12"/>
  <c r="W977" i="12"/>
  <c r="Y977" i="12"/>
  <c r="Y878" i="12"/>
  <c r="W878" i="12"/>
  <c r="Y660" i="12"/>
  <c r="W660" i="12"/>
  <c r="W790" i="12"/>
  <c r="Y790" i="12"/>
  <c r="Y289" i="12"/>
  <c r="W289" i="12"/>
  <c r="Y593" i="12"/>
  <c r="W593" i="12"/>
  <c r="Y883" i="12"/>
  <c r="W883" i="12"/>
  <c r="W345" i="12"/>
  <c r="Y345" i="12"/>
  <c r="W628" i="12"/>
  <c r="Y628" i="12"/>
  <c r="Y741" i="12"/>
  <c r="W741" i="12"/>
  <c r="Y376" i="12"/>
  <c r="W376" i="12"/>
  <c r="Y341" i="12"/>
  <c r="W341" i="12"/>
  <c r="W882" i="12"/>
  <c r="Y882" i="12"/>
  <c r="W169" i="12"/>
  <c r="Y169" i="12"/>
  <c r="Y834" i="12"/>
  <c r="W834" i="12"/>
  <c r="Y575" i="12"/>
  <c r="W575" i="12"/>
  <c r="Y776" i="12"/>
  <c r="W776" i="12"/>
  <c r="Y658" i="12"/>
  <c r="W658" i="12"/>
  <c r="Y287" i="12"/>
  <c r="W287" i="12"/>
  <c r="W644" i="12"/>
  <c r="Y644" i="12"/>
  <c r="Y884" i="12"/>
  <c r="W884" i="12"/>
  <c r="W949" i="12"/>
  <c r="Y949" i="12"/>
  <c r="Y947" i="12"/>
  <c r="W947" i="12"/>
  <c r="Y737" i="12"/>
  <c r="W737" i="12"/>
  <c r="W250" i="12"/>
  <c r="Y250" i="12"/>
  <c r="Y955" i="12"/>
  <c r="W955" i="12"/>
  <c r="Y164" i="12"/>
  <c r="W164" i="12"/>
  <c r="W452" i="12"/>
  <c r="Y452" i="12"/>
  <c r="Y674" i="12"/>
  <c r="W674" i="12"/>
  <c r="Y240" i="12"/>
  <c r="W240" i="12"/>
  <c r="W589" i="12"/>
  <c r="Y589" i="12"/>
  <c r="Y967" i="12"/>
  <c r="W967" i="12"/>
  <c r="Y670" i="12"/>
  <c r="W670" i="12"/>
  <c r="W565" i="12"/>
  <c r="Y565" i="12"/>
  <c r="W775" i="12"/>
  <c r="Y775" i="12"/>
  <c r="Y177" i="12"/>
  <c r="W177" i="12"/>
  <c r="W759" i="12"/>
  <c r="Y759" i="12"/>
  <c r="Y842" i="12"/>
  <c r="W842" i="12"/>
  <c r="W180" i="12"/>
  <c r="Y180" i="12"/>
  <c r="W938" i="12"/>
  <c r="Y938" i="12"/>
  <c r="W923" i="12"/>
  <c r="Y923" i="12"/>
  <c r="W447" i="12"/>
  <c r="Y447" i="12"/>
  <c r="Y514" i="12"/>
  <c r="W514" i="12"/>
  <c r="W758" i="12"/>
  <c r="Y758" i="12"/>
  <c r="W616" i="12"/>
  <c r="Y616" i="12"/>
  <c r="Y907" i="12"/>
  <c r="W907" i="12"/>
  <c r="Y348" i="12"/>
  <c r="W348" i="12"/>
  <c r="Y299" i="12"/>
  <c r="W299" i="12"/>
  <c r="Y543" i="12"/>
  <c r="W543" i="12"/>
  <c r="Y922" i="12"/>
  <c r="W922" i="12"/>
  <c r="Y468" i="12"/>
  <c r="W468" i="12"/>
  <c r="U5" i="12"/>
  <c r="U4" i="12" s="1"/>
  <c r="Y416" i="11"/>
  <c r="W416" i="11"/>
  <c r="Y366" i="11"/>
  <c r="W366" i="11"/>
  <c r="W174" i="11"/>
  <c r="Y174" i="11"/>
  <c r="W608" i="11"/>
  <c r="Y608" i="11"/>
  <c r="Y647" i="11"/>
  <c r="W647" i="11"/>
  <c r="Y45" i="11"/>
  <c r="W45" i="11"/>
  <c r="W728" i="11"/>
  <c r="Y728" i="11"/>
  <c r="Y572" i="11"/>
  <c r="W572" i="11"/>
  <c r="Y514" i="11"/>
  <c r="W514" i="11"/>
  <c r="W607" i="11"/>
  <c r="Y607" i="11"/>
  <c r="Y649" i="11"/>
  <c r="W649" i="11"/>
  <c r="Y616" i="11"/>
  <c r="W616" i="11"/>
  <c r="Y72" i="11"/>
  <c r="W72" i="11"/>
  <c r="Y717" i="11"/>
  <c r="W717" i="11"/>
  <c r="Y503" i="11"/>
  <c r="W503" i="11"/>
  <c r="Y766" i="11"/>
  <c r="W766" i="11"/>
  <c r="Y710" i="11"/>
  <c r="W710" i="11"/>
  <c r="Y350" i="11"/>
  <c r="W350" i="11"/>
  <c r="Y924" i="11"/>
  <c r="W924" i="11"/>
  <c r="Y694" i="11"/>
  <c r="W694" i="11"/>
  <c r="Y789" i="11"/>
  <c r="W789" i="11"/>
  <c r="Y696" i="11"/>
  <c r="W696" i="11"/>
  <c r="Y808" i="11"/>
  <c r="W808" i="11"/>
  <c r="W631" i="11"/>
  <c r="Y631" i="11"/>
  <c r="Y861" i="11"/>
  <c r="W861" i="11"/>
  <c r="Y864" i="11"/>
  <c r="W864" i="11"/>
  <c r="W857" i="11"/>
  <c r="Y857" i="11"/>
  <c r="Y922" i="11"/>
  <c r="W922" i="11"/>
  <c r="Y661" i="11"/>
  <c r="W661" i="11"/>
  <c r="Y909" i="11"/>
  <c r="W909" i="11"/>
  <c r="Y83" i="11"/>
  <c r="W83" i="11"/>
  <c r="Y512" i="11"/>
  <c r="W512" i="11"/>
  <c r="Y257" i="11"/>
  <c r="W257" i="11"/>
  <c r="Y120" i="11"/>
  <c r="W120" i="11"/>
  <c r="Y488" i="11"/>
  <c r="W488" i="11"/>
  <c r="Y971" i="11"/>
  <c r="W971" i="11"/>
  <c r="Y777" i="11"/>
  <c r="W777" i="11"/>
  <c r="Y495" i="11"/>
  <c r="W495" i="11"/>
  <c r="Y744" i="11"/>
  <c r="W744" i="11"/>
  <c r="Y81" i="11"/>
  <c r="W81" i="11"/>
  <c r="Y988" i="11"/>
  <c r="W988" i="11"/>
  <c r="Y1000" i="11"/>
  <c r="W1000" i="11"/>
  <c r="Y994" i="11"/>
  <c r="W994" i="11"/>
  <c r="Y874" i="11"/>
  <c r="W874" i="11"/>
  <c r="W370" i="11"/>
  <c r="Y370" i="11"/>
  <c r="Y873" i="11"/>
  <c r="W873" i="11"/>
  <c r="Y444" i="11"/>
  <c r="W444" i="11"/>
  <c r="Y827" i="11"/>
  <c r="W827" i="11"/>
  <c r="Y758" i="11"/>
  <c r="W758" i="11"/>
  <c r="Y218" i="11"/>
  <c r="W218" i="11"/>
  <c r="Y356" i="11"/>
  <c r="W356" i="11"/>
  <c r="Y44" i="11"/>
  <c r="W44" i="11"/>
  <c r="W221" i="11"/>
  <c r="Y221" i="11"/>
  <c r="Y421" i="11"/>
  <c r="W421" i="11"/>
  <c r="Y345" i="11"/>
  <c r="W345" i="11"/>
  <c r="Y171" i="11"/>
  <c r="W171" i="11"/>
  <c r="W596" i="11"/>
  <c r="Y596" i="11"/>
  <c r="Y165" i="11"/>
  <c r="W165" i="11"/>
  <c r="Y600" i="11"/>
  <c r="W600" i="11"/>
  <c r="W461" i="11"/>
  <c r="Y461" i="11"/>
  <c r="Y623" i="11"/>
  <c r="W623" i="11"/>
  <c r="Y781" i="11"/>
  <c r="W781" i="11"/>
  <c r="Y879" i="11"/>
  <c r="W879" i="11"/>
  <c r="Y626" i="11"/>
  <c r="W626" i="11"/>
  <c r="Y560" i="11"/>
  <c r="W560" i="11"/>
  <c r="Y377" i="11"/>
  <c r="W377" i="11"/>
  <c r="Y878" i="11"/>
  <c r="W878" i="11"/>
  <c r="Y63" i="11"/>
  <c r="W63" i="11"/>
  <c r="W577" i="11"/>
  <c r="Y577" i="11"/>
  <c r="Y840" i="11"/>
  <c r="W840" i="11"/>
  <c r="Y704" i="11"/>
  <c r="W704" i="11"/>
  <c r="W570" i="11"/>
  <c r="Y570" i="11"/>
  <c r="Y412" i="11"/>
  <c r="W412" i="11"/>
  <c r="Y307" i="11"/>
  <c r="W307" i="11"/>
  <c r="Y839" i="11"/>
  <c r="W839" i="11"/>
  <c r="Y457" i="11"/>
  <c r="W457" i="11"/>
  <c r="Y639" i="11"/>
  <c r="W639" i="11"/>
  <c r="W398" i="11"/>
  <c r="Y398" i="11"/>
  <c r="Y708" i="11"/>
  <c r="W708" i="11"/>
  <c r="Y674" i="11"/>
  <c r="W674" i="11"/>
  <c r="W382" i="11"/>
  <c r="Y382" i="11"/>
  <c r="Y169" i="11"/>
  <c r="W169" i="11"/>
  <c r="Y352" i="11"/>
  <c r="W352" i="11"/>
  <c r="Y877" i="11"/>
  <c r="W877" i="11"/>
  <c r="Y351" i="11"/>
  <c r="W351" i="11"/>
  <c r="Y946" i="11"/>
  <c r="W946" i="11"/>
  <c r="Y982" i="11"/>
  <c r="W982" i="11"/>
  <c r="Y454" i="11"/>
  <c r="W454" i="11"/>
  <c r="W358" i="11"/>
  <c r="Y358" i="11"/>
  <c r="Y860" i="11"/>
  <c r="W860" i="11"/>
  <c r="W339" i="11"/>
  <c r="Y339" i="11"/>
  <c r="Y384" i="11"/>
  <c r="W384" i="11"/>
  <c r="W371" i="11"/>
  <c r="Y371" i="11"/>
  <c r="W774" i="11"/>
  <c r="Y774" i="11"/>
  <c r="Y689" i="11"/>
  <c r="W689" i="11"/>
  <c r="Y653" i="11"/>
  <c r="W653" i="11"/>
  <c r="Y884" i="11"/>
  <c r="W884" i="11"/>
  <c r="Y406" i="11"/>
  <c r="W406" i="11"/>
  <c r="W329" i="11"/>
  <c r="Y329" i="11"/>
  <c r="Y760" i="11"/>
  <c r="W760" i="11"/>
  <c r="U5" i="11"/>
  <c r="U4" i="11" s="1"/>
  <c r="Y602" i="11"/>
  <c r="W602" i="11"/>
  <c r="Y739" i="11"/>
  <c r="W739" i="11"/>
  <c r="Y666" i="11"/>
  <c r="W666" i="11"/>
  <c r="Y634" i="11"/>
  <c r="W634" i="11"/>
  <c r="W492" i="11"/>
  <c r="Y492" i="11"/>
  <c r="Y336" i="11"/>
  <c r="W336" i="11"/>
  <c r="Y451" i="11"/>
  <c r="W451" i="11"/>
  <c r="Y883" i="11"/>
  <c r="W883" i="11"/>
  <c r="Y439" i="11"/>
  <c r="W439" i="11"/>
  <c r="Y576" i="11"/>
  <c r="W576" i="11"/>
  <c r="W676" i="11"/>
  <c r="Y676" i="11"/>
  <c r="Y836" i="11"/>
  <c r="W836" i="11"/>
  <c r="W290" i="11"/>
  <c r="Y290" i="11"/>
  <c r="Y440" i="11"/>
  <c r="W440" i="11"/>
  <c r="W51" i="11"/>
  <c r="Y51" i="11"/>
  <c r="W700" i="11"/>
  <c r="Y700" i="11"/>
  <c r="Y99" i="11"/>
  <c r="W99" i="11"/>
  <c r="W688" i="11"/>
  <c r="Y688" i="11"/>
  <c r="Y848" i="11"/>
  <c r="W848" i="11"/>
  <c r="W762" i="11"/>
  <c r="Y762" i="11"/>
  <c r="Y992" i="11"/>
  <c r="W992" i="11"/>
  <c r="Y523" i="11"/>
  <c r="W523" i="11"/>
  <c r="W800" i="11"/>
  <c r="Y800" i="11"/>
  <c r="W542" i="11"/>
  <c r="Y542" i="11"/>
  <c r="Y475" i="11"/>
  <c r="W475" i="11"/>
  <c r="Y871" i="11"/>
  <c r="W871" i="11"/>
  <c r="Y494" i="11"/>
  <c r="W494" i="11"/>
  <c r="W737" i="11"/>
  <c r="Y737" i="11"/>
  <c r="Y497" i="11"/>
  <c r="W497" i="11"/>
  <c r="Y417" i="11"/>
  <c r="W417" i="11"/>
  <c r="Y768" i="11"/>
  <c r="W768" i="11"/>
  <c r="Y500" i="11"/>
  <c r="W500" i="11"/>
  <c r="Y853" i="11"/>
  <c r="W853" i="11"/>
  <c r="Y310" i="11"/>
  <c r="W310" i="11"/>
  <c r="Y332" i="11"/>
  <c r="W332" i="11"/>
  <c r="W333" i="11"/>
  <c r="Y333" i="11"/>
  <c r="Y387" i="11"/>
  <c r="W387" i="11"/>
  <c r="Y508" i="11"/>
  <c r="W508" i="11"/>
  <c r="Y193" i="11"/>
  <c r="W193" i="11"/>
  <c r="W917" i="11"/>
  <c r="Y917" i="11"/>
  <c r="Y843" i="11"/>
  <c r="W843" i="11"/>
  <c r="Y485" i="11"/>
  <c r="W485" i="11"/>
  <c r="Y599" i="11"/>
  <c r="W599" i="11"/>
  <c r="Y735" i="11"/>
  <c r="W735" i="11"/>
  <c r="Y767" i="11"/>
  <c r="W767" i="11"/>
  <c r="W663" i="11"/>
  <c r="Y663" i="11"/>
  <c r="Y215" i="11"/>
  <c r="W215" i="11"/>
  <c r="Y748" i="11"/>
  <c r="W748" i="11"/>
  <c r="Y311" i="11"/>
  <c r="W311" i="11"/>
  <c r="Y999" i="11"/>
  <c r="W999" i="11"/>
  <c r="Y434" i="11"/>
  <c r="W434" i="11"/>
  <c r="Y683" i="11"/>
  <c r="W683" i="11"/>
  <c r="Y460" i="11"/>
  <c r="W460" i="11"/>
  <c r="Y458" i="11"/>
  <c r="W458" i="11"/>
  <c r="Y96" i="11"/>
  <c r="W96" i="11"/>
  <c r="Y926" i="11"/>
  <c r="W926" i="11"/>
  <c r="Y865" i="11"/>
  <c r="W865" i="11"/>
  <c r="Y154" i="11"/>
  <c r="W154" i="11"/>
  <c r="Y411" i="11"/>
  <c r="W411" i="11"/>
  <c r="Y483" i="11"/>
  <c r="W483" i="11"/>
  <c r="Y804" i="11"/>
  <c r="W804" i="11"/>
  <c r="Y549" i="11"/>
  <c r="W549" i="11"/>
  <c r="Y548" i="11"/>
  <c r="W548" i="11"/>
  <c r="Y720" i="11"/>
  <c r="W720" i="11"/>
  <c r="Y615" i="11"/>
  <c r="W615" i="11"/>
  <c r="Y672" i="11"/>
  <c r="W672" i="11"/>
  <c r="Y445" i="11"/>
  <c r="W445" i="11"/>
  <c r="Y783" i="11"/>
  <c r="W783" i="11"/>
  <c r="Y673" i="11"/>
  <c r="W673" i="11"/>
  <c r="W652" i="11"/>
  <c r="Y652" i="11"/>
  <c r="Y753" i="11"/>
  <c r="W753" i="11"/>
  <c r="Y828" i="11"/>
  <c r="W828" i="11"/>
  <c r="Y947" i="11"/>
  <c r="W947" i="11"/>
  <c r="Y132" i="11"/>
  <c r="W132" i="11"/>
  <c r="Y933" i="11"/>
  <c r="W933" i="11"/>
  <c r="Y493" i="11"/>
  <c r="W493" i="11"/>
  <c r="Y480" i="11"/>
  <c r="W480" i="11"/>
  <c r="W904" i="11"/>
  <c r="Y904" i="11"/>
  <c r="Y146" i="11"/>
  <c r="W146" i="11"/>
  <c r="Y515" i="11"/>
  <c r="W515" i="11"/>
  <c r="Y418" i="11"/>
  <c r="W418" i="11"/>
  <c r="Y911" i="11"/>
  <c r="W911" i="11"/>
  <c r="W197" i="11"/>
  <c r="Y197" i="11"/>
  <c r="Y855" i="11"/>
  <c r="W855" i="11"/>
  <c r="Y681" i="11"/>
  <c r="W681" i="11"/>
  <c r="Y502" i="11"/>
  <c r="W502" i="11"/>
  <c r="Y818" i="11"/>
  <c r="W818" i="11"/>
  <c r="W504" i="11"/>
  <c r="Y504" i="11"/>
  <c r="Y876" i="11"/>
  <c r="W876" i="11"/>
  <c r="Y419" i="11"/>
  <c r="W419" i="11"/>
  <c r="W881" i="11"/>
  <c r="Y881" i="11"/>
  <c r="Y104" i="11"/>
  <c r="W104" i="11"/>
  <c r="Y103" i="11"/>
  <c r="W103" i="11"/>
  <c r="Y43" i="11"/>
  <c r="W43" i="11"/>
  <c r="Y636" i="11"/>
  <c r="W636" i="11"/>
  <c r="Y790" i="11"/>
  <c r="W790" i="11"/>
  <c r="Y826" i="11"/>
  <c r="W826" i="11"/>
  <c r="Y557" i="11"/>
  <c r="W557" i="11"/>
  <c r="Y71" i="11"/>
  <c r="W71" i="11"/>
  <c r="Y465" i="11"/>
  <c r="W465" i="11"/>
  <c r="Y747" i="11"/>
  <c r="W747" i="11"/>
  <c r="Y443" i="11"/>
  <c r="W443" i="11"/>
  <c r="W301" i="11"/>
  <c r="Y301" i="11"/>
  <c r="W85" i="11"/>
  <c r="Y85" i="11"/>
  <c r="Y628" i="11"/>
  <c r="W628" i="11"/>
  <c r="Y107" i="11"/>
  <c r="W107" i="11"/>
  <c r="Y914" i="11"/>
  <c r="W914" i="11"/>
  <c r="Y959" i="11"/>
  <c r="W959" i="11"/>
  <c r="Y101" i="11"/>
  <c r="W101" i="11"/>
  <c r="Y586" i="11"/>
  <c r="W586" i="11"/>
  <c r="Y478" i="11"/>
  <c r="W478" i="11"/>
  <c r="W123" i="11"/>
  <c r="Y123" i="11"/>
  <c r="Y150" i="11"/>
  <c r="W150" i="11"/>
  <c r="W359" i="11"/>
  <c r="Y359" i="11"/>
  <c r="W414" i="11"/>
  <c r="Y414" i="11"/>
  <c r="Y519" i="11"/>
  <c r="W519" i="11"/>
  <c r="W60" i="11"/>
  <c r="Y60" i="11"/>
  <c r="Y556" i="11"/>
  <c r="W556" i="11"/>
  <c r="Y678" i="11"/>
  <c r="W678" i="11"/>
  <c r="W54" i="11"/>
  <c r="Y54" i="11"/>
  <c r="Y477" i="11"/>
  <c r="W477" i="11"/>
  <c r="Y267" i="11"/>
  <c r="W267" i="11"/>
  <c r="W161" i="11"/>
  <c r="Y161" i="11"/>
  <c r="Y87" i="11"/>
  <c r="W87" i="11"/>
  <c r="W799" i="11"/>
  <c r="Y799" i="11"/>
  <c r="Y330" i="11"/>
  <c r="W330" i="11"/>
  <c r="W505" i="11"/>
  <c r="Y505" i="11"/>
  <c r="Y730" i="11"/>
  <c r="W730" i="11"/>
  <c r="Y581" i="11"/>
  <c r="W581" i="11"/>
  <c r="Y55" i="11"/>
  <c r="W55" i="11"/>
  <c r="W517" i="11"/>
  <c r="Y517" i="11"/>
  <c r="W74" i="11"/>
  <c r="Y74" i="11"/>
  <c r="Y967" i="11"/>
  <c r="W967" i="11"/>
  <c r="Y349" i="11"/>
  <c r="W349" i="11"/>
  <c r="Y112" i="11"/>
  <c r="W112" i="11"/>
  <c r="Y859" i="11"/>
  <c r="W859" i="11"/>
  <c r="Y354" i="11"/>
  <c r="W354" i="11"/>
  <c r="Y920" i="11"/>
  <c r="W920" i="11"/>
  <c r="Y268" i="11"/>
  <c r="W268" i="11"/>
  <c r="Y428" i="11"/>
  <c r="W428" i="11"/>
  <c r="W395" i="11"/>
  <c r="Y395" i="11"/>
  <c r="Y256" i="11"/>
  <c r="W256" i="11"/>
  <c r="Y183" i="11"/>
  <c r="W183" i="11"/>
  <c r="Y698" i="11"/>
  <c r="W698" i="11"/>
  <c r="Y844" i="11"/>
  <c r="W844" i="11"/>
  <c r="Y203" i="11"/>
  <c r="W203" i="11"/>
  <c r="Y46" i="11"/>
  <c r="W46" i="11"/>
  <c r="Y40" i="11"/>
  <c r="W40" i="11"/>
  <c r="Y513" i="11"/>
  <c r="W513" i="11"/>
  <c r="Y856" i="11"/>
  <c r="W856" i="11"/>
  <c r="Y490" i="11"/>
  <c r="W490" i="11"/>
  <c r="W640" i="11"/>
  <c r="Y640" i="11"/>
  <c r="W965" i="11"/>
  <c r="Y965" i="11"/>
  <c r="Y693" i="11"/>
  <c r="W693" i="11"/>
  <c r="W134" i="11"/>
  <c r="Y134" i="11"/>
  <c r="Y207" i="11"/>
  <c r="W207" i="11"/>
  <c r="W160" i="11"/>
  <c r="Y160" i="11"/>
  <c r="Y470" i="11"/>
  <c r="W470" i="11"/>
  <c r="Y343" i="11"/>
  <c r="W343" i="11"/>
  <c r="Y323" i="11"/>
  <c r="W323" i="11"/>
  <c r="Y420" i="11"/>
  <c r="W420" i="11"/>
  <c r="Y984" i="11"/>
  <c r="W984" i="11"/>
  <c r="Y537" i="11"/>
  <c r="W537" i="11"/>
  <c r="Y369" i="11"/>
  <c r="W369" i="11"/>
  <c r="Y157" i="11"/>
  <c r="W157" i="11"/>
  <c r="Y921" i="11"/>
  <c r="W921" i="11"/>
  <c r="W809" i="11"/>
  <c r="Y809" i="11"/>
  <c r="W407" i="11"/>
  <c r="Y407" i="11"/>
  <c r="W761" i="11"/>
  <c r="Y761" i="11"/>
  <c r="Y341" i="11"/>
  <c r="W341" i="11"/>
  <c r="Y527" i="11"/>
  <c r="W527" i="11"/>
  <c r="Y644" i="11"/>
  <c r="W644" i="11"/>
  <c r="Y981" i="11"/>
  <c r="W981" i="11"/>
  <c r="Y951" i="11"/>
  <c r="W951" i="11"/>
  <c r="Y170" i="11"/>
  <c r="W170" i="11"/>
  <c r="W425" i="11"/>
  <c r="Y425" i="11"/>
  <c r="Y68" i="11"/>
  <c r="W68" i="11"/>
  <c r="Y213" i="11"/>
  <c r="W213" i="11"/>
  <c r="Y137" i="11"/>
  <c r="W137" i="11"/>
  <c r="Y261" i="11"/>
  <c r="W261" i="11"/>
  <c r="Y482" i="11"/>
  <c r="W482" i="11"/>
  <c r="W566" i="11"/>
  <c r="Y566" i="11"/>
  <c r="Y472" i="11"/>
  <c r="W472" i="11"/>
  <c r="Y441" i="11"/>
  <c r="W441" i="11"/>
  <c r="Y84" i="11"/>
  <c r="W84" i="11"/>
  <c r="Y771" i="11"/>
  <c r="W771" i="11"/>
  <c r="Y908" i="11"/>
  <c r="W908" i="11"/>
  <c r="Y960" i="11"/>
  <c r="W960" i="11"/>
  <c r="Y885" i="11"/>
  <c r="W885" i="11"/>
  <c r="Y625" i="11"/>
  <c r="W625" i="11"/>
  <c r="Y422" i="11"/>
  <c r="W422" i="11"/>
  <c r="Y868" i="11"/>
  <c r="W868" i="11"/>
  <c r="Y237" i="11"/>
  <c r="W237" i="11"/>
  <c r="Y376" i="11"/>
  <c r="W376" i="11"/>
  <c r="Y732" i="11"/>
  <c r="W732" i="11"/>
  <c r="Y656" i="11"/>
  <c r="W656" i="11"/>
  <c r="Y191" i="11"/>
  <c r="W191" i="11"/>
  <c r="Y897" i="11"/>
  <c r="W897" i="11"/>
  <c r="Y565" i="11"/>
  <c r="W565" i="11"/>
  <c r="W651" i="11"/>
  <c r="Y651" i="11"/>
  <c r="Y831" i="11"/>
  <c r="W831" i="11"/>
  <c r="Y641" i="11"/>
  <c r="W641" i="11"/>
  <c r="Y456" i="11"/>
  <c r="W456" i="11"/>
  <c r="Y386" i="11"/>
  <c r="W386" i="11"/>
  <c r="Y227" i="11"/>
  <c r="W227" i="11"/>
  <c r="Y501" i="11"/>
  <c r="W501" i="11"/>
  <c r="Y273" i="11"/>
  <c r="W273" i="11"/>
  <c r="W255" i="11"/>
  <c r="Y255" i="11"/>
  <c r="Y973" i="11"/>
  <c r="W973" i="11"/>
  <c r="Y723" i="11"/>
  <c r="W723" i="11"/>
  <c r="Y202" i="11"/>
  <c r="W202" i="11"/>
  <c r="Y190" i="11"/>
  <c r="W190" i="11"/>
  <c r="Y945" i="11"/>
  <c r="W945" i="11"/>
  <c r="W797" i="11"/>
  <c r="Y797" i="11"/>
  <c r="Y646" i="11"/>
  <c r="W646" i="11"/>
  <c r="Y983" i="11"/>
  <c r="W983" i="11"/>
  <c r="Y380" i="11"/>
  <c r="W380" i="11"/>
  <c r="W741" i="11"/>
  <c r="Y741" i="11"/>
  <c r="W143" i="11"/>
  <c r="Y143" i="11"/>
  <c r="Y453" i="11"/>
  <c r="W453" i="11"/>
  <c r="Y604" i="11"/>
  <c r="W604" i="11"/>
  <c r="Y545" i="11"/>
  <c r="W545" i="11"/>
  <c r="Y916" i="11"/>
  <c r="W916" i="11"/>
  <c r="Y972" i="11"/>
  <c r="W972" i="11"/>
  <c r="Y745" i="11"/>
  <c r="W745" i="11"/>
  <c r="Y433" i="11"/>
  <c r="W433" i="11"/>
  <c r="Y466" i="11"/>
  <c r="W466" i="11"/>
  <c r="Y397" i="11"/>
  <c r="W397" i="11"/>
  <c r="Y588" i="11"/>
  <c r="W588" i="11"/>
  <c r="Y713" i="11"/>
  <c r="W713" i="11"/>
  <c r="Y385" i="11"/>
  <c r="W385" i="11"/>
  <c r="Y621" i="11"/>
  <c r="W621" i="11"/>
  <c r="Y980" i="11"/>
  <c r="W980" i="11"/>
  <c r="W383" i="11"/>
  <c r="Y383" i="11"/>
  <c r="W752" i="11"/>
  <c r="Y752" i="11"/>
  <c r="Y764" i="11"/>
  <c r="W764" i="11"/>
  <c r="W740" i="11"/>
  <c r="Y740" i="11"/>
  <c r="Y991" i="11"/>
  <c r="W991" i="11"/>
  <c r="Y518" i="11"/>
  <c r="W518" i="11"/>
  <c r="Y400" i="11"/>
  <c r="W400" i="11"/>
  <c r="Y907" i="11"/>
  <c r="W907" i="11"/>
  <c r="Y176" i="11"/>
  <c r="W176" i="11"/>
  <c r="Y396" i="11"/>
  <c r="W396" i="11"/>
  <c r="Y702" i="11"/>
  <c r="W702" i="11"/>
  <c r="Y535" i="11"/>
  <c r="W535" i="11"/>
  <c r="Y609" i="11"/>
  <c r="W609" i="11"/>
  <c r="W664" i="11"/>
  <c r="Y664" i="11"/>
  <c r="Y162" i="11"/>
  <c r="W162" i="11"/>
  <c r="Y532" i="11"/>
  <c r="W532" i="11"/>
  <c r="Y956" i="11"/>
  <c r="W956" i="11"/>
  <c r="Y88" i="11"/>
  <c r="W88" i="11"/>
  <c r="W870" i="11"/>
  <c r="Y870" i="11"/>
  <c r="Y943" i="11"/>
  <c r="W943" i="11"/>
  <c r="Y199" i="11"/>
  <c r="W199" i="11"/>
  <c r="W918" i="11"/>
  <c r="Y918" i="11"/>
  <c r="Y251" i="11"/>
  <c r="W251" i="11"/>
  <c r="Y697" i="11"/>
  <c r="W697" i="11"/>
  <c r="Y928" i="11"/>
  <c r="W928" i="11"/>
  <c r="Y715" i="11"/>
  <c r="W715" i="11"/>
  <c r="Y66" i="11"/>
  <c r="W66" i="11"/>
  <c r="Y912" i="11"/>
  <c r="W912" i="11"/>
  <c r="Y910" i="11"/>
  <c r="W910" i="11"/>
  <c r="W711" i="11"/>
  <c r="Y711" i="11"/>
  <c r="Y962" i="11"/>
  <c r="W962" i="11"/>
  <c r="Y436" i="11"/>
  <c r="W436" i="11"/>
  <c r="Y80" i="11"/>
  <c r="W80" i="11"/>
  <c r="Y705" i="11"/>
  <c r="W705" i="11"/>
  <c r="Y650" i="11"/>
  <c r="W650" i="11"/>
  <c r="Y734" i="11"/>
  <c r="W734" i="11"/>
  <c r="Y70" i="11"/>
  <c r="W70" i="11"/>
  <c r="Y126" i="11"/>
  <c r="W126" i="11"/>
  <c r="W147" i="11"/>
  <c r="Y147" i="11"/>
  <c r="Y531" i="11"/>
  <c r="W531" i="11"/>
  <c r="Y997" i="11"/>
  <c r="W997" i="11"/>
  <c r="Y709" i="11"/>
  <c r="W709" i="11"/>
  <c r="Y538" i="11"/>
  <c r="W538" i="11"/>
  <c r="Y851" i="11"/>
  <c r="W851" i="11"/>
  <c r="Y342" i="11"/>
  <c r="W342" i="11"/>
  <c r="Y196" i="11"/>
  <c r="W196" i="11"/>
  <c r="Y830" i="11"/>
  <c r="W830" i="11"/>
  <c r="Y435" i="11"/>
  <c r="W435" i="11"/>
  <c r="Y487" i="11"/>
  <c r="W487" i="11"/>
  <c r="Y41" i="11"/>
  <c r="W41" i="11"/>
  <c r="Y975" i="11"/>
  <c r="W975" i="11"/>
  <c r="Y936" i="11"/>
  <c r="W936" i="11"/>
  <c r="Y293" i="11"/>
  <c r="W293" i="11"/>
  <c r="Y116" i="11"/>
  <c r="W116" i="11"/>
  <c r="Y606" i="11"/>
  <c r="W606" i="11"/>
  <c r="Y658" i="11"/>
  <c r="W658" i="11"/>
  <c r="W893" i="11"/>
  <c r="Y893" i="11"/>
  <c r="Y180" i="11"/>
  <c r="W180" i="11"/>
  <c r="Y489" i="11"/>
  <c r="W489" i="11"/>
  <c r="Y706" i="11"/>
  <c r="W706" i="11"/>
  <c r="Y913" i="11"/>
  <c r="W913" i="11"/>
  <c r="Y963" i="11"/>
  <c r="W963" i="11"/>
  <c r="Y67" i="11"/>
  <c r="W67" i="11"/>
  <c r="Y58" i="11"/>
  <c r="W58" i="11"/>
  <c r="Y754" i="11"/>
  <c r="W754" i="11"/>
  <c r="Y375" i="11"/>
  <c r="W375" i="11"/>
  <c r="Y48" i="11"/>
  <c r="W48" i="11"/>
  <c r="Y410" i="11"/>
  <c r="W410" i="11"/>
  <c r="Y578" i="11"/>
  <c r="W578" i="11"/>
  <c r="Y357" i="11"/>
  <c r="W357" i="11"/>
  <c r="Y792" i="11"/>
  <c r="W792" i="11"/>
  <c r="Y948" i="11"/>
  <c r="W948" i="11"/>
  <c r="Y89" i="11"/>
  <c r="W89" i="11"/>
  <c r="Y613" i="11"/>
  <c r="W613" i="11"/>
  <c r="Y331" i="11"/>
  <c r="W331" i="11"/>
  <c r="Y131" i="11"/>
  <c r="W131" i="11"/>
  <c r="Y141" i="11"/>
  <c r="W141" i="11"/>
  <c r="Y684" i="11"/>
  <c r="W684" i="11"/>
  <c r="W899" i="11"/>
  <c r="Y899" i="11"/>
  <c r="Y115" i="11"/>
  <c r="W115" i="11"/>
  <c r="Y90" i="11"/>
  <c r="W90" i="11"/>
  <c r="Y970" i="11"/>
  <c r="W970" i="11"/>
  <c r="Y611" i="11"/>
  <c r="W611" i="11"/>
  <c r="Y121" i="11"/>
  <c r="W121" i="11"/>
  <c r="Y770" i="11"/>
  <c r="W770" i="11"/>
  <c r="Y181" i="11"/>
  <c r="W181" i="11"/>
  <c r="Y888" i="11"/>
  <c r="W888" i="11"/>
  <c r="Y432" i="11"/>
  <c r="W432" i="11"/>
  <c r="Y388" i="11"/>
  <c r="W388" i="11"/>
  <c r="Y95" i="11"/>
  <c r="W95" i="11"/>
  <c r="Y56" i="11"/>
  <c r="W56" i="11"/>
  <c r="Y915" i="11"/>
  <c r="W915" i="11"/>
  <c r="W821" i="11"/>
  <c r="Y821" i="11"/>
  <c r="Y379" i="11"/>
  <c r="W379" i="11"/>
  <c r="Y178" i="11"/>
  <c r="W178" i="11"/>
  <c r="Y793" i="11"/>
  <c r="W793" i="11"/>
  <c r="Y769" i="11"/>
  <c r="W769" i="11"/>
  <c r="Y825" i="11"/>
  <c r="W825" i="11"/>
  <c r="Y355" i="11"/>
  <c r="W355" i="11"/>
  <c r="Y364" i="11"/>
  <c r="W364" i="11"/>
  <c r="Y204" i="11"/>
  <c r="W204" i="11"/>
  <c r="Y550" i="11"/>
  <c r="W550" i="11"/>
  <c r="Y895" i="11"/>
  <c r="W895" i="11"/>
  <c r="Y381" i="11"/>
  <c r="W381" i="11"/>
  <c r="Y164" i="11"/>
  <c r="W164" i="11"/>
  <c r="Y986" i="11"/>
  <c r="W986" i="11"/>
  <c r="Y974" i="11"/>
  <c r="W974" i="11"/>
  <c r="W929" i="11"/>
  <c r="Y929" i="11"/>
  <c r="Y563" i="11"/>
  <c r="W563" i="11"/>
  <c r="Y692" i="11"/>
  <c r="W692" i="11"/>
  <c r="Y955" i="11"/>
  <c r="W955" i="11"/>
  <c r="W858" i="11"/>
  <c r="Y858" i="11"/>
  <c r="Y405" i="11"/>
  <c r="W405" i="11"/>
  <c r="W802" i="11"/>
  <c r="Y802" i="11"/>
  <c r="Y742" i="11"/>
  <c r="W742" i="11"/>
  <c r="Y404" i="11"/>
  <c r="W404" i="11"/>
  <c r="Y682" i="11"/>
  <c r="W682" i="11"/>
  <c r="Y812" i="11"/>
  <c r="W812" i="11"/>
  <c r="Y506" i="11"/>
  <c r="W506" i="11"/>
  <c r="Y372" i="11"/>
  <c r="W372" i="11"/>
  <c r="Y49" i="11"/>
  <c r="W49" i="11"/>
  <c r="Y597" i="11"/>
  <c r="W597" i="11"/>
  <c r="W930" i="11"/>
  <c r="Y930" i="11"/>
  <c r="W148" i="11"/>
  <c r="Y148" i="11"/>
  <c r="Y235" i="11"/>
  <c r="W235" i="11"/>
  <c r="Y113" i="11"/>
  <c r="W113" i="11"/>
  <c r="Y894" i="11"/>
  <c r="W894" i="11"/>
  <c r="Y847" i="11"/>
  <c r="W847" i="11"/>
  <c r="W210" i="11"/>
  <c r="Y210" i="11"/>
  <c r="Y511" i="11"/>
  <c r="W511" i="11"/>
  <c r="W580" i="11"/>
  <c r="Y580" i="11"/>
  <c r="Y499" i="11"/>
  <c r="W499" i="11"/>
  <c r="W198" i="11"/>
  <c r="Y198" i="11"/>
  <c r="Y547" i="11"/>
  <c r="W547" i="11"/>
  <c r="W900" i="11"/>
  <c r="Y900" i="11"/>
  <c r="W592" i="11"/>
  <c r="Y592" i="11"/>
  <c r="W978" i="11"/>
  <c r="Y978" i="11"/>
  <c r="W52" i="11"/>
  <c r="Y52" i="11"/>
  <c r="Y464" i="11"/>
  <c r="W464" i="11"/>
  <c r="W892" i="11"/>
  <c r="Y892" i="11"/>
  <c r="Y559" i="11"/>
  <c r="W559" i="11"/>
  <c r="W722" i="11"/>
  <c r="Y722" i="11"/>
  <c r="W675" i="11"/>
  <c r="Y675" i="11"/>
  <c r="Y969" i="11"/>
  <c r="W969" i="11"/>
  <c r="Y996" i="11"/>
  <c r="W996" i="11"/>
  <c r="Y759" i="11"/>
  <c r="W759" i="11"/>
  <c r="Y374" i="11"/>
  <c r="W374" i="11"/>
  <c r="Y935" i="11"/>
  <c r="W935" i="11"/>
  <c r="Y707" i="11"/>
  <c r="W707" i="11"/>
  <c r="Y424" i="11"/>
  <c r="W424" i="11"/>
  <c r="Y536" i="11"/>
  <c r="W536" i="11"/>
  <c r="Y92" i="11"/>
  <c r="W92" i="11"/>
  <c r="Y471" i="11"/>
  <c r="W471" i="11"/>
  <c r="W73" i="11"/>
  <c r="Y73" i="11"/>
  <c r="Y525" i="11"/>
  <c r="W525" i="11"/>
  <c r="Y430" i="11"/>
  <c r="W430" i="11"/>
  <c r="Y850" i="11"/>
  <c r="W850" i="11"/>
  <c r="Y135" i="11"/>
  <c r="W135" i="11"/>
  <c r="Y880" i="11"/>
  <c r="W880" i="11"/>
  <c r="Y533" i="11"/>
  <c r="W533" i="11"/>
  <c r="Y429" i="11"/>
  <c r="W429" i="11"/>
  <c r="Y685" i="11"/>
  <c r="W685" i="11"/>
  <c r="Y927" i="11"/>
  <c r="W927" i="11"/>
  <c r="Y109" i="11"/>
  <c r="W109" i="11"/>
  <c r="Y297" i="11"/>
  <c r="W297" i="11"/>
  <c r="Y659" i="11"/>
  <c r="W659" i="11"/>
  <c r="Y431" i="11"/>
  <c r="W431" i="11"/>
  <c r="Y671" i="11"/>
  <c r="W671" i="11"/>
  <c r="W413" i="11"/>
  <c r="Y413" i="11"/>
  <c r="W473" i="11"/>
  <c r="Y473" i="11"/>
  <c r="Y378" i="11"/>
  <c r="W378" i="11"/>
  <c r="Y807" i="11"/>
  <c r="W807" i="11"/>
  <c r="Y246" i="11"/>
  <c r="W246" i="11"/>
  <c r="Y479" i="11"/>
  <c r="W479" i="11"/>
  <c r="Y854" i="11"/>
  <c r="W854" i="11"/>
  <c r="Y448" i="11"/>
  <c r="W448" i="11"/>
  <c r="Y216" i="11"/>
  <c r="W216" i="11"/>
  <c r="W803" i="11"/>
  <c r="Y803" i="11"/>
  <c r="Y668" i="11"/>
  <c r="W668" i="11"/>
  <c r="W346" i="11"/>
  <c r="Y346" i="11"/>
  <c r="Y995" i="11"/>
  <c r="W995" i="11"/>
  <c r="Y389" i="11"/>
  <c r="W389" i="11"/>
  <c r="Y952" i="11"/>
  <c r="W952" i="11"/>
  <c r="Y987" i="11"/>
  <c r="W987" i="11"/>
  <c r="Y721" i="11"/>
  <c r="W721" i="11"/>
  <c r="Y182" i="11"/>
  <c r="W182" i="11"/>
  <c r="W833" i="11"/>
  <c r="Y833" i="11"/>
  <c r="Y940" i="11"/>
  <c r="W940" i="11"/>
  <c r="Y552" i="11"/>
  <c r="W552" i="11"/>
  <c r="W151" i="11"/>
  <c r="Y151" i="11"/>
  <c r="Y242" i="11"/>
  <c r="W242" i="11"/>
  <c r="Y229" i="11"/>
  <c r="W229" i="11"/>
  <c r="W529" i="11"/>
  <c r="Y529" i="11"/>
  <c r="Y468" i="11"/>
  <c r="W468" i="11"/>
  <c r="Y408" i="11"/>
  <c r="W408" i="11"/>
  <c r="W603" i="11"/>
  <c r="Y603" i="11"/>
  <c r="Y667" i="11"/>
  <c r="W667" i="11"/>
  <c r="Y806" i="11"/>
  <c r="W806" i="11"/>
  <c r="Y976" i="11"/>
  <c r="W976" i="11"/>
  <c r="Y867" i="11"/>
  <c r="W867" i="11"/>
  <c r="Y498" i="11"/>
  <c r="W498" i="11"/>
  <c r="Y118" i="11"/>
  <c r="W118" i="11"/>
  <c r="W587" i="11"/>
  <c r="Y587" i="11"/>
  <c r="Y167" i="11"/>
  <c r="W167" i="11"/>
  <c r="Y127" i="11"/>
  <c r="W127" i="11"/>
  <c r="Y238" i="11"/>
  <c r="W238" i="11"/>
  <c r="Y852" i="11"/>
  <c r="W852" i="11"/>
  <c r="Y526" i="11"/>
  <c r="W526" i="11"/>
  <c r="Y447" i="11"/>
  <c r="W447" i="11"/>
  <c r="Y94" i="11"/>
  <c r="W94" i="11"/>
  <c r="W810" i="11"/>
  <c r="Y810" i="11"/>
  <c r="Y591" i="11"/>
  <c r="W591" i="11"/>
  <c r="Y320" i="11"/>
  <c r="W320" i="11"/>
  <c r="W699" i="11"/>
  <c r="Y699" i="11"/>
  <c r="Y344" i="11"/>
  <c r="W344" i="11"/>
  <c r="Y842" i="11"/>
  <c r="W842" i="11"/>
  <c r="Y484" i="11"/>
  <c r="W484" i="11"/>
  <c r="Y961" i="11"/>
  <c r="W961" i="11"/>
  <c r="Y166" i="11"/>
  <c r="W166" i="11"/>
  <c r="Y765" i="11"/>
  <c r="W765" i="11"/>
  <c r="W97" i="11"/>
  <c r="Y97" i="11"/>
  <c r="Y998" i="11"/>
  <c r="W998" i="11"/>
  <c r="W574" i="11"/>
  <c r="Y574" i="11"/>
  <c r="Y179" i="11"/>
  <c r="W179" i="11"/>
  <c r="Y214" i="11"/>
  <c r="W214" i="11"/>
  <c r="Y642" i="11"/>
  <c r="W642" i="11"/>
  <c r="W53" i="11"/>
  <c r="Y53" i="11"/>
  <c r="W415" i="11"/>
  <c r="Y415" i="11"/>
  <c r="W98" i="11"/>
  <c r="Y98" i="11"/>
  <c r="Y524" i="11"/>
  <c r="W524" i="11"/>
  <c r="Y543" i="11"/>
  <c r="W543" i="11"/>
  <c r="Y335" i="11"/>
  <c r="W335" i="11"/>
  <c r="W86" i="11"/>
  <c r="Y86" i="11"/>
  <c r="Y568" i="11"/>
  <c r="W568" i="11"/>
  <c r="W450" i="11"/>
  <c r="Y450" i="11"/>
  <c r="Y555" i="11"/>
  <c r="W555" i="11"/>
  <c r="W186" i="11"/>
  <c r="Y186" i="11"/>
  <c r="W438" i="11"/>
  <c r="Y438" i="11"/>
  <c r="Y373" i="11"/>
  <c r="W373" i="11"/>
  <c r="Y872" i="11"/>
  <c r="W872" i="11"/>
  <c r="W712" i="11"/>
  <c r="Y712" i="11"/>
  <c r="Y714" i="11"/>
  <c r="W714" i="11"/>
  <c r="Y348" i="11"/>
  <c r="W348" i="11"/>
  <c r="Y979" i="11"/>
  <c r="W979" i="11"/>
  <c r="Y968" i="11"/>
  <c r="W968" i="11"/>
  <c r="Y690" i="11"/>
  <c r="W690" i="11"/>
  <c r="Y544" i="11"/>
  <c r="W544" i="11"/>
  <c r="Y569" i="11"/>
  <c r="W569" i="11"/>
  <c r="Y340" i="11"/>
  <c r="W340" i="11"/>
  <c r="Y61" i="11"/>
  <c r="W61" i="11"/>
  <c r="Y573" i="11"/>
  <c r="W573" i="11"/>
  <c r="Y902" i="11"/>
  <c r="W902" i="11"/>
  <c r="W750" i="11"/>
  <c r="Y750" i="11"/>
  <c r="Y906" i="11"/>
  <c r="W906" i="11"/>
  <c r="W990" i="11"/>
  <c r="Y990" i="11"/>
  <c r="Y124" i="11"/>
  <c r="W124" i="11"/>
  <c r="Y463" i="11"/>
  <c r="W463" i="11"/>
  <c r="Y824" i="11"/>
  <c r="W824" i="11"/>
  <c r="Y292" i="11"/>
  <c r="W292" i="11"/>
  <c r="Y304" i="11"/>
  <c r="W304" i="11"/>
  <c r="Y243" i="11"/>
  <c r="W243" i="11"/>
  <c r="Y368" i="11"/>
  <c r="W368" i="11"/>
  <c r="Y635" i="11"/>
  <c r="W635" i="11"/>
  <c r="Y890" i="11"/>
  <c r="W890" i="11"/>
  <c r="Y923" i="11"/>
  <c r="W923" i="11"/>
  <c r="Y159" i="11"/>
  <c r="W159" i="11"/>
  <c r="Y399" i="11"/>
  <c r="W399" i="11"/>
  <c r="Y964" i="11"/>
  <c r="W964" i="11"/>
  <c r="Y42" i="11"/>
  <c r="W42" i="11"/>
  <c r="Y719" i="11"/>
  <c r="W719" i="11"/>
  <c r="Y784" i="11"/>
  <c r="W784" i="11"/>
  <c r="Y817" i="11"/>
  <c r="W817" i="11"/>
  <c r="Y838" i="11"/>
  <c r="W838" i="11"/>
  <c r="Y78" i="11"/>
  <c r="W78" i="11"/>
  <c r="W522" i="11"/>
  <c r="Y522" i="11"/>
  <c r="W954" i="11"/>
  <c r="Y954" i="11"/>
  <c r="Y195" i="11"/>
  <c r="W195" i="11"/>
  <c r="Y561" i="11"/>
  <c r="W561" i="11"/>
  <c r="W553" i="11"/>
  <c r="Y553" i="11"/>
  <c r="W845" i="11"/>
  <c r="Y845" i="11"/>
  <c r="Y403" i="11"/>
  <c r="W403" i="11"/>
  <c r="Y695" i="11"/>
  <c r="W695" i="11"/>
  <c r="Y837" i="11"/>
  <c r="W837" i="11"/>
  <c r="Y106" i="11"/>
  <c r="W106" i="11"/>
  <c r="Y849" i="11"/>
  <c r="W849" i="11"/>
  <c r="Y679" i="11"/>
  <c r="W679" i="11"/>
  <c r="Y866" i="11"/>
  <c r="W866" i="11"/>
  <c r="Y670" i="11"/>
  <c r="W670" i="11"/>
  <c r="Y138" i="11"/>
  <c r="W138" i="11"/>
  <c r="Y102" i="11"/>
  <c r="W102" i="11"/>
  <c r="Y153" i="11"/>
  <c r="W153" i="11"/>
  <c r="Y189" i="11"/>
  <c r="W189" i="11"/>
  <c r="Y401" i="11"/>
  <c r="W401" i="11"/>
  <c r="Y703" i="11"/>
  <c r="W703" i="11"/>
  <c r="W77" i="11"/>
  <c r="Y77" i="11"/>
  <c r="Y57" i="11"/>
  <c r="W57" i="11"/>
  <c r="Y589" i="11"/>
  <c r="W589" i="11"/>
  <c r="W953" i="11"/>
  <c r="Y953" i="11"/>
  <c r="W619" i="11"/>
  <c r="Y619" i="11"/>
  <c r="Y756" i="11"/>
  <c r="W756" i="11"/>
  <c r="Y819" i="11"/>
  <c r="W819" i="11"/>
  <c r="W773" i="11"/>
  <c r="Y773" i="11"/>
  <c r="W353" i="11"/>
  <c r="Y353" i="11"/>
  <c r="Y363" i="11"/>
  <c r="W363" i="11"/>
  <c r="Y862" i="11"/>
  <c r="W862" i="11"/>
  <c r="W437" i="11"/>
  <c r="Y437" i="11"/>
  <c r="W869" i="11"/>
  <c r="Y869" i="11"/>
  <c r="Y779" i="11"/>
  <c r="W779" i="11"/>
  <c r="W687" i="11"/>
  <c r="Y687" i="11"/>
  <c r="W365" i="11"/>
  <c r="Y365" i="11"/>
  <c r="Y528" i="11"/>
  <c r="W528" i="11"/>
  <c r="Y446" i="11"/>
  <c r="W446" i="11"/>
  <c r="Y660" i="11"/>
  <c r="W660" i="11"/>
  <c r="Y562" i="11"/>
  <c r="W562" i="11"/>
  <c r="Y816" i="11"/>
  <c r="W816" i="11"/>
  <c r="Y618" i="11"/>
  <c r="W618" i="11"/>
  <c r="Y520" i="11"/>
  <c r="W520" i="11"/>
  <c r="Y612" i="11"/>
  <c r="W612" i="11"/>
  <c r="Y539" i="11"/>
  <c r="W539" i="11"/>
  <c r="W655" i="11"/>
  <c r="Y655" i="11"/>
  <c r="Y939" i="11"/>
  <c r="W939" i="11"/>
  <c r="Y455" i="11"/>
  <c r="W455" i="11"/>
  <c r="Y93" i="11"/>
  <c r="W93" i="11"/>
  <c r="Y841" i="11"/>
  <c r="W841" i="11"/>
  <c r="W110" i="11"/>
  <c r="Y110" i="11"/>
  <c r="Y305" i="11"/>
  <c r="W305" i="11"/>
  <c r="Y391" i="11"/>
  <c r="W391" i="11"/>
  <c r="Y294" i="11"/>
  <c r="W294" i="11"/>
  <c r="W896" i="11"/>
  <c r="Y896" i="11"/>
  <c r="Y155" i="11"/>
  <c r="W155" i="11"/>
  <c r="Y813" i="11"/>
  <c r="W813" i="11"/>
  <c r="Y829" i="11"/>
  <c r="W829" i="11"/>
  <c r="Y309" i="11"/>
  <c r="W309" i="11"/>
  <c r="Y780" i="11"/>
  <c r="W780" i="11"/>
  <c r="Y240" i="11"/>
  <c r="W240" i="11"/>
  <c r="W905" i="11"/>
  <c r="Y905" i="11"/>
  <c r="Y662" i="11"/>
  <c r="W662" i="11"/>
  <c r="Y367" i="11"/>
  <c r="W367" i="11"/>
  <c r="Y390" i="11"/>
  <c r="W390" i="11"/>
  <c r="W785" i="11"/>
  <c r="Y785" i="11"/>
  <c r="Y319" i="11"/>
  <c r="W319" i="11"/>
  <c r="Y285" i="11"/>
  <c r="W285" i="11"/>
  <c r="Y459" i="11"/>
  <c r="W459" i="11"/>
  <c r="Y718" i="11"/>
  <c r="W718" i="11"/>
  <c r="W59" i="11"/>
  <c r="Y59" i="11"/>
  <c r="W571" i="11"/>
  <c r="Y571" i="11"/>
  <c r="Y226" i="11"/>
  <c r="W226" i="11"/>
  <c r="Y958" i="11"/>
  <c r="W958" i="11"/>
  <c r="Y726" i="11"/>
  <c r="W726" i="11"/>
  <c r="Y158" i="11"/>
  <c r="W158" i="11"/>
  <c r="W966" i="11"/>
  <c r="Y966" i="11"/>
  <c r="W942" i="11"/>
  <c r="Y942" i="11"/>
  <c r="Y149" i="11"/>
  <c r="W149" i="11"/>
  <c r="Y701" i="11"/>
  <c r="W701" i="11"/>
  <c r="Y249" i="11"/>
  <c r="W249" i="11"/>
  <c r="W798" i="11"/>
  <c r="Y798" i="11"/>
  <c r="W882" i="11"/>
  <c r="Y882" i="11"/>
  <c r="Y957" i="11"/>
  <c r="W957" i="11"/>
  <c r="Y156" i="11"/>
  <c r="W156" i="11"/>
  <c r="Y590" i="11"/>
  <c r="W590" i="11"/>
  <c r="Y279" i="11"/>
  <c r="W279" i="11"/>
  <c r="Y665" i="11"/>
  <c r="W665" i="11"/>
  <c r="Y75" i="11"/>
  <c r="W75" i="11"/>
  <c r="W738" i="11"/>
  <c r="Y738" i="11"/>
  <c r="W474" i="11"/>
  <c r="Y474" i="11"/>
  <c r="Y932" i="11"/>
  <c r="W932" i="11"/>
  <c r="Y633" i="11"/>
  <c r="W633" i="11"/>
  <c r="W575" i="11"/>
  <c r="Y575" i="11"/>
  <c r="Y889" i="11"/>
  <c r="W889" i="11"/>
  <c r="Y50" i="11"/>
  <c r="W50" i="11"/>
  <c r="W846" i="11"/>
  <c r="Y846" i="11"/>
  <c r="W347" i="11"/>
  <c r="Y347" i="11"/>
  <c r="W47" i="11"/>
  <c r="Y47" i="11"/>
  <c r="W334" i="11"/>
  <c r="Y334" i="11"/>
  <c r="W314" i="11"/>
  <c r="Y314" i="11"/>
  <c r="Y144" i="11"/>
  <c r="W144" i="11"/>
  <c r="Y811" i="11"/>
  <c r="W811" i="11"/>
  <c r="W302" i="11"/>
  <c r="Y302" i="11"/>
  <c r="Y360" i="11"/>
  <c r="W360" i="11"/>
  <c r="Y361" i="11"/>
  <c r="W361" i="11"/>
  <c r="Y507" i="11"/>
  <c r="W507" i="11"/>
  <c r="Y380" i="10"/>
  <c r="W380" i="10"/>
  <c r="Y771" i="10"/>
  <c r="W771" i="10"/>
  <c r="W457" i="10"/>
  <c r="Y457" i="10"/>
  <c r="W409" i="10"/>
  <c r="Y409" i="10"/>
  <c r="W397" i="10"/>
  <c r="Y397" i="10"/>
  <c r="Y599" i="10"/>
  <c r="W599" i="10"/>
  <c r="Y335" i="10"/>
  <c r="W335" i="10"/>
  <c r="Y541" i="10"/>
  <c r="W541" i="10"/>
  <c r="Y824" i="10"/>
  <c r="W824" i="10"/>
  <c r="Y159" i="10"/>
  <c r="W159" i="10"/>
  <c r="Y537" i="10"/>
  <c r="W537" i="10"/>
  <c r="Y543" i="10"/>
  <c r="W543" i="10"/>
  <c r="Y500" i="10"/>
  <c r="W500" i="10"/>
  <c r="Y914" i="10"/>
  <c r="W914" i="10"/>
  <c r="Y168" i="10"/>
  <c r="W168" i="10"/>
  <c r="Y362" i="10"/>
  <c r="W362" i="10"/>
  <c r="Y358" i="10"/>
  <c r="W358" i="10"/>
  <c r="W325" i="10"/>
  <c r="Y325" i="10"/>
  <c r="Y888" i="10"/>
  <c r="W888" i="10"/>
  <c r="Y635" i="10"/>
  <c r="W635" i="10"/>
  <c r="Y341" i="10"/>
  <c r="W341" i="10"/>
  <c r="Y359" i="10"/>
  <c r="W359" i="10"/>
  <c r="W904" i="10"/>
  <c r="Y904" i="10"/>
  <c r="Y651" i="10"/>
  <c r="W651" i="10"/>
  <c r="Y317" i="10"/>
  <c r="W317" i="10"/>
  <c r="Y947" i="10"/>
  <c r="W947" i="10"/>
  <c r="W816" i="10"/>
  <c r="Y816" i="10"/>
  <c r="Y157" i="10"/>
  <c r="W157" i="10"/>
  <c r="W611" i="10"/>
  <c r="Y611" i="10"/>
  <c r="Y545" i="10"/>
  <c r="W545" i="10"/>
  <c r="Y441" i="10"/>
  <c r="W441" i="10"/>
  <c r="Y463" i="10"/>
  <c r="W463" i="10"/>
  <c r="W284" i="10"/>
  <c r="Y284" i="10"/>
  <c r="Y745" i="10"/>
  <c r="W745" i="10"/>
  <c r="Y922" i="10"/>
  <c r="W922" i="10"/>
  <c r="Y797" i="10"/>
  <c r="W797" i="10"/>
  <c r="W188" i="10"/>
  <c r="Y188" i="10"/>
  <c r="Y986" i="10"/>
  <c r="W986" i="10"/>
  <c r="Y803" i="10"/>
  <c r="W803" i="10"/>
  <c r="Y658" i="10"/>
  <c r="W658" i="10"/>
  <c r="Y718" i="10"/>
  <c r="W718" i="10"/>
  <c r="Y626" i="10"/>
  <c r="W626" i="10"/>
  <c r="Y276" i="10"/>
  <c r="W276" i="10"/>
  <c r="Y387" i="10"/>
  <c r="W387" i="10"/>
  <c r="Y795" i="10"/>
  <c r="W795" i="10"/>
  <c r="Y807" i="10"/>
  <c r="W807" i="10"/>
  <c r="W990" i="10"/>
  <c r="Y990" i="10"/>
  <c r="W150" i="10"/>
  <c r="Y150" i="10"/>
  <c r="Y859" i="10"/>
  <c r="W859" i="10"/>
  <c r="W942" i="10"/>
  <c r="Y942" i="10"/>
  <c r="Y508" i="10"/>
  <c r="W508" i="10"/>
  <c r="Y872" i="10"/>
  <c r="W872" i="10"/>
  <c r="Y748" i="10"/>
  <c r="W748" i="10"/>
  <c r="Y785" i="10"/>
  <c r="W785" i="10"/>
  <c r="Y822" i="10"/>
  <c r="W822" i="10"/>
  <c r="Y634" i="10"/>
  <c r="W634" i="10"/>
  <c r="Y327" i="10"/>
  <c r="W327" i="10"/>
  <c r="Y908" i="10"/>
  <c r="W908" i="10"/>
  <c r="Y652" i="10"/>
  <c r="W652" i="10"/>
  <c r="Y154" i="10"/>
  <c r="W154" i="10"/>
  <c r="Y510" i="10"/>
  <c r="W510" i="10"/>
  <c r="Y841" i="10"/>
  <c r="W841" i="10"/>
  <c r="Y558" i="10"/>
  <c r="W558" i="10"/>
  <c r="Y306" i="10"/>
  <c r="W306" i="10"/>
  <c r="Y772" i="10"/>
  <c r="W772" i="10"/>
  <c r="Y733" i="10"/>
  <c r="W733" i="10"/>
  <c r="Y837" i="10"/>
  <c r="W837" i="10"/>
  <c r="W833" i="10"/>
  <c r="Y833" i="10"/>
  <c r="Y310" i="10"/>
  <c r="W310" i="10"/>
  <c r="W955" i="10"/>
  <c r="Y955" i="10"/>
  <c r="W151" i="10"/>
  <c r="Y151" i="10"/>
  <c r="Y741" i="10"/>
  <c r="W741" i="10"/>
  <c r="Y298" i="10"/>
  <c r="W298" i="10"/>
  <c r="Y361" i="10"/>
  <c r="W361" i="10"/>
  <c r="Y943" i="10"/>
  <c r="W943" i="10"/>
  <c r="Y533" i="10"/>
  <c r="W533" i="10"/>
  <c r="W569" i="10"/>
  <c r="Y569" i="10"/>
  <c r="Y620" i="10"/>
  <c r="W620" i="10"/>
  <c r="Y483" i="10"/>
  <c r="W483" i="10"/>
  <c r="Y326" i="10"/>
  <c r="W326" i="10"/>
  <c r="Y847" i="10"/>
  <c r="W847" i="10"/>
  <c r="Y179" i="10"/>
  <c r="W179" i="10"/>
  <c r="Y598" i="10"/>
  <c r="W598" i="10"/>
  <c r="Y679" i="10"/>
  <c r="W679" i="10"/>
  <c r="Y160" i="10"/>
  <c r="W160" i="10"/>
  <c r="Y206" i="10"/>
  <c r="W206" i="10"/>
  <c r="Y393" i="10"/>
  <c r="W393" i="10"/>
  <c r="Y292" i="10"/>
  <c r="W292" i="10"/>
  <c r="Y155" i="10"/>
  <c r="W155" i="10"/>
  <c r="Y756" i="10"/>
  <c r="W756" i="10"/>
  <c r="Y809" i="10"/>
  <c r="W809" i="10"/>
  <c r="Y548" i="10"/>
  <c r="W548" i="10"/>
  <c r="Y901" i="10"/>
  <c r="W901" i="10"/>
  <c r="Y864" i="10"/>
  <c r="W864" i="10"/>
  <c r="Y487" i="10"/>
  <c r="W487" i="10"/>
  <c r="Y910" i="10"/>
  <c r="W910" i="10"/>
  <c r="Y646" i="10"/>
  <c r="W646" i="10"/>
  <c r="Y933" i="10"/>
  <c r="W933" i="10"/>
  <c r="Y416" i="10"/>
  <c r="W416" i="10"/>
  <c r="Y829" i="10"/>
  <c r="W829" i="10"/>
  <c r="Y640" i="10"/>
  <c r="W640" i="10"/>
  <c r="Y414" i="10"/>
  <c r="W414" i="10"/>
  <c r="Y831" i="10"/>
  <c r="W831" i="10"/>
  <c r="W881" i="10"/>
  <c r="Y881" i="10"/>
  <c r="W322" i="10"/>
  <c r="Y322" i="10"/>
  <c r="Y958" i="10"/>
  <c r="W958" i="10"/>
  <c r="Y698" i="10"/>
  <c r="W698" i="10"/>
  <c r="Y485" i="10"/>
  <c r="W485" i="10"/>
  <c r="W804" i="10"/>
  <c r="Y804" i="10"/>
  <c r="Y808" i="10"/>
  <c r="W808" i="10"/>
  <c r="W792" i="10"/>
  <c r="Y792" i="10"/>
  <c r="Y988" i="10"/>
  <c r="W988" i="10"/>
  <c r="Y391" i="10"/>
  <c r="W391" i="10"/>
  <c r="Y648" i="10"/>
  <c r="W648" i="10"/>
  <c r="Y404" i="10"/>
  <c r="W404" i="10"/>
  <c r="Y371" i="10"/>
  <c r="W371" i="10"/>
  <c r="Y633" i="10"/>
  <c r="W633" i="10"/>
  <c r="Y262" i="10"/>
  <c r="W262" i="10"/>
  <c r="Y991" i="10"/>
  <c r="W991" i="10"/>
  <c r="Y475" i="10"/>
  <c r="W475" i="10"/>
  <c r="W978" i="10"/>
  <c r="Y978" i="10"/>
  <c r="W149" i="10"/>
  <c r="Y149" i="10"/>
  <c r="W655" i="10"/>
  <c r="Y655" i="10"/>
  <c r="W684" i="10"/>
  <c r="Y684" i="10"/>
  <c r="Y842" i="10"/>
  <c r="W842" i="10"/>
  <c r="Y957" i="10"/>
  <c r="W957" i="10"/>
  <c r="Y732" i="10"/>
  <c r="W732" i="10"/>
  <c r="W379" i="10"/>
  <c r="Y379" i="10"/>
  <c r="Y976" i="10"/>
  <c r="W976" i="10"/>
  <c r="Y539" i="10"/>
  <c r="W539" i="10"/>
  <c r="Y196" i="10"/>
  <c r="W196" i="10"/>
  <c r="Y407" i="10"/>
  <c r="W407" i="10"/>
  <c r="W367" i="10"/>
  <c r="Y367" i="10"/>
  <c r="Y464" i="10"/>
  <c r="W464" i="10"/>
  <c r="Y764" i="10"/>
  <c r="W764" i="10"/>
  <c r="Y993" i="10"/>
  <c r="W993" i="10"/>
  <c r="Y163" i="10"/>
  <c r="W163" i="10"/>
  <c r="W530" i="10"/>
  <c r="Y530" i="10"/>
  <c r="Y895" i="10"/>
  <c r="W895" i="10"/>
  <c r="Y744" i="10"/>
  <c r="W744" i="10"/>
  <c r="Y975" i="10"/>
  <c r="W975" i="10"/>
  <c r="Y465" i="10"/>
  <c r="W465" i="10"/>
  <c r="Y650" i="10"/>
  <c r="W650" i="10"/>
  <c r="Y674" i="10"/>
  <c r="W674" i="10"/>
  <c r="Y746" i="10"/>
  <c r="W746" i="10"/>
  <c r="Y662" i="10"/>
  <c r="W662" i="10"/>
  <c r="Y142" i="10"/>
  <c r="W142" i="10"/>
  <c r="Y854" i="10"/>
  <c r="W854" i="10"/>
  <c r="Y689" i="10"/>
  <c r="W689" i="10"/>
  <c r="Y535" i="10"/>
  <c r="W535" i="10"/>
  <c r="Y181" i="10"/>
  <c r="W181" i="10"/>
  <c r="Y578" i="10"/>
  <c r="W578" i="10"/>
  <c r="Y891" i="10"/>
  <c r="W891" i="10"/>
  <c r="W339" i="10"/>
  <c r="Y339" i="10"/>
  <c r="W604" i="10"/>
  <c r="Y604" i="10"/>
  <c r="Y576" i="10"/>
  <c r="W576" i="10"/>
  <c r="Y787" i="10"/>
  <c r="W787" i="10"/>
  <c r="W702" i="10"/>
  <c r="Y702" i="10"/>
  <c r="Y430" i="10"/>
  <c r="W430" i="10"/>
  <c r="Y540" i="10"/>
  <c r="W540" i="10"/>
  <c r="Y814" i="10"/>
  <c r="W814" i="10"/>
  <c r="W445" i="10"/>
  <c r="Y445" i="10"/>
  <c r="W905" i="10"/>
  <c r="Y905" i="10"/>
  <c r="Y226" i="10"/>
  <c r="W226" i="10"/>
  <c r="Y657" i="10"/>
  <c r="W657" i="10"/>
  <c r="W582" i="10"/>
  <c r="Y582" i="10"/>
  <c r="Y214" i="10"/>
  <c r="W214" i="10"/>
  <c r="Y484" i="10"/>
  <c r="W484" i="10"/>
  <c r="W828" i="10"/>
  <c r="Y828" i="10"/>
  <c r="W766" i="10"/>
  <c r="Y766" i="10"/>
  <c r="Y886" i="10"/>
  <c r="W886" i="10"/>
  <c r="Y527" i="10"/>
  <c r="W527" i="10"/>
  <c r="Y851" i="10"/>
  <c r="W851" i="10"/>
  <c r="Y383" i="10"/>
  <c r="W383" i="10"/>
  <c r="Y590" i="10"/>
  <c r="W590" i="10"/>
  <c r="Y927" i="10"/>
  <c r="W927" i="10"/>
  <c r="Y175" i="10"/>
  <c r="W175" i="10"/>
  <c r="Y935" i="10"/>
  <c r="W935" i="10"/>
  <c r="Y664" i="10"/>
  <c r="W664" i="10"/>
  <c r="Y566" i="10"/>
  <c r="W566" i="10"/>
  <c r="Y467" i="10"/>
  <c r="W467" i="10"/>
  <c r="Y725" i="10"/>
  <c r="W725" i="10"/>
  <c r="W158" i="10"/>
  <c r="Y158" i="10"/>
  <c r="W580" i="10"/>
  <c r="Y580" i="10"/>
  <c r="Y392" i="10"/>
  <c r="W392" i="10"/>
  <c r="Y672" i="10"/>
  <c r="W672" i="10"/>
  <c r="Y377" i="10"/>
  <c r="W377" i="10"/>
  <c r="Y615" i="10"/>
  <c r="W615" i="10"/>
  <c r="Y178" i="10"/>
  <c r="W178" i="10"/>
  <c r="Y520" i="10"/>
  <c r="W520" i="10"/>
  <c r="W494" i="10"/>
  <c r="Y494" i="10"/>
  <c r="W692" i="10"/>
  <c r="Y692" i="10"/>
  <c r="W507" i="10"/>
  <c r="Y507" i="10"/>
  <c r="Y286" i="10"/>
  <c r="W286" i="10"/>
  <c r="Y619" i="10"/>
  <c r="W619" i="10"/>
  <c r="Y356" i="10"/>
  <c r="W356" i="10"/>
  <c r="Y906" i="10"/>
  <c r="W906" i="10"/>
  <c r="Y669" i="10"/>
  <c r="W669" i="10"/>
  <c r="Y411" i="10"/>
  <c r="W411" i="10"/>
  <c r="Y704" i="10"/>
  <c r="W704" i="10"/>
  <c r="Y515" i="10"/>
  <c r="W515" i="10"/>
  <c r="Y730" i="10"/>
  <c r="W730" i="10"/>
  <c r="Y902" i="10"/>
  <c r="W902" i="10"/>
  <c r="Y617" i="10"/>
  <c r="W617" i="10"/>
  <c r="W869" i="10"/>
  <c r="Y869" i="10"/>
  <c r="Y928" i="10"/>
  <c r="W928" i="10"/>
  <c r="W832" i="10"/>
  <c r="Y832" i="10"/>
  <c r="Y660" i="10"/>
  <c r="W660" i="10"/>
  <c r="Y556" i="10"/>
  <c r="W556" i="10"/>
  <c r="Y546" i="10"/>
  <c r="W546" i="10"/>
  <c r="Y291" i="10"/>
  <c r="W291" i="10"/>
  <c r="Y555" i="10"/>
  <c r="W555" i="10"/>
  <c r="Y572" i="10"/>
  <c r="W572" i="10"/>
  <c r="W420" i="10"/>
  <c r="Y420" i="10"/>
  <c r="Y974" i="10"/>
  <c r="W974" i="10"/>
  <c r="Y677" i="10"/>
  <c r="W677" i="10"/>
  <c r="Y819" i="10"/>
  <c r="W819" i="10"/>
  <c r="W780" i="10"/>
  <c r="Y780" i="10"/>
  <c r="W554" i="10"/>
  <c r="Y554" i="10"/>
  <c r="Y970" i="10"/>
  <c r="W970" i="10"/>
  <c r="Y934" i="10"/>
  <c r="W934" i="10"/>
  <c r="Y866" i="10"/>
  <c r="W866" i="10"/>
  <c r="Y636" i="10"/>
  <c r="W636" i="10"/>
  <c r="Y948" i="10"/>
  <c r="W948" i="10"/>
  <c r="W923" i="10"/>
  <c r="Y923" i="10"/>
  <c r="Y637" i="10"/>
  <c r="W637" i="10"/>
  <c r="Y490" i="10"/>
  <c r="W490" i="10"/>
  <c r="Y402" i="10"/>
  <c r="W402" i="10"/>
  <c r="Y424" i="10"/>
  <c r="W424" i="10"/>
  <c r="Y498" i="10"/>
  <c r="W498" i="10"/>
  <c r="Y564" i="10"/>
  <c r="W564" i="10"/>
  <c r="Y233" i="10"/>
  <c r="W233" i="10"/>
  <c r="Y750" i="10"/>
  <c r="W750" i="10"/>
  <c r="Y145" i="10"/>
  <c r="W145" i="10"/>
  <c r="Y823" i="10"/>
  <c r="W823" i="10"/>
  <c r="Y900" i="10"/>
  <c r="W900" i="10"/>
  <c r="W519" i="10"/>
  <c r="Y519" i="10"/>
  <c r="W630" i="10"/>
  <c r="Y630" i="10"/>
  <c r="W470" i="10"/>
  <c r="Y470" i="10"/>
  <c r="Y186" i="10"/>
  <c r="W186" i="10"/>
  <c r="Y980" i="10"/>
  <c r="W980" i="10"/>
  <c r="Y613" i="10"/>
  <c r="W613" i="10"/>
  <c r="Y826" i="10"/>
  <c r="W826" i="10"/>
  <c r="Y353" i="10"/>
  <c r="W353" i="10"/>
  <c r="W328" i="10"/>
  <c r="Y328" i="10"/>
  <c r="Y418" i="10"/>
  <c r="W418" i="10"/>
  <c r="W690" i="10"/>
  <c r="Y690" i="10"/>
  <c r="Y985" i="10"/>
  <c r="W985" i="10"/>
  <c r="Y442" i="10"/>
  <c r="W442" i="10"/>
  <c r="Y302" i="10"/>
  <c r="W302" i="10"/>
  <c r="Y386" i="10"/>
  <c r="W386" i="10"/>
  <c r="W444" i="10"/>
  <c r="Y444" i="10"/>
  <c r="Y461" i="10"/>
  <c r="W461" i="10"/>
  <c r="W911" i="10"/>
  <c r="Y911" i="10"/>
  <c r="Y800" i="10"/>
  <c r="W800" i="10"/>
  <c r="W260" i="10"/>
  <c r="Y260" i="10"/>
  <c r="Y839" i="10"/>
  <c r="W839" i="10"/>
  <c r="Y697" i="10"/>
  <c r="W697" i="10"/>
  <c r="Y811" i="10"/>
  <c r="W811" i="10"/>
  <c r="Y749" i="10"/>
  <c r="W749" i="10"/>
  <c r="Y721" i="10"/>
  <c r="W721" i="10"/>
  <c r="Y549" i="10"/>
  <c r="W549" i="10"/>
  <c r="Y675" i="10"/>
  <c r="W675" i="10"/>
  <c r="Y699" i="10"/>
  <c r="W699" i="10"/>
  <c r="W343" i="10"/>
  <c r="Y343" i="10"/>
  <c r="Y776" i="10"/>
  <c r="W776" i="10"/>
  <c r="Y316" i="10"/>
  <c r="W316" i="10"/>
  <c r="Y607" i="10"/>
  <c r="W607" i="10"/>
  <c r="Y973" i="10"/>
  <c r="W973" i="10"/>
  <c r="Y588" i="10"/>
  <c r="W588" i="10"/>
  <c r="Y589" i="10"/>
  <c r="W589" i="10"/>
  <c r="Y659" i="10"/>
  <c r="W659" i="10"/>
  <c r="Y473" i="10"/>
  <c r="W473" i="10"/>
  <c r="Y788" i="10"/>
  <c r="W788" i="10"/>
  <c r="W654" i="10"/>
  <c r="Y654" i="10"/>
  <c r="Y147" i="10"/>
  <c r="W147" i="10"/>
  <c r="W331" i="10"/>
  <c r="Y331" i="10"/>
  <c r="Y491" i="10"/>
  <c r="W491" i="10"/>
  <c r="Y964" i="10"/>
  <c r="W964" i="10"/>
  <c r="Y388" i="10"/>
  <c r="W388" i="10"/>
  <c r="Y723" i="10"/>
  <c r="W723" i="10"/>
  <c r="Y765" i="10"/>
  <c r="W765" i="10"/>
  <c r="Y638" i="10"/>
  <c r="W638" i="10"/>
  <c r="Y926" i="10"/>
  <c r="W926" i="10"/>
  <c r="W531" i="10"/>
  <c r="Y531" i="10"/>
  <c r="Y447" i="10"/>
  <c r="W447" i="10"/>
  <c r="W421" i="10"/>
  <c r="Y421" i="10"/>
  <c r="W469" i="10"/>
  <c r="Y469" i="10"/>
  <c r="W930" i="10"/>
  <c r="Y930" i="10"/>
  <c r="W496" i="10"/>
  <c r="Y496" i="10"/>
  <c r="Y315" i="10"/>
  <c r="W315" i="10"/>
  <c r="Y860" i="10"/>
  <c r="W860" i="10"/>
  <c r="Y731" i="10"/>
  <c r="W731" i="10"/>
  <c r="Y773" i="10"/>
  <c r="W773" i="10"/>
  <c r="Y300" i="10"/>
  <c r="W300" i="10"/>
  <c r="Y221" i="10"/>
  <c r="W221" i="10"/>
  <c r="Y501" i="10"/>
  <c r="W501" i="10"/>
  <c r="Y334" i="10"/>
  <c r="W334" i="10"/>
  <c r="Y612" i="10"/>
  <c r="W612" i="10"/>
  <c r="Y455" i="10"/>
  <c r="W455" i="10"/>
  <c r="W468" i="10"/>
  <c r="Y468" i="10"/>
  <c r="Y601" i="10"/>
  <c r="W601" i="10"/>
  <c r="Y670" i="10"/>
  <c r="W670" i="10"/>
  <c r="Y184" i="10"/>
  <c r="W184" i="10"/>
  <c r="Y148" i="10"/>
  <c r="W148" i="10"/>
  <c r="Y868" i="10"/>
  <c r="W868" i="10"/>
  <c r="Y488" i="10"/>
  <c r="W488" i="10"/>
  <c r="Y471" i="10"/>
  <c r="W471" i="10"/>
  <c r="Y645" i="10"/>
  <c r="W645" i="10"/>
  <c r="Y693" i="10"/>
  <c r="W693" i="10"/>
  <c r="Y509" i="10"/>
  <c r="W509" i="10"/>
  <c r="Y979" i="10"/>
  <c r="W979" i="10"/>
  <c r="Y571" i="10"/>
  <c r="W571" i="10"/>
  <c r="Y618" i="10"/>
  <c r="W618" i="10"/>
  <c r="W793" i="10"/>
  <c r="Y793" i="10"/>
  <c r="W477" i="10"/>
  <c r="Y477" i="10"/>
  <c r="W691" i="10"/>
  <c r="Y691" i="10"/>
  <c r="W703" i="10"/>
  <c r="Y703" i="10"/>
  <c r="Y190" i="10"/>
  <c r="W190" i="10"/>
  <c r="Y422" i="10"/>
  <c r="W422" i="10"/>
  <c r="Y435" i="10"/>
  <c r="W435" i="10"/>
  <c r="Y843" i="10"/>
  <c r="W843" i="10"/>
  <c r="Y680" i="10"/>
  <c r="W680" i="10"/>
  <c r="Y761" i="10"/>
  <c r="W761" i="10"/>
  <c r="Y760" i="10"/>
  <c r="W760" i="10"/>
  <c r="Y784" i="10"/>
  <c r="W784" i="10"/>
  <c r="W518" i="10"/>
  <c r="Y518" i="10"/>
  <c r="Y439" i="10"/>
  <c r="W439" i="10"/>
  <c r="Y937" i="10"/>
  <c r="W937" i="10"/>
  <c r="Y614" i="10"/>
  <c r="W614" i="10"/>
  <c r="Y950" i="10"/>
  <c r="W950" i="10"/>
  <c r="Y390" i="10"/>
  <c r="W390" i="10"/>
  <c r="Y575" i="10"/>
  <c r="W575" i="10"/>
  <c r="Y526" i="10"/>
  <c r="W526" i="10"/>
  <c r="Y786" i="10"/>
  <c r="W786" i="10"/>
  <c r="Y419" i="10"/>
  <c r="W419" i="10"/>
  <c r="Y735" i="10"/>
  <c r="W735" i="10"/>
  <c r="Y365" i="10"/>
  <c r="W365" i="10"/>
  <c r="Y425" i="10"/>
  <c r="W425" i="10"/>
  <c r="Y853" i="10"/>
  <c r="W853" i="10"/>
  <c r="Y673" i="10"/>
  <c r="W673" i="10"/>
  <c r="Y890" i="10"/>
  <c r="W890" i="10"/>
  <c r="Y774" i="10"/>
  <c r="W774" i="10"/>
  <c r="Y324" i="10"/>
  <c r="W324" i="10"/>
  <c r="W977" i="10"/>
  <c r="Y977" i="10"/>
  <c r="W372" i="10"/>
  <c r="Y372" i="10"/>
  <c r="Y734" i="10"/>
  <c r="W734" i="10"/>
  <c r="Y370" i="10"/>
  <c r="W370" i="10"/>
  <c r="Y489" i="10"/>
  <c r="W489" i="10"/>
  <c r="W212" i="10"/>
  <c r="Y212" i="10"/>
  <c r="W676" i="10"/>
  <c r="Y676" i="10"/>
  <c r="W568" i="10"/>
  <c r="Y568" i="10"/>
  <c r="Y413" i="10"/>
  <c r="W413" i="10"/>
  <c r="Y357" i="10"/>
  <c r="W357" i="10"/>
  <c r="W678" i="10"/>
  <c r="Y678" i="10"/>
  <c r="Y495" i="10"/>
  <c r="W495" i="10"/>
  <c r="W557" i="10"/>
  <c r="Y557" i="10"/>
  <c r="Y170" i="10"/>
  <c r="W170" i="10"/>
  <c r="Y994" i="10"/>
  <c r="W994" i="10"/>
  <c r="W363" i="10"/>
  <c r="Y363" i="10"/>
  <c r="Y565" i="10"/>
  <c r="W565" i="10"/>
  <c r="W296" i="10"/>
  <c r="Y296" i="10"/>
  <c r="Y534" i="10"/>
  <c r="W534" i="10"/>
  <c r="W308" i="10"/>
  <c r="Y308" i="10"/>
  <c r="Y856" i="10"/>
  <c r="W856" i="10"/>
  <c r="Y466" i="10"/>
  <c r="W466" i="10"/>
  <c r="Y516" i="10"/>
  <c r="W516" i="10"/>
  <c r="Y946" i="10"/>
  <c r="W946" i="10"/>
  <c r="Y600" i="10"/>
  <c r="W600" i="10"/>
  <c r="Y625" i="10"/>
  <c r="W625" i="10"/>
  <c r="Y240" i="10"/>
  <c r="W240" i="10"/>
  <c r="Y514" i="10"/>
  <c r="W514" i="10"/>
  <c r="Y695" i="10"/>
  <c r="W695" i="10"/>
  <c r="W143" i="10"/>
  <c r="Y143" i="10"/>
  <c r="Y449" i="10"/>
  <c r="W449" i="10"/>
  <c r="W616" i="10"/>
  <c r="Y616" i="10"/>
  <c r="Y522" i="10"/>
  <c r="W522" i="10"/>
  <c r="Y517" i="10"/>
  <c r="W517" i="10"/>
  <c r="Y712" i="10"/>
  <c r="W712" i="10"/>
  <c r="Y497" i="10"/>
  <c r="W497" i="10"/>
  <c r="Y528" i="10"/>
  <c r="W528" i="10"/>
  <c r="Y426" i="10"/>
  <c r="W426" i="10"/>
  <c r="Y216" i="10"/>
  <c r="W216" i="10"/>
  <c r="Y938" i="10"/>
  <c r="W938" i="10"/>
  <c r="Y817" i="10"/>
  <c r="W817" i="10"/>
  <c r="W840" i="10"/>
  <c r="Y840" i="10"/>
  <c r="W146" i="10"/>
  <c r="Y146" i="10"/>
  <c r="W161" i="10"/>
  <c r="Y161" i="10"/>
  <c r="Y141" i="10"/>
  <c r="W141" i="10"/>
  <c r="Y403" i="10"/>
  <c r="W403" i="10"/>
  <c r="Y462" i="10"/>
  <c r="W462" i="10"/>
  <c r="Y724" i="10"/>
  <c r="W724" i="10"/>
  <c r="Y983" i="10"/>
  <c r="W983" i="10"/>
  <c r="Y898" i="10"/>
  <c r="W898" i="10"/>
  <c r="Y751" i="10"/>
  <c r="W751" i="10"/>
  <c r="W666" i="10"/>
  <c r="Y666" i="10"/>
  <c r="Y448" i="10"/>
  <c r="W448" i="10"/>
  <c r="W805" i="10"/>
  <c r="Y805" i="10"/>
  <c r="Y337" i="10"/>
  <c r="W337" i="10"/>
  <c r="W398" i="10"/>
  <c r="Y398" i="10"/>
  <c r="Y717" i="10"/>
  <c r="W717" i="10"/>
  <c r="Y332" i="10"/>
  <c r="W332" i="10"/>
  <c r="W399" i="10"/>
  <c r="Y399" i="10"/>
  <c r="Y621" i="10"/>
  <c r="W621" i="10"/>
  <c r="Y570" i="10"/>
  <c r="W570" i="10"/>
  <c r="Y349" i="10"/>
  <c r="W349" i="10"/>
  <c r="Y606" i="10"/>
  <c r="W606" i="10"/>
  <c r="Y279" i="10"/>
  <c r="W279" i="10"/>
  <c r="W446" i="10"/>
  <c r="Y446" i="10"/>
  <c r="Y956" i="10"/>
  <c r="W956" i="10"/>
  <c r="Y687" i="10"/>
  <c r="W687" i="10"/>
  <c r="Y867" i="10"/>
  <c r="W867" i="10"/>
  <c r="Y563" i="10"/>
  <c r="W563" i="10"/>
  <c r="Y963" i="10"/>
  <c r="W963" i="10"/>
  <c r="Y428" i="10"/>
  <c r="W428" i="10"/>
  <c r="Y162" i="10"/>
  <c r="W162" i="10"/>
  <c r="Y513" i="10"/>
  <c r="W513" i="10"/>
  <c r="Y314" i="10"/>
  <c r="W314" i="10"/>
  <c r="Y996" i="10"/>
  <c r="W996" i="10"/>
  <c r="Y252" i="10"/>
  <c r="W252" i="10"/>
  <c r="Y560" i="10"/>
  <c r="W560" i="10"/>
  <c r="Y577" i="10"/>
  <c r="W577" i="10"/>
  <c r="Y594" i="10"/>
  <c r="W594" i="10"/>
  <c r="W871" i="10"/>
  <c r="Y871" i="10"/>
  <c r="Y919" i="10"/>
  <c r="W919" i="10"/>
  <c r="Y544" i="10"/>
  <c r="W544" i="10"/>
  <c r="Y559" i="10"/>
  <c r="W559" i="10"/>
  <c r="W667" i="10"/>
  <c r="Y667" i="10"/>
  <c r="W297" i="10"/>
  <c r="Y297" i="10"/>
  <c r="W285" i="10"/>
  <c r="Y285" i="10"/>
  <c r="W870" i="10"/>
  <c r="Y870" i="10"/>
  <c r="Y729" i="10"/>
  <c r="W729" i="10"/>
  <c r="W593" i="10"/>
  <c r="Y593" i="10"/>
  <c r="Y347" i="10"/>
  <c r="W347" i="10"/>
  <c r="W506" i="10"/>
  <c r="Y506" i="10"/>
  <c r="Y596" i="10"/>
  <c r="W596" i="10"/>
  <c r="Y627" i="10"/>
  <c r="W627" i="10"/>
  <c r="Y172" i="10"/>
  <c r="W172" i="10"/>
  <c r="Y460" i="10"/>
  <c r="W460" i="10"/>
  <c r="Y719" i="10"/>
  <c r="W719" i="10"/>
  <c r="Y523" i="10"/>
  <c r="W523" i="10"/>
  <c r="Y396" i="10"/>
  <c r="W396" i="10"/>
  <c r="Y429" i="10"/>
  <c r="W429" i="10"/>
  <c r="Y971" i="10"/>
  <c r="W971" i="10"/>
  <c r="W917" i="10"/>
  <c r="Y917" i="10"/>
  <c r="Y710" i="10"/>
  <c r="W710" i="10"/>
  <c r="Y961" i="10"/>
  <c r="W961" i="10"/>
  <c r="Y812" i="10"/>
  <c r="W812" i="10"/>
  <c r="Y861" i="10"/>
  <c r="W861" i="10"/>
  <c r="W355" i="10"/>
  <c r="Y355" i="10"/>
  <c r="Y524" i="10"/>
  <c r="W524" i="10"/>
  <c r="W165" i="10"/>
  <c r="Y165" i="10"/>
  <c r="Y605" i="10"/>
  <c r="W605" i="10"/>
  <c r="Y799" i="10"/>
  <c r="W799" i="10"/>
  <c r="Y192" i="10"/>
  <c r="W192" i="10"/>
  <c r="Y743" i="10"/>
  <c r="W743" i="10"/>
  <c r="Y492" i="10"/>
  <c r="W492" i="10"/>
  <c r="Y350" i="10"/>
  <c r="W350" i="10"/>
  <c r="Y696" i="10"/>
  <c r="W696" i="10"/>
  <c r="Y609" i="10"/>
  <c r="W609" i="10"/>
  <c r="Y436" i="10"/>
  <c r="W436" i="10"/>
  <c r="Y997" i="10"/>
  <c r="W997" i="10"/>
  <c r="Y610" i="10"/>
  <c r="W610" i="10"/>
  <c r="W551" i="10"/>
  <c r="Y551" i="10"/>
  <c r="Y338" i="10"/>
  <c r="W338" i="10"/>
  <c r="Y754" i="10"/>
  <c r="W754" i="10"/>
  <c r="Y547" i="10"/>
  <c r="W547" i="10"/>
  <c r="Y323" i="10"/>
  <c r="W323" i="10"/>
  <c r="Y877" i="10"/>
  <c r="W877" i="10"/>
  <c r="Y747" i="10"/>
  <c r="W747" i="10"/>
  <c r="W759" i="10"/>
  <c r="Y759" i="10"/>
  <c r="Y740" i="10"/>
  <c r="W740" i="10"/>
  <c r="W581" i="10"/>
  <c r="Y581" i="10"/>
  <c r="W623" i="10"/>
  <c r="Y623" i="10"/>
  <c r="Y381" i="10"/>
  <c r="W381" i="10"/>
  <c r="W918" i="10"/>
  <c r="Y918" i="10"/>
  <c r="Y479" i="10"/>
  <c r="W479" i="10"/>
  <c r="Y440" i="10"/>
  <c r="W440" i="10"/>
  <c r="Y622" i="10"/>
  <c r="W622" i="10"/>
  <c r="W375" i="10"/>
  <c r="Y375" i="10"/>
  <c r="Y903" i="10"/>
  <c r="W903" i="10"/>
  <c r="Y925" i="10"/>
  <c r="W925" i="10"/>
  <c r="Y412" i="10"/>
  <c r="W412" i="10"/>
  <c r="Y762" i="10"/>
  <c r="W762" i="10"/>
  <c r="W592" i="10"/>
  <c r="Y592" i="10"/>
  <c r="Y969" i="10"/>
  <c r="W969" i="10"/>
  <c r="Y499" i="10"/>
  <c r="W499" i="10"/>
  <c r="Y984" i="10"/>
  <c r="W984" i="10"/>
  <c r="Y454" i="10"/>
  <c r="W454" i="10"/>
  <c r="Y307" i="10"/>
  <c r="W307" i="10"/>
  <c r="Y597" i="10"/>
  <c r="W597" i="10"/>
  <c r="Y536" i="10"/>
  <c r="W536" i="10"/>
  <c r="Y329" i="10"/>
  <c r="W329" i="10"/>
  <c r="Y591" i="10"/>
  <c r="W591" i="10"/>
  <c r="Y438" i="10"/>
  <c r="W438" i="10"/>
  <c r="Y763" i="10"/>
  <c r="W763" i="10"/>
  <c r="Y474" i="10"/>
  <c r="W474" i="10"/>
  <c r="Y661" i="10"/>
  <c r="W661" i="10"/>
  <c r="Y863" i="10"/>
  <c r="W863" i="10"/>
  <c r="Y852" i="10"/>
  <c r="W852" i="10"/>
  <c r="Y940" i="10"/>
  <c r="W940" i="10"/>
  <c r="W965" i="10"/>
  <c r="Y965" i="10"/>
  <c r="Y865" i="10"/>
  <c r="W865" i="10"/>
  <c r="Y431" i="10"/>
  <c r="W431" i="10"/>
  <c r="Y486" i="10"/>
  <c r="W486" i="10"/>
  <c r="Y879" i="10"/>
  <c r="W879" i="10"/>
  <c r="Y987" i="10"/>
  <c r="W987" i="10"/>
  <c r="W642" i="10"/>
  <c r="Y642" i="10"/>
  <c r="Y683" i="10"/>
  <c r="W683" i="10"/>
  <c r="Y405" i="10"/>
  <c r="W405" i="10"/>
  <c r="Y700" i="10"/>
  <c r="W700" i="10"/>
  <c r="Y382" i="10"/>
  <c r="W382" i="10"/>
  <c r="Y820" i="10"/>
  <c r="W820" i="10"/>
  <c r="Y450" i="10"/>
  <c r="W450" i="10"/>
  <c r="Y998" i="10"/>
  <c r="W998" i="10"/>
  <c r="Y374" i="10"/>
  <c r="W374" i="10"/>
  <c r="Y153" i="10"/>
  <c r="W153" i="10"/>
  <c r="Y708" i="10"/>
  <c r="W708" i="10"/>
  <c r="Y855" i="10"/>
  <c r="W855" i="10"/>
  <c r="Y939" i="10"/>
  <c r="W939" i="10"/>
  <c r="Y288" i="10"/>
  <c r="W288" i="10"/>
  <c r="Y913" i="10"/>
  <c r="W913" i="10"/>
  <c r="Y603" i="10"/>
  <c r="W603" i="10"/>
  <c r="Y321" i="10"/>
  <c r="W321" i="10"/>
  <c r="Y962" i="10"/>
  <c r="W962" i="10"/>
  <c r="Y688" i="10"/>
  <c r="W688" i="10"/>
  <c r="Y345" i="10"/>
  <c r="W345" i="10"/>
  <c r="Y924" i="10"/>
  <c r="W924" i="10"/>
  <c r="W894" i="10"/>
  <c r="Y894" i="10"/>
  <c r="W893" i="10"/>
  <c r="Y893" i="10"/>
  <c r="W757" i="10"/>
  <c r="Y757" i="10"/>
  <c r="Y920" i="10"/>
  <c r="W920" i="10"/>
  <c r="W739" i="10"/>
  <c r="Y739" i="10"/>
  <c r="Y369" i="10"/>
  <c r="W369" i="10"/>
  <c r="Y344" i="10"/>
  <c r="W344" i="10"/>
  <c r="Y656" i="10"/>
  <c r="W656" i="10"/>
  <c r="Y668" i="10"/>
  <c r="W668" i="10"/>
  <c r="Y752" i="10"/>
  <c r="W752" i="10"/>
  <c r="W248" i="10"/>
  <c r="Y248" i="10"/>
  <c r="W432" i="10"/>
  <c r="Y432" i="10"/>
  <c r="Y628" i="10"/>
  <c r="W628" i="10"/>
  <c r="Y909" i="10"/>
  <c r="W909" i="10"/>
  <c r="W482" i="10"/>
  <c r="Y482" i="10"/>
  <c r="Y257" i="10"/>
  <c r="W257" i="10"/>
  <c r="Y552" i="10"/>
  <c r="W552" i="10"/>
  <c r="Y574" i="10"/>
  <c r="W574" i="10"/>
  <c r="Y452" i="10"/>
  <c r="W452" i="10"/>
  <c r="W351" i="10"/>
  <c r="Y351" i="10"/>
  <c r="Y647" i="10"/>
  <c r="W647" i="10"/>
  <c r="W846" i="10"/>
  <c r="Y846" i="10"/>
  <c r="Y502" i="10"/>
  <c r="W502" i="10"/>
  <c r="W385" i="10"/>
  <c r="Y385" i="10"/>
  <c r="W481" i="10"/>
  <c r="Y481" i="10"/>
  <c r="Y936" i="10"/>
  <c r="W936" i="10"/>
  <c r="W966" i="10"/>
  <c r="Y966" i="10"/>
  <c r="W858" i="10"/>
  <c r="Y858" i="10"/>
  <c r="Y835" i="10"/>
  <c r="W835" i="10"/>
  <c r="Y884" i="10"/>
  <c r="W884" i="10"/>
  <c r="Y583" i="10"/>
  <c r="W583" i="10"/>
  <c r="Y538" i="10"/>
  <c r="W538" i="10"/>
  <c r="Y649" i="10"/>
  <c r="W649" i="10"/>
  <c r="Y801" i="10"/>
  <c r="W801" i="10"/>
  <c r="Y706" i="10"/>
  <c r="W706" i="10"/>
  <c r="Y183" i="10"/>
  <c r="W183" i="10"/>
  <c r="Y707" i="10"/>
  <c r="W707" i="10"/>
  <c r="Y437" i="10"/>
  <c r="W437" i="10"/>
  <c r="Y777" i="10"/>
  <c r="W777" i="10"/>
  <c r="W953" i="10"/>
  <c r="Y953" i="10"/>
  <c r="Y916" i="10"/>
  <c r="W916" i="10"/>
  <c r="W899" i="10"/>
  <c r="Y899" i="10"/>
  <c r="Y815" i="10"/>
  <c r="W815" i="10"/>
  <c r="W273" i="10"/>
  <c r="Y273" i="10"/>
  <c r="Y562" i="10"/>
  <c r="W562" i="10"/>
  <c r="Y951" i="10"/>
  <c r="W951" i="10"/>
  <c r="Y849" i="10"/>
  <c r="W849" i="10"/>
  <c r="Y736" i="10"/>
  <c r="W736" i="10"/>
  <c r="W629" i="10"/>
  <c r="Y629" i="10"/>
  <c r="Y713" i="10"/>
  <c r="W713" i="10"/>
  <c r="Y791" i="10"/>
  <c r="W791" i="10"/>
  <c r="Y529" i="10"/>
  <c r="W529" i="10"/>
  <c r="Y896" i="10"/>
  <c r="W896" i="10"/>
  <c r="Y671" i="10"/>
  <c r="W671" i="10"/>
  <c r="Y834" i="10"/>
  <c r="W834" i="10"/>
  <c r="Y573" i="10"/>
  <c r="W573" i="10"/>
  <c r="W778" i="10"/>
  <c r="Y778" i="10"/>
  <c r="W348" i="10"/>
  <c r="Y348" i="10"/>
  <c r="Y709" i="10"/>
  <c r="W709" i="10"/>
  <c r="Y742" i="10"/>
  <c r="W742" i="10"/>
  <c r="Y790" i="10"/>
  <c r="W790" i="10"/>
  <c r="Y945" i="10"/>
  <c r="W945" i="10"/>
  <c r="W989" i="10"/>
  <c r="Y989" i="10"/>
  <c r="Y194" i="10"/>
  <c r="W194" i="10"/>
  <c r="Y921" i="10"/>
  <c r="W921" i="10"/>
  <c r="W378" i="10"/>
  <c r="Y378" i="10"/>
  <c r="Y720" i="10"/>
  <c r="W720" i="10"/>
  <c r="Y267" i="10"/>
  <c r="W267" i="10"/>
  <c r="W336" i="10"/>
  <c r="Y336" i="10"/>
  <c r="Y417" i="10"/>
  <c r="W417" i="10"/>
  <c r="Y584" i="10"/>
  <c r="W584" i="10"/>
  <c r="W493" i="10"/>
  <c r="Y493" i="10"/>
  <c r="Y972" i="10"/>
  <c r="W972" i="10"/>
  <c r="Y171" i="10"/>
  <c r="W171" i="10"/>
  <c r="Y960" i="10"/>
  <c r="W960" i="10"/>
  <c r="Y789" i="10"/>
  <c r="W789" i="10"/>
  <c r="Y478" i="10"/>
  <c r="W478" i="10"/>
  <c r="W641" i="10"/>
  <c r="Y641" i="10"/>
  <c r="Y567" i="10"/>
  <c r="W567" i="10"/>
  <c r="Y503" i="10"/>
  <c r="W503" i="10"/>
  <c r="Y346" i="10"/>
  <c r="W346" i="10"/>
  <c r="Y813" i="10"/>
  <c r="W813" i="10"/>
  <c r="Y775" i="10"/>
  <c r="W775" i="10"/>
  <c r="Y682" i="10"/>
  <c r="W682" i="10"/>
  <c r="Y352" i="10"/>
  <c r="W352" i="10"/>
  <c r="Y303" i="10"/>
  <c r="W303" i="10"/>
  <c r="Y995" i="10"/>
  <c r="W995" i="10"/>
  <c r="W542" i="10"/>
  <c r="Y542" i="10"/>
  <c r="W408" i="10"/>
  <c r="Y408" i="10"/>
  <c r="Y887" i="10"/>
  <c r="W887" i="10"/>
  <c r="Y685" i="10"/>
  <c r="W685" i="10"/>
  <c r="W456" i="10"/>
  <c r="Y456" i="10"/>
  <c r="Y427" i="10"/>
  <c r="W427" i="10"/>
  <c r="Y376" i="10"/>
  <c r="W376" i="10"/>
  <c r="Y959" i="10"/>
  <c r="W959" i="10"/>
  <c r="Y204" i="10"/>
  <c r="W204" i="10"/>
  <c r="Y850" i="10"/>
  <c r="W850" i="10"/>
  <c r="Y400" i="10"/>
  <c r="W400" i="10"/>
  <c r="Y608" i="10"/>
  <c r="W608" i="10"/>
  <c r="Y779" i="10"/>
  <c r="W779" i="10"/>
  <c r="Y880" i="10"/>
  <c r="W880" i="10"/>
  <c r="Y553" i="10"/>
  <c r="W553" i="10"/>
  <c r="Y504" i="10"/>
  <c r="W504" i="10"/>
  <c r="Y681" i="10"/>
  <c r="W681" i="10"/>
  <c r="Y694" i="10"/>
  <c r="W694" i="10"/>
  <c r="W458" i="10"/>
  <c r="Y458" i="10"/>
  <c r="Y883" i="10"/>
  <c r="W883" i="10"/>
  <c r="Y907" i="10"/>
  <c r="W907" i="10"/>
  <c r="Y624" i="10"/>
  <c r="W624" i="10"/>
  <c r="Y410" i="10"/>
  <c r="W410" i="10"/>
  <c r="Y912" i="10"/>
  <c r="W912" i="10"/>
  <c r="Y705" i="10"/>
  <c r="W705" i="10"/>
  <c r="Y238" i="10"/>
  <c r="W238" i="10"/>
  <c r="W434" i="10"/>
  <c r="Y434" i="10"/>
  <c r="Y202" i="10"/>
  <c r="W202" i="10"/>
  <c r="Y716" i="10"/>
  <c r="W716" i="10"/>
  <c r="Y320" i="10"/>
  <c r="W320" i="10"/>
  <c r="Y228" i="10"/>
  <c r="W228" i="10"/>
  <c r="Y305" i="10"/>
  <c r="W305" i="10"/>
  <c r="Y952" i="10"/>
  <c r="W952" i="10"/>
  <c r="Y836" i="10"/>
  <c r="W836" i="10"/>
  <c r="W236" i="10"/>
  <c r="Y236" i="10"/>
  <c r="Y767" i="10"/>
  <c r="W767" i="10"/>
  <c r="Y876" i="10"/>
  <c r="W876" i="10"/>
  <c r="W224" i="10"/>
  <c r="Y224" i="10"/>
  <c r="Y770" i="10"/>
  <c r="W770" i="10"/>
  <c r="Y827" i="10"/>
  <c r="W827" i="10"/>
  <c r="Y878" i="10"/>
  <c r="W878" i="10"/>
  <c r="Y550" i="10"/>
  <c r="W550" i="10"/>
  <c r="Y586" i="10"/>
  <c r="W586" i="10"/>
  <c r="Y897" i="10"/>
  <c r="W897" i="10"/>
  <c r="Y156" i="10"/>
  <c r="W156" i="10"/>
  <c r="Y245" i="10"/>
  <c r="W245" i="10"/>
  <c r="Y782" i="10"/>
  <c r="W782" i="10"/>
  <c r="W781" i="10"/>
  <c r="Y781" i="10"/>
  <c r="Y521" i="10"/>
  <c r="W521" i="10"/>
  <c r="Y968" i="10"/>
  <c r="W968" i="10"/>
  <c r="Y423" i="10"/>
  <c r="W423" i="10"/>
  <c r="Y532" i="10"/>
  <c r="W532" i="10"/>
  <c r="W758" i="10"/>
  <c r="Y758" i="10"/>
  <c r="Y848" i="10"/>
  <c r="W848" i="10"/>
  <c r="Y373" i="10"/>
  <c r="W373" i="10"/>
  <c r="Y728" i="10"/>
  <c r="W728" i="10"/>
  <c r="W632" i="10"/>
  <c r="Y632" i="10"/>
  <c r="W727" i="10"/>
  <c r="Y727" i="10"/>
  <c r="W433" i="10"/>
  <c r="Y433" i="10"/>
  <c r="W954" i="10"/>
  <c r="Y954" i="10"/>
  <c r="Y830" i="10"/>
  <c r="W830" i="10"/>
  <c r="Y525" i="10"/>
  <c r="W525" i="10"/>
  <c r="Y480" i="10"/>
  <c r="W480" i="10"/>
  <c r="Y415" i="10"/>
  <c r="W415" i="10"/>
  <c r="Y340" i="10"/>
  <c r="W340" i="10"/>
  <c r="Y889" i="10"/>
  <c r="W889" i="10"/>
  <c r="Y453" i="10"/>
  <c r="W453" i="10"/>
  <c r="Y825" i="10"/>
  <c r="W825" i="10"/>
  <c r="Y874" i="10"/>
  <c r="W874" i="10"/>
  <c r="Y711" i="10"/>
  <c r="W711" i="10"/>
  <c r="Y768" i="10"/>
  <c r="W768" i="10"/>
  <c r="W714" i="10"/>
  <c r="Y714" i="10"/>
  <c r="W941" i="10"/>
  <c r="Y941" i="10"/>
  <c r="Y663" i="10"/>
  <c r="W663" i="10"/>
  <c r="Y755" i="10"/>
  <c r="W755" i="10"/>
  <c r="Y579" i="10"/>
  <c r="W579" i="10"/>
  <c r="W342" i="10"/>
  <c r="Y342" i="10"/>
  <c r="W929" i="10"/>
  <c r="Y929" i="10"/>
  <c r="Y722" i="10"/>
  <c r="W722" i="10"/>
  <c r="Y472" i="10"/>
  <c r="W472" i="10"/>
  <c r="Y476" i="10"/>
  <c r="W476" i="10"/>
  <c r="Y561" i="10"/>
  <c r="W561" i="10"/>
  <c r="Y264" i="10"/>
  <c r="W264" i="10"/>
  <c r="Y587" i="10"/>
  <c r="W587" i="10"/>
  <c r="Y512" i="10"/>
  <c r="W512" i="10"/>
  <c r="W366" i="10"/>
  <c r="Y366" i="10"/>
  <c r="Y152" i="10"/>
  <c r="W152" i="10"/>
  <c r="Y451" i="10"/>
  <c r="W451" i="10"/>
  <c r="Y406" i="10"/>
  <c r="W406" i="10"/>
  <c r="Y686" i="10"/>
  <c r="W686" i="10"/>
  <c r="Y312" i="10"/>
  <c r="W312" i="10"/>
  <c r="Y1000" i="10"/>
  <c r="W1000" i="10"/>
  <c r="Y653" i="10"/>
  <c r="W653" i="10"/>
  <c r="Y981" i="10"/>
  <c r="W981" i="10"/>
  <c r="U5" i="10"/>
  <c r="U4" i="10" s="1"/>
  <c r="X850" i="1"/>
  <c r="U850" i="1"/>
  <c r="X936" i="1"/>
  <c r="U936" i="1"/>
  <c r="Y758" i="1"/>
  <c r="W758" i="1"/>
  <c r="Y284" i="1"/>
  <c r="W284" i="1"/>
  <c r="Y701" i="1"/>
  <c r="W701" i="1"/>
  <c r="Y837" i="1"/>
  <c r="W837" i="1"/>
  <c r="Y631" i="1"/>
  <c r="W631" i="1"/>
  <c r="Y661" i="1"/>
  <c r="W661" i="1"/>
  <c r="Y797" i="1"/>
  <c r="W797" i="1"/>
  <c r="Y73" i="1"/>
  <c r="W73" i="1"/>
  <c r="Y204" i="1"/>
  <c r="W204" i="1"/>
  <c r="Y607" i="1"/>
  <c r="W607" i="1"/>
  <c r="Y625" i="1"/>
  <c r="W625" i="1"/>
  <c r="Y473" i="1"/>
  <c r="W473" i="1"/>
  <c r="Y818" i="1"/>
  <c r="W818" i="1"/>
  <c r="Y872" i="1"/>
  <c r="W872" i="1"/>
  <c r="Y992" i="1"/>
  <c r="W992" i="1"/>
  <c r="Y999" i="1"/>
  <c r="W999" i="1"/>
  <c r="Y950" i="1"/>
  <c r="W950" i="1"/>
  <c r="Y470" i="1"/>
  <c r="W470" i="1"/>
  <c r="Y633" i="1"/>
  <c r="W633" i="1"/>
  <c r="Y889" i="1"/>
  <c r="W889" i="1"/>
  <c r="Y356" i="1"/>
  <c r="W356" i="1"/>
  <c r="Y485" i="1"/>
  <c r="W485" i="1"/>
  <c r="Y586" i="1"/>
  <c r="W586" i="1"/>
  <c r="Y123" i="1"/>
  <c r="W123" i="1"/>
  <c r="Y740" i="1"/>
  <c r="W740" i="1"/>
  <c r="Y443" i="1"/>
  <c r="Y715" i="1"/>
  <c r="W715" i="1"/>
  <c r="Y882" i="1"/>
  <c r="W882" i="1"/>
  <c r="Y949" i="1"/>
  <c r="W949" i="1"/>
  <c r="Y854" i="1"/>
  <c r="W854" i="1"/>
  <c r="Y303" i="1"/>
  <c r="W303" i="1"/>
  <c r="Y780" i="1"/>
  <c r="W780" i="1"/>
  <c r="Y744" i="1"/>
  <c r="W744" i="1"/>
  <c r="Y655" i="1"/>
  <c r="W655" i="1"/>
  <c r="Y853" i="1"/>
  <c r="W853" i="1"/>
  <c r="Y734" i="1"/>
  <c r="W734" i="1"/>
  <c r="Y66" i="1"/>
  <c r="W66" i="1"/>
  <c r="Y998" i="1"/>
  <c r="W998" i="1"/>
  <c r="Y337" i="1"/>
  <c r="Y512" i="1"/>
  <c r="Y844" i="1"/>
  <c r="U885" i="1"/>
  <c r="W885" i="1" s="1"/>
  <c r="Y89" i="1"/>
  <c r="Y697" i="1"/>
  <c r="Y908" i="1"/>
  <c r="Y374" i="1"/>
  <c r="Y592" i="1"/>
  <c r="Y909" i="1"/>
  <c r="Y81" i="1"/>
  <c r="S4" i="1"/>
  <c r="Y736" i="1"/>
  <c r="Y467" i="1"/>
  <c r="Y418" i="1"/>
  <c r="Y28" i="1"/>
  <c r="Y218" i="1"/>
  <c r="Y803" i="1"/>
  <c r="Y916" i="1"/>
  <c r="Y177" i="1"/>
  <c r="Y832" i="1"/>
  <c r="Y681" i="1"/>
  <c r="Y389" i="1"/>
  <c r="Y466" i="1"/>
  <c r="Y187" i="1"/>
  <c r="Y277" i="1"/>
  <c r="Y37" i="1"/>
  <c r="Y129" i="1"/>
  <c r="Y103" i="1"/>
  <c r="Y226" i="1"/>
  <c r="Y185" i="1"/>
  <c r="Y216" i="1"/>
  <c r="Y289" i="1"/>
  <c r="Y163" i="1"/>
  <c r="Y45" i="1"/>
  <c r="Y160" i="1"/>
  <c r="Y117" i="1"/>
  <c r="Y427" i="1"/>
  <c r="Y700" i="1"/>
  <c r="Y840" i="1"/>
  <c r="Y680" i="1"/>
  <c r="Y527" i="1"/>
  <c r="Y351" i="1"/>
  <c r="Y570" i="1"/>
  <c r="Y669" i="1"/>
  <c r="Y956" i="1"/>
  <c r="Y535" i="1"/>
  <c r="Y814" i="1"/>
  <c r="Y656" i="1"/>
  <c r="Y756" i="1"/>
  <c r="Y748" i="1"/>
  <c r="Y541" i="1"/>
  <c r="Y388" i="1"/>
  <c r="Y560" i="1"/>
  <c r="Y522" i="1"/>
  <c r="Y644" i="1"/>
  <c r="Y214" i="1"/>
  <c r="Y739" i="1"/>
  <c r="Y138" i="1"/>
  <c r="Y330" i="1"/>
  <c r="Y290" i="1"/>
  <c r="Y526" i="1"/>
  <c r="Y554" i="1"/>
  <c r="Y571" i="1"/>
  <c r="Y457" i="1"/>
  <c r="Y195" i="1"/>
  <c r="Y255" i="1"/>
  <c r="Y462" i="1"/>
  <c r="Y437" i="1"/>
  <c r="Y144" i="1"/>
  <c r="Y170" i="1"/>
  <c r="Y788" i="1"/>
  <c r="Y181" i="1"/>
  <c r="Y600" i="1"/>
  <c r="Y519" i="1"/>
  <c r="Y795" i="1"/>
  <c r="Y168" i="1"/>
  <c r="Y791" i="1"/>
  <c r="Y403" i="1"/>
  <c r="Y706" i="1"/>
  <c r="Y790" i="1"/>
  <c r="Y931" i="1"/>
  <c r="Y319" i="1"/>
  <c r="Y306" i="1"/>
  <c r="Y951" i="1"/>
  <c r="Y385" i="1"/>
  <c r="Y518" i="1"/>
  <c r="Y845" i="1"/>
  <c r="Y975" i="1"/>
  <c r="Y572" i="1"/>
  <c r="Y355" i="1"/>
  <c r="Y686" i="1"/>
  <c r="Y877" i="1"/>
  <c r="Y270" i="1"/>
  <c r="Y724" i="1"/>
  <c r="Y237" i="1"/>
  <c r="Y172" i="1"/>
  <c r="Y59" i="1"/>
  <c r="Y175" i="1"/>
  <c r="Y74" i="1"/>
  <c r="Y21" i="1"/>
  <c r="Y127" i="1"/>
  <c r="Y294" i="1"/>
  <c r="Y29" i="1"/>
  <c r="Y217" i="1"/>
  <c r="Y225" i="1"/>
  <c r="Y151" i="1"/>
  <c r="Y238" i="1"/>
  <c r="Y98" i="1"/>
  <c r="Y433" i="1"/>
  <c r="Y534" i="1"/>
  <c r="Y881" i="1"/>
  <c r="Y707" i="1"/>
  <c r="Y596" i="1"/>
  <c r="Y360" i="1"/>
  <c r="Y342" i="1"/>
  <c r="Y415" i="1"/>
  <c r="Y345" i="1"/>
  <c r="Y505" i="1"/>
  <c r="Y622" i="1"/>
  <c r="Y902" i="1"/>
  <c r="Y820" i="1"/>
  <c r="Y490" i="1"/>
  <c r="Y878" i="1"/>
  <c r="Y735" i="1"/>
  <c r="Y662" i="1"/>
  <c r="Y549" i="1"/>
  <c r="Y495" i="1"/>
  <c r="Y20" i="1"/>
  <c r="Y784" i="1"/>
  <c r="Y544" i="1"/>
  <c r="Y704" i="1"/>
  <c r="Y937" i="1"/>
  <c r="Y928" i="1"/>
  <c r="Y717" i="1"/>
  <c r="Y322" i="1"/>
  <c r="Y258" i="1"/>
  <c r="Y441" i="1"/>
  <c r="Y942" i="1"/>
  <c r="Y810" i="1"/>
  <c r="Y84" i="1"/>
  <c r="Y515" i="1"/>
  <c r="Y198" i="1"/>
  <c r="Y817" i="1"/>
  <c r="Y102" i="1"/>
  <c r="Y618" i="1"/>
  <c r="Y372" i="1"/>
  <c r="Y911" i="1"/>
  <c r="Y879" i="1"/>
  <c r="Y329" i="1"/>
  <c r="Y543" i="1"/>
  <c r="Y789" i="1"/>
  <c r="Y702" i="1"/>
  <c r="Y621" i="1"/>
  <c r="Y597" i="1"/>
  <c r="Y606" i="1"/>
  <c r="Y578" i="1"/>
  <c r="Y333" i="1"/>
  <c r="Y529" i="1"/>
  <c r="Y574" i="1"/>
  <c r="Y634" i="1"/>
  <c r="Y420" i="1"/>
  <c r="Y326" i="1"/>
  <c r="Y260" i="1"/>
  <c r="Y964" i="1"/>
  <c r="Y24" i="1"/>
  <c r="Y963" i="1"/>
  <c r="Y242" i="1"/>
  <c r="Y32" i="1"/>
  <c r="Y199" i="1"/>
  <c r="Y165" i="1"/>
  <c r="Y113" i="1"/>
  <c r="Y295" i="1"/>
  <c r="Y133" i="1"/>
  <c r="Y166" i="1"/>
  <c r="Y248" i="1"/>
  <c r="Y23" i="1"/>
  <c r="Y247" i="1"/>
  <c r="Y241" i="1"/>
  <c r="Y56" i="1"/>
  <c r="Y132" i="1"/>
  <c r="Y668" i="1"/>
  <c r="Y412" i="1"/>
  <c r="Y383" i="1"/>
  <c r="Y874" i="1"/>
  <c r="Y528" i="1"/>
  <c r="Y847" i="1"/>
  <c r="Y659" i="1"/>
  <c r="Y838" i="1"/>
  <c r="Y406" i="1"/>
  <c r="Y540" i="1"/>
  <c r="Y555" i="1"/>
  <c r="Y768" i="1"/>
  <c r="Y531" i="1"/>
  <c r="Y396" i="1"/>
  <c r="Y559" i="1"/>
  <c r="Y510" i="1"/>
  <c r="Y834" i="1"/>
  <c r="Y826" i="1"/>
  <c r="Y31" i="1"/>
  <c r="Y973" i="1"/>
  <c r="Y189" i="1"/>
  <c r="Y201" i="1"/>
  <c r="Y996" i="1"/>
  <c r="Y693" i="1"/>
  <c r="Y984" i="1"/>
  <c r="Y819" i="1"/>
  <c r="Y580" i="1"/>
  <c r="Y857" i="1"/>
  <c r="Y308" i="1"/>
  <c r="Y487" i="1"/>
  <c r="Y482" i="1"/>
  <c r="Y197" i="1"/>
  <c r="Y509" i="1"/>
  <c r="Y452" i="1"/>
  <c r="Y491" i="1"/>
  <c r="Y886" i="1"/>
  <c r="Y759" i="1"/>
  <c r="Y589" i="1"/>
  <c r="Y83" i="1"/>
  <c r="Y995" i="1"/>
  <c r="Y480" i="1"/>
  <c r="Y994" i="1"/>
  <c r="Y775" i="1"/>
  <c r="Y690" i="1"/>
  <c r="Y620" i="1"/>
  <c r="Y628" i="1"/>
  <c r="Y907" i="1"/>
  <c r="Y730" i="1"/>
  <c r="Y231" i="1"/>
  <c r="Y429" i="1"/>
  <c r="Y743" i="1"/>
  <c r="Y591" i="1"/>
  <c r="Y537" i="1"/>
  <c r="Y708" i="1"/>
  <c r="Y408" i="1"/>
  <c r="Y750" i="1"/>
  <c r="Y667" i="1"/>
  <c r="Y550" i="1"/>
  <c r="Y100" i="1"/>
  <c r="Y737" i="1"/>
  <c r="Y71" i="1"/>
  <c r="Y301" i="1"/>
  <c r="Y159" i="1"/>
  <c r="Y68" i="1"/>
  <c r="Y162" i="1"/>
  <c r="Y61" i="1"/>
  <c r="Y147" i="1"/>
  <c r="Y178" i="1"/>
  <c r="Y271" i="1"/>
  <c r="Y91" i="1"/>
  <c r="Y232" i="1"/>
  <c r="Y136" i="1"/>
  <c r="Y809" i="1"/>
  <c r="Y456" i="1"/>
  <c r="Y876" i="1"/>
  <c r="Y718" i="1"/>
  <c r="Y642" i="1"/>
  <c r="Y309" i="1"/>
  <c r="Y363" i="1"/>
  <c r="Y978" i="1"/>
  <c r="Y610" i="1"/>
  <c r="Y370" i="1"/>
  <c r="Y323" i="1"/>
  <c r="Y508" i="1"/>
  <c r="Y749" i="1"/>
  <c r="Y124" i="1"/>
  <c r="Y486" i="1"/>
  <c r="Y426" i="1"/>
  <c r="Y357" i="1"/>
  <c r="Y146" i="1"/>
  <c r="Y384" i="1"/>
  <c r="Y632" i="1"/>
  <c r="Y135" i="1"/>
  <c r="Y923" i="1"/>
  <c r="Y379" i="1"/>
  <c r="Y645" i="1"/>
  <c r="Y538" i="1"/>
  <c r="Y404" i="1"/>
  <c r="Y896" i="1"/>
  <c r="Y720" i="1"/>
  <c r="Y585" i="1"/>
  <c r="Y575" i="1"/>
  <c r="Y691" i="1"/>
  <c r="Y843" i="1"/>
  <c r="Y806" i="1"/>
  <c r="Y76" i="1"/>
  <c r="Y430" i="1"/>
  <c r="Y422" i="1"/>
  <c r="Y376" i="1"/>
  <c r="Y49" i="1"/>
  <c r="Y919" i="1"/>
  <c r="Y304" i="1"/>
  <c r="Y392" i="1"/>
  <c r="Y677" i="1"/>
  <c r="Y619" i="1"/>
  <c r="Y890" i="1"/>
  <c r="Y249" i="1"/>
  <c r="Y481" i="1"/>
  <c r="Y567" i="1"/>
  <c r="Y979" i="1"/>
  <c r="Y478" i="1"/>
  <c r="Y900" i="1"/>
  <c r="Y476" i="1"/>
  <c r="Y757" i="1"/>
  <c r="Y835" i="1"/>
  <c r="Y755" i="1"/>
  <c r="Y88" i="1"/>
  <c r="Y386" i="1"/>
  <c r="Y259" i="1"/>
  <c r="Y184" i="1"/>
  <c r="Y27" i="1"/>
  <c r="Y265" i="1"/>
  <c r="Y245" i="1"/>
  <c r="Y47" i="1"/>
  <c r="Y253" i="1"/>
  <c r="Y276" i="1"/>
  <c r="Y97" i="1"/>
  <c r="Y35" i="1"/>
  <c r="Y250" i="1"/>
  <c r="Y148" i="1"/>
  <c r="Y411" i="1"/>
  <c r="Y472" i="1"/>
  <c r="Y807" i="1"/>
  <c r="Y971" i="1"/>
  <c r="Y930" i="1"/>
  <c r="Y665" i="1"/>
  <c r="Y594" i="1"/>
  <c r="Y957" i="1"/>
  <c r="Y920" i="1"/>
  <c r="Y786" i="1"/>
  <c r="Y581" i="1"/>
  <c r="Y414" i="1"/>
  <c r="Y318" i="1"/>
  <c r="Y33" i="1"/>
  <c r="Y564" i="1"/>
  <c r="Y95" i="1"/>
  <c r="Y658" i="1"/>
  <c r="Y336" i="1"/>
  <c r="Y235" i="1"/>
  <c r="Y726" i="1"/>
  <c r="Y121" i="1"/>
  <c r="Y9" i="1"/>
  <c r="Y358" i="1"/>
  <c r="Y445" i="1"/>
  <c r="Y747" i="1"/>
  <c r="Y608" i="1"/>
  <c r="Y689" i="1"/>
  <c r="Y603" i="1"/>
  <c r="Y397" i="1"/>
  <c r="Y901" i="1"/>
  <c r="Y675" i="1"/>
  <c r="Y365" i="1"/>
  <c r="Y858" i="1"/>
  <c r="Y888" i="1"/>
  <c r="Y927" i="1"/>
  <c r="Y670" i="1"/>
  <c r="Y266" i="1"/>
  <c r="Y725" i="1"/>
  <c r="Y958" i="1"/>
  <c r="Y613" i="1"/>
  <c r="Y339" i="1"/>
  <c r="Y368" i="1"/>
  <c r="Y763" i="1"/>
  <c r="Y442" i="1"/>
  <c r="Y866" i="1"/>
  <c r="Y338" i="1"/>
  <c r="Y582" i="1"/>
  <c r="Y233" i="1"/>
  <c r="Y778" i="1"/>
  <c r="Y542" i="1"/>
  <c r="Y15" i="1"/>
  <c r="Y367" i="1"/>
  <c r="Y855" i="1"/>
  <c r="Y980" i="1"/>
  <c r="Y590" i="1"/>
  <c r="Y116" i="1"/>
  <c r="Y203" i="1"/>
  <c r="Y268" i="1"/>
  <c r="Y171" i="1"/>
  <c r="Y17" i="1"/>
  <c r="Y196" i="1"/>
  <c r="Y63" i="1"/>
  <c r="Y115" i="1"/>
  <c r="Y499" i="1"/>
  <c r="Y842" i="1"/>
  <c r="Y946" i="1"/>
  <c r="Y729" i="1"/>
  <c r="Y327" i="1"/>
  <c r="Y779" i="1"/>
  <c r="Y917" i="1"/>
  <c r="Y516" i="1"/>
  <c r="Y417" i="1"/>
  <c r="Y588" i="1"/>
  <c r="Y676" i="1"/>
  <c r="Y611" i="1"/>
  <c r="Y914" i="1"/>
  <c r="Y44" i="1"/>
  <c r="Y461" i="1"/>
  <c r="Y546" i="1"/>
  <c r="Y604" i="1"/>
  <c r="Y292" i="1"/>
  <c r="Y465" i="1"/>
  <c r="Y208" i="1"/>
  <c r="Y200" i="1"/>
  <c r="Y646" i="1"/>
  <c r="Y771" i="1"/>
  <c r="Y278" i="1"/>
  <c r="Y635" i="1"/>
  <c r="Y663" i="1"/>
  <c r="Y373" i="1"/>
  <c r="Y435" i="1"/>
  <c r="Y484" i="1"/>
  <c r="Y364" i="1"/>
  <c r="Y664" i="1"/>
  <c r="Y989" i="1"/>
  <c r="Y302" i="1"/>
  <c r="Y227" i="1"/>
  <c r="Y176" i="1"/>
  <c r="Y75" i="1"/>
  <c r="Y325" i="1"/>
  <c r="Y394" i="1"/>
  <c r="Y846" i="1"/>
  <c r="Y525" i="1"/>
  <c r="Y313" i="1"/>
  <c r="Y647" i="1"/>
  <c r="Y721" i="1"/>
  <c r="Y584" i="1"/>
  <c r="Y711" i="1"/>
  <c r="Y275" i="1"/>
  <c r="Y488" i="1"/>
  <c r="Y263" i="1"/>
  <c r="Y565" i="1"/>
  <c r="Y343" i="1"/>
  <c r="Y672" i="1"/>
  <c r="Y349" i="1"/>
  <c r="Y713" i="1"/>
  <c r="Y990" i="1"/>
  <c r="Y371" i="1"/>
  <c r="Y240" i="1"/>
  <c r="Y299" i="1"/>
  <c r="Y283" i="1"/>
  <c r="Y169" i="1"/>
  <c r="Y210" i="1"/>
  <c r="Y205" i="1"/>
  <c r="Y141" i="1"/>
  <c r="Y67" i="1"/>
  <c r="Y202" i="1"/>
  <c r="Y274" i="1"/>
  <c r="Y50" i="1"/>
  <c r="Y52" i="1"/>
  <c r="Y13" i="1"/>
  <c r="Y569" i="1"/>
  <c r="Y424" i="1"/>
  <c r="Y311" i="1"/>
  <c r="Y799" i="1"/>
  <c r="Y777" i="1"/>
  <c r="Y831" i="1"/>
  <c r="Y471" i="1"/>
  <c r="Y428" i="1"/>
  <c r="Y469" i="1"/>
  <c r="Y393" i="1"/>
  <c r="Y324" i="1"/>
  <c r="Y444" i="1"/>
  <c r="Y815" i="1"/>
  <c r="Y533" i="1"/>
  <c r="Y745" i="1"/>
  <c r="Y334" i="1"/>
  <c r="Y149" i="1"/>
  <c r="Y446" i="1"/>
  <c r="Y492" i="1"/>
  <c r="Y941" i="1"/>
  <c r="Y254" i="1"/>
  <c r="Y566" i="1"/>
  <c r="Y434" i="1"/>
  <c r="Y378" i="1"/>
  <c r="Y419" i="1"/>
  <c r="Y381" i="1"/>
  <c r="Y539" i="1"/>
  <c r="Y955" i="1"/>
  <c r="Y624" i="1"/>
  <c r="Y454" i="1"/>
  <c r="Y823" i="1"/>
  <c r="Y511" i="1"/>
  <c r="Y521" i="1"/>
  <c r="Y439" i="1"/>
  <c r="Y43" i="1"/>
  <c r="Y870" i="1"/>
  <c r="Y904" i="1"/>
  <c r="Y583" i="1"/>
  <c r="Y696" i="1"/>
  <c r="Y761" i="1"/>
  <c r="Y891" i="1"/>
  <c r="Y836" i="1"/>
  <c r="Y609" i="1"/>
  <c r="Y641" i="1"/>
  <c r="Y436" i="1"/>
  <c r="Y180" i="1"/>
  <c r="Y660" i="1"/>
  <c r="Y72" i="1"/>
  <c r="Y627" i="1"/>
  <c r="Y331" i="1"/>
  <c r="Y314" i="1"/>
  <c r="Y561" i="1"/>
  <c r="Y425" i="1"/>
  <c r="Y997" i="1"/>
  <c r="Y380" i="1"/>
  <c r="Y298" i="1"/>
  <c r="Y92" i="1"/>
  <c r="Y153" i="1"/>
  <c r="Y101" i="1"/>
  <c r="Y80" i="1"/>
  <c r="Y62" i="1"/>
  <c r="Y243" i="1"/>
  <c r="Y39" i="1"/>
  <c r="Y161" i="1"/>
  <c r="Y145" i="1"/>
  <c r="Y38" i="1"/>
  <c r="Y207" i="1"/>
  <c r="Y267" i="1"/>
  <c r="Y182" i="1"/>
  <c r="Y347" i="1"/>
  <c r="Y369" i="1"/>
  <c r="Y553" i="1"/>
  <c r="Y783" i="1"/>
  <c r="Y678" i="1"/>
  <c r="Y954" i="1"/>
  <c r="Y875" i="1"/>
  <c r="Y773" i="1"/>
  <c r="Y865" i="1"/>
  <c r="Y474" i="1"/>
  <c r="Y493" i="1"/>
  <c r="Y830" i="1"/>
  <c r="Y894" i="1"/>
  <c r="Y813" i="1"/>
  <c r="Y674" i="1"/>
  <c r="Y929" i="1"/>
  <c r="Y714" i="1"/>
  <c r="Y504" i="1"/>
  <c r="Y239" i="1"/>
  <c r="Y593" i="1"/>
  <c r="Y10" i="1"/>
  <c r="Y192" i="1"/>
  <c r="Y562" i="1"/>
  <c r="Y848" i="1"/>
  <c r="Y188" i="1"/>
  <c r="Y827" i="1"/>
  <c r="Y558" i="1"/>
  <c r="Y652" i="1"/>
  <c r="Y346" i="1"/>
  <c r="Y307" i="1"/>
  <c r="Y348" i="1"/>
  <c r="Y402" i="1"/>
  <c r="Y742" i="1"/>
  <c r="Y599" i="1"/>
  <c r="Y811" i="1"/>
  <c r="Y16" i="1"/>
  <c r="Y623" i="1"/>
  <c r="Y34" i="1"/>
  <c r="Y285" i="1"/>
  <c r="Y722" i="1"/>
  <c r="Y856" i="1"/>
  <c r="Y640" i="1"/>
  <c r="Y395" i="1"/>
  <c r="Y156" i="1"/>
  <c r="Y731" i="1"/>
  <c r="Y514" i="1"/>
  <c r="Y321" i="1"/>
  <c r="Y801" i="1"/>
  <c r="Y78" i="1"/>
  <c r="Y507" i="1"/>
  <c r="Y551" i="1"/>
  <c r="Y94" i="1"/>
  <c r="Y261" i="1"/>
  <c r="Y320" i="1"/>
  <c r="Y332" i="1"/>
  <c r="Y269" i="1"/>
  <c r="Y12" i="1"/>
  <c r="Y455" i="1"/>
  <c r="Y82" i="1"/>
  <c r="Y547" i="1"/>
  <c r="Y362" i="1"/>
  <c r="Y112" i="1"/>
  <c r="Y86" i="1"/>
  <c r="Y282" i="1"/>
  <c r="Y93" i="1"/>
  <c r="Y57" i="1"/>
  <c r="Y264" i="1"/>
  <c r="Y194" i="1"/>
  <c r="Y654" i="1"/>
  <c r="Y401" i="1"/>
  <c r="Y648" i="1"/>
  <c r="Y812" i="1"/>
  <c r="Y839" i="1"/>
  <c r="Y416" i="1"/>
  <c r="Y682" i="1"/>
  <c r="Y712" i="1"/>
  <c r="Y496" i="1"/>
  <c r="Y407" i="1"/>
  <c r="Y350" i="1"/>
  <c r="Y932" i="1"/>
  <c r="Y892" i="1"/>
  <c r="Y413" i="1"/>
  <c r="Y673" i="1"/>
  <c r="Y972" i="1"/>
  <c r="Y805" i="1"/>
  <c r="Y947" i="1"/>
  <c r="Y545" i="1"/>
  <c r="Y291" i="1"/>
  <c r="Y760" i="1"/>
  <c r="Y111" i="1"/>
  <c r="Y293" i="1"/>
  <c r="Y64" i="1"/>
  <c r="Y460" i="1"/>
  <c r="Y312" i="1"/>
  <c r="Y155" i="1"/>
  <c r="Y912" i="1"/>
  <c r="Y530" i="1"/>
  <c r="Y738" i="1"/>
  <c r="Y340" i="1"/>
  <c r="Y867" i="1"/>
  <c r="Y766" i="1"/>
  <c r="Y710" i="1"/>
  <c r="Y728" i="1"/>
  <c r="Y489" i="1"/>
  <c r="Y816" i="1"/>
  <c r="Y191" i="1"/>
  <c r="Y573" i="1"/>
  <c r="Y960" i="1"/>
  <c r="Y506" i="1"/>
  <c r="Y974" i="1"/>
  <c r="Y898" i="1"/>
  <c r="Y939" i="1"/>
  <c r="Y409" i="1"/>
  <c r="Y698" i="1"/>
  <c r="Y833" i="1"/>
  <c r="Y943" i="1"/>
  <c r="Y120" i="1"/>
  <c r="Y935" i="1"/>
  <c r="Y366" i="1"/>
  <c r="Y764" i="1"/>
  <c r="Y459" i="1"/>
  <c r="Y767" i="1"/>
  <c r="Y798" i="1"/>
  <c r="Y206" i="1"/>
  <c r="Y96" i="1"/>
  <c r="Y230" i="1"/>
  <c r="Y118" i="1"/>
  <c r="Y99" i="1"/>
  <c r="Y297" i="1"/>
  <c r="Y122" i="1"/>
  <c r="Y287" i="1"/>
  <c r="Y286" i="1"/>
  <c r="Y110" i="1"/>
  <c r="Y140" i="1"/>
  <c r="Y280" i="1"/>
  <c r="Y246" i="1"/>
  <c r="Y53" i="1"/>
  <c r="Y7" i="1"/>
  <c r="Y959" i="1"/>
  <c r="Y568" i="1"/>
  <c r="Y988" i="1"/>
  <c r="Y688" i="1"/>
  <c r="Y629" i="1"/>
  <c r="Y423" i="1"/>
  <c r="Y464" i="1"/>
  <c r="Y732" i="1"/>
  <c r="Y432" i="1"/>
  <c r="Y377" i="1"/>
  <c r="Y390" i="1"/>
  <c r="Y463" i="1"/>
  <c r="Y498" i="1"/>
  <c r="Y595" i="1"/>
  <c r="Y884" i="1"/>
  <c r="Y915" i="1"/>
  <c r="Y315" i="1"/>
  <c r="Y615" i="1"/>
  <c r="Y751" i="1"/>
  <c r="Y8" i="1"/>
  <c r="Y897" i="1"/>
  <c r="Y281" i="1"/>
  <c r="Y186" i="1"/>
  <c r="Y983" i="1"/>
  <c r="Y679" i="1"/>
  <c r="Y387" i="1"/>
  <c r="Y910" i="1"/>
  <c r="Y851" i="1"/>
  <c r="Y849" i="1"/>
  <c r="Y536" i="1"/>
  <c r="Y328" i="1"/>
  <c r="Y638" i="1"/>
  <c r="Y841" i="1"/>
  <c r="Y944" i="1"/>
  <c r="Y630" i="1"/>
  <c r="Y524" i="1"/>
  <c r="Y65" i="1"/>
  <c r="Y190" i="1"/>
  <c r="Y14" i="1"/>
  <c r="Y137" i="1"/>
  <c r="Y440" i="1"/>
  <c r="Y617" i="1"/>
  <c r="Y449" i="1"/>
  <c r="Y651" i="1"/>
  <c r="Y483" i="1"/>
  <c r="Y829" i="1"/>
  <c r="Y948" i="1"/>
  <c r="Y587" i="1"/>
  <c r="Y577" i="1"/>
  <c r="Y918" i="1"/>
  <c r="Y925" i="1"/>
  <c r="Y354" i="1"/>
  <c r="Y772" i="1"/>
  <c r="Y316" i="1"/>
  <c r="Y699" i="1"/>
  <c r="Y344" i="1"/>
  <c r="Y794" i="1"/>
  <c r="Y126" i="1"/>
  <c r="Y451" i="1"/>
  <c r="Y296" i="1"/>
  <c r="Y55" i="1"/>
  <c r="Y142" i="1"/>
  <c r="Y220" i="1"/>
  <c r="Y26" i="1"/>
  <c r="Y143" i="1"/>
  <c r="Y60" i="1"/>
  <c r="Y256" i="1"/>
  <c r="Y69" i="1"/>
  <c r="Y87" i="1"/>
  <c r="Y25" i="1"/>
  <c r="Y769" i="1"/>
  <c r="Y723" i="1"/>
  <c r="Y852" i="1"/>
  <c r="Y933" i="1"/>
  <c r="Y793" i="1"/>
  <c r="Y513" i="1"/>
  <c r="Y800" i="1"/>
  <c r="Y924" i="1"/>
  <c r="Y684" i="1"/>
  <c r="Y860" i="1"/>
  <c r="Y400" i="1"/>
  <c r="Y671" i="1"/>
  <c r="Y695" i="1"/>
  <c r="Y639" i="1"/>
  <c r="Y987" i="1"/>
  <c r="Y926" i="1"/>
  <c r="Y359" i="1"/>
  <c r="Y552" i="1"/>
  <c r="Y109" i="1"/>
  <c r="Y475" i="1"/>
  <c r="Y244" i="1"/>
  <c r="Y822" i="1"/>
  <c r="Y128" i="1"/>
  <c r="Y825" i="1"/>
  <c r="Y209" i="1"/>
  <c r="Y653" i="1"/>
  <c r="Y563" i="1"/>
  <c r="Y500" i="1"/>
  <c r="Y981" i="1"/>
  <c r="Y602" i="1"/>
  <c r="Y616" i="1"/>
  <c r="Y754" i="1"/>
  <c r="Y453" i="1"/>
  <c r="Y77" i="1"/>
  <c r="Y213" i="1"/>
  <c r="Y130" i="1"/>
  <c r="Y48" i="1"/>
  <c r="Y167" i="1"/>
  <c r="Y796" i="1"/>
  <c r="Y765" i="1"/>
  <c r="Y906" i="1"/>
  <c r="Y502" i="1"/>
  <c r="Y657" i="1"/>
  <c r="Y808" i="1"/>
  <c r="Y828" i="1"/>
  <c r="Y636" i="1"/>
  <c r="Y719" i="1"/>
  <c r="Y913" i="1"/>
  <c r="Y770" i="1"/>
  <c r="Y448" i="1"/>
  <c r="Y410" i="1"/>
  <c r="Y727" i="1"/>
  <c r="Y479" i="1"/>
  <c r="Y804" i="1"/>
  <c r="Y961" i="1"/>
  <c r="Y257" i="1"/>
  <c r="Y222" i="1"/>
  <c r="Y212" i="1"/>
  <c r="Y300" i="1"/>
  <c r="Y19" i="1"/>
  <c r="Y179" i="1"/>
  <c r="Y352" i="1"/>
  <c r="Y893" i="1"/>
  <c r="Y576" i="1"/>
  <c r="Y626" i="1"/>
  <c r="Y421" i="1"/>
  <c r="Y762" i="1"/>
  <c r="Y967" i="1"/>
  <c r="Y477" i="1"/>
  <c r="Y438" i="1"/>
  <c r="Y405" i="1"/>
  <c r="Y310" i="1"/>
  <c r="Y523" i="1"/>
  <c r="Y687" i="1"/>
  <c r="Y399" i="1"/>
  <c r="Y557" i="1"/>
  <c r="Y824" i="1"/>
  <c r="Y468" i="1"/>
  <c r="Y79" i="1"/>
  <c r="Y450" i="1"/>
  <c r="Y694" i="1"/>
  <c r="Y556" i="1"/>
  <c r="Y305" i="1"/>
  <c r="Y193" i="1"/>
  <c r="Y873" i="1"/>
  <c r="Y375" i="1"/>
  <c r="Y905" i="1"/>
  <c r="Y787" i="1"/>
  <c r="Y458" i="1"/>
  <c r="Y447" i="1"/>
  <c r="Y753" i="1"/>
  <c r="Y685" i="1"/>
  <c r="Y228" i="1"/>
  <c r="Y236" i="1"/>
  <c r="Y382" i="1"/>
  <c r="Y650" i="1"/>
  <c r="Y501" i="1"/>
  <c r="Y703" i="1"/>
  <c r="Y899" i="1"/>
  <c r="Y683" i="1"/>
  <c r="Y605" i="1"/>
  <c r="Y517" i="1"/>
  <c r="Y785" i="1"/>
  <c r="Y361" i="1"/>
  <c r="Y705" i="1"/>
  <c r="Y601" i="1"/>
  <c r="Y895" i="1"/>
  <c r="Y821" i="1"/>
  <c r="Y612" i="1"/>
  <c r="Y709" i="1"/>
  <c r="Y869" i="1"/>
  <c r="Y692" i="1"/>
  <c r="Y666" i="1"/>
  <c r="Y105" i="1"/>
  <c r="W5" i="11" l="1"/>
  <c r="X2" i="11" s="1"/>
  <c r="W5" i="10"/>
  <c r="X2" i="10" s="1"/>
  <c r="W5" i="12"/>
  <c r="X2" i="12" s="1"/>
  <c r="Y945" i="1"/>
  <c r="Y962" i="1"/>
  <c r="Y859" i="1"/>
  <c r="W1000" i="1"/>
  <c r="Y903" i="1"/>
  <c r="Y969" i="1"/>
  <c r="Y863" i="1"/>
  <c r="Y982" i="1"/>
  <c r="Y976" i="1"/>
  <c r="Y887" i="1"/>
  <c r="W883" i="1"/>
  <c r="Y965" i="1"/>
  <c r="Y970" i="1"/>
  <c r="Y953" i="1"/>
  <c r="Y993" i="1"/>
  <c r="Y968" i="1"/>
  <c r="Y938" i="1"/>
  <c r="Y966" i="1"/>
  <c r="Y871" i="1"/>
  <c r="Y861" i="1"/>
  <c r="W864" i="1"/>
  <c r="Y864" i="1"/>
  <c r="W921" i="1"/>
  <c r="Y921" i="1"/>
  <c r="V5" i="1"/>
  <c r="W985" i="1"/>
  <c r="W5" i="1" s="1"/>
  <c r="X2" i="1" s="1"/>
  <c r="Y985" i="1"/>
  <c r="W862" i="1"/>
  <c r="Y862" i="1"/>
  <c r="W934" i="1"/>
  <c r="Y934" i="1"/>
  <c r="W868" i="1"/>
  <c r="Y868" i="1"/>
  <c r="W977" i="1"/>
  <c r="Y977" i="1"/>
  <c r="W940" i="1"/>
  <c r="Y940" i="1"/>
  <c r="W986" i="1"/>
  <c r="Y986" i="1"/>
  <c r="W991" i="1"/>
  <c r="Y991" i="1"/>
  <c r="U5" i="1"/>
  <c r="J2" i="5" s="1"/>
  <c r="L2" i="5" s="1"/>
  <c r="W936" i="1"/>
  <c r="Y936" i="1"/>
  <c r="W850" i="1"/>
  <c r="Y850" i="1"/>
  <c r="Y885" i="1"/>
  <c r="U4" i="1" l="1"/>
</calcChain>
</file>

<file path=xl/sharedStrings.xml><?xml version="1.0" encoding="utf-8"?>
<sst xmlns="http://schemas.openxmlformats.org/spreadsheetml/2006/main" count="25202" uniqueCount="521">
  <si>
    <t>MÃ ĐƠN HÀNG</t>
  </si>
  <si>
    <t>NGÀY</t>
  </si>
  <si>
    <t>MÃ KH</t>
  </si>
  <si>
    <t>TÊN KH</t>
  </si>
  <si>
    <t>Line ID</t>
  </si>
  <si>
    <t>Barcode</t>
  </si>
  <si>
    <t>MÃ KHO</t>
  </si>
  <si>
    <t>MÃ HÀNG</t>
  </si>
  <si>
    <t>TÊN HÀNG</t>
  </si>
  <si>
    <t>ĐVT</t>
  </si>
  <si>
    <t>SL</t>
  </si>
  <si>
    <t>ĐƠN GIÁ</t>
  </si>
  <si>
    <t>THÀNH TIỀN</t>
  </si>
  <si>
    <t>TIANLONG 01</t>
  </si>
  <si>
    <t>Bắp mỹ trái (Loại 1)</t>
  </si>
  <si>
    <t>Trái</t>
  </si>
  <si>
    <t>Bí đỏ hồ lô</t>
  </si>
  <si>
    <t>Kg</t>
  </si>
  <si>
    <t>Bó xôi (Nhà Lồng)</t>
  </si>
  <si>
    <t>Cà chua</t>
  </si>
  <si>
    <t>Cải thảo</t>
  </si>
  <si>
    <t>Cam vàng</t>
  </si>
  <si>
    <t>Chanh Dây</t>
  </si>
  <si>
    <t>Chanh không hạt</t>
  </si>
  <si>
    <t>Củ sen</t>
  </si>
  <si>
    <t>Dưa hấu</t>
  </si>
  <si>
    <t>Gừng còn vỏ VN</t>
  </si>
  <si>
    <t>Hành lá</t>
  </si>
  <si>
    <t>Hoa cúc tím</t>
  </si>
  <si>
    <t>Bó</t>
  </si>
  <si>
    <t>Húng lũi</t>
  </si>
  <si>
    <t>Khoai môn cao</t>
  </si>
  <si>
    <t>Lá chuối</t>
  </si>
  <si>
    <t>Mồng tơi</t>
  </si>
  <si>
    <t>Nấm đông cô tươi</t>
  </si>
  <si>
    <t>Nấm đùi gà</t>
  </si>
  <si>
    <t>Nấm kim châm gói (200g)</t>
  </si>
  <si>
    <t>Gói</t>
  </si>
  <si>
    <t>Nấm linh chi trắng (kg)</t>
  </si>
  <si>
    <t>Ngò rí</t>
  </si>
  <si>
    <t>Ớt hiểm đỏ</t>
  </si>
  <si>
    <t>Tắc trái</t>
  </si>
  <si>
    <t>Tần ô</t>
  </si>
  <si>
    <t>Tỏi lột</t>
  </si>
  <si>
    <t>Xà lách romain</t>
  </si>
  <si>
    <t>Củ cải trắng (Loại 1)</t>
  </si>
  <si>
    <t>Nấm hải sản (kg)</t>
  </si>
  <si>
    <t>Ngò tây</t>
  </si>
  <si>
    <t>Chanh vàng</t>
  </si>
  <si>
    <t>TRẦN GIA - TSG1 ( VINCOM THẢO ĐIỀN )</t>
  </si>
  <si>
    <t>Nấm kim châm tươi</t>
  </si>
  <si>
    <t>Nấm linh chi nâu (kg)</t>
  </si>
  <si>
    <t>THỰC NHẬN</t>
  </si>
  <si>
    <t>ĐG FAST</t>
  </si>
  <si>
    <t>THÀNH TIỀN FAST</t>
  </si>
  <si>
    <t>TRẦN GIA</t>
  </si>
  <si>
    <t>FAST</t>
  </si>
  <si>
    <t>Trứng gà</t>
  </si>
  <si>
    <t>NL100100</t>
  </si>
  <si>
    <t>Trứng vịt muối</t>
  </si>
  <si>
    <t>NL100101</t>
  </si>
  <si>
    <t>Chả lụa chay</t>
  </si>
  <si>
    <t>NL100153</t>
  </si>
  <si>
    <t>Hành phi</t>
  </si>
  <si>
    <t>NL200008</t>
  </si>
  <si>
    <t>Me Vắt</t>
  </si>
  <si>
    <t>NL200143</t>
  </si>
  <si>
    <t>Nấm mèo</t>
  </si>
  <si>
    <t>NL200147</t>
  </si>
  <si>
    <t>Đậu Hà Lan</t>
  </si>
  <si>
    <t>NL200314</t>
  </si>
  <si>
    <t>Miến dong</t>
  </si>
  <si>
    <t>NL200324</t>
  </si>
  <si>
    <t>Bánh phở</t>
  </si>
  <si>
    <t>NL300002</t>
  </si>
  <si>
    <t>Bắp cải tím</t>
  </si>
  <si>
    <t>NL300003</t>
  </si>
  <si>
    <t>Bắp cải trắng</t>
  </si>
  <si>
    <t>NL300004</t>
  </si>
  <si>
    <t>NL300007</t>
  </si>
  <si>
    <t>Bí ngòi xanh</t>
  </si>
  <si>
    <t>NL300008</t>
  </si>
  <si>
    <t>Bí nụ</t>
  </si>
  <si>
    <t>NL300009</t>
  </si>
  <si>
    <t>Bún nhỏ</t>
  </si>
  <si>
    <t>NL300012</t>
  </si>
  <si>
    <t>NL300013</t>
  </si>
  <si>
    <t>Cà chua bi</t>
  </si>
  <si>
    <t>NL300014</t>
  </si>
  <si>
    <t>Bông cải xanh Baby</t>
  </si>
  <si>
    <t>NL300015</t>
  </si>
  <si>
    <t>NL300018</t>
  </si>
  <si>
    <t>Cải Hongkong(Cai ngong)</t>
  </si>
  <si>
    <t>NL300020</t>
  </si>
  <si>
    <t>NL300022</t>
  </si>
  <si>
    <t>Cần tây</t>
  </si>
  <si>
    <t>NL300025</t>
  </si>
  <si>
    <t>Cà rốt</t>
  </si>
  <si>
    <t>NL300027</t>
  </si>
  <si>
    <t>Cà rốt baby</t>
  </si>
  <si>
    <t>NL300028</t>
  </si>
  <si>
    <t>NL300029</t>
  </si>
  <si>
    <t>Chanh ko hạt</t>
  </si>
  <si>
    <t>NL300030</t>
  </si>
  <si>
    <t>NL300033</t>
  </si>
  <si>
    <t>Củ cải đỏ (Radis)</t>
  </si>
  <si>
    <t>NL300034</t>
  </si>
  <si>
    <t>Củ riềng</t>
  </si>
  <si>
    <t>NL300035</t>
  </si>
  <si>
    <t>NL300036</t>
  </si>
  <si>
    <t>Đậu hủ miếng trắng</t>
  </si>
  <si>
    <t>NL300037</t>
  </si>
  <si>
    <t>Đậu bắp</t>
  </si>
  <si>
    <t>NL300038</t>
  </si>
  <si>
    <t>Đậu hủ trắng cây Ichiban 220gr</t>
  </si>
  <si>
    <t>NL300041</t>
  </si>
  <si>
    <t>Đậu hủ trứng cây Ichiban 220gr</t>
  </si>
  <si>
    <t>Đậu hủ trứng CP 220gr</t>
  </si>
  <si>
    <t>Lá cóc</t>
  </si>
  <si>
    <t>NL300043</t>
  </si>
  <si>
    <t>Lá Trâm Ổi</t>
  </si>
  <si>
    <t>NL300044</t>
  </si>
  <si>
    <t>Thơm trái xanh</t>
  </si>
  <si>
    <t>NL300047</t>
  </si>
  <si>
    <t>Dưa leo</t>
  </si>
  <si>
    <t>NL300048</t>
  </si>
  <si>
    <t>Đu đủ trái xanh</t>
  </si>
  <si>
    <t>NL300049</t>
  </si>
  <si>
    <t>Củ Gừng</t>
  </si>
  <si>
    <t>NL300054</t>
  </si>
  <si>
    <t>Hành tím bắc lột</t>
  </si>
  <si>
    <t>NL300055</t>
  </si>
  <si>
    <t>Hành tím củ</t>
  </si>
  <si>
    <t>Hành tím lột vỏ TQ</t>
  </si>
  <si>
    <t>Hành tím VN lột vỏ</t>
  </si>
  <si>
    <t>NL300058</t>
  </si>
  <si>
    <t>Hành tây</t>
  </si>
  <si>
    <t>NL300059</t>
  </si>
  <si>
    <t>Hành Paro</t>
  </si>
  <si>
    <t>NL300061</t>
  </si>
  <si>
    <t>Bạc hà</t>
  </si>
  <si>
    <t>NL300062</t>
  </si>
  <si>
    <t>Húng cây</t>
  </si>
  <si>
    <t>NL300063</t>
  </si>
  <si>
    <t>Rose mary</t>
  </si>
  <si>
    <t>NL300066</t>
  </si>
  <si>
    <t>Rosemary (Hương thảo)</t>
  </si>
  <si>
    <t>Khế xanh</t>
  </si>
  <si>
    <t>NL300068</t>
  </si>
  <si>
    <t>Khoai lang nhật</t>
  </si>
  <si>
    <t>NL300070</t>
  </si>
  <si>
    <t>Rau kinh giới</t>
  </si>
  <si>
    <t>NL300072</t>
  </si>
  <si>
    <t>Lá chanh</t>
  </si>
  <si>
    <t>NL300073</t>
  </si>
  <si>
    <t>NL300074</t>
  </si>
  <si>
    <t>Hẹ lá</t>
  </si>
  <si>
    <t>NL300076</t>
  </si>
  <si>
    <t>Lá lốt</t>
  </si>
  <si>
    <t>NL300077</t>
  </si>
  <si>
    <t>Lá cây nhíp</t>
  </si>
  <si>
    <t>NL300080</t>
  </si>
  <si>
    <t>Lá cây nhíp (lá mè)</t>
  </si>
  <si>
    <t>NL300084</t>
  </si>
  <si>
    <t>NL300085</t>
  </si>
  <si>
    <t>Ngò gai</t>
  </si>
  <si>
    <t>NL300086</t>
  </si>
  <si>
    <t>Rau muống bào</t>
  </si>
  <si>
    <t>NL300087</t>
  </si>
  <si>
    <t>Mướp hương</t>
  </si>
  <si>
    <t>NL300088</t>
  </si>
  <si>
    <t>NL300090</t>
  </si>
  <si>
    <t>NL300091</t>
  </si>
  <si>
    <t>Nấm đùi gà baby</t>
  </si>
  <si>
    <t>NL300092</t>
  </si>
  <si>
    <t>Nấm hải sản</t>
  </si>
  <si>
    <t>NL300094</t>
  </si>
  <si>
    <t>NL300096</t>
  </si>
  <si>
    <t>NL300097</t>
  </si>
  <si>
    <t>NL300098</t>
  </si>
  <si>
    <t>Nấm mối đen</t>
  </si>
  <si>
    <t>NL300101</t>
  </si>
  <si>
    <t>Nấm bào ngư xám</t>
  </si>
  <si>
    <t>NL300102</t>
  </si>
  <si>
    <t>Nấm bào ngư trắng</t>
  </si>
  <si>
    <t>NL300103</t>
  </si>
  <si>
    <t>Bắp mỹ (kg)</t>
  </si>
  <si>
    <t>NL300107</t>
  </si>
  <si>
    <t>Ớt hiểm xanh</t>
  </si>
  <si>
    <t>NL300111</t>
  </si>
  <si>
    <t>Ớt đà lạt (đỏ)</t>
  </si>
  <si>
    <t>NL300112</t>
  </si>
  <si>
    <t>NL300113</t>
  </si>
  <si>
    <t>Ớt sừng đỏ</t>
  </si>
  <si>
    <t>NL300116</t>
  </si>
  <si>
    <t>Ớt sừng xanh</t>
  </si>
  <si>
    <t>NL300117</t>
  </si>
  <si>
    <t>NL300119</t>
  </si>
  <si>
    <t>Quế vị</t>
  </si>
  <si>
    <t>NL300120</t>
  </si>
  <si>
    <t>Quế vị (xá xị)</t>
  </si>
  <si>
    <t>Rau răm</t>
  </si>
  <si>
    <t>NL300121</t>
  </si>
  <si>
    <t>Rau càng cua</t>
  </si>
  <si>
    <t>NL300122</t>
  </si>
  <si>
    <t>Rau má</t>
  </si>
  <si>
    <t>NL300125</t>
  </si>
  <si>
    <t>Rau má nhỏ</t>
  </si>
  <si>
    <t>NL300126</t>
  </si>
  <si>
    <t>Ngò om</t>
  </si>
  <si>
    <t>NL300128</t>
  </si>
  <si>
    <t>Xà lách Rocket</t>
  </si>
  <si>
    <t>NL300131</t>
  </si>
  <si>
    <t>Sả cây</t>
  </si>
  <si>
    <t>NL300132</t>
  </si>
  <si>
    <t>Bông cải xanh</t>
  </si>
  <si>
    <t>NL300137</t>
  </si>
  <si>
    <t>Su Su</t>
  </si>
  <si>
    <t>NL300138</t>
  </si>
  <si>
    <t>Thì là</t>
  </si>
  <si>
    <t>NL300139</t>
  </si>
  <si>
    <t>Rau tía tô</t>
  </si>
  <si>
    <t>NL300140</t>
  </si>
  <si>
    <t>Tiêu xanh Tươi</t>
  </si>
  <si>
    <t>NL300141</t>
  </si>
  <si>
    <t>Tỏi củ</t>
  </si>
  <si>
    <t>NL300142</t>
  </si>
  <si>
    <t>Tỏi lột sạch</t>
  </si>
  <si>
    <t>Tỏi Bắc lột</t>
  </si>
  <si>
    <t>NL300144</t>
  </si>
  <si>
    <t>Xà lách lolo xanh</t>
  </si>
  <si>
    <t>NL300145</t>
  </si>
  <si>
    <t>Xà lách búp mỹ</t>
  </si>
  <si>
    <t>NL300146</t>
  </si>
  <si>
    <t>NL300147</t>
  </si>
  <si>
    <t>Xà lách lolo tím</t>
  </si>
  <si>
    <t>NL300148</t>
  </si>
  <si>
    <t>Ớt đà lạt (vàng)</t>
  </si>
  <si>
    <t>NL300152</t>
  </si>
  <si>
    <t>Ớt đà lạt (xanh)</t>
  </si>
  <si>
    <t>NL300153</t>
  </si>
  <si>
    <t>Cải chua nguyên cây</t>
  </si>
  <si>
    <t>NL300155</t>
  </si>
  <si>
    <t>Đậu cove Pháp (Nhật)</t>
  </si>
  <si>
    <t>NL300156</t>
  </si>
  <si>
    <t>Nấm mỡ nâu</t>
  </si>
  <si>
    <t>NL300158</t>
  </si>
  <si>
    <t>Nấm Mỡ trắng</t>
  </si>
  <si>
    <t>Sao Nhái</t>
  </si>
  <si>
    <t>NL300162</t>
  </si>
  <si>
    <t>Cần tàu</t>
  </si>
  <si>
    <t>NL300172</t>
  </si>
  <si>
    <t>Lá Giang (kg)</t>
  </si>
  <si>
    <t>NL300173</t>
  </si>
  <si>
    <t>Bầu xanh</t>
  </si>
  <si>
    <t>NL300174</t>
  </si>
  <si>
    <t>Lá dứa</t>
  </si>
  <si>
    <t>NL300184</t>
  </si>
  <si>
    <t>Bánh ướt</t>
  </si>
  <si>
    <t>NL300189</t>
  </si>
  <si>
    <t>NL300203</t>
  </si>
  <si>
    <t>NL300209</t>
  </si>
  <si>
    <t>Cam tươi</t>
  </si>
  <si>
    <t>NL600002</t>
  </si>
  <si>
    <t>Củ sắn</t>
  </si>
  <si>
    <t>NL600003</t>
  </si>
  <si>
    <t>NL600004</t>
  </si>
  <si>
    <t>Ổi không hạt</t>
  </si>
  <si>
    <t>NL600006</t>
  </si>
  <si>
    <t>Ổi trái</t>
  </si>
  <si>
    <t>Táo đỏ trái</t>
  </si>
  <si>
    <t>NL600008</t>
  </si>
  <si>
    <t>Thơm hườm (kg)</t>
  </si>
  <si>
    <t>NL600020</t>
  </si>
  <si>
    <t>Thơm trái hườm</t>
  </si>
  <si>
    <t>Thơm xanh (kg)</t>
  </si>
  <si>
    <t>Xoài Keo</t>
  </si>
  <si>
    <t>NL600021</t>
  </si>
  <si>
    <t>Táo WOW</t>
  </si>
  <si>
    <t>NL600042</t>
  </si>
  <si>
    <t>NL600067</t>
  </si>
  <si>
    <t>NL600068</t>
  </si>
  <si>
    <t>NL300053</t>
  </si>
  <si>
    <t>Gừng ta</t>
  </si>
  <si>
    <t>kg</t>
  </si>
  <si>
    <t>Nấm linh chi trắng (125g)</t>
  </si>
  <si>
    <t>Hộp</t>
  </si>
  <si>
    <t>NL300218</t>
  </si>
  <si>
    <t>Hoa cúc (decor) bó</t>
  </si>
  <si>
    <t>Nấm đông cô khô</t>
  </si>
  <si>
    <t>NL200158</t>
  </si>
  <si>
    <t>Nấm linh chi trắng - hộp (125g)</t>
  </si>
  <si>
    <t>tsg08</t>
  </si>
  <si>
    <t>Ngày ct</t>
  </si>
  <si>
    <t>Mã ct</t>
  </si>
  <si>
    <t>Số ct</t>
  </si>
  <si>
    <t>Áp giá</t>
  </si>
  <si>
    <t>Mã ncc</t>
  </si>
  <si>
    <t>Tên ncc</t>
  </si>
  <si>
    <t>Diễn giải</t>
  </si>
  <si>
    <t>Mã hàng</t>
  </si>
  <si>
    <t>Tên mặt hàng</t>
  </si>
  <si>
    <t>Đvt</t>
  </si>
  <si>
    <t>Số lượng</t>
  </si>
  <si>
    <t>Giá</t>
  </si>
  <si>
    <t>Giá báo</t>
  </si>
  <si>
    <t>Tiền</t>
  </si>
  <si>
    <t>Chênh lệch giá</t>
  </si>
  <si>
    <t>Kho hàng</t>
  </si>
  <si>
    <t>Mã nx</t>
  </si>
  <si>
    <t>Vụ việc</t>
  </si>
  <si>
    <t>Bộ phận</t>
  </si>
  <si>
    <t>Hợp đồng</t>
  </si>
  <si>
    <t>HD</t>
  </si>
  <si>
    <t>1</t>
  </si>
  <si>
    <t>TSG.01</t>
  </si>
  <si>
    <t/>
  </si>
  <si>
    <t>TSG01</t>
  </si>
  <si>
    <t>Mùi ta ( Ngò rí )</t>
  </si>
  <si>
    <t>Tỏi bóc</t>
  </si>
  <si>
    <t>Cải bó xôi</t>
  </si>
  <si>
    <t>Khoai môn</t>
  </si>
  <si>
    <t>Mồng tơi nhặt</t>
  </si>
  <si>
    <t>Chanh</t>
  </si>
  <si>
    <t>Quất ( Tắc trái )</t>
  </si>
  <si>
    <t>Chanh dây (chanh leo)</t>
  </si>
  <si>
    <t>Húng Bạc Hà</t>
  </si>
  <si>
    <t>Nấm Linh Chi trắng</t>
  </si>
  <si>
    <t>Ngô ngọt ( Bắp trái)</t>
  </si>
  <si>
    <t>Cái</t>
  </si>
  <si>
    <t>Xà lách Roman</t>
  </si>
  <si>
    <t>Cải cúc (Tần Ô)</t>
  </si>
  <si>
    <t>Bí đỏ</t>
  </si>
  <si>
    <t>TSG.06</t>
  </si>
  <si>
    <t>TSG06</t>
  </si>
  <si>
    <t>Củ cải trắng</t>
  </si>
  <si>
    <t>TSG.08</t>
  </si>
  <si>
    <t>TSG08</t>
  </si>
  <si>
    <t>TSG.09</t>
  </si>
  <si>
    <t>TSG09</t>
  </si>
  <si>
    <t>Rau mùi tây</t>
  </si>
  <si>
    <t>ct1</t>
  </si>
  <si>
    <t>ct2</t>
  </si>
  <si>
    <t>MÃ FAST</t>
  </si>
  <si>
    <t>TÊN FAST</t>
  </si>
  <si>
    <t>CT1</t>
  </si>
  <si>
    <t>CT2</t>
  </si>
  <si>
    <t xml:space="preserve">LỆCH ĐƠN GIÁ </t>
  </si>
  <si>
    <t>Column1</t>
  </si>
  <si>
    <t>tsg01</t>
  </si>
  <si>
    <t>tsg06</t>
  </si>
  <si>
    <t>tsg09</t>
  </si>
  <si>
    <t>ncc</t>
  </si>
  <si>
    <t>fast</t>
  </si>
  <si>
    <t>01/01/2026</t>
  </si>
  <si>
    <t>02/01/2026</t>
  </si>
  <si>
    <t>03/01/2026</t>
  </si>
  <si>
    <t>04/01/2026</t>
  </si>
  <si>
    <t>05/01/2026</t>
  </si>
  <si>
    <t>06/01/2026</t>
  </si>
  <si>
    <t>07/01/2026</t>
  </si>
  <si>
    <t>08/01/2026</t>
  </si>
  <si>
    <t>09/01/2026</t>
  </si>
  <si>
    <t>10/01/2026</t>
  </si>
  <si>
    <t>11/01/2026</t>
  </si>
  <si>
    <t>12/01/2026</t>
  </si>
  <si>
    <t>13/01/2026</t>
  </si>
  <si>
    <t>14/01/2026</t>
  </si>
  <si>
    <t>15/01/2026</t>
  </si>
  <si>
    <t>2601TSG011</t>
  </si>
  <si>
    <t>NCC100186</t>
  </si>
  <si>
    <t>CÔNG TY TNHH NÔNG SẢN THỰC PHẨM TRẦN GIA</t>
  </si>
  <si>
    <t>TSG01 - Nhập hàng mua ngày 01/01/2026</t>
  </si>
  <si>
    <t>3311</t>
  </si>
  <si>
    <t>KHAINN</t>
  </si>
  <si>
    <t>2601TSG081</t>
  </si>
  <si>
    <t>TSG08 - Nhập hàng mua ngày 01/01/2026</t>
  </si>
  <si>
    <t>2601TSG06002</t>
  </si>
  <si>
    <t>TSG06 - Nhập hàng mua ngày 01/01/2026</t>
  </si>
  <si>
    <t>2601TSG08005</t>
  </si>
  <si>
    <t>2601TSG09002</t>
  </si>
  <si>
    <t>TSG09 - Nhập hàng mua ngày 01/01/2026</t>
  </si>
  <si>
    <t>2601TSG01005</t>
  </si>
  <si>
    <t>TSG01 - Nhập hàng mua ngày 02/01/2026</t>
  </si>
  <si>
    <t>2601TSG01006</t>
  </si>
  <si>
    <t>2601TSG08007</t>
  </si>
  <si>
    <t>TSG08 - Nhập hàng mua ngày 02/01/2026</t>
  </si>
  <si>
    <t>2601TSG08008</t>
  </si>
  <si>
    <t>2601TSG09010</t>
  </si>
  <si>
    <t>TSG09 - Nhập hàng mua ngày 02/01/2026</t>
  </si>
  <si>
    <t>TSG062601006</t>
  </si>
  <si>
    <t>TSG06 - Nhập hàng mua ngày 02/01/2026</t>
  </si>
  <si>
    <t>2601TSG01007</t>
  </si>
  <si>
    <t>TSG01 - Nhập hàng mua ngày 03/01/2026</t>
  </si>
  <si>
    <t>2601TSG08012</t>
  </si>
  <si>
    <t>TSG08 - Nhập hàng mua ngày 03/01/2026</t>
  </si>
  <si>
    <t>2601TSG08013</t>
  </si>
  <si>
    <t>2601TSG09006</t>
  </si>
  <si>
    <t>TSG09 - Nhập hàng mua ngày 03/01/2026</t>
  </si>
  <si>
    <t>TSG062601023</t>
  </si>
  <si>
    <t>TSG06 - Nhập hàng mua ngày 03/01/2026</t>
  </si>
  <si>
    <t>2601TSG01010</t>
  </si>
  <si>
    <t>TSG01 - Nhập hàng mua ngày 04/01/2026</t>
  </si>
  <si>
    <t>2601TSG01011</t>
  </si>
  <si>
    <t>2601TSG08014</t>
  </si>
  <si>
    <t>TSG08 - Nhập hàng mua ngày 04/01/2026</t>
  </si>
  <si>
    <t>2601TSG09007</t>
  </si>
  <si>
    <t>TSG09 - Nhập hàng mua ngày 04/01/2026</t>
  </si>
  <si>
    <t>TSG062601025</t>
  </si>
  <si>
    <t>TSG06 - Nhập hàng mua ngày 04/01/2026</t>
  </si>
  <si>
    <t>TSG092601009</t>
  </si>
  <si>
    <t>2601TSG01013</t>
  </si>
  <si>
    <t>TSG01 - Nhập hàng mua ngày 05/01/2026</t>
  </si>
  <si>
    <t>2601TSG08016</t>
  </si>
  <si>
    <t>TSG08 - Nhập hàng mua ngày 05/01/2026</t>
  </si>
  <si>
    <t>2601TSG09009</t>
  </si>
  <si>
    <t>TSG09 - Nhập hàng mua ngày 05/01/2026</t>
  </si>
  <si>
    <t>TSG062601027</t>
  </si>
  <si>
    <t>TSG06 - Nhập hàng mua ngày 05/01/2026</t>
  </si>
  <si>
    <t>2601TSG01019</t>
  </si>
  <si>
    <t>TSG01 - Nhập hàng mua ngày 06/01/2026</t>
  </si>
  <si>
    <t>2601TSG08020</t>
  </si>
  <si>
    <t>TSG08 - Nhập hàng mua ngày 06/01/2026</t>
  </si>
  <si>
    <t>2601TSG08026</t>
  </si>
  <si>
    <t>2601TSG09019</t>
  </si>
  <si>
    <t>TSG09 - Nhập hàng mua ngày 06/01/2026</t>
  </si>
  <si>
    <t>TSG062601029</t>
  </si>
  <si>
    <t>TSG06 - Nhập hàng mua ngày 06/01/2026</t>
  </si>
  <si>
    <t>2601TSG01025</t>
  </si>
  <si>
    <t>TSG01 - Nhập hàng mua ngày 07/01/2026</t>
  </si>
  <si>
    <t>2601TSG08029</t>
  </si>
  <si>
    <t>TSG08 - Nhập hàng mua ngày 07/01/2026</t>
  </si>
  <si>
    <t>2601TSG08030</t>
  </si>
  <si>
    <t>2601TSG09023</t>
  </si>
  <si>
    <t>TSG09 - Nhập hàng mua ngày 07/01/2026</t>
  </si>
  <si>
    <t>TSG062601038</t>
  </si>
  <si>
    <t>TSG06 - Nhập hàng mua ngày 07/01/2026</t>
  </si>
  <si>
    <t>2601TSG01027</t>
  </si>
  <si>
    <t>TSG01 - Nhập hàng mua ngày 08/01/2026</t>
  </si>
  <si>
    <t>2601TSG08032</t>
  </si>
  <si>
    <t>TSG08 - Nhập hàng mua ngày 08/01/2026</t>
  </si>
  <si>
    <t>2601TSG09026</t>
  </si>
  <si>
    <t>TSG09 - Nhập hàng mua ngày 08/01/2026</t>
  </si>
  <si>
    <t>TSG062601037</t>
  </si>
  <si>
    <t>TSG06 - Nhập hàng mua ngày 08/01/2026</t>
  </si>
  <si>
    <t>2601TSG01030</t>
  </si>
  <si>
    <t>TSG01 - Nhập hàng mua ngày 09/01/2026</t>
  </si>
  <si>
    <t>TSG06 - Nhập hàng mua ngày 09/01/2026</t>
  </si>
  <si>
    <t>2601TSG08036</t>
  </si>
  <si>
    <t>TSG08 - Nhập hàng mua ngày 09/01/2026</t>
  </si>
  <si>
    <t>2601TSG09027</t>
  </si>
  <si>
    <t>TSG09 - Nhập hàng mua ngày 09/01/2026</t>
  </si>
  <si>
    <t>TSG062601047</t>
  </si>
  <si>
    <t>2601TSG01031</t>
  </si>
  <si>
    <t>TSG01 - Nhập hàng mua ngày 10/01/2026</t>
  </si>
  <si>
    <t>2601TSG06030</t>
  </si>
  <si>
    <t>TSG06 - Nhập hàng mua ngày 10/01/2026</t>
  </si>
  <si>
    <t>2601TSG08037</t>
  </si>
  <si>
    <t>TSG08 - Nhập hàng mua ngày 10/01/2026</t>
  </si>
  <si>
    <t>2601TSG08039</t>
  </si>
  <si>
    <t>2601TSG09102</t>
  </si>
  <si>
    <t>TSG09 - Nhập hàng mua ngày 10/01/2026</t>
  </si>
  <si>
    <t>2601TSG09106</t>
  </si>
  <si>
    <t>2601TSG01034</t>
  </si>
  <si>
    <t>TSG01 - Nhập hàng mua ngày 11/01/2026</t>
  </si>
  <si>
    <t>2601TSG06033</t>
  </si>
  <si>
    <t>TSG06 - Nhập hàng mua ngày 11/01/2026</t>
  </si>
  <si>
    <t>2601TSG08042</t>
  </si>
  <si>
    <t>TSG08 - Nhập hàng mua ngày 11/01/2026</t>
  </si>
  <si>
    <t>2601TSG08044</t>
  </si>
  <si>
    <t>2601TSG09103</t>
  </si>
  <si>
    <t>TSG09 - Nhập hàng mua ngày 11/01/2026</t>
  </si>
  <si>
    <t>TSG062601052</t>
  </si>
  <si>
    <t>2601TSG01036</t>
  </si>
  <si>
    <t>TSG01 - Nhập hàng mua ngày 12/01/2026</t>
  </si>
  <si>
    <t>2601TSG06006</t>
  </si>
  <si>
    <t>TSG06 - Nhập hàng mua ngày 12/01/2026</t>
  </si>
  <si>
    <t>2601TSG08045</t>
  </si>
  <si>
    <t>TSG08 - Nhập hàng mua ngày 12/01/2026</t>
  </si>
  <si>
    <t>2601TSG09109</t>
  </si>
  <si>
    <t>TSG09 - Nhập hàng mua ngày 12/01/2026</t>
  </si>
  <si>
    <t>2601TSG01041</t>
  </si>
  <si>
    <t>TSG01 - Nhập hàng mua ngày 13/01/2026</t>
  </si>
  <si>
    <t>2601TSG06041</t>
  </si>
  <si>
    <t>TSG06 - Nhập hàng mua ngày 13/01/2026</t>
  </si>
  <si>
    <t>2601TSG08050</t>
  </si>
  <si>
    <t>TSG08 - Nhập hàng mua ngày 13/01/2026</t>
  </si>
  <si>
    <t>2601TSG08056</t>
  </si>
  <si>
    <t>2601TSG09115</t>
  </si>
  <si>
    <t>TSG09 - Nhập hàng mua ngày 13/01/2026</t>
  </si>
  <si>
    <t>TSG062601059</t>
  </si>
  <si>
    <t>2601TSG01046</t>
  </si>
  <si>
    <t>TSG01 - Nhập hàng mua ngày 14/01/2026</t>
  </si>
  <si>
    <t>2601TSG08060</t>
  </si>
  <si>
    <t>TSG08 - Nhập hàng mua ngày 14/01/2026</t>
  </si>
  <si>
    <t>2601TSG09118</t>
  </si>
  <si>
    <t>TSG09 - Nhập hàng mua ngày 14/01/2026</t>
  </si>
  <si>
    <t>TSG062601060</t>
  </si>
  <si>
    <t>TSG06 - Nhập hàng mua ngày 14/01/2026</t>
  </si>
  <si>
    <t>TSG082601027</t>
  </si>
  <si>
    <t>2601TSG01049</t>
  </si>
  <si>
    <t>TSG01 - Nhập hàng mua ngày 15/01/2026</t>
  </si>
  <si>
    <t>2601TSG06049</t>
  </si>
  <si>
    <t>TSG06 - Nhập hàng mua ngày 15/01/2026</t>
  </si>
  <si>
    <t>2601TSG08063</t>
  </si>
  <si>
    <t>TSG08 - Nhập hàng mua ngày 15/01/2026</t>
  </si>
  <si>
    <t>2601TSG09122</t>
  </si>
  <si>
    <t>TSG09 - Nhập hàng mua ngày 15/01/2026</t>
  </si>
  <si>
    <t>Số hđ</t>
  </si>
  <si>
    <t>Thuế suất</t>
  </si>
  <si>
    <t>Người tạo</t>
  </si>
  <si>
    <t>Người sửa</t>
  </si>
  <si>
    <t xml:space="preserve">lệch sl </t>
  </si>
  <si>
    <t>lệch tổng tiền</t>
  </si>
  <si>
    <t xml:space="preserve">CHECK </t>
  </si>
  <si>
    <t>TRẦN GIA - TSG6 (landmark 81 )</t>
  </si>
  <si>
    <t>TRẦN GIA - TSG8 ( nguyễn đình chiểu )</t>
  </si>
  <si>
    <t>TRẦN GIA - TSG9 ( quang trung )</t>
  </si>
  <si>
    <t>TIANLONG 06</t>
  </si>
  <si>
    <t>TIANLONG 08</t>
  </si>
  <si>
    <t>TIANLONG 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</si>
</sst>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 _₫_-;\-* #,##0.00\ _₫_-;_-* &quot;-&quot;??\ _₫_-;_-@_-"/>
    <numFmt numFmtId="164" formatCode="[$-10409]dd/mm/yyyy"/>
    <numFmt numFmtId="165" formatCode="0.000"/>
    <numFmt numFmtId="166" formatCode="_(* #,##0_);_(* \(#,##0\);_(* &quot;-&quot;??_);_(@_)"/>
    <numFmt numFmtId="167" formatCode="_(* #,##0.0000_);_(* \(#,##0.0000\);_(* &quot;-&quot;??_);_(@_)"/>
    <numFmt numFmtId="168" formatCode="[$-10409]#,###,###,###.0000;\-#,###,###,###.0000;"/>
    <numFmt numFmtId="169" formatCode="[$-10409]###,###,###,###.00;\-###,###,###,###.00;"/>
    <numFmt numFmtId="170" formatCode="[$-10409]###,###,###,###,###;\-###,###,###,###,###;"/>
    <numFmt numFmtId="171" formatCode="#,##0.0000_);\(#,##0.0000\)"/>
    <numFmt numFmtId="173" formatCode="_(* #,##0.000_);_(* \(#,##0.000\);_(* &quot;-&quot;???_);_(@_)"/>
    <numFmt numFmtId="176" formatCode="_-* #,##0.000\ _₫_-;\-* #,##0.000\ _₫_-;_-* &quot;-&quot;??\ _₫_-;_-@_-"/>
  </numFmts>
  <fonts count="20" x14ac:knownFonts="1">
    <font>
      <sz val="11"/>
      <color theme="1"/>
      <name val="Calibri"/>
      <family val="2"/>
      <scheme val="minor"/>
    </font>
    <font>
      <sz val="11"/>
      <color theme="1"/>
      <name val="Calibri"/>
      <family val="2"/>
      <scheme val="minor"/>
    </font>
    <font>
      <sz val="11"/>
      <name val="Arial"/>
      <family val="2"/>
    </font>
    <font>
      <sz val="11"/>
      <color rgb="FF000000"/>
      <name val="Arial"/>
      <family val="2"/>
    </font>
    <font>
      <sz val="11"/>
      <name val="Calibri"/>
      <family val="2"/>
    </font>
    <font>
      <sz val="9"/>
      <color rgb="FF000000"/>
      <name val="Segoe UI"/>
      <family val="2"/>
    </font>
    <font>
      <sz val="9"/>
      <color rgb="FF000000"/>
      <name val="Arial"/>
      <family val="2"/>
    </font>
    <font>
      <b/>
      <sz val="8"/>
      <color rgb="FF000000"/>
      <name val="Verdana"/>
      <family val="2"/>
    </font>
    <font>
      <sz val="8"/>
      <color rgb="FF000000"/>
      <name val="Verdana"/>
    </font>
    <font>
      <b/>
      <sz val="8"/>
      <color rgb="FF000000"/>
      <name val="Verdana"/>
    </font>
    <font>
      <b/>
      <sz val="16"/>
      <color rgb="FFFF0000"/>
      <name val="Arial"/>
      <family val="2"/>
    </font>
    <font>
      <sz val="11"/>
      <color theme="1"/>
      <name val="Arial"/>
      <family val="2"/>
    </font>
    <font>
      <b/>
      <sz val="10"/>
      <name val="Arial"/>
      <family val="2"/>
    </font>
    <font>
      <sz val="10"/>
      <color theme="1"/>
      <name val="Arial"/>
      <family val="2"/>
    </font>
    <font>
      <b/>
      <sz val="11"/>
      <name val="Arial"/>
      <family val="2"/>
    </font>
    <font>
      <sz val="9"/>
      <name val="Arial"/>
      <family val="2"/>
    </font>
    <font>
      <sz val="12"/>
      <color theme="1"/>
      <name val="Arial"/>
      <family val="2"/>
    </font>
    <font>
      <sz val="12"/>
      <color rgb="FFFF0000"/>
      <name val="Arial"/>
      <family val="2"/>
    </font>
    <font>
      <sz val="16"/>
      <color theme="1"/>
      <name val="Calibri"/>
      <family val="2"/>
      <scheme val="minor"/>
    </font>
    <font>
      <sz val="8"/>
      <color rgb="FF000000"/>
      <name val="Verdana"/>
      <family val="2"/>
    </font>
  </fonts>
  <fills count="8">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59999389629810485"/>
        <bgColor rgb="FFEDF5FF"/>
      </patternFill>
    </fill>
    <fill>
      <patternFill patternType="solid">
        <fgColor theme="8" tint="0.39997558519241921"/>
        <bgColor indexed="64"/>
      </patternFill>
    </fill>
    <fill>
      <patternFill patternType="solid">
        <fgColor rgb="FFEDF5FF"/>
        <bgColor rgb="FFEDF5FF"/>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style="thin">
        <color indexed="64"/>
      </left>
      <right style="thin">
        <color indexed="64"/>
      </right>
      <top/>
      <bottom style="thin">
        <color indexed="64"/>
      </bottom>
      <diagonal/>
    </border>
    <border>
      <left style="thin">
        <color rgb="FFD3D3D3"/>
      </left>
      <right style="thin">
        <color rgb="FFD3D3D3"/>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1">
    <xf numFmtId="0" fontId="0" fillId="0" borderId="0" xfId="0"/>
    <xf numFmtId="0" fontId="2" fillId="0" borderId="1" xfId="0" applyFont="1" applyBorder="1" applyAlignment="1">
      <alignment vertical="center" readingOrder="1"/>
    </xf>
    <xf numFmtId="164" fontId="3" fillId="0" borderId="1" xfId="0" applyNumberFormat="1" applyFont="1" applyBorder="1" applyAlignment="1">
      <alignment vertical="center" wrapText="1" readingOrder="1"/>
    </xf>
    <xf numFmtId="165" fontId="3" fillId="0" borderId="1" xfId="0" applyNumberFormat="1" applyFont="1" applyBorder="1" applyAlignment="1">
      <alignment vertical="center" wrapText="1" readingOrder="1"/>
    </xf>
    <xf numFmtId="166" fontId="3" fillId="0" borderId="1" xfId="1" applyNumberFormat="1" applyFont="1" applyBorder="1" applyAlignment="1">
      <alignment vertical="center" wrapText="1" readingOrder="1"/>
    </xf>
    <xf numFmtId="0" fontId="4" fillId="0" borderId="1" xfId="0" applyFont="1" applyBorder="1"/>
    <xf numFmtId="0" fontId="0" fillId="0" borderId="0" xfId="0" applyAlignment="1"/>
    <xf numFmtId="164" fontId="3" fillId="0" borderId="1" xfId="0" applyNumberFormat="1" applyFont="1" applyBorder="1" applyAlignment="1">
      <alignment vertical="center" readingOrder="1"/>
    </xf>
    <xf numFmtId="166" fontId="3" fillId="0" borderId="1" xfId="1" applyNumberFormat="1" applyFont="1" applyBorder="1" applyAlignment="1">
      <alignment vertical="center" readingOrder="1"/>
    </xf>
    <xf numFmtId="0" fontId="0" fillId="0" borderId="0" xfId="0" applyAlignment="1">
      <alignment horizontal="center"/>
    </xf>
    <xf numFmtId="43" fontId="0" fillId="0" borderId="0" xfId="1" applyFont="1" applyAlignment="1"/>
    <xf numFmtId="0" fontId="4" fillId="2" borderId="1" xfId="0" applyFont="1" applyFill="1" applyBorder="1" applyAlignment="1">
      <alignment vertical="center"/>
    </xf>
    <xf numFmtId="0" fontId="4" fillId="0" borderId="0" xfId="0" applyFont="1" applyAlignment="1">
      <alignment horizontal="center" vertical="center"/>
    </xf>
    <xf numFmtId="0" fontId="4" fillId="2" borderId="2" xfId="0" applyFont="1" applyFill="1" applyBorder="1" applyAlignment="1">
      <alignment vertical="center"/>
    </xf>
    <xf numFmtId="0" fontId="4" fillId="2" borderId="3" xfId="0" applyFont="1" applyFill="1" applyBorder="1" applyAlignment="1">
      <alignment vertical="center"/>
    </xf>
    <xf numFmtId="0" fontId="4" fillId="0" borderId="0" xfId="0" applyFont="1"/>
    <xf numFmtId="0" fontId="4" fillId="0" borderId="1" xfId="0" applyFont="1" applyBorder="1" applyAlignment="1">
      <alignment horizontal="left"/>
    </xf>
    <xf numFmtId="0" fontId="0" fillId="0" borderId="1" xfId="0" applyBorder="1"/>
    <xf numFmtId="0" fontId="5" fillId="0" borderId="1" xfId="0" applyFont="1" applyBorder="1" applyAlignment="1">
      <alignment vertical="top" wrapText="1" readingOrder="1"/>
    </xf>
    <xf numFmtId="0" fontId="4" fillId="0" borderId="4" xfId="0" applyFont="1" applyBorder="1"/>
    <xf numFmtId="0" fontId="6" fillId="0" borderId="1" xfId="0" applyFont="1" applyBorder="1" applyAlignment="1">
      <alignment horizontal="left" vertical="top" wrapText="1" readingOrder="1"/>
    </xf>
    <xf numFmtId="166" fontId="3" fillId="0" borderId="0" xfId="1" applyNumberFormat="1" applyFont="1" applyBorder="1" applyAlignment="1">
      <alignment vertical="center" readingOrder="1"/>
    </xf>
    <xf numFmtId="0" fontId="7" fillId="5" borderId="5" xfId="0" applyFont="1" applyFill="1" applyBorder="1" applyAlignment="1">
      <alignment horizontal="center" vertical="center" readingOrder="1"/>
    </xf>
    <xf numFmtId="168" fontId="0" fillId="0" borderId="0" xfId="0" applyNumberFormat="1" applyAlignment="1"/>
    <xf numFmtId="171" fontId="0" fillId="0" borderId="0" xfId="0" applyNumberFormat="1" applyAlignment="1"/>
    <xf numFmtId="166" fontId="4" fillId="0" borderId="0" xfId="1" applyNumberFormat="1" applyFont="1" applyAlignment="1">
      <alignment horizontal="center" vertical="center"/>
    </xf>
    <xf numFmtId="166" fontId="4" fillId="0" borderId="0" xfId="1" applyNumberFormat="1" applyFont="1"/>
    <xf numFmtId="166" fontId="0" fillId="0" borderId="0" xfId="1" applyNumberFormat="1" applyFont="1"/>
    <xf numFmtId="43" fontId="3" fillId="0" borderId="1" xfId="1" applyFont="1" applyBorder="1" applyAlignment="1">
      <alignment vertical="center" readingOrder="1"/>
    </xf>
    <xf numFmtId="0" fontId="9" fillId="7" borderId="5" xfId="0" applyNumberFormat="1" applyFont="1" applyFill="1" applyBorder="1" applyAlignment="1">
      <alignment horizontal="center" vertical="center" wrapText="1" readingOrder="1"/>
    </xf>
    <xf numFmtId="0" fontId="10" fillId="0" borderId="0" xfId="0" applyFont="1" applyAlignment="1">
      <alignment horizontal="center" vertical="center"/>
    </xf>
    <xf numFmtId="0" fontId="11" fillId="0" borderId="0" xfId="0" applyFont="1" applyAlignment="1"/>
    <xf numFmtId="4" fontId="11" fillId="0" borderId="0" xfId="1" applyNumberFormat="1" applyFont="1" applyAlignment="1"/>
    <xf numFmtId="9" fontId="11" fillId="0" borderId="0" xfId="2" applyFont="1" applyAlignment="1"/>
    <xf numFmtId="14" fontId="11" fillId="0" borderId="0" xfId="0" applyNumberFormat="1" applyFont="1" applyAlignment="1"/>
    <xf numFmtId="43" fontId="11" fillId="0" borderId="0" xfId="1" applyFont="1" applyAlignment="1"/>
    <xf numFmtId="0" fontId="12" fillId="4" borderId="6" xfId="0" applyFont="1" applyFill="1" applyBorder="1" applyAlignment="1">
      <alignment horizontal="center" vertical="center" readingOrder="1"/>
    </xf>
    <xf numFmtId="14" fontId="12" fillId="4" borderId="6" xfId="0" applyNumberFormat="1" applyFont="1" applyFill="1" applyBorder="1" applyAlignment="1">
      <alignment horizontal="center" vertical="center" readingOrder="1"/>
    </xf>
    <xf numFmtId="43" fontId="12" fillId="4" borderId="6" xfId="1" applyFont="1" applyFill="1" applyBorder="1" applyAlignment="1">
      <alignment horizontal="center" vertical="center" readingOrder="1"/>
    </xf>
    <xf numFmtId="0" fontId="13" fillId="4" borderId="6" xfId="0" applyFont="1" applyFill="1" applyBorder="1" applyAlignment="1">
      <alignment horizontal="center" vertical="center"/>
    </xf>
    <xf numFmtId="4" fontId="13" fillId="4" borderId="6" xfId="1" applyNumberFormat="1" applyFont="1" applyFill="1" applyBorder="1" applyAlignment="1">
      <alignment horizontal="center" vertical="center"/>
    </xf>
    <xf numFmtId="0" fontId="13" fillId="4" borderId="0" xfId="0" applyFont="1" applyFill="1" applyAlignment="1">
      <alignment horizontal="center" vertical="center"/>
    </xf>
    <xf numFmtId="0" fontId="14" fillId="0" borderId="1" xfId="0" applyFont="1" applyBorder="1" applyAlignment="1">
      <alignment vertical="center"/>
    </xf>
    <xf numFmtId="0" fontId="15" fillId="0" borderId="1" xfId="0" applyFont="1" applyBorder="1" applyAlignment="1">
      <alignment vertical="top" readingOrder="1"/>
    </xf>
    <xf numFmtId="43" fontId="11" fillId="0" borderId="0" xfId="1" applyFont="1" applyAlignment="1">
      <alignment horizontal="right"/>
    </xf>
    <xf numFmtId="166" fontId="11" fillId="0" borderId="0" xfId="1" applyNumberFormat="1" applyFont="1" applyAlignment="1">
      <alignment horizontal="right"/>
    </xf>
    <xf numFmtId="166" fontId="11" fillId="0" borderId="0" xfId="1" applyNumberFormat="1" applyFont="1" applyAlignment="1"/>
    <xf numFmtId="166" fontId="11" fillId="0" borderId="0" xfId="1" applyNumberFormat="1" applyFont="1" applyAlignment="1">
      <alignment horizontal="center"/>
    </xf>
    <xf numFmtId="0" fontId="11" fillId="0" borderId="0" xfId="0" applyFont="1" applyAlignment="1">
      <alignment horizontal="center"/>
    </xf>
    <xf numFmtId="0" fontId="2" fillId="0" borderId="1" xfId="0" applyFont="1" applyBorder="1" applyAlignment="1"/>
    <xf numFmtId="0" fontId="11" fillId="0" borderId="1" xfId="0" applyFont="1" applyBorder="1" applyAlignment="1"/>
    <xf numFmtId="14" fontId="11" fillId="0" borderId="1" xfId="0" applyNumberFormat="1" applyFont="1" applyBorder="1" applyAlignment="1"/>
    <xf numFmtId="43" fontId="11" fillId="0" borderId="1" xfId="1" applyFont="1" applyBorder="1" applyAlignment="1"/>
    <xf numFmtId="173" fontId="11" fillId="0" borderId="1" xfId="0" applyNumberFormat="1" applyFont="1" applyBorder="1" applyAlignment="1"/>
    <xf numFmtId="166" fontId="11" fillId="0" borderId="1" xfId="1" applyNumberFormat="1" applyFont="1" applyBorder="1" applyAlignment="1"/>
    <xf numFmtId="173" fontId="11" fillId="0" borderId="0" xfId="0" applyNumberFormat="1" applyFont="1" applyAlignment="1"/>
    <xf numFmtId="0" fontId="16" fillId="0" borderId="0" xfId="0" applyFont="1" applyAlignment="1"/>
    <xf numFmtId="14" fontId="16" fillId="0" borderId="0" xfId="0" applyNumberFormat="1" applyFont="1" applyAlignment="1"/>
    <xf numFmtId="43" fontId="16" fillId="0" borderId="0" xfId="1" applyFont="1" applyAlignment="1"/>
    <xf numFmtId="166" fontId="16" fillId="0" borderId="0" xfId="1" applyNumberFormat="1" applyFont="1" applyAlignment="1"/>
    <xf numFmtId="167" fontId="16" fillId="0" borderId="0" xfId="1" applyNumberFormat="1" applyFont="1" applyAlignment="1"/>
    <xf numFmtId="4" fontId="17" fillId="3" borderId="0" xfId="1" applyNumberFormat="1" applyFont="1" applyFill="1" applyAlignment="1"/>
    <xf numFmtId="166" fontId="17" fillId="3" borderId="0" xfId="0" applyNumberFormat="1" applyFont="1" applyFill="1" applyAlignment="1"/>
    <xf numFmtId="166" fontId="16" fillId="0" borderId="0" xfId="0" applyNumberFormat="1" applyFont="1" applyAlignment="1"/>
    <xf numFmtId="0" fontId="10" fillId="6" borderId="0" xfId="0" applyFont="1" applyFill="1" applyAlignment="1">
      <alignment horizontal="center" vertical="center"/>
    </xf>
    <xf numFmtId="164" fontId="8" fillId="0" borderId="5" xfId="0" applyNumberFormat="1" applyFont="1" applyFill="1" applyBorder="1" applyAlignment="1">
      <alignment horizontal="center" vertical="top" wrapText="1" readingOrder="1"/>
    </xf>
    <xf numFmtId="0" fontId="8" fillId="0" borderId="5" xfId="0" applyNumberFormat="1" applyFont="1" applyFill="1" applyBorder="1" applyAlignment="1">
      <alignment vertical="top" wrapText="1" readingOrder="1"/>
    </xf>
    <xf numFmtId="0" fontId="8" fillId="0" borderId="5" xfId="0" applyNumberFormat="1" applyFont="1" applyFill="1" applyBorder="1" applyAlignment="1">
      <alignment horizontal="right" vertical="top" wrapText="1" readingOrder="1"/>
    </xf>
    <xf numFmtId="168" fontId="8" fillId="0" borderId="5" xfId="0" applyNumberFormat="1" applyFont="1" applyFill="1" applyBorder="1" applyAlignment="1">
      <alignment horizontal="right" vertical="top" wrapText="1" readingOrder="1"/>
    </xf>
    <xf numFmtId="169" fontId="8" fillId="0" borderId="5" xfId="0" applyNumberFormat="1" applyFont="1" applyFill="1" applyBorder="1" applyAlignment="1">
      <alignment horizontal="right" vertical="top" wrapText="1" readingOrder="1"/>
    </xf>
    <xf numFmtId="170" fontId="8" fillId="0" borderId="5" xfId="0" applyNumberFormat="1" applyFont="1" applyFill="1" applyBorder="1" applyAlignment="1">
      <alignment horizontal="right" vertical="top" wrapText="1" readingOrder="1"/>
    </xf>
    <xf numFmtId="43" fontId="18" fillId="0" borderId="0" xfId="1" applyNumberFormat="1" applyFont="1" applyAlignment="1">
      <alignment horizontal="right"/>
    </xf>
    <xf numFmtId="0" fontId="7" fillId="5" borderId="7" xfId="0" applyFont="1" applyFill="1" applyBorder="1" applyAlignment="1">
      <alignment horizontal="center" vertical="center" readingOrder="1"/>
    </xf>
    <xf numFmtId="176" fontId="11" fillId="0" borderId="0" xfId="1" applyNumberFormat="1" applyFont="1" applyAlignment="1">
      <alignment horizontal="right"/>
    </xf>
    <xf numFmtId="0" fontId="19" fillId="0" borderId="5" xfId="0" applyNumberFormat="1" applyFont="1" applyFill="1" applyBorder="1" applyAlignment="1">
      <alignment horizontal="right" vertical="top" wrapText="1" readingOrder="1"/>
    </xf>
    <xf numFmtId="164" fontId="19" fillId="0" borderId="5" xfId="0" applyNumberFormat="1" applyFont="1" applyFill="1" applyBorder="1" applyAlignment="1">
      <alignment horizontal="center" vertical="top" wrapText="1" readingOrder="1"/>
    </xf>
    <xf numFmtId="0" fontId="19" fillId="0" borderId="5" xfId="0" applyNumberFormat="1" applyFont="1" applyFill="1" applyBorder="1" applyAlignment="1">
      <alignment vertical="top" wrapText="1" readingOrder="1"/>
    </xf>
    <xf numFmtId="168" fontId="19" fillId="0" borderId="5" xfId="0" applyNumberFormat="1" applyFont="1" applyFill="1" applyBorder="1" applyAlignment="1">
      <alignment horizontal="right" vertical="top" wrapText="1" readingOrder="1"/>
    </xf>
    <xf numFmtId="169" fontId="19" fillId="0" borderId="5" xfId="0" applyNumberFormat="1" applyFont="1" applyFill="1" applyBorder="1" applyAlignment="1">
      <alignment horizontal="right" vertical="top" wrapText="1" readingOrder="1"/>
    </xf>
    <xf numFmtId="170" fontId="19" fillId="0" borderId="5" xfId="0" applyNumberFormat="1" applyFont="1" applyFill="1" applyBorder="1" applyAlignment="1">
      <alignment horizontal="right" vertical="top" wrapText="1" readingOrder="1"/>
    </xf>
    <xf numFmtId="10" fontId="11" fillId="0" borderId="0" xfId="2" applyNumberFormat="1" applyFont="1" applyAlignment="1"/>
  </cellXfs>
  <cellStyles count="3">
    <cellStyle name="Comma" xfId="1" builtinId="3"/>
    <cellStyle name="Normal" xfId="0" builtinId="0"/>
    <cellStyle name="Percent" xfId="2" builtinId="5"/>
  </cellStyles>
  <dxfs count="163">
    <dxf>
      <numFmt numFmtId="0" formatCode="General"/>
      <alignment horizontal="general"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5" formatCode="_-* #,##0.00\ _₫_-;\-* #,##0.00\ _₫_-;_-* &quot;-&quot;??\ _₫_-;_-@_-"/>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8"/>
        <color rgb="FF000000"/>
        <name val="Verdana"/>
        <scheme val="none"/>
      </font>
      <fill>
        <patternFill patternType="solid">
          <fgColor rgb="FFEDF5FF"/>
          <bgColor theme="5" tint="0.59999389629810485"/>
        </patternFill>
      </fill>
      <alignment horizontal="center" vertical="center" textRotation="0" wrapText="0" indent="0" justifyLastLine="0" shrinkToFit="0" readingOrder="1"/>
      <border diagonalUp="0" diagonalDown="0" outline="0">
        <left style="thin">
          <color rgb="FFD3D3D3"/>
        </left>
        <right style="thin">
          <color rgb="FFD3D3D3"/>
        </right>
        <top/>
        <bottom/>
      </border>
    </dxf>
    <dxf>
      <font>
        <strike val="0"/>
        <outline val="0"/>
        <shadow val="0"/>
        <u val="none"/>
        <vertAlign val="baseline"/>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5" formatCode="_-* #,##0.00\ _₫_-;\-* #,##0.00\ _₫_-;_-* &quot;-&quot;??\ _₫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9" formatCode="dd/mm/yyyy"/>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Arial"/>
        <scheme val="none"/>
      </font>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Arial"/>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006100"/>
      </font>
      <fill>
        <patternFill>
          <bgColor rgb="FFC6EFCE"/>
        </patternFill>
      </fill>
    </dxf>
    <dxf>
      <font>
        <strike val="0"/>
        <outline val="0"/>
        <shadow val="0"/>
        <u val="none"/>
        <vertAlign val="baseline"/>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5" formatCode="_-* #,##0.00\ _₫_-;\-* #,##0.00\ _₫_-;_-* &quot;-&quot;??\ _₫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9" formatCode="dd/mm/yyyy"/>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Arial"/>
        <scheme val="none"/>
      </font>
      <alignment horizontal="general"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ont>
        <color rgb="FF9C0006"/>
      </font>
      <fill>
        <patternFill>
          <bgColor rgb="FFFFC7CE"/>
        </patternFill>
      </fill>
    </dxf>
    <dxf>
      <font>
        <strike val="0"/>
        <outline val="0"/>
        <shadow val="0"/>
        <u val="none"/>
        <vertAlign val="baseline"/>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5" formatCode="_-* #,##0.00\ _₫_-;\-* #,##0.00\ _₫_-;_-* &quot;-&quot;??\ _₫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9" formatCode="dd/mm/yyyy"/>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Arial"/>
        <scheme val="none"/>
      </font>
      <alignment horizontal="general"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ont>
        <color rgb="FF9C0006"/>
      </font>
      <fill>
        <patternFill>
          <bgColor rgb="FFFFC7CE"/>
        </patternFill>
      </fill>
    </dxf>
    <dxf>
      <font>
        <strike val="0"/>
        <outline val="0"/>
        <shadow val="0"/>
        <u val="none"/>
        <vertAlign val="baseline"/>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4"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5" formatCode="_-* #,##0.00\ _₫_-;\-* #,##0.00\ _₫_-;_-* &quot;-&quot;??\ _₫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66" formatCode="_(* #,##0_);_(* \(#,##0\);_(* &quot;-&quot;??_);_(@_)"/>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font>
        <strike val="0"/>
        <outline val="0"/>
        <shadow val="0"/>
        <u val="none"/>
        <vertAlign val="baseline"/>
        <name val="Arial"/>
        <scheme val="none"/>
      </font>
      <numFmt numFmtId="19" formatCode="dd/mm/yyyy"/>
      <alignment horizontal="general" vertical="bottom" textRotation="0" wrapText="0" indent="0" justifyLastLine="0" shrinkToFit="0" readingOrder="0"/>
    </dxf>
    <dxf>
      <font>
        <strike val="0"/>
        <outline val="0"/>
        <shadow val="0"/>
        <u val="none"/>
        <vertAlign val="baseline"/>
        <name val="Arial"/>
        <scheme val="none"/>
      </font>
      <alignment horizontal="general" vertical="bottom"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Arial"/>
        <scheme val="none"/>
      </font>
      <alignment horizontal="general"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rial"/>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07/relationships/slicerCache" Target="slicerCaches/slicerCache1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1.xml"/><Relationship Id="rId12" Type="http://schemas.microsoft.com/office/2007/relationships/slicerCache" Target="slicerCaches/slicerCache5.xml"/><Relationship Id="rId17"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15</xdr:col>
      <xdr:colOff>41413</xdr:colOff>
      <xdr:row>0</xdr:row>
      <xdr:rowOff>41413</xdr:rowOff>
    </xdr:from>
    <xdr:to>
      <xdr:col>19</xdr:col>
      <xdr:colOff>24849</xdr:colOff>
      <xdr:row>2</xdr:row>
      <xdr:rowOff>447260</xdr:rowOff>
    </xdr:to>
    <mc:AlternateContent xmlns:mc="http://schemas.openxmlformats.org/markup-compatibility/2006">
      <mc:Choice xmlns:sle15="http://schemas.microsoft.com/office/drawing/2012/slicer" Requires="sle15">
        <xdr:graphicFrame macro="">
          <xdr:nvGraphicFramePr>
            <xdr:cNvPr id="3" name="xx">
              <a:extLst>
                <a:ext uri="{FF2B5EF4-FFF2-40B4-BE49-F238E27FC236}">
                  <a16:creationId xmlns:a16="http://schemas.microsoft.com/office/drawing/2014/main" id="{2B27CA04-AD37-4B32-8389-98513409ECC8}"/>
                </a:ext>
              </a:extLst>
            </xdr:cNvPr>
            <xdr:cNvGraphicFramePr/>
          </xdr:nvGraphicFramePr>
          <xdr:xfrm>
            <a:off x="0" y="0"/>
            <a:ext cx="0" cy="0"/>
          </xdr:xfrm>
          <a:graphic>
            <a:graphicData uri="http://schemas.microsoft.com/office/drawing/2010/slicer">
              <sle:slicer xmlns:sle="http://schemas.microsoft.com/office/drawing/2010/slicer" name="xx"/>
            </a:graphicData>
          </a:graphic>
        </xdr:graphicFrame>
      </mc:Choice>
      <mc:Fallback>
        <xdr:sp macro="" textlink="">
          <xdr:nvSpPr>
            <xdr:cNvPr id="0" name=""/>
            <xdr:cNvSpPr>
              <a:spLocks noTextEdit="1"/>
            </xdr:cNvSpPr>
          </xdr:nvSpPr>
          <xdr:spPr>
            <a:xfrm>
              <a:off x="9491870" y="41413"/>
              <a:ext cx="1838740" cy="9193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66262</xdr:colOff>
      <xdr:row>0</xdr:row>
      <xdr:rowOff>39343</xdr:rowOff>
    </xdr:from>
    <xdr:to>
      <xdr:col>14</xdr:col>
      <xdr:colOff>1557130</xdr:colOff>
      <xdr:row>3</xdr:row>
      <xdr:rowOff>0</xdr:rowOff>
    </xdr:to>
    <mc:AlternateContent xmlns:mc="http://schemas.openxmlformats.org/markup-compatibility/2006">
      <mc:Choice xmlns:sle15="http://schemas.microsoft.com/office/drawing/2012/slicer" Requires="sle15">
        <xdr:graphicFrame macro="">
          <xdr:nvGraphicFramePr>
            <xdr:cNvPr id="4" name="LỆCH ĐƠN GIÁ "/>
            <xdr:cNvGraphicFramePr/>
          </xdr:nvGraphicFramePr>
          <xdr:xfrm>
            <a:off x="0" y="0"/>
            <a:ext cx="0" cy="0"/>
          </xdr:xfrm>
          <a:graphic>
            <a:graphicData uri="http://schemas.microsoft.com/office/drawing/2010/slicer">
              <sle:slicer xmlns:sle="http://schemas.microsoft.com/office/drawing/2010/slicer" name="LỆCH ĐƠN GIÁ "/>
            </a:graphicData>
          </a:graphic>
        </xdr:graphicFrame>
      </mc:Choice>
      <mc:Fallback>
        <xdr:sp macro="" textlink="">
          <xdr:nvSpPr>
            <xdr:cNvPr id="0" name=""/>
            <xdr:cNvSpPr>
              <a:spLocks noTextEdit="1"/>
            </xdr:cNvSpPr>
          </xdr:nvSpPr>
          <xdr:spPr>
            <a:xfrm>
              <a:off x="6998805" y="39343"/>
              <a:ext cx="2418521" cy="9214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15</xdr:col>
      <xdr:colOff>41413</xdr:colOff>
      <xdr:row>0</xdr:row>
      <xdr:rowOff>41413</xdr:rowOff>
    </xdr:from>
    <xdr:to>
      <xdr:col>19</xdr:col>
      <xdr:colOff>24849</xdr:colOff>
      <xdr:row>2</xdr:row>
      <xdr:rowOff>447260</xdr:rowOff>
    </xdr:to>
    <mc:AlternateContent xmlns:mc="http://schemas.openxmlformats.org/markup-compatibility/2006">
      <mc:Choice xmlns:sle15="http://schemas.microsoft.com/office/drawing/2012/slicer" Requires="sle15">
        <xdr:graphicFrame macro="">
          <xdr:nvGraphicFramePr>
            <xdr:cNvPr id="2" name="xx 1">
              <a:extLst>
                <a:ext uri="{FF2B5EF4-FFF2-40B4-BE49-F238E27FC236}">
                  <a16:creationId xmlns:a16="http://schemas.microsoft.com/office/drawing/2014/main" id="{2B27CA04-AD37-4B32-8389-98513409ECC8}"/>
                </a:ext>
              </a:extLst>
            </xdr:cNvPr>
            <xdr:cNvGraphicFramePr/>
          </xdr:nvGraphicFramePr>
          <xdr:xfrm>
            <a:off x="0" y="0"/>
            <a:ext cx="0" cy="0"/>
          </xdr:xfrm>
          <a:graphic>
            <a:graphicData uri="http://schemas.microsoft.com/office/drawing/2010/slicer">
              <sle:slicer xmlns:sle="http://schemas.microsoft.com/office/drawing/2010/slicer" name="xx 1"/>
            </a:graphicData>
          </a:graphic>
        </xdr:graphicFrame>
      </mc:Choice>
      <mc:Fallback>
        <xdr:sp macro="" textlink="">
          <xdr:nvSpPr>
            <xdr:cNvPr id="0" name=""/>
            <xdr:cNvSpPr>
              <a:spLocks noTextEdit="1"/>
            </xdr:cNvSpPr>
          </xdr:nvSpPr>
          <xdr:spPr>
            <a:xfrm>
              <a:off x="9491870" y="41413"/>
              <a:ext cx="1838740" cy="9193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66263</xdr:colOff>
      <xdr:row>0</xdr:row>
      <xdr:rowOff>39343</xdr:rowOff>
    </xdr:from>
    <xdr:to>
      <xdr:col>14</xdr:col>
      <xdr:colOff>1565414</xdr:colOff>
      <xdr:row>3</xdr:row>
      <xdr:rowOff>0</xdr:rowOff>
    </xdr:to>
    <mc:AlternateContent xmlns:mc="http://schemas.openxmlformats.org/markup-compatibility/2006">
      <mc:Choice xmlns:sle15="http://schemas.microsoft.com/office/drawing/2012/slicer" Requires="sle15">
        <xdr:graphicFrame macro="">
          <xdr:nvGraphicFramePr>
            <xdr:cNvPr id="3" name="LỆCH ĐƠN GIÁ  1"/>
            <xdr:cNvGraphicFramePr/>
          </xdr:nvGraphicFramePr>
          <xdr:xfrm>
            <a:off x="0" y="0"/>
            <a:ext cx="0" cy="0"/>
          </xdr:xfrm>
          <a:graphic>
            <a:graphicData uri="http://schemas.microsoft.com/office/drawing/2010/slicer">
              <sle:slicer xmlns:sle="http://schemas.microsoft.com/office/drawing/2010/slicer" name="LỆCH ĐƠN GIÁ  1"/>
            </a:graphicData>
          </a:graphic>
        </xdr:graphicFrame>
      </mc:Choice>
      <mc:Fallback>
        <xdr:sp macro="" textlink="">
          <xdr:nvSpPr>
            <xdr:cNvPr id="0" name=""/>
            <xdr:cNvSpPr>
              <a:spLocks noTextEdit="1"/>
            </xdr:cNvSpPr>
          </xdr:nvSpPr>
          <xdr:spPr>
            <a:xfrm>
              <a:off x="6998806" y="39343"/>
              <a:ext cx="2426804" cy="9214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15</xdr:col>
      <xdr:colOff>66261</xdr:colOff>
      <xdr:row>0</xdr:row>
      <xdr:rowOff>41413</xdr:rowOff>
    </xdr:from>
    <xdr:to>
      <xdr:col>19</xdr:col>
      <xdr:colOff>24849</xdr:colOff>
      <xdr:row>2</xdr:row>
      <xdr:rowOff>447260</xdr:rowOff>
    </xdr:to>
    <mc:AlternateContent xmlns:mc="http://schemas.openxmlformats.org/markup-compatibility/2006" xmlns:sle15="http://schemas.microsoft.com/office/drawing/2012/slicer">
      <mc:Choice Requires="sle15">
        <xdr:graphicFrame macro="">
          <xdr:nvGraphicFramePr>
            <xdr:cNvPr id="2" name="xx 2">
              <a:extLst>
                <a:ext uri="{FF2B5EF4-FFF2-40B4-BE49-F238E27FC236}">
                  <a16:creationId xmlns:a16="http://schemas.microsoft.com/office/drawing/2014/main" id="{2B27CA04-AD37-4B32-8389-98513409ECC8}"/>
                </a:ext>
              </a:extLst>
            </xdr:cNvPr>
            <xdr:cNvGraphicFramePr/>
          </xdr:nvGraphicFramePr>
          <xdr:xfrm>
            <a:off x="0" y="0"/>
            <a:ext cx="0" cy="0"/>
          </xdr:xfrm>
          <a:graphic>
            <a:graphicData uri="http://schemas.microsoft.com/office/drawing/2010/slicer">
              <sle:slicer xmlns:sle="http://schemas.microsoft.com/office/drawing/2010/slicer" name="xx 2"/>
            </a:graphicData>
          </a:graphic>
        </xdr:graphicFrame>
      </mc:Choice>
      <mc:Fallback xmlns="">
        <xdr:sp macro="" textlink="">
          <xdr:nvSpPr>
            <xdr:cNvPr id="0" name=""/>
            <xdr:cNvSpPr>
              <a:spLocks noTextEdit="1"/>
            </xdr:cNvSpPr>
          </xdr:nvSpPr>
          <xdr:spPr>
            <a:xfrm>
              <a:off x="9516718" y="41413"/>
              <a:ext cx="1813892" cy="9193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66262</xdr:colOff>
      <xdr:row>0</xdr:row>
      <xdr:rowOff>39343</xdr:rowOff>
    </xdr:from>
    <xdr:to>
      <xdr:col>15</xdr:col>
      <xdr:colOff>16565</xdr:colOff>
      <xdr:row>3</xdr:row>
      <xdr:rowOff>0</xdr:rowOff>
    </xdr:to>
    <mc:AlternateContent xmlns:mc="http://schemas.openxmlformats.org/markup-compatibility/2006" xmlns:sle15="http://schemas.microsoft.com/office/drawing/2012/slicer">
      <mc:Choice Requires="sle15">
        <xdr:graphicFrame macro="">
          <xdr:nvGraphicFramePr>
            <xdr:cNvPr id="3" name="LỆCH ĐƠN GIÁ  2"/>
            <xdr:cNvGraphicFramePr/>
          </xdr:nvGraphicFramePr>
          <xdr:xfrm>
            <a:off x="0" y="0"/>
            <a:ext cx="0" cy="0"/>
          </xdr:xfrm>
          <a:graphic>
            <a:graphicData uri="http://schemas.microsoft.com/office/drawing/2010/slicer">
              <sle:slicer xmlns:sle="http://schemas.microsoft.com/office/drawing/2010/slicer" name="LỆCH ĐƠN GIÁ  2"/>
            </a:graphicData>
          </a:graphic>
        </xdr:graphicFrame>
      </mc:Choice>
      <mc:Fallback xmlns="">
        <xdr:sp macro="" textlink="">
          <xdr:nvSpPr>
            <xdr:cNvPr id="0" name=""/>
            <xdr:cNvSpPr>
              <a:spLocks noTextEdit="1"/>
            </xdr:cNvSpPr>
          </xdr:nvSpPr>
          <xdr:spPr>
            <a:xfrm>
              <a:off x="6998805" y="39343"/>
              <a:ext cx="2468217" cy="9214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15</xdr:col>
      <xdr:colOff>66261</xdr:colOff>
      <xdr:row>0</xdr:row>
      <xdr:rowOff>41413</xdr:rowOff>
    </xdr:from>
    <xdr:to>
      <xdr:col>19</xdr:col>
      <xdr:colOff>24849</xdr:colOff>
      <xdr:row>2</xdr:row>
      <xdr:rowOff>447260</xdr:rowOff>
    </xdr:to>
    <mc:AlternateContent xmlns:mc="http://schemas.openxmlformats.org/markup-compatibility/2006" xmlns:sle15="http://schemas.microsoft.com/office/drawing/2012/slicer">
      <mc:Choice Requires="sle15">
        <xdr:graphicFrame macro="">
          <xdr:nvGraphicFramePr>
            <xdr:cNvPr id="2" name="xx 3">
              <a:extLst>
                <a:ext uri="{FF2B5EF4-FFF2-40B4-BE49-F238E27FC236}">
                  <a16:creationId xmlns:a16="http://schemas.microsoft.com/office/drawing/2014/main" id="{2B27CA04-AD37-4B32-8389-98513409ECC8}"/>
                </a:ext>
              </a:extLst>
            </xdr:cNvPr>
            <xdr:cNvGraphicFramePr/>
          </xdr:nvGraphicFramePr>
          <xdr:xfrm>
            <a:off x="0" y="0"/>
            <a:ext cx="0" cy="0"/>
          </xdr:xfrm>
          <a:graphic>
            <a:graphicData uri="http://schemas.microsoft.com/office/drawing/2010/slicer">
              <sle:slicer xmlns:sle="http://schemas.microsoft.com/office/drawing/2010/slicer" name="xx 3"/>
            </a:graphicData>
          </a:graphic>
        </xdr:graphicFrame>
      </mc:Choice>
      <mc:Fallback xmlns="">
        <xdr:sp macro="" textlink="">
          <xdr:nvSpPr>
            <xdr:cNvPr id="0" name=""/>
            <xdr:cNvSpPr>
              <a:spLocks noTextEdit="1"/>
            </xdr:cNvSpPr>
          </xdr:nvSpPr>
          <xdr:spPr>
            <a:xfrm>
              <a:off x="9516718" y="41413"/>
              <a:ext cx="1813892" cy="9193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66262</xdr:colOff>
      <xdr:row>0</xdr:row>
      <xdr:rowOff>39343</xdr:rowOff>
    </xdr:from>
    <xdr:to>
      <xdr:col>15</xdr:col>
      <xdr:colOff>16565</xdr:colOff>
      <xdr:row>3</xdr:row>
      <xdr:rowOff>0</xdr:rowOff>
    </xdr:to>
    <mc:AlternateContent xmlns:mc="http://schemas.openxmlformats.org/markup-compatibility/2006" xmlns:sle15="http://schemas.microsoft.com/office/drawing/2012/slicer">
      <mc:Choice Requires="sle15">
        <xdr:graphicFrame macro="">
          <xdr:nvGraphicFramePr>
            <xdr:cNvPr id="3" name="LỆCH ĐƠN GIÁ  3"/>
            <xdr:cNvGraphicFramePr/>
          </xdr:nvGraphicFramePr>
          <xdr:xfrm>
            <a:off x="0" y="0"/>
            <a:ext cx="0" cy="0"/>
          </xdr:xfrm>
          <a:graphic>
            <a:graphicData uri="http://schemas.microsoft.com/office/drawing/2010/slicer">
              <sle:slicer xmlns:sle="http://schemas.microsoft.com/office/drawing/2010/slicer" name="LỆCH ĐƠN GIÁ  3"/>
            </a:graphicData>
          </a:graphic>
        </xdr:graphicFrame>
      </mc:Choice>
      <mc:Fallback xmlns="">
        <xdr:sp macro="" textlink="">
          <xdr:nvSpPr>
            <xdr:cNvPr id="0" name=""/>
            <xdr:cNvSpPr>
              <a:spLocks noTextEdit="1"/>
            </xdr:cNvSpPr>
          </xdr:nvSpPr>
          <xdr:spPr>
            <a:xfrm>
              <a:off x="6998805" y="39343"/>
              <a:ext cx="2468217" cy="9214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5</xdr:col>
      <xdr:colOff>304801</xdr:colOff>
      <xdr:row>0</xdr:row>
      <xdr:rowOff>39342</xdr:rowOff>
    </xdr:from>
    <xdr:to>
      <xdr:col>9</xdr:col>
      <xdr:colOff>2085975</xdr:colOff>
      <xdr:row>2</xdr:row>
      <xdr:rowOff>228600</xdr:rowOff>
    </xdr:to>
    <mc:AlternateContent xmlns:mc="http://schemas.openxmlformats.org/markup-compatibility/2006">
      <mc:Choice xmlns:sle15="http://schemas.microsoft.com/office/drawing/2012/slicer" Requires="sle15">
        <xdr:graphicFrame macro="">
          <xdr:nvGraphicFramePr>
            <xdr:cNvPr id="3" name="Ngày ct">
              <a:extLst>
                <a:ext uri="{FF2B5EF4-FFF2-40B4-BE49-F238E27FC236}">
                  <a16:creationId xmlns:a16="http://schemas.microsoft.com/office/drawing/2014/main" id="{35B6ECF0-58AB-44B8-B3E2-EC7F2B4C0580}"/>
                </a:ext>
              </a:extLst>
            </xdr:cNvPr>
            <xdr:cNvGraphicFramePr/>
          </xdr:nvGraphicFramePr>
          <xdr:xfrm>
            <a:off x="0" y="0"/>
            <a:ext cx="0" cy="0"/>
          </xdr:xfrm>
          <a:graphic>
            <a:graphicData uri="http://schemas.microsoft.com/office/drawing/2010/slicer">
              <sle:slicer xmlns:sle="http://schemas.microsoft.com/office/drawing/2010/slicer" name="Ngày ct"/>
            </a:graphicData>
          </a:graphic>
        </xdr:graphicFrame>
      </mc:Choice>
      <mc:Fallback>
        <xdr:sp macro="" textlink="">
          <xdr:nvSpPr>
            <xdr:cNvPr id="0" name=""/>
            <xdr:cNvSpPr>
              <a:spLocks noTextEdit="1"/>
            </xdr:cNvSpPr>
          </xdr:nvSpPr>
          <xdr:spPr>
            <a:xfrm>
              <a:off x="2743201" y="39342"/>
              <a:ext cx="6924674" cy="129415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38100</xdr:colOff>
      <xdr:row>0</xdr:row>
      <xdr:rowOff>38100</xdr:rowOff>
    </xdr:from>
    <xdr:to>
      <xdr:col>5</xdr:col>
      <xdr:colOff>285750</xdr:colOff>
      <xdr:row>2</xdr:row>
      <xdr:rowOff>238125</xdr:rowOff>
    </xdr:to>
    <mc:AlternateContent xmlns:mc="http://schemas.openxmlformats.org/markup-compatibility/2006">
      <mc:Choice xmlns:sle15="http://schemas.microsoft.com/office/drawing/2012/slicer" Requires="sle15">
        <xdr:graphicFrame macro="">
          <xdr:nvGraphicFramePr>
            <xdr:cNvPr id="5" name="Bộ phận"/>
            <xdr:cNvGraphicFramePr/>
          </xdr:nvGraphicFramePr>
          <xdr:xfrm>
            <a:off x="0" y="0"/>
            <a:ext cx="0" cy="0"/>
          </xdr:xfrm>
          <a:graphic>
            <a:graphicData uri="http://schemas.microsoft.com/office/drawing/2010/slicer">
              <sle:slicer xmlns:sle="http://schemas.microsoft.com/office/drawing/2010/slicer" name="Bộ phận"/>
            </a:graphicData>
          </a:graphic>
        </xdr:graphicFrame>
      </mc:Choice>
      <mc:Fallback>
        <xdr:sp macro="" textlink="">
          <xdr:nvSpPr>
            <xdr:cNvPr id="0" name=""/>
            <xdr:cNvSpPr>
              <a:spLocks noTextEdit="1"/>
            </xdr:cNvSpPr>
          </xdr:nvSpPr>
          <xdr:spPr>
            <a:xfrm>
              <a:off x="38100" y="38100"/>
              <a:ext cx="2686050" cy="13049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2152650</xdr:colOff>
      <xdr:row>0</xdr:row>
      <xdr:rowOff>38101</xdr:rowOff>
    </xdr:from>
    <xdr:to>
      <xdr:col>13</xdr:col>
      <xdr:colOff>9526</xdr:colOff>
      <xdr:row>2</xdr:row>
      <xdr:rowOff>219075</xdr:rowOff>
    </xdr:to>
    <mc:AlternateContent xmlns:mc="http://schemas.openxmlformats.org/markup-compatibility/2006">
      <mc:Choice xmlns:sle15="http://schemas.microsoft.com/office/drawing/2012/slicer" Requires="sle15">
        <xdr:graphicFrame macro="">
          <xdr:nvGraphicFramePr>
            <xdr:cNvPr id="6" name="Column1"/>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9734550" y="38101"/>
              <a:ext cx="3095626" cy="12858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272;&#7888;I%20CHI&#7870;U%20TR&#7846;N%20GIA/DCCN%20T&#7914;%2001.4%20&#272;&#7870;N%2015.4%20LW7%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ÁO CÁO CÔNG NỢ_KIỂM TRA_ĐIỀU C"/>
      <sheetName val="NHẬP FAST lw7"/>
      <sheetName val="FAST"/>
      <sheetName val="MÃ "/>
      <sheetName val="Sheet5"/>
    </sheetNames>
    <sheetDataSet>
      <sheetData sheetId="0" refreshError="1">
        <row r="17">
          <cell r="J17" t="str">
            <v>Bí ngòi xanh</v>
          </cell>
          <cell r="K17" t="str">
            <v>Kg</v>
          </cell>
        </row>
        <row r="18">
          <cell r="J18" t="str">
            <v>Cà rốt baby</v>
          </cell>
          <cell r="K18" t="str">
            <v>Kg</v>
          </cell>
        </row>
        <row r="19">
          <cell r="J19" t="str">
            <v>Cần tây</v>
          </cell>
          <cell r="K19" t="str">
            <v>Kg</v>
          </cell>
        </row>
        <row r="20">
          <cell r="J20" t="str">
            <v>Củ Gừng</v>
          </cell>
          <cell r="K20" t="str">
            <v>Kg</v>
          </cell>
        </row>
        <row r="21">
          <cell r="J21" t="str">
            <v>Hành lá</v>
          </cell>
          <cell r="K21" t="str">
            <v>Kg</v>
          </cell>
        </row>
        <row r="22">
          <cell r="J22" t="str">
            <v>Mướp hương</v>
          </cell>
          <cell r="K22" t="str">
            <v>Kg</v>
          </cell>
        </row>
        <row r="23">
          <cell r="J23" t="str">
            <v>Nấm kim châm tươi</v>
          </cell>
          <cell r="K23" t="str">
            <v>Kg</v>
          </cell>
        </row>
        <row r="24">
          <cell r="J24" t="str">
            <v>Ngò tây</v>
          </cell>
          <cell r="K24" t="str">
            <v>Kg</v>
          </cell>
        </row>
        <row r="25">
          <cell r="J25" t="str">
            <v>Tỏi lột</v>
          </cell>
          <cell r="K25" t="str">
            <v>Kg</v>
          </cell>
        </row>
        <row r="26">
          <cell r="J26" t="str">
            <v>Xà lách romain</v>
          </cell>
          <cell r="K26" t="str">
            <v>Kg</v>
          </cell>
        </row>
        <row r="27">
          <cell r="J27" t="str">
            <v>Chanh không hạt</v>
          </cell>
          <cell r="K27" t="str">
            <v>Kg</v>
          </cell>
        </row>
        <row r="28">
          <cell r="J28" t="str">
            <v>Dưa hấu</v>
          </cell>
          <cell r="K28" t="str">
            <v>Kg</v>
          </cell>
        </row>
        <row r="29">
          <cell r="J29" t="str">
            <v>Húng lũi</v>
          </cell>
          <cell r="K29" t="str">
            <v>Kg</v>
          </cell>
        </row>
        <row r="30">
          <cell r="J30" t="str">
            <v>Lá dứa</v>
          </cell>
          <cell r="K30" t="str">
            <v>Kg</v>
          </cell>
        </row>
        <row r="31">
          <cell r="J31" t="str">
            <v>Bánh ướt</v>
          </cell>
          <cell r="K31" t="str">
            <v>Kg</v>
          </cell>
        </row>
        <row r="32">
          <cell r="J32" t="str">
            <v>Bắp mỹ trái (Loại 1)</v>
          </cell>
          <cell r="K32" t="str">
            <v>Trái</v>
          </cell>
        </row>
        <row r="33">
          <cell r="J33" t="str">
            <v>Bí đỏ hồ lô</v>
          </cell>
          <cell r="K33" t="str">
            <v>Kg</v>
          </cell>
        </row>
        <row r="34">
          <cell r="J34" t="str">
            <v>Cần tây</v>
          </cell>
          <cell r="K34" t="str">
            <v>Kg</v>
          </cell>
        </row>
        <row r="35">
          <cell r="J35" t="str">
            <v>Củ riềng</v>
          </cell>
          <cell r="K35" t="str">
            <v>Kg</v>
          </cell>
        </row>
        <row r="36">
          <cell r="J36" t="str">
            <v>Đậu bắp</v>
          </cell>
          <cell r="K36" t="str">
            <v>Kg</v>
          </cell>
        </row>
        <row r="37">
          <cell r="J37" t="str">
            <v>Hành tây</v>
          </cell>
          <cell r="K37" t="str">
            <v>Kg</v>
          </cell>
        </row>
        <row r="38">
          <cell r="J38" t="str">
            <v>Hành tím củ</v>
          </cell>
          <cell r="K38" t="str">
            <v>Kg</v>
          </cell>
        </row>
        <row r="39">
          <cell r="J39" t="str">
            <v>Khoai lang nhật</v>
          </cell>
          <cell r="K39" t="str">
            <v>Kg</v>
          </cell>
        </row>
        <row r="40">
          <cell r="J40" t="str">
            <v>Nấm bào ngư trắng</v>
          </cell>
          <cell r="K40" t="str">
            <v>Kg</v>
          </cell>
        </row>
        <row r="41">
          <cell r="J41" t="str">
            <v>Nấm đông cô tươi</v>
          </cell>
          <cell r="K41" t="str">
            <v>Kg</v>
          </cell>
        </row>
        <row r="42">
          <cell r="J42" t="str">
            <v>Nấm đùi gà baby</v>
          </cell>
          <cell r="K42" t="str">
            <v>Kg</v>
          </cell>
        </row>
        <row r="43">
          <cell r="J43" t="str">
            <v>Nấm linh chi nâu (kg)</v>
          </cell>
          <cell r="K43" t="str">
            <v>Kg</v>
          </cell>
        </row>
        <row r="44">
          <cell r="J44" t="str">
            <v>Nấm linh chi trắng (kg)</v>
          </cell>
          <cell r="K44" t="str">
            <v>Kg</v>
          </cell>
        </row>
        <row r="45">
          <cell r="J45" t="str">
            <v>Ngò rí</v>
          </cell>
          <cell r="K45" t="str">
            <v>Kg</v>
          </cell>
        </row>
        <row r="46">
          <cell r="J46" t="str">
            <v>Rau răm</v>
          </cell>
          <cell r="K46" t="str">
            <v>Kg</v>
          </cell>
        </row>
        <row r="47">
          <cell r="J47" t="str">
            <v>Sả cây</v>
          </cell>
          <cell r="K47" t="str">
            <v>Kg</v>
          </cell>
        </row>
        <row r="48">
          <cell r="J48" t="str">
            <v>Tỏi lột</v>
          </cell>
          <cell r="K48" t="str">
            <v>Kg</v>
          </cell>
        </row>
        <row r="49">
          <cell r="J49" t="str">
            <v>Trứng vịt muối</v>
          </cell>
          <cell r="K49" t="str">
            <v>Quả</v>
          </cell>
        </row>
        <row r="50">
          <cell r="J50" t="str">
            <v>Xà lách romain</v>
          </cell>
          <cell r="K50" t="str">
            <v>Kg</v>
          </cell>
        </row>
        <row r="51">
          <cell r="J51" t="str">
            <v>Chanh không hạt</v>
          </cell>
          <cell r="K51" t="str">
            <v>Kg</v>
          </cell>
        </row>
        <row r="52">
          <cell r="J52" t="str">
            <v>Dưa hấu</v>
          </cell>
          <cell r="K52" t="str">
            <v>Kg</v>
          </cell>
        </row>
        <row r="53">
          <cell r="J53" t="str">
            <v>Bắp cải trắng</v>
          </cell>
          <cell r="K53" t="str">
            <v>Kg</v>
          </cell>
        </row>
        <row r="54">
          <cell r="J54" t="str">
            <v>Bắp mỹ trái (Loại 1)</v>
          </cell>
          <cell r="K54" t="str">
            <v>Trái</v>
          </cell>
        </row>
        <row r="55">
          <cell r="J55" t="str">
            <v>Bí đỏ hồ lô</v>
          </cell>
          <cell r="K55" t="str">
            <v>Kg</v>
          </cell>
        </row>
        <row r="56">
          <cell r="J56" t="str">
            <v>Bí ngòi xanh</v>
          </cell>
          <cell r="K56" t="str">
            <v>Kg</v>
          </cell>
        </row>
        <row r="57">
          <cell r="J57" t="str">
            <v>Cải Hongkong(Cai ngong)</v>
          </cell>
          <cell r="K57" t="str">
            <v>Kg</v>
          </cell>
        </row>
        <row r="58">
          <cell r="J58" t="str">
            <v>Đậu bắp</v>
          </cell>
          <cell r="K58" t="str">
            <v>Kg</v>
          </cell>
        </row>
        <row r="59">
          <cell r="J59" t="str">
            <v>Hành lá</v>
          </cell>
          <cell r="K59" t="str">
            <v>Kg</v>
          </cell>
        </row>
        <row r="60">
          <cell r="J60" t="str">
            <v>Mướp hương</v>
          </cell>
          <cell r="K60" t="str">
            <v>Kg</v>
          </cell>
        </row>
        <row r="61">
          <cell r="J61" t="str">
            <v>Nấm đông cô tươi</v>
          </cell>
          <cell r="K61" t="str">
            <v>Kg</v>
          </cell>
        </row>
        <row r="62">
          <cell r="J62" t="str">
            <v>Nấm đùi gà baby</v>
          </cell>
          <cell r="K62" t="str">
            <v>Kg</v>
          </cell>
        </row>
        <row r="63">
          <cell r="J63" t="str">
            <v>Nấm kim châm tươi</v>
          </cell>
          <cell r="K63" t="str">
            <v>Kg</v>
          </cell>
        </row>
        <row r="64">
          <cell r="J64" t="str">
            <v>Ngò rí</v>
          </cell>
          <cell r="K64" t="str">
            <v>Kg</v>
          </cell>
        </row>
        <row r="65">
          <cell r="J65" t="str">
            <v>Ớt hiểm xanh</v>
          </cell>
          <cell r="K65" t="str">
            <v>Kg</v>
          </cell>
        </row>
        <row r="66">
          <cell r="J66" t="str">
            <v>Ớt sừng đỏ</v>
          </cell>
          <cell r="K66" t="str">
            <v>Kg</v>
          </cell>
        </row>
        <row r="67">
          <cell r="J67" t="str">
            <v>Rau răm</v>
          </cell>
          <cell r="K67" t="str">
            <v>Kg</v>
          </cell>
        </row>
        <row r="68">
          <cell r="J68" t="str">
            <v>Sả cây</v>
          </cell>
          <cell r="K68" t="str">
            <v>Kg</v>
          </cell>
        </row>
        <row r="69">
          <cell r="J69" t="str">
            <v>Tỏi lột</v>
          </cell>
          <cell r="K69" t="str">
            <v>Kg</v>
          </cell>
        </row>
        <row r="70">
          <cell r="J70" t="str">
            <v>Xà lách romain</v>
          </cell>
          <cell r="K70" t="str">
            <v>Kg</v>
          </cell>
        </row>
        <row r="71">
          <cell r="J71" t="str">
            <v>Dưa hấu</v>
          </cell>
          <cell r="K71" t="str">
            <v>Kg</v>
          </cell>
        </row>
        <row r="72">
          <cell r="J72" t="str">
            <v>Rau má nhỏ</v>
          </cell>
          <cell r="K72" t="str">
            <v>Kg</v>
          </cell>
        </row>
        <row r="73">
          <cell r="J73" t="str">
            <v>Bánh ướt</v>
          </cell>
          <cell r="K73" t="str">
            <v>Kg</v>
          </cell>
        </row>
        <row r="74">
          <cell r="J74" t="str">
            <v>Bắp cải trắng</v>
          </cell>
          <cell r="K74" t="str">
            <v>Kg</v>
          </cell>
        </row>
        <row r="75">
          <cell r="J75" t="str">
            <v>Bắp mỹ trái (Loại 1)</v>
          </cell>
          <cell r="K75" t="str">
            <v>Trái</v>
          </cell>
        </row>
        <row r="76">
          <cell r="J76" t="str">
            <v>Bí đỏ hồ lô</v>
          </cell>
          <cell r="K76" t="str">
            <v>Kg</v>
          </cell>
        </row>
        <row r="77">
          <cell r="J77" t="str">
            <v>Bí ngòi xanh</v>
          </cell>
          <cell r="K77" t="str">
            <v>Kg</v>
          </cell>
        </row>
        <row r="78">
          <cell r="J78" t="str">
            <v>Cải Hongkong(Cai ngong)</v>
          </cell>
          <cell r="K78" t="str">
            <v>Kg</v>
          </cell>
        </row>
        <row r="79">
          <cell r="J79" t="str">
            <v>Cần tây</v>
          </cell>
          <cell r="K79" t="str">
            <v>Kg</v>
          </cell>
        </row>
        <row r="80">
          <cell r="J80" t="str">
            <v>Củ riềng</v>
          </cell>
          <cell r="K80" t="str">
            <v>Kg</v>
          </cell>
        </row>
        <row r="81">
          <cell r="J81" t="str">
            <v>Củ sen</v>
          </cell>
          <cell r="K81" t="str">
            <v>Kg</v>
          </cell>
        </row>
        <row r="82">
          <cell r="J82" t="str">
            <v>Đậu bắp</v>
          </cell>
          <cell r="K82" t="str">
            <v>Kg</v>
          </cell>
        </row>
        <row r="83">
          <cell r="J83" t="str">
            <v>Đậu hủ trứng CP 220gr</v>
          </cell>
          <cell r="K83" t="str">
            <v>Cây</v>
          </cell>
        </row>
        <row r="84">
          <cell r="J84" t="str">
            <v>Hành lá</v>
          </cell>
          <cell r="K84" t="str">
            <v>Kg</v>
          </cell>
        </row>
        <row r="85">
          <cell r="J85" t="str">
            <v>Hành tây</v>
          </cell>
          <cell r="K85" t="str">
            <v>Kg</v>
          </cell>
        </row>
        <row r="86">
          <cell r="J86" t="str">
            <v>Hành tím củ</v>
          </cell>
          <cell r="K86" t="str">
            <v>Kg</v>
          </cell>
        </row>
        <row r="87">
          <cell r="J87" t="str">
            <v>Khoai lang nhật</v>
          </cell>
          <cell r="K87" t="str">
            <v>Kg</v>
          </cell>
        </row>
        <row r="88">
          <cell r="J88" t="str">
            <v>Mướp hương</v>
          </cell>
          <cell r="K88" t="str">
            <v>Kg</v>
          </cell>
        </row>
        <row r="89">
          <cell r="J89" t="str">
            <v>Nấm đông cô tươi</v>
          </cell>
          <cell r="K89" t="str">
            <v>Kg</v>
          </cell>
        </row>
        <row r="90">
          <cell r="J90" t="str">
            <v>Nấm đùi gà</v>
          </cell>
          <cell r="K90" t="str">
            <v>Kg</v>
          </cell>
        </row>
        <row r="91">
          <cell r="J91" t="str">
            <v>Nấm đùi gà baby</v>
          </cell>
          <cell r="K91" t="str">
            <v>Kg</v>
          </cell>
        </row>
        <row r="92">
          <cell r="J92" t="str">
            <v>Nấm kim châm tươi</v>
          </cell>
          <cell r="K92" t="str">
            <v>Kg</v>
          </cell>
        </row>
        <row r="93">
          <cell r="J93" t="str">
            <v>Nấm linh chi nâu (kg)</v>
          </cell>
          <cell r="K93" t="str">
            <v>Kg</v>
          </cell>
        </row>
        <row r="94">
          <cell r="J94" t="str">
            <v>Ngò rí</v>
          </cell>
          <cell r="K94" t="str">
            <v>Kg</v>
          </cell>
        </row>
        <row r="95">
          <cell r="J95" t="str">
            <v>Ngò tây</v>
          </cell>
          <cell r="K95" t="str">
            <v>Kg</v>
          </cell>
        </row>
        <row r="96">
          <cell r="J96" t="str">
            <v>Ớt hiểm đỏ</v>
          </cell>
          <cell r="K96" t="str">
            <v>Kg</v>
          </cell>
        </row>
        <row r="97">
          <cell r="J97" t="str">
            <v>Ớt sừng đỏ</v>
          </cell>
          <cell r="K97" t="str">
            <v>Kg</v>
          </cell>
        </row>
        <row r="98">
          <cell r="J98" t="str">
            <v>Rau răm</v>
          </cell>
          <cell r="K98" t="str">
            <v>Kg</v>
          </cell>
        </row>
        <row r="99">
          <cell r="J99" t="str">
            <v>Sả cây</v>
          </cell>
          <cell r="K99" t="str">
            <v>Kg</v>
          </cell>
        </row>
        <row r="100">
          <cell r="J100" t="str">
            <v>Tắc trái</v>
          </cell>
          <cell r="K100" t="str">
            <v>Kg</v>
          </cell>
        </row>
        <row r="101">
          <cell r="J101" t="str">
            <v>Thì là</v>
          </cell>
          <cell r="K101" t="str">
            <v>Kg</v>
          </cell>
        </row>
        <row r="102">
          <cell r="J102" t="str">
            <v>Xà lách romain</v>
          </cell>
          <cell r="K102" t="str">
            <v>Kg</v>
          </cell>
        </row>
        <row r="103">
          <cell r="J103" t="str">
            <v>Cam vàng</v>
          </cell>
          <cell r="K103" t="str">
            <v>Kg</v>
          </cell>
        </row>
        <row r="104">
          <cell r="J104" t="str">
            <v>Chanh Dây</v>
          </cell>
          <cell r="K104" t="str">
            <v>Kg</v>
          </cell>
        </row>
        <row r="105">
          <cell r="J105" t="str">
            <v>Chanh không hạt</v>
          </cell>
          <cell r="K105" t="str">
            <v>Kg</v>
          </cell>
        </row>
        <row r="106">
          <cell r="J106" t="str">
            <v>Chanh vàng</v>
          </cell>
          <cell r="K106" t="str">
            <v>Kg</v>
          </cell>
        </row>
        <row r="107">
          <cell r="J107" t="str">
            <v>Dưa hấu</v>
          </cell>
          <cell r="K107" t="str">
            <v>Kg</v>
          </cell>
        </row>
        <row r="108">
          <cell r="J108" t="str">
            <v>Rau má nhỏ</v>
          </cell>
          <cell r="K108" t="str">
            <v>Kg</v>
          </cell>
        </row>
        <row r="109">
          <cell r="J109" t="str">
            <v>Tắc trái</v>
          </cell>
          <cell r="K109" t="str">
            <v>Kg</v>
          </cell>
        </row>
        <row r="110">
          <cell r="J110" t="str">
            <v>Trứng vịt muối</v>
          </cell>
          <cell r="K110" t="str">
            <v>Quả</v>
          </cell>
        </row>
        <row r="111">
          <cell r="J111" t="str">
            <v>Cải Hongkong(Cai ngong)</v>
          </cell>
          <cell r="K111" t="str">
            <v>Kg</v>
          </cell>
        </row>
        <row r="112">
          <cell r="J112" t="str">
            <v>Bánh ướt</v>
          </cell>
          <cell r="K112" t="str">
            <v>Kg</v>
          </cell>
        </row>
        <row r="113">
          <cell r="J113" t="str">
            <v>Bắp cải trắng</v>
          </cell>
          <cell r="K113" t="str">
            <v>Kg</v>
          </cell>
        </row>
        <row r="114">
          <cell r="J114" t="str">
            <v>Bắp mỹ trái (Loại 1)</v>
          </cell>
          <cell r="K114" t="str">
            <v>Trái</v>
          </cell>
        </row>
        <row r="115">
          <cell r="J115" t="str">
            <v>Bí ngòi xanh</v>
          </cell>
          <cell r="K115" t="str">
            <v>Kg</v>
          </cell>
        </row>
        <row r="116">
          <cell r="J116" t="str">
            <v>Cải Hongkong(Cai ngong)</v>
          </cell>
          <cell r="K116" t="str">
            <v>Kg</v>
          </cell>
        </row>
        <row r="117">
          <cell r="J117" t="str">
            <v>Cần tây</v>
          </cell>
          <cell r="K117" t="str">
            <v>Kg</v>
          </cell>
        </row>
        <row r="118">
          <cell r="J118" t="str">
            <v>Củ sen</v>
          </cell>
          <cell r="K118" t="str">
            <v>Kg</v>
          </cell>
        </row>
        <row r="119">
          <cell r="J119" t="str">
            <v>Đậu bắp</v>
          </cell>
          <cell r="K119" t="str">
            <v>Kg</v>
          </cell>
        </row>
        <row r="120">
          <cell r="J120" t="str">
            <v>Hành lá</v>
          </cell>
          <cell r="K120" t="str">
            <v>Kg</v>
          </cell>
        </row>
        <row r="121">
          <cell r="J121" t="str">
            <v>Mướp hương</v>
          </cell>
          <cell r="K121" t="str">
            <v>Kg</v>
          </cell>
        </row>
        <row r="122">
          <cell r="J122" t="str">
            <v>Nấm đông cô tươi</v>
          </cell>
          <cell r="K122" t="str">
            <v>Kg</v>
          </cell>
        </row>
        <row r="123">
          <cell r="J123" t="str">
            <v>Nấm đùi gà</v>
          </cell>
          <cell r="K123" t="str">
            <v>Kg</v>
          </cell>
        </row>
        <row r="124">
          <cell r="J124" t="str">
            <v>Nấm hải sản (kg)</v>
          </cell>
          <cell r="K124" t="str">
            <v>Kg</v>
          </cell>
        </row>
        <row r="125">
          <cell r="J125" t="str">
            <v>Nấm kim châm tươi</v>
          </cell>
          <cell r="K125" t="str">
            <v>Kg</v>
          </cell>
        </row>
        <row r="126">
          <cell r="J126" t="str">
            <v>Nấm mối đen</v>
          </cell>
          <cell r="K126" t="str">
            <v>Kg</v>
          </cell>
        </row>
        <row r="127">
          <cell r="J127" t="str">
            <v>Ngò rí</v>
          </cell>
          <cell r="K127" t="str">
            <v>Kg</v>
          </cell>
        </row>
        <row r="128">
          <cell r="J128" t="str">
            <v>Ngò tây</v>
          </cell>
          <cell r="K128" t="str">
            <v>Kg</v>
          </cell>
        </row>
        <row r="129">
          <cell r="J129" t="str">
            <v>Ớt sừng đỏ</v>
          </cell>
          <cell r="K129" t="str">
            <v>Kg</v>
          </cell>
        </row>
        <row r="130">
          <cell r="J130" t="str">
            <v>Rau răm</v>
          </cell>
          <cell r="K130" t="str">
            <v>Kg</v>
          </cell>
        </row>
        <row r="131">
          <cell r="J131" t="str">
            <v>Tắc trái</v>
          </cell>
          <cell r="K131" t="str">
            <v>Kg</v>
          </cell>
        </row>
        <row r="132">
          <cell r="J132" t="str">
            <v>Tỏi lột</v>
          </cell>
          <cell r="K132" t="str">
            <v>Kg</v>
          </cell>
        </row>
        <row r="133">
          <cell r="J133" t="str">
            <v>Xà lách romain</v>
          </cell>
          <cell r="K133" t="str">
            <v>Kg</v>
          </cell>
        </row>
        <row r="134">
          <cell r="J134" t="str">
            <v>Chanh không hạt</v>
          </cell>
          <cell r="K134" t="str">
            <v>Kg</v>
          </cell>
        </row>
        <row r="135">
          <cell r="J135" t="str">
            <v>Dưa hấu</v>
          </cell>
          <cell r="K135" t="str">
            <v>Kg</v>
          </cell>
        </row>
        <row r="136">
          <cell r="J136" t="str">
            <v>Húng lũi</v>
          </cell>
          <cell r="K136" t="str">
            <v>Kg</v>
          </cell>
        </row>
        <row r="137">
          <cell r="J137" t="str">
            <v>Lá dứa</v>
          </cell>
          <cell r="K137" t="str">
            <v>Kg</v>
          </cell>
        </row>
        <row r="138">
          <cell r="J138" t="str">
            <v>Trứng vịt muối</v>
          </cell>
          <cell r="K138" t="str">
            <v>Quả</v>
          </cell>
        </row>
        <row r="139">
          <cell r="J139" t="str">
            <v>Bắp cải trắng</v>
          </cell>
          <cell r="K139" t="str">
            <v>Kg</v>
          </cell>
        </row>
        <row r="140">
          <cell r="J140" t="str">
            <v>Bắp mỹ trái (Loại 1)</v>
          </cell>
          <cell r="K140" t="str">
            <v>Trái</v>
          </cell>
        </row>
        <row r="141">
          <cell r="J141" t="str">
            <v>Bí đỏ hồ lô</v>
          </cell>
          <cell r="K141" t="str">
            <v>Kg</v>
          </cell>
        </row>
        <row r="142">
          <cell r="J142" t="str">
            <v>Bí ngòi xanh</v>
          </cell>
          <cell r="K142" t="str">
            <v>Kg</v>
          </cell>
        </row>
        <row r="143">
          <cell r="J143" t="str">
            <v>Cà rốt baby</v>
          </cell>
          <cell r="K143" t="str">
            <v>Kg</v>
          </cell>
        </row>
        <row r="144">
          <cell r="J144" t="str">
            <v>Cải Hongkong(Cai ngong)</v>
          </cell>
          <cell r="K144" t="str">
            <v>Kg</v>
          </cell>
        </row>
        <row r="145">
          <cell r="J145" t="str">
            <v>Cần tàu</v>
          </cell>
          <cell r="K145" t="str">
            <v>Kg</v>
          </cell>
        </row>
        <row r="146">
          <cell r="J146" t="str">
            <v>Cần tây</v>
          </cell>
          <cell r="K146" t="str">
            <v>Kg</v>
          </cell>
        </row>
        <row r="147">
          <cell r="J147" t="str">
            <v>Củ riềng</v>
          </cell>
          <cell r="K147" t="str">
            <v>Kg</v>
          </cell>
        </row>
        <row r="148">
          <cell r="J148" t="str">
            <v>Củ sen</v>
          </cell>
          <cell r="K148" t="str">
            <v>Kg</v>
          </cell>
        </row>
        <row r="149">
          <cell r="J149" t="str">
            <v>Đậu bắp</v>
          </cell>
          <cell r="K149" t="str">
            <v>Kg</v>
          </cell>
        </row>
        <row r="150">
          <cell r="J150" t="str">
            <v>Hành lá</v>
          </cell>
          <cell r="K150" t="str">
            <v>Kg</v>
          </cell>
        </row>
        <row r="151">
          <cell r="J151" t="str">
            <v>Khoai lang nhật</v>
          </cell>
          <cell r="K151" t="str">
            <v>Kg</v>
          </cell>
        </row>
        <row r="152">
          <cell r="J152" t="str">
            <v>Mướp hương</v>
          </cell>
          <cell r="K152" t="str">
            <v>Kg</v>
          </cell>
        </row>
        <row r="153">
          <cell r="J153" t="str">
            <v>Nấm đông cô tươi</v>
          </cell>
          <cell r="K153" t="str">
            <v>Kg</v>
          </cell>
        </row>
        <row r="154">
          <cell r="J154" t="str">
            <v>Nấm đùi gà</v>
          </cell>
          <cell r="K154" t="str">
            <v>Kg</v>
          </cell>
        </row>
        <row r="155">
          <cell r="J155" t="str">
            <v>Nấm đùi gà baby</v>
          </cell>
          <cell r="K155" t="str">
            <v>Kg</v>
          </cell>
        </row>
        <row r="156">
          <cell r="J156" t="str">
            <v>Nấm kim châm tươi</v>
          </cell>
          <cell r="K156" t="str">
            <v>Kg</v>
          </cell>
        </row>
        <row r="157">
          <cell r="J157" t="str">
            <v>Nấm linh chi nâu (kg)</v>
          </cell>
          <cell r="K157" t="str">
            <v>Kg</v>
          </cell>
        </row>
        <row r="158">
          <cell r="J158" t="str">
            <v>Ngò rí</v>
          </cell>
          <cell r="K158" t="str">
            <v>Kg</v>
          </cell>
        </row>
        <row r="159">
          <cell r="J159" t="str">
            <v>Ngò tây</v>
          </cell>
          <cell r="K159" t="str">
            <v>Kg</v>
          </cell>
        </row>
        <row r="160">
          <cell r="J160" t="str">
            <v>Ớt hiểm đỏ</v>
          </cell>
          <cell r="K160" t="str">
            <v>Kg</v>
          </cell>
        </row>
        <row r="161">
          <cell r="J161" t="str">
            <v>Ớt sừng đỏ</v>
          </cell>
          <cell r="K161" t="str">
            <v>Kg</v>
          </cell>
        </row>
        <row r="162">
          <cell r="J162" t="str">
            <v>Sả cây</v>
          </cell>
          <cell r="K162" t="str">
            <v>Kg</v>
          </cell>
        </row>
        <row r="163">
          <cell r="J163" t="str">
            <v>Tắc trái</v>
          </cell>
          <cell r="K163" t="str">
            <v>Kg</v>
          </cell>
        </row>
        <row r="164">
          <cell r="J164" t="str">
            <v>Thì là</v>
          </cell>
          <cell r="K164" t="str">
            <v>Kg</v>
          </cell>
        </row>
        <row r="165">
          <cell r="J165" t="str">
            <v>Tỏi lột</v>
          </cell>
          <cell r="K165" t="str">
            <v>Kg</v>
          </cell>
        </row>
        <row r="166">
          <cell r="J166" t="str">
            <v>Trứng vịt muối</v>
          </cell>
          <cell r="K166" t="str">
            <v>Quả</v>
          </cell>
        </row>
        <row r="167">
          <cell r="J167" t="str">
            <v>Xà lách romain</v>
          </cell>
          <cell r="K167" t="str">
            <v>Kg</v>
          </cell>
        </row>
        <row r="168">
          <cell r="J168" t="str">
            <v>Chanh không hạt</v>
          </cell>
          <cell r="K168" t="str">
            <v>Kg</v>
          </cell>
        </row>
        <row r="169">
          <cell r="J169" t="str">
            <v>Tắc trái</v>
          </cell>
          <cell r="K169" t="str">
            <v>Kg</v>
          </cell>
        </row>
        <row r="170">
          <cell r="J170" t="str">
            <v>Dưa hấu</v>
          </cell>
          <cell r="K170" t="str">
            <v>Kg</v>
          </cell>
        </row>
        <row r="171">
          <cell r="J171" t="str">
            <v>Rau má nhỏ</v>
          </cell>
          <cell r="K171" t="str">
            <v>Kg</v>
          </cell>
        </row>
        <row r="172">
          <cell r="J172" t="str">
            <v>Xà lách Rocket</v>
          </cell>
          <cell r="K172" t="str">
            <v>Kg</v>
          </cell>
        </row>
        <row r="173">
          <cell r="J173" t="str">
            <v>Bánh ướt</v>
          </cell>
          <cell r="K173" t="str">
            <v>Kg</v>
          </cell>
        </row>
        <row r="174">
          <cell r="J174" t="str">
            <v>Nấm mối đen</v>
          </cell>
          <cell r="K174" t="str">
            <v>Kg</v>
          </cell>
        </row>
        <row r="175">
          <cell r="J175" t="str">
            <v>Bắp cải trắng</v>
          </cell>
          <cell r="K175" t="str">
            <v>Kg</v>
          </cell>
        </row>
        <row r="176">
          <cell r="J176" t="str">
            <v>Bắp mỹ trái (Loại 1)</v>
          </cell>
          <cell r="K176" t="str">
            <v>Trái</v>
          </cell>
        </row>
        <row r="177">
          <cell r="J177" t="str">
            <v>Bí đỏ hồ lô</v>
          </cell>
          <cell r="K177" t="str">
            <v>Kg</v>
          </cell>
        </row>
        <row r="178">
          <cell r="J178" t="str">
            <v>Bí ngòi xanh</v>
          </cell>
          <cell r="K178" t="str">
            <v>Kg</v>
          </cell>
        </row>
        <row r="179">
          <cell r="J179" t="str">
            <v>Cải Hongkong(Cai ngong)</v>
          </cell>
          <cell r="K179" t="str">
            <v>Kg</v>
          </cell>
        </row>
        <row r="180">
          <cell r="J180" t="str">
            <v>Cần tàu</v>
          </cell>
          <cell r="K180" t="str">
            <v>Kg</v>
          </cell>
        </row>
        <row r="181">
          <cell r="J181" t="str">
            <v>Cần tây</v>
          </cell>
          <cell r="K181" t="str">
            <v>Kg</v>
          </cell>
        </row>
        <row r="182">
          <cell r="J182" t="str">
            <v>Củ Gừng</v>
          </cell>
          <cell r="K182" t="str">
            <v>Kg</v>
          </cell>
        </row>
        <row r="183">
          <cell r="J183" t="str">
            <v>Đậu bắp</v>
          </cell>
          <cell r="K183" t="str">
            <v>Kg</v>
          </cell>
        </row>
        <row r="184">
          <cell r="J184" t="str">
            <v>Hành lá</v>
          </cell>
          <cell r="K184" t="str">
            <v>Kg</v>
          </cell>
        </row>
        <row r="185">
          <cell r="J185" t="str">
            <v>Hành Paro</v>
          </cell>
          <cell r="K185" t="str">
            <v>Kg</v>
          </cell>
        </row>
        <row r="186">
          <cell r="J186" t="str">
            <v>Hành tím bắc lột</v>
          </cell>
          <cell r="K186" t="str">
            <v>Kg</v>
          </cell>
        </row>
        <row r="187">
          <cell r="J187" t="str">
            <v>Khoai lang nhật</v>
          </cell>
          <cell r="K187" t="str">
            <v>Kg</v>
          </cell>
        </row>
        <row r="188">
          <cell r="J188" t="str">
            <v>Mướp hương</v>
          </cell>
          <cell r="K188" t="str">
            <v>Kg</v>
          </cell>
        </row>
        <row r="189">
          <cell r="J189" t="str">
            <v>Nấm bào ngư trắng</v>
          </cell>
          <cell r="K189" t="str">
            <v>Kg</v>
          </cell>
        </row>
        <row r="190">
          <cell r="J190" t="str">
            <v>Nấm đông cô tươi</v>
          </cell>
          <cell r="K190" t="str">
            <v>Kg</v>
          </cell>
        </row>
        <row r="191">
          <cell r="J191" t="str">
            <v>Nấm đùi gà baby</v>
          </cell>
          <cell r="K191" t="str">
            <v>Kg</v>
          </cell>
        </row>
        <row r="192">
          <cell r="J192" t="str">
            <v>Nấm hải sản (kg)</v>
          </cell>
          <cell r="K192" t="str">
            <v>Kg</v>
          </cell>
        </row>
        <row r="193">
          <cell r="J193" t="str">
            <v>Nấm kim châm tươi</v>
          </cell>
          <cell r="K193" t="str">
            <v>Kg</v>
          </cell>
        </row>
        <row r="194">
          <cell r="J194" t="str">
            <v>Nấm linh chi nâu (kg)</v>
          </cell>
          <cell r="K194" t="str">
            <v>Kg</v>
          </cell>
        </row>
        <row r="195">
          <cell r="J195" t="str">
            <v>Nấm mỡ nâu</v>
          </cell>
          <cell r="K195" t="str">
            <v>Kg</v>
          </cell>
        </row>
        <row r="196">
          <cell r="J196" t="str">
            <v>Nấm mối đen</v>
          </cell>
          <cell r="K196" t="str">
            <v>Kg</v>
          </cell>
        </row>
        <row r="197">
          <cell r="J197" t="str">
            <v>Ớt hiểm xanh</v>
          </cell>
          <cell r="K197" t="str">
            <v>Kg</v>
          </cell>
        </row>
        <row r="198">
          <cell r="J198" t="str">
            <v>Rau răm</v>
          </cell>
          <cell r="K198" t="str">
            <v>Kg</v>
          </cell>
        </row>
        <row r="199">
          <cell r="J199" t="str">
            <v>Tắc trái</v>
          </cell>
          <cell r="K199" t="str">
            <v>Kg</v>
          </cell>
        </row>
        <row r="200">
          <cell r="J200" t="str">
            <v>Thì là</v>
          </cell>
          <cell r="K200" t="str">
            <v>Kg</v>
          </cell>
        </row>
        <row r="201">
          <cell r="J201" t="str">
            <v>Tỏi lột</v>
          </cell>
          <cell r="K201" t="str">
            <v>Kg</v>
          </cell>
        </row>
        <row r="202">
          <cell r="J202" t="str">
            <v>Trứng vịt muối</v>
          </cell>
          <cell r="K202" t="str">
            <v>Quả</v>
          </cell>
        </row>
        <row r="203">
          <cell r="J203" t="str">
            <v>Xà lách romain</v>
          </cell>
          <cell r="K203" t="str">
            <v>Kg</v>
          </cell>
        </row>
        <row r="204">
          <cell r="J204" t="str">
            <v>Cam vàng</v>
          </cell>
          <cell r="K204" t="str">
            <v>Kg</v>
          </cell>
        </row>
        <row r="205">
          <cell r="J205" t="str">
            <v>Chanh Dây</v>
          </cell>
          <cell r="K205" t="str">
            <v>Kg</v>
          </cell>
        </row>
        <row r="206">
          <cell r="J206" t="str">
            <v>Chanh không hạt</v>
          </cell>
          <cell r="K206" t="str">
            <v>Kg</v>
          </cell>
        </row>
        <row r="207">
          <cell r="J207" t="str">
            <v>Chanh vàng</v>
          </cell>
          <cell r="K207" t="str">
            <v>Kg</v>
          </cell>
        </row>
        <row r="208">
          <cell r="J208" t="str">
            <v>Dưa hấu</v>
          </cell>
          <cell r="K208" t="str">
            <v>Kg</v>
          </cell>
        </row>
        <row r="209">
          <cell r="J209" t="str">
            <v>Húng lũi</v>
          </cell>
          <cell r="K209" t="str">
            <v>Kg</v>
          </cell>
        </row>
        <row r="210">
          <cell r="J210" t="str">
            <v>Rau má nhỏ</v>
          </cell>
          <cell r="K210" t="str">
            <v>Kg</v>
          </cell>
        </row>
        <row r="211">
          <cell r="J211" t="str">
            <v>Tắc trái</v>
          </cell>
          <cell r="K211" t="str">
            <v>Kg</v>
          </cell>
        </row>
        <row r="212">
          <cell r="J212" t="str">
            <v>Củ Gừng</v>
          </cell>
          <cell r="K212" t="str">
            <v>Kg</v>
          </cell>
        </row>
        <row r="213">
          <cell r="J213" t="str">
            <v>Bánh ướt</v>
          </cell>
          <cell r="K213" t="str">
            <v>Kg</v>
          </cell>
        </row>
        <row r="214">
          <cell r="J214" t="str">
            <v>Bắp cải trắng</v>
          </cell>
          <cell r="K214" t="str">
            <v>Kg</v>
          </cell>
        </row>
        <row r="215">
          <cell r="J215" t="str">
            <v>Bắp mỹ trái (Loại 1)</v>
          </cell>
          <cell r="K215" t="str">
            <v>Trái</v>
          </cell>
        </row>
        <row r="216">
          <cell r="J216" t="str">
            <v>Bí đỏ hồ lô</v>
          </cell>
          <cell r="K216" t="str">
            <v>Kg</v>
          </cell>
        </row>
        <row r="217">
          <cell r="J217" t="str">
            <v>Bí ngòi xanh</v>
          </cell>
          <cell r="K217" t="str">
            <v>Kg</v>
          </cell>
        </row>
        <row r="218">
          <cell r="J218" t="str">
            <v>Cà rốt baby</v>
          </cell>
          <cell r="K218" t="str">
            <v>Kg</v>
          </cell>
        </row>
        <row r="219">
          <cell r="J219" t="str">
            <v>Cần tây</v>
          </cell>
          <cell r="K219" t="str">
            <v>Kg</v>
          </cell>
        </row>
        <row r="220">
          <cell r="J220" t="str">
            <v>Củ Gừng</v>
          </cell>
          <cell r="K220" t="str">
            <v>Kg</v>
          </cell>
        </row>
        <row r="221">
          <cell r="J221" t="str">
            <v>Củ riềng</v>
          </cell>
          <cell r="K221" t="str">
            <v>Kg</v>
          </cell>
        </row>
        <row r="222">
          <cell r="J222" t="str">
            <v>Đậu bắp</v>
          </cell>
          <cell r="K222" t="str">
            <v>Kg</v>
          </cell>
        </row>
        <row r="223">
          <cell r="J223" t="str">
            <v>Lá chanh</v>
          </cell>
          <cell r="K223" t="str">
            <v>Kg</v>
          </cell>
        </row>
        <row r="224">
          <cell r="J224" t="str">
            <v>Mướp hương</v>
          </cell>
          <cell r="K224" t="str">
            <v>Kg</v>
          </cell>
        </row>
        <row r="225">
          <cell r="J225" t="str">
            <v>Nấm đông cô tươi</v>
          </cell>
          <cell r="K225" t="str">
            <v>Kg</v>
          </cell>
        </row>
        <row r="226">
          <cell r="J226" t="str">
            <v>Nấm đùi gà baby</v>
          </cell>
          <cell r="K226" t="str">
            <v>Kg</v>
          </cell>
        </row>
        <row r="227">
          <cell r="J227" t="str">
            <v>Nấm kim châm tươi</v>
          </cell>
          <cell r="K227" t="str">
            <v>Kg</v>
          </cell>
        </row>
        <row r="228">
          <cell r="J228" t="str">
            <v>Nấm linh chi nâu (kg)</v>
          </cell>
          <cell r="K228" t="str">
            <v>Kg</v>
          </cell>
        </row>
        <row r="229">
          <cell r="J229" t="str">
            <v>Nấm mỡ nâu</v>
          </cell>
          <cell r="K229" t="str">
            <v>Kg</v>
          </cell>
        </row>
        <row r="230">
          <cell r="J230" t="str">
            <v>Ngò tây</v>
          </cell>
          <cell r="K230" t="str">
            <v>Kg</v>
          </cell>
        </row>
        <row r="231">
          <cell r="J231" t="str">
            <v>Ớt hiểm đỏ</v>
          </cell>
          <cell r="K231" t="str">
            <v>Kg</v>
          </cell>
        </row>
        <row r="232">
          <cell r="J232" t="str">
            <v>Rau răm</v>
          </cell>
          <cell r="K232" t="str">
            <v>Kg</v>
          </cell>
        </row>
        <row r="233">
          <cell r="J233" t="str">
            <v>Sả cây</v>
          </cell>
          <cell r="K233" t="str">
            <v>Kg</v>
          </cell>
        </row>
        <row r="234">
          <cell r="J234" t="str">
            <v>Tắc trái</v>
          </cell>
          <cell r="K234" t="str">
            <v>Kg</v>
          </cell>
        </row>
        <row r="235">
          <cell r="J235" t="str">
            <v>Tỏi lột</v>
          </cell>
          <cell r="K235" t="str">
            <v>Kg</v>
          </cell>
        </row>
        <row r="236">
          <cell r="J236" t="str">
            <v>Trứng vịt muối</v>
          </cell>
          <cell r="K236" t="str">
            <v>Quả</v>
          </cell>
        </row>
        <row r="237">
          <cell r="J237" t="str">
            <v>Xà lách romain</v>
          </cell>
          <cell r="K237" t="str">
            <v>Kg</v>
          </cell>
        </row>
        <row r="238">
          <cell r="J238" t="str">
            <v>Chanh không hạt</v>
          </cell>
          <cell r="K238" t="str">
            <v>Kg</v>
          </cell>
        </row>
        <row r="239">
          <cell r="J239" t="str">
            <v>Dưa hấu</v>
          </cell>
          <cell r="K239" t="str">
            <v>Kg</v>
          </cell>
        </row>
        <row r="240">
          <cell r="J240" t="str">
            <v>Lá dứa</v>
          </cell>
          <cell r="K240" t="str">
            <v>Kg</v>
          </cell>
        </row>
        <row r="241">
          <cell r="J241" t="str">
            <v>Rau má nhỏ</v>
          </cell>
          <cell r="K241" t="str">
            <v>Kg</v>
          </cell>
        </row>
        <row r="242">
          <cell r="J242" t="str">
            <v>Bánh ướt</v>
          </cell>
          <cell r="K242" t="str">
            <v>Kg</v>
          </cell>
        </row>
        <row r="243">
          <cell r="J243" t="str">
            <v>Bắp cải trắng</v>
          </cell>
          <cell r="K243" t="str">
            <v>Kg</v>
          </cell>
        </row>
        <row r="244">
          <cell r="J244" t="str">
            <v>Bắp mỹ trái (Loại 1)</v>
          </cell>
          <cell r="K244" t="str">
            <v>Trái</v>
          </cell>
        </row>
        <row r="245">
          <cell r="J245" t="str">
            <v>Bí đỏ hồ lô</v>
          </cell>
          <cell r="K245" t="str">
            <v>Kg</v>
          </cell>
        </row>
        <row r="246">
          <cell r="J246" t="str">
            <v>Bí ngòi xanh</v>
          </cell>
          <cell r="K246" t="str">
            <v>Kg</v>
          </cell>
        </row>
        <row r="247">
          <cell r="J247" t="str">
            <v>Cải Hongkong(Cai ngong)</v>
          </cell>
          <cell r="K247" t="str">
            <v>Kg</v>
          </cell>
        </row>
        <row r="248">
          <cell r="J248" t="str">
            <v>Cần tây</v>
          </cell>
          <cell r="K248" t="str">
            <v>Kg</v>
          </cell>
        </row>
        <row r="249">
          <cell r="J249" t="str">
            <v>Đậu bắp</v>
          </cell>
          <cell r="K249" t="str">
            <v>Kg</v>
          </cell>
        </row>
        <row r="250">
          <cell r="J250" t="str">
            <v>Hành lá</v>
          </cell>
          <cell r="K250" t="str">
            <v>Kg</v>
          </cell>
        </row>
        <row r="251">
          <cell r="J251" t="str">
            <v>Mướp hương</v>
          </cell>
          <cell r="K251" t="str">
            <v>Kg</v>
          </cell>
        </row>
        <row r="252">
          <cell r="J252" t="str">
            <v>Nấm đùi gà</v>
          </cell>
          <cell r="K252" t="str">
            <v>Kg</v>
          </cell>
        </row>
        <row r="253">
          <cell r="J253" t="str">
            <v>Ngò rí</v>
          </cell>
          <cell r="K253" t="str">
            <v>Kg</v>
          </cell>
        </row>
        <row r="254">
          <cell r="J254" t="str">
            <v>Rau răm</v>
          </cell>
          <cell r="K254" t="str">
            <v>Kg</v>
          </cell>
        </row>
        <row r="255">
          <cell r="J255" t="str">
            <v>Tỏi lột</v>
          </cell>
          <cell r="K255" t="str">
            <v>Kg</v>
          </cell>
        </row>
        <row r="256">
          <cell r="J256" t="str">
            <v>Xà lách romain</v>
          </cell>
          <cell r="K256" t="str">
            <v>Kg</v>
          </cell>
        </row>
        <row r="257">
          <cell r="J257" t="str">
            <v>Chanh không hạt</v>
          </cell>
          <cell r="K257" t="str">
            <v>Kg</v>
          </cell>
        </row>
        <row r="258">
          <cell r="J258" t="str">
            <v>Dưa hấu</v>
          </cell>
          <cell r="K258" t="str">
            <v>Kg</v>
          </cell>
        </row>
        <row r="259">
          <cell r="J259" t="str">
            <v>Húng lũi</v>
          </cell>
          <cell r="K259" t="str">
            <v>Kg</v>
          </cell>
        </row>
        <row r="260">
          <cell r="J260" t="str">
            <v>Lá dứa</v>
          </cell>
          <cell r="K260" t="str">
            <v>Kg</v>
          </cell>
        </row>
        <row r="261">
          <cell r="J261" t="str">
            <v>Rau má nhỏ</v>
          </cell>
          <cell r="K261" t="str">
            <v>Kg</v>
          </cell>
        </row>
        <row r="262">
          <cell r="J262" t="str">
            <v>Bánh ướt</v>
          </cell>
          <cell r="K262" t="str">
            <v>Kg</v>
          </cell>
        </row>
        <row r="263">
          <cell r="J263" t="str">
            <v>Bắp cải trắng</v>
          </cell>
          <cell r="K263" t="str">
            <v>Kg</v>
          </cell>
        </row>
        <row r="264">
          <cell r="J264" t="str">
            <v>Bắp mỹ trái (Loại 1)</v>
          </cell>
          <cell r="K264" t="str">
            <v>Trái</v>
          </cell>
        </row>
        <row r="265">
          <cell r="J265" t="str">
            <v>Bí ngòi xanh</v>
          </cell>
          <cell r="K265" t="str">
            <v>Kg</v>
          </cell>
        </row>
        <row r="266">
          <cell r="J266" t="str">
            <v>Củ riềng</v>
          </cell>
          <cell r="K266" t="str">
            <v>Kg</v>
          </cell>
        </row>
        <row r="267">
          <cell r="J267" t="str">
            <v>Nấm đông cô tươi</v>
          </cell>
          <cell r="K267" t="str">
            <v>Kg</v>
          </cell>
        </row>
        <row r="268">
          <cell r="J268" t="str">
            <v>Nấm kim châm tươi</v>
          </cell>
          <cell r="K268" t="str">
            <v>Kg</v>
          </cell>
        </row>
        <row r="269">
          <cell r="J269" t="str">
            <v>Ngò tây</v>
          </cell>
          <cell r="K269" t="str">
            <v>Kg</v>
          </cell>
        </row>
        <row r="270">
          <cell r="J270" t="str">
            <v>Tắc trái</v>
          </cell>
          <cell r="K270" t="str">
            <v>Kg</v>
          </cell>
        </row>
        <row r="271">
          <cell r="J271" t="str">
            <v>Tỏi lột</v>
          </cell>
          <cell r="K271" t="str">
            <v>Kg</v>
          </cell>
        </row>
        <row r="272">
          <cell r="J272" t="str">
            <v>Trứng vịt muối</v>
          </cell>
          <cell r="K272" t="str">
            <v>Quả</v>
          </cell>
        </row>
        <row r="273">
          <cell r="J273" t="str">
            <v>Xà lách romain</v>
          </cell>
          <cell r="K273" t="str">
            <v>Kg</v>
          </cell>
        </row>
        <row r="274">
          <cell r="J274" t="str">
            <v>Chanh không hạt</v>
          </cell>
          <cell r="K274" t="str">
            <v>Kg</v>
          </cell>
        </row>
        <row r="275">
          <cell r="J275" t="str">
            <v>Dưa hấu</v>
          </cell>
          <cell r="K275" t="str">
            <v>Kg</v>
          </cell>
        </row>
        <row r="276">
          <cell r="J276" t="str">
            <v>Bánh ướt</v>
          </cell>
          <cell r="K276" t="str">
            <v>Kg</v>
          </cell>
        </row>
        <row r="277">
          <cell r="J277" t="str">
            <v>Bắp cải trắng</v>
          </cell>
          <cell r="K277" t="str">
            <v>Kg</v>
          </cell>
        </row>
        <row r="278">
          <cell r="J278" t="str">
            <v>Bắp mỹ trái (Loại 1)</v>
          </cell>
          <cell r="K278" t="str">
            <v>Trái</v>
          </cell>
        </row>
        <row r="279">
          <cell r="J279" t="str">
            <v>Bí đỏ hồ lô</v>
          </cell>
          <cell r="K279" t="str">
            <v>Kg</v>
          </cell>
        </row>
        <row r="280">
          <cell r="J280" t="str">
            <v>Bí ngòi xanh</v>
          </cell>
          <cell r="K280" t="str">
            <v>Kg</v>
          </cell>
        </row>
        <row r="281">
          <cell r="J281" t="str">
            <v>Cải Hongkong(Cai ngong)</v>
          </cell>
          <cell r="K281" t="str">
            <v>Kg</v>
          </cell>
        </row>
        <row r="282">
          <cell r="J282" t="str">
            <v>Cần tây</v>
          </cell>
          <cell r="K282" t="str">
            <v>Kg</v>
          </cell>
        </row>
        <row r="283">
          <cell r="J283" t="str">
            <v>Đậu bắp</v>
          </cell>
          <cell r="K283" t="str">
            <v>Kg</v>
          </cell>
        </row>
        <row r="284">
          <cell r="J284" t="str">
            <v>Đậu hủ trứng CP 220gr</v>
          </cell>
          <cell r="K284" t="str">
            <v>Cây</v>
          </cell>
        </row>
        <row r="285">
          <cell r="J285" t="str">
            <v>Hành lá</v>
          </cell>
          <cell r="K285" t="str">
            <v>Kg</v>
          </cell>
        </row>
        <row r="286">
          <cell r="J286" t="str">
            <v>Khoai lang nhật</v>
          </cell>
          <cell r="K286" t="str">
            <v>Kg</v>
          </cell>
        </row>
        <row r="287">
          <cell r="J287" t="str">
            <v>Mướp hương</v>
          </cell>
          <cell r="K287" t="str">
            <v>Kg</v>
          </cell>
        </row>
        <row r="288">
          <cell r="J288" t="str">
            <v>Nấm bào ngư trắng</v>
          </cell>
          <cell r="K288" t="str">
            <v>Kg</v>
          </cell>
        </row>
        <row r="289">
          <cell r="J289" t="str">
            <v>Nấm đông cô tươi</v>
          </cell>
          <cell r="K289" t="str">
            <v>Kg</v>
          </cell>
        </row>
        <row r="290">
          <cell r="J290" t="str">
            <v>Nấm đùi gà</v>
          </cell>
          <cell r="K290" t="str">
            <v>Kg</v>
          </cell>
        </row>
        <row r="291">
          <cell r="J291" t="str">
            <v>Nấm đùi gà baby</v>
          </cell>
          <cell r="K291" t="str">
            <v>Kg</v>
          </cell>
        </row>
        <row r="292">
          <cell r="J292" t="str">
            <v>Nấm kim châm tươi</v>
          </cell>
          <cell r="K292" t="str">
            <v>Kg</v>
          </cell>
        </row>
        <row r="293">
          <cell r="J293" t="str">
            <v>Nấm mối đen</v>
          </cell>
          <cell r="K293" t="str">
            <v>Kg</v>
          </cell>
        </row>
        <row r="294">
          <cell r="J294" t="str">
            <v>Ngò rí</v>
          </cell>
          <cell r="K294" t="str">
            <v>Kg</v>
          </cell>
        </row>
        <row r="295">
          <cell r="J295" t="str">
            <v>Ớt sừng đỏ</v>
          </cell>
          <cell r="K295" t="str">
            <v>Kg</v>
          </cell>
        </row>
        <row r="296">
          <cell r="J296" t="str">
            <v>Rau răm</v>
          </cell>
          <cell r="K296" t="str">
            <v>Kg</v>
          </cell>
        </row>
        <row r="297">
          <cell r="J297" t="str">
            <v>Sả cây</v>
          </cell>
          <cell r="K297" t="str">
            <v>Kg</v>
          </cell>
        </row>
        <row r="298">
          <cell r="J298" t="str">
            <v>Trứng vịt muối</v>
          </cell>
          <cell r="K298" t="str">
            <v>Quả</v>
          </cell>
        </row>
        <row r="299">
          <cell r="J299" t="str">
            <v>Xà lách romain</v>
          </cell>
          <cell r="K299" t="str">
            <v>Kg</v>
          </cell>
        </row>
        <row r="300">
          <cell r="J300" t="str">
            <v>Dưa hấu</v>
          </cell>
          <cell r="K300" t="str">
            <v>Kg</v>
          </cell>
        </row>
        <row r="301">
          <cell r="J301" t="str">
            <v>Bánh ướt</v>
          </cell>
          <cell r="K301" t="str">
            <v>Kg</v>
          </cell>
        </row>
        <row r="302">
          <cell r="J302" t="str">
            <v>Bắp cải trắng</v>
          </cell>
          <cell r="K302" t="str">
            <v>Kg</v>
          </cell>
        </row>
        <row r="303">
          <cell r="J303" t="str">
            <v>Bắp mỹ trái (Loại 1)</v>
          </cell>
          <cell r="K303" t="str">
            <v>Trái</v>
          </cell>
        </row>
        <row r="304">
          <cell r="J304" t="str">
            <v>Bí đỏ hồ lô</v>
          </cell>
          <cell r="K304" t="str">
            <v>Kg</v>
          </cell>
        </row>
        <row r="305">
          <cell r="J305" t="str">
            <v>Bí ngòi xanh</v>
          </cell>
          <cell r="K305" t="str">
            <v>Kg</v>
          </cell>
        </row>
        <row r="306">
          <cell r="J306" t="str">
            <v>Cải Hongkong(Cai ngong)</v>
          </cell>
          <cell r="K306" t="str">
            <v>Kg</v>
          </cell>
        </row>
        <row r="307">
          <cell r="J307" t="str">
            <v>Cần tàu</v>
          </cell>
          <cell r="K307" t="str">
            <v>Kg</v>
          </cell>
        </row>
        <row r="308">
          <cell r="J308" t="str">
            <v>Cần tây</v>
          </cell>
          <cell r="K308" t="str">
            <v>Kg</v>
          </cell>
        </row>
        <row r="309">
          <cell r="J309" t="str">
            <v>Củ sen</v>
          </cell>
          <cell r="K309" t="str">
            <v>Kg</v>
          </cell>
        </row>
        <row r="310">
          <cell r="J310" t="str">
            <v>Đậu bắp</v>
          </cell>
          <cell r="K310" t="str">
            <v>Kg</v>
          </cell>
        </row>
        <row r="311">
          <cell r="J311" t="str">
            <v>Hành lá</v>
          </cell>
          <cell r="K311" t="str">
            <v>Kg</v>
          </cell>
        </row>
        <row r="312">
          <cell r="J312" t="str">
            <v>Mướp hương</v>
          </cell>
          <cell r="K312" t="str">
            <v>Kg</v>
          </cell>
        </row>
        <row r="313">
          <cell r="J313" t="str">
            <v>Nấm bào ngư trắng</v>
          </cell>
          <cell r="K313" t="str">
            <v>Kg</v>
          </cell>
        </row>
        <row r="314">
          <cell r="J314" t="str">
            <v>Nấm đông cô tươi</v>
          </cell>
          <cell r="K314" t="str">
            <v>Kg</v>
          </cell>
        </row>
        <row r="315">
          <cell r="J315" t="str">
            <v>Nấm đùi gà</v>
          </cell>
          <cell r="K315" t="str">
            <v>Kg</v>
          </cell>
        </row>
        <row r="316">
          <cell r="J316" t="str">
            <v>Nấm kim châm tươi</v>
          </cell>
          <cell r="K316" t="str">
            <v>Kg</v>
          </cell>
        </row>
        <row r="317">
          <cell r="J317" t="str">
            <v>Ngò rí</v>
          </cell>
          <cell r="K317" t="str">
            <v>Kg</v>
          </cell>
        </row>
        <row r="318">
          <cell r="J318" t="str">
            <v>Ngò tây</v>
          </cell>
          <cell r="K318" t="str">
            <v>Kg</v>
          </cell>
        </row>
        <row r="319">
          <cell r="J319" t="str">
            <v>Ớt hiểm đỏ</v>
          </cell>
          <cell r="K319" t="str">
            <v>Kg</v>
          </cell>
        </row>
        <row r="320">
          <cell r="J320" t="str">
            <v>Ớt sừng đỏ</v>
          </cell>
          <cell r="K320" t="str">
            <v>Kg</v>
          </cell>
        </row>
        <row r="321">
          <cell r="J321" t="str">
            <v>Tắc trái</v>
          </cell>
          <cell r="K321" t="str">
            <v>Kg</v>
          </cell>
        </row>
        <row r="322">
          <cell r="J322" t="str">
            <v>Thì là</v>
          </cell>
          <cell r="K322" t="str">
            <v>Kg</v>
          </cell>
        </row>
        <row r="323">
          <cell r="J323" t="str">
            <v>Tỏi lột</v>
          </cell>
          <cell r="K323" t="str">
            <v>Kg</v>
          </cell>
        </row>
        <row r="324">
          <cell r="J324" t="str">
            <v>Xà lách romain</v>
          </cell>
          <cell r="K324" t="str">
            <v>Kg</v>
          </cell>
        </row>
        <row r="325">
          <cell r="J325" t="str">
            <v>Dưa hấu</v>
          </cell>
          <cell r="K325" t="str">
            <v>Kg</v>
          </cell>
        </row>
        <row r="326">
          <cell r="J326" t="str">
            <v>Húng lũi</v>
          </cell>
          <cell r="K326" t="str">
            <v>Kg</v>
          </cell>
        </row>
        <row r="327">
          <cell r="J327" t="str">
            <v>Cải Hongkong(Cai ngong)</v>
          </cell>
          <cell r="K327" t="str">
            <v>Kg</v>
          </cell>
        </row>
        <row r="328">
          <cell r="J328" t="str">
            <v>Bánh ướt</v>
          </cell>
          <cell r="K328" t="str">
            <v>Kg</v>
          </cell>
        </row>
        <row r="329">
          <cell r="J329" t="str">
            <v>Bánh ướt</v>
          </cell>
          <cell r="K329" t="str">
            <v>Kg</v>
          </cell>
        </row>
        <row r="330">
          <cell r="J330" t="str">
            <v>Bắp cải trắng</v>
          </cell>
          <cell r="K330" t="str">
            <v>Kg</v>
          </cell>
        </row>
        <row r="331">
          <cell r="J331" t="str">
            <v>Bắp mỹ trái (Loại 1)</v>
          </cell>
          <cell r="K331" t="str">
            <v>Trái</v>
          </cell>
        </row>
        <row r="332">
          <cell r="J332" t="str">
            <v>Bí đỏ hồ lô</v>
          </cell>
          <cell r="K332" t="str">
            <v>Kg</v>
          </cell>
        </row>
        <row r="333">
          <cell r="J333" t="str">
            <v>Bí ngòi xanh</v>
          </cell>
          <cell r="K333" t="str">
            <v>Kg</v>
          </cell>
        </row>
        <row r="334">
          <cell r="J334" t="str">
            <v>Cà rốt baby</v>
          </cell>
          <cell r="K334" t="str">
            <v>Kg</v>
          </cell>
        </row>
        <row r="335">
          <cell r="J335" t="str">
            <v>Cải Hongkong(Cai ngong)</v>
          </cell>
          <cell r="K335" t="str">
            <v>Kg</v>
          </cell>
        </row>
        <row r="336">
          <cell r="J336" t="str">
            <v>Cần tàu</v>
          </cell>
          <cell r="K336" t="str">
            <v>Kg</v>
          </cell>
        </row>
        <row r="337">
          <cell r="J337" t="str">
            <v>Cần tây</v>
          </cell>
          <cell r="K337" t="str">
            <v>Kg</v>
          </cell>
        </row>
        <row r="338">
          <cell r="J338" t="str">
            <v>Củ riềng</v>
          </cell>
          <cell r="K338" t="str">
            <v>Kg</v>
          </cell>
        </row>
        <row r="339">
          <cell r="J339" t="str">
            <v>Củ sen</v>
          </cell>
          <cell r="K339" t="str">
            <v>Kg</v>
          </cell>
        </row>
        <row r="340">
          <cell r="J340" t="str">
            <v>Đậu bắp</v>
          </cell>
          <cell r="K340" t="str">
            <v>Kg</v>
          </cell>
        </row>
        <row r="341">
          <cell r="J341" t="str">
            <v>Hành lá</v>
          </cell>
          <cell r="K341" t="str">
            <v>Kg</v>
          </cell>
        </row>
        <row r="342">
          <cell r="J342" t="str">
            <v>Khoai lang nhật</v>
          </cell>
          <cell r="K342" t="str">
            <v>Kg</v>
          </cell>
        </row>
        <row r="343">
          <cell r="J343" t="str">
            <v>Lá chanh</v>
          </cell>
          <cell r="K343" t="str">
            <v>Kg</v>
          </cell>
        </row>
        <row r="344">
          <cell r="J344" t="str">
            <v>Mướp hương</v>
          </cell>
          <cell r="K344" t="str">
            <v>Kg</v>
          </cell>
        </row>
        <row r="345">
          <cell r="J345" t="str">
            <v>Nấm đông cô tươi</v>
          </cell>
          <cell r="K345" t="str">
            <v>Kg</v>
          </cell>
        </row>
        <row r="346">
          <cell r="J346" t="str">
            <v>Nấm đùi gà</v>
          </cell>
          <cell r="K346" t="str">
            <v>Kg</v>
          </cell>
        </row>
        <row r="347">
          <cell r="J347" t="str">
            <v>Nấm đùi gà baby</v>
          </cell>
          <cell r="K347" t="str">
            <v>Kg</v>
          </cell>
        </row>
        <row r="348">
          <cell r="J348" t="str">
            <v>Nấm hải sản (kg)</v>
          </cell>
          <cell r="K348" t="str">
            <v>Kg</v>
          </cell>
        </row>
        <row r="349">
          <cell r="J349" t="str">
            <v>Nấm kim châm tươi</v>
          </cell>
          <cell r="K349" t="str">
            <v>Kg</v>
          </cell>
        </row>
        <row r="350">
          <cell r="J350" t="str">
            <v>Nấm linh chi nâu (kg)</v>
          </cell>
          <cell r="K350" t="str">
            <v>Kg</v>
          </cell>
        </row>
        <row r="351">
          <cell r="J351" t="str">
            <v>Nấm mỡ nâu</v>
          </cell>
          <cell r="K351" t="str">
            <v>Kg</v>
          </cell>
        </row>
        <row r="352">
          <cell r="J352" t="str">
            <v>Ngò rí</v>
          </cell>
          <cell r="K352" t="str">
            <v>Kg</v>
          </cell>
        </row>
        <row r="353">
          <cell r="J353" t="str">
            <v>Ngò tây</v>
          </cell>
          <cell r="K353" t="str">
            <v>Kg</v>
          </cell>
        </row>
        <row r="354">
          <cell r="J354" t="str">
            <v>Ớt hiểm đỏ</v>
          </cell>
          <cell r="K354" t="str">
            <v>Kg</v>
          </cell>
        </row>
        <row r="355">
          <cell r="J355" t="str">
            <v>Ớt sừng đỏ</v>
          </cell>
          <cell r="K355" t="str">
            <v>Kg</v>
          </cell>
        </row>
        <row r="356">
          <cell r="J356" t="str">
            <v>Rau răm</v>
          </cell>
          <cell r="K356" t="str">
            <v>Kg</v>
          </cell>
        </row>
        <row r="357">
          <cell r="J357" t="str">
            <v>Sả cây</v>
          </cell>
          <cell r="K357" t="str">
            <v>Kg</v>
          </cell>
        </row>
        <row r="358">
          <cell r="J358" t="str">
            <v>Tắc trái</v>
          </cell>
          <cell r="K358" t="str">
            <v>Kg</v>
          </cell>
        </row>
        <row r="359">
          <cell r="J359" t="str">
            <v>Tỏi lột</v>
          </cell>
          <cell r="K359" t="str">
            <v>Kg</v>
          </cell>
        </row>
        <row r="360">
          <cell r="J360" t="str">
            <v>Trứng vịt muối</v>
          </cell>
          <cell r="K360" t="str">
            <v>Quả</v>
          </cell>
        </row>
        <row r="361">
          <cell r="J361" t="str">
            <v>Xà lách romain</v>
          </cell>
          <cell r="K361" t="str">
            <v>Kg</v>
          </cell>
        </row>
        <row r="362">
          <cell r="J362" t="str">
            <v>Chanh không hạt</v>
          </cell>
          <cell r="K362" t="str">
            <v>Kg</v>
          </cell>
        </row>
        <row r="363">
          <cell r="J363" t="str">
            <v>Dưa hấu</v>
          </cell>
          <cell r="K363" t="str">
            <v>Kg</v>
          </cell>
        </row>
        <row r="364">
          <cell r="J364" t="str">
            <v>Rau má nhỏ</v>
          </cell>
          <cell r="K364" t="str">
            <v>Kg</v>
          </cell>
        </row>
        <row r="365">
          <cell r="J365" t="str">
            <v>Xà lách Rocket</v>
          </cell>
          <cell r="K365" t="str">
            <v>Kg</v>
          </cell>
        </row>
        <row r="366">
          <cell r="J366" t="str">
            <v>Bí ngòi xanh</v>
          </cell>
          <cell r="K366" t="str">
            <v>Kg</v>
          </cell>
        </row>
        <row r="367">
          <cell r="J367" t="str">
            <v>Bông cải xanh</v>
          </cell>
          <cell r="K367" t="str">
            <v>Kg</v>
          </cell>
        </row>
        <row r="368">
          <cell r="J368" t="str">
            <v>Cà rốt baby</v>
          </cell>
          <cell r="K368" t="str">
            <v>Kg</v>
          </cell>
        </row>
        <row r="369">
          <cell r="J369" t="str">
            <v>Cần tây</v>
          </cell>
          <cell r="K369" t="str">
            <v>Kg</v>
          </cell>
        </row>
        <row r="370">
          <cell r="J370" t="str">
            <v>Khoai lang nhật</v>
          </cell>
          <cell r="K370" t="str">
            <v>Kg</v>
          </cell>
        </row>
        <row r="371">
          <cell r="J371" t="str">
            <v>Ớt sừng đỏ</v>
          </cell>
          <cell r="K371" t="str">
            <v>Kg</v>
          </cell>
        </row>
        <row r="372">
          <cell r="J372" t="str">
            <v>Sả cây</v>
          </cell>
          <cell r="K372" t="str">
            <v>Kg</v>
          </cell>
        </row>
        <row r="373">
          <cell r="J373" t="str">
            <v>Tỏi lột</v>
          </cell>
          <cell r="K373" t="str">
            <v>Kg</v>
          </cell>
        </row>
        <row r="374">
          <cell r="J374" t="str">
            <v>Xà lách romain</v>
          </cell>
          <cell r="K374" t="str">
            <v>Kg</v>
          </cell>
        </row>
        <row r="375">
          <cell r="J375" t="str">
            <v>Cam vàng</v>
          </cell>
          <cell r="K375" t="str">
            <v>Kg</v>
          </cell>
        </row>
        <row r="376">
          <cell r="J376" t="str">
            <v>Chanh Dây</v>
          </cell>
          <cell r="K376" t="str">
            <v>Kg</v>
          </cell>
        </row>
        <row r="377">
          <cell r="J377" t="str">
            <v>Chanh không hạt</v>
          </cell>
          <cell r="K377" t="str">
            <v>Kg</v>
          </cell>
        </row>
        <row r="378">
          <cell r="J378" t="str">
            <v>Chanh vàng</v>
          </cell>
          <cell r="K378" t="str">
            <v>Kg</v>
          </cell>
        </row>
        <row r="379">
          <cell r="J379" t="str">
            <v>Dưa hấu</v>
          </cell>
          <cell r="K379" t="str">
            <v>Kg</v>
          </cell>
        </row>
        <row r="380">
          <cell r="J380" t="str">
            <v>Húng lũi</v>
          </cell>
          <cell r="K380" t="str">
            <v>Kg</v>
          </cell>
        </row>
        <row r="381">
          <cell r="J381" t="str">
            <v>Rau má nhỏ</v>
          </cell>
          <cell r="K381" t="str">
            <v>Kg</v>
          </cell>
        </row>
        <row r="382">
          <cell r="J382" t="str">
            <v>Tắc trái</v>
          </cell>
          <cell r="K382" t="str">
            <v>Kg</v>
          </cell>
        </row>
        <row r="383">
          <cell r="J383" t="str">
            <v>Bí ngòi xanh</v>
          </cell>
          <cell r="K383" t="str">
            <v>Kg</v>
          </cell>
        </row>
        <row r="384">
          <cell r="J384" t="str">
            <v>Bánh ướt</v>
          </cell>
          <cell r="K384" t="str">
            <v>Kg</v>
          </cell>
        </row>
        <row r="385">
          <cell r="J385" t="str">
            <v>Bắp cải trắng</v>
          </cell>
          <cell r="K385" t="str">
            <v>Kg</v>
          </cell>
        </row>
        <row r="386">
          <cell r="J386" t="str">
            <v>Bí ngòi xanh</v>
          </cell>
          <cell r="K386" t="str">
            <v>Kg</v>
          </cell>
        </row>
        <row r="387">
          <cell r="J387" t="str">
            <v>Bông cải xanh</v>
          </cell>
          <cell r="K387" t="str">
            <v>Kg</v>
          </cell>
        </row>
        <row r="388">
          <cell r="J388" t="str">
            <v>Cà rốt baby</v>
          </cell>
          <cell r="K388" t="str">
            <v>Kg</v>
          </cell>
        </row>
        <row r="389">
          <cell r="J389" t="str">
            <v>Củ Gừng</v>
          </cell>
          <cell r="K389" t="str">
            <v>Kg</v>
          </cell>
        </row>
        <row r="390">
          <cell r="J390" t="str">
            <v>Củ riềng</v>
          </cell>
          <cell r="K390" t="str">
            <v>Kg</v>
          </cell>
        </row>
        <row r="391">
          <cell r="J391" t="str">
            <v>Đậu bắp</v>
          </cell>
          <cell r="K391" t="str">
            <v>Kg</v>
          </cell>
        </row>
        <row r="392">
          <cell r="J392" t="str">
            <v>Hành lá</v>
          </cell>
          <cell r="K392" t="str">
            <v>Kg</v>
          </cell>
        </row>
        <row r="393">
          <cell r="J393" t="str">
            <v>Hành tây</v>
          </cell>
          <cell r="K393" t="str">
            <v>Kg</v>
          </cell>
        </row>
        <row r="394">
          <cell r="J394" t="str">
            <v>Lá chanh</v>
          </cell>
          <cell r="K394" t="str">
            <v>Kg</v>
          </cell>
        </row>
        <row r="395">
          <cell r="J395" t="str">
            <v>Mướp hương</v>
          </cell>
          <cell r="K395" t="str">
            <v>Kg</v>
          </cell>
        </row>
        <row r="396">
          <cell r="J396" t="str">
            <v>Nấm đông cô tươi</v>
          </cell>
          <cell r="K396" t="str">
            <v>Kg</v>
          </cell>
        </row>
        <row r="397">
          <cell r="J397" t="str">
            <v>Nấm linh chi trắng (kg)</v>
          </cell>
          <cell r="K397" t="str">
            <v>Kg</v>
          </cell>
        </row>
        <row r="398">
          <cell r="J398" t="str">
            <v>Ngò tây</v>
          </cell>
          <cell r="K398" t="str">
            <v>Kg</v>
          </cell>
        </row>
        <row r="399">
          <cell r="J399" t="str">
            <v>Ớt sừng đỏ</v>
          </cell>
          <cell r="K399" t="str">
            <v>Kg</v>
          </cell>
        </row>
        <row r="400">
          <cell r="J400" t="str">
            <v>Rau răm</v>
          </cell>
          <cell r="K400" t="str">
            <v>Kg</v>
          </cell>
        </row>
        <row r="401">
          <cell r="J401" t="str">
            <v>Tỏi lột</v>
          </cell>
          <cell r="K401" t="str">
            <v>Kg</v>
          </cell>
        </row>
        <row r="402">
          <cell r="J402" t="str">
            <v>Trứng vịt muối</v>
          </cell>
          <cell r="K402" t="str">
            <v>Quả</v>
          </cell>
        </row>
        <row r="403">
          <cell r="J403" t="str">
            <v>Xà lách romain</v>
          </cell>
          <cell r="K403" t="str">
            <v>Kg</v>
          </cell>
        </row>
        <row r="404">
          <cell r="J404" t="str">
            <v>Dưa hấu</v>
          </cell>
          <cell r="K404" t="str">
            <v>Kg</v>
          </cell>
        </row>
        <row r="405">
          <cell r="J405">
            <v>0</v>
          </cell>
          <cell r="K405">
            <v>0</v>
          </cell>
        </row>
        <row r="407">
          <cell r="J407" t="str">
            <v>Thủ trưởng đơn vị
(Ký, đóng dấu, ghi rõ họ, tên)
TRẦN THẾ HIỂN</v>
          </cell>
        </row>
        <row r="408">
          <cell r="J408">
            <v>0</v>
          </cell>
        </row>
        <row r="409">
          <cell r="J409">
            <v>0</v>
          </cell>
        </row>
      </sheetData>
      <sheetData sheetId="1" refreshError="1"/>
      <sheetData sheetId="2" refreshError="1">
        <row r="2">
          <cell r="A2" t="str">
            <v>ASAKN001</v>
          </cell>
          <cell r="B2" t="str">
            <v>Thịt Tươi Nhúng Lẩu</v>
          </cell>
          <cell r="C2" t="str">
            <v>Phần</v>
          </cell>
        </row>
        <row r="3">
          <cell r="A3" t="str">
            <v>ASAKN002</v>
          </cell>
          <cell r="B3" t="str">
            <v>Mỳ Tôm</v>
          </cell>
          <cell r="C3" t="str">
            <v>Gói</v>
          </cell>
        </row>
        <row r="4">
          <cell r="A4" t="str">
            <v>ASAKN003</v>
          </cell>
          <cell r="B4" t="str">
            <v>Bún Thêm</v>
          </cell>
          <cell r="C4" t="str">
            <v>Phần</v>
          </cell>
        </row>
        <row r="5">
          <cell r="A5" t="str">
            <v>ASAKN004</v>
          </cell>
          <cell r="B5" t="str">
            <v>Thịt Ba Chỉ Bò Tơ Nhúng Lẩu</v>
          </cell>
          <cell r="C5" t="str">
            <v>Phần</v>
          </cell>
        </row>
        <row r="6">
          <cell r="A6" t="str">
            <v>ASAKN005</v>
          </cell>
          <cell r="B6" t="str">
            <v>Đậu Phụ Nhúng Lẩu</v>
          </cell>
          <cell r="C6" t="str">
            <v>Phần</v>
          </cell>
        </row>
        <row r="7">
          <cell r="A7" t="str">
            <v>ASAKN006</v>
          </cell>
          <cell r="B7" t="str">
            <v>Ba Chỉ Bò Mỹ Nhúng Lẩu</v>
          </cell>
          <cell r="C7" t="str">
            <v>Phần</v>
          </cell>
        </row>
        <row r="8">
          <cell r="A8" t="str">
            <v>ASAKN007</v>
          </cell>
          <cell r="B8" t="str">
            <v>Bò Viên Nhúng Lẩu</v>
          </cell>
          <cell r="C8" t="str">
            <v>Phần</v>
          </cell>
        </row>
        <row r="9">
          <cell r="A9" t="str">
            <v>ASAKN008</v>
          </cell>
          <cell r="B9" t="str">
            <v>Nấm Kim Châm Nhúng Lẩu</v>
          </cell>
          <cell r="C9" t="str">
            <v>Phần</v>
          </cell>
        </row>
        <row r="10">
          <cell r="A10" t="str">
            <v>ASAKN009</v>
          </cell>
          <cell r="B10" t="str">
            <v>Rau Nhúng Lẩu</v>
          </cell>
          <cell r="C10" t="str">
            <v>Phần</v>
          </cell>
        </row>
        <row r="11">
          <cell r="A11" t="str">
            <v>ASAKN010</v>
          </cell>
          <cell r="B11" t="str">
            <v>Rau Om Chuối Đậu</v>
          </cell>
          <cell r="C11" t="str">
            <v>Phần</v>
          </cell>
        </row>
        <row r="12">
          <cell r="A12" t="str">
            <v>ASAKN011</v>
          </cell>
          <cell r="B12" t="str">
            <v>Nấm Tươi Nhúng Lẩu</v>
          </cell>
          <cell r="C12" t="str">
            <v>Phần</v>
          </cell>
        </row>
        <row r="13">
          <cell r="A13" t="str">
            <v>ASAKN012</v>
          </cell>
          <cell r="B13" t="str">
            <v>Kim Chi Gọi Thêm</v>
          </cell>
          <cell r="C13" t="str">
            <v>Phần</v>
          </cell>
        </row>
        <row r="14">
          <cell r="A14" t="str">
            <v>ASAKN013</v>
          </cell>
          <cell r="B14" t="str">
            <v>Gạch Cua Thêm</v>
          </cell>
          <cell r="C14" t="str">
            <v>Phần</v>
          </cell>
        </row>
        <row r="15">
          <cell r="A15" t="str">
            <v>ASAKN014</v>
          </cell>
          <cell r="B15" t="str">
            <v>Trứng Thêm</v>
          </cell>
          <cell r="C15" t="str">
            <v>Phần</v>
          </cell>
        </row>
        <row r="16">
          <cell r="A16" t="str">
            <v>ASAKN015</v>
          </cell>
          <cell r="B16" t="str">
            <v>Chân Gà Rút Xương</v>
          </cell>
          <cell r="C16" t="str">
            <v>Phần</v>
          </cell>
        </row>
        <row r="17">
          <cell r="A17" t="str">
            <v>ASAKN016</v>
          </cell>
          <cell r="B17" t="str">
            <v>Dạ Dày Nhúng Lẩu</v>
          </cell>
          <cell r="C17" t="str">
            <v>Phần</v>
          </cell>
        </row>
        <row r="18">
          <cell r="A18" t="str">
            <v>ASAKN017</v>
          </cell>
          <cell r="B18" t="str">
            <v>Sách Bò Nhúng Lẩu</v>
          </cell>
          <cell r="C18" t="str">
            <v>Phần</v>
          </cell>
        </row>
        <row r="19">
          <cell r="A19" t="str">
            <v>ASAKN018</v>
          </cell>
          <cell r="B19" t="str">
            <v>Nạm Bò Nhúng Lẩu</v>
          </cell>
          <cell r="C19" t="str">
            <v>Phần</v>
          </cell>
        </row>
        <row r="20">
          <cell r="A20" t="str">
            <v>ASAKN019</v>
          </cell>
          <cell r="B20" t="str">
            <v>Đuôi Bò Nhúng Lẩu</v>
          </cell>
          <cell r="C20" t="str">
            <v>Phần</v>
          </cell>
        </row>
        <row r="21">
          <cell r="A21" t="str">
            <v>ASAKN020</v>
          </cell>
          <cell r="B21" t="str">
            <v>Gân Bò Nhúng Lẩu</v>
          </cell>
          <cell r="C21" t="str">
            <v>Phần</v>
          </cell>
        </row>
        <row r="22">
          <cell r="A22" t="str">
            <v>ASAKN021</v>
          </cell>
          <cell r="B22" t="str">
            <v>Chả Lá Lốt</v>
          </cell>
          <cell r="C22" t="str">
            <v>Phần</v>
          </cell>
        </row>
        <row r="23">
          <cell r="A23" t="str">
            <v>ASAKN022</v>
          </cell>
          <cell r="B23" t="str">
            <v>Chả Cá</v>
          </cell>
          <cell r="C23" t="str">
            <v>Phần</v>
          </cell>
        </row>
        <row r="24">
          <cell r="A24" t="str">
            <v>ASAKN023</v>
          </cell>
          <cell r="B24" t="str">
            <v>Mọc Bò Nấm</v>
          </cell>
          <cell r="C24" t="str">
            <v>Phần</v>
          </cell>
        </row>
        <row r="25">
          <cell r="A25" t="str">
            <v>ASAKN024</v>
          </cell>
          <cell r="B25" t="str">
            <v>Mọc Heo Nấm</v>
          </cell>
          <cell r="C25" t="str">
            <v>Phần</v>
          </cell>
        </row>
        <row r="26">
          <cell r="A26" t="str">
            <v>ASAKN025</v>
          </cell>
          <cell r="B26" t="str">
            <v>Mọc Tôm Tươi</v>
          </cell>
          <cell r="C26" t="str">
            <v>Phần</v>
          </cell>
        </row>
        <row r="27">
          <cell r="A27" t="str">
            <v>ASAKN026</v>
          </cell>
          <cell r="B27" t="str">
            <v>Mọc Sò Điệp</v>
          </cell>
          <cell r="C27" t="str">
            <v>Phần</v>
          </cell>
        </row>
        <row r="28">
          <cell r="A28" t="str">
            <v>ASAKN027</v>
          </cell>
          <cell r="B28" t="str">
            <v>Đậu Hũ Phô Mai</v>
          </cell>
          <cell r="C28" t="str">
            <v>Phần</v>
          </cell>
        </row>
        <row r="29">
          <cell r="A29" t="str">
            <v>ASAKN028</v>
          </cell>
          <cell r="B29" t="str">
            <v>Xúc xích phô mai</v>
          </cell>
          <cell r="C29" t="str">
            <v>Phần</v>
          </cell>
        </row>
        <row r="30">
          <cell r="A30" t="str">
            <v>ASAKN029</v>
          </cell>
          <cell r="B30" t="str">
            <v>Tàu Hũ Ki Cuộn</v>
          </cell>
          <cell r="C30" t="str">
            <v>Phần</v>
          </cell>
        </row>
        <row r="31">
          <cell r="A31" t="str">
            <v>ASAKN030</v>
          </cell>
          <cell r="B31" t="str">
            <v>Thanh cua nhúng lẩu</v>
          </cell>
          <cell r="C31" t="str">
            <v>Phần</v>
          </cell>
        </row>
        <row r="32">
          <cell r="A32" t="str">
            <v>ASAKN031</v>
          </cell>
          <cell r="B32" t="str">
            <v>Viên Tôm</v>
          </cell>
          <cell r="C32" t="str">
            <v>Phần</v>
          </cell>
        </row>
        <row r="33">
          <cell r="A33" t="str">
            <v>ASAKN032</v>
          </cell>
          <cell r="B33" t="str">
            <v>Bánh Đa</v>
          </cell>
          <cell r="C33" t="str">
            <v>Phần</v>
          </cell>
        </row>
        <row r="34">
          <cell r="A34" t="str">
            <v>ASAKN033</v>
          </cell>
          <cell r="B34" t="str">
            <v>Mồng Tơi Nhúng Lẩu</v>
          </cell>
          <cell r="C34" t="str">
            <v>Phần</v>
          </cell>
        </row>
        <row r="35">
          <cell r="A35" t="str">
            <v>ASAKN034</v>
          </cell>
          <cell r="B35" t="str">
            <v>Rau Tần Ô Nhúng Lẩu</v>
          </cell>
          <cell r="C35" t="str">
            <v>Phần</v>
          </cell>
        </row>
        <row r="36">
          <cell r="A36" t="str">
            <v>ASAKN035</v>
          </cell>
          <cell r="B36" t="str">
            <v>Rau Muống Chẻ</v>
          </cell>
          <cell r="C36" t="str">
            <v>Phần</v>
          </cell>
        </row>
        <row r="37">
          <cell r="A37" t="str">
            <v>ASAKN036</v>
          </cell>
          <cell r="B37" t="str">
            <v>Bầu Nhúng Lẩu</v>
          </cell>
          <cell r="C37" t="str">
            <v>Phần</v>
          </cell>
        </row>
        <row r="38">
          <cell r="A38" t="str">
            <v>ASAKN037</v>
          </cell>
          <cell r="B38" t="str">
            <v>Mướp Hương Nhúng Lẩu</v>
          </cell>
          <cell r="C38" t="str">
            <v>Phần</v>
          </cell>
        </row>
        <row r="39">
          <cell r="A39" t="str">
            <v>ASAKN038</v>
          </cell>
          <cell r="B39" t="str">
            <v>Cải thảo Nhúng Lẩu</v>
          </cell>
          <cell r="C39" t="str">
            <v>Phần</v>
          </cell>
        </row>
        <row r="40">
          <cell r="A40" t="str">
            <v>ASAKN039</v>
          </cell>
          <cell r="B40" t="str">
            <v>Rau Xà Lách nhúng lẩu</v>
          </cell>
          <cell r="C40" t="str">
            <v>Phần</v>
          </cell>
        </row>
        <row r="41">
          <cell r="A41" t="str">
            <v>ASAKN040</v>
          </cell>
          <cell r="B41" t="str">
            <v>Ngô ngọt nhúng lẩu</v>
          </cell>
          <cell r="C41" t="str">
            <v>Phần</v>
          </cell>
        </row>
        <row r="42">
          <cell r="A42" t="str">
            <v>ASAKN041</v>
          </cell>
          <cell r="B42" t="str">
            <v>Nấm Đông Cô</v>
          </cell>
          <cell r="C42" t="str">
            <v>Phần</v>
          </cell>
        </row>
        <row r="43">
          <cell r="A43" t="str">
            <v>ASAKN042</v>
          </cell>
          <cell r="B43" t="str">
            <v>Rau Lẩu Cua</v>
          </cell>
          <cell r="C43" t="str">
            <v>Phần</v>
          </cell>
        </row>
        <row r="44">
          <cell r="A44" t="str">
            <v>ASAKN043</v>
          </cell>
          <cell r="B44" t="str">
            <v>Rau Lẩu Thái</v>
          </cell>
          <cell r="C44" t="str">
            <v>Phần</v>
          </cell>
        </row>
        <row r="45">
          <cell r="A45" t="str">
            <v>ASAKN044</v>
          </cell>
          <cell r="B45" t="str">
            <v>Set Rau Nấm</v>
          </cell>
          <cell r="C45" t="str">
            <v>Phần</v>
          </cell>
        </row>
        <row r="46">
          <cell r="A46" t="str">
            <v>ASAKN045</v>
          </cell>
          <cell r="B46" t="str">
            <v>Gù Bò Nhúng Lẩu</v>
          </cell>
          <cell r="C46" t="str">
            <v>Phần</v>
          </cell>
        </row>
        <row r="47">
          <cell r="A47" t="str">
            <v>ASAKN046</v>
          </cell>
          <cell r="B47" t="str">
            <v>Gà Tươi Nhúng Lẩu (Nửa Con)</v>
          </cell>
          <cell r="C47" t="str">
            <v>Phần</v>
          </cell>
        </row>
        <row r="48">
          <cell r="A48" t="str">
            <v>ASAKN047</v>
          </cell>
          <cell r="B48" t="str">
            <v>Chim Câu Nhúng Lẩu (Cả Con)</v>
          </cell>
          <cell r="C48" t="str">
            <v>Phần</v>
          </cell>
        </row>
        <row r="49">
          <cell r="A49" t="str">
            <v>ASAKN048</v>
          </cell>
          <cell r="B49" t="str">
            <v>Rau Lẩu Cà Chua</v>
          </cell>
          <cell r="C49" t="str">
            <v>Phần</v>
          </cell>
        </row>
        <row r="50">
          <cell r="A50" t="str">
            <v>ASANO001</v>
          </cell>
          <cell r="B50" t="str">
            <v>Cơm Lam</v>
          </cell>
          <cell r="C50" t="str">
            <v>Phần</v>
          </cell>
        </row>
        <row r="51">
          <cell r="A51" t="str">
            <v>ASANO002</v>
          </cell>
          <cell r="B51" t="str">
            <v>Xôi Chiên Bò Nấm</v>
          </cell>
          <cell r="C51" t="str">
            <v>Phần</v>
          </cell>
        </row>
        <row r="52">
          <cell r="A52" t="str">
            <v>ASANO003</v>
          </cell>
          <cell r="B52" t="str">
            <v>Mì Xào Hải Sản</v>
          </cell>
          <cell r="C52" t="str">
            <v>Phần</v>
          </cell>
        </row>
        <row r="53">
          <cell r="A53" t="str">
            <v>ASANO004</v>
          </cell>
          <cell r="B53" t="str">
            <v>Cơm Chiên Tôm Dứa</v>
          </cell>
          <cell r="C53" t="str">
            <v>Phần</v>
          </cell>
        </row>
        <row r="54">
          <cell r="A54" t="str">
            <v>ASANO005</v>
          </cell>
          <cell r="B54" t="str">
            <v>Bánh Bao Chiên</v>
          </cell>
          <cell r="C54" t="str">
            <v>Phần</v>
          </cell>
        </row>
        <row r="55">
          <cell r="A55" t="str">
            <v>ASANO006</v>
          </cell>
          <cell r="B55" t="str">
            <v>Cơm cháy kho quẹt</v>
          </cell>
          <cell r="C55" t="str">
            <v>Phần</v>
          </cell>
        </row>
        <row r="56">
          <cell r="A56" t="str">
            <v>ASCBO001</v>
          </cell>
          <cell r="B56" t="str">
            <v>Set Lẩu 1 ( 2-3 khách )</v>
          </cell>
          <cell r="C56" t="str">
            <v>Set</v>
          </cell>
        </row>
        <row r="57">
          <cell r="A57" t="str">
            <v>ASCBO002</v>
          </cell>
          <cell r="B57" t="str">
            <v>Set Lẩu 2 ( 3-4 khách )</v>
          </cell>
          <cell r="C57" t="str">
            <v>Set</v>
          </cell>
        </row>
        <row r="58">
          <cell r="A58" t="str">
            <v>ASCBO003</v>
          </cell>
          <cell r="B58" t="str">
            <v>COMBO TIỆC TÙNG 1 ( 4-5 khách )</v>
          </cell>
          <cell r="C58" t="str">
            <v>Set</v>
          </cell>
        </row>
        <row r="59">
          <cell r="A59" t="str">
            <v>ASCBO004</v>
          </cell>
          <cell r="B59" t="str">
            <v>COMBO TIỆC TÙNG 2 ( 5-6 khách )</v>
          </cell>
          <cell r="C59" t="str">
            <v>Set</v>
          </cell>
        </row>
        <row r="60">
          <cell r="A60" t="str">
            <v>ASCBO005</v>
          </cell>
          <cell r="B60" t="str">
            <v>Tiệc 1</v>
          </cell>
          <cell r="C60" t="str">
            <v>Set</v>
          </cell>
        </row>
        <row r="61">
          <cell r="A61" t="str">
            <v>ASCBO006</v>
          </cell>
          <cell r="B61" t="str">
            <v>Tiệc 2</v>
          </cell>
          <cell r="C61" t="str">
            <v>Set</v>
          </cell>
        </row>
        <row r="62">
          <cell r="A62" t="str">
            <v>ASCBO007</v>
          </cell>
          <cell r="B62" t="str">
            <v>Tiệc 3</v>
          </cell>
          <cell r="C62" t="str">
            <v>Set</v>
          </cell>
        </row>
        <row r="63">
          <cell r="A63" t="str">
            <v>ASCCX001</v>
          </cell>
          <cell r="B63" t="str">
            <v>Heo Quay Cuốn Bánh Tráng</v>
          </cell>
          <cell r="C63" t="str">
            <v>Phần</v>
          </cell>
        </row>
        <row r="64">
          <cell r="A64" t="str">
            <v>ASCCX002</v>
          </cell>
          <cell r="B64" t="str">
            <v>Bánh Tráng Heo Hấp</v>
          </cell>
          <cell r="C64" t="str">
            <v>Phần</v>
          </cell>
        </row>
        <row r="65">
          <cell r="A65" t="str">
            <v>ASCCX003</v>
          </cell>
          <cell r="B65" t="str">
            <v>Bò Tơ Cuốn Bánh Tráng</v>
          </cell>
          <cell r="C65" t="str">
            <v>Phần</v>
          </cell>
        </row>
        <row r="66">
          <cell r="A66" t="str">
            <v>ASCCX004</v>
          </cell>
          <cell r="B66" t="str">
            <v>Bò Lá Lốt Cuốn Bánh Tráng</v>
          </cell>
          <cell r="C66" t="str">
            <v>Phần</v>
          </cell>
        </row>
        <row r="67">
          <cell r="A67" t="str">
            <v>ASCCX005</v>
          </cell>
          <cell r="B67" t="str">
            <v>Bánh Tráng Heo Quay (Size S)</v>
          </cell>
          <cell r="C67" t="str">
            <v>Phần</v>
          </cell>
        </row>
        <row r="68">
          <cell r="A68" t="str">
            <v>ASCCX006</v>
          </cell>
          <cell r="B68" t="str">
            <v>Bánh Tráng Cuốn Bò Tơ (Size S)</v>
          </cell>
          <cell r="C68" t="str">
            <v>Phần</v>
          </cell>
        </row>
        <row r="69">
          <cell r="A69" t="str">
            <v>ASCCX007</v>
          </cell>
          <cell r="B69" t="str">
            <v>Bánh Tráng Cuốn Bò Lá Lốt (Size S)</v>
          </cell>
          <cell r="C69" t="str">
            <v>Phần</v>
          </cell>
        </row>
        <row r="70">
          <cell r="A70" t="str">
            <v>ASCCX008</v>
          </cell>
          <cell r="B70" t="str">
            <v>Mẹt Cuốn An Vũ Đặc Biệt</v>
          </cell>
          <cell r="C70" t="str">
            <v>Phần</v>
          </cell>
        </row>
        <row r="71">
          <cell r="A71" t="str">
            <v>ASCCX009</v>
          </cell>
          <cell r="B71" t="str">
            <v>Bò Lụi Sả Cuốn Bánh Tráng</v>
          </cell>
          <cell r="C71" t="str">
            <v>Phần</v>
          </cell>
        </row>
        <row r="72">
          <cell r="A72" t="str">
            <v>ASCCX010</v>
          </cell>
          <cell r="B72" t="str">
            <v>Bánh Tráng Cuốn Nem Bò Nướng</v>
          </cell>
          <cell r="C72" t="str">
            <v>Phần</v>
          </cell>
        </row>
        <row r="73">
          <cell r="A73" t="str">
            <v>ASCCX011</v>
          </cell>
          <cell r="B73" t="str">
            <v>Heo Quay Bánh Hỏi</v>
          </cell>
          <cell r="C73" t="str">
            <v>Phần</v>
          </cell>
        </row>
        <row r="74">
          <cell r="A74" t="str">
            <v>ASCHA001</v>
          </cell>
          <cell r="B74" t="str">
            <v>Mẹt Cuốn Ngũ Sắc</v>
          </cell>
          <cell r="C74" t="str">
            <v>Phần</v>
          </cell>
        </row>
        <row r="75">
          <cell r="A75" t="str">
            <v>ASCHA002</v>
          </cell>
          <cell r="B75" t="str">
            <v>Chả Giò An Lạc</v>
          </cell>
          <cell r="C75" t="str">
            <v>Phần</v>
          </cell>
        </row>
        <row r="76">
          <cell r="A76" t="str">
            <v>ASCHA003</v>
          </cell>
          <cell r="B76" t="str">
            <v>Nấm Thập Vị Thanh Lành</v>
          </cell>
          <cell r="C76" t="str">
            <v>Phần</v>
          </cell>
        </row>
        <row r="77">
          <cell r="A77" t="str">
            <v>ASCHA004</v>
          </cell>
          <cell r="B77" t="str">
            <v>Nấm Xào Rau Củ Thập Cẩm</v>
          </cell>
          <cell r="C77" t="str">
            <v>Phần</v>
          </cell>
        </row>
        <row r="78">
          <cell r="A78" t="str">
            <v>ASDQE001</v>
          </cell>
          <cell r="B78" t="str">
            <v>Chả Ốc Tây Hồ</v>
          </cell>
          <cell r="C78" t="str">
            <v>Phần</v>
          </cell>
        </row>
        <row r="79">
          <cell r="A79" t="str">
            <v>ASDQE002</v>
          </cell>
          <cell r="B79" t="str">
            <v>Ốc Xào Chuối Đậu</v>
          </cell>
          <cell r="C79" t="str">
            <v>Phần</v>
          </cell>
        </row>
        <row r="80">
          <cell r="A80" t="str">
            <v>ASDQE003</v>
          </cell>
          <cell r="B80" t="str">
            <v>Ốc Nhồi Ống Tre</v>
          </cell>
          <cell r="C80" t="str">
            <v>Phần</v>
          </cell>
        </row>
        <row r="81">
          <cell r="A81" t="str">
            <v>ASDQE004</v>
          </cell>
          <cell r="B81" t="str">
            <v>Ếch Rang MuốI</v>
          </cell>
          <cell r="C81" t="str">
            <v>Phần</v>
          </cell>
        </row>
        <row r="82">
          <cell r="A82" t="str">
            <v>ASDQE005</v>
          </cell>
          <cell r="B82" t="str">
            <v>Lươn Nướng</v>
          </cell>
          <cell r="C82" t="str">
            <v>Phần</v>
          </cell>
        </row>
        <row r="83">
          <cell r="A83" t="str">
            <v>ASDQE007</v>
          </cell>
          <cell r="B83" t="str">
            <v>Ếch Xào Chuối Đậu</v>
          </cell>
          <cell r="C83" t="str">
            <v>Phần</v>
          </cell>
        </row>
        <row r="84">
          <cell r="A84" t="str">
            <v>ASDQE008</v>
          </cell>
          <cell r="B84" t="str">
            <v>Nem Ốc Hà Thành</v>
          </cell>
          <cell r="C84" t="str">
            <v>Phần</v>
          </cell>
        </row>
        <row r="85">
          <cell r="A85" t="str">
            <v>ASDQE009</v>
          </cell>
          <cell r="B85" t="str">
            <v>Nem Gánh Hà Nội</v>
          </cell>
          <cell r="C85" t="str">
            <v>Phần</v>
          </cell>
        </row>
        <row r="86">
          <cell r="A86" t="str">
            <v>ASDVU001</v>
          </cell>
          <cell r="B86" t="str">
            <v>Khăn Lạnh</v>
          </cell>
          <cell r="C86" t="str">
            <v>Cái</v>
          </cell>
        </row>
        <row r="87">
          <cell r="A87" t="str">
            <v>ASDVU002</v>
          </cell>
          <cell r="B87" t="str">
            <v>Đơn Freeship</v>
          </cell>
          <cell r="C87" t="str">
            <v>Lần</v>
          </cell>
        </row>
        <row r="88">
          <cell r="A88" t="str">
            <v>ASDVU003</v>
          </cell>
          <cell r="B88" t="str">
            <v>Phí Rượu Quê</v>
          </cell>
          <cell r="C88" t="str">
            <v>Lít</v>
          </cell>
        </row>
        <row r="89">
          <cell r="A89" t="str">
            <v>ASDVU004</v>
          </cell>
          <cell r="B89" t="str">
            <v>Phí Rượu Vang Ngoại</v>
          </cell>
          <cell r="C89" t="str">
            <v>chai</v>
          </cell>
        </row>
        <row r="90">
          <cell r="A90" t="str">
            <v>ASDVU005</v>
          </cell>
          <cell r="B90" t="str">
            <v>Phí Rượu Mạnh Ngoại</v>
          </cell>
          <cell r="C90" t="str">
            <v>chai</v>
          </cell>
        </row>
        <row r="91">
          <cell r="A91" t="str">
            <v>ASDVU006</v>
          </cell>
          <cell r="B91" t="str">
            <v>Phí Đồ Ăn</v>
          </cell>
          <cell r="C91" t="str">
            <v>Đĩa</v>
          </cell>
        </row>
        <row r="92">
          <cell r="A92" t="str">
            <v>ASDVU007</v>
          </cell>
          <cell r="B92" t="str">
            <v>Phí Thuê Loa Đài Tổ Chức Sự Kiện</v>
          </cell>
          <cell r="C92" t="str">
            <v>Lần</v>
          </cell>
        </row>
        <row r="93">
          <cell r="A93" t="str">
            <v>ASDVU008</v>
          </cell>
          <cell r="B93" t="str">
            <v>Phí Thuê Máy Chiếu</v>
          </cell>
          <cell r="C93" t="str">
            <v>Lần</v>
          </cell>
        </row>
        <row r="94">
          <cell r="A94" t="str">
            <v>ASDVU009</v>
          </cell>
          <cell r="B94" t="str">
            <v>Gói Trang Trí Tổ Chức Sự Kiện/Sinh Nhật</v>
          </cell>
          <cell r="C94" t="str">
            <v>Lần</v>
          </cell>
        </row>
        <row r="95">
          <cell r="A95" t="str">
            <v>ASHAS001</v>
          </cell>
          <cell r="B95" t="str">
            <v>Tôm Sú Xóc Tỏi</v>
          </cell>
          <cell r="C95" t="str">
            <v>Phần</v>
          </cell>
        </row>
        <row r="96">
          <cell r="A96" t="str">
            <v>ASHAS002</v>
          </cell>
          <cell r="B96" t="str">
            <v>Tôm Nướng Muối Ớt</v>
          </cell>
          <cell r="C96" t="str">
            <v>Phần</v>
          </cell>
        </row>
        <row r="97">
          <cell r="A97" t="str">
            <v>ASHAS003</v>
          </cell>
          <cell r="B97" t="str">
            <v>Tôm Sú Xốt Phô Mai</v>
          </cell>
          <cell r="C97" t="str">
            <v>Phần</v>
          </cell>
        </row>
        <row r="98">
          <cell r="A98" t="str">
            <v>ASHAS004</v>
          </cell>
          <cell r="B98" t="str">
            <v>Mực Hấp Gừng</v>
          </cell>
          <cell r="C98" t="str">
            <v>Phần</v>
          </cell>
        </row>
        <row r="99">
          <cell r="A99" t="str">
            <v>ASHAS005</v>
          </cell>
          <cell r="B99" t="str">
            <v>Mực Chiên Bơ</v>
          </cell>
          <cell r="C99" t="str">
            <v>Phần</v>
          </cell>
        </row>
        <row r="100">
          <cell r="A100" t="str">
            <v>ASHAS006</v>
          </cell>
          <cell r="B100" t="str">
            <v>Mực Nướng Muối Ớt</v>
          </cell>
          <cell r="C100" t="str">
            <v>Phần</v>
          </cell>
        </row>
        <row r="101">
          <cell r="A101" t="str">
            <v>ASHGC001</v>
          </cell>
          <cell r="B101" t="str">
            <v>Chân Giò Quay Lu</v>
          </cell>
          <cell r="C101" t="str">
            <v>Phần</v>
          </cell>
        </row>
        <row r="102">
          <cell r="A102" t="str">
            <v>ASHGC002</v>
          </cell>
          <cell r="B102" t="str">
            <v>Dồi Sụn Chiên</v>
          </cell>
          <cell r="C102" t="str">
            <v>Phần</v>
          </cell>
        </row>
        <row r="103">
          <cell r="A103" t="str">
            <v>ASHGC003</v>
          </cell>
          <cell r="B103" t="str">
            <v>Má Heo Nướng</v>
          </cell>
          <cell r="C103" t="str">
            <v>Phần</v>
          </cell>
        </row>
        <row r="104">
          <cell r="A104" t="str">
            <v>ASHGC004</v>
          </cell>
          <cell r="B104" t="str">
            <v>Heo Giòn Quay Lu</v>
          </cell>
          <cell r="C104" t="str">
            <v>Phần</v>
          </cell>
        </row>
        <row r="105">
          <cell r="A105" t="str">
            <v>ASHGC005</v>
          </cell>
          <cell r="B105" t="str">
            <v>Má Đào Chiên Kiểu Thái</v>
          </cell>
          <cell r="C105" t="str">
            <v>Phần</v>
          </cell>
        </row>
        <row r="106">
          <cell r="A106" t="str">
            <v>ASHGC006</v>
          </cell>
          <cell r="B106" t="str">
            <v>Gà Ri Chiên Mắm (1/2 Con)</v>
          </cell>
          <cell r="C106" t="str">
            <v>Phần</v>
          </cell>
        </row>
        <row r="107">
          <cell r="A107" t="str">
            <v>ASHGC007</v>
          </cell>
          <cell r="B107" t="str">
            <v>Gà Quay Lu (1 Con)</v>
          </cell>
          <cell r="C107" t="str">
            <v>Phần</v>
          </cell>
        </row>
        <row r="108">
          <cell r="A108" t="str">
            <v>ASHGC008</v>
          </cell>
          <cell r="B108" t="str">
            <v>Cánh Gà Chiên Mắm</v>
          </cell>
          <cell r="C108" t="str">
            <v>Phần</v>
          </cell>
        </row>
        <row r="109">
          <cell r="A109" t="str">
            <v>ASHGC009</v>
          </cell>
          <cell r="B109" t="str">
            <v>Cá Lăng Rang Muối</v>
          </cell>
          <cell r="C109" t="str">
            <v>Phần</v>
          </cell>
        </row>
        <row r="110">
          <cell r="A110" t="str">
            <v>ASHGC010</v>
          </cell>
          <cell r="B110" t="str">
            <v>Cá Lăng Nướng Riềng Mẻ</v>
          </cell>
          <cell r="C110" t="str">
            <v>Phần</v>
          </cell>
        </row>
        <row r="111">
          <cell r="A111" t="str">
            <v>ASHGC011</v>
          </cell>
          <cell r="B111" t="str">
            <v>Cá Lăng Hấp Xì Dầu</v>
          </cell>
          <cell r="C111" t="str">
            <v>Phần</v>
          </cell>
        </row>
        <row r="112">
          <cell r="A112" t="str">
            <v>ASHGC012</v>
          </cell>
          <cell r="B112" t="str">
            <v>Gà Quay Lu (1/2 Con)</v>
          </cell>
          <cell r="C112" t="str">
            <v>Phần</v>
          </cell>
        </row>
        <row r="113">
          <cell r="A113" t="str">
            <v>ASHGC013</v>
          </cell>
          <cell r="B113" t="str">
            <v>Gà Quay Mắm Nhĩ</v>
          </cell>
          <cell r="C113" t="str">
            <v>Phần</v>
          </cell>
        </row>
        <row r="114">
          <cell r="A114" t="str">
            <v>ASHGC014</v>
          </cell>
          <cell r="B114" t="str">
            <v>Gà Quay Mắm Nhĩ Nửa Con</v>
          </cell>
          <cell r="C114" t="str">
            <v>Phần</v>
          </cell>
        </row>
        <row r="115">
          <cell r="A115" t="str">
            <v>ASHGC015</v>
          </cell>
          <cell r="B115" t="str">
            <v>Sụn Gà Rang Muối Hong Kong</v>
          </cell>
          <cell r="C115" t="str">
            <v>Phần</v>
          </cell>
        </row>
        <row r="116">
          <cell r="A116" t="str">
            <v>ASHGC016</v>
          </cell>
          <cell r="B116" t="str">
            <v>Chân Gà Rang Muối Hong Kong</v>
          </cell>
          <cell r="C116" t="str">
            <v>Phần</v>
          </cell>
        </row>
        <row r="117">
          <cell r="A117" t="str">
            <v>ASHQU001</v>
          </cell>
          <cell r="B117" t="str">
            <v>Nước Ép Dưa Hấu</v>
          </cell>
          <cell r="C117" t="str">
            <v>Ly</v>
          </cell>
        </row>
        <row r="118">
          <cell r="A118" t="str">
            <v>ASHQU002</v>
          </cell>
          <cell r="B118" t="str">
            <v>Nước Ép Thơm</v>
          </cell>
          <cell r="C118" t="str">
            <v>Ly</v>
          </cell>
        </row>
        <row r="119">
          <cell r="A119" t="str">
            <v>ASHQU003</v>
          </cell>
          <cell r="B119" t="str">
            <v>Nước Ép Cam</v>
          </cell>
          <cell r="C119" t="str">
            <v>Ly</v>
          </cell>
        </row>
        <row r="120">
          <cell r="A120" t="str">
            <v>ASHQU004</v>
          </cell>
          <cell r="B120" t="str">
            <v>Trà Dưỡng Tâm</v>
          </cell>
          <cell r="C120" t="str">
            <v>Ly</v>
          </cell>
        </row>
        <row r="121">
          <cell r="A121" t="str">
            <v>ASHQU005</v>
          </cell>
          <cell r="B121" t="str">
            <v>Trà Hoa Cúc</v>
          </cell>
          <cell r="C121" t="str">
            <v>Ly</v>
          </cell>
        </row>
        <row r="122">
          <cell r="A122" t="str">
            <v>ASHQU006</v>
          </cell>
          <cell r="B122" t="str">
            <v>Trà Ổi Hồng</v>
          </cell>
          <cell r="C122" t="str">
            <v>Ly</v>
          </cell>
        </row>
        <row r="123">
          <cell r="A123" t="str">
            <v>ASHQU007</v>
          </cell>
          <cell r="B123" t="str">
            <v>Trà Đào Hibicus</v>
          </cell>
          <cell r="C123" t="str">
            <v>Ly</v>
          </cell>
        </row>
        <row r="124">
          <cell r="A124" t="str">
            <v>ASHQU008</v>
          </cell>
          <cell r="B124" t="str">
            <v>Nước Ép Chanh Dây</v>
          </cell>
          <cell r="C124" t="str">
            <v>Ly</v>
          </cell>
        </row>
        <row r="125">
          <cell r="A125" t="str">
            <v>ASKVI001</v>
          </cell>
          <cell r="B125" t="str">
            <v>Đậu Hũ Chiên Trứng Muối</v>
          </cell>
          <cell r="C125" t="str">
            <v>Phần</v>
          </cell>
        </row>
        <row r="126">
          <cell r="A126" t="str">
            <v>ASKVI002</v>
          </cell>
          <cell r="B126" t="str">
            <v>Khoai Lang Kén</v>
          </cell>
          <cell r="C126" t="str">
            <v>Phần</v>
          </cell>
        </row>
        <row r="127">
          <cell r="A127" t="str">
            <v>ASKVI003</v>
          </cell>
          <cell r="B127" t="str">
            <v>Khoai Tây Chiên Lắc Phô Mai</v>
          </cell>
          <cell r="C127" t="str">
            <v>Phần</v>
          </cell>
        </row>
        <row r="128">
          <cell r="A128" t="str">
            <v>ASKVI004</v>
          </cell>
          <cell r="B128" t="str">
            <v>Nấm Hải Sản Chiên Giòn</v>
          </cell>
          <cell r="C128" t="str">
            <v>Phần</v>
          </cell>
        </row>
        <row r="129">
          <cell r="A129" t="str">
            <v>ASKVI005</v>
          </cell>
          <cell r="B129" t="str">
            <v>Chân Gà Sả Tắc</v>
          </cell>
          <cell r="C129" t="str">
            <v>Phần</v>
          </cell>
        </row>
        <row r="130">
          <cell r="A130" t="str">
            <v>ASKVI006</v>
          </cell>
          <cell r="B130" t="str">
            <v>Tàu Hũ Cuộn Nhân Tôm</v>
          </cell>
          <cell r="C130" t="str">
            <v>Phần</v>
          </cell>
        </row>
        <row r="131">
          <cell r="A131" t="str">
            <v>ASKVI007</v>
          </cell>
          <cell r="B131" t="str">
            <v>Hoành Thánh Chiên Nhân Tôm</v>
          </cell>
          <cell r="C131" t="str">
            <v>Phần</v>
          </cell>
        </row>
        <row r="132">
          <cell r="A132" t="str">
            <v>ASKVI008</v>
          </cell>
          <cell r="B132" t="str">
            <v>Bò Cuốn Mỡ Chài</v>
          </cell>
          <cell r="C132" t="str">
            <v>Phần</v>
          </cell>
        </row>
        <row r="133">
          <cell r="A133" t="str">
            <v>ASKVI009</v>
          </cell>
          <cell r="B133" t="str">
            <v>Hến Xúc Bánh Phồng</v>
          </cell>
          <cell r="C133" t="str">
            <v>Phần</v>
          </cell>
        </row>
        <row r="134">
          <cell r="A134" t="str">
            <v>ASLAU001</v>
          </cell>
          <cell r="B134" t="str">
            <v>Lẩu Riêu Cua Bầu Đặc Biệt</v>
          </cell>
          <cell r="C134" t="str">
            <v>Nồi</v>
          </cell>
        </row>
        <row r="135">
          <cell r="A135" t="str">
            <v>ASLAU002</v>
          </cell>
          <cell r="B135" t="str">
            <v>Lẩu Cua Đồng Gà Ri (1 Con)</v>
          </cell>
          <cell r="C135" t="str">
            <v>Nồi</v>
          </cell>
        </row>
        <row r="136">
          <cell r="A136" t="str">
            <v>ASLAU003</v>
          </cell>
          <cell r="B136" t="str">
            <v>Lẩu Cua Đồng Gà Ri (1/2 Con)</v>
          </cell>
          <cell r="C136" t="str">
            <v>Nồi</v>
          </cell>
        </row>
        <row r="137">
          <cell r="A137" t="str">
            <v>ASLAU004</v>
          </cell>
          <cell r="B137" t="str">
            <v>Lẩu Bò Lá Giang</v>
          </cell>
          <cell r="C137" t="str">
            <v>Nồi</v>
          </cell>
        </row>
        <row r="138">
          <cell r="A138" t="str">
            <v>ASLAU005</v>
          </cell>
          <cell r="B138" t="str">
            <v>Lẩu Gà Lá Giang (1 Con)</v>
          </cell>
          <cell r="C138" t="str">
            <v>Nồi</v>
          </cell>
        </row>
        <row r="139">
          <cell r="A139" t="str">
            <v>ASLAU006</v>
          </cell>
          <cell r="B139" t="str">
            <v>Lẩu Gà Lá Giang (1/2 Con)</v>
          </cell>
          <cell r="C139" t="str">
            <v>Nồi</v>
          </cell>
        </row>
        <row r="140">
          <cell r="A140" t="str">
            <v>ASLAU007</v>
          </cell>
          <cell r="B140" t="str">
            <v>Lẩu Cá Lăng Lá Giang</v>
          </cell>
          <cell r="C140" t="str">
            <v>Nồi</v>
          </cell>
        </row>
        <row r="141">
          <cell r="A141" t="str">
            <v>ASLAU009</v>
          </cell>
          <cell r="B141" t="str">
            <v>Lẩu Riêu Cua Bầu Đặc Biệt (Size S)</v>
          </cell>
          <cell r="C141" t="str">
            <v>Nồi</v>
          </cell>
        </row>
        <row r="142">
          <cell r="A142" t="str">
            <v>ASLAU010</v>
          </cell>
          <cell r="B142" t="str">
            <v>Lẩu Bò Lá Giang (Size S)</v>
          </cell>
          <cell r="C142" t="str">
            <v>Nồi</v>
          </cell>
        </row>
        <row r="143">
          <cell r="A143" t="str">
            <v>ASLAU011</v>
          </cell>
          <cell r="B143" t="str">
            <v>Lẩu Cua Đồng</v>
          </cell>
          <cell r="C143" t="str">
            <v>Nồi</v>
          </cell>
        </row>
        <row r="144">
          <cell r="A144" t="str">
            <v>ASLAU012</v>
          </cell>
          <cell r="B144" t="str">
            <v>Lẩu Thái Cốt Bề Bề</v>
          </cell>
          <cell r="C144" t="str">
            <v>Nồi</v>
          </cell>
        </row>
        <row r="145">
          <cell r="A145" t="str">
            <v>ASLAU013</v>
          </cell>
          <cell r="B145" t="str">
            <v>Mâm Lẩu Cua Bò</v>
          </cell>
          <cell r="C145" t="str">
            <v>Mâm</v>
          </cell>
        </row>
        <row r="146">
          <cell r="A146" t="str">
            <v>ASLAU014</v>
          </cell>
          <cell r="B146" t="str">
            <v>Mâm Lẩu Cua Gà</v>
          </cell>
          <cell r="C146" t="str">
            <v>Mâm</v>
          </cell>
        </row>
        <row r="147">
          <cell r="A147" t="str">
            <v>ASLAU015</v>
          </cell>
          <cell r="B147" t="str">
            <v>Mâm Lẩu Nấm Chim Câu</v>
          </cell>
          <cell r="C147" t="str">
            <v>Mâm</v>
          </cell>
        </row>
        <row r="148">
          <cell r="A148" t="str">
            <v>ASLAU016</v>
          </cell>
          <cell r="B148" t="str">
            <v>Mâm Lẩu Nấm Bò</v>
          </cell>
          <cell r="C148" t="str">
            <v>Mâm</v>
          </cell>
        </row>
        <row r="149">
          <cell r="A149" t="str">
            <v>ASLAU017</v>
          </cell>
          <cell r="B149" t="str">
            <v>Mâm Lẩu Nấm Gà</v>
          </cell>
          <cell r="C149" t="str">
            <v>Mâm</v>
          </cell>
        </row>
        <row r="150">
          <cell r="A150" t="str">
            <v>ASLAU018</v>
          </cell>
          <cell r="B150" t="str">
            <v>Mâm Lẩu Cà Chua Bò</v>
          </cell>
          <cell r="C150" t="str">
            <v>Mâm</v>
          </cell>
        </row>
        <row r="151">
          <cell r="A151" t="str">
            <v>ASLAU019</v>
          </cell>
          <cell r="B151" t="str">
            <v>Mâm Lẩu Cà Chua Gà</v>
          </cell>
          <cell r="C151" t="str">
            <v>Mâm</v>
          </cell>
        </row>
        <row r="152">
          <cell r="A152" t="str">
            <v>ASLOM001</v>
          </cell>
          <cell r="B152" t="str">
            <v>Ếch Om Chuối Đậu</v>
          </cell>
          <cell r="C152" t="str">
            <v>Nồi</v>
          </cell>
        </row>
        <row r="153">
          <cell r="A153" t="str">
            <v>ASLOM002</v>
          </cell>
          <cell r="B153" t="str">
            <v>Lươn Om Chuối Đậu</v>
          </cell>
          <cell r="C153" t="str">
            <v>Nồi</v>
          </cell>
        </row>
        <row r="154">
          <cell r="A154" t="str">
            <v>ASLOM003</v>
          </cell>
          <cell r="B154" t="str">
            <v>Ốc Om Chuối Đậu</v>
          </cell>
          <cell r="C154" t="str">
            <v>Nồi</v>
          </cell>
        </row>
        <row r="155">
          <cell r="A155" t="str">
            <v>ASLOM004</v>
          </cell>
          <cell r="B155" t="str">
            <v>Cá Lăng Om Chuối Đậu</v>
          </cell>
          <cell r="C155" t="str">
            <v>Nồi</v>
          </cell>
        </row>
        <row r="156">
          <cell r="A156" t="str">
            <v>ASMAKN001</v>
          </cell>
          <cell r="B156" t="str">
            <v>Thịt Tươi Nhúng Lẩu (MV)</v>
          </cell>
          <cell r="C156" t="str">
            <v>Phần</v>
          </cell>
        </row>
        <row r="157">
          <cell r="A157" t="str">
            <v>ASMAKN002</v>
          </cell>
          <cell r="B157" t="str">
            <v>Mỳ Tôm (MV)</v>
          </cell>
          <cell r="C157" t="str">
            <v>Gói</v>
          </cell>
        </row>
        <row r="158">
          <cell r="A158" t="str">
            <v>ASMAKN003</v>
          </cell>
          <cell r="B158" t="str">
            <v>Bún Thêm (MV)</v>
          </cell>
          <cell r="C158" t="str">
            <v>Phần</v>
          </cell>
        </row>
        <row r="159">
          <cell r="A159" t="str">
            <v>ASMAKN004</v>
          </cell>
          <cell r="B159" t="str">
            <v>Thịt Ba Chỉ Bò Tơ Nhúng Lẩu (MV)</v>
          </cell>
          <cell r="C159" t="str">
            <v>Phần</v>
          </cell>
        </row>
        <row r="160">
          <cell r="A160" t="str">
            <v>ASMAKN005</v>
          </cell>
          <cell r="B160" t="str">
            <v>Đậu Phụ Nhúng Lẩu (MV)</v>
          </cell>
          <cell r="C160" t="str">
            <v>Phần</v>
          </cell>
        </row>
        <row r="161">
          <cell r="A161" t="str">
            <v>ASMAKN006</v>
          </cell>
          <cell r="B161" t="str">
            <v>Ba Chỉ Bò Mỹ Nhúng Lẩu (MV)</v>
          </cell>
          <cell r="C161" t="str">
            <v>Phần</v>
          </cell>
        </row>
        <row r="162">
          <cell r="A162" t="str">
            <v>ASMAKN007</v>
          </cell>
          <cell r="B162" t="str">
            <v>Bò Viên Nhúng Lẩu (MV)</v>
          </cell>
          <cell r="C162" t="str">
            <v>Phần</v>
          </cell>
        </row>
        <row r="163">
          <cell r="A163" t="str">
            <v>ASMAKN008</v>
          </cell>
          <cell r="B163" t="str">
            <v>Nấm Kim Châm Nhúng Lẩu (MV)</v>
          </cell>
          <cell r="C163" t="str">
            <v>Phần</v>
          </cell>
        </row>
        <row r="164">
          <cell r="A164" t="str">
            <v>ASMAKN009</v>
          </cell>
          <cell r="B164" t="str">
            <v>Rau Nhúng Lẩu (MV)</v>
          </cell>
          <cell r="C164" t="str">
            <v>Phần</v>
          </cell>
        </row>
        <row r="165">
          <cell r="A165" t="str">
            <v>ASMAKN010</v>
          </cell>
          <cell r="B165" t="str">
            <v>Rau Om Chuối Đậu (MV)</v>
          </cell>
          <cell r="C165" t="str">
            <v>Phần</v>
          </cell>
        </row>
        <row r="166">
          <cell r="A166" t="str">
            <v>ASMAKN011</v>
          </cell>
          <cell r="B166" t="str">
            <v>Nấm Tươi Nhúng Lẩu (MV)</v>
          </cell>
          <cell r="C166" t="str">
            <v>Phần</v>
          </cell>
        </row>
        <row r="167">
          <cell r="A167" t="str">
            <v>ASMAKN012</v>
          </cell>
          <cell r="B167" t="str">
            <v>Kim Chi Gọi Thêm (MV)</v>
          </cell>
          <cell r="C167" t="str">
            <v>Phần</v>
          </cell>
        </row>
        <row r="168">
          <cell r="A168" t="str">
            <v>ASMAKN013</v>
          </cell>
          <cell r="B168" t="str">
            <v>Gạch Cua Thêm (MV)</v>
          </cell>
          <cell r="C168" t="str">
            <v>Phần</v>
          </cell>
        </row>
        <row r="169">
          <cell r="A169" t="str">
            <v>ASMAKN014</v>
          </cell>
          <cell r="B169" t="str">
            <v>Trứng Thêm (MV)</v>
          </cell>
          <cell r="C169" t="str">
            <v>Phần</v>
          </cell>
        </row>
        <row r="170">
          <cell r="A170" t="str">
            <v>ASMAKN015</v>
          </cell>
          <cell r="B170" t="str">
            <v>Chân Gà Rút Xương (MV)</v>
          </cell>
          <cell r="C170" t="str">
            <v>Phần</v>
          </cell>
        </row>
        <row r="171">
          <cell r="A171" t="str">
            <v>ASMAKN016</v>
          </cell>
          <cell r="B171" t="str">
            <v>Dạ Dày Nhúng Lẩu (MV)</v>
          </cell>
          <cell r="C171" t="str">
            <v>Phần</v>
          </cell>
        </row>
        <row r="172">
          <cell r="A172" t="str">
            <v>ASMAKN017</v>
          </cell>
          <cell r="B172" t="str">
            <v>Sách Bò Nhúng Lẩu (MV)</v>
          </cell>
          <cell r="C172" t="str">
            <v>Phần</v>
          </cell>
        </row>
        <row r="173">
          <cell r="A173" t="str">
            <v>ASMAKN018</v>
          </cell>
          <cell r="B173" t="str">
            <v>Nạm Bò Nhúng Lẩu (MV)</v>
          </cell>
          <cell r="C173" t="str">
            <v>Phần</v>
          </cell>
        </row>
        <row r="174">
          <cell r="A174" t="str">
            <v>ASMAKN019</v>
          </cell>
          <cell r="B174" t="str">
            <v>Đuôi Bò Nhúng Lẩu (MV)</v>
          </cell>
          <cell r="C174" t="str">
            <v>Phần</v>
          </cell>
        </row>
        <row r="175">
          <cell r="A175" t="str">
            <v>ASMAKN020</v>
          </cell>
          <cell r="B175" t="str">
            <v>Gân Bò Nhúng Lẩu (MV)</v>
          </cell>
          <cell r="C175" t="str">
            <v>Phần</v>
          </cell>
        </row>
        <row r="176">
          <cell r="A176" t="str">
            <v>ASMAKN021</v>
          </cell>
          <cell r="B176" t="str">
            <v>Chả Lá Lốt (MV)</v>
          </cell>
          <cell r="C176" t="str">
            <v>Phần</v>
          </cell>
        </row>
        <row r="177">
          <cell r="A177" t="str">
            <v>ASMAKN022</v>
          </cell>
          <cell r="B177" t="str">
            <v>Chả Cá (MV)</v>
          </cell>
          <cell r="C177" t="str">
            <v>Phần</v>
          </cell>
        </row>
        <row r="178">
          <cell r="A178" t="str">
            <v>ASMAKN023</v>
          </cell>
          <cell r="B178" t="str">
            <v>Mọc Bò Nấm (MV)</v>
          </cell>
          <cell r="C178" t="str">
            <v>Phần</v>
          </cell>
        </row>
        <row r="179">
          <cell r="A179" t="str">
            <v>ASMAKN024</v>
          </cell>
          <cell r="B179" t="str">
            <v>Mọc Heo Nấm (MV)</v>
          </cell>
          <cell r="C179" t="str">
            <v>Phần</v>
          </cell>
        </row>
        <row r="180">
          <cell r="A180" t="str">
            <v>ASMAKN025</v>
          </cell>
          <cell r="B180" t="str">
            <v>Mọc Tôm Tươi (MV)</v>
          </cell>
          <cell r="C180" t="str">
            <v>Phần</v>
          </cell>
        </row>
        <row r="181">
          <cell r="A181" t="str">
            <v>ASMAKN026</v>
          </cell>
          <cell r="B181" t="str">
            <v>Mọc Sò Điệp (MV)</v>
          </cell>
          <cell r="C181" t="str">
            <v>Phần</v>
          </cell>
        </row>
        <row r="182">
          <cell r="A182" t="str">
            <v>ASMAKN027</v>
          </cell>
          <cell r="B182" t="str">
            <v>Đậu Hũ Phô Mai (MV)</v>
          </cell>
          <cell r="C182" t="str">
            <v>Phần</v>
          </cell>
        </row>
        <row r="183">
          <cell r="A183" t="str">
            <v>ASMAKN028</v>
          </cell>
          <cell r="B183" t="str">
            <v>Xúc xích phô mai (MV)</v>
          </cell>
          <cell r="C183" t="str">
            <v>Phần</v>
          </cell>
        </row>
        <row r="184">
          <cell r="A184" t="str">
            <v>ASMAKN029</v>
          </cell>
          <cell r="B184" t="str">
            <v>Tàu Hũ Ki Cuộn (MV)</v>
          </cell>
          <cell r="C184" t="str">
            <v>Phần</v>
          </cell>
        </row>
        <row r="185">
          <cell r="A185" t="str">
            <v>ASMAKN030</v>
          </cell>
          <cell r="B185" t="str">
            <v>Thanh cua nhúng lẩu (MV)</v>
          </cell>
          <cell r="C185" t="str">
            <v>Phần</v>
          </cell>
        </row>
        <row r="186">
          <cell r="A186" t="str">
            <v>ASMAKN031</v>
          </cell>
          <cell r="B186" t="str">
            <v>Viên Tôm (MV)</v>
          </cell>
          <cell r="C186" t="str">
            <v>Phần</v>
          </cell>
        </row>
        <row r="187">
          <cell r="A187" t="str">
            <v>ASMAKN032</v>
          </cell>
          <cell r="B187" t="str">
            <v>Bánh Đa (MV)</v>
          </cell>
          <cell r="C187" t="str">
            <v>Phần</v>
          </cell>
        </row>
        <row r="188">
          <cell r="A188" t="str">
            <v>ASMAKN033</v>
          </cell>
          <cell r="B188" t="str">
            <v>Mồng Tơi Nhúng Lẩu (MV)</v>
          </cell>
          <cell r="C188" t="str">
            <v>Phần</v>
          </cell>
        </row>
        <row r="189">
          <cell r="A189" t="str">
            <v>ASMAKN034</v>
          </cell>
          <cell r="B189" t="str">
            <v>Rau Tần Ô Nhúng Lẩu (MV)</v>
          </cell>
          <cell r="C189" t="str">
            <v>Phần</v>
          </cell>
        </row>
        <row r="190">
          <cell r="A190" t="str">
            <v>ASMAKN035</v>
          </cell>
          <cell r="B190" t="str">
            <v>Rau Muống Chẻ (MV)</v>
          </cell>
          <cell r="C190" t="str">
            <v>Phần</v>
          </cell>
        </row>
        <row r="191">
          <cell r="A191" t="str">
            <v>ASMAKN036</v>
          </cell>
          <cell r="B191" t="str">
            <v>Bầu Nhúng Lẩu (MV)</v>
          </cell>
          <cell r="C191" t="str">
            <v>Phần</v>
          </cell>
        </row>
        <row r="192">
          <cell r="A192" t="str">
            <v>ASMAKN037</v>
          </cell>
          <cell r="B192" t="str">
            <v>Mướp Hương Nhúng Lẩu (MV)</v>
          </cell>
          <cell r="C192" t="str">
            <v>Phần</v>
          </cell>
        </row>
        <row r="193">
          <cell r="A193" t="str">
            <v>ASMAKN038</v>
          </cell>
          <cell r="B193" t="str">
            <v>Cải thảo Nhúng Lẩu (MV)</v>
          </cell>
          <cell r="C193" t="str">
            <v>Phần</v>
          </cell>
        </row>
        <row r="194">
          <cell r="A194" t="str">
            <v>ASMAKN039</v>
          </cell>
          <cell r="B194" t="str">
            <v>Rau Xà Lách nhúng lẩu (MV)</v>
          </cell>
          <cell r="C194" t="str">
            <v>Phần</v>
          </cell>
        </row>
        <row r="195">
          <cell r="A195" t="str">
            <v>ASMAKN040</v>
          </cell>
          <cell r="B195" t="str">
            <v>Ngô ngọt nhúng lẩu (MV)</v>
          </cell>
          <cell r="C195" t="str">
            <v>Phần</v>
          </cell>
        </row>
        <row r="196">
          <cell r="A196" t="str">
            <v>ASMAKN041</v>
          </cell>
          <cell r="B196" t="str">
            <v>Rau Lẩu Cua( MV)</v>
          </cell>
          <cell r="C196" t="str">
            <v>Phần</v>
          </cell>
        </row>
        <row r="197">
          <cell r="A197" t="str">
            <v>ASMAKN042</v>
          </cell>
          <cell r="B197" t="str">
            <v>Rau Lẩu Thái( MV)</v>
          </cell>
          <cell r="C197" t="str">
            <v>Phần</v>
          </cell>
        </row>
        <row r="198">
          <cell r="A198" t="str">
            <v>ASMAKN043</v>
          </cell>
          <cell r="B198" t="str">
            <v>Set Rau Nấm (MV)</v>
          </cell>
          <cell r="C198" t="str">
            <v>Phần</v>
          </cell>
        </row>
        <row r="199">
          <cell r="A199" t="str">
            <v>ASMAKN044</v>
          </cell>
          <cell r="B199" t="str">
            <v>Gù Bò Nhúng Lẩu (MV)</v>
          </cell>
          <cell r="C199" t="str">
            <v>Phần</v>
          </cell>
        </row>
        <row r="200">
          <cell r="A200" t="str">
            <v>ASMAKN045</v>
          </cell>
          <cell r="B200" t="str">
            <v>Gà Tươi Nhúng Lẩu (Nửa Con) (MV)</v>
          </cell>
          <cell r="C200" t="str">
            <v>Phần</v>
          </cell>
        </row>
        <row r="201">
          <cell r="A201" t="str">
            <v>ASMAKN046</v>
          </cell>
          <cell r="B201" t="str">
            <v>Chim Câu Nhúng Lẩu (Cả Con) (MV)</v>
          </cell>
          <cell r="C201" t="str">
            <v>Phần</v>
          </cell>
        </row>
        <row r="202">
          <cell r="A202" t="str">
            <v>ASMAKN047</v>
          </cell>
          <cell r="B202" t="str">
            <v>Rau Lẩu Cà Chua (MV)</v>
          </cell>
          <cell r="C202" t="str">
            <v>Phần</v>
          </cell>
        </row>
        <row r="203">
          <cell r="A203" t="str">
            <v>ASMANO001</v>
          </cell>
          <cell r="B203" t="str">
            <v>Cơm Lam (MV)</v>
          </cell>
          <cell r="C203" t="str">
            <v>Phần</v>
          </cell>
        </row>
        <row r="204">
          <cell r="A204" t="str">
            <v>ASMANO002</v>
          </cell>
          <cell r="B204" t="str">
            <v>Xôi Chiên Bò Nấm (MV)</v>
          </cell>
          <cell r="C204" t="str">
            <v>Phần</v>
          </cell>
        </row>
        <row r="205">
          <cell r="A205" t="str">
            <v>ASMANO003</v>
          </cell>
          <cell r="B205" t="str">
            <v>Mì Xào Hải Sản (MV)</v>
          </cell>
          <cell r="C205" t="str">
            <v>Phần</v>
          </cell>
        </row>
        <row r="206">
          <cell r="A206" t="str">
            <v>ASMANO004</v>
          </cell>
          <cell r="B206" t="str">
            <v>Cơm Chiên Tôm Dứa (MV)</v>
          </cell>
          <cell r="C206" t="str">
            <v>Phần</v>
          </cell>
        </row>
        <row r="207">
          <cell r="A207" t="str">
            <v>ASMANO005</v>
          </cell>
          <cell r="B207" t="str">
            <v>Bánh Bao Chiên (MV)</v>
          </cell>
          <cell r="C207" t="str">
            <v>Phần</v>
          </cell>
        </row>
        <row r="208">
          <cell r="A208" t="str">
            <v>ASMCBO001</v>
          </cell>
          <cell r="B208" t="str">
            <v>Combo Hạnh Phúc (MV)</v>
          </cell>
          <cell r="C208" t="str">
            <v>Set</v>
          </cell>
        </row>
        <row r="209">
          <cell r="A209" t="str">
            <v>ASMCBO002</v>
          </cell>
          <cell r="B209" t="str">
            <v>Combo Tâm Giao (MV)</v>
          </cell>
          <cell r="C209" t="str">
            <v>Set</v>
          </cell>
        </row>
        <row r="210">
          <cell r="A210" t="str">
            <v>ASMCBO003</v>
          </cell>
          <cell r="B210" t="str">
            <v>Combo Thịnh Vượng (MV)</v>
          </cell>
          <cell r="C210" t="str">
            <v>Set</v>
          </cell>
        </row>
        <row r="211">
          <cell r="A211" t="str">
            <v>ASMCBO004</v>
          </cell>
          <cell r="B211" t="str">
            <v>Combo Sung Túc (MV)</v>
          </cell>
          <cell r="C211" t="str">
            <v>Set</v>
          </cell>
        </row>
        <row r="212">
          <cell r="A212" t="str">
            <v>ASMCBO005</v>
          </cell>
          <cell r="B212" t="str">
            <v>SET LẨU UYÊN ƯƠNG 1 (MV)</v>
          </cell>
          <cell r="C212" t="str">
            <v>Set</v>
          </cell>
        </row>
        <row r="213">
          <cell r="A213" t="str">
            <v>ASMCBO006</v>
          </cell>
          <cell r="B213" t="str">
            <v>SET LẨU UYÊN ƯƠNG 2 (MV)</v>
          </cell>
          <cell r="C213" t="str">
            <v>Set</v>
          </cell>
        </row>
        <row r="214">
          <cell r="A214" t="str">
            <v>ASMCBO007</v>
          </cell>
          <cell r="B214" t="str">
            <v>COMBO LẨU CUA 399K (MV)</v>
          </cell>
          <cell r="C214" t="str">
            <v>Set</v>
          </cell>
        </row>
        <row r="215">
          <cell r="A215" t="str">
            <v>ASMCBO008</v>
          </cell>
          <cell r="B215" t="str">
            <v>COMBO LẨU CUA 499K (MV)</v>
          </cell>
          <cell r="C215" t="str">
            <v>Set</v>
          </cell>
        </row>
        <row r="216">
          <cell r="A216" t="str">
            <v>ASMCBO009</v>
          </cell>
          <cell r="B216" t="str">
            <v>COMBO LẨU THÁI 399K( MV)</v>
          </cell>
          <cell r="C216" t="str">
            <v>Set</v>
          </cell>
        </row>
        <row r="217">
          <cell r="A217" t="str">
            <v>ASMCBO010</v>
          </cell>
          <cell r="B217" t="str">
            <v>COMBO LẨU THÁI 499K (MV)</v>
          </cell>
          <cell r="C217" t="str">
            <v>Set</v>
          </cell>
        </row>
        <row r="218">
          <cell r="A218" t="str">
            <v>ASMCBO011</v>
          </cell>
          <cell r="B218" t="str">
            <v>Tiệc 1 (MV)</v>
          </cell>
          <cell r="C218" t="str">
            <v>Set</v>
          </cell>
        </row>
        <row r="219">
          <cell r="A219" t="str">
            <v>ASMCBO012</v>
          </cell>
          <cell r="B219" t="str">
            <v>Tiệc 2 (MV)</v>
          </cell>
          <cell r="C219" t="str">
            <v>Set</v>
          </cell>
        </row>
        <row r="220">
          <cell r="A220" t="str">
            <v>ASMCBO013</v>
          </cell>
          <cell r="B220" t="str">
            <v>Tiệc 3 (MV)</v>
          </cell>
          <cell r="C220" t="str">
            <v>Set</v>
          </cell>
        </row>
        <row r="221">
          <cell r="A221" t="str">
            <v>ASMCCX001</v>
          </cell>
          <cell r="B221" t="str">
            <v>Heo Quay Cuốn Bánh Tráng (MV)</v>
          </cell>
          <cell r="C221" t="str">
            <v>Phần</v>
          </cell>
        </row>
        <row r="222">
          <cell r="A222" t="str">
            <v>ASMCCX002</v>
          </cell>
          <cell r="B222" t="str">
            <v>Bánh Tráng Heo Hấp (MV)</v>
          </cell>
          <cell r="C222" t="str">
            <v>Phần</v>
          </cell>
        </row>
        <row r="223">
          <cell r="A223" t="str">
            <v>ASMCCX003</v>
          </cell>
          <cell r="B223" t="str">
            <v>Bò Tơ Cuốn Bánh Tráng (MV)</v>
          </cell>
          <cell r="C223" t="str">
            <v>Phần</v>
          </cell>
        </row>
        <row r="224">
          <cell r="A224" t="str">
            <v>ASMCCX004</v>
          </cell>
          <cell r="B224" t="str">
            <v>Bò Lá Lốt Cuốn Bánh Tráng (MV)</v>
          </cell>
          <cell r="C224" t="str">
            <v>Phần</v>
          </cell>
        </row>
        <row r="225">
          <cell r="A225" t="str">
            <v>ASMCCX005</v>
          </cell>
          <cell r="B225" t="str">
            <v>Bánh Tráng Heo Quay (Size S) (MV)</v>
          </cell>
          <cell r="C225" t="str">
            <v>Phần</v>
          </cell>
        </row>
        <row r="226">
          <cell r="A226" t="str">
            <v>ASMCCX006</v>
          </cell>
          <cell r="B226" t="str">
            <v>Bánh Tráng Cuốn Bò Tơ (Size S) (MV)</v>
          </cell>
          <cell r="C226" t="str">
            <v>Phần</v>
          </cell>
        </row>
        <row r="227">
          <cell r="A227" t="str">
            <v>ASMCCX007</v>
          </cell>
          <cell r="B227" t="str">
            <v>Bánh Tráng Cuốn Bò Lá Lốt (Size S) (MV)</v>
          </cell>
          <cell r="C227" t="str">
            <v>Phần</v>
          </cell>
        </row>
        <row r="228">
          <cell r="A228" t="str">
            <v>ASMCCX008</v>
          </cell>
          <cell r="B228" t="str">
            <v>Mẹt Cuốn An Vũ Đặc Biệt (MV)</v>
          </cell>
          <cell r="C228" t="str">
            <v>Phần</v>
          </cell>
        </row>
        <row r="229">
          <cell r="A229" t="str">
            <v>ASMCCX009</v>
          </cell>
          <cell r="B229" t="str">
            <v>Bò Lụi Sả Cuốn Bánh Tráng (MV)</v>
          </cell>
          <cell r="C229" t="str">
            <v>Phần</v>
          </cell>
        </row>
        <row r="230">
          <cell r="A230" t="str">
            <v>ASMCCX010</v>
          </cell>
          <cell r="B230" t="str">
            <v>Bánh Tráng Cuốn Nem Bò Nướng (MV)</v>
          </cell>
          <cell r="C230" t="str">
            <v>Phần</v>
          </cell>
        </row>
        <row r="231">
          <cell r="A231" t="str">
            <v>ASMCCX011</v>
          </cell>
          <cell r="B231" t="str">
            <v>Heo Quay Bánh Hỏi (MV)</v>
          </cell>
          <cell r="C231" t="str">
            <v>Phần</v>
          </cell>
        </row>
        <row r="232">
          <cell r="A232" t="str">
            <v>ASMCHA001</v>
          </cell>
          <cell r="B232" t="str">
            <v>Mẹt Cuốn Ngũ Sắc (MV)</v>
          </cell>
          <cell r="C232" t="str">
            <v>Phần</v>
          </cell>
        </row>
        <row r="233">
          <cell r="A233" t="str">
            <v>ASMCHA002</v>
          </cell>
          <cell r="B233" t="str">
            <v>Chả Giò An Lạc (MV)</v>
          </cell>
          <cell r="C233" t="str">
            <v>Phần</v>
          </cell>
        </row>
        <row r="234">
          <cell r="A234" t="str">
            <v>ASMCHA003</v>
          </cell>
          <cell r="B234" t="str">
            <v>Nấm Thập Vị Thanh Lành (MV)</v>
          </cell>
          <cell r="C234" t="str">
            <v>Phần</v>
          </cell>
        </row>
        <row r="235">
          <cell r="A235" t="str">
            <v>ASMCHA004</v>
          </cell>
          <cell r="B235" t="str">
            <v>Nấm Xào Rau Củ Thập Cẩm (MV)</v>
          </cell>
          <cell r="C235" t="str">
            <v>Phần</v>
          </cell>
        </row>
        <row r="236">
          <cell r="A236" t="str">
            <v>ASMDQE001</v>
          </cell>
          <cell r="B236" t="str">
            <v>Chả Ốc Tây Hồ (MV)</v>
          </cell>
          <cell r="C236" t="str">
            <v>Phần</v>
          </cell>
        </row>
        <row r="237">
          <cell r="A237" t="str">
            <v>ASMDQE002</v>
          </cell>
          <cell r="B237" t="str">
            <v>Ốc Xào Chuối Đậu (MV)</v>
          </cell>
          <cell r="C237" t="str">
            <v>Phần</v>
          </cell>
        </row>
        <row r="238">
          <cell r="A238" t="str">
            <v>ASMDQE003</v>
          </cell>
          <cell r="B238" t="str">
            <v>Ốc Nhồi Ống Tre (MV)</v>
          </cell>
          <cell r="C238" t="str">
            <v>Phần</v>
          </cell>
        </row>
        <row r="239">
          <cell r="A239" t="str">
            <v>ASMDQE004</v>
          </cell>
          <cell r="B239" t="str">
            <v>Ếch Rang Muối (MV)</v>
          </cell>
          <cell r="C239" t="str">
            <v>Phần</v>
          </cell>
        </row>
        <row r="240">
          <cell r="A240" t="str">
            <v>ASMDQE005</v>
          </cell>
          <cell r="B240" t="str">
            <v>Lươn Nướng (MV)</v>
          </cell>
          <cell r="C240" t="str">
            <v>Phần</v>
          </cell>
        </row>
        <row r="241">
          <cell r="A241" t="str">
            <v>ASMDQE006</v>
          </cell>
          <cell r="B241" t="str">
            <v>Ếch Xào Chuối Đậu (MV)</v>
          </cell>
          <cell r="C241" t="str">
            <v>Phần</v>
          </cell>
        </row>
        <row r="242">
          <cell r="A242" t="str">
            <v>ASMDQE007</v>
          </cell>
          <cell r="B242" t="str">
            <v>Nem Ốc (MV)</v>
          </cell>
          <cell r="C242" t="str">
            <v>Phần</v>
          </cell>
        </row>
        <row r="243">
          <cell r="A243" t="str">
            <v>ASMDQE008</v>
          </cell>
          <cell r="B243" t="str">
            <v>Nem Gánh Hà Nội (MV)</v>
          </cell>
          <cell r="C243" t="str">
            <v>Phần</v>
          </cell>
        </row>
        <row r="244">
          <cell r="A244" t="str">
            <v>ASMHAS001</v>
          </cell>
          <cell r="B244" t="str">
            <v>Tôm Sú Xóc Tỏi (MV)</v>
          </cell>
          <cell r="C244" t="str">
            <v>Phần</v>
          </cell>
        </row>
        <row r="245">
          <cell r="A245" t="str">
            <v>ASMHAS002</v>
          </cell>
          <cell r="B245" t="str">
            <v>Tôm Nướng Muối Ớt (MV)</v>
          </cell>
          <cell r="C245" t="str">
            <v>Phần</v>
          </cell>
        </row>
        <row r="246">
          <cell r="A246" t="str">
            <v>ASMHAS003</v>
          </cell>
          <cell r="B246" t="str">
            <v>Tôm Sú Xốt Phô Mai (MV)</v>
          </cell>
          <cell r="C246" t="str">
            <v>Phần</v>
          </cell>
        </row>
        <row r="247">
          <cell r="A247" t="str">
            <v>ASMHAS004</v>
          </cell>
          <cell r="B247" t="str">
            <v>Mực Ống Xốt Thái (MV)</v>
          </cell>
          <cell r="C247" t="str">
            <v>Phần</v>
          </cell>
        </row>
        <row r="248">
          <cell r="A248" t="str">
            <v>ASMHAS005</v>
          </cell>
          <cell r="B248" t="str">
            <v>Mực Ống Chiên Bơ (MV)</v>
          </cell>
          <cell r="C248" t="str">
            <v>Phần</v>
          </cell>
        </row>
        <row r="249">
          <cell r="A249" t="str">
            <v>ASMHAS006</v>
          </cell>
          <cell r="B249" t="str">
            <v>Mực Nướng Muối Ớt (MV)</v>
          </cell>
          <cell r="C249" t="str">
            <v>Phần</v>
          </cell>
        </row>
        <row r="250">
          <cell r="A250" t="str">
            <v>ASMHGC001</v>
          </cell>
          <cell r="B250" t="str">
            <v>Chân Giò Quay Lu (MV)</v>
          </cell>
          <cell r="C250" t="str">
            <v>Phần</v>
          </cell>
        </row>
        <row r="251">
          <cell r="A251" t="str">
            <v>ASMHGC002</v>
          </cell>
          <cell r="B251" t="str">
            <v>Dồi Sụn Chiên (MV)</v>
          </cell>
          <cell r="C251" t="str">
            <v>Phần</v>
          </cell>
        </row>
        <row r="252">
          <cell r="A252" t="str">
            <v>ASMHGC003</v>
          </cell>
          <cell r="B252" t="str">
            <v>Má Heo Nướng (MV)</v>
          </cell>
          <cell r="C252" t="str">
            <v>Phần</v>
          </cell>
        </row>
        <row r="253">
          <cell r="A253" t="str">
            <v>ASMHGC004</v>
          </cell>
          <cell r="B253" t="str">
            <v>Heo Giòn Quay Lu (MV)</v>
          </cell>
          <cell r="C253" t="str">
            <v>Phần</v>
          </cell>
        </row>
        <row r="254">
          <cell r="A254" t="str">
            <v>ASMHGC005</v>
          </cell>
          <cell r="B254" t="str">
            <v>Má Đào Chiên Kiểu Thái (MV)</v>
          </cell>
          <cell r="C254" t="str">
            <v>Phần</v>
          </cell>
        </row>
        <row r="255">
          <cell r="A255" t="str">
            <v>ASMHGC006</v>
          </cell>
          <cell r="B255" t="str">
            <v>Gà Ri Chiên Mắm (1/2 Con) (MV)</v>
          </cell>
          <cell r="C255" t="str">
            <v>Phần</v>
          </cell>
        </row>
        <row r="256">
          <cell r="A256" t="str">
            <v>ASMHGC007</v>
          </cell>
          <cell r="B256" t="str">
            <v>Gà Quay Lu (1 Con) (MV)</v>
          </cell>
          <cell r="C256" t="str">
            <v>Phần</v>
          </cell>
        </row>
        <row r="257">
          <cell r="A257" t="str">
            <v>ASMHGC008</v>
          </cell>
          <cell r="B257" t="str">
            <v>Cánh Gà Chiên Mắm (MV)</v>
          </cell>
          <cell r="C257" t="str">
            <v>Phần</v>
          </cell>
        </row>
        <row r="258">
          <cell r="A258" t="str">
            <v>ASMHGC009</v>
          </cell>
          <cell r="B258" t="str">
            <v>Cá Lăng Rang Muối (MV)</v>
          </cell>
          <cell r="C258" t="str">
            <v>Phần</v>
          </cell>
        </row>
        <row r="259">
          <cell r="A259" t="str">
            <v>ASMHGC010</v>
          </cell>
          <cell r="B259" t="str">
            <v>Cá Lăng Nướng Riềng Mẻ (MV)</v>
          </cell>
          <cell r="C259" t="str">
            <v>Phần</v>
          </cell>
        </row>
        <row r="260">
          <cell r="A260" t="str">
            <v>ASMHGC011</v>
          </cell>
          <cell r="B260" t="str">
            <v>Cá Lăng Hấp Xì Dầu (MV)</v>
          </cell>
          <cell r="C260" t="str">
            <v>Phần</v>
          </cell>
        </row>
        <row r="261">
          <cell r="A261" t="str">
            <v>ASMHGC012</v>
          </cell>
          <cell r="B261" t="str">
            <v>Gà Quay Lu (1/2 Con) (MV)</v>
          </cell>
          <cell r="C261" t="str">
            <v>Phần</v>
          </cell>
        </row>
        <row r="262">
          <cell r="A262" t="str">
            <v>ASMHGC013</v>
          </cell>
          <cell r="B262" t="str">
            <v>Gà Quay Mắm Nhĩ (MV)</v>
          </cell>
          <cell r="C262" t="str">
            <v>Phần</v>
          </cell>
        </row>
        <row r="263">
          <cell r="A263" t="str">
            <v>ASMHGC014</v>
          </cell>
          <cell r="B263" t="str">
            <v>Gà Quay Mắm Nhĩ Nửa Con (MV)</v>
          </cell>
          <cell r="C263" t="str">
            <v>Phần</v>
          </cell>
        </row>
        <row r="264">
          <cell r="A264" t="str">
            <v>ASMHGC015</v>
          </cell>
          <cell r="B264" t="str">
            <v>Sụn Gà Rang Muối Hong Kong (MV)</v>
          </cell>
          <cell r="C264" t="str">
            <v>Phần</v>
          </cell>
        </row>
        <row r="265">
          <cell r="A265" t="str">
            <v>ASMHGC016</v>
          </cell>
          <cell r="B265" t="str">
            <v>Chân Gà Rang Muối Hong Kong (MV)</v>
          </cell>
          <cell r="C265" t="str">
            <v>Phần</v>
          </cell>
        </row>
        <row r="266">
          <cell r="A266" t="str">
            <v>ASMHQU001</v>
          </cell>
          <cell r="B266" t="str">
            <v>Nước Ép Dưa Hấu (MV)</v>
          </cell>
          <cell r="C266" t="str">
            <v>Ly</v>
          </cell>
        </row>
        <row r="267">
          <cell r="A267" t="str">
            <v>ASMHQU002</v>
          </cell>
          <cell r="B267" t="str">
            <v>Nước Ép Thơm (MV)</v>
          </cell>
          <cell r="C267" t="str">
            <v>Ly</v>
          </cell>
        </row>
        <row r="268">
          <cell r="A268" t="str">
            <v>ASMHQU003</v>
          </cell>
          <cell r="B268" t="str">
            <v>Nước Ép Cam (MV)</v>
          </cell>
          <cell r="C268" t="str">
            <v>Ly</v>
          </cell>
        </row>
        <row r="269">
          <cell r="A269" t="str">
            <v>ASMHQU004</v>
          </cell>
          <cell r="B269" t="str">
            <v>Trà Dưỡng Tâm (MV)</v>
          </cell>
          <cell r="C269" t="str">
            <v>Ly</v>
          </cell>
        </row>
        <row r="270">
          <cell r="A270" t="str">
            <v>ASMHQU005</v>
          </cell>
          <cell r="B270" t="str">
            <v>Trà Hoa Cúc (MV)</v>
          </cell>
          <cell r="C270" t="str">
            <v>Ly</v>
          </cell>
        </row>
        <row r="271">
          <cell r="A271" t="str">
            <v>ASMHQU006</v>
          </cell>
          <cell r="B271" t="str">
            <v>Trà Ổi Hồng (MV)</v>
          </cell>
          <cell r="C271" t="str">
            <v>Ly</v>
          </cell>
        </row>
        <row r="272">
          <cell r="A272" t="str">
            <v>ASMHQU007</v>
          </cell>
          <cell r="B272" t="str">
            <v>Trà Đào Hibicus (MV)</v>
          </cell>
          <cell r="C272" t="str">
            <v>Ly</v>
          </cell>
        </row>
        <row r="273">
          <cell r="A273" t="str">
            <v>ASMHQU008</v>
          </cell>
          <cell r="B273" t="str">
            <v>Nước Ép Chanh Dây (MV)</v>
          </cell>
          <cell r="C273" t="str">
            <v>Ly</v>
          </cell>
        </row>
        <row r="274">
          <cell r="A274" t="str">
            <v>ASMKVI001</v>
          </cell>
          <cell r="B274" t="str">
            <v>Đậu Hũ Chiên Trứng Muối (MV)</v>
          </cell>
          <cell r="C274" t="str">
            <v>Phần</v>
          </cell>
        </row>
        <row r="275">
          <cell r="A275" t="str">
            <v>ASMKVI002</v>
          </cell>
          <cell r="B275" t="str">
            <v>Khoai Lang Kén (MV)</v>
          </cell>
          <cell r="C275" t="str">
            <v>Phần</v>
          </cell>
        </row>
        <row r="276">
          <cell r="A276" t="str">
            <v>ASMKVI003</v>
          </cell>
          <cell r="B276" t="str">
            <v>Khoai Tây Chiên Lắc Phô Mai (MV)</v>
          </cell>
          <cell r="C276" t="str">
            <v>Phần</v>
          </cell>
        </row>
        <row r="277">
          <cell r="A277" t="str">
            <v>ASMKVI004</v>
          </cell>
          <cell r="B277" t="str">
            <v>Nấm Hải Sản Chiên Giòn (MV)</v>
          </cell>
          <cell r="C277" t="str">
            <v>Phần</v>
          </cell>
        </row>
        <row r="278">
          <cell r="A278" t="str">
            <v>ASMKVI005</v>
          </cell>
          <cell r="B278" t="str">
            <v>Tàu Hũ Cuộn Nhân Tôm (MV)</v>
          </cell>
          <cell r="C278" t="str">
            <v>Phần</v>
          </cell>
        </row>
        <row r="279">
          <cell r="A279" t="str">
            <v>ASMKVI006</v>
          </cell>
          <cell r="B279" t="str">
            <v>Há Cảo Nhân Tôm (MV)</v>
          </cell>
          <cell r="C279" t="str">
            <v>Phần</v>
          </cell>
        </row>
        <row r="280">
          <cell r="A280" t="str">
            <v>ASMKVI007</v>
          </cell>
          <cell r="B280" t="str">
            <v>Bò Cuốn Mỡ Chài (MV)</v>
          </cell>
          <cell r="C280" t="str">
            <v>Phần</v>
          </cell>
        </row>
        <row r="281">
          <cell r="A281" t="str">
            <v>ASMKVI008</v>
          </cell>
          <cell r="B281" t="str">
            <v>Hến Xúc Bánh Phồng (MV)</v>
          </cell>
          <cell r="C281" t="str">
            <v>Phần</v>
          </cell>
        </row>
        <row r="282">
          <cell r="A282" t="str">
            <v>ASMKVI009</v>
          </cell>
          <cell r="B282" t="str">
            <v>Hoành Thánh Chiên Nhân Tôm (MV)</v>
          </cell>
          <cell r="C282" t="str">
            <v>Phần</v>
          </cell>
        </row>
        <row r="283">
          <cell r="A283" t="str">
            <v>ASMLAU001</v>
          </cell>
          <cell r="B283" t="str">
            <v>Lẩu Riêu Cua Bầu Đặc Biệt (MV)</v>
          </cell>
          <cell r="C283" t="str">
            <v>Nồi</v>
          </cell>
        </row>
        <row r="284">
          <cell r="A284" t="str">
            <v>ASMLAU002</v>
          </cell>
          <cell r="B284" t="str">
            <v>Lẩu Cua Đồng Gà Ri (1 Con) (MV)</v>
          </cell>
          <cell r="C284" t="str">
            <v>Nồi</v>
          </cell>
        </row>
        <row r="285">
          <cell r="A285" t="str">
            <v>ASMLAU003</v>
          </cell>
          <cell r="B285" t="str">
            <v>Lẩu Cua Đồng Gà Ri (1/2 Con) (MV)</v>
          </cell>
          <cell r="C285" t="str">
            <v>Nồi</v>
          </cell>
        </row>
        <row r="286">
          <cell r="A286" t="str">
            <v>ASMLAU004</v>
          </cell>
          <cell r="B286" t="str">
            <v>Lẩu Bò Lá Giang (MV)</v>
          </cell>
          <cell r="C286" t="str">
            <v>Nồi</v>
          </cell>
        </row>
        <row r="287">
          <cell r="A287" t="str">
            <v>ASMLAU005</v>
          </cell>
          <cell r="B287" t="str">
            <v>Lẩu Gà Lá Giang (1 Con) (MV)</v>
          </cell>
          <cell r="C287" t="str">
            <v>Nồi</v>
          </cell>
        </row>
        <row r="288">
          <cell r="A288" t="str">
            <v>ASMLAU006</v>
          </cell>
          <cell r="B288" t="str">
            <v>Lẩu Gà Lá Giang (1/2 Con) (MV)</v>
          </cell>
          <cell r="C288" t="str">
            <v>Nồi</v>
          </cell>
        </row>
        <row r="289">
          <cell r="A289" t="str">
            <v>ASMLAU007</v>
          </cell>
          <cell r="B289" t="str">
            <v>Lẩu Cá Lăng Lá Giang (MV)</v>
          </cell>
          <cell r="C289" t="str">
            <v>Nồi</v>
          </cell>
        </row>
        <row r="290">
          <cell r="A290" t="str">
            <v>ASMLAU008</v>
          </cell>
          <cell r="B290" t="str">
            <v>Lẩu Riêu Cua Bầu Đặc Biệt (Size S) (MV)</v>
          </cell>
          <cell r="C290" t="str">
            <v>Nồi</v>
          </cell>
        </row>
        <row r="291">
          <cell r="A291" t="str">
            <v>ASMLAU009</v>
          </cell>
          <cell r="B291" t="str">
            <v>Lẩu Bò Lá Giang (Size S) (MV)</v>
          </cell>
          <cell r="C291" t="str">
            <v>Nồi</v>
          </cell>
        </row>
        <row r="292">
          <cell r="A292" t="str">
            <v>ASMLAU010</v>
          </cell>
          <cell r="B292" t="str">
            <v>Lẩu cua Đồng (MV)</v>
          </cell>
          <cell r="C292" t="str">
            <v>Nồi</v>
          </cell>
        </row>
        <row r="293">
          <cell r="A293" t="str">
            <v>ASMLAU011</v>
          </cell>
          <cell r="B293" t="str">
            <v>Lẩu Thái Cốt Bề Bề (MV)</v>
          </cell>
          <cell r="C293" t="str">
            <v>Nồi</v>
          </cell>
        </row>
        <row r="294">
          <cell r="A294" t="str">
            <v>ASMLAU012</v>
          </cell>
          <cell r="B294" t="str">
            <v>Mâm Lẩu Cua Bò (MV)</v>
          </cell>
          <cell r="C294" t="str">
            <v>Mâm</v>
          </cell>
        </row>
        <row r="295">
          <cell r="A295" t="str">
            <v>ASMLAU013</v>
          </cell>
          <cell r="B295" t="str">
            <v>Mâm Lẩu Cua Gà (MV)</v>
          </cell>
          <cell r="C295" t="str">
            <v>Mâm</v>
          </cell>
        </row>
        <row r="296">
          <cell r="A296" t="str">
            <v>ASMLAU014</v>
          </cell>
          <cell r="B296" t="str">
            <v>Mâm Lẩu Nấm Chim Câu (MV)</v>
          </cell>
          <cell r="C296" t="str">
            <v>Mâm</v>
          </cell>
        </row>
        <row r="297">
          <cell r="A297" t="str">
            <v>ASMLAU015</v>
          </cell>
          <cell r="B297" t="str">
            <v>Mâm Lẩu Nấm Bò (MV)</v>
          </cell>
          <cell r="C297" t="str">
            <v>Mâm</v>
          </cell>
        </row>
        <row r="298">
          <cell r="A298" t="str">
            <v>ASMLAU016</v>
          </cell>
          <cell r="B298" t="str">
            <v>Mâm Lẩu Nấm Gà (MV)</v>
          </cell>
          <cell r="C298" t="str">
            <v>Mâm</v>
          </cell>
        </row>
        <row r="299">
          <cell r="A299" t="str">
            <v>ASMLAU017</v>
          </cell>
          <cell r="B299" t="str">
            <v>Mâm Lẩu Cà Chua Bò (MV)</v>
          </cell>
          <cell r="C299" t="str">
            <v>Mâm</v>
          </cell>
        </row>
        <row r="300">
          <cell r="A300" t="str">
            <v>ASMLAU018</v>
          </cell>
          <cell r="B300" t="str">
            <v>Mâm Lẩu Cà Chua Gà (MV)</v>
          </cell>
          <cell r="C300" t="str">
            <v>Mâm</v>
          </cell>
        </row>
        <row r="301">
          <cell r="A301" t="str">
            <v>ASMLOM001</v>
          </cell>
          <cell r="B301" t="str">
            <v>Ếch Om Chuối Đậu (MV)</v>
          </cell>
          <cell r="C301" t="str">
            <v>Nồi</v>
          </cell>
        </row>
        <row r="302">
          <cell r="A302" t="str">
            <v>ASMLOM002</v>
          </cell>
          <cell r="B302" t="str">
            <v>Lươn Om Chuối Đậu (MV)</v>
          </cell>
          <cell r="C302" t="str">
            <v>Nồi</v>
          </cell>
        </row>
        <row r="303">
          <cell r="A303" t="str">
            <v>ASMLOM003</v>
          </cell>
          <cell r="B303" t="str">
            <v>Ốc Om Chuối Đậu (MV)</v>
          </cell>
          <cell r="C303" t="str">
            <v>Nồi</v>
          </cell>
        </row>
        <row r="304">
          <cell r="A304" t="str">
            <v>ASMLOM004</v>
          </cell>
          <cell r="B304" t="str">
            <v>Cá Lăng Om Chuối Đậu (MV)</v>
          </cell>
          <cell r="C304" t="str">
            <v>Nồi</v>
          </cell>
        </row>
        <row r="305">
          <cell r="A305" t="str">
            <v>ASMNCD001</v>
          </cell>
          <cell r="B305" t="str">
            <v>Bò Nướng Tảng (MV)</v>
          </cell>
          <cell r="C305" t="str">
            <v>Phần</v>
          </cell>
        </row>
        <row r="306">
          <cell r="A306" t="str">
            <v>ASMNCD002</v>
          </cell>
          <cell r="B306" t="str">
            <v>Nem Bò Nấm (MV)</v>
          </cell>
          <cell r="C306" t="str">
            <v>Phần</v>
          </cell>
        </row>
        <row r="307">
          <cell r="A307" t="str">
            <v>ASMNCD003</v>
          </cell>
          <cell r="B307" t="str">
            <v>Bò Nướng Lá Lốt (MV)</v>
          </cell>
          <cell r="C307" t="str">
            <v>Phần</v>
          </cell>
        </row>
        <row r="308">
          <cell r="A308" t="str">
            <v>ASMNCD004</v>
          </cell>
          <cell r="B308" t="str">
            <v>Đuôi Bò Tiềm Thuốc Bắc Củ Sen (MV)</v>
          </cell>
          <cell r="C308" t="str">
            <v>Phần</v>
          </cell>
        </row>
        <row r="309">
          <cell r="A309" t="str">
            <v>ASMNCD005</v>
          </cell>
          <cell r="B309" t="str">
            <v>Bò Nấm Xúc Phồng Tôm (MV)</v>
          </cell>
          <cell r="C309" t="str">
            <v>Phần</v>
          </cell>
        </row>
        <row r="310">
          <cell r="A310" t="str">
            <v>ASMNCD006</v>
          </cell>
          <cell r="B310" t="str">
            <v>Bò Hỏa Diệm Sơn (MV)</v>
          </cell>
          <cell r="C310" t="str">
            <v>Phần</v>
          </cell>
        </row>
        <row r="311">
          <cell r="A311" t="str">
            <v>ASMNCD007</v>
          </cell>
          <cell r="B311" t="str">
            <v>Bò Nướng Lụi Sả (MV)</v>
          </cell>
          <cell r="C311" t="str">
            <v>Phần</v>
          </cell>
        </row>
        <row r="312">
          <cell r="A312" t="str">
            <v>ASMNCD008</v>
          </cell>
          <cell r="B312" t="str">
            <v>Bê Chao Tây Bắc (MV)</v>
          </cell>
          <cell r="C312" t="str">
            <v>Phần</v>
          </cell>
        </row>
        <row r="313">
          <cell r="A313" t="str">
            <v>ASMNCD009</v>
          </cell>
          <cell r="B313" t="str">
            <v>Bò Lúc Lắc (MV)</v>
          </cell>
          <cell r="C313" t="str">
            <v>Phần</v>
          </cell>
        </row>
        <row r="314">
          <cell r="A314" t="str">
            <v>ASMRAU001</v>
          </cell>
          <cell r="B314" t="str">
            <v>Rau Muống Xào Tỏi (MV)</v>
          </cell>
          <cell r="C314" t="str">
            <v>Phần</v>
          </cell>
        </row>
        <row r="315">
          <cell r="A315" t="str">
            <v>ASMRAU002</v>
          </cell>
          <cell r="B315" t="str">
            <v>Nộm Sứa (MV)</v>
          </cell>
          <cell r="C315" t="str">
            <v>Phần</v>
          </cell>
        </row>
        <row r="316">
          <cell r="A316" t="str">
            <v>ASMRAU003</v>
          </cell>
          <cell r="B316" t="str">
            <v>Nộm Đu Đủ Heo Quay (MV)</v>
          </cell>
          <cell r="C316" t="str">
            <v>Phần</v>
          </cell>
        </row>
        <row r="317">
          <cell r="A317" t="str">
            <v>ASMRAU004</v>
          </cell>
          <cell r="B317" t="str">
            <v>Nộm Ngó Sen Tai Heo (MV)</v>
          </cell>
          <cell r="C317" t="str">
            <v>Phần</v>
          </cell>
        </row>
        <row r="318">
          <cell r="A318" t="str">
            <v>ASMRAU005</v>
          </cell>
          <cell r="B318" t="str">
            <v>Salad Rau Xanh Xốt Mè Rang (MV)</v>
          </cell>
          <cell r="C318" t="str">
            <v>Phần</v>
          </cell>
        </row>
        <row r="319">
          <cell r="A319" t="str">
            <v>ASMRAU006</v>
          </cell>
          <cell r="B319" t="str">
            <v>Salad Rong Biển Trứng Tôm (MV)</v>
          </cell>
          <cell r="C319" t="str">
            <v>Phần</v>
          </cell>
        </row>
        <row r="320">
          <cell r="A320" t="str">
            <v>ASMRAU007</v>
          </cell>
          <cell r="B320" t="str">
            <v>Nộm Bò Đu Đủ (MV)</v>
          </cell>
          <cell r="C320" t="str">
            <v>Phần</v>
          </cell>
        </row>
        <row r="321">
          <cell r="A321" t="str">
            <v>ASMRAU008</v>
          </cell>
          <cell r="B321" t="str">
            <v>Cải Làn Xào Tỏi (MV)</v>
          </cell>
          <cell r="C321" t="str">
            <v>Phần</v>
          </cell>
        </row>
        <row r="322">
          <cell r="A322" t="str">
            <v>ASMRAU009</v>
          </cell>
          <cell r="B322" t="str">
            <v>Salad Rau Vườn Nhiệt Đới (MV)</v>
          </cell>
          <cell r="C322" t="str">
            <v>Phần</v>
          </cell>
        </row>
        <row r="323">
          <cell r="A323" t="str">
            <v>ASMRAU010</v>
          </cell>
          <cell r="B323" t="str">
            <v>Nộm Bò Rau Tiến Vua (MV)</v>
          </cell>
          <cell r="C323" t="str">
            <v>Phần</v>
          </cell>
        </row>
        <row r="324">
          <cell r="A324" t="str">
            <v>ASMRUO001</v>
          </cell>
          <cell r="B324" t="str">
            <v>Rượu Bách Nhật (MV)</v>
          </cell>
          <cell r="C324" t="str">
            <v>Chai</v>
          </cell>
        </row>
        <row r="325">
          <cell r="A325" t="str">
            <v>ASNCD001</v>
          </cell>
          <cell r="B325" t="str">
            <v>Bò Nướng Tảng</v>
          </cell>
          <cell r="C325" t="str">
            <v>Phần</v>
          </cell>
        </row>
        <row r="326">
          <cell r="A326" t="str">
            <v>ASNCD002</v>
          </cell>
          <cell r="B326" t="str">
            <v>Nem Bò Nấm</v>
          </cell>
          <cell r="C326" t="str">
            <v>Phần</v>
          </cell>
        </row>
        <row r="327">
          <cell r="A327" t="str">
            <v>ASNCD003</v>
          </cell>
          <cell r="B327" t="str">
            <v>Bò Nướng Lá Lốt</v>
          </cell>
          <cell r="C327" t="str">
            <v>Phần</v>
          </cell>
        </row>
        <row r="328">
          <cell r="A328" t="str">
            <v>ASNCD004</v>
          </cell>
          <cell r="B328" t="str">
            <v>Đuôi Bò Tiềm Thuốc Bắc Củ Sen</v>
          </cell>
          <cell r="C328" t="str">
            <v>Phần</v>
          </cell>
        </row>
        <row r="329">
          <cell r="A329" t="str">
            <v>ASNCD005</v>
          </cell>
          <cell r="B329" t="str">
            <v>Bò Nấm Xúc Phồng Tôm</v>
          </cell>
          <cell r="C329" t="str">
            <v>Phần</v>
          </cell>
        </row>
        <row r="330">
          <cell r="A330" t="str">
            <v>ASNCD006</v>
          </cell>
          <cell r="B330" t="str">
            <v>Bò Tảng Cháy Lửa Hồng</v>
          </cell>
          <cell r="C330" t="str">
            <v>Phần</v>
          </cell>
        </row>
        <row r="331">
          <cell r="A331" t="str">
            <v>ASNCD007</v>
          </cell>
          <cell r="B331" t="str">
            <v>Bò Nướng Lụi Sả</v>
          </cell>
          <cell r="C331" t="str">
            <v>Phần</v>
          </cell>
        </row>
        <row r="332">
          <cell r="A332" t="str">
            <v>ASNCD008</v>
          </cell>
          <cell r="B332" t="str">
            <v>Bò Bóp Thấu</v>
          </cell>
          <cell r="C332" t="str">
            <v>Phần</v>
          </cell>
        </row>
        <row r="333">
          <cell r="A333" t="str">
            <v>ASNCD009</v>
          </cell>
          <cell r="B333" t="str">
            <v>Bê Chao Tây Bắc</v>
          </cell>
          <cell r="C333" t="str">
            <v>Phần</v>
          </cell>
        </row>
        <row r="334">
          <cell r="A334" t="str">
            <v>ASNCD010</v>
          </cell>
          <cell r="B334" t="str">
            <v>Bò Lúc Lắc</v>
          </cell>
          <cell r="C334" t="str">
            <v>Phần</v>
          </cell>
        </row>
        <row r="335">
          <cell r="A335" t="str">
            <v>ASRAU001</v>
          </cell>
          <cell r="B335" t="str">
            <v>Rau Muống Xào Tỏi</v>
          </cell>
          <cell r="C335" t="str">
            <v>Phần</v>
          </cell>
        </row>
        <row r="336">
          <cell r="A336" t="str">
            <v>ASRAU002</v>
          </cell>
          <cell r="B336" t="str">
            <v>Nộm Sứa</v>
          </cell>
          <cell r="C336" t="str">
            <v>Phần</v>
          </cell>
        </row>
        <row r="337">
          <cell r="A337" t="str">
            <v>ASRAU003</v>
          </cell>
          <cell r="B337" t="str">
            <v>Nộm Đu Đủ Heo Quay</v>
          </cell>
          <cell r="C337" t="str">
            <v>Phần</v>
          </cell>
        </row>
        <row r="338">
          <cell r="A338" t="str">
            <v>ASRAU004</v>
          </cell>
          <cell r="B338" t="str">
            <v>Nộm Ngó Sen Tai Heo</v>
          </cell>
          <cell r="C338" t="str">
            <v>Phần</v>
          </cell>
        </row>
        <row r="339">
          <cell r="A339" t="str">
            <v>ASRAU005</v>
          </cell>
          <cell r="B339" t="str">
            <v>Salad Rau Xanh Xốt Mè Rang</v>
          </cell>
          <cell r="C339" t="str">
            <v>Phần</v>
          </cell>
        </row>
        <row r="340">
          <cell r="A340" t="str">
            <v>ASRAU006</v>
          </cell>
          <cell r="B340" t="str">
            <v>Salad Rong Biển Trứng Tôm</v>
          </cell>
          <cell r="C340" t="str">
            <v>Phần</v>
          </cell>
        </row>
        <row r="341">
          <cell r="A341" t="str">
            <v>ASRAU007</v>
          </cell>
          <cell r="B341" t="str">
            <v>Nộm Bò Đu Đủ</v>
          </cell>
          <cell r="C341" t="str">
            <v>Phần</v>
          </cell>
        </row>
        <row r="342">
          <cell r="A342" t="str">
            <v>ASRAU008</v>
          </cell>
          <cell r="B342" t="str">
            <v>Cải Làn Xào Tỏi</v>
          </cell>
          <cell r="C342" t="str">
            <v>Phần</v>
          </cell>
        </row>
        <row r="343">
          <cell r="A343" t="str">
            <v>ASRAU009</v>
          </cell>
          <cell r="B343" t="str">
            <v>Salad Rau Vườn Nhiệt Đới</v>
          </cell>
          <cell r="C343" t="str">
            <v>Phần</v>
          </cell>
        </row>
        <row r="344">
          <cell r="A344" t="str">
            <v>ASRAU010</v>
          </cell>
          <cell r="B344" t="str">
            <v>Nộm Bò Rau Tiến Vua</v>
          </cell>
          <cell r="C344" t="str">
            <v>Phần</v>
          </cell>
        </row>
        <row r="345">
          <cell r="A345" t="str">
            <v>ASRUO001</v>
          </cell>
          <cell r="B345" t="str">
            <v>Rượu Bách Nhật</v>
          </cell>
          <cell r="C345" t="str">
            <v>Chai</v>
          </cell>
        </row>
        <row r="346">
          <cell r="A346" t="str">
            <v>ASTMI001</v>
          </cell>
          <cell r="B346" t="str">
            <v>Trái Cây Nhiệt Đới</v>
          </cell>
          <cell r="C346" t="str">
            <v>phần</v>
          </cell>
        </row>
        <row r="347">
          <cell r="A347" t="str">
            <v>ASTMI002</v>
          </cell>
          <cell r="B347" t="str">
            <v>Pana Cotta ( Tặng khách hàng)</v>
          </cell>
          <cell r="C347" t="str">
            <v>ly</v>
          </cell>
        </row>
        <row r="348">
          <cell r="A348" t="str">
            <v>BH100001</v>
          </cell>
          <cell r="B348" t="str">
            <v>KT-Bề bề xay (250g/túi)</v>
          </cell>
          <cell r="C348" t="str">
            <v>Túi</v>
          </cell>
        </row>
        <row r="349">
          <cell r="A349" t="str">
            <v>BH100002</v>
          </cell>
          <cell r="B349" t="str">
            <v>KT-Bê chao sơ chế (miếng)</v>
          </cell>
          <cell r="C349" t="str">
            <v>kg</v>
          </cell>
        </row>
        <row r="350">
          <cell r="A350" t="str">
            <v>BH100003</v>
          </cell>
          <cell r="B350" t="str">
            <v>KT-Bò khô</v>
          </cell>
          <cell r="C350" t="str">
            <v>Gói</v>
          </cell>
        </row>
        <row r="351">
          <cell r="A351" t="str">
            <v>BH100004</v>
          </cell>
          <cell r="B351" t="str">
            <v>KT-Bò khô (1kg)</v>
          </cell>
          <cell r="C351" t="str">
            <v>Gói</v>
          </cell>
        </row>
        <row r="352">
          <cell r="A352" t="str">
            <v>BH100005</v>
          </cell>
          <cell r="B352" t="str">
            <v>KT-Bò khô (500g)</v>
          </cell>
          <cell r="C352" t="str">
            <v>Gói</v>
          </cell>
        </row>
        <row r="353">
          <cell r="A353" t="str">
            <v>BH100006</v>
          </cell>
          <cell r="B353" t="str">
            <v>KT-Bò tơ ba chỉ chín (Bò tơ cuốn)</v>
          </cell>
          <cell r="C353" t="str">
            <v>kg</v>
          </cell>
        </row>
        <row r="354">
          <cell r="A354" t="str">
            <v>BH100007</v>
          </cell>
          <cell r="B354" t="str">
            <v>KT-Cánh gà khúc giữa tươi</v>
          </cell>
          <cell r="C354" t="str">
            <v>kg</v>
          </cell>
        </row>
        <row r="355">
          <cell r="A355" t="str">
            <v>BH100008</v>
          </cell>
          <cell r="B355" t="str">
            <v>KT-Chả ốc (6 viên/xuất)</v>
          </cell>
          <cell r="C355" t="str">
            <v>Suất</v>
          </cell>
        </row>
        <row r="356">
          <cell r="A356" t="str">
            <v>BH100009</v>
          </cell>
          <cell r="B356" t="str">
            <v>KT-Chân gà luộc (600g/túi)</v>
          </cell>
          <cell r="C356" t="str">
            <v>Túi</v>
          </cell>
        </row>
        <row r="357">
          <cell r="A357" t="str">
            <v>BH100010</v>
          </cell>
          <cell r="B357" t="str">
            <v>KT-Chân gà sả tắc (2.500g/túi)</v>
          </cell>
          <cell r="C357" t="str">
            <v>Túi</v>
          </cell>
        </row>
        <row r="358">
          <cell r="A358" t="str">
            <v>BH100011</v>
          </cell>
          <cell r="B358" t="str">
            <v>KT-Chân gà sả tắc (500g/suất)</v>
          </cell>
          <cell r="C358" t="str">
            <v>Suất</v>
          </cell>
        </row>
        <row r="359">
          <cell r="A359" t="str">
            <v>BH100012</v>
          </cell>
          <cell r="B359" t="str">
            <v>KT-Chân gà tàu xì (1.500g/túi)</v>
          </cell>
          <cell r="C359" t="str">
            <v>Túi</v>
          </cell>
        </row>
        <row r="360">
          <cell r="A360" t="str">
            <v>BH100013</v>
          </cell>
          <cell r="B360" t="str">
            <v>KT-Chân gà tàu xì (350g/suất)</v>
          </cell>
          <cell r="C360" t="str">
            <v>Suất</v>
          </cell>
        </row>
        <row r="361">
          <cell r="A361" t="str">
            <v>BH100014</v>
          </cell>
          <cell r="B361" t="str">
            <v>KT-Dạ dày tiềm tiêu xanh (10 suất/túi)</v>
          </cell>
          <cell r="C361" t="str">
            <v>Túi</v>
          </cell>
        </row>
        <row r="362">
          <cell r="A362" t="str">
            <v>BH100015</v>
          </cell>
          <cell r="B362" t="str">
            <v>KT-Dẻ sườn heo</v>
          </cell>
          <cell r="C362" t="str">
            <v>kg</v>
          </cell>
        </row>
        <row r="363">
          <cell r="A363" t="str">
            <v>BH100016</v>
          </cell>
          <cell r="B363" t="str">
            <v>KT-Dồi bò (hấp)</v>
          </cell>
          <cell r="C363" t="str">
            <v>Suất</v>
          </cell>
        </row>
        <row r="364">
          <cell r="A364" t="str">
            <v>BH100017</v>
          </cell>
          <cell r="B364" t="str">
            <v>KT-Đuôi bò tiềm thuốc bắc (400g/túi)</v>
          </cell>
          <cell r="C364" t="str">
            <v>Túi</v>
          </cell>
        </row>
        <row r="365">
          <cell r="A365" t="str">
            <v>BH100018</v>
          </cell>
          <cell r="B365" t="str">
            <v>KT-Gân bò thái ngâm sả</v>
          </cell>
          <cell r="C365" t="str">
            <v>kg</v>
          </cell>
        </row>
        <row r="366">
          <cell r="A366" t="str">
            <v>BH100019</v>
          </cell>
          <cell r="B366" t="str">
            <v>KT-Kho quẹt</v>
          </cell>
          <cell r="C366" t="str">
            <v>kg</v>
          </cell>
        </row>
        <row r="367">
          <cell r="A367" t="str">
            <v>BH100020</v>
          </cell>
          <cell r="B367" t="str">
            <v>KT-Lưỡi bò</v>
          </cell>
          <cell r="C367" t="str">
            <v>kg</v>
          </cell>
        </row>
        <row r="368">
          <cell r="A368" t="str">
            <v>BH100021</v>
          </cell>
          <cell r="B368" t="str">
            <v>KT-Mực sơ chế (150g)</v>
          </cell>
          <cell r="C368" t="str">
            <v>Suất</v>
          </cell>
        </row>
        <row r="369">
          <cell r="A369" t="str">
            <v>BH100022</v>
          </cell>
          <cell r="B369" t="str">
            <v>KT-Mực sơ chế (200g)</v>
          </cell>
          <cell r="C369" t="str">
            <v>Suất</v>
          </cell>
        </row>
        <row r="370">
          <cell r="A370" t="str">
            <v>BH100023</v>
          </cell>
          <cell r="B370" t="str">
            <v>KT-Nem bò nấm (12 cái/suất)</v>
          </cell>
          <cell r="C370" t="str">
            <v>Suất</v>
          </cell>
        </row>
        <row r="371">
          <cell r="A371" t="str">
            <v>BH100024</v>
          </cell>
          <cell r="B371" t="str">
            <v>KT-Sách ong hấp gừng (1.300g/túi)</v>
          </cell>
          <cell r="C371" t="str">
            <v>Túi</v>
          </cell>
        </row>
        <row r="372">
          <cell r="A372" t="str">
            <v>BH100025</v>
          </cell>
          <cell r="B372" t="str">
            <v>KT-Thăn ngoại bò (200 g/suất)</v>
          </cell>
          <cell r="C372" t="str">
            <v>Suất</v>
          </cell>
        </row>
        <row r="373">
          <cell r="A373" t="str">
            <v>BH100026</v>
          </cell>
          <cell r="B373" t="str">
            <v>KT-Thịt bò tảng</v>
          </cell>
          <cell r="C373" t="str">
            <v>kg</v>
          </cell>
        </row>
        <row r="374">
          <cell r="A374" t="str">
            <v>BH100027</v>
          </cell>
          <cell r="B374" t="str">
            <v>KT-Thịt diềm má (150g/suất)</v>
          </cell>
          <cell r="C374" t="str">
            <v>Suất</v>
          </cell>
        </row>
        <row r="375">
          <cell r="A375" t="str">
            <v>BH100028</v>
          </cell>
          <cell r="B375" t="str">
            <v>KT-Thịt diềm má (200g/suất)</v>
          </cell>
          <cell r="C375" t="str">
            <v>Suất</v>
          </cell>
        </row>
        <row r="376">
          <cell r="A376" t="str">
            <v>BH100029</v>
          </cell>
          <cell r="B376" t="str">
            <v>KT-Viên mọc bò (6 viên/xuất)</v>
          </cell>
          <cell r="C376" t="str">
            <v>Suất</v>
          </cell>
        </row>
        <row r="377">
          <cell r="A377" t="str">
            <v>BH100030</v>
          </cell>
          <cell r="B377" t="str">
            <v>KT-Bê chao (sơ chế)</v>
          </cell>
          <cell r="C377" t="str">
            <v>Suất</v>
          </cell>
        </row>
        <row r="378">
          <cell r="A378" t="str">
            <v>BH100031</v>
          </cell>
          <cell r="B378" t="str">
            <v>KT-Dạ dày tàu xì (10 suất/túi)</v>
          </cell>
          <cell r="C378" t="str">
            <v>Túi</v>
          </cell>
        </row>
        <row r="379">
          <cell r="A379" t="str">
            <v>BH100032</v>
          </cell>
          <cell r="B379" t="str">
            <v>KT-Dạ dày tàu xì (5 suất/túi)</v>
          </cell>
          <cell r="C379" t="str">
            <v>Túi</v>
          </cell>
        </row>
        <row r="380">
          <cell r="A380" t="str">
            <v>BH100033</v>
          </cell>
          <cell r="B380" t="str">
            <v>KT-Thăn ngoại bò (kg)</v>
          </cell>
          <cell r="C380" t="str">
            <v>kg</v>
          </cell>
        </row>
        <row r="381">
          <cell r="A381" t="str">
            <v>BH100034</v>
          </cell>
          <cell r="B381" t="str">
            <v>KT-Dạ dày tiềm tiêu xanh (5 suất/túi)</v>
          </cell>
          <cell r="C381" t="str">
            <v>Túi</v>
          </cell>
        </row>
        <row r="382">
          <cell r="A382" t="str">
            <v>BH100035</v>
          </cell>
          <cell r="B382" t="str">
            <v>KT-Cá trắm giòn file</v>
          </cell>
          <cell r="C382" t="str">
            <v>kg</v>
          </cell>
        </row>
        <row r="383">
          <cell r="A383" t="str">
            <v>BH100036</v>
          </cell>
          <cell r="B383" t="str">
            <v>KT-Thịt heo quay</v>
          </cell>
          <cell r="C383" t="str">
            <v>kg</v>
          </cell>
        </row>
        <row r="384">
          <cell r="A384" t="str">
            <v>BH100037</v>
          </cell>
          <cell r="B384" t="str">
            <v>KT-Xách bò hấp gừng (1.200g/túi)</v>
          </cell>
          <cell r="C384" t="str">
            <v>Túi</v>
          </cell>
        </row>
        <row r="385">
          <cell r="A385" t="str">
            <v>BH100038</v>
          </cell>
          <cell r="B385" t="str">
            <v>KT-Ếch chiên (465g/suất)</v>
          </cell>
          <cell r="C385" t="str">
            <v>Suất</v>
          </cell>
        </row>
        <row r="386">
          <cell r="A386" t="str">
            <v>BH100039</v>
          </cell>
          <cell r="B386" t="str">
            <v>KT-Bò cuốn lá lốt (12 cái/suất)</v>
          </cell>
          <cell r="C386" t="str">
            <v>Suất</v>
          </cell>
        </row>
        <row r="387">
          <cell r="A387" t="str">
            <v>BH100040</v>
          </cell>
          <cell r="B387" t="str">
            <v>KT-Ruột ốc (150g/suất)</v>
          </cell>
          <cell r="C387" t="str">
            <v>Suất</v>
          </cell>
        </row>
        <row r="388">
          <cell r="A388" t="str">
            <v>BH100041</v>
          </cell>
          <cell r="B388" t="str">
            <v>KT-Ếch tươi sơ chế</v>
          </cell>
          <cell r="C388" t="str">
            <v>kg</v>
          </cell>
        </row>
        <row r="389">
          <cell r="A389" t="str">
            <v>BH100042</v>
          </cell>
          <cell r="B389" t="str">
            <v>KT-Ốc hấp sả (6 con/suất)</v>
          </cell>
          <cell r="C389" t="str">
            <v>Suất</v>
          </cell>
        </row>
        <row r="390">
          <cell r="A390" t="str">
            <v>BH100043</v>
          </cell>
          <cell r="B390" t="str">
            <v>KT-Ếch tươi sơ chế (250gr)</v>
          </cell>
          <cell r="C390" t="str">
            <v>Suất</v>
          </cell>
        </row>
        <row r="391">
          <cell r="A391" t="str">
            <v>BH100044</v>
          </cell>
          <cell r="B391" t="str">
            <v>KT-Ếch tươi sơ chế (200gr)</v>
          </cell>
          <cell r="C391" t="str">
            <v>Suất</v>
          </cell>
        </row>
        <row r="392">
          <cell r="A392" t="str">
            <v>BH100045</v>
          </cell>
          <cell r="B392" t="str">
            <v>KT-Ốc nhồi ống tre (8 ống/suất)</v>
          </cell>
          <cell r="C392" t="str">
            <v>Suất</v>
          </cell>
        </row>
        <row r="393">
          <cell r="A393" t="str">
            <v>BH100046</v>
          </cell>
          <cell r="B393" t="str">
            <v>KT-Nước thịt cua (1.2kg/túi)</v>
          </cell>
          <cell r="C393" t="str">
            <v>Túi</v>
          </cell>
        </row>
        <row r="394">
          <cell r="A394" t="str">
            <v>BH100047</v>
          </cell>
          <cell r="B394" t="str">
            <v>KT-Nước thịt cua (400g/túi)</v>
          </cell>
          <cell r="C394" t="str">
            <v>Túi</v>
          </cell>
        </row>
        <row r="395">
          <cell r="A395" t="str">
            <v>BH100048</v>
          </cell>
          <cell r="B395" t="str">
            <v>KT-Lõi vai bò Kobe (kg)</v>
          </cell>
          <cell r="C395" t="str">
            <v>kg</v>
          </cell>
        </row>
        <row r="396">
          <cell r="A396" t="str">
            <v>BH100049</v>
          </cell>
          <cell r="B396" t="str">
            <v>KT-Chả cá (6 viên/suất)</v>
          </cell>
          <cell r="C396" t="str">
            <v>Suất</v>
          </cell>
        </row>
        <row r="397">
          <cell r="A397" t="str">
            <v>BH100050</v>
          </cell>
          <cell r="B397" t="str">
            <v>KT-Chân gà tàu xì (5 suất/túi)</v>
          </cell>
          <cell r="C397" t="str">
            <v>Túi</v>
          </cell>
        </row>
        <row r="398">
          <cell r="A398" t="str">
            <v>BH100051</v>
          </cell>
          <cell r="B398" t="str">
            <v>KT-Tàu hũ tôm tươi cuộn nấm (12 cái/túi)</v>
          </cell>
          <cell r="C398" t="str">
            <v>Túi</v>
          </cell>
        </row>
        <row r="399">
          <cell r="A399" t="str">
            <v>BH100052</v>
          </cell>
          <cell r="B399" t="str">
            <v>KT-Đuôi bò tiềm củ sen (500g/túi)</v>
          </cell>
          <cell r="C399" t="str">
            <v>Túi</v>
          </cell>
        </row>
        <row r="400">
          <cell r="A400" t="str">
            <v>BH100053</v>
          </cell>
          <cell r="B400" t="str">
            <v>KT-Dồi bò (5 suất/túi)</v>
          </cell>
          <cell r="C400" t="str">
            <v>Túi</v>
          </cell>
        </row>
        <row r="401">
          <cell r="A401" t="str">
            <v>BH100054</v>
          </cell>
          <cell r="B401" t="str">
            <v>KT-Bò tơ ba chỉ sống xay</v>
          </cell>
          <cell r="C401" t="str">
            <v>kg</v>
          </cell>
        </row>
        <row r="402">
          <cell r="A402" t="str">
            <v>BH100055</v>
          </cell>
          <cell r="B402" t="str">
            <v>KT-Bò lụi sả (12 cái/túi)</v>
          </cell>
          <cell r="C402" t="str">
            <v>Túi</v>
          </cell>
        </row>
        <row r="403">
          <cell r="A403" t="str">
            <v>BH100056</v>
          </cell>
          <cell r="B403" t="str">
            <v>KT-Mọc bò tươi</v>
          </cell>
          <cell r="C403" t="str">
            <v>kg</v>
          </cell>
        </row>
        <row r="404">
          <cell r="A404" t="str">
            <v>BH100057</v>
          </cell>
          <cell r="B404" t="str">
            <v>KT-Thịt xá xíu</v>
          </cell>
          <cell r="C404" t="str">
            <v>kg</v>
          </cell>
        </row>
        <row r="405">
          <cell r="A405" t="str">
            <v>BH100058</v>
          </cell>
          <cell r="B405" t="str">
            <v>KT-Bò sốt tiêu đen</v>
          </cell>
          <cell r="C405" t="str">
            <v>kg</v>
          </cell>
        </row>
        <row r="406">
          <cell r="A406" t="str">
            <v>BH100059</v>
          </cell>
          <cell r="B406" t="str">
            <v>KT-Pín bò (sơ chế)</v>
          </cell>
          <cell r="C406" t="str">
            <v>kg</v>
          </cell>
        </row>
        <row r="407">
          <cell r="A407" t="str">
            <v>BH100060</v>
          </cell>
          <cell r="B407" t="str">
            <v>KT-Gân bò (sơ chế)</v>
          </cell>
          <cell r="C407" t="str">
            <v>kg</v>
          </cell>
        </row>
        <row r="408">
          <cell r="A408" t="str">
            <v>BH100061</v>
          </cell>
          <cell r="B408" t="str">
            <v>KT-Đuôi bò (sơ chế)</v>
          </cell>
          <cell r="C408" t="str">
            <v>kg</v>
          </cell>
        </row>
        <row r="409">
          <cell r="A409" t="str">
            <v>BH100062</v>
          </cell>
          <cell r="B409" t="str">
            <v>KT-Đậu phụ tuyết (48 viên/túi)</v>
          </cell>
          <cell r="C409" t="str">
            <v>Túi</v>
          </cell>
        </row>
        <row r="410">
          <cell r="A410" t="str">
            <v>BH100063</v>
          </cell>
          <cell r="B410" t="str">
            <v>KT-Bò bít tết</v>
          </cell>
          <cell r="C410" t="str">
            <v>kg</v>
          </cell>
        </row>
        <row r="411">
          <cell r="A411" t="str">
            <v>BH100064</v>
          </cell>
          <cell r="B411" t="str">
            <v>KT-Gà bơ chanh</v>
          </cell>
          <cell r="C411" t="str">
            <v>kg</v>
          </cell>
        </row>
        <row r="412">
          <cell r="A412" t="str">
            <v>BH100065</v>
          </cell>
          <cell r="B412" t="str">
            <v>KT-Gà nấm</v>
          </cell>
          <cell r="C412" t="str">
            <v>kg</v>
          </cell>
        </row>
        <row r="413">
          <cell r="A413" t="str">
            <v>BH100066</v>
          </cell>
          <cell r="B413" t="str">
            <v>KT-Gà cari</v>
          </cell>
          <cell r="C413" t="str">
            <v>kg</v>
          </cell>
        </row>
        <row r="414">
          <cell r="A414" t="str">
            <v>BH100067</v>
          </cell>
          <cell r="B414" t="str">
            <v>KT-Sườn chua ngọt</v>
          </cell>
          <cell r="C414" t="str">
            <v>kg</v>
          </cell>
        </row>
        <row r="415">
          <cell r="A415" t="str">
            <v>BH100069</v>
          </cell>
          <cell r="B415" t="str">
            <v>KT-Thịt kho sống</v>
          </cell>
          <cell r="C415" t="str">
            <v>kg</v>
          </cell>
        </row>
        <row r="416">
          <cell r="A416" t="str">
            <v>BH100070</v>
          </cell>
          <cell r="B416" t="str">
            <v>KT-Thịt kho cá sống</v>
          </cell>
          <cell r="C416" t="str">
            <v>kg</v>
          </cell>
        </row>
        <row r="417">
          <cell r="A417" t="str">
            <v>BH100071</v>
          </cell>
          <cell r="B417" t="str">
            <v>KT-Tôm (sơ chế)</v>
          </cell>
          <cell r="C417" t="str">
            <v>kg</v>
          </cell>
        </row>
        <row r="418">
          <cell r="A418" t="str">
            <v>BH100072</v>
          </cell>
          <cell r="B418" t="str">
            <v>KT-Cá basa (sơ chế)</v>
          </cell>
          <cell r="C418" t="str">
            <v>kg</v>
          </cell>
        </row>
        <row r="419">
          <cell r="A419" t="str">
            <v>BH100073</v>
          </cell>
          <cell r="B419" t="str">
            <v>KT-Đùi gà táu</v>
          </cell>
          <cell r="C419" t="str">
            <v>kg</v>
          </cell>
        </row>
        <row r="420">
          <cell r="A420" t="str">
            <v>BH100074</v>
          </cell>
          <cell r="B420" t="str">
            <v>KT-Quẩy nhồi hải sản (2 cái/suất)</v>
          </cell>
          <cell r="C420" t="str">
            <v>Suất</v>
          </cell>
        </row>
        <row r="421">
          <cell r="A421" t="str">
            <v>BH100075</v>
          </cell>
          <cell r="B421" t="str">
            <v>KT-Lạp sườn</v>
          </cell>
          <cell r="C421" t="str">
            <v>kg</v>
          </cell>
        </row>
        <row r="422">
          <cell r="A422" t="str">
            <v>BH100076</v>
          </cell>
          <cell r="B422" t="str">
            <v>KT-Mỡ lợn</v>
          </cell>
          <cell r="C422" t="str">
            <v>kg</v>
          </cell>
        </row>
        <row r="423">
          <cell r="A423" t="str">
            <v>BH100077</v>
          </cell>
          <cell r="B423" t="str">
            <v>KT-Mỡ gà</v>
          </cell>
          <cell r="C423" t="str">
            <v>kg</v>
          </cell>
        </row>
        <row r="424">
          <cell r="A424" t="str">
            <v>BH100078</v>
          </cell>
          <cell r="B424" t="str">
            <v>KT-Quẩy nhồi hải sản</v>
          </cell>
          <cell r="C424" t="str">
            <v>Cái</v>
          </cell>
        </row>
        <row r="425">
          <cell r="A425" t="str">
            <v>BH100079</v>
          </cell>
          <cell r="B425" t="str">
            <v>KT-Lạp xưởng xào (130g/túi)</v>
          </cell>
          <cell r="C425" t="str">
            <v>Túi</v>
          </cell>
        </row>
        <row r="426">
          <cell r="A426" t="str">
            <v>BH100080</v>
          </cell>
          <cell r="B426" t="str">
            <v>KT-Nấm xào (230g/túi)</v>
          </cell>
          <cell r="C426" t="str">
            <v>Túi</v>
          </cell>
        </row>
        <row r="427">
          <cell r="A427" t="str">
            <v>BH100081</v>
          </cell>
          <cell r="B427" t="str">
            <v>KT-Gà ướp karaage</v>
          </cell>
          <cell r="C427" t="str">
            <v>kg</v>
          </cell>
        </row>
        <row r="428">
          <cell r="A428" t="str">
            <v>BH100082</v>
          </cell>
          <cell r="B428" t="str">
            <v>KT-Lõi vai bò Mỹ bào</v>
          </cell>
          <cell r="C428" t="str">
            <v>kg</v>
          </cell>
        </row>
        <row r="429">
          <cell r="A429" t="str">
            <v>BH100083</v>
          </cell>
          <cell r="B429" t="str">
            <v>KT-Má heo xá xíu</v>
          </cell>
          <cell r="C429" t="str">
            <v>kg</v>
          </cell>
        </row>
        <row r="430">
          <cell r="A430" t="str">
            <v>BH100084</v>
          </cell>
          <cell r="B430" t="str">
            <v>KT-Lõi vai bò Mỹ cắt miếng</v>
          </cell>
          <cell r="C430" t="str">
            <v>kg</v>
          </cell>
        </row>
        <row r="431">
          <cell r="A431" t="str">
            <v>BH200001</v>
          </cell>
          <cell r="B431" t="str">
            <v>KT-Bột rang muối</v>
          </cell>
          <cell r="C431" t="str">
            <v>kg</v>
          </cell>
        </row>
        <row r="432">
          <cell r="A432" t="str">
            <v>BH200002</v>
          </cell>
          <cell r="B432" t="str">
            <v>KT-Bột tổng hợp</v>
          </cell>
          <cell r="C432" t="str">
            <v>kg</v>
          </cell>
        </row>
        <row r="433">
          <cell r="A433" t="str">
            <v>BH200003</v>
          </cell>
          <cell r="B433" t="str">
            <v>KT-Bột xóc tỏi (500gr/túi)</v>
          </cell>
          <cell r="C433" t="str">
            <v>kg</v>
          </cell>
        </row>
        <row r="434">
          <cell r="A434" t="str">
            <v>BH200004</v>
          </cell>
          <cell r="B434" t="str">
            <v>KT-Combo lẩu chua cô đặc</v>
          </cell>
          <cell r="C434" t="str">
            <v>Túi</v>
          </cell>
        </row>
        <row r="435">
          <cell r="A435" t="str">
            <v>BH200005</v>
          </cell>
          <cell r="B435" t="str">
            <v>KT-Combo lẩu nấm cô đặc</v>
          </cell>
          <cell r="C435" t="str">
            <v>Túi</v>
          </cell>
        </row>
        <row r="436">
          <cell r="A436" t="str">
            <v>BH200006</v>
          </cell>
          <cell r="B436" t="str">
            <v>KT-Combo lẩu tứ xuyên</v>
          </cell>
          <cell r="C436" t="str">
            <v>Túi</v>
          </cell>
        </row>
        <row r="437">
          <cell r="A437" t="str">
            <v>BH200007</v>
          </cell>
          <cell r="B437" t="str">
            <v>KT-Combo lẩu thái cô đặc</v>
          </cell>
          <cell r="C437" t="str">
            <v>Túi</v>
          </cell>
        </row>
        <row r="438">
          <cell r="A438" t="str">
            <v>BH200008</v>
          </cell>
          <cell r="B438" t="str">
            <v>KT-Chẩm chéo</v>
          </cell>
          <cell r="C438" t="str">
            <v>kg</v>
          </cell>
        </row>
        <row r="439">
          <cell r="A439" t="str">
            <v>BH200009</v>
          </cell>
          <cell r="B439" t="str">
            <v>KT-Dầu điều</v>
          </cell>
          <cell r="C439" t="str">
            <v>kg</v>
          </cell>
        </row>
        <row r="440">
          <cell r="A440" t="str">
            <v>BH200010</v>
          </cell>
          <cell r="B440" t="str">
            <v>KT-Gia vị canh cua</v>
          </cell>
          <cell r="C440" t="str">
            <v>Gói</v>
          </cell>
        </row>
        <row r="441">
          <cell r="A441" t="str">
            <v>BH200011</v>
          </cell>
          <cell r="B441" t="str">
            <v>KT-Gia vị lẩu bò tiêu xanh</v>
          </cell>
          <cell r="C441" t="str">
            <v>Gói</v>
          </cell>
        </row>
        <row r="442">
          <cell r="A442" t="str">
            <v>BH200012</v>
          </cell>
          <cell r="B442" t="str">
            <v>KT-Gia vị lẩu cua (396 g/ túi - 5 nồi)</v>
          </cell>
          <cell r="C442" t="str">
            <v>Gói</v>
          </cell>
        </row>
        <row r="443">
          <cell r="A443" t="str">
            <v>BH200013</v>
          </cell>
          <cell r="B443" t="str">
            <v>KT-Gia vị lẩu chua cô đặc (150g/túi)</v>
          </cell>
          <cell r="C443" t="str">
            <v>Túi</v>
          </cell>
        </row>
        <row r="444">
          <cell r="A444" t="str">
            <v>BH200014</v>
          </cell>
          <cell r="B444" t="str">
            <v>KT-Gia vị lẩu nấm cô đặc (168g/túi)</v>
          </cell>
          <cell r="C444" t="str">
            <v>Túi</v>
          </cell>
        </row>
        <row r="445">
          <cell r="A445" t="str">
            <v>BH200015</v>
          </cell>
          <cell r="B445" t="str">
            <v>KT-Gia vị lẩu nấm cô đặc (250g/túi)</v>
          </cell>
          <cell r="C445" t="str">
            <v>Túi</v>
          </cell>
        </row>
        <row r="446">
          <cell r="A446" t="str">
            <v>BH200016</v>
          </cell>
          <cell r="B446" t="str">
            <v>KT-Gia vị lẩu tứ xuyên 1 (gia vị khô)</v>
          </cell>
          <cell r="C446" t="str">
            <v>Gói</v>
          </cell>
        </row>
        <row r="447">
          <cell r="A447" t="str">
            <v>BH200017</v>
          </cell>
          <cell r="B447" t="str">
            <v>KT-Gia vị lẩu tứ xuyên 2 (gia vị nước)</v>
          </cell>
          <cell r="C447" t="str">
            <v>Gói</v>
          </cell>
        </row>
        <row r="448">
          <cell r="A448" t="str">
            <v>BH200018</v>
          </cell>
          <cell r="B448" t="str">
            <v>KT-Gia vị lẩu tứ xuyên 3 (gia vị xuyên tiêu xanh)</v>
          </cell>
          <cell r="C448" t="str">
            <v>Gói</v>
          </cell>
        </row>
        <row r="449">
          <cell r="A449" t="str">
            <v>BH200019</v>
          </cell>
          <cell r="B449" t="str">
            <v>KT-Gia vị lẩu thái cô đặc (890g/túi)</v>
          </cell>
          <cell r="C449" t="str">
            <v>Túi</v>
          </cell>
        </row>
        <row r="450">
          <cell r="A450" t="str">
            <v>BH200020</v>
          </cell>
          <cell r="B450" t="str">
            <v>KT-Gia vị pha nước lẩu ăn thêm</v>
          </cell>
          <cell r="C450" t="str">
            <v>Gói</v>
          </cell>
        </row>
        <row r="451">
          <cell r="A451" t="str">
            <v>BH200021</v>
          </cell>
          <cell r="B451" t="str">
            <v>KT-Kim chi (NMSX)</v>
          </cell>
          <cell r="C451" t="str">
            <v>kg</v>
          </cell>
        </row>
        <row r="452">
          <cell r="A452" t="str">
            <v>BH200022</v>
          </cell>
          <cell r="B452" t="str">
            <v>KT-Lạc rang</v>
          </cell>
          <cell r="C452" t="str">
            <v>kg</v>
          </cell>
        </row>
        <row r="453">
          <cell r="A453" t="str">
            <v>BH200023</v>
          </cell>
          <cell r="B453" t="str">
            <v>KT-Mắm nêm chế biến</v>
          </cell>
          <cell r="C453" t="str">
            <v>kg</v>
          </cell>
        </row>
        <row r="454">
          <cell r="A454" t="str">
            <v>BH200024</v>
          </cell>
          <cell r="B454" t="str">
            <v>KT-Muối chấm gà</v>
          </cell>
          <cell r="C454" t="str">
            <v>kg</v>
          </cell>
        </row>
        <row r="455">
          <cell r="A455" t="str">
            <v>BH200025</v>
          </cell>
          <cell r="B455" t="str">
            <v>KT-Nước cốt dừa (250g/túi)</v>
          </cell>
          <cell r="C455" t="str">
            <v>Túi</v>
          </cell>
        </row>
        <row r="456">
          <cell r="A456" t="str">
            <v>BH200026</v>
          </cell>
          <cell r="B456" t="str">
            <v>KT-Nước cốt lẩu nấm cô đặc (1kg/túi)</v>
          </cell>
          <cell r="C456" t="str">
            <v>Túi</v>
          </cell>
        </row>
        <row r="457">
          <cell r="A457" t="str">
            <v>BH200027</v>
          </cell>
          <cell r="B457" t="str">
            <v>KT-Nước cốt lẩu tứ xuyên (210g/gói)</v>
          </cell>
          <cell r="C457" t="str">
            <v>Gói</v>
          </cell>
        </row>
        <row r="458">
          <cell r="A458" t="str">
            <v>BH200028</v>
          </cell>
          <cell r="B458" t="str">
            <v>KT-Nước chấm cá</v>
          </cell>
          <cell r="C458" t="str">
            <v>kg</v>
          </cell>
        </row>
        <row r="459">
          <cell r="A459" t="str">
            <v>BH200029</v>
          </cell>
          <cell r="B459" t="str">
            <v>KT-Nước chấm ốc (500g/túi)</v>
          </cell>
          <cell r="C459" t="str">
            <v>kg</v>
          </cell>
        </row>
        <row r="460">
          <cell r="A460" t="str">
            <v>BH200030</v>
          </cell>
          <cell r="B460" t="str">
            <v>KT-Nước lẩu ăn thêm</v>
          </cell>
          <cell r="C460" t="str">
            <v>kg</v>
          </cell>
        </row>
        <row r="461">
          <cell r="A461" t="str">
            <v>BH200031</v>
          </cell>
          <cell r="B461" t="str">
            <v>KT-Nước lẩu chua cô đặc (1000g/túi)</v>
          </cell>
          <cell r="C461" t="str">
            <v>Túi</v>
          </cell>
        </row>
        <row r="462">
          <cell r="A462" t="str">
            <v>BH200032</v>
          </cell>
          <cell r="B462" t="str">
            <v>KT-Nước lẩu nấm cô đặc (750g/túi)</v>
          </cell>
          <cell r="C462" t="str">
            <v>Túi</v>
          </cell>
        </row>
        <row r="463">
          <cell r="A463" t="str">
            <v>BH200033</v>
          </cell>
          <cell r="B463" t="str">
            <v>KT-Nước lẩu thái cô đặc (750g/túi)</v>
          </cell>
          <cell r="C463" t="str">
            <v>Túi</v>
          </cell>
        </row>
        <row r="464">
          <cell r="A464" t="str">
            <v>BH200034</v>
          </cell>
          <cell r="B464" t="str">
            <v>KT-Nước me (400g/túi)</v>
          </cell>
          <cell r="C464" t="str">
            <v>Túi</v>
          </cell>
        </row>
        <row r="465">
          <cell r="A465" t="str">
            <v>BH200035</v>
          </cell>
          <cell r="B465" t="str">
            <v>KT-Nước nộm salad (nước nộm)</v>
          </cell>
          <cell r="C465" t="str">
            <v>kg</v>
          </cell>
        </row>
        <row r="466">
          <cell r="A466" t="str">
            <v>BH200036</v>
          </cell>
          <cell r="B466" t="str">
            <v>KT-Nước ngâm chân gà (750g/túi)</v>
          </cell>
          <cell r="C466" t="str">
            <v>Túi</v>
          </cell>
        </row>
        <row r="467">
          <cell r="A467" t="str">
            <v>BH200037</v>
          </cell>
          <cell r="B467" t="str">
            <v>KT-Nước ngâm rau tiến vua</v>
          </cell>
          <cell r="C467" t="str">
            <v>kg</v>
          </cell>
        </row>
        <row r="468">
          <cell r="A468" t="str">
            <v>BH200038</v>
          </cell>
          <cell r="B468" t="str">
            <v>KT-Rượu đốt</v>
          </cell>
          <cell r="C468" t="str">
            <v>Lít</v>
          </cell>
        </row>
        <row r="469">
          <cell r="A469" t="str">
            <v>BH200039</v>
          </cell>
          <cell r="B469" t="str">
            <v>KT-Sốt bào ngư</v>
          </cell>
          <cell r="C469" t="str">
            <v>kg</v>
          </cell>
        </row>
        <row r="470">
          <cell r="A470" t="str">
            <v>BH200040</v>
          </cell>
          <cell r="B470" t="str">
            <v>KT-Sốt chanh leo</v>
          </cell>
          <cell r="C470" t="str">
            <v>kg</v>
          </cell>
        </row>
        <row r="471">
          <cell r="A471" t="str">
            <v>BH200041</v>
          </cell>
          <cell r="B471" t="str">
            <v>KT-Sốt cháy tỏi</v>
          </cell>
          <cell r="C471" t="str">
            <v>kg</v>
          </cell>
        </row>
        <row r="472">
          <cell r="A472" t="str">
            <v>BH200042</v>
          </cell>
          <cell r="B472" t="str">
            <v>KT-Sốt chấm bò Fuji</v>
          </cell>
          <cell r="C472" t="str">
            <v>kg</v>
          </cell>
        </row>
        <row r="473">
          <cell r="A473" t="str">
            <v>BH200043</v>
          </cell>
          <cell r="B473" t="str">
            <v>KT-Sốt chấm Thái đỏ</v>
          </cell>
          <cell r="C473" t="str">
            <v>kg</v>
          </cell>
        </row>
        <row r="474">
          <cell r="A474" t="str">
            <v>BH200044</v>
          </cell>
          <cell r="B474" t="str">
            <v>KT-Sốt chấm thịt nướng (mới)</v>
          </cell>
          <cell r="C474" t="str">
            <v>kg</v>
          </cell>
        </row>
        <row r="475">
          <cell r="A475" t="str">
            <v>BH200045</v>
          </cell>
          <cell r="B475" t="str">
            <v>KT-Sốt chấm xanh</v>
          </cell>
          <cell r="C475" t="str">
            <v>kg</v>
          </cell>
        </row>
        <row r="476">
          <cell r="A476" t="str">
            <v>BH200046</v>
          </cell>
          <cell r="B476" t="str">
            <v>KT-Sốt gà rang gừng</v>
          </cell>
          <cell r="C476" t="str">
            <v>kg</v>
          </cell>
        </row>
        <row r="477">
          <cell r="A477" t="str">
            <v>BH200047</v>
          </cell>
          <cell r="B477" t="str">
            <v>KT-Sốt hoàng kim</v>
          </cell>
          <cell r="C477" t="str">
            <v>kg</v>
          </cell>
        </row>
        <row r="478">
          <cell r="A478" t="str">
            <v>BH200048</v>
          </cell>
          <cell r="B478" t="str">
            <v>KT-Sốt kim chi</v>
          </cell>
          <cell r="C478" t="str">
            <v>kg</v>
          </cell>
        </row>
        <row r="479">
          <cell r="A479" t="str">
            <v>BH200049</v>
          </cell>
          <cell r="B479" t="str">
            <v>KT-Sốt mắm gà</v>
          </cell>
          <cell r="C479" t="str">
            <v>kg</v>
          </cell>
        </row>
        <row r="480">
          <cell r="A480" t="str">
            <v>BH200050</v>
          </cell>
          <cell r="B480" t="str">
            <v>KT-Sốt muối ớt nướng</v>
          </cell>
          <cell r="C480" t="str">
            <v>kg</v>
          </cell>
        </row>
        <row r="481">
          <cell r="A481" t="str">
            <v>BH200051</v>
          </cell>
          <cell r="B481" t="str">
            <v>KT-Sốt nướng tảng</v>
          </cell>
          <cell r="C481" t="str">
            <v>kg</v>
          </cell>
        </row>
        <row r="482">
          <cell r="A482" t="str">
            <v>BH200052</v>
          </cell>
          <cell r="B482" t="str">
            <v>KT-Sốt Phomai (1kg/túi)</v>
          </cell>
          <cell r="C482" t="str">
            <v>kg</v>
          </cell>
        </row>
        <row r="483">
          <cell r="A483" t="str">
            <v>BH200053</v>
          </cell>
          <cell r="B483" t="str">
            <v>KT-Sốt Salad</v>
          </cell>
          <cell r="C483" t="str">
            <v>kg</v>
          </cell>
        </row>
        <row r="484">
          <cell r="A484" t="str">
            <v>BH200054</v>
          </cell>
          <cell r="B484" t="str">
            <v>KT-Sốt tái chanh</v>
          </cell>
          <cell r="C484" t="str">
            <v>kg</v>
          </cell>
        </row>
        <row r="485">
          <cell r="A485" t="str">
            <v>BH200055</v>
          </cell>
          <cell r="B485" t="str">
            <v>KT-Sốt tiêu đen</v>
          </cell>
          <cell r="C485" t="str">
            <v>kg</v>
          </cell>
        </row>
        <row r="486">
          <cell r="A486" t="str">
            <v>BH200056</v>
          </cell>
          <cell r="B486" t="str">
            <v>KT-Sốt trộn thái (500g/túi)</v>
          </cell>
          <cell r="C486" t="str">
            <v>kg</v>
          </cell>
        </row>
        <row r="487">
          <cell r="A487" t="str">
            <v>BH200057</v>
          </cell>
          <cell r="B487" t="str">
            <v>KT-Sốt ướp bò xông hơi</v>
          </cell>
          <cell r="C487" t="str">
            <v>kg</v>
          </cell>
        </row>
        <row r="488">
          <cell r="A488" t="str">
            <v>BH200058</v>
          </cell>
          <cell r="B488" t="str">
            <v>KT-Sốt Xá Xíu (1kg/túi)</v>
          </cell>
          <cell r="C488" t="str">
            <v>kg</v>
          </cell>
        </row>
        <row r="489">
          <cell r="A489" t="str">
            <v>BH200059</v>
          </cell>
          <cell r="B489" t="str">
            <v>KT-Sốt xào bắp bò (nộm)</v>
          </cell>
          <cell r="C489" t="str">
            <v>kg</v>
          </cell>
        </row>
        <row r="490">
          <cell r="A490" t="str">
            <v>BH200060</v>
          </cell>
          <cell r="B490" t="str">
            <v>KT-Sốt xào rau</v>
          </cell>
          <cell r="C490" t="str">
            <v>kg</v>
          </cell>
        </row>
        <row r="491">
          <cell r="A491" t="str">
            <v>BH200061</v>
          </cell>
          <cell r="B491" t="str">
            <v>KT-Sốt xào sách</v>
          </cell>
          <cell r="C491" t="str">
            <v>kg</v>
          </cell>
        </row>
        <row r="492">
          <cell r="A492" t="str">
            <v>BH200062</v>
          </cell>
          <cell r="B492" t="str">
            <v>KT-Sốt xì dầu</v>
          </cell>
          <cell r="C492" t="str">
            <v>kg</v>
          </cell>
        </row>
        <row r="493">
          <cell r="A493" t="str">
            <v>BH200063</v>
          </cell>
          <cell r="B493" t="str">
            <v>KT-Sốt XO-BT</v>
          </cell>
          <cell r="C493" t="str">
            <v>kg</v>
          </cell>
        </row>
        <row r="494">
          <cell r="A494" t="str">
            <v>BH200064</v>
          </cell>
          <cell r="B494" t="str">
            <v>KT-Thính gạo (200g/túi)</v>
          </cell>
          <cell r="C494" t="str">
            <v>kg</v>
          </cell>
        </row>
        <row r="495">
          <cell r="A495" t="str">
            <v>BH200065</v>
          </cell>
          <cell r="B495" t="str">
            <v>KT-Sốt salad mè rang</v>
          </cell>
          <cell r="C495" t="str">
            <v>kg</v>
          </cell>
        </row>
        <row r="496">
          <cell r="A496" t="str">
            <v>BH200066</v>
          </cell>
          <cell r="B496" t="str">
            <v>KT-Sốt mắm tỏi</v>
          </cell>
          <cell r="C496" t="str">
            <v>kg</v>
          </cell>
        </row>
        <row r="497">
          <cell r="A497" t="str">
            <v>BH200067</v>
          </cell>
          <cell r="B497" t="str">
            <v>KT-Gia vị heo quay</v>
          </cell>
          <cell r="C497" t="str">
            <v>kg</v>
          </cell>
        </row>
        <row r="498">
          <cell r="A498" t="str">
            <v>BH200068</v>
          </cell>
          <cell r="B498" t="str">
            <v>KT-Nước ngâm rau củ quả muối</v>
          </cell>
          <cell r="C498" t="str">
            <v>kg</v>
          </cell>
        </row>
        <row r="499">
          <cell r="A499" t="str">
            <v>BH200069</v>
          </cell>
          <cell r="B499" t="str">
            <v>KT-Sốt chấm gà lu</v>
          </cell>
          <cell r="C499" t="str">
            <v>kg</v>
          </cell>
        </row>
        <row r="500">
          <cell r="A500" t="str">
            <v>BH200070</v>
          </cell>
          <cell r="B500" t="str">
            <v>KT-Nước tắm gà lu</v>
          </cell>
          <cell r="C500" t="str">
            <v>kg</v>
          </cell>
        </row>
        <row r="501">
          <cell r="A501" t="str">
            <v>BH200071</v>
          </cell>
          <cell r="B501" t="str">
            <v>KT-Bột chiên nấm</v>
          </cell>
          <cell r="C501" t="str">
            <v>kg</v>
          </cell>
        </row>
        <row r="502">
          <cell r="A502" t="str">
            <v>BH200072</v>
          </cell>
          <cell r="B502" t="str">
            <v>KT-Xôi nếp nương</v>
          </cell>
          <cell r="C502" t="str">
            <v>kg</v>
          </cell>
        </row>
        <row r="503">
          <cell r="A503" t="str">
            <v>BH200073</v>
          </cell>
          <cell r="B503" t="str">
            <v>KT-Muối vừng</v>
          </cell>
          <cell r="C503" t="str">
            <v>kg</v>
          </cell>
        </row>
        <row r="504">
          <cell r="A504" t="str">
            <v>BH200074</v>
          </cell>
          <cell r="B504" t="str">
            <v>KT-Gia vị nước om chuối đậu</v>
          </cell>
          <cell r="C504" t="str">
            <v>Gói</v>
          </cell>
        </row>
        <row r="505">
          <cell r="A505" t="str">
            <v>BH200075</v>
          </cell>
          <cell r="B505" t="str">
            <v>KT-Nước tiềm óc heo</v>
          </cell>
          <cell r="C505" t="str">
            <v>kg</v>
          </cell>
        </row>
        <row r="506">
          <cell r="A506" t="str">
            <v>BH200076</v>
          </cell>
          <cell r="B506" t="str">
            <v>KT-Combo lẩu lá giang</v>
          </cell>
          <cell r="C506" t="str">
            <v>Túi</v>
          </cell>
        </row>
        <row r="507">
          <cell r="A507" t="str">
            <v>BH200077</v>
          </cell>
          <cell r="B507" t="str">
            <v>KT-Nước cốt lẩu lá giang (1kg/túi)</v>
          </cell>
          <cell r="C507" t="str">
            <v>Túi</v>
          </cell>
        </row>
        <row r="508">
          <cell r="A508" t="str">
            <v>BH200078</v>
          </cell>
          <cell r="B508" t="str">
            <v>KT-Gia vị lẩu lá giang (150g/túi)</v>
          </cell>
          <cell r="C508" t="str">
            <v>Túi</v>
          </cell>
        </row>
        <row r="509">
          <cell r="A509" t="str">
            <v>BH200079</v>
          </cell>
          <cell r="B509" t="str">
            <v>KT-Nước me (150g/túi)</v>
          </cell>
          <cell r="C509" t="str">
            <v>Túi</v>
          </cell>
        </row>
        <row r="510">
          <cell r="A510" t="str">
            <v>BH200080</v>
          </cell>
          <cell r="B510" t="str">
            <v>KT-Gia vị lẩu cua (406g/túi)</v>
          </cell>
          <cell r="C510" t="str">
            <v>Gói</v>
          </cell>
        </row>
        <row r="511">
          <cell r="A511" t="str">
            <v>BH200081</v>
          </cell>
          <cell r="B511" t="str">
            <v>KT-Sốt sa tế</v>
          </cell>
          <cell r="C511" t="str">
            <v>kg</v>
          </cell>
        </row>
        <row r="512">
          <cell r="A512" t="str">
            <v>BH200082</v>
          </cell>
          <cell r="B512" t="str">
            <v>KT-Nước hầm sâm</v>
          </cell>
          <cell r="C512" t="str">
            <v>kg</v>
          </cell>
        </row>
        <row r="513">
          <cell r="A513" t="str">
            <v>BH200083</v>
          </cell>
          <cell r="B513" t="str">
            <v>KT-Nước cốt dừa LW</v>
          </cell>
          <cell r="C513" t="str">
            <v>kg</v>
          </cell>
        </row>
        <row r="514">
          <cell r="A514" t="str">
            <v>BH200084</v>
          </cell>
          <cell r="B514" t="str">
            <v>KT-Cơm lam (12 ống/túi)</v>
          </cell>
          <cell r="C514" t="str">
            <v>Túi</v>
          </cell>
        </row>
        <row r="515">
          <cell r="A515" t="str">
            <v>BH200085</v>
          </cell>
          <cell r="B515" t="str">
            <v>KT-Sốt bánh bao (làm chân gà tàu xì)</v>
          </cell>
          <cell r="C515" t="str">
            <v>kg</v>
          </cell>
        </row>
        <row r="516">
          <cell r="A516" t="str">
            <v>BH200086</v>
          </cell>
          <cell r="B516" t="str">
            <v>KT-Sốt sa tế tôm sò điệp (160g/lọ)</v>
          </cell>
          <cell r="C516" t="str">
            <v>Lọ</v>
          </cell>
        </row>
        <row r="517">
          <cell r="A517" t="str">
            <v>BH200087</v>
          </cell>
          <cell r="B517" t="str">
            <v>KT-Nước tàu hũ trứng HK</v>
          </cell>
          <cell r="C517" t="str">
            <v>kg</v>
          </cell>
        </row>
        <row r="518">
          <cell r="A518" t="str">
            <v>BH200088</v>
          </cell>
          <cell r="B518" t="str">
            <v>KT-Sốt bò cháy tiêu xanh</v>
          </cell>
          <cell r="C518" t="str">
            <v>kg</v>
          </cell>
        </row>
        <row r="519">
          <cell r="A519" t="str">
            <v>BH200089</v>
          </cell>
          <cell r="B519" t="str">
            <v>KT-Nước cốt xương cô đặc</v>
          </cell>
          <cell r="C519" t="str">
            <v>kg</v>
          </cell>
        </row>
        <row r="520">
          <cell r="A520" t="str">
            <v>BH200090</v>
          </cell>
          <cell r="B520" t="str">
            <v>KT-Nước ninh xương</v>
          </cell>
          <cell r="C520" t="str">
            <v>kg</v>
          </cell>
        </row>
        <row r="521">
          <cell r="A521" t="str">
            <v>BH200091</v>
          </cell>
          <cell r="B521" t="str">
            <v>KT-Nước cốt chè sương sa</v>
          </cell>
          <cell r="C521" t="str">
            <v>kg</v>
          </cell>
        </row>
        <row r="522">
          <cell r="A522" t="str">
            <v>BH200092</v>
          </cell>
          <cell r="B522" t="str">
            <v>KT-Gia vị sốt sữa chua</v>
          </cell>
          <cell r="C522" t="str">
            <v>kg</v>
          </cell>
        </row>
        <row r="523">
          <cell r="A523" t="str">
            <v>BH200093</v>
          </cell>
          <cell r="B523" t="str">
            <v>KT-Sốt Teriyaki</v>
          </cell>
          <cell r="C523" t="str">
            <v>kg</v>
          </cell>
        </row>
        <row r="524">
          <cell r="A524" t="str">
            <v>BH200094</v>
          </cell>
          <cell r="B524" t="str">
            <v>KT-Sốt ướp bò lụi sả</v>
          </cell>
          <cell r="C524" t="str">
            <v>kg</v>
          </cell>
        </row>
        <row r="525">
          <cell r="A525" t="str">
            <v>BH200095</v>
          </cell>
          <cell r="B525" t="str">
            <v>KT-Nước xông hơi</v>
          </cell>
          <cell r="C525" t="str">
            <v>kg</v>
          </cell>
        </row>
        <row r="526">
          <cell r="A526" t="str">
            <v>BH200096</v>
          </cell>
          <cell r="B526" t="str">
            <v>KT-Kim chi HS</v>
          </cell>
          <cell r="C526" t="str">
            <v>kg</v>
          </cell>
        </row>
        <row r="527">
          <cell r="A527" t="str">
            <v>BH200097</v>
          </cell>
          <cell r="B527" t="str">
            <v>KT-Gia vị lẩu thảo mộc (Nồi 10L)</v>
          </cell>
          <cell r="C527" t="str">
            <v>Gói</v>
          </cell>
        </row>
        <row r="528">
          <cell r="A528" t="str">
            <v>BH200098</v>
          </cell>
          <cell r="B528" t="str">
            <v>KT-Bột rang muối HK</v>
          </cell>
          <cell r="C528" t="str">
            <v>kg</v>
          </cell>
        </row>
        <row r="529">
          <cell r="A529" t="str">
            <v>BH200099</v>
          </cell>
          <cell r="B529" t="str">
            <v>KT-Sốt nấm</v>
          </cell>
          <cell r="C529" t="str">
            <v>kg</v>
          </cell>
        </row>
        <row r="530">
          <cell r="A530" t="str">
            <v>BH200100</v>
          </cell>
          <cell r="B530" t="str">
            <v>KT-Khoai bổ cau</v>
          </cell>
          <cell r="C530" t="str">
            <v>kg</v>
          </cell>
        </row>
        <row r="531">
          <cell r="A531" t="str">
            <v>BH200101</v>
          </cell>
          <cell r="B531" t="str">
            <v>KT-Sốt me</v>
          </cell>
          <cell r="C531" t="str">
            <v>kg</v>
          </cell>
        </row>
        <row r="532">
          <cell r="A532" t="str">
            <v>BH200102</v>
          </cell>
          <cell r="B532" t="str">
            <v>KT-Ớt xá xíu</v>
          </cell>
          <cell r="C532" t="str">
            <v>kg</v>
          </cell>
        </row>
        <row r="533">
          <cell r="A533" t="str">
            <v>BH200103</v>
          </cell>
          <cell r="B533" t="str">
            <v>KT-Sốt chua ngọt</v>
          </cell>
          <cell r="C533" t="str">
            <v>kg</v>
          </cell>
        </row>
        <row r="534">
          <cell r="A534" t="str">
            <v>BH200104</v>
          </cell>
          <cell r="B534" t="str">
            <v>KT-Sốt bơ chanh</v>
          </cell>
          <cell r="C534" t="str">
            <v>kg</v>
          </cell>
        </row>
        <row r="535">
          <cell r="A535" t="str">
            <v>BH200105</v>
          </cell>
          <cell r="B535" t="str">
            <v>KT-Sốt bò tiêu đen</v>
          </cell>
          <cell r="C535" t="str">
            <v>kg</v>
          </cell>
        </row>
        <row r="536">
          <cell r="A536" t="str">
            <v>BH200106</v>
          </cell>
          <cell r="B536" t="str">
            <v>KT-Sốt cá kho</v>
          </cell>
          <cell r="C536" t="str">
            <v>kg</v>
          </cell>
        </row>
        <row r="537">
          <cell r="A537" t="str">
            <v>BH200107</v>
          </cell>
          <cell r="B537" t="str">
            <v>KT-Sốt cari</v>
          </cell>
          <cell r="C537" t="str">
            <v>kg</v>
          </cell>
        </row>
        <row r="538">
          <cell r="A538" t="str">
            <v>BH200108</v>
          </cell>
          <cell r="B538" t="str">
            <v>KT-Sốt niêu</v>
          </cell>
          <cell r="C538" t="str">
            <v>kg</v>
          </cell>
        </row>
        <row r="539">
          <cell r="A539" t="str">
            <v>BH200109</v>
          </cell>
          <cell r="B539" t="str">
            <v>KT-Nước xá xíu</v>
          </cell>
          <cell r="C539" t="str">
            <v>kg</v>
          </cell>
        </row>
        <row r="540">
          <cell r="A540" t="str">
            <v>BH200110</v>
          </cell>
          <cell r="B540" t="str">
            <v>KT-Nấm xào</v>
          </cell>
          <cell r="C540" t="str">
            <v>kg</v>
          </cell>
        </row>
        <row r="541">
          <cell r="A541" t="str">
            <v>BH200111</v>
          </cell>
          <cell r="B541" t="str">
            <v>KT-Mỡ hành</v>
          </cell>
          <cell r="C541" t="str">
            <v>kg</v>
          </cell>
        </row>
        <row r="542">
          <cell r="A542" t="str">
            <v>BH200112</v>
          </cell>
          <cell r="B542" t="str">
            <v>KT-Mỡ chiên khoai</v>
          </cell>
          <cell r="C542" t="str">
            <v>kg</v>
          </cell>
        </row>
        <row r="543">
          <cell r="A543" t="str">
            <v>BH200113</v>
          </cell>
          <cell r="B543" t="str">
            <v>KT-Hành phi HS</v>
          </cell>
          <cell r="C543" t="str">
            <v>kg</v>
          </cell>
        </row>
        <row r="544">
          <cell r="A544" t="str">
            <v>BH200114</v>
          </cell>
          <cell r="B544" t="str">
            <v>KT-Gia vị bò 9kg</v>
          </cell>
          <cell r="C544" t="str">
            <v>Gói</v>
          </cell>
        </row>
        <row r="545">
          <cell r="A545" t="str">
            <v>BH200115</v>
          </cell>
          <cell r="B545" t="str">
            <v>KT-Gia vị bò 4.5kg</v>
          </cell>
          <cell r="C545" t="str">
            <v>Gói</v>
          </cell>
        </row>
        <row r="546">
          <cell r="A546" t="str">
            <v>BH200116</v>
          </cell>
          <cell r="B546" t="str">
            <v>KT-Gia vị xá xíu 10kg</v>
          </cell>
          <cell r="C546" t="str">
            <v>Gói</v>
          </cell>
        </row>
        <row r="547">
          <cell r="A547" t="str">
            <v>BH200117</v>
          </cell>
          <cell r="B547" t="str">
            <v>KT-Gia vị xá xíu 15kg</v>
          </cell>
          <cell r="C547" t="str">
            <v>Gói</v>
          </cell>
        </row>
        <row r="548">
          <cell r="A548" t="str">
            <v>BH200118</v>
          </cell>
          <cell r="B548" t="str">
            <v>KT-Gia vị gà bơ chanh 8kg</v>
          </cell>
          <cell r="C548" t="str">
            <v>Gói</v>
          </cell>
        </row>
        <row r="549">
          <cell r="A549" t="str">
            <v>BH200119</v>
          </cell>
          <cell r="B549" t="str">
            <v>KT-Gia vị gà bơ chanh 4kg</v>
          </cell>
          <cell r="C549" t="str">
            <v>Gói</v>
          </cell>
        </row>
        <row r="550">
          <cell r="A550" t="str">
            <v>BH200120</v>
          </cell>
          <cell r="B550" t="str">
            <v>KT-Gia vị gà nấm 6kg</v>
          </cell>
          <cell r="C550" t="str">
            <v>Gói</v>
          </cell>
        </row>
        <row r="551">
          <cell r="A551" t="str">
            <v>BH200121</v>
          </cell>
          <cell r="B551" t="str">
            <v>KT-Gia vị gà nấm 4kg</v>
          </cell>
          <cell r="C551" t="str">
            <v>Gói</v>
          </cell>
        </row>
        <row r="552">
          <cell r="A552" t="str">
            <v>BH200122</v>
          </cell>
          <cell r="B552" t="str">
            <v>KT-Gia vị sườn chua ngọt</v>
          </cell>
          <cell r="C552" t="str">
            <v>Gói</v>
          </cell>
        </row>
        <row r="553">
          <cell r="A553" t="str">
            <v>BH200123</v>
          </cell>
          <cell r="B553" t="str">
            <v>KT-Gia vị đùi gà quay 12 cái</v>
          </cell>
          <cell r="C553" t="str">
            <v>Gói</v>
          </cell>
        </row>
        <row r="554">
          <cell r="A554" t="str">
            <v>BH200124</v>
          </cell>
          <cell r="B554" t="str">
            <v>KT-Gia vị sốt bơ chanh</v>
          </cell>
          <cell r="C554" t="str">
            <v>Gói</v>
          </cell>
        </row>
        <row r="555">
          <cell r="A555" t="str">
            <v>BH200125</v>
          </cell>
          <cell r="B555" t="str">
            <v>KT-Sốt xá xíu thành phẩm</v>
          </cell>
          <cell r="C555" t="str">
            <v>kg</v>
          </cell>
        </row>
        <row r="556">
          <cell r="A556" t="str">
            <v>BH200126</v>
          </cell>
          <cell r="B556" t="str">
            <v>KT-Sốt tiêu đen thành phẩm</v>
          </cell>
          <cell r="C556" t="str">
            <v>kg</v>
          </cell>
        </row>
        <row r="557">
          <cell r="A557" t="str">
            <v>BH200127</v>
          </cell>
          <cell r="B557" t="str">
            <v>KT-Sốt đường xoài</v>
          </cell>
          <cell r="C557" t="str">
            <v>kg</v>
          </cell>
        </row>
        <row r="558">
          <cell r="A558" t="str">
            <v>BH200128</v>
          </cell>
          <cell r="B558" t="str">
            <v>KT-Nước ngâm đùi gà táu</v>
          </cell>
          <cell r="C558" t="str">
            <v>kg</v>
          </cell>
        </row>
        <row r="559">
          <cell r="A559" t="str">
            <v>BH200129</v>
          </cell>
          <cell r="B559" t="str">
            <v>KT-Gia vị quẩy</v>
          </cell>
          <cell r="C559" t="str">
            <v>kg</v>
          </cell>
        </row>
        <row r="560">
          <cell r="A560" t="str">
            <v>BH200130</v>
          </cell>
          <cell r="B560" t="str">
            <v>KT-Nước hàng</v>
          </cell>
          <cell r="C560" t="str">
            <v>kg</v>
          </cell>
        </row>
        <row r="561">
          <cell r="A561" t="str">
            <v>BH200131</v>
          </cell>
          <cell r="B561" t="str">
            <v>KT-Dầu điều Hải Sư</v>
          </cell>
          <cell r="C561" t="str">
            <v>kg</v>
          </cell>
        </row>
        <row r="562">
          <cell r="A562" t="str">
            <v>BH200132</v>
          </cell>
          <cell r="B562" t="str">
            <v>KT-Sốt ướp bò tiêu đen</v>
          </cell>
          <cell r="C562" t="str">
            <v>kg</v>
          </cell>
        </row>
        <row r="563">
          <cell r="A563" t="str">
            <v>BH200133</v>
          </cell>
          <cell r="B563" t="str">
            <v>KT-Sốt Teriyaki HS</v>
          </cell>
          <cell r="C563" t="str">
            <v>kg</v>
          </cell>
        </row>
        <row r="564">
          <cell r="A564" t="str">
            <v>BH200134</v>
          </cell>
          <cell r="B564" t="str">
            <v>KT-Sốt xá xíu HS (làm má heo ướp xá xíu)</v>
          </cell>
          <cell r="C564" t="str">
            <v>kg</v>
          </cell>
        </row>
        <row r="565">
          <cell r="A565" t="str">
            <v>BH200135</v>
          </cell>
          <cell r="B565" t="str">
            <v>KT-Sốt ớt xá xíu HS</v>
          </cell>
          <cell r="C565" t="str">
            <v>kg</v>
          </cell>
        </row>
        <row r="566">
          <cell r="A566" t="str">
            <v>BH200136</v>
          </cell>
          <cell r="B566" t="str">
            <v>KT-Sốt xì dầu ớt</v>
          </cell>
          <cell r="C566" t="str">
            <v>kg</v>
          </cell>
        </row>
        <row r="567">
          <cell r="A567" t="str">
            <v>BH200137</v>
          </cell>
          <cell r="B567" t="str">
            <v>KT-Bột phong sa</v>
          </cell>
          <cell r="C567" t="str">
            <v>kg</v>
          </cell>
        </row>
        <row r="568">
          <cell r="A568" t="str">
            <v>BH200138</v>
          </cell>
          <cell r="B568" t="str">
            <v>KT-Gia vị bò sốt vang (332g/gói)</v>
          </cell>
          <cell r="C568" t="str">
            <v>Gói</v>
          </cell>
        </row>
        <row r="569">
          <cell r="A569" t="str">
            <v>BH300001</v>
          </cell>
          <cell r="B569" t="str">
            <v>KT-Bánh bao kim sa</v>
          </cell>
          <cell r="C569" t="str">
            <v>Cái</v>
          </cell>
        </row>
        <row r="570">
          <cell r="A570" t="str">
            <v>BH300002</v>
          </cell>
          <cell r="B570" t="str">
            <v>KT-Bánh bao kim sa online (6 cái/túi)</v>
          </cell>
          <cell r="C570" t="str">
            <v>Túi</v>
          </cell>
        </row>
        <row r="571">
          <cell r="A571" t="str">
            <v>BH300003</v>
          </cell>
          <cell r="B571" t="str">
            <v>KT-Bánh bao nấm</v>
          </cell>
          <cell r="C571" t="str">
            <v>Cái</v>
          </cell>
        </row>
        <row r="572">
          <cell r="A572" t="str">
            <v>BH300004</v>
          </cell>
          <cell r="B572" t="str">
            <v>KT-Bánh bao nấm online (6 cái/túi)</v>
          </cell>
          <cell r="C572" t="str">
            <v>Túi</v>
          </cell>
        </row>
        <row r="573">
          <cell r="A573" t="str">
            <v>BH300005</v>
          </cell>
          <cell r="B573" t="str">
            <v>KT-Bánh bao trà xanh</v>
          </cell>
          <cell r="C573" t="str">
            <v>Cái</v>
          </cell>
        </row>
        <row r="574">
          <cell r="A574" t="str">
            <v>BH300006</v>
          </cell>
          <cell r="B574" t="str">
            <v>KT-Bánh bao trà xanh online (6 cái/túi)</v>
          </cell>
          <cell r="C574" t="str">
            <v>Túi</v>
          </cell>
        </row>
        <row r="575">
          <cell r="A575" t="str">
            <v>BH300007</v>
          </cell>
          <cell r="B575" t="str">
            <v>KT-Đậu hũ phomai online (6 viên/túi)</v>
          </cell>
          <cell r="C575" t="str">
            <v>Túi</v>
          </cell>
        </row>
        <row r="576">
          <cell r="A576" t="str">
            <v>BH300008</v>
          </cell>
          <cell r="B576" t="str">
            <v>KT-Há cảo củ dền</v>
          </cell>
          <cell r="C576" t="str">
            <v>Cái</v>
          </cell>
        </row>
        <row r="577">
          <cell r="A577" t="str">
            <v>BH300009</v>
          </cell>
          <cell r="B577" t="str">
            <v>KT-Há cảo đậu biếc</v>
          </cell>
          <cell r="C577" t="str">
            <v>Cái</v>
          </cell>
        </row>
        <row r="578">
          <cell r="A578" t="str">
            <v>BH300010</v>
          </cell>
          <cell r="B578" t="str">
            <v>KT-Há cảo lá dứa</v>
          </cell>
          <cell r="C578" t="str">
            <v>Cái</v>
          </cell>
        </row>
        <row r="579">
          <cell r="A579" t="str">
            <v>BH300011</v>
          </cell>
          <cell r="B579" t="str">
            <v>KT-Há cảo ngọc bích</v>
          </cell>
          <cell r="C579" t="str">
            <v>Cái</v>
          </cell>
        </row>
        <row r="580">
          <cell r="A580" t="str">
            <v>BH300012</v>
          </cell>
          <cell r="B580" t="str">
            <v>KT-Há cảo ngọc bích online (10 cái/túi)</v>
          </cell>
          <cell r="C580" t="str">
            <v>Túi</v>
          </cell>
        </row>
        <row r="581">
          <cell r="A581" t="str">
            <v>BH300013</v>
          </cell>
          <cell r="B581" t="str">
            <v>KT-Há cảo nhân tôm</v>
          </cell>
          <cell r="C581" t="str">
            <v>Cái</v>
          </cell>
        </row>
        <row r="582">
          <cell r="A582" t="str">
            <v>BH300014</v>
          </cell>
          <cell r="B582" t="str">
            <v>KT-Há cảo nhân tôm online (10 cái/túi)</v>
          </cell>
          <cell r="C582" t="str">
            <v>Túi</v>
          </cell>
        </row>
        <row r="583">
          <cell r="A583" t="str">
            <v>BH300015</v>
          </cell>
          <cell r="B583" t="str">
            <v>KT-Há cảo sò điệp</v>
          </cell>
          <cell r="C583" t="str">
            <v>Cái</v>
          </cell>
        </row>
        <row r="584">
          <cell r="A584" t="str">
            <v>BH300016</v>
          </cell>
          <cell r="B584" t="str">
            <v>KT-Há cảo sò điệp online (10 cái/túi)</v>
          </cell>
          <cell r="C584" t="str">
            <v>Túi</v>
          </cell>
        </row>
        <row r="585">
          <cell r="A585" t="str">
            <v>BH300017</v>
          </cell>
          <cell r="B585" t="str">
            <v>KT-Há cảo than tre nhân tôm</v>
          </cell>
          <cell r="C585" t="str">
            <v>Cái</v>
          </cell>
        </row>
        <row r="586">
          <cell r="A586" t="str">
            <v>BH300018</v>
          </cell>
          <cell r="B586" t="str">
            <v>KT-Há cảo than tre nhân tôm online (10 cái/túi)</v>
          </cell>
          <cell r="C586" t="str">
            <v>Túi</v>
          </cell>
        </row>
        <row r="587">
          <cell r="A587" t="str">
            <v>BH300019</v>
          </cell>
          <cell r="B587" t="str">
            <v>KT-Nhân bánh bao kim sa</v>
          </cell>
          <cell r="C587" t="str">
            <v>kg</v>
          </cell>
        </row>
        <row r="588">
          <cell r="A588" t="str">
            <v>BH300020</v>
          </cell>
          <cell r="B588" t="str">
            <v>KT-Nhân bánh bao nấm</v>
          </cell>
          <cell r="C588" t="str">
            <v>kg</v>
          </cell>
        </row>
        <row r="589">
          <cell r="A589" t="str">
            <v>BH300021</v>
          </cell>
          <cell r="B589" t="str">
            <v>KT-Nhân bánh bao trà xanh</v>
          </cell>
          <cell r="C589" t="str">
            <v>kg</v>
          </cell>
        </row>
        <row r="590">
          <cell r="A590" t="str">
            <v>BH300022</v>
          </cell>
          <cell r="B590" t="str">
            <v>KT-Nhân há cảo ngọc bích</v>
          </cell>
          <cell r="C590" t="str">
            <v>kg</v>
          </cell>
        </row>
        <row r="591">
          <cell r="A591" t="str">
            <v>BH300023</v>
          </cell>
          <cell r="B591" t="str">
            <v>KT-Nhân há cảo sò điệp</v>
          </cell>
          <cell r="C591" t="str">
            <v>kg</v>
          </cell>
        </row>
        <row r="592">
          <cell r="A592" t="str">
            <v>BH300024</v>
          </cell>
          <cell r="B592" t="str">
            <v>KT-Nhân tiểu long bao</v>
          </cell>
          <cell r="C592" t="str">
            <v>kg</v>
          </cell>
        </row>
        <row r="593">
          <cell r="A593" t="str">
            <v>BH300025</v>
          </cell>
          <cell r="B593" t="str">
            <v>KT-Nhân tôm</v>
          </cell>
          <cell r="C593" t="str">
            <v>kg</v>
          </cell>
        </row>
        <row r="594">
          <cell r="A594" t="str">
            <v>BH300026</v>
          </cell>
          <cell r="B594" t="str">
            <v>KT-Sò điệp ướp</v>
          </cell>
          <cell r="C594" t="str">
            <v>kg</v>
          </cell>
        </row>
        <row r="595">
          <cell r="A595" t="str">
            <v>BH300027</v>
          </cell>
          <cell r="B595" t="str">
            <v>KT-Sốt ướp dimsum</v>
          </cell>
          <cell r="C595" t="str">
            <v>kg</v>
          </cell>
        </row>
        <row r="596">
          <cell r="A596" t="str">
            <v>BH300028</v>
          </cell>
          <cell r="B596" t="str">
            <v>KT-Tiểu long bao</v>
          </cell>
          <cell r="C596" t="str">
            <v>Cái</v>
          </cell>
        </row>
        <row r="597">
          <cell r="A597" t="str">
            <v>BH300029</v>
          </cell>
          <cell r="B597" t="str">
            <v>KT-Tiểu long bao online (6 cái/túi)</v>
          </cell>
          <cell r="C597" t="str">
            <v>Túi</v>
          </cell>
        </row>
        <row r="598">
          <cell r="A598" t="str">
            <v>BH300030</v>
          </cell>
          <cell r="B598" t="str">
            <v>KT-Vỏ bánh bao kim sa</v>
          </cell>
          <cell r="C598" t="str">
            <v>kg</v>
          </cell>
        </row>
        <row r="599">
          <cell r="A599" t="str">
            <v>BH300031</v>
          </cell>
          <cell r="B599" t="str">
            <v>KT-Vỏ bánh bao nấm</v>
          </cell>
          <cell r="C599" t="str">
            <v>kg</v>
          </cell>
        </row>
        <row r="600">
          <cell r="A600" t="str">
            <v>BH300032</v>
          </cell>
          <cell r="B600" t="str">
            <v>KT-Vỏ bánh bao trà xanh</v>
          </cell>
          <cell r="C600" t="str">
            <v>kg</v>
          </cell>
        </row>
        <row r="601">
          <cell r="A601" t="str">
            <v>BH300033</v>
          </cell>
          <cell r="B601" t="str">
            <v>KT-Vỏ há cảo củ dền</v>
          </cell>
          <cell r="C601" t="str">
            <v>kg</v>
          </cell>
        </row>
        <row r="602">
          <cell r="A602" t="str">
            <v>BH300034</v>
          </cell>
          <cell r="B602" t="str">
            <v>KT-Vỏ há cảo đậu biếc</v>
          </cell>
          <cell r="C602" t="str">
            <v>kg</v>
          </cell>
        </row>
        <row r="603">
          <cell r="A603" t="str">
            <v>BH300035</v>
          </cell>
          <cell r="B603" t="str">
            <v>KT-Vỏ há cảo lá dứa</v>
          </cell>
          <cell r="C603" t="str">
            <v>kg</v>
          </cell>
        </row>
        <row r="604">
          <cell r="A604" t="str">
            <v>BH300036</v>
          </cell>
          <cell r="B604" t="str">
            <v>KT-Vỏ há cảo ngọc bích</v>
          </cell>
          <cell r="C604" t="str">
            <v>Cái</v>
          </cell>
        </row>
        <row r="605">
          <cell r="A605" t="str">
            <v>BH300037</v>
          </cell>
          <cell r="B605" t="str">
            <v>KT-Vỏ há cảo ngọc bích</v>
          </cell>
          <cell r="C605" t="str">
            <v>kg</v>
          </cell>
        </row>
        <row r="606">
          <cell r="A606" t="str">
            <v>BH300038</v>
          </cell>
          <cell r="B606" t="str">
            <v>KT-Vỏ há cảo nhân tôm</v>
          </cell>
          <cell r="C606" t="str">
            <v>kg</v>
          </cell>
        </row>
        <row r="607">
          <cell r="A607" t="str">
            <v>BH300039</v>
          </cell>
          <cell r="B607" t="str">
            <v>KT-Vỏ há cảo sò điệp</v>
          </cell>
          <cell r="C607" t="str">
            <v>kg</v>
          </cell>
        </row>
        <row r="608">
          <cell r="A608" t="str">
            <v>BH300040</v>
          </cell>
          <cell r="B608" t="str">
            <v>KT-Vỏ há cảo than tre nhân tôm</v>
          </cell>
          <cell r="C608" t="str">
            <v>kg</v>
          </cell>
        </row>
        <row r="609">
          <cell r="A609" t="str">
            <v>BH300041</v>
          </cell>
          <cell r="B609" t="str">
            <v>KT-Vỏ tiểu long bao</v>
          </cell>
          <cell r="C609" t="str">
            <v>kg</v>
          </cell>
        </row>
        <row r="610">
          <cell r="A610" t="str">
            <v>BH300042</v>
          </cell>
          <cell r="B610" t="str">
            <v>KT-Xúc xích phomai online (6 cái/túi)</v>
          </cell>
          <cell r="C610" t="str">
            <v>Túi</v>
          </cell>
        </row>
        <row r="611">
          <cell r="A611" t="str">
            <v>BH300043</v>
          </cell>
          <cell r="B611" t="str">
            <v>KT-Bánh bao bò phô mai</v>
          </cell>
          <cell r="C611" t="str">
            <v>Cái</v>
          </cell>
        </row>
        <row r="612">
          <cell r="A612" t="str">
            <v>BH300044</v>
          </cell>
          <cell r="B612" t="str">
            <v>KT-Nhân bánh bao bò phô mai</v>
          </cell>
          <cell r="C612" t="str">
            <v>kg</v>
          </cell>
        </row>
        <row r="613">
          <cell r="A613" t="str">
            <v>BH300045</v>
          </cell>
          <cell r="B613" t="str">
            <v>KT-Vỏ bánh bao bò phô mai</v>
          </cell>
          <cell r="C613" t="str">
            <v>kg</v>
          </cell>
        </row>
        <row r="614">
          <cell r="A614" t="str">
            <v>BH300046</v>
          </cell>
          <cell r="B614" t="str">
            <v>KT-Bánh bao chay (6 cái/hộp)</v>
          </cell>
          <cell r="C614" t="str">
            <v>Cái</v>
          </cell>
        </row>
        <row r="615">
          <cell r="A615" t="str">
            <v>BH300047</v>
          </cell>
          <cell r="B615" t="str">
            <v>KT-Bánh bao sầu riêng</v>
          </cell>
          <cell r="C615" t="str">
            <v>Cái</v>
          </cell>
        </row>
        <row r="616">
          <cell r="A616" t="str">
            <v>BH300048</v>
          </cell>
          <cell r="B616" t="str">
            <v>KT-Bánh bao khoai môn</v>
          </cell>
          <cell r="C616" t="str">
            <v>Cái</v>
          </cell>
        </row>
        <row r="617">
          <cell r="A617" t="str">
            <v>BH300049</v>
          </cell>
          <cell r="B617" t="str">
            <v>KT-Há cảo kim tiền</v>
          </cell>
          <cell r="C617" t="str">
            <v>Cái</v>
          </cell>
        </row>
        <row r="618">
          <cell r="A618" t="str">
            <v>BH300050</v>
          </cell>
          <cell r="B618" t="str">
            <v>KT-Há cảo triều châu</v>
          </cell>
          <cell r="C618" t="str">
            <v>Cái</v>
          </cell>
        </row>
        <row r="619">
          <cell r="A619" t="str">
            <v>BH300051</v>
          </cell>
          <cell r="B619" t="str">
            <v>KT-Há cảo thanh cua</v>
          </cell>
          <cell r="C619" t="str">
            <v>Cái</v>
          </cell>
        </row>
        <row r="620">
          <cell r="A620" t="str">
            <v>BH300052</v>
          </cell>
          <cell r="B620" t="str">
            <v>KT-Nhân bánh bao sầu riêng</v>
          </cell>
          <cell r="C620" t="str">
            <v>kg</v>
          </cell>
        </row>
        <row r="621">
          <cell r="A621" t="str">
            <v>BH300053</v>
          </cell>
          <cell r="B621" t="str">
            <v>KT-Nhân bánh bao khoai môn</v>
          </cell>
          <cell r="C621" t="str">
            <v>kg</v>
          </cell>
        </row>
        <row r="622">
          <cell r="A622" t="str">
            <v>BH300054</v>
          </cell>
          <cell r="B622" t="str">
            <v>KT-Nhân há cảo thanh cua</v>
          </cell>
          <cell r="C622" t="str">
            <v>kg</v>
          </cell>
        </row>
        <row r="623">
          <cell r="A623" t="str">
            <v>BH300055</v>
          </cell>
          <cell r="B623" t="str">
            <v>KT-Nhân há cảo triều châu</v>
          </cell>
          <cell r="C623" t="str">
            <v>kg</v>
          </cell>
        </row>
        <row r="624">
          <cell r="A624" t="str">
            <v>BH300056</v>
          </cell>
          <cell r="B624" t="str">
            <v>KT-Nhân há cảo kim tiền</v>
          </cell>
          <cell r="C624" t="str">
            <v>kg</v>
          </cell>
        </row>
        <row r="625">
          <cell r="A625" t="str">
            <v>BH300057</v>
          </cell>
          <cell r="B625" t="str">
            <v>KT-Vỏ bánh bao sầu riêng</v>
          </cell>
          <cell r="C625" t="str">
            <v>kg</v>
          </cell>
        </row>
        <row r="626">
          <cell r="A626" t="str">
            <v>BH300058</v>
          </cell>
          <cell r="B626" t="str">
            <v>KT-Vỏ bánh bao khoai môn</v>
          </cell>
          <cell r="C626" t="str">
            <v>kg</v>
          </cell>
        </row>
        <row r="627">
          <cell r="A627" t="str">
            <v>BH300059</v>
          </cell>
          <cell r="B627" t="str">
            <v>KT-Vỏ há cảo thanh cua</v>
          </cell>
          <cell r="C627" t="str">
            <v>kg</v>
          </cell>
        </row>
        <row r="628">
          <cell r="A628" t="str">
            <v>BH300060</v>
          </cell>
          <cell r="B628" t="str">
            <v>KT-Vỏ há cảo triều châu</v>
          </cell>
          <cell r="C628" t="str">
            <v>kg</v>
          </cell>
        </row>
        <row r="629">
          <cell r="A629" t="str">
            <v>BH300061</v>
          </cell>
          <cell r="B629" t="str">
            <v>KT-Vỏ há cảo kim tiền</v>
          </cell>
          <cell r="C629" t="str">
            <v>kg</v>
          </cell>
        </row>
        <row r="630">
          <cell r="A630" t="str">
            <v>BH300062</v>
          </cell>
          <cell r="B630" t="str">
            <v>KT-Nhân sủi cảo tôm</v>
          </cell>
          <cell r="C630" t="str">
            <v>kg</v>
          </cell>
        </row>
        <row r="631">
          <cell r="A631" t="str">
            <v>BH300063</v>
          </cell>
          <cell r="B631" t="str">
            <v>KT-Sủi cảo tứ xuyên</v>
          </cell>
          <cell r="C631" t="str">
            <v>Cái</v>
          </cell>
        </row>
        <row r="632">
          <cell r="A632" t="str">
            <v>BH300064</v>
          </cell>
          <cell r="B632" t="str">
            <v>KT-Sủi cảo tôm hẹ</v>
          </cell>
          <cell r="C632" t="str">
            <v>Cái</v>
          </cell>
        </row>
        <row r="633">
          <cell r="A633" t="str">
            <v>BH300065</v>
          </cell>
          <cell r="B633" t="str">
            <v>KT-Sủi cảo tôm thịt</v>
          </cell>
          <cell r="C633" t="str">
            <v>Cái</v>
          </cell>
        </row>
        <row r="634">
          <cell r="A634" t="str">
            <v>BH300066</v>
          </cell>
          <cell r="B634" t="str">
            <v>KT-Nhân sủi cảo tôm thịt</v>
          </cell>
          <cell r="C634" t="str">
            <v>kg</v>
          </cell>
        </row>
        <row r="635">
          <cell r="A635" t="str">
            <v>BH300067</v>
          </cell>
          <cell r="B635" t="str">
            <v>KT-Mực phỉ thúy</v>
          </cell>
          <cell r="C635" t="str">
            <v>kg</v>
          </cell>
        </row>
        <row r="636">
          <cell r="A636" t="str">
            <v>BH300068</v>
          </cell>
          <cell r="B636" t="str">
            <v>KT-Tôm phỉ thúy</v>
          </cell>
          <cell r="C636" t="str">
            <v>kg</v>
          </cell>
        </row>
        <row r="637">
          <cell r="A637" t="str">
            <v>BHAKN036</v>
          </cell>
          <cell r="B637" t="str">
            <v>Gù bò thêm</v>
          </cell>
          <cell r="C637" t="str">
            <v>phần</v>
          </cell>
        </row>
        <row r="638">
          <cell r="A638" t="str">
            <v>BHAKN037</v>
          </cell>
          <cell r="B638" t="str">
            <v>Bánh đa</v>
          </cell>
          <cell r="C638" t="str">
            <v>phần</v>
          </cell>
        </row>
        <row r="639">
          <cell r="A639" t="str">
            <v>BHAKN038</v>
          </cell>
          <cell r="B639" t="str">
            <v>Cuống tim thêm</v>
          </cell>
          <cell r="C639" t="str">
            <v>phần</v>
          </cell>
        </row>
        <row r="640">
          <cell r="A640" t="str">
            <v>BHAKN039</v>
          </cell>
          <cell r="B640" t="str">
            <v>Xách đen thêm</v>
          </cell>
          <cell r="C640" t="str">
            <v>phần</v>
          </cell>
        </row>
        <row r="641">
          <cell r="A641" t="str">
            <v>BHAKN040</v>
          </cell>
          <cell r="B641" t="str">
            <v>Gân bò thêm</v>
          </cell>
          <cell r="C641" t="str">
            <v>phần</v>
          </cell>
        </row>
        <row r="642">
          <cell r="A642" t="str">
            <v>BHANO011</v>
          </cell>
          <cell r="B642" t="str">
            <v>Xôi chiên phồng (combo)</v>
          </cell>
          <cell r="C642" t="str">
            <v>Suất</v>
          </cell>
        </row>
        <row r="643">
          <cell r="A643" t="str">
            <v>BHANO012</v>
          </cell>
          <cell r="B643" t="str">
            <v>Cơm chiên bò nấm (Combo)</v>
          </cell>
          <cell r="C643" t="str">
            <v>Suất</v>
          </cell>
        </row>
        <row r="644">
          <cell r="A644" t="str">
            <v>BHANO013</v>
          </cell>
          <cell r="B644" t="str">
            <v>Mỳ xào Bò Tươi</v>
          </cell>
          <cell r="C644" t="str">
            <v>Suất</v>
          </cell>
        </row>
        <row r="645">
          <cell r="A645" t="str">
            <v>BHBBE004</v>
          </cell>
          <cell r="B645" t="str">
            <v>Bò nướng lá lốt (Combo)</v>
          </cell>
          <cell r="C645" t="str">
            <v>Suất</v>
          </cell>
        </row>
        <row r="646">
          <cell r="A646" t="str">
            <v>BHBBE005</v>
          </cell>
          <cell r="B646" t="str">
            <v>Bò tơ xông hơi</v>
          </cell>
          <cell r="C646" t="str">
            <v>Suất</v>
          </cell>
        </row>
        <row r="647">
          <cell r="A647" t="str">
            <v>BHBBE006</v>
          </cell>
          <cell r="B647" t="str">
            <v>Bò lúc lắc</v>
          </cell>
          <cell r="C647" t="str">
            <v>Suất</v>
          </cell>
        </row>
        <row r="648">
          <cell r="A648" t="str">
            <v>BHBBE007</v>
          </cell>
          <cell r="B648" t="str">
            <v>Bò cháy tiêu xanh + Bánh bao</v>
          </cell>
          <cell r="C648" t="str">
            <v>Suất</v>
          </cell>
        </row>
        <row r="649">
          <cell r="A649" t="str">
            <v>BHBBE008</v>
          </cell>
          <cell r="B649" t="str">
            <v>Bò tơ sốt vang</v>
          </cell>
          <cell r="C649" t="str">
            <v>Suất</v>
          </cell>
        </row>
        <row r="650">
          <cell r="A650" t="str">
            <v>BHCBO005</v>
          </cell>
          <cell r="B650" t="str">
            <v>COMBO TRƯA  " NĂNG LƯỢNG"</v>
          </cell>
          <cell r="C650" t="str">
            <v>Set</v>
          </cell>
        </row>
        <row r="651">
          <cell r="A651" t="str">
            <v>BHCBO006</v>
          </cell>
          <cell r="B651" t="str">
            <v>COMBO TRƯA " CHỮA LÀNH"</v>
          </cell>
          <cell r="C651" t="str">
            <v>Set</v>
          </cell>
        </row>
        <row r="652">
          <cell r="A652" t="str">
            <v>BHCCX012</v>
          </cell>
          <cell r="B652" t="str">
            <v>Bò tơ cuốn bánh tráng (Combo)</v>
          </cell>
          <cell r="C652" t="str">
            <v>Suất</v>
          </cell>
        </row>
        <row r="653">
          <cell r="A653" t="str">
            <v>BHCCX013</v>
          </cell>
          <cell r="B653" t="str">
            <v>Bánh tráng cuốn heo quay (Combo)</v>
          </cell>
          <cell r="C653" t="str">
            <v>Suất</v>
          </cell>
        </row>
        <row r="654">
          <cell r="A654" t="str">
            <v>BHCCX014</v>
          </cell>
          <cell r="B654" t="str">
            <v>Bò tơ cuốn bánh tráng (Bò 5)</v>
          </cell>
          <cell r="C654" t="str">
            <v>Suất</v>
          </cell>
        </row>
        <row r="655">
          <cell r="A655" t="str">
            <v>BHCCX015</v>
          </cell>
          <cell r="B655" t="str">
            <v>Heo quay cuốn bánh tráng (Bò 5)</v>
          </cell>
          <cell r="C655" t="str">
            <v>Suất</v>
          </cell>
        </row>
        <row r="656">
          <cell r="A656" t="str">
            <v>BHCCX016</v>
          </cell>
          <cell r="B656" t="str">
            <v>Mẹt cuốn đặc biệt</v>
          </cell>
          <cell r="C656" t="str">
            <v>Suất</v>
          </cell>
        </row>
        <row r="657">
          <cell r="A657" t="str">
            <v>BHDQE022</v>
          </cell>
          <cell r="B657" t="str">
            <v>Chả ốc (Combo)</v>
          </cell>
          <cell r="C657" t="str">
            <v>Suất</v>
          </cell>
        </row>
        <row r="658">
          <cell r="A658" t="str">
            <v>BHDQE023</v>
          </cell>
          <cell r="B658" t="str">
            <v>Chả cá tầm</v>
          </cell>
          <cell r="C658" t="str">
            <v>Suất</v>
          </cell>
        </row>
        <row r="659">
          <cell r="A659" t="str">
            <v>BHDVU008</v>
          </cell>
          <cell r="B659" t="str">
            <v>Đơn freeship - 25K</v>
          </cell>
          <cell r="C659" t="str">
            <v>Lần</v>
          </cell>
        </row>
        <row r="660">
          <cell r="A660" t="str">
            <v>BHHAS006</v>
          </cell>
          <cell r="B660" t="str">
            <v>Cá Lăng Nướng Tây Bắc</v>
          </cell>
          <cell r="C660" t="str">
            <v>Suất</v>
          </cell>
        </row>
        <row r="661">
          <cell r="A661" t="str">
            <v>BHKVI009</v>
          </cell>
          <cell r="B661" t="str">
            <v>Tàu Hũ Tôm Tươi Cuộn Nấm</v>
          </cell>
          <cell r="C661" t="str">
            <v>Đĩa</v>
          </cell>
        </row>
        <row r="662">
          <cell r="A662" t="str">
            <v>BHLAU019</v>
          </cell>
          <cell r="B662" t="str">
            <v>Lẩu thảo mộc bò tươi</v>
          </cell>
          <cell r="C662" t="str">
            <v>Nồi</v>
          </cell>
        </row>
        <row r="663">
          <cell r="A663" t="str">
            <v>BHLAU020</v>
          </cell>
          <cell r="B663" t="str">
            <v>Lẩu bò thảo mộc</v>
          </cell>
          <cell r="C663" t="str">
            <v>Nồi</v>
          </cell>
        </row>
        <row r="664">
          <cell r="A664" t="str">
            <v>BHMAKN035</v>
          </cell>
          <cell r="B664" t="str">
            <v>Cuống tim thêm (MV)</v>
          </cell>
          <cell r="C664" t="str">
            <v>Suất</v>
          </cell>
        </row>
        <row r="665">
          <cell r="A665" t="str">
            <v>BHMAKN036</v>
          </cell>
          <cell r="B665" t="str">
            <v>Xách đen thêm (MV)</v>
          </cell>
          <cell r="C665" t="str">
            <v>Suất</v>
          </cell>
        </row>
        <row r="666">
          <cell r="A666" t="str">
            <v>BHMAKN037</v>
          </cell>
          <cell r="B666" t="str">
            <v>Gân bò thêm (MV)</v>
          </cell>
          <cell r="C666" t="str">
            <v>Suất</v>
          </cell>
        </row>
        <row r="667">
          <cell r="A667" t="str">
            <v>BHMAKN038</v>
          </cell>
          <cell r="B667" t="str">
            <v>Bánh đa (MV)</v>
          </cell>
          <cell r="C667" t="str">
            <v>Suất</v>
          </cell>
        </row>
        <row r="668">
          <cell r="A668" t="str">
            <v>BHMAKN039</v>
          </cell>
          <cell r="B668" t="str">
            <v>Mọc heo nấm tươi (MV)</v>
          </cell>
          <cell r="C668" t="str">
            <v>Suất</v>
          </cell>
        </row>
        <row r="669">
          <cell r="A669" t="str">
            <v>BHMBBE004</v>
          </cell>
          <cell r="B669" t="str">
            <v>Bò tơ sốt vang (MV)</v>
          </cell>
          <cell r="C669" t="str">
            <v>Suất</v>
          </cell>
        </row>
        <row r="670">
          <cell r="A670" t="str">
            <v>BHMCCX013</v>
          </cell>
          <cell r="B670" t="str">
            <v>Mẹt cuốn đặc biệt (MV)</v>
          </cell>
          <cell r="C670" t="str">
            <v>phần</v>
          </cell>
        </row>
        <row r="671">
          <cell r="A671" t="str">
            <v>BHMDQE025</v>
          </cell>
          <cell r="B671" t="str">
            <v>Tàu Hũ Tôm Tươi Cuộn Nấm (MV)</v>
          </cell>
          <cell r="C671" t="str">
            <v>Đĩa</v>
          </cell>
        </row>
        <row r="672">
          <cell r="A672" t="str">
            <v>BHMDQE026</v>
          </cell>
          <cell r="B672" t="str">
            <v>Chả cá tầm (MV)</v>
          </cell>
          <cell r="C672" t="str">
            <v>Suất</v>
          </cell>
        </row>
        <row r="673">
          <cell r="A673" t="str">
            <v>BHMKVI009</v>
          </cell>
          <cell r="B673" t="str">
            <v>Set Quà Cát Tường (1kg) (MV)</v>
          </cell>
          <cell r="C673" t="str">
            <v>set</v>
          </cell>
        </row>
        <row r="674">
          <cell r="A674" t="str">
            <v>BHMKVI010</v>
          </cell>
          <cell r="B674" t="str">
            <v>Set Quà Cát Tường (500) (MV)</v>
          </cell>
          <cell r="C674" t="str">
            <v>set</v>
          </cell>
        </row>
        <row r="675">
          <cell r="A675" t="str">
            <v>BHMLAU018</v>
          </cell>
          <cell r="B675" t="str">
            <v>Lẩu Thái Bò đặc biệt (MV)</v>
          </cell>
          <cell r="C675" t="str">
            <v>Nồi</v>
          </cell>
        </row>
        <row r="676">
          <cell r="A676" t="str">
            <v>BHMLAU019</v>
          </cell>
          <cell r="B676" t="str">
            <v>Lẩu Cua Đồng Đặc Biệt 7 Món (MV)</v>
          </cell>
          <cell r="C676" t="str">
            <v>Nồi</v>
          </cell>
        </row>
        <row r="677">
          <cell r="A677" t="str">
            <v>BHMLAU020</v>
          </cell>
          <cell r="B677" t="str">
            <v>Lẩu Thảo Mộc Bò Tươi( MV)</v>
          </cell>
          <cell r="C677" t="str">
            <v>Nồi</v>
          </cell>
        </row>
        <row r="678">
          <cell r="A678" t="str">
            <v>BHMLAU021</v>
          </cell>
          <cell r="B678" t="str">
            <v>Lẩu Bò Thảo Mộc (MV)</v>
          </cell>
          <cell r="C678" t="str">
            <v>Nồi</v>
          </cell>
        </row>
        <row r="679">
          <cell r="A679" t="str">
            <v>BHMRAU013</v>
          </cell>
          <cell r="B679" t="str">
            <v>Rau rừng luộc chấm trứng (MV)</v>
          </cell>
          <cell r="C679" t="str">
            <v>Đĩa</v>
          </cell>
        </row>
        <row r="680">
          <cell r="A680" t="str">
            <v>BHMRAU014</v>
          </cell>
          <cell r="B680" t="str">
            <v>Rau rừng xào tỏi (MV)</v>
          </cell>
          <cell r="C680" t="str">
            <v>Đĩa</v>
          </cell>
        </row>
        <row r="681">
          <cell r="A681" t="str">
            <v>BHNCD009</v>
          </cell>
          <cell r="B681" t="str">
            <v>Cuống tim xào</v>
          </cell>
          <cell r="C681" t="str">
            <v>Suất</v>
          </cell>
        </row>
        <row r="682">
          <cell r="A682" t="str">
            <v>BHRAU013</v>
          </cell>
          <cell r="B682" t="str">
            <v>Rau rừng luộc chấm trứng</v>
          </cell>
          <cell r="C682" t="str">
            <v>Đĩa</v>
          </cell>
        </row>
        <row r="683">
          <cell r="A683" t="str">
            <v>BHRAU014</v>
          </cell>
          <cell r="B683" t="str">
            <v>Rau rừng xào tỏi</v>
          </cell>
          <cell r="C683" t="str">
            <v>Đĩa</v>
          </cell>
        </row>
        <row r="684">
          <cell r="A684" t="str">
            <v>BHRAU015</v>
          </cell>
          <cell r="B684" t="str">
            <v>Salad rau vườn nhiệt đới (Combo)</v>
          </cell>
          <cell r="C684" t="str">
            <v>Đĩa</v>
          </cell>
        </row>
        <row r="685">
          <cell r="A685" t="str">
            <v>BHRAU016</v>
          </cell>
          <cell r="B685" t="str">
            <v>Salad sốt mè rang (Combo)</v>
          </cell>
          <cell r="C685" t="str">
            <v>Đĩa</v>
          </cell>
        </row>
        <row r="686">
          <cell r="A686" t="str">
            <v>BHTAKN001</v>
          </cell>
          <cell r="B686" t="str">
            <v>Bò tươi ăn thêm</v>
          </cell>
          <cell r="C686" t="str">
            <v>phần</v>
          </cell>
        </row>
        <row r="687">
          <cell r="A687" t="str">
            <v>BHTAKN002</v>
          </cell>
          <cell r="B687" t="str">
            <v>Thịt bò tơ</v>
          </cell>
          <cell r="C687" t="str">
            <v>phần</v>
          </cell>
        </row>
        <row r="688">
          <cell r="A688" t="str">
            <v>BHTAKN003</v>
          </cell>
          <cell r="B688" t="str">
            <v>Mọc Tươi</v>
          </cell>
          <cell r="C688" t="str">
            <v>phần</v>
          </cell>
        </row>
        <row r="689">
          <cell r="A689" t="str">
            <v>BHTAKN004</v>
          </cell>
          <cell r="B689" t="str">
            <v>Rau lẩu cà chua ăn thêm</v>
          </cell>
          <cell r="C689" t="str">
            <v>phần</v>
          </cell>
        </row>
        <row r="690">
          <cell r="A690" t="str">
            <v>BHTAKN005</v>
          </cell>
          <cell r="B690" t="str">
            <v>Rau lẩu cua ăn thêm</v>
          </cell>
          <cell r="C690" t="str">
            <v>phần</v>
          </cell>
        </row>
        <row r="691">
          <cell r="A691" t="str">
            <v>BHTAKN006</v>
          </cell>
          <cell r="B691" t="str">
            <v>Set Nấm ăn thêm</v>
          </cell>
          <cell r="C691" t="str">
            <v>phần</v>
          </cell>
        </row>
        <row r="692">
          <cell r="A692" t="str">
            <v>BHTAKN007</v>
          </cell>
          <cell r="B692" t="str">
            <v>Mỳ tôm</v>
          </cell>
          <cell r="C692" t="str">
            <v>phần</v>
          </cell>
        </row>
        <row r="693">
          <cell r="A693" t="str">
            <v>BHTAKN008</v>
          </cell>
          <cell r="B693" t="str">
            <v>Bún</v>
          </cell>
          <cell r="C693" t="str">
            <v>phần</v>
          </cell>
        </row>
        <row r="694">
          <cell r="A694" t="str">
            <v>BHTAKN009</v>
          </cell>
          <cell r="B694" t="str">
            <v>Đậu phụ</v>
          </cell>
          <cell r="C694" t="str">
            <v>phần</v>
          </cell>
        </row>
        <row r="695">
          <cell r="A695" t="str">
            <v>BHTAKN010</v>
          </cell>
          <cell r="B695" t="str">
            <v>Ngô ngọt nhúng lẩu</v>
          </cell>
          <cell r="C695" t="str">
            <v>phần</v>
          </cell>
        </row>
        <row r="696">
          <cell r="A696" t="str">
            <v>BHTAKN011</v>
          </cell>
          <cell r="B696" t="str">
            <v>Kim chi</v>
          </cell>
          <cell r="C696" t="str">
            <v>phần</v>
          </cell>
        </row>
        <row r="697">
          <cell r="A697" t="str">
            <v>BHTAKN012</v>
          </cell>
          <cell r="B697" t="str">
            <v>Củ quả muối</v>
          </cell>
          <cell r="C697" t="str">
            <v>phần</v>
          </cell>
        </row>
        <row r="698">
          <cell r="A698" t="str">
            <v>BHTAKN013</v>
          </cell>
          <cell r="B698" t="str">
            <v>Bánh bao chiên</v>
          </cell>
          <cell r="C698" t="str">
            <v>phần</v>
          </cell>
        </row>
        <row r="699">
          <cell r="A699" t="str">
            <v>BHTAKN014</v>
          </cell>
          <cell r="B699" t="str">
            <v>Phồng tôm thêm</v>
          </cell>
          <cell r="C699" t="str">
            <v>phần</v>
          </cell>
        </row>
        <row r="700">
          <cell r="A700" t="str">
            <v>BHTANO001</v>
          </cell>
          <cell r="B700" t="str">
            <v>Xôi chiên phồng</v>
          </cell>
          <cell r="C700" t="str">
            <v>Đĩa</v>
          </cell>
        </row>
        <row r="701">
          <cell r="A701" t="str">
            <v>BHTANO002</v>
          </cell>
          <cell r="B701" t="str">
            <v>Cơm bò sốt tiêu đen</v>
          </cell>
          <cell r="C701" t="str">
            <v>Đĩa</v>
          </cell>
        </row>
        <row r="702">
          <cell r="A702" t="str">
            <v>BHTANO003</v>
          </cell>
          <cell r="B702" t="str">
            <v>Cơm chiên cá hồi</v>
          </cell>
          <cell r="C702" t="str">
            <v>Suất</v>
          </cell>
        </row>
        <row r="703">
          <cell r="A703" t="str">
            <v>BHTANO004</v>
          </cell>
          <cell r="B703" t="str">
            <v>Cơm chiên hải sản</v>
          </cell>
          <cell r="C703" t="str">
            <v>Suất</v>
          </cell>
        </row>
        <row r="704">
          <cell r="A704" t="str">
            <v>BHTCBO001</v>
          </cell>
          <cell r="B704" t="str">
            <v>COMBO SIÊU TỐC</v>
          </cell>
          <cell r="C704" t="str">
            <v>Set</v>
          </cell>
        </row>
        <row r="705">
          <cell r="A705" t="str">
            <v>BHTCBO002</v>
          </cell>
          <cell r="B705" t="str">
            <v>COMBO VĂN PHÒNG</v>
          </cell>
          <cell r="C705" t="str">
            <v>Set</v>
          </cell>
        </row>
        <row r="706">
          <cell r="A706" t="str">
            <v>BHTCBO003</v>
          </cell>
          <cell r="B706" t="str">
            <v>COMBO SUM HỌP</v>
          </cell>
          <cell r="C706" t="str">
            <v>Set</v>
          </cell>
        </row>
        <row r="707">
          <cell r="A707" t="str">
            <v>BHTCBO004</v>
          </cell>
          <cell r="B707" t="str">
            <v>COMBO THƯỢNG HẠNG</v>
          </cell>
          <cell r="C707" t="str">
            <v>Set</v>
          </cell>
        </row>
        <row r="708">
          <cell r="A708" t="str">
            <v>BHTCCX001</v>
          </cell>
          <cell r="B708" t="str">
            <v>Mẹt bò đặc biệt</v>
          </cell>
          <cell r="C708" t="str">
            <v>Suất</v>
          </cell>
        </row>
        <row r="709">
          <cell r="A709" t="str">
            <v>BHTCCX002</v>
          </cell>
          <cell r="B709" t="str">
            <v>Bánh tráng cuốn heo quay</v>
          </cell>
          <cell r="C709" t="str">
            <v>Suất</v>
          </cell>
        </row>
        <row r="710">
          <cell r="A710" t="str">
            <v>BHTCCX003</v>
          </cell>
          <cell r="B710" t="str">
            <v>Bò tơ cuốn bánh tráng</v>
          </cell>
          <cell r="C710" t="str">
            <v>Suất</v>
          </cell>
        </row>
        <row r="711">
          <cell r="A711" t="str">
            <v>BHTCCX004</v>
          </cell>
          <cell r="B711" t="str">
            <v>Bánh tráng cuốn bò lụi sả</v>
          </cell>
          <cell r="C711" t="str">
            <v>Suất</v>
          </cell>
        </row>
        <row r="712">
          <cell r="A712" t="str">
            <v>BHTCCX005</v>
          </cell>
          <cell r="B712" t="str">
            <v>Bánh tráng cuốn bò lá lốt</v>
          </cell>
          <cell r="C712" t="str">
            <v>Suất</v>
          </cell>
        </row>
        <row r="713">
          <cell r="A713" t="str">
            <v>BHTDQE001</v>
          </cell>
          <cell r="B713" t="str">
            <v>Gà chiên mắm</v>
          </cell>
          <cell r="C713" t="str">
            <v>Đĩa</v>
          </cell>
        </row>
        <row r="714">
          <cell r="A714" t="str">
            <v>BHTDQE002</v>
          </cell>
          <cell r="B714" t="str">
            <v>Má heo nướng</v>
          </cell>
          <cell r="C714" t="str">
            <v>Đĩa</v>
          </cell>
        </row>
        <row r="715">
          <cell r="A715" t="str">
            <v>BHTDQE003</v>
          </cell>
          <cell r="B715" t="str">
            <v>Heo quay bánh hỏi</v>
          </cell>
          <cell r="C715" t="str">
            <v>Suất</v>
          </cell>
        </row>
        <row r="716">
          <cell r="A716" t="str">
            <v>BHTDQE004</v>
          </cell>
          <cell r="B716" t="str">
            <v>Chả cá tầm</v>
          </cell>
          <cell r="C716" t="str">
            <v>Suất</v>
          </cell>
        </row>
        <row r="717">
          <cell r="A717" t="str">
            <v>BHTHAS001</v>
          </cell>
          <cell r="B717" t="str">
            <v>Mực nướng xốt Teayaki</v>
          </cell>
          <cell r="C717" t="str">
            <v>Đĩa</v>
          </cell>
        </row>
        <row r="718">
          <cell r="A718" t="str">
            <v>BHTHAS002</v>
          </cell>
          <cell r="B718" t="str">
            <v>Mực chiên bơ tỏi</v>
          </cell>
          <cell r="C718" t="str">
            <v>Đĩa</v>
          </cell>
        </row>
        <row r="719">
          <cell r="A719" t="str">
            <v>BHTHAS003</v>
          </cell>
          <cell r="B719" t="str">
            <v>Cá hồi nướng sốt Teayaki</v>
          </cell>
          <cell r="C719" t="str">
            <v>Đĩa</v>
          </cell>
        </row>
        <row r="720">
          <cell r="A720" t="str">
            <v>BHTHAS004</v>
          </cell>
          <cell r="B720" t="str">
            <v>Cá hồi áp chảo</v>
          </cell>
          <cell r="C720" t="str">
            <v>Đĩa</v>
          </cell>
        </row>
        <row r="721">
          <cell r="A721" t="str">
            <v>BHTHQU001</v>
          </cell>
          <cell r="B721" t="str">
            <v>Nước ép cam tươi</v>
          </cell>
          <cell r="C721" t="str">
            <v>ly</v>
          </cell>
        </row>
        <row r="722">
          <cell r="A722" t="str">
            <v>BHTHQU002</v>
          </cell>
          <cell r="B722" t="str">
            <v>Nước ép dưa hấu</v>
          </cell>
          <cell r="C722" t="str">
            <v>ly</v>
          </cell>
        </row>
        <row r="723">
          <cell r="A723" t="str">
            <v>BHTHQU003</v>
          </cell>
          <cell r="B723" t="str">
            <v>Trà đào cam sả</v>
          </cell>
          <cell r="C723" t="str">
            <v>ly</v>
          </cell>
        </row>
        <row r="724">
          <cell r="A724" t="str">
            <v>BHTHQU004</v>
          </cell>
          <cell r="B724" t="str">
            <v>Trà ô long cam đào</v>
          </cell>
          <cell r="C724" t="str">
            <v>ly</v>
          </cell>
        </row>
        <row r="725">
          <cell r="A725" t="str">
            <v>BHTHQU005</v>
          </cell>
          <cell r="B725" t="str">
            <v>Trà ổi hồng</v>
          </cell>
          <cell r="C725" t="str">
            <v>ly</v>
          </cell>
        </row>
        <row r="726">
          <cell r="A726" t="str">
            <v>BHTHQU006</v>
          </cell>
          <cell r="B726" t="str">
            <v>Trà dưỡng nhan</v>
          </cell>
          <cell r="C726" t="str">
            <v>ly</v>
          </cell>
        </row>
        <row r="727">
          <cell r="A727" t="str">
            <v>BHTHQU007</v>
          </cell>
          <cell r="B727" t="str">
            <v>Trà trái cây nhiệt đới (Bình)</v>
          </cell>
          <cell r="C727" t="str">
            <v>Bình</v>
          </cell>
        </row>
        <row r="728">
          <cell r="A728" t="str">
            <v>BHTHQU008</v>
          </cell>
          <cell r="B728" t="str">
            <v>Trà trái cây nhiệt đới (Ly)</v>
          </cell>
          <cell r="C728" t="str">
            <v>ly</v>
          </cell>
        </row>
        <row r="729">
          <cell r="A729" t="str">
            <v>BHTKVI001</v>
          </cell>
          <cell r="B729" t="str">
            <v>Khoai tây chiên</v>
          </cell>
          <cell r="C729" t="str">
            <v>Đĩa</v>
          </cell>
        </row>
        <row r="730">
          <cell r="A730" t="str">
            <v>BHTKVI002</v>
          </cell>
          <cell r="B730" t="str">
            <v>Đậu hũ chiên trứng muối</v>
          </cell>
          <cell r="C730" t="str">
            <v>Đĩa</v>
          </cell>
        </row>
        <row r="731">
          <cell r="A731" t="str">
            <v>BHTKVI003</v>
          </cell>
          <cell r="B731" t="str">
            <v>Khô bò mắc khén xé tay</v>
          </cell>
          <cell r="C731" t="str">
            <v>Đĩa</v>
          </cell>
        </row>
        <row r="732">
          <cell r="A732" t="str">
            <v>BHTKVI004</v>
          </cell>
          <cell r="B732" t="str">
            <v>Nem bò nấm</v>
          </cell>
          <cell r="C732" t="str">
            <v>Đĩa</v>
          </cell>
        </row>
        <row r="733">
          <cell r="A733" t="str">
            <v>BHTKVI005</v>
          </cell>
          <cell r="B733" t="str">
            <v>Bò nấm xúc phồng tôm</v>
          </cell>
          <cell r="C733" t="str">
            <v>Đĩa</v>
          </cell>
        </row>
        <row r="734">
          <cell r="A734" t="str">
            <v>BHTLAU001</v>
          </cell>
          <cell r="B734" t="str">
            <v>Lẩu Riêu Cua Bò Tươi đặc biệt (Nồi nhỏ)</v>
          </cell>
          <cell r="C734" t="str">
            <v>Nồi</v>
          </cell>
        </row>
        <row r="735">
          <cell r="A735" t="str">
            <v>BHTLAU002</v>
          </cell>
          <cell r="B735" t="str">
            <v>Lẩu Riêu Cua Bò Tươi đặc biệt (Nồi lớn)</v>
          </cell>
          <cell r="C735" t="str">
            <v>Nồi</v>
          </cell>
        </row>
        <row r="736">
          <cell r="A736" t="str">
            <v>BHTLAU003</v>
          </cell>
          <cell r="B736" t="str">
            <v>Lẩu cà chua đặc biệt (Nồi nhỏ)</v>
          </cell>
          <cell r="C736" t="str">
            <v>Nồi</v>
          </cell>
        </row>
        <row r="737">
          <cell r="A737" t="str">
            <v>BHTLAU004</v>
          </cell>
          <cell r="B737" t="str">
            <v>Lẩu cà chua đặc biệt (Nồi lớn)</v>
          </cell>
          <cell r="C737" t="str">
            <v>Nồi</v>
          </cell>
        </row>
        <row r="738">
          <cell r="A738" t="str">
            <v>BHTMI008</v>
          </cell>
          <cell r="B738" t="str">
            <v>Pana cotta (Tặng khách)</v>
          </cell>
          <cell r="C738" t="str">
            <v>Hũ</v>
          </cell>
        </row>
        <row r="739">
          <cell r="A739" t="str">
            <v>BHTNCD001</v>
          </cell>
          <cell r="B739" t="str">
            <v>Bò Hỏa Diệm Sơn</v>
          </cell>
          <cell r="C739" t="str">
            <v>Suất</v>
          </cell>
        </row>
        <row r="740">
          <cell r="A740" t="str">
            <v>BHTNCD002</v>
          </cell>
          <cell r="B740" t="str">
            <v>Bò cháy tiêu xanh + bánh bao</v>
          </cell>
          <cell r="C740" t="str">
            <v>Suất</v>
          </cell>
        </row>
        <row r="741">
          <cell r="A741" t="str">
            <v>BHTNCD003</v>
          </cell>
          <cell r="B741" t="str">
            <v>Bê chao Mộc Châu</v>
          </cell>
          <cell r="C741" t="str">
            <v>Đĩa</v>
          </cell>
        </row>
        <row r="742">
          <cell r="A742" t="str">
            <v>BHTNCD004</v>
          </cell>
          <cell r="B742" t="str">
            <v>Bò nướng tảng</v>
          </cell>
          <cell r="C742" t="str">
            <v>Đĩa</v>
          </cell>
        </row>
        <row r="743">
          <cell r="A743" t="str">
            <v>BHTNCD005</v>
          </cell>
          <cell r="B743" t="str">
            <v>Dồi bò chiên giòn</v>
          </cell>
          <cell r="C743" t="str">
            <v>Đĩa</v>
          </cell>
        </row>
        <row r="744">
          <cell r="A744" t="str">
            <v>BHTNCD006</v>
          </cell>
          <cell r="B744" t="str">
            <v>Bò lúc lắc</v>
          </cell>
          <cell r="C744" t="str">
            <v>Suất</v>
          </cell>
        </row>
        <row r="745">
          <cell r="A745" t="str">
            <v>BHTNCD007</v>
          </cell>
          <cell r="B745" t="str">
            <v>Bò tơ xông hơi</v>
          </cell>
          <cell r="C745" t="str">
            <v>Suất</v>
          </cell>
        </row>
        <row r="746">
          <cell r="A746" t="str">
            <v>BHTNCD008</v>
          </cell>
          <cell r="B746" t="str">
            <v>Bò nướng lá lốt</v>
          </cell>
          <cell r="C746" t="str">
            <v>Suất</v>
          </cell>
        </row>
        <row r="747">
          <cell r="A747" t="str">
            <v>BHTNCD009</v>
          </cell>
          <cell r="B747" t="str">
            <v>Bò tươi nhúng lá Nồm</v>
          </cell>
          <cell r="C747" t="str">
            <v>Tô</v>
          </cell>
        </row>
        <row r="748">
          <cell r="A748" t="str">
            <v>BHTNCD010</v>
          </cell>
          <cell r="B748" t="str">
            <v>Đuôi bò tiềm sâm củ sen</v>
          </cell>
          <cell r="C748" t="str">
            <v>Suất</v>
          </cell>
        </row>
        <row r="749">
          <cell r="A749" t="str">
            <v>BHTRAU001</v>
          </cell>
          <cell r="B749" t="str">
            <v>Salad bò nướng</v>
          </cell>
          <cell r="C749" t="str">
            <v>Đĩa</v>
          </cell>
        </row>
        <row r="750">
          <cell r="A750" t="str">
            <v>BHTRAU002</v>
          </cell>
          <cell r="B750" t="str">
            <v>Salad hoa quả</v>
          </cell>
          <cell r="C750" t="str">
            <v>Đĩa</v>
          </cell>
        </row>
        <row r="751">
          <cell r="A751" t="str">
            <v>BHTRAU003</v>
          </cell>
          <cell r="B751" t="str">
            <v>Salad rau vườn nhiệt đới</v>
          </cell>
          <cell r="C751" t="str">
            <v>Đĩa</v>
          </cell>
        </row>
        <row r="752">
          <cell r="A752" t="str">
            <v>BHTRAU004</v>
          </cell>
          <cell r="B752" t="str">
            <v>Nộm rau tiến vua bò tươi</v>
          </cell>
          <cell r="C752" t="str">
            <v>Đĩa</v>
          </cell>
        </row>
        <row r="753">
          <cell r="A753" t="str">
            <v>BHTRAU005</v>
          </cell>
          <cell r="B753" t="str">
            <v>Nộm sứa</v>
          </cell>
          <cell r="C753" t="str">
            <v>Đĩa</v>
          </cell>
        </row>
        <row r="754">
          <cell r="A754" t="str">
            <v>BHTRAU006</v>
          </cell>
          <cell r="B754" t="str">
            <v>Nộm đu đủ Heo quay</v>
          </cell>
          <cell r="C754" t="str">
            <v>Đĩa</v>
          </cell>
        </row>
        <row r="755">
          <cell r="A755" t="str">
            <v>BHTRAU007</v>
          </cell>
          <cell r="B755" t="str">
            <v>Nộm bò đu đủ</v>
          </cell>
          <cell r="C755" t="str">
            <v>Đĩa</v>
          </cell>
        </row>
        <row r="756">
          <cell r="A756" t="str">
            <v>BHTTMI001</v>
          </cell>
          <cell r="B756" t="str">
            <v>Chè sương sa</v>
          </cell>
          <cell r="C756" t="str">
            <v>phần</v>
          </cell>
        </row>
        <row r="757">
          <cell r="A757" t="str">
            <v>BHTTMI002</v>
          </cell>
          <cell r="B757" t="str">
            <v>Trái cây theo mùa</v>
          </cell>
          <cell r="C757" t="str">
            <v>phần</v>
          </cell>
        </row>
        <row r="758">
          <cell r="A758" t="str">
            <v>BHTTMI003</v>
          </cell>
          <cell r="B758" t="str">
            <v>Chè sầu</v>
          </cell>
          <cell r="C758" t="str">
            <v>phần</v>
          </cell>
        </row>
        <row r="759">
          <cell r="A759" t="str">
            <v>BS100001</v>
          </cell>
          <cell r="B759" t="str">
            <v>KS-Bê chao ( sơ chế )</v>
          </cell>
          <cell r="C759" t="str">
            <v>Suất</v>
          </cell>
        </row>
        <row r="760">
          <cell r="A760" t="str">
            <v>BS100002</v>
          </cell>
          <cell r="B760" t="str">
            <v>KS-Bò tơ ba chỉ chín (Bò tơ cuốn)</v>
          </cell>
          <cell r="C760" t="str">
            <v>kg</v>
          </cell>
        </row>
        <row r="761">
          <cell r="A761" t="str">
            <v>BS100003</v>
          </cell>
          <cell r="B761" t="str">
            <v>KS-Bò tơ ba chỉ sống xay</v>
          </cell>
          <cell r="C761" t="str">
            <v>kg</v>
          </cell>
        </row>
        <row r="762">
          <cell r="A762" t="str">
            <v>BS100004</v>
          </cell>
          <cell r="B762" t="str">
            <v>KS-Dồi bò (hấp)</v>
          </cell>
          <cell r="C762" t="str">
            <v>Suất</v>
          </cell>
        </row>
        <row r="763">
          <cell r="A763" t="str">
            <v>BS100005</v>
          </cell>
          <cell r="B763" t="str">
            <v>KS-Mỡ phần xay</v>
          </cell>
          <cell r="C763" t="str">
            <v>kg</v>
          </cell>
        </row>
        <row r="764">
          <cell r="A764" t="str">
            <v>BS100006</v>
          </cell>
          <cell r="B764" t="str">
            <v>KS-Tóp mỡ</v>
          </cell>
          <cell r="C764" t="str">
            <v>kg</v>
          </cell>
        </row>
        <row r="765">
          <cell r="A765" t="str">
            <v>BS100007</v>
          </cell>
          <cell r="B765" t="str">
            <v>KS-Viên mọc bò (6 viên/xuất)</v>
          </cell>
          <cell r="C765" t="str">
            <v>Suất</v>
          </cell>
        </row>
        <row r="766">
          <cell r="A766" t="str">
            <v>BS100008</v>
          </cell>
          <cell r="B766" t="str">
            <v>KS-Sườn tàu xì</v>
          </cell>
          <cell r="C766" t="str">
            <v>kg</v>
          </cell>
        </row>
        <row r="767">
          <cell r="A767" t="str">
            <v>BS100009</v>
          </cell>
          <cell r="B767" t="str">
            <v>KS-Chân gà tàu xì</v>
          </cell>
          <cell r="C767" t="str">
            <v>Suất</v>
          </cell>
        </row>
        <row r="768">
          <cell r="A768" t="str">
            <v>BS100010</v>
          </cell>
          <cell r="B768" t="str">
            <v>KS-Ba chỉ bò mỹ cắt khối</v>
          </cell>
          <cell r="C768" t="str">
            <v>kg</v>
          </cell>
        </row>
        <row r="769">
          <cell r="A769" t="str">
            <v>BS100011</v>
          </cell>
          <cell r="B769" t="str">
            <v>KS-Thăn ngoại bò Kobe cắt khối</v>
          </cell>
          <cell r="C769" t="str">
            <v>kg</v>
          </cell>
        </row>
        <row r="770">
          <cell r="A770" t="str">
            <v>BS100012</v>
          </cell>
          <cell r="B770" t="str">
            <v>KS-Bê chao cắt khối</v>
          </cell>
          <cell r="C770" t="str">
            <v>kg</v>
          </cell>
        </row>
        <row r="771">
          <cell r="A771" t="str">
            <v>BS100013</v>
          </cell>
          <cell r="B771" t="str">
            <v>KS-Nước thịt cua (1 nồi/1.3kg)</v>
          </cell>
          <cell r="C771" t="str">
            <v>Gói</v>
          </cell>
        </row>
        <row r="772">
          <cell r="A772" t="str">
            <v>BS100014</v>
          </cell>
          <cell r="B772" t="str">
            <v>KS-Bò vụn chín xay</v>
          </cell>
          <cell r="C772" t="str">
            <v>kg</v>
          </cell>
        </row>
        <row r="773">
          <cell r="A773" t="str">
            <v>BS100015</v>
          </cell>
          <cell r="B773" t="str">
            <v>KS-Đuôi bò tiềm thuốc bắc củ sen</v>
          </cell>
          <cell r="C773" t="str">
            <v>Túi</v>
          </cell>
        </row>
        <row r="774">
          <cell r="A774" t="str">
            <v>BS100016</v>
          </cell>
          <cell r="B774" t="str">
            <v>KS-Thịt heo quay</v>
          </cell>
          <cell r="C774" t="str">
            <v>kg</v>
          </cell>
        </row>
        <row r="775">
          <cell r="A775" t="str">
            <v>BS100017</v>
          </cell>
          <cell r="B775" t="str">
            <v>KS-Gà quay</v>
          </cell>
          <cell r="C775" t="str">
            <v>con</v>
          </cell>
        </row>
        <row r="776">
          <cell r="A776" t="str">
            <v>BS100018</v>
          </cell>
          <cell r="B776" t="str">
            <v>KS-Nhân chả ốc</v>
          </cell>
          <cell r="C776" t="str">
            <v>kg</v>
          </cell>
        </row>
        <row r="777">
          <cell r="A777" t="str">
            <v>BS100019</v>
          </cell>
          <cell r="B777" t="str">
            <v>KS-Viên mọc bò (60 viên/gói)</v>
          </cell>
          <cell r="C777" t="str">
            <v>Gói</v>
          </cell>
        </row>
        <row r="778">
          <cell r="A778" t="str">
            <v>BS100020</v>
          </cell>
          <cell r="B778" t="str">
            <v>KS-Nạc nọng (Má heo) 190-210gr/gói</v>
          </cell>
          <cell r="C778" t="str">
            <v>Gói</v>
          </cell>
        </row>
        <row r="779">
          <cell r="A779" t="str">
            <v>BS100021</v>
          </cell>
          <cell r="B779" t="str">
            <v>KS-Chả ốc (6 viên/Suất)</v>
          </cell>
          <cell r="C779" t="str">
            <v>Gói</v>
          </cell>
        </row>
        <row r="780">
          <cell r="A780" t="str">
            <v>BS100022</v>
          </cell>
          <cell r="B780" t="str">
            <v>KS-Bò lụi sả (12 viên/3 suất)</v>
          </cell>
          <cell r="C780" t="str">
            <v>Gói</v>
          </cell>
        </row>
        <row r="781">
          <cell r="A781" t="str">
            <v>BS100023</v>
          </cell>
          <cell r="B781" t="str">
            <v>KS-Nem bò lụi 90-100g/miếng</v>
          </cell>
          <cell r="C781" t="str">
            <v>Gói</v>
          </cell>
        </row>
        <row r="782">
          <cell r="A782" t="str">
            <v>BS100024</v>
          </cell>
          <cell r="B782" t="str">
            <v>KS-Mực ống Indo sơ chế</v>
          </cell>
          <cell r="C782" t="str">
            <v>kg</v>
          </cell>
        </row>
        <row r="783">
          <cell r="A783" t="str">
            <v>BS100034</v>
          </cell>
          <cell r="B783" t="str">
            <v>KS-Kho quẹt</v>
          </cell>
          <cell r="C783" t="str">
            <v>kg</v>
          </cell>
        </row>
        <row r="784">
          <cell r="A784" t="str">
            <v>BS100035</v>
          </cell>
          <cell r="B784" t="str">
            <v>KS-Nhân tiểu long bao</v>
          </cell>
          <cell r="C784" t="str">
            <v>kg</v>
          </cell>
        </row>
        <row r="785">
          <cell r="A785" t="str">
            <v>BS100036</v>
          </cell>
          <cell r="B785" t="str">
            <v>KS-Bò tơ ba chỉ sống (bò tơ cuộn tròn)</v>
          </cell>
          <cell r="C785" t="str">
            <v>kg</v>
          </cell>
        </row>
        <row r="786">
          <cell r="A786" t="str">
            <v>BS100037</v>
          </cell>
          <cell r="B786" t="str">
            <v>KS-Bò tơ ba chỉ vụn (đầu mẩu chín)</v>
          </cell>
          <cell r="C786" t="str">
            <v>kg</v>
          </cell>
        </row>
        <row r="787">
          <cell r="A787" t="str">
            <v>BS100038</v>
          </cell>
          <cell r="B787" t="str">
            <v>KS-Gù bò cắt khối</v>
          </cell>
          <cell r="C787" t="str">
            <v>kg</v>
          </cell>
        </row>
        <row r="788">
          <cell r="A788" t="str">
            <v>BS100039</v>
          </cell>
          <cell r="B788" t="str">
            <v>KS-Dồi bò (hấp) 200gr</v>
          </cell>
          <cell r="C788" t="str">
            <v>Suất</v>
          </cell>
        </row>
        <row r="789">
          <cell r="A789" t="str">
            <v>BS100040</v>
          </cell>
          <cell r="B789" t="str">
            <v>KS-Nạc nọng (má heo) 150gr/gói</v>
          </cell>
          <cell r="C789" t="str">
            <v>Gói</v>
          </cell>
        </row>
        <row r="790">
          <cell r="A790" t="str">
            <v>BS100041</v>
          </cell>
          <cell r="B790" t="str">
            <v>KS-Nhân nem bò lụi</v>
          </cell>
          <cell r="C790" t="str">
            <v>kg</v>
          </cell>
        </row>
        <row r="791">
          <cell r="A791" t="str">
            <v>BS100042</v>
          </cell>
          <cell r="B791" t="str">
            <v>KS-Lõi vai bò Kobe cắt khối</v>
          </cell>
          <cell r="C791" t="str">
            <v>kg</v>
          </cell>
        </row>
        <row r="792">
          <cell r="A792" t="str">
            <v>BS100043</v>
          </cell>
          <cell r="B792" t="str">
            <v>KS-Tàu hũ tôm tươi cuộn nấm (12 cái/túi)</v>
          </cell>
          <cell r="C792" t="str">
            <v>Gói</v>
          </cell>
        </row>
        <row r="793">
          <cell r="A793" t="str">
            <v>BS100044</v>
          </cell>
          <cell r="B793" t="str">
            <v>KS-Gân bò luộc (0.5kg/gói)</v>
          </cell>
          <cell r="C793" t="str">
            <v>kg</v>
          </cell>
        </row>
        <row r="794">
          <cell r="A794" t="str">
            <v>BS200001</v>
          </cell>
          <cell r="B794" t="str">
            <v>KS-Mắm nêm chế biến</v>
          </cell>
          <cell r="C794" t="str">
            <v>kg</v>
          </cell>
        </row>
        <row r="795">
          <cell r="A795" t="str">
            <v>BS200002</v>
          </cell>
          <cell r="B795" t="str">
            <v>KS-Sốt thái mực</v>
          </cell>
          <cell r="C795" t="str">
            <v>kg</v>
          </cell>
        </row>
        <row r="796">
          <cell r="A796" t="str">
            <v>BS200003</v>
          </cell>
          <cell r="B796" t="str">
            <v>KS-Muối Hồng Kong</v>
          </cell>
          <cell r="C796" t="str">
            <v>kg</v>
          </cell>
        </row>
        <row r="797">
          <cell r="A797" t="str">
            <v>BS200004</v>
          </cell>
          <cell r="B797" t="str">
            <v>KS-Sốt xào sách</v>
          </cell>
          <cell r="C797" t="str">
            <v>kg</v>
          </cell>
        </row>
        <row r="798">
          <cell r="A798" t="str">
            <v>BS200005</v>
          </cell>
          <cell r="B798" t="str">
            <v>KS-Sốt chấm chao</v>
          </cell>
          <cell r="C798" t="str">
            <v>kg</v>
          </cell>
        </row>
        <row r="799">
          <cell r="A799" t="str">
            <v>BS200006</v>
          </cell>
          <cell r="B799" t="str">
            <v>KS-Sốt tái chanh</v>
          </cell>
          <cell r="C799" t="str">
            <v>kg</v>
          </cell>
        </row>
        <row r="800">
          <cell r="A800" t="str">
            <v>BS200007</v>
          </cell>
          <cell r="B800" t="str">
            <v>KS-Sốt má heo</v>
          </cell>
          <cell r="C800" t="str">
            <v>kg</v>
          </cell>
        </row>
        <row r="801">
          <cell r="A801" t="str">
            <v>BS200008</v>
          </cell>
          <cell r="B801" t="str">
            <v>KS-Sốt xào rau</v>
          </cell>
          <cell r="C801" t="str">
            <v>kg</v>
          </cell>
        </row>
        <row r="802">
          <cell r="A802" t="str">
            <v>BS200009</v>
          </cell>
          <cell r="B802" t="str">
            <v>KS-Sốt chấm thịt nướng (mới)</v>
          </cell>
          <cell r="C802" t="str">
            <v>kg</v>
          </cell>
        </row>
        <row r="803">
          <cell r="A803" t="str">
            <v>BS200010</v>
          </cell>
          <cell r="B803" t="str">
            <v>KS-Bột tổng hợp</v>
          </cell>
          <cell r="C803" t="str">
            <v>kg</v>
          </cell>
        </row>
        <row r="804">
          <cell r="A804" t="str">
            <v>BS200011</v>
          </cell>
          <cell r="B804" t="str">
            <v>KS-Gia vị lẩu cua 10L mới</v>
          </cell>
          <cell r="C804" t="str">
            <v>Túi</v>
          </cell>
        </row>
        <row r="805">
          <cell r="A805" t="str">
            <v>BS200012</v>
          </cell>
          <cell r="B805" t="str">
            <v>KS-Sốt mắm gà</v>
          </cell>
          <cell r="C805" t="str">
            <v>kg</v>
          </cell>
        </row>
        <row r="806">
          <cell r="A806" t="str">
            <v>BS200013</v>
          </cell>
          <cell r="B806" t="str">
            <v>KS-Sốt chanh dây ( sốt chanh leo )</v>
          </cell>
          <cell r="C806" t="str">
            <v>kg</v>
          </cell>
        </row>
        <row r="807">
          <cell r="A807" t="str">
            <v>BS200014</v>
          </cell>
          <cell r="B807" t="str">
            <v>KS-Bột xóc tỏi (500gr/túi)</v>
          </cell>
          <cell r="C807" t="str">
            <v>kg</v>
          </cell>
        </row>
        <row r="808">
          <cell r="A808" t="str">
            <v>BS200015</v>
          </cell>
          <cell r="B808" t="str">
            <v>KS-Sốt Thái (1kg/túi)</v>
          </cell>
          <cell r="C808" t="str">
            <v>kg</v>
          </cell>
        </row>
        <row r="809">
          <cell r="A809" t="str">
            <v>BS200016</v>
          </cell>
          <cell r="B809" t="str">
            <v>KS-Sốt Phomai (1kg/túi)</v>
          </cell>
          <cell r="C809" t="str">
            <v>kg</v>
          </cell>
        </row>
        <row r="810">
          <cell r="A810" t="str">
            <v>BS200017</v>
          </cell>
          <cell r="B810" t="str">
            <v>KS-Sốt xào bắp bò (nộm)</v>
          </cell>
          <cell r="C810" t="str">
            <v>kg</v>
          </cell>
        </row>
        <row r="811">
          <cell r="A811" t="str">
            <v>BS200018</v>
          </cell>
          <cell r="B811" t="str">
            <v>KS-Sốt Xá Xíu (1kg/túi)</v>
          </cell>
          <cell r="C811" t="str">
            <v>kg</v>
          </cell>
        </row>
        <row r="812">
          <cell r="A812" t="str">
            <v>BS200019</v>
          </cell>
          <cell r="B812" t="str">
            <v>KS-Sốt Salad (Chấm nem)</v>
          </cell>
          <cell r="C812" t="str">
            <v>kg</v>
          </cell>
        </row>
        <row r="813">
          <cell r="A813" t="str">
            <v>BS200020</v>
          </cell>
          <cell r="B813" t="str">
            <v>KS-Sốt bào ngư</v>
          </cell>
          <cell r="C813" t="str">
            <v>kg</v>
          </cell>
        </row>
        <row r="814">
          <cell r="A814" t="str">
            <v>BS200021</v>
          </cell>
          <cell r="B814" t="str">
            <v>KS-Sốt XO-BT</v>
          </cell>
          <cell r="C814" t="str">
            <v>kg</v>
          </cell>
        </row>
        <row r="815">
          <cell r="A815" t="str">
            <v>BS200022</v>
          </cell>
          <cell r="B815" t="str">
            <v>KS-Chẩm chéo</v>
          </cell>
          <cell r="C815" t="str">
            <v>kg</v>
          </cell>
        </row>
        <row r="816">
          <cell r="A816" t="str">
            <v>BS200023</v>
          </cell>
          <cell r="B816" t="str">
            <v>KS-Gia vị lẩu bò tiêu xanh</v>
          </cell>
          <cell r="C816" t="str">
            <v>Gói</v>
          </cell>
        </row>
        <row r="817">
          <cell r="A817" t="str">
            <v>BS200024</v>
          </cell>
          <cell r="B817" t="str">
            <v>KS-Nước nộm salad (nước nộm)</v>
          </cell>
          <cell r="C817" t="str">
            <v>kg</v>
          </cell>
        </row>
        <row r="818">
          <cell r="A818" t="str">
            <v>BS200025</v>
          </cell>
          <cell r="B818" t="str">
            <v>KS-Sốt tiêu đen</v>
          </cell>
          <cell r="C818" t="str">
            <v>kg</v>
          </cell>
        </row>
        <row r="819">
          <cell r="A819" t="str">
            <v>BS200026</v>
          </cell>
          <cell r="B819" t="str">
            <v>KS-Sốt mắm tỏi</v>
          </cell>
          <cell r="C819" t="str">
            <v>kg</v>
          </cell>
        </row>
        <row r="820">
          <cell r="A820" t="str">
            <v>BS200027</v>
          </cell>
          <cell r="B820" t="str">
            <v>KS-Sốt bách hợp</v>
          </cell>
          <cell r="C820" t="str">
            <v>kg</v>
          </cell>
        </row>
        <row r="821">
          <cell r="A821" t="str">
            <v>BS200028</v>
          </cell>
          <cell r="B821" t="str">
            <v>KS-Muối chấm gà</v>
          </cell>
          <cell r="C821" t="str">
            <v>kg</v>
          </cell>
        </row>
        <row r="822">
          <cell r="A822" t="str">
            <v>BS200029</v>
          </cell>
          <cell r="B822" t="str">
            <v>KS-Nước chấm cá</v>
          </cell>
          <cell r="C822" t="str">
            <v>kg</v>
          </cell>
        </row>
        <row r="823">
          <cell r="A823" t="str">
            <v>BS200030</v>
          </cell>
          <cell r="B823" t="str">
            <v>KS-Sốt nướng tảng</v>
          </cell>
          <cell r="C823" t="str">
            <v>kg</v>
          </cell>
        </row>
        <row r="824">
          <cell r="A824" t="str">
            <v>BS200031</v>
          </cell>
          <cell r="B824" t="str">
            <v>KS-Sốt cháy tỏi</v>
          </cell>
          <cell r="C824" t="str">
            <v>kg</v>
          </cell>
        </row>
        <row r="825">
          <cell r="A825" t="str">
            <v>BS200032</v>
          </cell>
          <cell r="B825" t="str">
            <v>KS-Gia vị pha nước lẩu ăn thêm</v>
          </cell>
          <cell r="C825" t="str">
            <v>Gói</v>
          </cell>
        </row>
        <row r="826">
          <cell r="A826" t="str">
            <v>BS200033</v>
          </cell>
          <cell r="B826" t="str">
            <v>KS-Sốt chấm bò Fuji</v>
          </cell>
          <cell r="C826" t="str">
            <v>kg</v>
          </cell>
        </row>
        <row r="827">
          <cell r="A827" t="str">
            <v>BS200034</v>
          </cell>
          <cell r="B827" t="str">
            <v>KS-Sốt ướp bò xông hơi</v>
          </cell>
          <cell r="C827" t="str">
            <v>kg</v>
          </cell>
        </row>
        <row r="828">
          <cell r="A828" t="str">
            <v>BS200035</v>
          </cell>
          <cell r="B828" t="str">
            <v>KS-Sốt thái cay</v>
          </cell>
          <cell r="C828" t="str">
            <v>kg</v>
          </cell>
        </row>
        <row r="829">
          <cell r="A829" t="str">
            <v>BS200036</v>
          </cell>
          <cell r="B829" t="str">
            <v>KS-Muối ướp gà</v>
          </cell>
          <cell r="C829" t="str">
            <v>kg</v>
          </cell>
        </row>
        <row r="830">
          <cell r="A830" t="str">
            <v>BS200037</v>
          </cell>
          <cell r="B830" t="str">
            <v>KS-Sốt chấm Thái đỏ</v>
          </cell>
          <cell r="C830" t="str">
            <v>kg</v>
          </cell>
        </row>
        <row r="831">
          <cell r="A831" t="str">
            <v>BS200038</v>
          </cell>
          <cell r="B831" t="str">
            <v>KS-Sốt chấm xanh</v>
          </cell>
          <cell r="C831" t="str">
            <v>kg</v>
          </cell>
        </row>
        <row r="832">
          <cell r="A832" t="str">
            <v>BS200039</v>
          </cell>
          <cell r="B832" t="str">
            <v>KS-Sốt xì dầu</v>
          </cell>
          <cell r="C832" t="str">
            <v>kg</v>
          </cell>
        </row>
        <row r="833">
          <cell r="A833" t="str">
            <v>BS200040</v>
          </cell>
          <cell r="B833" t="str">
            <v>KS-Sốt muối ớt nướng</v>
          </cell>
          <cell r="C833" t="str">
            <v>kg</v>
          </cell>
        </row>
        <row r="834">
          <cell r="A834" t="str">
            <v>BS200041</v>
          </cell>
          <cell r="B834" t="str">
            <v>KS-Nước dùng( pha lẩu ăn thêm )</v>
          </cell>
          <cell r="C834" t="str">
            <v>kg</v>
          </cell>
        </row>
        <row r="835">
          <cell r="A835" t="str">
            <v>BS200042</v>
          </cell>
          <cell r="B835" t="str">
            <v>KS-Nước lẩu thái cô đặc (750g/túi)</v>
          </cell>
          <cell r="C835" t="str">
            <v>Túi</v>
          </cell>
        </row>
        <row r="836">
          <cell r="A836" t="str">
            <v>BS200043</v>
          </cell>
          <cell r="B836" t="str">
            <v>KS-Combo lẩu nấm cô đặc</v>
          </cell>
          <cell r="C836" t="str">
            <v>Túi</v>
          </cell>
        </row>
        <row r="837">
          <cell r="A837" t="str">
            <v>BS200044</v>
          </cell>
          <cell r="B837" t="str">
            <v>KS-Combo lẩu thái cô đặc</v>
          </cell>
          <cell r="C837" t="str">
            <v>Túi</v>
          </cell>
        </row>
        <row r="838">
          <cell r="A838" t="str">
            <v>BS200045</v>
          </cell>
          <cell r="B838" t="str">
            <v>KS - Sốt mắm tỏi ( bỏ không dùng)</v>
          </cell>
          <cell r="C838" t="str">
            <v>kg</v>
          </cell>
        </row>
        <row r="839">
          <cell r="A839" t="str">
            <v>BS200046</v>
          </cell>
          <cell r="B839" t="str">
            <v>KS-Sốt sa tế</v>
          </cell>
          <cell r="C839" t="str">
            <v>kg</v>
          </cell>
        </row>
        <row r="840">
          <cell r="A840" t="str">
            <v>BS200047</v>
          </cell>
          <cell r="B840" t="str">
            <v>Nước cốt lẩu nấm cô đặc (1kg/túi)</v>
          </cell>
          <cell r="C840" t="str">
            <v>Túi</v>
          </cell>
        </row>
        <row r="841">
          <cell r="A841" t="str">
            <v>BS200048</v>
          </cell>
          <cell r="B841" t="str">
            <v>KS-Muối ướp thịt quay 1kg/gói</v>
          </cell>
          <cell r="C841" t="str">
            <v>Gói</v>
          </cell>
        </row>
        <row r="842">
          <cell r="A842" t="str">
            <v>BS200049</v>
          </cell>
          <cell r="B842" t="str">
            <v>Lá Sủi Cảo (100 lá/ tập)</v>
          </cell>
          <cell r="C842" t="str">
            <v>Tập</v>
          </cell>
        </row>
        <row r="843">
          <cell r="A843" t="str">
            <v>BS200050</v>
          </cell>
          <cell r="B843" t="str">
            <v>KS-Dấm soda (Tắm gà)</v>
          </cell>
          <cell r="C843" t="str">
            <v>kg</v>
          </cell>
        </row>
        <row r="844">
          <cell r="A844" t="str">
            <v>BS200051</v>
          </cell>
          <cell r="B844" t="str">
            <v>KS-Cơm lam (1 suất/phần)</v>
          </cell>
          <cell r="C844" t="str">
            <v>Suất</v>
          </cell>
        </row>
        <row r="845">
          <cell r="A845" t="str">
            <v>BS200052</v>
          </cell>
          <cell r="B845" t="str">
            <v>KS-Sốt Salad mè rang</v>
          </cell>
          <cell r="C845" t="str">
            <v>kg</v>
          </cell>
        </row>
        <row r="846">
          <cell r="A846" t="str">
            <v>BS200053</v>
          </cell>
          <cell r="B846" t="str">
            <v>KS-Nước ngâm rau củ muối</v>
          </cell>
          <cell r="C846" t="str">
            <v>kg</v>
          </cell>
        </row>
        <row r="847">
          <cell r="A847" t="str">
            <v>BS200054</v>
          </cell>
          <cell r="B847" t="str">
            <v>KS-Muối vừng</v>
          </cell>
          <cell r="C847" t="str">
            <v>kg</v>
          </cell>
        </row>
        <row r="848">
          <cell r="A848" t="str">
            <v>BS200055</v>
          </cell>
          <cell r="B848" t="str">
            <v>KS-Bột chiên nấm</v>
          </cell>
          <cell r="C848" t="str">
            <v>kg</v>
          </cell>
        </row>
        <row r="849">
          <cell r="A849" t="str">
            <v>BS200056</v>
          </cell>
          <cell r="B849" t="str">
            <v>KS-Nước chấm ốc</v>
          </cell>
          <cell r="C849" t="str">
            <v>kg</v>
          </cell>
        </row>
        <row r="850">
          <cell r="A850" t="str">
            <v>BS200057</v>
          </cell>
          <cell r="B850" t="str">
            <v>KS-Gia vị om chuối đậu</v>
          </cell>
          <cell r="C850" t="str">
            <v>Gói</v>
          </cell>
        </row>
        <row r="851">
          <cell r="A851" t="str">
            <v>BS200058</v>
          </cell>
          <cell r="B851" t="str">
            <v>KS-Gia vị lẩu lá giang(Nồi 10L)</v>
          </cell>
          <cell r="C851" t="str">
            <v>Gói</v>
          </cell>
        </row>
        <row r="852">
          <cell r="A852" t="str">
            <v>BS200060</v>
          </cell>
          <cell r="B852" t="str">
            <v>KS-Nước tắm gà lu</v>
          </cell>
          <cell r="C852" t="str">
            <v>kg</v>
          </cell>
        </row>
        <row r="853">
          <cell r="A853" t="str">
            <v>BS200061</v>
          </cell>
          <cell r="B853" t="str">
            <v>KS-Sốt ướp bò lụi</v>
          </cell>
          <cell r="C853" t="str">
            <v>kg</v>
          </cell>
        </row>
        <row r="854">
          <cell r="A854" t="str">
            <v>BS200062</v>
          </cell>
          <cell r="B854" t="str">
            <v>KS-Nước mắm chua ngọt chay</v>
          </cell>
          <cell r="C854" t="str">
            <v>kg</v>
          </cell>
        </row>
        <row r="855">
          <cell r="A855" t="str">
            <v>BS200063</v>
          </cell>
          <cell r="B855" t="str">
            <v>KS-Sốt xào chay</v>
          </cell>
          <cell r="C855" t="str">
            <v>kg</v>
          </cell>
        </row>
        <row r="856">
          <cell r="A856" t="str">
            <v>BS200064</v>
          </cell>
          <cell r="B856" t="str">
            <v>KS-Mắm nêm chay</v>
          </cell>
          <cell r="C856" t="str">
            <v>kg</v>
          </cell>
        </row>
        <row r="857">
          <cell r="A857" t="str">
            <v>BS200065</v>
          </cell>
          <cell r="B857" t="str">
            <v>KS-Sốt bánh cuốn</v>
          </cell>
          <cell r="C857" t="str">
            <v>kg</v>
          </cell>
        </row>
        <row r="858">
          <cell r="A858" t="str">
            <v>BS200066</v>
          </cell>
          <cell r="B858" t="str">
            <v>KS-Sốt bò cháy tiêu xanh (1kg/gói)</v>
          </cell>
          <cell r="C858" t="str">
            <v>kg</v>
          </cell>
        </row>
        <row r="859">
          <cell r="A859" t="str">
            <v>BS200067</v>
          </cell>
          <cell r="B859" t="str">
            <v>KS-Nước dùng xương</v>
          </cell>
          <cell r="C859" t="str">
            <v>kg</v>
          </cell>
        </row>
        <row r="860">
          <cell r="A860" t="str">
            <v>BS200068</v>
          </cell>
          <cell r="B860" t="str">
            <v>KS-Nước cốt xương cô đặc</v>
          </cell>
          <cell r="C860" t="str">
            <v>kg</v>
          </cell>
        </row>
        <row r="861">
          <cell r="A861" t="str">
            <v>BS200069</v>
          </cell>
          <cell r="B861" t="str">
            <v>KS-Sốt Teriyaki</v>
          </cell>
          <cell r="C861" t="str">
            <v>kg</v>
          </cell>
        </row>
        <row r="862">
          <cell r="A862" t="str">
            <v>BS200070</v>
          </cell>
          <cell r="B862" t="str">
            <v>KS-Gia vị sốt sữa chua</v>
          </cell>
          <cell r="C862" t="str">
            <v>kg</v>
          </cell>
        </row>
        <row r="863">
          <cell r="A863" t="str">
            <v>BS200071</v>
          </cell>
          <cell r="B863" t="str">
            <v>KS-Nước hấp xông hơi</v>
          </cell>
          <cell r="C863" t="str">
            <v>kg</v>
          </cell>
        </row>
        <row r="864">
          <cell r="A864" t="str">
            <v>BS200072</v>
          </cell>
          <cell r="B864" t="str">
            <v>KS-Gia vị lẩu nấm 10L</v>
          </cell>
          <cell r="C864" t="str">
            <v>Gói</v>
          </cell>
        </row>
        <row r="865">
          <cell r="A865" t="str">
            <v>BS200073</v>
          </cell>
          <cell r="B865" t="str">
            <v>KS-Sốt bào ngư (mới)</v>
          </cell>
          <cell r="C865" t="str">
            <v>kg</v>
          </cell>
        </row>
        <row r="866">
          <cell r="A866" t="str">
            <v>BS200074</v>
          </cell>
          <cell r="B866" t="str">
            <v>KS-Gia vị bò sốt vang (332g/gói)</v>
          </cell>
          <cell r="C866" t="str">
            <v>Gói</v>
          </cell>
        </row>
        <row r="867">
          <cell r="A867" t="str">
            <v>BS200075</v>
          </cell>
          <cell r="B867" t="str">
            <v>KS-Gia vị lẩu thảo mộc (Nồi 10L)</v>
          </cell>
          <cell r="C867" t="str">
            <v>Gói</v>
          </cell>
        </row>
        <row r="868">
          <cell r="A868" t="str">
            <v>BS200076</v>
          </cell>
          <cell r="B868" t="str">
            <v>KS-Baking soda (100gr/gói)</v>
          </cell>
          <cell r="C868" t="str">
            <v>Gói</v>
          </cell>
        </row>
        <row r="869">
          <cell r="A869" t="str">
            <v>BS200077</v>
          </cell>
          <cell r="B869" t="str">
            <v>KS-Mắm mặn Hà Nội (1kg/gói)</v>
          </cell>
          <cell r="C869" t="str">
            <v>kg</v>
          </cell>
        </row>
        <row r="870">
          <cell r="A870" t="str">
            <v>BS200078</v>
          </cell>
          <cell r="B870" t="str">
            <v>KS-Sốt xào bắp bò nộm (Mới)</v>
          </cell>
          <cell r="C870" t="str">
            <v>kg</v>
          </cell>
        </row>
        <row r="871">
          <cell r="A871" t="str">
            <v>BS300001</v>
          </cell>
          <cell r="B871" t="str">
            <v>KS-Bánh Bao Nấm ( 6 cái/hộp)</v>
          </cell>
          <cell r="C871" t="str">
            <v>Cái</v>
          </cell>
        </row>
        <row r="872">
          <cell r="A872" t="str">
            <v>BS300002</v>
          </cell>
          <cell r="B872" t="str">
            <v>KS-Tiểu Long Bao (12 cái/hộp)</v>
          </cell>
          <cell r="C872" t="str">
            <v>Cái</v>
          </cell>
        </row>
        <row r="873">
          <cell r="A873" t="str">
            <v>BS300003</v>
          </cell>
          <cell r="B873" t="str">
            <v>KS-Bánh bao trà xanh (6 cái/hộp)</v>
          </cell>
          <cell r="C873" t="str">
            <v>Cái</v>
          </cell>
        </row>
        <row r="874">
          <cell r="A874" t="str">
            <v>BS300004</v>
          </cell>
          <cell r="B874" t="str">
            <v>KS-Há cảo nhân tôm (30 cái/hộp)</v>
          </cell>
          <cell r="C874" t="str">
            <v>Cái</v>
          </cell>
        </row>
        <row r="875">
          <cell r="A875" t="str">
            <v>BS300005</v>
          </cell>
          <cell r="B875" t="str">
            <v>KS-Há cảo than tre nhân tôm (20 cái/hộp)</v>
          </cell>
          <cell r="C875" t="str">
            <v>Cái</v>
          </cell>
        </row>
        <row r="876">
          <cell r="A876" t="str">
            <v>BS300006</v>
          </cell>
          <cell r="B876" t="str">
            <v>KS-Bánh bao kim sa (6 cái/hộp)</v>
          </cell>
          <cell r="C876" t="str">
            <v>Cái</v>
          </cell>
        </row>
        <row r="877">
          <cell r="A877" t="str">
            <v>BS300007</v>
          </cell>
          <cell r="B877" t="str">
            <v>KS-Há cảo sò điệp (30 cái/gói)</v>
          </cell>
          <cell r="C877" t="str">
            <v>Cái</v>
          </cell>
        </row>
        <row r="878">
          <cell r="A878" t="str">
            <v>BS300008</v>
          </cell>
          <cell r="B878" t="str">
            <v>KS-Há cảo ngọc bích (30 cái/hộp)</v>
          </cell>
          <cell r="C878" t="str">
            <v>Cái</v>
          </cell>
        </row>
        <row r="879">
          <cell r="A879" t="str">
            <v>BS300009</v>
          </cell>
          <cell r="B879" t="str">
            <v>KS-Nhân há cảo tôm</v>
          </cell>
          <cell r="C879" t="str">
            <v>kg</v>
          </cell>
        </row>
        <row r="880">
          <cell r="A880" t="str">
            <v>BS300010</v>
          </cell>
          <cell r="B880" t="str">
            <v>KS-Nhân xíu mại tôm thịt</v>
          </cell>
          <cell r="C880" t="str">
            <v>kg</v>
          </cell>
        </row>
        <row r="881">
          <cell r="A881" t="str">
            <v>BS300011</v>
          </cell>
          <cell r="B881" t="str">
            <v>KS-Xíu mại</v>
          </cell>
          <cell r="C881" t="str">
            <v>Cái</v>
          </cell>
        </row>
        <row r="882">
          <cell r="A882" t="str">
            <v>BS300012</v>
          </cell>
          <cell r="B882" t="str">
            <v>KS-Bánh bao sầu riêng (6 cái/hộp)</v>
          </cell>
          <cell r="C882" t="str">
            <v>Cái</v>
          </cell>
        </row>
        <row r="883">
          <cell r="A883" t="str">
            <v>BS300013</v>
          </cell>
          <cell r="B883" t="str">
            <v>KS-Bánh bao khoai môn (6 cái/hộp)</v>
          </cell>
          <cell r="C883" t="str">
            <v>Cái</v>
          </cell>
        </row>
        <row r="884">
          <cell r="A884" t="str">
            <v>BS300014</v>
          </cell>
          <cell r="B884" t="str">
            <v>KS-Nhân tôm viên phô mai</v>
          </cell>
          <cell r="C884" t="str">
            <v>kg</v>
          </cell>
        </row>
        <row r="885">
          <cell r="A885" t="str">
            <v>BS300015</v>
          </cell>
          <cell r="B885" t="str">
            <v>KS-Há cảo hồng bao (30 cái/hộp)</v>
          </cell>
          <cell r="C885" t="str">
            <v>Cái</v>
          </cell>
        </row>
        <row r="886">
          <cell r="A886" t="str">
            <v>BS300016</v>
          </cell>
          <cell r="B886" t="str">
            <v>KS-Hoành thánh tôm</v>
          </cell>
          <cell r="C886" t="str">
            <v>Cái</v>
          </cell>
        </row>
        <row r="887">
          <cell r="A887" t="str">
            <v>BSAKN001</v>
          </cell>
          <cell r="B887" t="str">
            <v>Gầu bò</v>
          </cell>
          <cell r="C887" t="str">
            <v>Phần</v>
          </cell>
        </row>
        <row r="888">
          <cell r="A888" t="str">
            <v>BSAKN002</v>
          </cell>
          <cell r="B888" t="str">
            <v>Bò Tươi nhúng lẩu</v>
          </cell>
          <cell r="C888" t="str">
            <v>Phần</v>
          </cell>
        </row>
        <row r="889">
          <cell r="A889" t="str">
            <v>BSAKN003</v>
          </cell>
          <cell r="B889" t="str">
            <v>Mỳ Tôm Thêm</v>
          </cell>
          <cell r="C889" t="str">
            <v>Gói</v>
          </cell>
        </row>
        <row r="890">
          <cell r="A890" t="str">
            <v>BSAKN004</v>
          </cell>
          <cell r="B890" t="str">
            <v>Bún Thêm</v>
          </cell>
          <cell r="C890" t="str">
            <v>Phần</v>
          </cell>
        </row>
        <row r="891">
          <cell r="A891" t="str">
            <v>BSAKN005</v>
          </cell>
          <cell r="B891" t="str">
            <v>Thịt Ba Chỉ Bò Tơ Nhúng Lẩu</v>
          </cell>
          <cell r="C891" t="str">
            <v>Phần</v>
          </cell>
        </row>
        <row r="892">
          <cell r="A892" t="str">
            <v>BSAKN006</v>
          </cell>
          <cell r="B892" t="str">
            <v>Đậu Phụ Nhúng Lẩu</v>
          </cell>
          <cell r="C892" t="str">
            <v>Phần</v>
          </cell>
        </row>
        <row r="893">
          <cell r="A893" t="str">
            <v>BSAKN007</v>
          </cell>
          <cell r="B893" t="str">
            <v>Tim bò</v>
          </cell>
          <cell r="C893" t="str">
            <v>Phần</v>
          </cell>
        </row>
        <row r="894">
          <cell r="A894" t="str">
            <v>BSAKN008</v>
          </cell>
          <cell r="B894" t="str">
            <v>Gân bò</v>
          </cell>
          <cell r="C894" t="str">
            <v>Phần</v>
          </cell>
        </row>
        <row r="895">
          <cell r="A895" t="str">
            <v>BSAKN009</v>
          </cell>
          <cell r="B895" t="str">
            <v>Gà tươi cả con</v>
          </cell>
          <cell r="C895" t="str">
            <v>Phần</v>
          </cell>
        </row>
        <row r="896">
          <cell r="A896" t="str">
            <v>BSAKN010</v>
          </cell>
          <cell r="B896" t="str">
            <v>Ba Chỉ Bò Mỹ Nhúng Lẩu</v>
          </cell>
          <cell r="C896" t="str">
            <v>Phần</v>
          </cell>
        </row>
        <row r="897">
          <cell r="A897" t="str">
            <v>BSAKN011</v>
          </cell>
          <cell r="B897" t="str">
            <v>Bò Viên Nhúng Lẩu</v>
          </cell>
          <cell r="C897" t="str">
            <v>Phần</v>
          </cell>
        </row>
        <row r="898">
          <cell r="A898" t="str">
            <v>BSAKN012</v>
          </cell>
          <cell r="B898" t="str">
            <v>Sách đen nhúng lẩu</v>
          </cell>
          <cell r="C898" t="str">
            <v>Phần</v>
          </cell>
        </row>
        <row r="899">
          <cell r="A899" t="str">
            <v>BSAKN013</v>
          </cell>
          <cell r="B899" t="str">
            <v>Nấm Kim Châm Nhúng Lẩu</v>
          </cell>
          <cell r="C899" t="str">
            <v>Phần</v>
          </cell>
        </row>
        <row r="900">
          <cell r="A900" t="str">
            <v>BSAKN014</v>
          </cell>
          <cell r="B900" t="str">
            <v>Nấm tuyết nhĩ nhúng lẩu</v>
          </cell>
          <cell r="C900" t="str">
            <v>Phần</v>
          </cell>
        </row>
        <row r="901">
          <cell r="A901" t="str">
            <v>BSAKN015</v>
          </cell>
          <cell r="B901" t="str">
            <v>Váng đậu chiên nhúng lẩu</v>
          </cell>
          <cell r="C901" t="str">
            <v>Phần</v>
          </cell>
        </row>
        <row r="902">
          <cell r="A902" t="str">
            <v>BSAKN016</v>
          </cell>
          <cell r="B902" t="str">
            <v>Cải xanh nhúng lẩu</v>
          </cell>
          <cell r="C902" t="str">
            <v>Phần</v>
          </cell>
        </row>
        <row r="903">
          <cell r="A903" t="str">
            <v>BSAKN017</v>
          </cell>
          <cell r="B903" t="str">
            <v>Rau Lẩu Cua</v>
          </cell>
          <cell r="C903" t="str">
            <v>Phần</v>
          </cell>
        </row>
        <row r="904">
          <cell r="A904" t="str">
            <v>BSAKN018</v>
          </cell>
          <cell r="B904" t="str">
            <v>Hoa Chuối Nhúng Lẩu</v>
          </cell>
          <cell r="C904" t="str">
            <v>Phần</v>
          </cell>
        </row>
        <row r="905">
          <cell r="A905" t="str">
            <v>BSAKN019</v>
          </cell>
          <cell r="B905" t="str">
            <v>Ngô ngọt nhúng lẩu</v>
          </cell>
          <cell r="C905" t="str">
            <v>Phần</v>
          </cell>
        </row>
        <row r="906">
          <cell r="A906" t="str">
            <v>BSAKN020</v>
          </cell>
          <cell r="B906" t="str">
            <v>Cải Thảo Nhúng Lẩu</v>
          </cell>
          <cell r="C906" t="str">
            <v>Phần</v>
          </cell>
        </row>
        <row r="907">
          <cell r="A907" t="str">
            <v>BSAKN022</v>
          </cell>
          <cell r="B907" t="str">
            <v>Nấm tươi nhúng lẩu</v>
          </cell>
          <cell r="C907" t="str">
            <v>Phần</v>
          </cell>
        </row>
        <row r="908">
          <cell r="A908" t="str">
            <v>BSAKN023</v>
          </cell>
          <cell r="B908" t="str">
            <v>Kim Chi Gọi Thêm</v>
          </cell>
          <cell r="C908" t="str">
            <v>Phần</v>
          </cell>
        </row>
        <row r="909">
          <cell r="A909" t="str">
            <v>BSAKN024</v>
          </cell>
          <cell r="B909" t="str">
            <v>Đậu hũ pho mai</v>
          </cell>
          <cell r="C909" t="str">
            <v>Phần</v>
          </cell>
        </row>
        <row r="910">
          <cell r="A910" t="str">
            <v>BSAKN025</v>
          </cell>
          <cell r="B910" t="str">
            <v>Viên tôm hùm</v>
          </cell>
          <cell r="C910" t="str">
            <v>Phần</v>
          </cell>
        </row>
        <row r="911">
          <cell r="A911" t="str">
            <v>BSAKN026</v>
          </cell>
          <cell r="B911" t="str">
            <v>Thanh cua</v>
          </cell>
          <cell r="C911" t="str">
            <v>Phần</v>
          </cell>
        </row>
        <row r="912">
          <cell r="A912" t="str">
            <v>BSAKN028</v>
          </cell>
          <cell r="B912" t="str">
            <v>Gạch Cua Thêm</v>
          </cell>
          <cell r="C912" t="str">
            <v>Phần</v>
          </cell>
        </row>
        <row r="913">
          <cell r="A913" t="str">
            <v>BSAKN029</v>
          </cell>
          <cell r="B913" t="str">
            <v>Rau miền tây nhúng lẩu</v>
          </cell>
          <cell r="C913" t="str">
            <v>Phần</v>
          </cell>
        </row>
        <row r="914">
          <cell r="A914" t="str">
            <v>BSAKN030</v>
          </cell>
          <cell r="B914" t="str">
            <v>Trứng Thêm</v>
          </cell>
          <cell r="C914" t="str">
            <v>Phần</v>
          </cell>
        </row>
        <row r="915">
          <cell r="A915" t="str">
            <v>BSAKN031</v>
          </cell>
          <cell r="B915" t="str">
            <v>Củ Quả Muối</v>
          </cell>
          <cell r="C915" t="str">
            <v>Phần</v>
          </cell>
        </row>
        <row r="916">
          <cell r="A916" t="str">
            <v>BSAKN032</v>
          </cell>
          <cell r="B916" t="str">
            <v>Ba Chỉ Bò Cuộn Nấm</v>
          </cell>
          <cell r="C916" t="str">
            <v>Phần</v>
          </cell>
        </row>
        <row r="917">
          <cell r="A917" t="str">
            <v>BSAKN033</v>
          </cell>
          <cell r="B917" t="str">
            <v>Phồng Tôm Thêm</v>
          </cell>
          <cell r="C917" t="str">
            <v>Phần</v>
          </cell>
        </row>
        <row r="918">
          <cell r="A918" t="str">
            <v>BSAKN034</v>
          </cell>
          <cell r="B918" t="str">
            <v>Nấm Hải Sản Nhúng Lẩu</v>
          </cell>
          <cell r="C918" t="str">
            <v>Phần</v>
          </cell>
        </row>
        <row r="919">
          <cell r="A919" t="str">
            <v>BSAKN042</v>
          </cell>
          <cell r="B919" t="str">
            <v>Mọc Bò Nấm Tươi</v>
          </cell>
          <cell r="C919" t="str">
            <v>Phần</v>
          </cell>
        </row>
        <row r="920">
          <cell r="A920" t="str">
            <v>BSAKN043</v>
          </cell>
          <cell r="B920" t="str">
            <v>Gù Bò Thêm</v>
          </cell>
          <cell r="C920" t="str">
            <v>Phần</v>
          </cell>
        </row>
        <row r="921">
          <cell r="A921" t="str">
            <v>BSAKN044</v>
          </cell>
          <cell r="B921" t="str">
            <v>Bánh đa</v>
          </cell>
          <cell r="C921" t="str">
            <v>Phần</v>
          </cell>
        </row>
        <row r="922">
          <cell r="A922" t="str">
            <v>BSAKO001</v>
          </cell>
          <cell r="B922" t="str">
            <v>Khoai tây chiên (1s-CB)</v>
          </cell>
          <cell r="C922" t="str">
            <v>Phần</v>
          </cell>
        </row>
        <row r="923">
          <cell r="A923" t="str">
            <v>BSAKO002</v>
          </cell>
          <cell r="B923" t="str">
            <v>Nem bò nấm (4c-CB)</v>
          </cell>
          <cell r="C923" t="str">
            <v>Phần</v>
          </cell>
        </row>
        <row r="924">
          <cell r="A924" t="str">
            <v>BSAKO003</v>
          </cell>
          <cell r="B924" t="str">
            <v>Xôi chiên phồng (4c-CB )</v>
          </cell>
          <cell r="C924" t="str">
            <v>Phần</v>
          </cell>
        </row>
        <row r="925">
          <cell r="A925" t="str">
            <v>BSAKO004</v>
          </cell>
          <cell r="B925" t="str">
            <v>Viên mọc sốt tiêu đen (CB )</v>
          </cell>
          <cell r="C925" t="str">
            <v>Phần</v>
          </cell>
        </row>
        <row r="926">
          <cell r="A926" t="str">
            <v>BSAKO005</v>
          </cell>
          <cell r="B926" t="str">
            <v>Cuốn bánh tráng (4c-CB đặc biệt)</v>
          </cell>
          <cell r="C926" t="str">
            <v>Phần</v>
          </cell>
        </row>
        <row r="927">
          <cell r="A927" t="str">
            <v>BSAKO006</v>
          </cell>
          <cell r="B927" t="str">
            <v>Cuốn bánh tráng (6c-CB mỹ vị sài thành)</v>
          </cell>
          <cell r="C927" t="str">
            <v>Phần</v>
          </cell>
        </row>
        <row r="928">
          <cell r="A928" t="str">
            <v>BSAKO007</v>
          </cell>
          <cell r="B928" t="str">
            <v>Nộm rau tiền vua (1/2s-CB)</v>
          </cell>
          <cell r="C928" t="str">
            <v>Phần</v>
          </cell>
        </row>
        <row r="929">
          <cell r="A929" t="str">
            <v>BSAKO008</v>
          </cell>
          <cell r="B929" t="str">
            <v>Nem bò nấm (6c-CB)</v>
          </cell>
          <cell r="C929" t="str">
            <v>Phần</v>
          </cell>
        </row>
        <row r="930">
          <cell r="A930" t="str">
            <v>BSAKO009</v>
          </cell>
          <cell r="B930" t="str">
            <v>Bò tơ tái chanh (1/2s-CB)</v>
          </cell>
          <cell r="C930" t="str">
            <v>Phần</v>
          </cell>
        </row>
        <row r="931">
          <cell r="A931" t="str">
            <v>BSAKO010</v>
          </cell>
          <cell r="B931" t="str">
            <v>Lườn ngỗng</v>
          </cell>
          <cell r="C931" t="str">
            <v>Phần</v>
          </cell>
        </row>
        <row r="932">
          <cell r="A932" t="str">
            <v>BSAKO011</v>
          </cell>
          <cell r="B932" t="str">
            <v>Gà Quay Mắm Nhĩ (1/2 Con)</v>
          </cell>
          <cell r="C932" t="str">
            <v>Phần</v>
          </cell>
        </row>
        <row r="933">
          <cell r="A933" t="str">
            <v>BSANO001</v>
          </cell>
          <cell r="B933" t="str">
            <v>Cháo bò</v>
          </cell>
          <cell r="C933" t="str">
            <v>Phần</v>
          </cell>
        </row>
        <row r="934">
          <cell r="A934" t="str">
            <v>BSANO002</v>
          </cell>
          <cell r="B934" t="str">
            <v>Xôi Chiên Phồng</v>
          </cell>
          <cell r="C934" t="str">
            <v>Phần</v>
          </cell>
        </row>
        <row r="935">
          <cell r="A935" t="str">
            <v>BSANO003</v>
          </cell>
          <cell r="B935" t="str">
            <v>Bò Xốt Tiêu Đen + Bánh Bao</v>
          </cell>
          <cell r="C935" t="str">
            <v>Phần</v>
          </cell>
        </row>
        <row r="936">
          <cell r="A936" t="str">
            <v>BSANO004</v>
          </cell>
          <cell r="B936" t="str">
            <v>Bánh Bao Chiên</v>
          </cell>
          <cell r="C936" t="str">
            <v>Phần</v>
          </cell>
        </row>
        <row r="937">
          <cell r="A937" t="str">
            <v>BSANO005</v>
          </cell>
          <cell r="B937" t="str">
            <v>Cơm Trắng</v>
          </cell>
          <cell r="C937" t="str">
            <v>phần</v>
          </cell>
        </row>
        <row r="938">
          <cell r="A938" t="str">
            <v>BSANO006</v>
          </cell>
          <cell r="B938" t="str">
            <v>Cơm bò sốt tiêu đen</v>
          </cell>
          <cell r="C938" t="str">
            <v>Phần</v>
          </cell>
        </row>
        <row r="939">
          <cell r="A939" t="str">
            <v>BSANO007</v>
          </cell>
          <cell r="B939" t="str">
            <v>Cơm Rang Dưa Bò</v>
          </cell>
          <cell r="C939" t="str">
            <v>Phần</v>
          </cell>
        </row>
        <row r="940">
          <cell r="A940" t="str">
            <v>BSANO008</v>
          </cell>
          <cell r="B940" t="str">
            <v>Cơm Chiên Hải Sản</v>
          </cell>
          <cell r="C940" t="str">
            <v>Phần</v>
          </cell>
        </row>
        <row r="941">
          <cell r="A941" t="str">
            <v>BSANO009</v>
          </cell>
          <cell r="B941" t="str">
            <v>Cơm Chiên Tôm Dứa</v>
          </cell>
          <cell r="C941" t="str">
            <v>Phần</v>
          </cell>
        </row>
        <row r="942">
          <cell r="A942" t="str">
            <v>BSANO010</v>
          </cell>
          <cell r="B942" t="str">
            <v>Cơm lam</v>
          </cell>
          <cell r="C942" t="str">
            <v>Phần</v>
          </cell>
        </row>
        <row r="943">
          <cell r="A943" t="str">
            <v>BSANO011</v>
          </cell>
          <cell r="B943" t="str">
            <v>Mỳ Xào Hải Sản</v>
          </cell>
          <cell r="C943" t="str">
            <v>Phần</v>
          </cell>
        </row>
        <row r="944">
          <cell r="A944" t="str">
            <v>BSANO012</v>
          </cell>
          <cell r="B944" t="str">
            <v>Hến Xúc Phồng Tôm</v>
          </cell>
          <cell r="C944" t="str">
            <v>Phần</v>
          </cell>
        </row>
        <row r="945">
          <cell r="A945" t="str">
            <v>BSANO013</v>
          </cell>
          <cell r="B945" t="str">
            <v>Bò Nấm Xúc Phồng Tôm</v>
          </cell>
          <cell r="C945" t="str">
            <v>Phần</v>
          </cell>
        </row>
        <row r="946">
          <cell r="A946" t="str">
            <v>BSBIA001</v>
          </cell>
          <cell r="B946" t="str">
            <v>Bia tươi Hefeweizen (Cốc)</v>
          </cell>
          <cell r="C946" t="str">
            <v>Cốc</v>
          </cell>
        </row>
        <row r="947">
          <cell r="A947" t="str">
            <v>BSBIA002</v>
          </cell>
          <cell r="B947" t="str">
            <v>Bia tươi Hefeweizen (Tháp)</v>
          </cell>
          <cell r="C947" t="str">
            <v>Tháp</v>
          </cell>
        </row>
        <row r="948">
          <cell r="A948" t="str">
            <v>BSBIA003</v>
          </cell>
          <cell r="B948" t="str">
            <v>Bia tươi Golden Ale (Cốc)</v>
          </cell>
          <cell r="C948" t="str">
            <v>Cốc</v>
          </cell>
        </row>
        <row r="949">
          <cell r="A949" t="str">
            <v>BSBIA004</v>
          </cell>
          <cell r="B949" t="str">
            <v>Bia tươi Golden Ale (Tháp)</v>
          </cell>
          <cell r="C949" t="str">
            <v>Tháp</v>
          </cell>
        </row>
        <row r="950">
          <cell r="A950" t="str">
            <v>BSBIA005</v>
          </cell>
          <cell r="B950" t="str">
            <v>Bia tươi Bubweiser (Cốc)</v>
          </cell>
          <cell r="C950" t="str">
            <v>Cốc</v>
          </cell>
        </row>
        <row r="951">
          <cell r="A951" t="str">
            <v>BSBIA006</v>
          </cell>
          <cell r="B951" t="str">
            <v>Bia tươi Bubweiser (Tháp)</v>
          </cell>
          <cell r="C951" t="str">
            <v>Tháp</v>
          </cell>
        </row>
        <row r="952">
          <cell r="A952" t="str">
            <v>BSBIA007</v>
          </cell>
          <cell r="B952" t="str">
            <v>Bia tươi Hoegaarden (Cốc)</v>
          </cell>
          <cell r="C952" t="str">
            <v>Cốc</v>
          </cell>
        </row>
        <row r="953">
          <cell r="A953" t="str">
            <v>BSBIA008</v>
          </cell>
          <cell r="B953" t="str">
            <v>Bia tươi Hoegaarden (Tháp)</v>
          </cell>
          <cell r="C953" t="str">
            <v>Tháp</v>
          </cell>
        </row>
        <row r="954">
          <cell r="A954" t="str">
            <v>BSCBO001</v>
          </cell>
          <cell r="B954" t="str">
            <v>Mẹt Bò Đặc Biệt</v>
          </cell>
          <cell r="C954" t="str">
            <v>Mẹt</v>
          </cell>
        </row>
        <row r="955">
          <cell r="A955" t="str">
            <v>BSCBO002</v>
          </cell>
          <cell r="B955" t="str">
            <v>Set Tiệc 3</v>
          </cell>
          <cell r="C955" t="str">
            <v>Set</v>
          </cell>
        </row>
        <row r="956">
          <cell r="A956" t="str">
            <v>BSCBO003</v>
          </cell>
          <cell r="B956" t="str">
            <v>Set Tiệc 1</v>
          </cell>
          <cell r="C956" t="str">
            <v>Set</v>
          </cell>
        </row>
        <row r="957">
          <cell r="A957" t="str">
            <v>BSCBO004</v>
          </cell>
          <cell r="B957" t="str">
            <v>Set Tiệc 2</v>
          </cell>
          <cell r="C957" t="str">
            <v>Set</v>
          </cell>
        </row>
        <row r="958">
          <cell r="A958" t="str">
            <v>BSCBO005</v>
          </cell>
          <cell r="B958" t="str">
            <v>Combo Thượng Hạng</v>
          </cell>
          <cell r="C958" t="str">
            <v>Set</v>
          </cell>
        </row>
        <row r="959">
          <cell r="A959" t="str">
            <v>BSCBO006</v>
          </cell>
          <cell r="B959" t="str">
            <v>Combo Mồi bia thượng hạng</v>
          </cell>
          <cell r="C959" t="str">
            <v>Mẹt</v>
          </cell>
        </row>
        <row r="960">
          <cell r="A960" t="str">
            <v>BSCBO007</v>
          </cell>
          <cell r="B960" t="str">
            <v>Combo Thượng Hạng</v>
          </cell>
          <cell r="C960" t="str">
            <v>Set</v>
          </cell>
        </row>
        <row r="961">
          <cell r="A961" t="str">
            <v>BSCBO008</v>
          </cell>
          <cell r="B961" t="str">
            <v>Set Quà Như Ý (1 Kg)</v>
          </cell>
          <cell r="C961" t="str">
            <v>set</v>
          </cell>
        </row>
        <row r="962">
          <cell r="A962" t="str">
            <v>BSCBO009</v>
          </cell>
          <cell r="B962" t="str">
            <v>Set Quà Như Ý (500gr)</v>
          </cell>
          <cell r="C962" t="str">
            <v>set</v>
          </cell>
        </row>
        <row r="963">
          <cell r="A963" t="str">
            <v>BSCBO010</v>
          </cell>
          <cell r="B963" t="str">
            <v>Set Quà Cát Tường (1 Kg)</v>
          </cell>
          <cell r="C963" t="str">
            <v>set</v>
          </cell>
        </row>
        <row r="964">
          <cell r="A964" t="str">
            <v>BSCBO011</v>
          </cell>
          <cell r="B964" t="str">
            <v>Set Quà Cát Tường (500gr)</v>
          </cell>
          <cell r="C964" t="str">
            <v>set</v>
          </cell>
        </row>
        <row r="965">
          <cell r="A965" t="str">
            <v>BSCCX001</v>
          </cell>
          <cell r="B965" t="str">
            <v>Bò Tơ Xông Hơi</v>
          </cell>
          <cell r="C965" t="str">
            <v>Phần</v>
          </cell>
        </row>
        <row r="966">
          <cell r="A966" t="str">
            <v>BSCCX002</v>
          </cell>
          <cell r="B966" t="str">
            <v>Bò Tơ Tái Chanh</v>
          </cell>
          <cell r="C966" t="str">
            <v>Phần</v>
          </cell>
        </row>
        <row r="967">
          <cell r="A967" t="str">
            <v>BSCCX003</v>
          </cell>
          <cell r="B967" t="str">
            <v>Bò Tơ Cuốn Bánh Tráng</v>
          </cell>
          <cell r="C967" t="str">
            <v>Phần</v>
          </cell>
        </row>
        <row r="968">
          <cell r="A968" t="str">
            <v>BSCCX004</v>
          </cell>
          <cell r="B968" t="str">
            <v>Dẻ sườn hấp nấm</v>
          </cell>
          <cell r="C968" t="str">
            <v>Phần</v>
          </cell>
        </row>
        <row r="969">
          <cell r="A969" t="str">
            <v>BSCCX005</v>
          </cell>
          <cell r="B969" t="str">
            <v>Bò tơ cuốn bánh tráng 0đ</v>
          </cell>
          <cell r="C969" t="str">
            <v>Phần</v>
          </cell>
        </row>
        <row r="970">
          <cell r="A970" t="str">
            <v>BSCCX006</v>
          </cell>
          <cell r="B970" t="str">
            <v>Bò Nướng Lá Lốt Cuốn Bánh Tráng</v>
          </cell>
          <cell r="C970" t="str">
            <v>Phần</v>
          </cell>
        </row>
        <row r="971">
          <cell r="A971" t="str">
            <v>BSCCX007</v>
          </cell>
          <cell r="B971" t="str">
            <v>Bò Tơ Nhúng</v>
          </cell>
          <cell r="C971" t="str">
            <v>Phần</v>
          </cell>
        </row>
        <row r="972">
          <cell r="A972" t="str">
            <v>BSCCX008</v>
          </cell>
          <cell r="B972" t="str">
            <v>Gầu bò nhúng</v>
          </cell>
          <cell r="C972" t="str">
            <v>Phần</v>
          </cell>
        </row>
        <row r="973">
          <cell r="A973" t="str">
            <v>BSCCX009</v>
          </cell>
          <cell r="B973" t="str">
            <v>Thăn Tươi Nhúng</v>
          </cell>
          <cell r="C973" t="str">
            <v>Phần</v>
          </cell>
        </row>
        <row r="974">
          <cell r="A974" t="str">
            <v>BSCCX010</v>
          </cell>
          <cell r="B974" t="str">
            <v>Canh Thái Tom Yum</v>
          </cell>
          <cell r="C974" t="str">
            <v>Phần</v>
          </cell>
        </row>
        <row r="975">
          <cell r="A975" t="str">
            <v>BSCCX011</v>
          </cell>
          <cell r="B975" t="str">
            <v>Sách đen xào khế</v>
          </cell>
          <cell r="C975" t="str">
            <v>Phần</v>
          </cell>
        </row>
        <row r="976">
          <cell r="A976" t="str">
            <v>BSCCX012</v>
          </cell>
          <cell r="B976" t="str">
            <v>Bắp bò xào măng trúc</v>
          </cell>
          <cell r="C976" t="str">
            <v>Phần</v>
          </cell>
        </row>
        <row r="977">
          <cell r="A977" t="str">
            <v>BSCCX013</v>
          </cell>
          <cell r="B977" t="str">
            <v>Bánh Tráng Cuốn Heo Quay</v>
          </cell>
          <cell r="C977" t="str">
            <v>Phần</v>
          </cell>
        </row>
        <row r="978">
          <cell r="A978" t="str">
            <v>BSCCX014</v>
          </cell>
          <cell r="B978" t="str">
            <v>Đuôi Bò Tiềm Thuốc Bắc Củ Sen</v>
          </cell>
          <cell r="C978" t="str">
            <v>phần</v>
          </cell>
        </row>
        <row r="979">
          <cell r="A979" t="str">
            <v>BSCCX015</v>
          </cell>
          <cell r="B979" t="str">
            <v>Bánh Tráng Cuốn Bò Lụi Sả Nướng</v>
          </cell>
          <cell r="C979" t="str">
            <v>phần</v>
          </cell>
        </row>
        <row r="980">
          <cell r="A980" t="str">
            <v>BSCCX016</v>
          </cell>
          <cell r="B980" t="str">
            <v>Mẹt Bánh Tráng Đặc Biệt</v>
          </cell>
          <cell r="C980" t="str">
            <v>phần</v>
          </cell>
        </row>
        <row r="981">
          <cell r="A981" t="str">
            <v>BSCHA001</v>
          </cell>
          <cell r="B981" t="str">
            <v>Mẹt Cuốn Ngũ Sắc</v>
          </cell>
          <cell r="C981" t="str">
            <v>Phần</v>
          </cell>
        </row>
        <row r="982">
          <cell r="A982" t="str">
            <v>BSCHA002</v>
          </cell>
          <cell r="B982" t="str">
            <v>Mì Xào Thanh Vị</v>
          </cell>
          <cell r="C982" t="str">
            <v>Phần</v>
          </cell>
        </row>
        <row r="983">
          <cell r="A983" t="str">
            <v>BSCHA003</v>
          </cell>
          <cell r="B983" t="str">
            <v>Chả Giò An Lạc</v>
          </cell>
          <cell r="C983" t="str">
            <v>Phần</v>
          </cell>
        </row>
        <row r="984">
          <cell r="A984" t="str">
            <v>BSCHA004</v>
          </cell>
          <cell r="B984" t="str">
            <v>Nấm Thập Vị Thanh Lành</v>
          </cell>
          <cell r="C984" t="str">
            <v>Phần</v>
          </cell>
        </row>
        <row r="985">
          <cell r="A985" t="str">
            <v>BSCHA005</v>
          </cell>
          <cell r="B985" t="str">
            <v>Nấm Xào Rau Củ Thập Cẩm</v>
          </cell>
          <cell r="C985" t="str">
            <v>Phần</v>
          </cell>
        </row>
        <row r="986">
          <cell r="A986" t="str">
            <v>BSDVU001</v>
          </cell>
          <cell r="B986" t="str">
            <v>Đơn freeship</v>
          </cell>
          <cell r="C986" t="str">
            <v>Lần</v>
          </cell>
        </row>
        <row r="987">
          <cell r="A987" t="str">
            <v>BSDVU002</v>
          </cell>
          <cell r="B987" t="str">
            <v>Phí rượu quê</v>
          </cell>
          <cell r="C987" t="str">
            <v>Lít</v>
          </cell>
        </row>
        <row r="988">
          <cell r="A988" t="str">
            <v>BSDVU003</v>
          </cell>
          <cell r="B988" t="str">
            <v>Phí rượu Vang ngoại</v>
          </cell>
          <cell r="C988" t="str">
            <v>chai</v>
          </cell>
        </row>
        <row r="989">
          <cell r="A989" t="str">
            <v>BSDVU004</v>
          </cell>
          <cell r="B989" t="str">
            <v>Phí rượu mạnh ngoại</v>
          </cell>
          <cell r="C989" t="str">
            <v>chai</v>
          </cell>
        </row>
        <row r="990">
          <cell r="A990" t="str">
            <v>BSDVU005</v>
          </cell>
          <cell r="B990" t="str">
            <v>Phí đồ ăn</v>
          </cell>
          <cell r="C990" t="str">
            <v>Đĩa</v>
          </cell>
        </row>
        <row r="991">
          <cell r="A991" t="str">
            <v>BSDVU006</v>
          </cell>
          <cell r="B991" t="str">
            <v>Phí thuê loa đài tổ chức sự kiện</v>
          </cell>
          <cell r="C991" t="str">
            <v>Lần</v>
          </cell>
        </row>
        <row r="992">
          <cell r="A992" t="str">
            <v>BSDVU007</v>
          </cell>
          <cell r="B992" t="str">
            <v>Phí thuê máy chiếu</v>
          </cell>
          <cell r="C992" t="str">
            <v>Lần</v>
          </cell>
        </row>
        <row r="993">
          <cell r="A993" t="str">
            <v>BSDVU008</v>
          </cell>
          <cell r="B993" t="str">
            <v>Gói trang trí tổ chức sự kiện/sinh nhật</v>
          </cell>
          <cell r="C993" t="str">
            <v>Lần</v>
          </cell>
        </row>
        <row r="994">
          <cell r="A994" t="str">
            <v>BSDVU009</v>
          </cell>
          <cell r="B994" t="str">
            <v>Khăn lạnh</v>
          </cell>
          <cell r="C994" t="str">
            <v>Chiếc</v>
          </cell>
        </row>
        <row r="995">
          <cell r="A995" t="str">
            <v>BSHAS001</v>
          </cell>
          <cell r="B995" t="str">
            <v>Mực Ống Chiên Bơ Tỏi</v>
          </cell>
          <cell r="C995" t="str">
            <v>Phần</v>
          </cell>
        </row>
        <row r="996">
          <cell r="A996" t="str">
            <v>BSHAS002</v>
          </cell>
          <cell r="B996" t="str">
            <v>Mực Nướng muối ớt</v>
          </cell>
          <cell r="C996" t="str">
            <v>Phần</v>
          </cell>
        </row>
        <row r="997">
          <cell r="A997" t="str">
            <v>BSHAS003</v>
          </cell>
          <cell r="B997" t="str">
            <v>Mực Ống Xốt Thái</v>
          </cell>
          <cell r="C997" t="str">
            <v>Phần</v>
          </cell>
        </row>
        <row r="998">
          <cell r="A998" t="str">
            <v>BSHAS004</v>
          </cell>
          <cell r="B998" t="str">
            <v>Tôm Rang Muối Phong Sa</v>
          </cell>
          <cell r="C998" t="str">
            <v>Phần</v>
          </cell>
        </row>
        <row r="999">
          <cell r="A999" t="str">
            <v>BSHAS005</v>
          </cell>
          <cell r="B999" t="str">
            <v>Tôm Nướng Muối Ớt</v>
          </cell>
          <cell r="C999" t="str">
            <v>Phần</v>
          </cell>
        </row>
        <row r="1000">
          <cell r="A1000" t="str">
            <v>BSHAS006</v>
          </cell>
          <cell r="B1000" t="str">
            <v>Tôm Sú Xốt Phô Mai</v>
          </cell>
          <cell r="C1000" t="str">
            <v>Phần</v>
          </cell>
        </row>
        <row r="1001">
          <cell r="A1001" t="str">
            <v>BSHAS007</v>
          </cell>
          <cell r="B1001" t="str">
            <v>Cá Saba nướng Nhật Bản</v>
          </cell>
          <cell r="C1001" t="str">
            <v>Phần</v>
          </cell>
        </row>
        <row r="1002">
          <cell r="A1002" t="str">
            <v>BSHAS008</v>
          </cell>
          <cell r="B1002" t="str">
            <v>Chả Ốc Tây Hồ</v>
          </cell>
          <cell r="C1002" t="str">
            <v>Phần</v>
          </cell>
        </row>
        <row r="1003">
          <cell r="A1003" t="str">
            <v>BSHAS009</v>
          </cell>
          <cell r="B1003" t="str">
            <v>Chả Cá Thát Lát Nướng Muối Ớt</v>
          </cell>
          <cell r="C1003" t="str">
            <v>Phần</v>
          </cell>
        </row>
        <row r="1004">
          <cell r="A1004" t="str">
            <v>BSHGC001</v>
          </cell>
          <cell r="B1004" t="str">
            <v>Gà tre Quay Mắm Nhĩ</v>
          </cell>
          <cell r="C1004" t="str">
            <v>Con</v>
          </cell>
        </row>
        <row r="1005">
          <cell r="A1005" t="str">
            <v>BSHGC002</v>
          </cell>
          <cell r="B1005" t="str">
            <v>Gà Ri Nướng Mắc Khén</v>
          </cell>
          <cell r="C1005" t="str">
            <v>Con</v>
          </cell>
        </row>
        <row r="1006">
          <cell r="A1006" t="str">
            <v>BSHGC003</v>
          </cell>
          <cell r="B1006" t="str">
            <v>Gà ri chiên mắm (cả con)</v>
          </cell>
          <cell r="C1006" t="str">
            <v>Con</v>
          </cell>
        </row>
        <row r="1007">
          <cell r="A1007" t="str">
            <v>BSHGC004</v>
          </cell>
          <cell r="B1007" t="str">
            <v>Gà ri chiên mắm (1/2 con)</v>
          </cell>
          <cell r="C1007" t="str">
            <v>Con</v>
          </cell>
        </row>
        <row r="1008">
          <cell r="A1008" t="str">
            <v>BSHGC005</v>
          </cell>
          <cell r="B1008" t="str">
            <v>Má Heo Nướng</v>
          </cell>
          <cell r="C1008" t="str">
            <v>Phần</v>
          </cell>
        </row>
        <row r="1009">
          <cell r="A1009" t="str">
            <v>BSHGC006</v>
          </cell>
          <cell r="B1009" t="str">
            <v>Má Heo Trộn Thính Kiểu Thái</v>
          </cell>
          <cell r="C1009" t="str">
            <v>Phần</v>
          </cell>
        </row>
        <row r="1010">
          <cell r="A1010" t="str">
            <v>BSHGC007</v>
          </cell>
          <cell r="B1010" t="str">
            <v>Gà quay Mắm Nhĩ 1/2 con</v>
          </cell>
          <cell r="C1010" t="str">
            <v>Con</v>
          </cell>
        </row>
        <row r="1011">
          <cell r="A1011" t="str">
            <v>BSHGC008</v>
          </cell>
          <cell r="B1011" t="str">
            <v>Gà Quay Lu</v>
          </cell>
          <cell r="C1011" t="str">
            <v>Phần</v>
          </cell>
        </row>
        <row r="1012">
          <cell r="A1012" t="str">
            <v>BSHGC009</v>
          </cell>
          <cell r="B1012" t="str">
            <v>Dạ Dày Tiềm Tiêu Xanh</v>
          </cell>
          <cell r="C1012" t="str">
            <v>phần</v>
          </cell>
        </row>
        <row r="1013">
          <cell r="A1013" t="str">
            <v>BSHGC010</v>
          </cell>
          <cell r="B1013" t="str">
            <v>Ba Chỉ Heo Nướng Lu</v>
          </cell>
          <cell r="C1013" t="str">
            <v>phần</v>
          </cell>
        </row>
        <row r="1014">
          <cell r="A1014" t="str">
            <v>BSHGC011</v>
          </cell>
          <cell r="B1014" t="str">
            <v>Gà Quay Lu (1/2 con)</v>
          </cell>
          <cell r="C1014" t="str">
            <v>Phần</v>
          </cell>
        </row>
        <row r="1015">
          <cell r="A1015" t="str">
            <v>BSHQU001</v>
          </cell>
          <cell r="B1015" t="str">
            <v>Nước Chanh Tươi</v>
          </cell>
          <cell r="C1015" t="str">
            <v>Ly</v>
          </cell>
        </row>
        <row r="1016">
          <cell r="A1016" t="str">
            <v>BSHQU002</v>
          </cell>
          <cell r="B1016" t="str">
            <v>Trà Đào Cam Sả</v>
          </cell>
          <cell r="C1016" t="str">
            <v>Ly</v>
          </cell>
        </row>
        <row r="1017">
          <cell r="A1017" t="str">
            <v>BSHQU003</v>
          </cell>
          <cell r="B1017" t="str">
            <v>Trà Táo Đỏ Tứ Quý</v>
          </cell>
          <cell r="C1017" t="str">
            <v>Ly</v>
          </cell>
        </row>
        <row r="1018">
          <cell r="A1018" t="str">
            <v>BSHQU004</v>
          </cell>
          <cell r="B1018" t="str">
            <v>Nước Ép Cam Tươi</v>
          </cell>
          <cell r="C1018" t="str">
            <v>Ly</v>
          </cell>
        </row>
        <row r="1019">
          <cell r="A1019" t="str">
            <v>BSHQU005</v>
          </cell>
          <cell r="B1019" t="str">
            <v>Nước ép thơm</v>
          </cell>
          <cell r="C1019" t="str">
            <v>Ly</v>
          </cell>
        </row>
        <row r="1020">
          <cell r="A1020" t="str">
            <v>BSHQU006</v>
          </cell>
          <cell r="B1020" t="str">
            <v>Nước ép ổi</v>
          </cell>
          <cell r="C1020" t="str">
            <v>Ly</v>
          </cell>
        </row>
        <row r="1021">
          <cell r="A1021" t="str">
            <v>BSHQU007</v>
          </cell>
          <cell r="B1021" t="str">
            <v>Nước ép thơm cà rốt</v>
          </cell>
          <cell r="C1021" t="str">
            <v>Ly</v>
          </cell>
        </row>
        <row r="1022">
          <cell r="A1022" t="str">
            <v>BSHQU008</v>
          </cell>
          <cell r="B1022" t="str">
            <v>Nước ép  cam cà rốt</v>
          </cell>
          <cell r="C1022" t="str">
            <v>Ly</v>
          </cell>
        </row>
        <row r="1023">
          <cell r="A1023" t="str">
            <v>BSHQU009</v>
          </cell>
          <cell r="B1023" t="str">
            <v>Nước Ép Dưa Hấu</v>
          </cell>
          <cell r="C1023" t="str">
            <v>Ly</v>
          </cell>
        </row>
        <row r="1024">
          <cell r="A1024" t="str">
            <v>BSHQU010</v>
          </cell>
          <cell r="B1024" t="str">
            <v>Nước Chanh Dây Tươi</v>
          </cell>
          <cell r="C1024" t="str">
            <v>Ly</v>
          </cell>
        </row>
        <row r="1025">
          <cell r="A1025" t="str">
            <v>BSHQU011</v>
          </cell>
          <cell r="B1025" t="str">
            <v>Trà Dưỡng Tâm</v>
          </cell>
          <cell r="C1025" t="str">
            <v>Ly</v>
          </cell>
        </row>
        <row r="1026">
          <cell r="A1026" t="str">
            <v>BSHQU012</v>
          </cell>
          <cell r="B1026" t="str">
            <v>Trà Ổi Hồng</v>
          </cell>
          <cell r="C1026" t="str">
            <v>Ly</v>
          </cell>
        </row>
        <row r="1027">
          <cell r="A1027" t="str">
            <v>BSKVI001</v>
          </cell>
          <cell r="B1027" t="str">
            <v>Nem Bò Nấm</v>
          </cell>
          <cell r="C1027" t="str">
            <v>Phần</v>
          </cell>
        </row>
        <row r="1028">
          <cell r="A1028" t="str">
            <v>BSKVI002</v>
          </cell>
          <cell r="B1028" t="str">
            <v>Khoai Lang Kén</v>
          </cell>
          <cell r="C1028" t="str">
            <v>Phần</v>
          </cell>
        </row>
        <row r="1029">
          <cell r="A1029" t="str">
            <v>BSKVI003</v>
          </cell>
          <cell r="B1029" t="str">
            <v>Khoai Tây Lắc Phô Mai</v>
          </cell>
          <cell r="C1029" t="str">
            <v>Phần</v>
          </cell>
        </row>
        <row r="1030">
          <cell r="A1030" t="str">
            <v>BSKVI004</v>
          </cell>
          <cell r="B1030" t="str">
            <v>Khô Bò Mắc Khén Xé Tay</v>
          </cell>
          <cell r="C1030" t="str">
            <v>Gói</v>
          </cell>
        </row>
        <row r="1031">
          <cell r="A1031" t="str">
            <v>BSKVI005</v>
          </cell>
          <cell r="B1031" t="str">
            <v>Đậu Hũ Chiên Trứng Muối</v>
          </cell>
          <cell r="C1031" t="str">
            <v>Phần</v>
          </cell>
        </row>
        <row r="1032">
          <cell r="A1032" t="str">
            <v>BSKVI006</v>
          </cell>
          <cell r="B1032" t="str">
            <v>Tóp mỡ mắm tỏi</v>
          </cell>
          <cell r="C1032" t="str">
            <v>Phần</v>
          </cell>
        </row>
        <row r="1033">
          <cell r="A1033" t="str">
            <v>BSKVI007</v>
          </cell>
          <cell r="B1033" t="str">
            <v>Đậu phộng cá cơm</v>
          </cell>
          <cell r="C1033" t="str">
            <v>Phần</v>
          </cell>
        </row>
        <row r="1034">
          <cell r="A1034" t="str">
            <v>BSKVI008</v>
          </cell>
          <cell r="B1034" t="str">
            <v>Nấm Hải Sản Chiên Giòn</v>
          </cell>
          <cell r="C1034" t="str">
            <v>Phần</v>
          </cell>
        </row>
        <row r="1035">
          <cell r="A1035" t="str">
            <v>BSKVI009</v>
          </cell>
          <cell r="B1035" t="str">
            <v>Tàu Hũ Tôm Tươi Cuộn Nấm</v>
          </cell>
          <cell r="C1035" t="str">
            <v>Phần</v>
          </cell>
        </row>
        <row r="1036">
          <cell r="A1036" t="str">
            <v>BSLAU001</v>
          </cell>
          <cell r="B1036" t="str">
            <v>Lẩu riêu cua đặc biệt</v>
          </cell>
          <cell r="C1036" t="str">
            <v>Nồi</v>
          </cell>
        </row>
        <row r="1037">
          <cell r="A1037" t="str">
            <v>BSLAU002</v>
          </cell>
          <cell r="B1037" t="str">
            <v>Lẩu bò miền Tây thập cẩm</v>
          </cell>
          <cell r="C1037" t="str">
            <v>Nồi</v>
          </cell>
        </row>
        <row r="1038">
          <cell r="A1038" t="str">
            <v>BSLAU003</v>
          </cell>
          <cell r="B1038" t="str">
            <v>Lẩu bò nấm</v>
          </cell>
          <cell r="C1038" t="str">
            <v>Nồi</v>
          </cell>
        </row>
        <row r="1039">
          <cell r="A1039" t="str">
            <v>BSLAU004</v>
          </cell>
          <cell r="B1039" t="str">
            <v>Lẩu Thái bò đặc biệt</v>
          </cell>
          <cell r="C1039" t="str">
            <v>Nồi</v>
          </cell>
        </row>
        <row r="1040">
          <cell r="A1040" t="str">
            <v>BSLAU005</v>
          </cell>
          <cell r="B1040" t="str">
            <v>Lẩu riêu cua Bò Tươi đặc Biệt</v>
          </cell>
          <cell r="C1040" t="str">
            <v>Nồi</v>
          </cell>
        </row>
        <row r="1041">
          <cell r="A1041" t="str">
            <v>BSLAU006</v>
          </cell>
          <cell r="B1041" t="str">
            <v>Lẩu Thái Bò Tơ</v>
          </cell>
          <cell r="C1041" t="str">
            <v>Nồi</v>
          </cell>
        </row>
        <row r="1042">
          <cell r="A1042" t="str">
            <v>BSLAU007</v>
          </cell>
          <cell r="B1042" t="str">
            <v>Lẩu Cua Đồng Bò Tơ</v>
          </cell>
          <cell r="C1042" t="str">
            <v>Nồi</v>
          </cell>
        </row>
        <row r="1043">
          <cell r="A1043" t="str">
            <v>BSLAU008</v>
          </cell>
          <cell r="B1043" t="str">
            <v>Lẩu Thái Thập Cẩm</v>
          </cell>
          <cell r="C1043" t="str">
            <v>Nồi</v>
          </cell>
        </row>
        <row r="1044">
          <cell r="A1044" t="str">
            <v>BSLAU009</v>
          </cell>
          <cell r="B1044" t="str">
            <v>Lẩu bò tảng</v>
          </cell>
          <cell r="C1044" t="str">
            <v>Nồi</v>
          </cell>
        </row>
        <row r="1045">
          <cell r="A1045" t="str">
            <v>BSLAU010</v>
          </cell>
          <cell r="B1045" t="str">
            <v>Lẩu bò tảng đặc biệt</v>
          </cell>
          <cell r="C1045" t="str">
            <v>Nồi</v>
          </cell>
        </row>
        <row r="1046">
          <cell r="A1046" t="str">
            <v>BSLAU011</v>
          </cell>
          <cell r="B1046" t="str">
            <v>Lẩu Cua Đồng Gà Ri</v>
          </cell>
          <cell r="C1046" t="str">
            <v>Phần</v>
          </cell>
        </row>
        <row r="1047">
          <cell r="A1047" t="str">
            <v>BSLAU012</v>
          </cell>
          <cell r="B1047" t="str">
            <v>Lẩu Thái Cốt Bề Bề Đặc Biệt</v>
          </cell>
          <cell r="C1047" t="str">
            <v>Nồi</v>
          </cell>
        </row>
        <row r="1048">
          <cell r="A1048" t="str">
            <v>BSLAU013</v>
          </cell>
          <cell r="B1048" t="str">
            <v>Lẩu Thái Hải Sản</v>
          </cell>
          <cell r="C1048" t="str">
            <v>Nồi</v>
          </cell>
        </row>
        <row r="1049">
          <cell r="A1049" t="str">
            <v>BSLAU014</v>
          </cell>
          <cell r="B1049" t="str">
            <v>Lẩu Bò Lá Giang</v>
          </cell>
          <cell r="C1049" t="str">
            <v>Nồi</v>
          </cell>
        </row>
        <row r="1050">
          <cell r="A1050" t="str">
            <v>BSLAU015</v>
          </cell>
          <cell r="B1050" t="str">
            <v>Lẩu Gà Lá Giang (1/2 Con)</v>
          </cell>
          <cell r="C1050" t="str">
            <v>Nồi</v>
          </cell>
        </row>
        <row r="1051">
          <cell r="A1051" t="str">
            <v>BSLAU016</v>
          </cell>
          <cell r="B1051" t="str">
            <v>Lẩu Gà Lá Giang (1 Con)</v>
          </cell>
          <cell r="C1051" t="str">
            <v>Nồi</v>
          </cell>
        </row>
        <row r="1052">
          <cell r="A1052" t="str">
            <v>BSLAU017</v>
          </cell>
          <cell r="B1052" t="str">
            <v>Lẩu Riêu Cua Đặc Biệt (Size S)</v>
          </cell>
          <cell r="C1052" t="str">
            <v>Nồi</v>
          </cell>
        </row>
        <row r="1053">
          <cell r="A1053" t="str">
            <v>BSLAU018</v>
          </cell>
          <cell r="B1053" t="str">
            <v>Lẩu Cua Đồng Gà Ri (1/2 Con)</v>
          </cell>
          <cell r="C1053" t="str">
            <v>Nồi</v>
          </cell>
        </row>
        <row r="1054">
          <cell r="A1054" t="str">
            <v>BSLAU019</v>
          </cell>
          <cell r="B1054" t="str">
            <v>Lẩu Bò Thảo Mộc</v>
          </cell>
          <cell r="C1054" t="str">
            <v>Nồi</v>
          </cell>
        </row>
        <row r="1055">
          <cell r="A1055" t="str">
            <v>BSMAKN001</v>
          </cell>
          <cell r="B1055" t="str">
            <v>Ba Chỉ Bò Mỹ (MV)</v>
          </cell>
          <cell r="C1055" t="str">
            <v>Đĩa</v>
          </cell>
        </row>
        <row r="1056">
          <cell r="A1056" t="str">
            <v>BSMAKN002</v>
          </cell>
          <cell r="B1056" t="str">
            <v>Gầu Bò (MV)</v>
          </cell>
          <cell r="C1056" t="str">
            <v>Đĩa</v>
          </cell>
        </row>
        <row r="1057">
          <cell r="A1057" t="str">
            <v>BSMAKN003</v>
          </cell>
          <cell r="B1057" t="str">
            <v>Thịt Ba Chỉ Bò Tơ (MV)</v>
          </cell>
          <cell r="C1057" t="str">
            <v>phần</v>
          </cell>
        </row>
        <row r="1058">
          <cell r="A1058" t="str">
            <v>BSMAKN004</v>
          </cell>
          <cell r="B1058" t="str">
            <v>Bò tươi nhúng lẩu (MV)</v>
          </cell>
          <cell r="C1058" t="str">
            <v>Đĩa</v>
          </cell>
        </row>
        <row r="1059">
          <cell r="A1059" t="str">
            <v>BSMAKN005</v>
          </cell>
          <cell r="B1059" t="str">
            <v>Tim Bò (MV)</v>
          </cell>
          <cell r="C1059" t="str">
            <v>Đĩa</v>
          </cell>
        </row>
        <row r="1060">
          <cell r="A1060" t="str">
            <v>BSMAKN006</v>
          </cell>
          <cell r="B1060" t="str">
            <v>Gân Bò (MV)</v>
          </cell>
          <cell r="C1060" t="str">
            <v>Đĩa</v>
          </cell>
        </row>
        <row r="1061">
          <cell r="A1061" t="str">
            <v>BSMAKN007</v>
          </cell>
          <cell r="B1061" t="str">
            <v>Bò Viên Nhúng Lẩu (MV)</v>
          </cell>
          <cell r="C1061" t="str">
            <v>Đĩa</v>
          </cell>
        </row>
        <row r="1062">
          <cell r="A1062" t="str">
            <v>BSMAKN008</v>
          </cell>
          <cell r="B1062" t="str">
            <v>Nấm Kim Châm Nhúng Lẩu (MV)</v>
          </cell>
          <cell r="C1062" t="str">
            <v>Đĩa</v>
          </cell>
        </row>
        <row r="1063">
          <cell r="A1063" t="str">
            <v>BSMAKN009</v>
          </cell>
          <cell r="B1063" t="str">
            <v>Nấm Tuyết Nhĩ (MV)</v>
          </cell>
          <cell r="C1063" t="str">
            <v>Đĩa</v>
          </cell>
        </row>
        <row r="1064">
          <cell r="A1064" t="str">
            <v>BSMAKN010</v>
          </cell>
          <cell r="B1064" t="str">
            <v>Váng Đậu Chiên (MV)</v>
          </cell>
          <cell r="C1064" t="str">
            <v>Đĩa</v>
          </cell>
        </row>
        <row r="1065">
          <cell r="A1065" t="str">
            <v>BSMAKN011</v>
          </cell>
          <cell r="B1065" t="str">
            <v>Mỳ Tôm Thêm (MV)</v>
          </cell>
          <cell r="C1065" t="str">
            <v>Gói</v>
          </cell>
        </row>
        <row r="1066">
          <cell r="A1066" t="str">
            <v>BSMAKN012</v>
          </cell>
          <cell r="B1066" t="str">
            <v>Bún Thêm (MV)</v>
          </cell>
          <cell r="C1066" t="str">
            <v>Đĩa</v>
          </cell>
        </row>
        <row r="1067">
          <cell r="A1067" t="str">
            <v>BSMAKN013</v>
          </cell>
          <cell r="B1067" t="str">
            <v>Cải Thảo Nhúng Lẩu (MV)</v>
          </cell>
          <cell r="C1067" t="str">
            <v>Đĩa</v>
          </cell>
        </row>
        <row r="1068">
          <cell r="A1068" t="str">
            <v>BSMAKN014</v>
          </cell>
          <cell r="B1068" t="str">
            <v>Cải Xanh Nhúng Lẩu (MV)</v>
          </cell>
          <cell r="C1068" t="str">
            <v>Đĩa</v>
          </cell>
        </row>
        <row r="1069">
          <cell r="A1069" t="str">
            <v>BSMAKN015</v>
          </cell>
          <cell r="B1069" t="str">
            <v>Rau Lẩu Cua (MV)</v>
          </cell>
          <cell r="C1069" t="str">
            <v>Đĩa</v>
          </cell>
        </row>
        <row r="1070">
          <cell r="A1070" t="str">
            <v>BSMAKN016</v>
          </cell>
          <cell r="B1070" t="str">
            <v>Hoa Chuối Thái Nhúng Lẩu (MV)</v>
          </cell>
          <cell r="C1070" t="str">
            <v>Đĩa</v>
          </cell>
        </row>
        <row r="1071">
          <cell r="A1071" t="str">
            <v>BSMAKN017</v>
          </cell>
          <cell r="B1071" t="str">
            <v>Đậu Phụ Thêm (MV)</v>
          </cell>
          <cell r="C1071" t="str">
            <v>Đĩa</v>
          </cell>
        </row>
        <row r="1072">
          <cell r="A1072" t="str">
            <v>BSMAKN018</v>
          </cell>
          <cell r="B1072" t="str">
            <v>Ngô Ngọt Nhúng Lẩu (MV)</v>
          </cell>
          <cell r="C1072" t="str">
            <v>Đĩa</v>
          </cell>
        </row>
        <row r="1073">
          <cell r="A1073" t="str">
            <v>BSMAKN019</v>
          </cell>
          <cell r="B1073" t="str">
            <v>Đậu Hũ Pho Mai (MV)</v>
          </cell>
          <cell r="C1073" t="str">
            <v>Đĩa</v>
          </cell>
        </row>
        <row r="1074">
          <cell r="A1074" t="str">
            <v>BSMAKN020</v>
          </cell>
          <cell r="B1074" t="str">
            <v>Thanh Cua (MV)</v>
          </cell>
          <cell r="C1074" t="str">
            <v>Đĩa</v>
          </cell>
        </row>
        <row r="1075">
          <cell r="A1075" t="str">
            <v>BSMAKN021</v>
          </cell>
          <cell r="B1075" t="str">
            <v>Viên Tôm Hùm (MV)</v>
          </cell>
          <cell r="C1075" t="str">
            <v>Đĩa</v>
          </cell>
        </row>
        <row r="1076">
          <cell r="A1076" t="str">
            <v>BSMAKN022</v>
          </cell>
          <cell r="B1076" t="str">
            <v>Rau miền tây (MV)</v>
          </cell>
          <cell r="C1076" t="str">
            <v>Đĩa</v>
          </cell>
        </row>
        <row r="1077">
          <cell r="A1077" t="str">
            <v>BSMAKN023</v>
          </cell>
          <cell r="B1077" t="str">
            <v>Nấm Tươi Nhúng Lẩu (MV)</v>
          </cell>
          <cell r="C1077" t="str">
            <v>Đĩa</v>
          </cell>
        </row>
        <row r="1078">
          <cell r="A1078" t="str">
            <v>BSMAKN024</v>
          </cell>
          <cell r="B1078" t="str">
            <v>Sách đen nhúng lẩu (MV)</v>
          </cell>
          <cell r="C1078" t="str">
            <v>Đĩa</v>
          </cell>
        </row>
        <row r="1079">
          <cell r="A1079" t="str">
            <v>BSMAKN025</v>
          </cell>
          <cell r="B1079" t="str">
            <v>Rau Mồng Tơi Nhúng Lẩu (MV)</v>
          </cell>
          <cell r="C1079" t="str">
            <v>Đĩa</v>
          </cell>
        </row>
        <row r="1080">
          <cell r="A1080" t="str">
            <v>BSMAKN026</v>
          </cell>
          <cell r="B1080" t="str">
            <v>Rau Muống Chẻ Nhúng Lẩu (MV)</v>
          </cell>
          <cell r="C1080" t="str">
            <v>Đĩa</v>
          </cell>
        </row>
        <row r="1081">
          <cell r="A1081" t="str">
            <v>BSMAKN027</v>
          </cell>
          <cell r="B1081" t="str">
            <v>Rau Dền Nhúng Lẩu (MV)</v>
          </cell>
          <cell r="C1081" t="str">
            <v>Đĩa</v>
          </cell>
        </row>
        <row r="1082">
          <cell r="A1082" t="str">
            <v>BSMAKN028</v>
          </cell>
          <cell r="B1082" t="str">
            <v>Gạch Cua Thêm (MV)</v>
          </cell>
          <cell r="C1082" t="str">
            <v>Đĩa</v>
          </cell>
        </row>
        <row r="1083">
          <cell r="A1083" t="str">
            <v>BSMAKN029</v>
          </cell>
          <cell r="B1083" t="str">
            <v>Gà Tươi Cả Con (MV)</v>
          </cell>
          <cell r="C1083" t="str">
            <v>phần</v>
          </cell>
        </row>
        <row r="1084">
          <cell r="A1084" t="str">
            <v>BSMAKN030</v>
          </cell>
          <cell r="B1084" t="str">
            <v>Củ Quả Muối (MV)</v>
          </cell>
          <cell r="C1084" t="str">
            <v>Đĩa</v>
          </cell>
        </row>
        <row r="1085">
          <cell r="A1085" t="str">
            <v>BSMAKN031</v>
          </cell>
          <cell r="B1085" t="str">
            <v>Ba Chỉ Bò Cuộn Nấm Kim Châm (MV)</v>
          </cell>
          <cell r="C1085" t="str">
            <v>Đĩa</v>
          </cell>
        </row>
        <row r="1086">
          <cell r="A1086" t="str">
            <v>BSMAKN032</v>
          </cell>
          <cell r="B1086" t="str">
            <v>Phồng Tôm Thêm (MV)</v>
          </cell>
          <cell r="C1086" t="str">
            <v>Đĩa</v>
          </cell>
        </row>
        <row r="1087">
          <cell r="A1087" t="str">
            <v>BSMAKN033</v>
          </cell>
          <cell r="B1087" t="str">
            <v>Nấm Hải Sản Nhúng Lẩu (MV)</v>
          </cell>
          <cell r="C1087" t="str">
            <v>Đĩa</v>
          </cell>
        </row>
        <row r="1088">
          <cell r="A1088" t="str">
            <v>BSMAKN034</v>
          </cell>
          <cell r="B1088" t="str">
            <v>Cuốn bánh tráng (4c-CB đặc biệt) (MV)</v>
          </cell>
          <cell r="C1088" t="str">
            <v>phần</v>
          </cell>
        </row>
        <row r="1089">
          <cell r="A1089" t="str">
            <v>BSMAKN035</v>
          </cell>
          <cell r="B1089" t="str">
            <v>Nem bò nấm (4c-CB) (MV)</v>
          </cell>
          <cell r="C1089" t="str">
            <v>phần</v>
          </cell>
        </row>
        <row r="1090">
          <cell r="A1090" t="str">
            <v>BSMAKN036</v>
          </cell>
          <cell r="B1090" t="str">
            <v>Xôi chiên phồng (4c-CB) (MV)</v>
          </cell>
          <cell r="C1090" t="str">
            <v>phần</v>
          </cell>
        </row>
        <row r="1091">
          <cell r="A1091" t="str">
            <v>BSMAKN037</v>
          </cell>
          <cell r="B1091" t="str">
            <v>Bò tơ tái chanh (1/2s-CB) (MV)</v>
          </cell>
          <cell r="C1091" t="str">
            <v>phần</v>
          </cell>
        </row>
        <row r="1092">
          <cell r="A1092" t="str">
            <v>BSMAKN038</v>
          </cell>
          <cell r="B1092" t="str">
            <v>Nộm rau tiến vua bò tươi MV (1/2s-CB)</v>
          </cell>
          <cell r="C1092" t="str">
            <v>phần</v>
          </cell>
        </row>
        <row r="1093">
          <cell r="A1093" t="str">
            <v>BSMAKN039</v>
          </cell>
          <cell r="B1093" t="str">
            <v>Cuốn bánh tráng (6c-CB mỹ vị sài thành) (MV)</v>
          </cell>
          <cell r="C1093" t="str">
            <v>phần</v>
          </cell>
        </row>
        <row r="1094">
          <cell r="A1094" t="str">
            <v>BSMAKN040</v>
          </cell>
          <cell r="B1094" t="str">
            <v>Nem bò nấm (6c-CB) (MV)</v>
          </cell>
          <cell r="C1094" t="str">
            <v>phần</v>
          </cell>
        </row>
        <row r="1095">
          <cell r="A1095" t="str">
            <v>BSMAKN041</v>
          </cell>
          <cell r="B1095" t="str">
            <v>Trứng Thêm (MV)</v>
          </cell>
          <cell r="C1095" t="str">
            <v>Quả</v>
          </cell>
        </row>
        <row r="1096">
          <cell r="A1096" t="str">
            <v>BSMAKN042</v>
          </cell>
          <cell r="B1096" t="str">
            <v>Kim Chi (MV)</v>
          </cell>
          <cell r="C1096" t="str">
            <v>phần</v>
          </cell>
        </row>
        <row r="1097">
          <cell r="A1097" t="str">
            <v>BSMAKN043</v>
          </cell>
          <cell r="B1097" t="str">
            <v>Mọc bò nấm tươi (MV)</v>
          </cell>
          <cell r="C1097" t="str">
            <v>phần</v>
          </cell>
        </row>
        <row r="1098">
          <cell r="A1098" t="str">
            <v>BSMAKN044</v>
          </cell>
          <cell r="B1098" t="str">
            <v>Set Quà Như Ý (1 Kg)  (MV)</v>
          </cell>
          <cell r="C1098" t="str">
            <v>set</v>
          </cell>
        </row>
        <row r="1099">
          <cell r="A1099" t="str">
            <v>BSMAKN045</v>
          </cell>
          <cell r="B1099" t="str">
            <v>Set Quà Như Ý (500gr) (MV)</v>
          </cell>
          <cell r="C1099" t="str">
            <v>set</v>
          </cell>
        </row>
        <row r="1100">
          <cell r="A1100" t="str">
            <v>BSMAKN046</v>
          </cell>
          <cell r="B1100" t="str">
            <v>Set Quà Cát Tường (1 Kg) (MV)</v>
          </cell>
          <cell r="C1100" t="str">
            <v>set</v>
          </cell>
        </row>
        <row r="1101">
          <cell r="A1101" t="str">
            <v>BSMAKN047</v>
          </cell>
          <cell r="B1101" t="str">
            <v>Set Quà Cát Tường (500gr) (MV)</v>
          </cell>
          <cell r="C1101" t="str">
            <v>set</v>
          </cell>
        </row>
        <row r="1102">
          <cell r="A1102" t="str">
            <v>BSMAKN048</v>
          </cell>
          <cell r="B1102" t="str">
            <v>Gù Bò Thêm (MV)</v>
          </cell>
          <cell r="C1102" t="str">
            <v>Phần</v>
          </cell>
        </row>
        <row r="1103">
          <cell r="A1103" t="str">
            <v>BSMAKN049</v>
          </cell>
          <cell r="B1103" t="str">
            <v>Bánh đa (MV)</v>
          </cell>
          <cell r="C1103" t="str">
            <v>Phần</v>
          </cell>
        </row>
        <row r="1104">
          <cell r="A1104" t="str">
            <v>BSMAKO001</v>
          </cell>
          <cell r="B1104" t="str">
            <v>Khoai tây chiên (1s-CB) (MV)</v>
          </cell>
          <cell r="C1104" t="str">
            <v>Phần</v>
          </cell>
        </row>
        <row r="1105">
          <cell r="A1105" t="str">
            <v>BSMAKO002</v>
          </cell>
          <cell r="B1105" t="str">
            <v>Nem bò nấm (4c-CB) (MV)</v>
          </cell>
          <cell r="C1105" t="str">
            <v>Phần</v>
          </cell>
        </row>
        <row r="1106">
          <cell r="A1106" t="str">
            <v>BSMAKO003</v>
          </cell>
          <cell r="B1106" t="str">
            <v>Xôi chiên phồng (4c-CB ) (MV)</v>
          </cell>
          <cell r="C1106" t="str">
            <v>Phần</v>
          </cell>
        </row>
        <row r="1107">
          <cell r="A1107" t="str">
            <v>BSMAKO004</v>
          </cell>
          <cell r="B1107" t="str">
            <v>Viên mọc sốt tiêu đen (CB ) (MV)</v>
          </cell>
          <cell r="C1107" t="str">
            <v>Phần</v>
          </cell>
        </row>
        <row r="1108">
          <cell r="A1108" t="str">
            <v>BSMAKO005</v>
          </cell>
          <cell r="B1108" t="str">
            <v>Cuốn bánh tráng (4c-CB đặc biệt) (MV)</v>
          </cell>
          <cell r="C1108" t="str">
            <v>Phần</v>
          </cell>
        </row>
        <row r="1109">
          <cell r="A1109" t="str">
            <v>BSMAKO006</v>
          </cell>
          <cell r="B1109" t="str">
            <v>Cuốn bánh tráng (6c-CB mỹ vị sài thành) (MV)</v>
          </cell>
          <cell r="C1109" t="str">
            <v>Phần</v>
          </cell>
        </row>
        <row r="1110">
          <cell r="A1110" t="str">
            <v>BSMAKO007</v>
          </cell>
          <cell r="B1110" t="str">
            <v>Nộm rau tiền vua (1/2s-CB) (MV)</v>
          </cell>
          <cell r="C1110" t="str">
            <v>Phần</v>
          </cell>
        </row>
        <row r="1111">
          <cell r="A1111" t="str">
            <v>BSMAKO008</v>
          </cell>
          <cell r="B1111" t="str">
            <v>Nem bò nấm (6c-CB) (MV)</v>
          </cell>
          <cell r="C1111" t="str">
            <v>Phần</v>
          </cell>
        </row>
        <row r="1112">
          <cell r="A1112" t="str">
            <v>BSMAKO009</v>
          </cell>
          <cell r="B1112" t="str">
            <v>Bò tơ tái chanh (1/2s-CB) (MV)</v>
          </cell>
          <cell r="C1112" t="str">
            <v>Phần</v>
          </cell>
        </row>
        <row r="1113">
          <cell r="A1113" t="str">
            <v>BSMAKO010</v>
          </cell>
          <cell r="B1113" t="str">
            <v>Gà Quay Mắm Nhĩ (1/2 Con) (MV)</v>
          </cell>
          <cell r="C1113" t="str">
            <v>Phần</v>
          </cell>
        </row>
        <row r="1114">
          <cell r="A1114" t="str">
            <v>BSMANO001</v>
          </cell>
          <cell r="B1114" t="str">
            <v>Xôi Chiên Phồng (MV)</v>
          </cell>
          <cell r="C1114" t="str">
            <v>Phần</v>
          </cell>
        </row>
        <row r="1115">
          <cell r="A1115" t="str">
            <v>BSMANO002</v>
          </cell>
          <cell r="B1115" t="str">
            <v>Bò Xốt Tiêu Đen + Bánh Bao (MV)</v>
          </cell>
          <cell r="C1115" t="str">
            <v>Phần</v>
          </cell>
        </row>
        <row r="1116">
          <cell r="A1116" t="str">
            <v>BSMANO003</v>
          </cell>
          <cell r="B1116" t="str">
            <v>Bánh bao chiên (MV)</v>
          </cell>
          <cell r="C1116" t="str">
            <v>Phần</v>
          </cell>
        </row>
        <row r="1117">
          <cell r="A1117" t="str">
            <v>BSMANO004</v>
          </cell>
          <cell r="B1117" t="str">
            <v>Cơm Rang Dưa Bò (MV)</v>
          </cell>
          <cell r="C1117" t="str">
            <v>Phần</v>
          </cell>
        </row>
        <row r="1118">
          <cell r="A1118" t="str">
            <v>BSMANO005</v>
          </cell>
          <cell r="B1118" t="str">
            <v>Cơm Chiên Tôm Dứa (MV)</v>
          </cell>
          <cell r="C1118" t="str">
            <v>Phần</v>
          </cell>
        </row>
        <row r="1119">
          <cell r="A1119" t="str">
            <v>BSMANO006</v>
          </cell>
          <cell r="B1119" t="str">
            <v>Cơm bò sốt tiêu đen (MV)</v>
          </cell>
          <cell r="C1119" t="str">
            <v>Phần</v>
          </cell>
        </row>
        <row r="1120">
          <cell r="A1120" t="str">
            <v>BSMANO007</v>
          </cell>
          <cell r="B1120" t="str">
            <v>Cơm bò nướng lá lốt (MV)</v>
          </cell>
          <cell r="C1120" t="str">
            <v>Phần</v>
          </cell>
        </row>
        <row r="1121">
          <cell r="A1121" t="str">
            <v>BSMANO008</v>
          </cell>
          <cell r="B1121" t="str">
            <v>Cháo Bò (MV)</v>
          </cell>
          <cell r="C1121" t="str">
            <v>Phần</v>
          </cell>
        </row>
        <row r="1122">
          <cell r="A1122" t="str">
            <v>BSMANO009</v>
          </cell>
          <cell r="B1122" t="str">
            <v>Mỳ Xào Hải Sản( MV)</v>
          </cell>
          <cell r="C1122" t="str">
            <v>Phần</v>
          </cell>
        </row>
        <row r="1123">
          <cell r="A1123" t="str">
            <v>BSMANO010</v>
          </cell>
          <cell r="B1123" t="str">
            <v>Hến xúc phồng tôm (MV)</v>
          </cell>
          <cell r="C1123" t="str">
            <v>Phần</v>
          </cell>
        </row>
        <row r="1124">
          <cell r="A1124" t="str">
            <v>BSMANO011</v>
          </cell>
          <cell r="B1124" t="str">
            <v>Cơm lam (MV)</v>
          </cell>
          <cell r="C1124" t="str">
            <v>Phần</v>
          </cell>
        </row>
        <row r="1125">
          <cell r="A1125" t="str">
            <v>BSMANO012</v>
          </cell>
          <cell r="B1125" t="str">
            <v>Bò Nấm Xúc Phồng Tôm (MV)</v>
          </cell>
          <cell r="C1125" t="str">
            <v>Phần</v>
          </cell>
        </row>
        <row r="1126">
          <cell r="A1126" t="str">
            <v>BSMCBO001</v>
          </cell>
          <cell r="B1126" t="str">
            <v>Combo Bò Ngon (MV)</v>
          </cell>
          <cell r="C1126" t="str">
            <v>Set</v>
          </cell>
        </row>
        <row r="1127">
          <cell r="A1127" t="str">
            <v>BSMCBO002</v>
          </cell>
          <cell r="B1127" t="str">
            <v>Set Bò Đặc Biệt (MV)</v>
          </cell>
          <cell r="C1127" t="str">
            <v>Set</v>
          </cell>
        </row>
        <row r="1128">
          <cell r="A1128" t="str">
            <v>BSMCBO003</v>
          </cell>
          <cell r="B1128" t="str">
            <v>Set Mỹ Vị Sài Thành (MV)</v>
          </cell>
          <cell r="C1128" t="str">
            <v>Set</v>
          </cell>
        </row>
        <row r="1129">
          <cell r="A1129" t="str">
            <v>BSMCBO004</v>
          </cell>
          <cell r="B1129" t="str">
            <v>Combo Bò Cuốn + Trà Đào (App Shopee)</v>
          </cell>
          <cell r="C1129" t="str">
            <v>Set</v>
          </cell>
        </row>
        <row r="1130">
          <cell r="A1130" t="str">
            <v>BSMCBO005</v>
          </cell>
          <cell r="B1130" t="str">
            <v>Combo Lẩu cua nhỏ + 2Pepsi (App Shopee)</v>
          </cell>
          <cell r="C1130" t="str">
            <v>Set</v>
          </cell>
        </row>
        <row r="1131">
          <cell r="A1131" t="str">
            <v>BSMCBO006</v>
          </cell>
          <cell r="B1131" t="str">
            <v>Combo Mỹ Vị (Mang về)</v>
          </cell>
          <cell r="C1131" t="str">
            <v>Set</v>
          </cell>
        </row>
        <row r="1132">
          <cell r="A1132" t="str">
            <v>BSMCBO007</v>
          </cell>
          <cell r="B1132" t="str">
            <v>Combo Sum Vầy (Mang về)</v>
          </cell>
          <cell r="C1132" t="str">
            <v>Set</v>
          </cell>
        </row>
        <row r="1133">
          <cell r="A1133" t="str">
            <v>BSMCBO008</v>
          </cell>
          <cell r="B1133" t="str">
            <v>Combo Thượng Hạng (Mang về)</v>
          </cell>
          <cell r="C1133" t="str">
            <v>Set</v>
          </cell>
        </row>
        <row r="1134">
          <cell r="A1134" t="str">
            <v>BSMCBO009</v>
          </cell>
          <cell r="B1134" t="str">
            <v>Combo Truyền Thống (Mang về)</v>
          </cell>
          <cell r="C1134" t="str">
            <v>Set</v>
          </cell>
        </row>
        <row r="1135">
          <cell r="A1135" t="str">
            <v>BSMCBO010</v>
          </cell>
          <cell r="B1135" t="str">
            <v>Set tiệc 2 (MV)</v>
          </cell>
          <cell r="C1135" t="str">
            <v>Set</v>
          </cell>
        </row>
        <row r="1136">
          <cell r="A1136" t="str">
            <v>BSMCBO011</v>
          </cell>
          <cell r="B1136" t="str">
            <v>Set tiệc 3 (MV)</v>
          </cell>
          <cell r="C1136" t="str">
            <v>Set</v>
          </cell>
        </row>
        <row r="1137">
          <cell r="A1137" t="str">
            <v>BSMCBO012</v>
          </cell>
          <cell r="B1137" t="str">
            <v>Set tiệc 1 (MV)</v>
          </cell>
          <cell r="C1137" t="str">
            <v>Set</v>
          </cell>
        </row>
        <row r="1138">
          <cell r="A1138" t="str">
            <v>BSMCCX001</v>
          </cell>
          <cell r="B1138" t="str">
            <v>Bò Tơ Tái Chanh (MV)</v>
          </cell>
          <cell r="C1138" t="str">
            <v>Đĩa</v>
          </cell>
        </row>
        <row r="1139">
          <cell r="A1139" t="str">
            <v>BSMCCX002</v>
          </cell>
          <cell r="B1139" t="str">
            <v>Bò Tơ Cuốn Bánh Tráng (MV)</v>
          </cell>
          <cell r="C1139" t="str">
            <v>Phần</v>
          </cell>
        </row>
        <row r="1140">
          <cell r="A1140" t="str">
            <v>BSMCCX003</v>
          </cell>
          <cell r="B1140" t="str">
            <v>Bò Nướng Lá Lốt Cuốn Bánh Tráng (MV)</v>
          </cell>
          <cell r="C1140" t="str">
            <v>Phần</v>
          </cell>
        </row>
        <row r="1141">
          <cell r="A1141" t="str">
            <v>BSMCCX004</v>
          </cell>
          <cell r="B1141" t="str">
            <v>Bò tơ cuốn bánh tráng 1 người (SHOPEE)</v>
          </cell>
          <cell r="C1141" t="str">
            <v>Phần</v>
          </cell>
        </row>
        <row r="1142">
          <cell r="A1142" t="str">
            <v>BSMCCX005</v>
          </cell>
          <cell r="B1142" t="str">
            <v>Bò Tơ Nhúng (MV)</v>
          </cell>
          <cell r="C1142" t="str">
            <v>Phần</v>
          </cell>
        </row>
        <row r="1143">
          <cell r="A1143" t="str">
            <v>BSMCCX006</v>
          </cell>
          <cell r="B1143" t="str">
            <v>Gầu Bò Nhúng (MV)</v>
          </cell>
          <cell r="C1143" t="str">
            <v>Phần</v>
          </cell>
        </row>
        <row r="1144">
          <cell r="A1144" t="str">
            <v>BSMCCX007</v>
          </cell>
          <cell r="B1144" t="str">
            <v>Bắp Bò Nhúng (MV)</v>
          </cell>
          <cell r="C1144" t="str">
            <v>Phần</v>
          </cell>
        </row>
        <row r="1145">
          <cell r="A1145" t="str">
            <v>BSMCCX008</v>
          </cell>
          <cell r="B1145" t="str">
            <v>Bắp Bò Xào Măng Trúc (MV)</v>
          </cell>
          <cell r="C1145" t="str">
            <v>Phần</v>
          </cell>
        </row>
        <row r="1146">
          <cell r="A1146" t="str">
            <v>BSMCCX009</v>
          </cell>
          <cell r="B1146" t="str">
            <v>Sách đen xào khế (MV)</v>
          </cell>
          <cell r="C1146" t="str">
            <v>Phần</v>
          </cell>
        </row>
        <row r="1147">
          <cell r="A1147" t="str">
            <v>BSMCCX010</v>
          </cell>
          <cell r="B1147" t="str">
            <v>Bánh Tráng Cuốn Heo Quay (MV)</v>
          </cell>
          <cell r="C1147" t="str">
            <v>Phần</v>
          </cell>
        </row>
        <row r="1148">
          <cell r="A1148" t="str">
            <v>BSMCCX011</v>
          </cell>
          <cell r="B1148" t="str">
            <v>Bánh Tráng Cuốn Bò Lụi Sả Nướng (MV)</v>
          </cell>
          <cell r="C1148" t="str">
            <v>Phần</v>
          </cell>
        </row>
        <row r="1149">
          <cell r="A1149" t="str">
            <v>BSMCCX012</v>
          </cell>
          <cell r="B1149" t="str">
            <v>Mẹt Bánh Tráng Đặc Biệt (MV)</v>
          </cell>
          <cell r="C1149" t="str">
            <v>Phần</v>
          </cell>
        </row>
        <row r="1150">
          <cell r="A1150" t="str">
            <v>BSMCCX013</v>
          </cell>
          <cell r="B1150" t="str">
            <v>Thăn Tươi Nhúng (MV)</v>
          </cell>
          <cell r="C1150" t="str">
            <v>Phần</v>
          </cell>
        </row>
        <row r="1151">
          <cell r="A1151" t="str">
            <v>BSMCCX014</v>
          </cell>
          <cell r="B1151" t="str">
            <v>Đuôi Bò Tiềm Thuốc Bắc Củ Sen (MV)</v>
          </cell>
          <cell r="C1151" t="str">
            <v>Phần</v>
          </cell>
        </row>
        <row r="1152">
          <cell r="A1152" t="str">
            <v>BSMCHA001</v>
          </cell>
          <cell r="B1152" t="str">
            <v>Mẹt Cuốn Ngũ Sắc (MV)</v>
          </cell>
          <cell r="C1152" t="str">
            <v>Phần</v>
          </cell>
        </row>
        <row r="1153">
          <cell r="A1153" t="str">
            <v>BSMCHA002</v>
          </cell>
          <cell r="B1153" t="str">
            <v>Mì Xào Thanh Vị (MV)</v>
          </cell>
          <cell r="C1153" t="str">
            <v>Phần</v>
          </cell>
        </row>
        <row r="1154">
          <cell r="A1154" t="str">
            <v>BSMCHA003</v>
          </cell>
          <cell r="B1154" t="str">
            <v>Chả Giò An Lạc (MV)</v>
          </cell>
          <cell r="C1154" t="str">
            <v>Phần</v>
          </cell>
        </row>
        <row r="1155">
          <cell r="A1155" t="str">
            <v>BSMCHA004</v>
          </cell>
          <cell r="B1155" t="str">
            <v>Nấm Thập Vị Thanh Lành (MV)</v>
          </cell>
          <cell r="C1155" t="str">
            <v>Phần</v>
          </cell>
        </row>
        <row r="1156">
          <cell r="A1156" t="str">
            <v>BSMCHA005</v>
          </cell>
          <cell r="B1156" t="str">
            <v>Nấm Xào Rau Củ Thập Cẩm (MV)</v>
          </cell>
          <cell r="C1156" t="str">
            <v>Phần</v>
          </cell>
        </row>
        <row r="1157">
          <cell r="A1157" t="str">
            <v>BSMDVU001</v>
          </cell>
          <cell r="B1157" t="str">
            <v>Khăn lạnh (MV)</v>
          </cell>
          <cell r="C1157" t="str">
            <v>Chiếc</v>
          </cell>
        </row>
        <row r="1158">
          <cell r="A1158" t="str">
            <v>BSMHAS001</v>
          </cell>
          <cell r="B1158" t="str">
            <v>Mực Ống Chiên Bơ (MV)</v>
          </cell>
          <cell r="C1158" t="str">
            <v>Phần</v>
          </cell>
        </row>
        <row r="1159">
          <cell r="A1159" t="str">
            <v>BSMHAS002</v>
          </cell>
          <cell r="B1159" t="str">
            <v>Mực Ống Xốt Thái (MV)</v>
          </cell>
          <cell r="C1159" t="str">
            <v>Phần</v>
          </cell>
        </row>
        <row r="1160">
          <cell r="A1160" t="str">
            <v>BSMHAS003</v>
          </cell>
          <cell r="B1160" t="str">
            <v>Tôm Rang Muối Phong Sa (MV)</v>
          </cell>
          <cell r="C1160" t="str">
            <v>Phần</v>
          </cell>
        </row>
        <row r="1161">
          <cell r="A1161" t="str">
            <v>BSMHAS004</v>
          </cell>
          <cell r="B1161" t="str">
            <v>Tôm Nướng Muối Ớt (MV)</v>
          </cell>
          <cell r="C1161" t="str">
            <v>Phần</v>
          </cell>
        </row>
        <row r="1162">
          <cell r="A1162" t="str">
            <v>BSMHAS005</v>
          </cell>
          <cell r="B1162" t="str">
            <v>Tôm sú xóc tỏi (MV)</v>
          </cell>
          <cell r="C1162" t="str">
            <v>Phần</v>
          </cell>
        </row>
        <row r="1163">
          <cell r="A1163" t="str">
            <v>BSMHAS006</v>
          </cell>
          <cell r="B1163" t="str">
            <v>Tôm sú sốt PhoMai (MV)</v>
          </cell>
          <cell r="C1163" t="str">
            <v>Phần</v>
          </cell>
        </row>
        <row r="1164">
          <cell r="A1164" t="str">
            <v>BSMHAS007</v>
          </cell>
          <cell r="B1164" t="str">
            <v>Mực nướng muối ớt (MV)</v>
          </cell>
          <cell r="C1164" t="str">
            <v>Phần</v>
          </cell>
        </row>
        <row r="1165">
          <cell r="A1165" t="str">
            <v>BSMHGC001</v>
          </cell>
          <cell r="B1165" t="str">
            <v>Gà Quay Mắm Nhĩ (MV)</v>
          </cell>
          <cell r="C1165" t="str">
            <v>Con</v>
          </cell>
        </row>
        <row r="1166">
          <cell r="A1166" t="str">
            <v>BSMHGC002</v>
          </cell>
          <cell r="B1166" t="str">
            <v>Gà Ri Nướng Mắc Khén (MV)</v>
          </cell>
          <cell r="C1166" t="str">
            <v>Con</v>
          </cell>
        </row>
        <row r="1167">
          <cell r="A1167" t="str">
            <v>BSMHGC003</v>
          </cell>
          <cell r="B1167" t="str">
            <v>Gà Ri Chiên Mắm Cả Con (MV)</v>
          </cell>
          <cell r="C1167" t="str">
            <v>Con</v>
          </cell>
        </row>
        <row r="1168">
          <cell r="A1168" t="str">
            <v>BSMHGC004</v>
          </cell>
          <cell r="B1168" t="str">
            <v>Gà Ri Chiên Mắm 1/2con (MV)</v>
          </cell>
          <cell r="C1168" t="str">
            <v>Con</v>
          </cell>
        </row>
        <row r="1169">
          <cell r="A1169" t="str">
            <v>BSMHGC005</v>
          </cell>
          <cell r="B1169" t="str">
            <v>Má Heo Nướng (MV)</v>
          </cell>
          <cell r="C1169" t="str">
            <v>Đĩa</v>
          </cell>
        </row>
        <row r="1170">
          <cell r="A1170" t="str">
            <v>BSMHGC006</v>
          </cell>
          <cell r="B1170" t="str">
            <v>Má Heo Trộn Thính Kiểu Thái (MV)</v>
          </cell>
          <cell r="C1170" t="str">
            <v>Đĩa</v>
          </cell>
        </row>
        <row r="1171">
          <cell r="A1171" t="str">
            <v>BSMHGC007</v>
          </cell>
          <cell r="B1171" t="str">
            <v>Gà tre Quay Mắm Nhĩ 1/2 con (MV)</v>
          </cell>
          <cell r="C1171" t="str">
            <v>Con</v>
          </cell>
        </row>
        <row r="1172">
          <cell r="A1172" t="str">
            <v>BSMHGC008</v>
          </cell>
          <cell r="B1172" t="str">
            <v>Gà Nướng Lu (MV)</v>
          </cell>
          <cell r="C1172" t="str">
            <v>Con</v>
          </cell>
        </row>
        <row r="1173">
          <cell r="A1173" t="str">
            <v>BSMHGC009</v>
          </cell>
          <cell r="B1173" t="str">
            <v>Ba chỉ heo nướng lu (MV)</v>
          </cell>
          <cell r="C1173" t="str">
            <v>Đĩa</v>
          </cell>
        </row>
        <row r="1174">
          <cell r="A1174" t="str">
            <v>BSMHGC010</v>
          </cell>
          <cell r="B1174" t="str">
            <v>Gà Quay Mắm Nhĩ (1/2 Con) (MV)</v>
          </cell>
          <cell r="C1174" t="str">
            <v>con</v>
          </cell>
        </row>
        <row r="1175">
          <cell r="A1175" t="str">
            <v>BSMHGC011</v>
          </cell>
          <cell r="B1175" t="str">
            <v>Gà Quay Lu (1/2 Con) (MV)</v>
          </cell>
          <cell r="C1175" t="str">
            <v>con</v>
          </cell>
        </row>
        <row r="1176">
          <cell r="A1176" t="str">
            <v>BSMHGC012</v>
          </cell>
          <cell r="B1176" t="str">
            <v>Chả Cá Thát Lát Nướng Muối Ớt (MV)</v>
          </cell>
          <cell r="C1176" t="str">
            <v>Phần</v>
          </cell>
        </row>
        <row r="1177">
          <cell r="A1177" t="str">
            <v>BSMHQU001</v>
          </cell>
          <cell r="B1177" t="str">
            <v>Nước chanh tươi (MV)</v>
          </cell>
          <cell r="C1177" t="str">
            <v>Ly</v>
          </cell>
        </row>
        <row r="1178">
          <cell r="A1178" t="str">
            <v>BSMHQU002</v>
          </cell>
          <cell r="B1178" t="str">
            <v>Trà Đào Cam Sả (MV)</v>
          </cell>
          <cell r="C1178" t="str">
            <v>Ly</v>
          </cell>
        </row>
        <row r="1179">
          <cell r="A1179" t="str">
            <v>BSMHQU003</v>
          </cell>
          <cell r="B1179" t="str">
            <v>Trà Táo Đỏ Tứ Quý (MV)</v>
          </cell>
          <cell r="C1179" t="str">
            <v>Ly</v>
          </cell>
        </row>
        <row r="1180">
          <cell r="A1180" t="str">
            <v>BSMHQU004</v>
          </cell>
          <cell r="B1180" t="str">
            <v>Nước Ép Cam Tươi (MV)</v>
          </cell>
          <cell r="C1180" t="str">
            <v>Ly</v>
          </cell>
        </row>
        <row r="1181">
          <cell r="A1181" t="str">
            <v>BSMHQU005</v>
          </cell>
          <cell r="B1181" t="str">
            <v>Nước Ép Thơm (MV)</v>
          </cell>
          <cell r="C1181" t="str">
            <v>Ly</v>
          </cell>
        </row>
        <row r="1182">
          <cell r="A1182" t="str">
            <v>BSMHQU006</v>
          </cell>
          <cell r="B1182" t="str">
            <v>Nước Ép Ổi (MV)</v>
          </cell>
          <cell r="C1182" t="str">
            <v>Ly</v>
          </cell>
        </row>
        <row r="1183">
          <cell r="A1183" t="str">
            <v>BSMHQU007</v>
          </cell>
          <cell r="B1183" t="str">
            <v>Nước Ép Thơm Cà Rốt (MV)</v>
          </cell>
          <cell r="C1183" t="str">
            <v>Ly</v>
          </cell>
        </row>
        <row r="1184">
          <cell r="A1184" t="str">
            <v>BSMHQU008</v>
          </cell>
          <cell r="B1184" t="str">
            <v>Nước Ép Cam Cà Rốt (MV)</v>
          </cell>
          <cell r="C1184" t="str">
            <v>Ly</v>
          </cell>
        </row>
        <row r="1185">
          <cell r="A1185" t="str">
            <v>BSMHQU009</v>
          </cell>
          <cell r="B1185" t="str">
            <v>Nước Ép Dưa Hấu (MV)</v>
          </cell>
          <cell r="C1185" t="str">
            <v>Ly</v>
          </cell>
        </row>
        <row r="1186">
          <cell r="A1186" t="str">
            <v>BSMHQU010</v>
          </cell>
          <cell r="B1186" t="str">
            <v>Nước Chanh Dây Tươi (MV)</v>
          </cell>
          <cell r="C1186" t="str">
            <v>Ly</v>
          </cell>
        </row>
        <row r="1187">
          <cell r="A1187" t="str">
            <v>BSMHQU011</v>
          </cell>
          <cell r="B1187" t="str">
            <v>Trà Dưỡng Tâm (MV)</v>
          </cell>
          <cell r="C1187" t="str">
            <v>Ly</v>
          </cell>
        </row>
        <row r="1188">
          <cell r="A1188" t="str">
            <v>BSMHQU012</v>
          </cell>
          <cell r="B1188" t="str">
            <v>Trà Ổi Hồng (MV)</v>
          </cell>
          <cell r="C1188" t="str">
            <v>Ly</v>
          </cell>
        </row>
        <row r="1189">
          <cell r="A1189" t="str">
            <v>BSMKVI001</v>
          </cell>
          <cell r="B1189" t="str">
            <v>Nem Bò Nấm (MV)</v>
          </cell>
          <cell r="C1189" t="str">
            <v>Đĩa</v>
          </cell>
        </row>
        <row r="1190">
          <cell r="A1190" t="str">
            <v>BSMKVI002</v>
          </cell>
          <cell r="B1190" t="str">
            <v>Nem bò nấm 1 cái (MV)</v>
          </cell>
          <cell r="C1190" t="str">
            <v>Cái</v>
          </cell>
        </row>
        <row r="1191">
          <cell r="A1191" t="str">
            <v>BSMKVI003</v>
          </cell>
          <cell r="B1191" t="str">
            <v>Khoai Lang Kén (MV)</v>
          </cell>
          <cell r="C1191" t="str">
            <v>Đĩa</v>
          </cell>
        </row>
        <row r="1192">
          <cell r="A1192" t="str">
            <v>BSMKVI004</v>
          </cell>
          <cell r="B1192" t="str">
            <v>Khoai Tây Lắc Phô Mai (MV)</v>
          </cell>
          <cell r="C1192" t="str">
            <v>Đĩa</v>
          </cell>
        </row>
        <row r="1193">
          <cell r="A1193" t="str">
            <v>BSMKVI005</v>
          </cell>
          <cell r="B1193" t="str">
            <v>Khô Bò Mắc Khén Xé Tay (MV)</v>
          </cell>
          <cell r="C1193" t="str">
            <v>Gói</v>
          </cell>
        </row>
        <row r="1194">
          <cell r="A1194" t="str">
            <v>BSMKVI006</v>
          </cell>
          <cell r="B1194" t="str">
            <v>Đậu Hũ Chiên Trứng Muối (MV)</v>
          </cell>
          <cell r="C1194" t="str">
            <v>Phần</v>
          </cell>
        </row>
        <row r="1195">
          <cell r="A1195" t="str">
            <v>BSMKVI007</v>
          </cell>
          <cell r="B1195" t="str">
            <v>Tóp Mỡ Mắm Tỏi (MV)</v>
          </cell>
          <cell r="C1195" t="str">
            <v>Phần</v>
          </cell>
        </row>
        <row r="1196">
          <cell r="A1196" t="str">
            <v>BSMKVI008</v>
          </cell>
          <cell r="B1196" t="str">
            <v>Đậu Phộng Cá Cơm (MV)</v>
          </cell>
          <cell r="C1196" t="str">
            <v>Phần</v>
          </cell>
        </row>
        <row r="1197">
          <cell r="A1197" t="str">
            <v>BSMKVI009</v>
          </cell>
          <cell r="B1197" t="str">
            <v>Nấm Hải Sản Chiên Giòn (MV)</v>
          </cell>
          <cell r="C1197" t="str">
            <v>Đĩa</v>
          </cell>
        </row>
        <row r="1198">
          <cell r="A1198" t="str">
            <v>BSMKVI010</v>
          </cell>
          <cell r="B1198" t="str">
            <v>Tàu Hũ Tôm Tươi Cuộn Nấm (MV)</v>
          </cell>
          <cell r="C1198" t="str">
            <v>Phần</v>
          </cell>
        </row>
        <row r="1199">
          <cell r="A1199" t="str">
            <v>BSMLAU001</v>
          </cell>
          <cell r="B1199" t="str">
            <v>Lẩu Thái Bò Đặc Biệt Size Nhỏ (MV)</v>
          </cell>
          <cell r="C1199" t="str">
            <v>Nồi</v>
          </cell>
        </row>
        <row r="1200">
          <cell r="A1200" t="str">
            <v>BSMLAU002</v>
          </cell>
          <cell r="B1200" t="str">
            <v>Lẩu Thái Cốt Bề Bề Size Vừa (MV)</v>
          </cell>
          <cell r="C1200" t="str">
            <v>Nồi</v>
          </cell>
        </row>
        <row r="1201">
          <cell r="A1201" t="str">
            <v>BSMLAU003</v>
          </cell>
          <cell r="B1201" t="str">
            <v>Lẩu Thái Bò Đặc Biệt (MV)</v>
          </cell>
          <cell r="C1201" t="str">
            <v>Nồi</v>
          </cell>
        </row>
        <row r="1202">
          <cell r="A1202" t="str">
            <v>BSMLAU004</v>
          </cell>
          <cell r="B1202" t="str">
            <v>Lẩu riêu cua bò đặc biệt size nhỏ (MV)</v>
          </cell>
          <cell r="C1202" t="str">
            <v>Nồi</v>
          </cell>
        </row>
        <row r="1203">
          <cell r="A1203" t="str">
            <v>BSMLAU005</v>
          </cell>
          <cell r="B1203" t="str">
            <v>Lẩu Riêu Cua Bò Size Vừa (MV)</v>
          </cell>
          <cell r="C1203" t="str">
            <v>Nồi</v>
          </cell>
        </row>
        <row r="1204">
          <cell r="A1204" t="str">
            <v>BSMLAU006</v>
          </cell>
          <cell r="B1204" t="str">
            <v>Lẩu Riêu Cua Bò Đặc Biệt (MV)</v>
          </cell>
          <cell r="C1204" t="str">
            <v>Nồi</v>
          </cell>
        </row>
        <row r="1205">
          <cell r="A1205" t="str">
            <v>BSMLAU007</v>
          </cell>
          <cell r="B1205" t="str">
            <v>Lẩu Bò Nấm Size Nhỏ (MV)</v>
          </cell>
          <cell r="C1205" t="str">
            <v>Nồi</v>
          </cell>
        </row>
        <row r="1206">
          <cell r="A1206" t="str">
            <v>BSMLAU008</v>
          </cell>
          <cell r="B1206" t="str">
            <v>Lẩu Bò Nấm Size Vừa (MV)</v>
          </cell>
          <cell r="C1206" t="str">
            <v>Nồi</v>
          </cell>
        </row>
        <row r="1207">
          <cell r="A1207" t="str">
            <v>BSMLAU009</v>
          </cell>
          <cell r="B1207" t="str">
            <v>Lẩu Bò Nấm Đặc Biệt (MV)</v>
          </cell>
          <cell r="C1207" t="str">
            <v>Nồi</v>
          </cell>
        </row>
        <row r="1208">
          <cell r="A1208" t="str">
            <v>BSMLAU010</v>
          </cell>
          <cell r="B1208" t="str">
            <v>Lẩu Thái Bò Đặc Biệt (MV)</v>
          </cell>
          <cell r="C1208" t="str">
            <v>Nồi</v>
          </cell>
        </row>
        <row r="1209">
          <cell r="A1209" t="str">
            <v>BSMLAU011</v>
          </cell>
          <cell r="B1209" t="str">
            <v>Lẩu Cua Đồng Đặc Biệt (MV)</v>
          </cell>
          <cell r="C1209" t="str">
            <v>Nồi</v>
          </cell>
        </row>
        <row r="1210">
          <cell r="A1210" t="str">
            <v>BSMLAU012</v>
          </cell>
          <cell r="B1210" t="str">
            <v>Lẩu Bò Miền Tây Thập Cẩm (MV)</v>
          </cell>
          <cell r="C1210" t="str">
            <v>Nồi</v>
          </cell>
        </row>
        <row r="1211">
          <cell r="A1211" t="str">
            <v>BSMLAU013</v>
          </cell>
          <cell r="B1211" t="str">
            <v>Lẩu Bò Tảng size nhỏ (MV)</v>
          </cell>
          <cell r="C1211" t="str">
            <v>Nồi</v>
          </cell>
        </row>
        <row r="1212">
          <cell r="A1212" t="str">
            <v>BSMLAU014</v>
          </cell>
          <cell r="B1212" t="str">
            <v>Lẩu Bò Tảng Đặc Biệt (MV)</v>
          </cell>
          <cell r="C1212" t="str">
            <v>Nồi</v>
          </cell>
        </row>
        <row r="1213">
          <cell r="A1213" t="str">
            <v>BSMLAU015</v>
          </cell>
          <cell r="B1213" t="str">
            <v>Lẩu Cua Đồng Gà Ri (MV)</v>
          </cell>
          <cell r="C1213" t="str">
            <v>Nồi</v>
          </cell>
        </row>
        <row r="1214">
          <cell r="A1214" t="str">
            <v>BSMLAU016</v>
          </cell>
          <cell r="B1214" t="str">
            <v>Lẩu Thái Cốt Bề Bề Đặc Biệt( MV)</v>
          </cell>
          <cell r="C1214" t="str">
            <v>Nồi</v>
          </cell>
        </row>
        <row r="1215">
          <cell r="A1215" t="str">
            <v>BSMLAU017</v>
          </cell>
          <cell r="B1215" t="str">
            <v>Lẩu Cua Đồng Thập Cẩm( MV)</v>
          </cell>
          <cell r="C1215" t="str">
            <v>Nồi</v>
          </cell>
        </row>
        <row r="1216">
          <cell r="A1216" t="str">
            <v>BSMLAU018</v>
          </cell>
          <cell r="B1216" t="str">
            <v>Lẩu Bò Lá Giang (MV)</v>
          </cell>
          <cell r="C1216" t="str">
            <v>Nồi</v>
          </cell>
        </row>
        <row r="1217">
          <cell r="A1217" t="str">
            <v>BSMLAU019</v>
          </cell>
          <cell r="B1217" t="str">
            <v>Lẩu Gà Lá Giang (1/2 Con) (MV)</v>
          </cell>
          <cell r="C1217" t="str">
            <v>Nồi</v>
          </cell>
        </row>
        <row r="1218">
          <cell r="A1218" t="str">
            <v>BSMLAU020</v>
          </cell>
          <cell r="B1218" t="str">
            <v>Lẩu Gà Lá Giang (1 Con) (MV)</v>
          </cell>
          <cell r="C1218" t="str">
            <v>Nồi</v>
          </cell>
        </row>
        <row r="1219">
          <cell r="A1219" t="str">
            <v>BSMLAU021</v>
          </cell>
          <cell r="B1219" t="str">
            <v>Lẩu Thái Hải Sản (MV)</v>
          </cell>
          <cell r="C1219" t="str">
            <v>Nồi</v>
          </cell>
        </row>
        <row r="1220">
          <cell r="A1220" t="str">
            <v>BSMLAU022</v>
          </cell>
          <cell r="B1220" t="str">
            <v>Lẩu Riêu Cua Đặc Biệt (MV)</v>
          </cell>
          <cell r="C1220" t="str">
            <v>Nồi</v>
          </cell>
        </row>
        <row r="1221">
          <cell r="A1221" t="str">
            <v>BSMLAU023</v>
          </cell>
          <cell r="B1221" t="str">
            <v>Lẩu Riêu Cua Bò Tươi Đặc Biệt (MV)</v>
          </cell>
          <cell r="C1221" t="str">
            <v>Nồi</v>
          </cell>
        </row>
        <row r="1222">
          <cell r="A1222" t="str">
            <v>BSMLAU024</v>
          </cell>
          <cell r="B1222" t="str">
            <v>Lẩu Cua Đồng Bò Tơ (MV)</v>
          </cell>
          <cell r="C1222" t="str">
            <v>Nồi</v>
          </cell>
        </row>
        <row r="1223">
          <cell r="A1223" t="str">
            <v>BSMLAU025</v>
          </cell>
          <cell r="B1223" t="str">
            <v>Lẩu Riêu Cua Đặc Biệt (Size S) (MV)</v>
          </cell>
          <cell r="C1223" t="str">
            <v>Nồi</v>
          </cell>
        </row>
        <row r="1224">
          <cell r="A1224" t="str">
            <v>BSMLAU026</v>
          </cell>
          <cell r="B1224" t="str">
            <v>Lẩu Cua Đồng Gà Ri (1/2 Con) (MV)</v>
          </cell>
          <cell r="C1224" t="str">
            <v>Nồi</v>
          </cell>
        </row>
        <row r="1225">
          <cell r="A1225" t="str">
            <v>BSMLAU027</v>
          </cell>
          <cell r="B1225" t="str">
            <v>Lẩu Cua Đồng Đặc Biệt 7 Món (MV)</v>
          </cell>
          <cell r="C1225" t="str">
            <v>Nồi</v>
          </cell>
        </row>
        <row r="1226">
          <cell r="A1226" t="str">
            <v>BSMLAU028</v>
          </cell>
          <cell r="B1226" t="str">
            <v>Lẩu Bò Thảo Mộc (MV)</v>
          </cell>
          <cell r="C1226" t="str">
            <v>Nồi</v>
          </cell>
        </row>
        <row r="1227">
          <cell r="A1227" t="str">
            <v>BSMNCD001</v>
          </cell>
          <cell r="B1227" t="str">
            <v>Dồi Bò Chiên Giòn (MV)</v>
          </cell>
          <cell r="C1227" t="str">
            <v>Đĩa</v>
          </cell>
        </row>
        <row r="1228">
          <cell r="A1228" t="str">
            <v>BSMNCD002</v>
          </cell>
          <cell r="B1228" t="str">
            <v>Bò Tơ Cháy Tỏi (MV)</v>
          </cell>
          <cell r="C1228" t="str">
            <v>Đĩa</v>
          </cell>
        </row>
        <row r="1229">
          <cell r="A1229" t="str">
            <v>BSMNCD003</v>
          </cell>
          <cell r="B1229" t="str">
            <v>Bê Chao Mộc Châu (MV)</v>
          </cell>
          <cell r="C1229" t="str">
            <v>Đĩa</v>
          </cell>
        </row>
        <row r="1230">
          <cell r="A1230" t="str">
            <v>BSMNCD004</v>
          </cell>
          <cell r="B1230" t="str">
            <v>Bò Nướng Tảng (MV)</v>
          </cell>
          <cell r="C1230" t="str">
            <v>Phần</v>
          </cell>
        </row>
        <row r="1231">
          <cell r="A1231" t="str">
            <v>BSMNCD005</v>
          </cell>
          <cell r="B1231" t="str">
            <v>Thăn Nội Bò Tơ Xiên Nướng Muối (MV)</v>
          </cell>
          <cell r="C1231" t="str">
            <v>Phần</v>
          </cell>
        </row>
        <row r="1232">
          <cell r="A1232" t="str">
            <v>BSMNCD006</v>
          </cell>
          <cell r="B1232" t="str">
            <v>Thăn Nội Bò Tơ Pha Lóc Nướng (MV)</v>
          </cell>
          <cell r="C1232" t="str">
            <v>Phần</v>
          </cell>
        </row>
        <row r="1233">
          <cell r="A1233" t="str">
            <v>BSMNCD007</v>
          </cell>
          <cell r="B1233" t="str">
            <v>Cá Saba Nhật Bản Nướng (MV)</v>
          </cell>
          <cell r="C1233" t="str">
            <v>Suất</v>
          </cell>
        </row>
        <row r="1234">
          <cell r="A1234" t="str">
            <v>BSMNCD008</v>
          </cell>
          <cell r="B1234" t="str">
            <v>Dẻ Sườn Nướng (MV)</v>
          </cell>
          <cell r="C1234" t="str">
            <v>Phần</v>
          </cell>
        </row>
        <row r="1235">
          <cell r="A1235" t="str">
            <v>BSMNCD009</v>
          </cell>
          <cell r="B1235" t="str">
            <v>Lườn Ngỗng Xông Khói (MV)</v>
          </cell>
          <cell r="C1235" t="str">
            <v>Phần</v>
          </cell>
        </row>
        <row r="1236">
          <cell r="A1236" t="str">
            <v>BSMNCD010</v>
          </cell>
          <cell r="B1236" t="str">
            <v>Bò nướng lá lốt (MV)</v>
          </cell>
          <cell r="C1236" t="str">
            <v>Phần</v>
          </cell>
        </row>
        <row r="1237">
          <cell r="A1237" t="str">
            <v>BSMNCD011</v>
          </cell>
          <cell r="B1237" t="str">
            <v>Bò Nướng Lụi Sả (MV)</v>
          </cell>
          <cell r="C1237" t="str">
            <v>Phần</v>
          </cell>
        </row>
        <row r="1238">
          <cell r="A1238" t="str">
            <v>BSMNCD012</v>
          </cell>
          <cell r="B1238" t="str">
            <v>Chả Ốc Tây Hồ (MV)</v>
          </cell>
          <cell r="C1238" t="str">
            <v>Phần</v>
          </cell>
        </row>
        <row r="1239">
          <cell r="A1239" t="str">
            <v>BSMNCD013</v>
          </cell>
          <cell r="B1239" t="str">
            <v>Bò Cháy Tiêu Xanh + Bánh Bao (MV)</v>
          </cell>
          <cell r="C1239" t="str">
            <v>Phần</v>
          </cell>
        </row>
        <row r="1240">
          <cell r="A1240" t="str">
            <v>BSMNCD014</v>
          </cell>
          <cell r="B1240" t="str">
            <v>Bò Lúc Lắc (MV)</v>
          </cell>
          <cell r="C1240" t="str">
            <v>Phần</v>
          </cell>
        </row>
        <row r="1241">
          <cell r="A1241" t="str">
            <v>BSMNCD015</v>
          </cell>
          <cell r="B1241" t="str">
            <v>Cuống Tim Xào (MV)</v>
          </cell>
          <cell r="C1241" t="str">
            <v>Phần</v>
          </cell>
        </row>
        <row r="1242">
          <cell r="A1242" t="str">
            <v>BSMNCD016</v>
          </cell>
          <cell r="B1242" t="str">
            <v>Bò Tơ Xốt Vang (MV)</v>
          </cell>
          <cell r="C1242" t="str">
            <v>Phần</v>
          </cell>
        </row>
        <row r="1243">
          <cell r="A1243" t="str">
            <v>BSMRAU001</v>
          </cell>
          <cell r="B1243" t="str">
            <v>Măng Trúc Yên Tử Xào Nấm (MV)</v>
          </cell>
          <cell r="C1243" t="str">
            <v>Đĩa</v>
          </cell>
        </row>
        <row r="1244">
          <cell r="A1244" t="str">
            <v>BSMRAU002</v>
          </cell>
          <cell r="B1244" t="str">
            <v>Nộm Rau Tiến Vua Bò Tươi (MV)</v>
          </cell>
          <cell r="C1244" t="str">
            <v>Đĩa</v>
          </cell>
        </row>
        <row r="1245">
          <cell r="A1245" t="str">
            <v>BSMRAU003</v>
          </cell>
          <cell r="B1245" t="str">
            <v>Nộm Rau Càng Cua Bò Tươi (MV)</v>
          </cell>
          <cell r="C1245" t="str">
            <v>Đĩa</v>
          </cell>
        </row>
        <row r="1246">
          <cell r="A1246" t="str">
            <v>BSMRAU004</v>
          </cell>
          <cell r="B1246" t="str">
            <v>Salad Rau Xanh Xốt Chanh Leo (MV)</v>
          </cell>
          <cell r="C1246" t="str">
            <v>Đĩa</v>
          </cell>
        </row>
        <row r="1247">
          <cell r="A1247" t="str">
            <v>BSMRAU005</v>
          </cell>
          <cell r="B1247" t="str">
            <v>Rau Củ Quả Luộc Chấm Kho Quẹt (MV)</v>
          </cell>
          <cell r="C1247" t="str">
            <v>Đĩa</v>
          </cell>
        </row>
        <row r="1248">
          <cell r="A1248" t="str">
            <v>BSMRAU006</v>
          </cell>
          <cell r="B1248" t="str">
            <v>Salad Rau Xanh Xốt Mè Rang (MV)</v>
          </cell>
          <cell r="C1248" t="str">
            <v>Đĩa</v>
          </cell>
        </row>
        <row r="1249">
          <cell r="A1249" t="str">
            <v>BSMRAU007</v>
          </cell>
          <cell r="B1249" t="str">
            <v>Nộm Đu Đủ Heo Quay (MV)</v>
          </cell>
          <cell r="C1249" t="str">
            <v>Đĩa</v>
          </cell>
        </row>
        <row r="1250">
          <cell r="A1250" t="str">
            <v>BSMRAU008</v>
          </cell>
          <cell r="B1250" t="str">
            <v>Nộm Bò Đu Đủ (MV)</v>
          </cell>
          <cell r="C1250" t="str">
            <v>Phần</v>
          </cell>
        </row>
        <row r="1251">
          <cell r="A1251" t="str">
            <v>BSNCD001</v>
          </cell>
          <cell r="B1251" t="str">
            <v>Dồi Bò Chiên Giòn</v>
          </cell>
          <cell r="C1251" t="str">
            <v>Phần</v>
          </cell>
        </row>
        <row r="1252">
          <cell r="A1252" t="str">
            <v>BSNCD002</v>
          </cell>
          <cell r="B1252" t="str">
            <v>Bò Tơ Cháy Tỏi</v>
          </cell>
          <cell r="C1252" t="str">
            <v>Phần</v>
          </cell>
        </row>
        <row r="1253">
          <cell r="A1253" t="str">
            <v>BSNCD003</v>
          </cell>
          <cell r="B1253" t="str">
            <v>Bê Chao Mộc Châu</v>
          </cell>
          <cell r="C1253" t="str">
            <v>Phần</v>
          </cell>
        </row>
        <row r="1254">
          <cell r="A1254" t="str">
            <v>BSNCD004</v>
          </cell>
          <cell r="B1254" t="str">
            <v>Bò Hỏa Diệm Sơn</v>
          </cell>
          <cell r="C1254" t="str">
            <v>Phần</v>
          </cell>
        </row>
        <row r="1255">
          <cell r="A1255" t="str">
            <v>BSNCD005</v>
          </cell>
          <cell r="B1255" t="str">
            <v>Dẻ sườn nướng</v>
          </cell>
          <cell r="C1255" t="str">
            <v>Phần</v>
          </cell>
        </row>
        <row r="1256">
          <cell r="A1256" t="str">
            <v>BSNCD006</v>
          </cell>
          <cell r="B1256" t="str">
            <v>Bò Nướng Tảng</v>
          </cell>
          <cell r="C1256" t="str">
            <v>Phần</v>
          </cell>
        </row>
        <row r="1257">
          <cell r="A1257" t="str">
            <v>BSNCD007</v>
          </cell>
          <cell r="B1257" t="str">
            <v>Sườn Tảng Nướng Than Hồng</v>
          </cell>
          <cell r="C1257" t="str">
            <v>Phần</v>
          </cell>
        </row>
        <row r="1258">
          <cell r="A1258" t="str">
            <v>BSNCD008</v>
          </cell>
          <cell r="B1258" t="str">
            <v>Bò nướng lá lốt</v>
          </cell>
          <cell r="C1258" t="str">
            <v>Phần</v>
          </cell>
        </row>
        <row r="1259">
          <cell r="A1259" t="str">
            <v>BSNCD009</v>
          </cell>
          <cell r="B1259" t="str">
            <v>Thăn nội bò tơ xiên nướng muối</v>
          </cell>
          <cell r="C1259" t="str">
            <v>Phần</v>
          </cell>
        </row>
        <row r="1260">
          <cell r="A1260" t="str">
            <v>BSNCD010</v>
          </cell>
          <cell r="B1260" t="str">
            <v>Thăn nội bò tơ pha lóc nướng</v>
          </cell>
          <cell r="C1260" t="str">
            <v>Phần</v>
          </cell>
        </row>
        <row r="1261">
          <cell r="A1261" t="str">
            <v>BSNCD011</v>
          </cell>
          <cell r="B1261" t="str">
            <v>Lườn Ngỗng Xông Khói</v>
          </cell>
          <cell r="C1261" t="str">
            <v>Phần</v>
          </cell>
        </row>
        <row r="1262">
          <cell r="A1262" t="str">
            <v>BSNCD012</v>
          </cell>
          <cell r="B1262" t="str">
            <v>Bò Nướng Lá Lốt</v>
          </cell>
          <cell r="C1262" t="str">
            <v>Phần</v>
          </cell>
        </row>
        <row r="1263">
          <cell r="A1263" t="str">
            <v>BSNCD013</v>
          </cell>
          <cell r="B1263" t="str">
            <v>Bò Nướng Xiên</v>
          </cell>
          <cell r="C1263" t="str">
            <v>phần</v>
          </cell>
        </row>
        <row r="1264">
          <cell r="A1264" t="str">
            <v>BSNCD014</v>
          </cell>
          <cell r="B1264" t="str">
            <v>Bò Nướng Lụi Sả</v>
          </cell>
          <cell r="C1264" t="str">
            <v>phần</v>
          </cell>
        </row>
        <row r="1265">
          <cell r="A1265" t="str">
            <v>BSNCD015</v>
          </cell>
          <cell r="B1265" t="str">
            <v>Bò Cháy Tiêu Xanh + Bánh Bao</v>
          </cell>
          <cell r="C1265" t="str">
            <v>phần</v>
          </cell>
        </row>
        <row r="1266">
          <cell r="A1266" t="str">
            <v>BSNCD016</v>
          </cell>
          <cell r="B1266" t="str">
            <v>Bò Lúc Lắc</v>
          </cell>
          <cell r="C1266" t="str">
            <v>phần</v>
          </cell>
        </row>
        <row r="1267">
          <cell r="A1267" t="str">
            <v>BSNCD017</v>
          </cell>
          <cell r="B1267" t="str">
            <v>Cuống Tim Xào</v>
          </cell>
          <cell r="C1267" t="str">
            <v>Phần</v>
          </cell>
        </row>
        <row r="1268">
          <cell r="A1268" t="str">
            <v>BSNCD018</v>
          </cell>
          <cell r="B1268" t="str">
            <v>Bò Tơ Xốt Vang</v>
          </cell>
          <cell r="C1268" t="str">
            <v>Phần</v>
          </cell>
        </row>
        <row r="1269">
          <cell r="A1269" t="str">
            <v>BSRAU001</v>
          </cell>
          <cell r="B1269" t="str">
            <v>Rau Củ quả luộc chấm kho quẹt</v>
          </cell>
          <cell r="C1269" t="str">
            <v>Phần</v>
          </cell>
        </row>
        <row r="1270">
          <cell r="A1270" t="str">
            <v>BSRAU002</v>
          </cell>
          <cell r="B1270" t="str">
            <v>Măng Trúc Yên Tử Xào Nấm</v>
          </cell>
          <cell r="C1270" t="str">
            <v>Phần</v>
          </cell>
        </row>
        <row r="1271">
          <cell r="A1271" t="str">
            <v>BSRAU003</v>
          </cell>
          <cell r="B1271" t="str">
            <v>Nộm Rau Tiến Vua Bò Tươi</v>
          </cell>
          <cell r="C1271" t="str">
            <v>Phần</v>
          </cell>
        </row>
        <row r="1272">
          <cell r="A1272" t="str">
            <v>BSRAU004</v>
          </cell>
          <cell r="B1272" t="str">
            <v>Nộm Rau Càng Cua Bò Tươi</v>
          </cell>
          <cell r="C1272" t="str">
            <v>Phần</v>
          </cell>
        </row>
        <row r="1273">
          <cell r="A1273" t="str">
            <v>BSRAU005</v>
          </cell>
          <cell r="B1273" t="str">
            <v>Salad Rau Vườn Nhiệt Đới</v>
          </cell>
          <cell r="C1273" t="str">
            <v>Phần</v>
          </cell>
        </row>
        <row r="1274">
          <cell r="A1274" t="str">
            <v>BSRAU006</v>
          </cell>
          <cell r="B1274" t="str">
            <v>Ngồng Cải Luộc Chấm Trứng</v>
          </cell>
          <cell r="C1274" t="str">
            <v>phần</v>
          </cell>
        </row>
        <row r="1275">
          <cell r="A1275" t="str">
            <v>BSRAU007</v>
          </cell>
          <cell r="B1275" t="str">
            <v>Nộm Đu Đủ Heo Quay</v>
          </cell>
          <cell r="C1275" t="str">
            <v>phần</v>
          </cell>
        </row>
        <row r="1276">
          <cell r="A1276" t="str">
            <v>BSRAU008</v>
          </cell>
          <cell r="B1276" t="str">
            <v>Salad Rau Xanh Xốt Mè Rang</v>
          </cell>
          <cell r="C1276" t="str">
            <v>phần</v>
          </cell>
        </row>
        <row r="1277">
          <cell r="A1277" t="str">
            <v>BSRAU009</v>
          </cell>
          <cell r="B1277" t="str">
            <v>Nộm Bò Đu Đủ</v>
          </cell>
          <cell r="C1277" t="str">
            <v>Phần</v>
          </cell>
        </row>
        <row r="1278">
          <cell r="A1278" t="str">
            <v>BSTAKN001</v>
          </cell>
          <cell r="B1278" t="str">
            <v>Bò Tươi Ăn Thêm</v>
          </cell>
          <cell r="C1278" t="str">
            <v>Phần</v>
          </cell>
        </row>
        <row r="1279">
          <cell r="A1279" t="str">
            <v>BSTAKN002</v>
          </cell>
          <cell r="B1279" t="str">
            <v>Thịt Bò Tơ</v>
          </cell>
          <cell r="C1279" t="str">
            <v>Phần</v>
          </cell>
        </row>
        <row r="1280">
          <cell r="A1280" t="str">
            <v>BSTAKN003</v>
          </cell>
          <cell r="B1280" t="str">
            <v>Mọc Tươi</v>
          </cell>
          <cell r="C1280" t="str">
            <v>Phần</v>
          </cell>
        </row>
        <row r="1281">
          <cell r="A1281" t="str">
            <v>BSTAKN004</v>
          </cell>
          <cell r="B1281" t="str">
            <v>Rau Lẩu Cà Chua Ăn Thêm</v>
          </cell>
          <cell r="C1281" t="str">
            <v>Phần</v>
          </cell>
        </row>
        <row r="1282">
          <cell r="A1282" t="str">
            <v>BSTAKN005</v>
          </cell>
          <cell r="B1282" t="str">
            <v>Rau Lẩu Cua Ăn Thêm</v>
          </cell>
          <cell r="C1282" t="str">
            <v>Phần</v>
          </cell>
        </row>
        <row r="1283">
          <cell r="A1283" t="str">
            <v>BSTAKN006</v>
          </cell>
          <cell r="B1283" t="str">
            <v>Set Nấm Ăn Thêm</v>
          </cell>
          <cell r="C1283" t="str">
            <v>Phần</v>
          </cell>
        </row>
        <row r="1284">
          <cell r="A1284" t="str">
            <v>BSTAKN007</v>
          </cell>
          <cell r="B1284" t="str">
            <v>Mỳ Tôm</v>
          </cell>
          <cell r="C1284" t="str">
            <v>Phần</v>
          </cell>
        </row>
        <row r="1285">
          <cell r="A1285" t="str">
            <v>BSTAKN008</v>
          </cell>
          <cell r="B1285" t="str">
            <v>Bún</v>
          </cell>
          <cell r="C1285" t="str">
            <v>Phần</v>
          </cell>
        </row>
        <row r="1286">
          <cell r="A1286" t="str">
            <v>BSTAKN009</v>
          </cell>
          <cell r="B1286" t="str">
            <v>Đậu Phụ</v>
          </cell>
          <cell r="C1286" t="str">
            <v>Phần</v>
          </cell>
        </row>
        <row r="1287">
          <cell r="A1287" t="str">
            <v>BSTAKN010</v>
          </cell>
          <cell r="B1287" t="str">
            <v>Ngô Ngọt Nhúng Lẩu</v>
          </cell>
          <cell r="C1287" t="str">
            <v>Phần</v>
          </cell>
        </row>
        <row r="1288">
          <cell r="A1288" t="str">
            <v>BSTAKN011</v>
          </cell>
          <cell r="B1288" t="str">
            <v>Kim Chi</v>
          </cell>
          <cell r="C1288" t="str">
            <v>Phần</v>
          </cell>
        </row>
        <row r="1289">
          <cell r="A1289" t="str">
            <v>BSTAKN012</v>
          </cell>
          <cell r="B1289" t="str">
            <v>Củ Quả Muối</v>
          </cell>
          <cell r="C1289" t="str">
            <v>Phần</v>
          </cell>
        </row>
        <row r="1290">
          <cell r="A1290" t="str">
            <v>BSTAKN013</v>
          </cell>
          <cell r="B1290" t="str">
            <v>Bánh Bao Chiên</v>
          </cell>
          <cell r="C1290" t="str">
            <v>Phần</v>
          </cell>
        </row>
        <row r="1291">
          <cell r="A1291" t="str">
            <v>BSTAKN014</v>
          </cell>
          <cell r="B1291" t="str">
            <v>Phồng Tôm Thêm</v>
          </cell>
          <cell r="C1291" t="str">
            <v>Phần</v>
          </cell>
        </row>
        <row r="1292">
          <cell r="A1292" t="str">
            <v>BSTAKN015</v>
          </cell>
          <cell r="B1292" t="str">
            <v>Gù Bò Thêm</v>
          </cell>
          <cell r="C1292" t="str">
            <v>Phần</v>
          </cell>
        </row>
        <row r="1293">
          <cell r="A1293" t="str">
            <v>BSTAKN016</v>
          </cell>
          <cell r="B1293" t="str">
            <v>Bánh Đa</v>
          </cell>
          <cell r="C1293" t="str">
            <v>Phần</v>
          </cell>
        </row>
        <row r="1294">
          <cell r="A1294" t="str">
            <v>BSTANO001</v>
          </cell>
          <cell r="B1294" t="str">
            <v>Xôi Chiên Phồng</v>
          </cell>
          <cell r="C1294" t="str">
            <v>Phần</v>
          </cell>
        </row>
        <row r="1295">
          <cell r="A1295" t="str">
            <v>BSTANO002</v>
          </cell>
          <cell r="B1295" t="str">
            <v>Cơm Bò Xốt Tiêu Đen</v>
          </cell>
          <cell r="C1295" t="str">
            <v>Phần</v>
          </cell>
        </row>
        <row r="1296">
          <cell r="A1296" t="str">
            <v>BSTANO003</v>
          </cell>
          <cell r="B1296" t="str">
            <v>Cơm Chiên Cá Hồi</v>
          </cell>
          <cell r="C1296" t="str">
            <v>Phần</v>
          </cell>
        </row>
        <row r="1297">
          <cell r="A1297" t="str">
            <v>BSTANO004</v>
          </cell>
          <cell r="B1297" t="str">
            <v>Cơm Chiên Hải Sản</v>
          </cell>
          <cell r="C1297" t="str">
            <v>Phần</v>
          </cell>
        </row>
        <row r="1298">
          <cell r="A1298" t="str">
            <v>BSTCBO001</v>
          </cell>
          <cell r="B1298" t="str">
            <v>Combo Siêu Tốc</v>
          </cell>
          <cell r="C1298" t="str">
            <v>Set</v>
          </cell>
        </row>
        <row r="1299">
          <cell r="A1299" t="str">
            <v>BSTCBO002</v>
          </cell>
          <cell r="B1299" t="str">
            <v>Combo Năng Lượng</v>
          </cell>
          <cell r="C1299" t="str">
            <v>Set</v>
          </cell>
        </row>
        <row r="1300">
          <cell r="A1300" t="str">
            <v>BSTCBO003</v>
          </cell>
          <cell r="B1300" t="str">
            <v>Combo Sum Họp</v>
          </cell>
          <cell r="C1300" t="str">
            <v>Set</v>
          </cell>
        </row>
        <row r="1301">
          <cell r="A1301" t="str">
            <v>BSTCBO004</v>
          </cell>
          <cell r="B1301" t="str">
            <v>Combo Thượng Hạng</v>
          </cell>
          <cell r="C1301" t="str">
            <v>Set</v>
          </cell>
        </row>
        <row r="1302">
          <cell r="A1302" t="str">
            <v>BSTCBO005</v>
          </cell>
          <cell r="B1302" t="str">
            <v>Set Quà Như Ý (1 Kg)</v>
          </cell>
          <cell r="C1302" t="str">
            <v>set</v>
          </cell>
        </row>
        <row r="1303">
          <cell r="A1303" t="str">
            <v>BSTCBO006</v>
          </cell>
          <cell r="B1303" t="str">
            <v>Set Quà Như Ý (500gr)</v>
          </cell>
          <cell r="C1303" t="str">
            <v>set</v>
          </cell>
        </row>
        <row r="1304">
          <cell r="A1304" t="str">
            <v>BSTCBO007</v>
          </cell>
          <cell r="B1304" t="str">
            <v>Set Quà Cát Tường (1 Kg)</v>
          </cell>
          <cell r="C1304" t="str">
            <v>set</v>
          </cell>
        </row>
        <row r="1305">
          <cell r="A1305" t="str">
            <v>BSTCBO008</v>
          </cell>
          <cell r="B1305" t="str">
            <v>Set Quà Cát Tường (500gr)</v>
          </cell>
          <cell r="C1305" t="str">
            <v>set</v>
          </cell>
        </row>
        <row r="1306">
          <cell r="A1306" t="str">
            <v>BSTCCX001</v>
          </cell>
          <cell r="B1306" t="str">
            <v>Mẹt Bò Cuốn Đặc Biệt</v>
          </cell>
          <cell r="C1306" t="str">
            <v>Phần</v>
          </cell>
        </row>
        <row r="1307">
          <cell r="A1307" t="str">
            <v>BSTCCX002</v>
          </cell>
          <cell r="B1307" t="str">
            <v>Bánh Tráng Cuốn Heo Quay</v>
          </cell>
          <cell r="C1307" t="str">
            <v>Phần</v>
          </cell>
        </row>
        <row r="1308">
          <cell r="A1308" t="str">
            <v>BSTCCX003</v>
          </cell>
          <cell r="B1308" t="str">
            <v>Bò Tơ Cuốn Bánh Tráng</v>
          </cell>
          <cell r="C1308" t="str">
            <v>Phần</v>
          </cell>
        </row>
        <row r="1309">
          <cell r="A1309" t="str">
            <v>BSTCCX004</v>
          </cell>
          <cell r="B1309" t="str">
            <v>Bánh Tráng Cuốn Bò Lụi Sả</v>
          </cell>
          <cell r="C1309" t="str">
            <v>Phần</v>
          </cell>
        </row>
        <row r="1310">
          <cell r="A1310" t="str">
            <v>BSTCCX005</v>
          </cell>
          <cell r="B1310" t="str">
            <v>Bánh Tráng Cuốn Bò Lá Lốt</v>
          </cell>
          <cell r="C1310" t="str">
            <v>Phần</v>
          </cell>
        </row>
        <row r="1311">
          <cell r="A1311" t="str">
            <v>BSTHAS001</v>
          </cell>
          <cell r="B1311" t="str">
            <v>Mực Nướng Xốt Teriyaki</v>
          </cell>
          <cell r="C1311" t="str">
            <v>Phần</v>
          </cell>
        </row>
        <row r="1312">
          <cell r="A1312" t="str">
            <v>BSTHAS002</v>
          </cell>
          <cell r="B1312" t="str">
            <v>Mực Chiên Bơ Tỏi</v>
          </cell>
          <cell r="C1312" t="str">
            <v>Phần</v>
          </cell>
        </row>
        <row r="1313">
          <cell r="A1313" t="str">
            <v>BSTHAS003</v>
          </cell>
          <cell r="B1313" t="str">
            <v>Cá Hồi Nướng Xốt Teriyaki</v>
          </cell>
          <cell r="C1313" t="str">
            <v>Phần</v>
          </cell>
        </row>
        <row r="1314">
          <cell r="A1314" t="str">
            <v>BSTHAS004</v>
          </cell>
          <cell r="B1314" t="str">
            <v>Cá Hồi Áp Chảo</v>
          </cell>
          <cell r="C1314" t="str">
            <v>Phần</v>
          </cell>
        </row>
        <row r="1315">
          <cell r="A1315" t="str">
            <v>BSTHGC001</v>
          </cell>
          <cell r="B1315" t="str">
            <v>Gà Chiên Mắm</v>
          </cell>
          <cell r="C1315" t="str">
            <v>Phần</v>
          </cell>
        </row>
        <row r="1316">
          <cell r="A1316" t="str">
            <v>BSTHGC002</v>
          </cell>
          <cell r="B1316" t="str">
            <v>Má Heo Nướng</v>
          </cell>
          <cell r="C1316" t="str">
            <v>Phần</v>
          </cell>
        </row>
        <row r="1317">
          <cell r="A1317" t="str">
            <v>BSTHGC003</v>
          </cell>
          <cell r="B1317" t="str">
            <v>Heo Quay Bánh Hỏi</v>
          </cell>
          <cell r="C1317" t="str">
            <v>Phần</v>
          </cell>
        </row>
        <row r="1318">
          <cell r="A1318" t="str">
            <v>BSTHGC004</v>
          </cell>
          <cell r="B1318" t="str">
            <v>Chả Ốc Tây Hồ</v>
          </cell>
          <cell r="C1318" t="str">
            <v>Phần</v>
          </cell>
        </row>
        <row r="1319">
          <cell r="A1319" t="str">
            <v>BSTHQU001</v>
          </cell>
          <cell r="B1319" t="str">
            <v>Nước Ép Cam Tươi</v>
          </cell>
          <cell r="C1319" t="str">
            <v>Ly</v>
          </cell>
        </row>
        <row r="1320">
          <cell r="A1320" t="str">
            <v>BSTHQU002</v>
          </cell>
          <cell r="B1320" t="str">
            <v>Nước Ép Dưa Hấu</v>
          </cell>
          <cell r="C1320" t="str">
            <v>Ly</v>
          </cell>
        </row>
        <row r="1321">
          <cell r="A1321" t="str">
            <v>BSTHQU003</v>
          </cell>
          <cell r="B1321" t="str">
            <v>Nước Ép Ổi</v>
          </cell>
          <cell r="C1321" t="str">
            <v>Ly</v>
          </cell>
        </row>
        <row r="1322">
          <cell r="A1322" t="str">
            <v>BSTHQU004</v>
          </cell>
          <cell r="B1322" t="str">
            <v>Nước Ép Thơm</v>
          </cell>
          <cell r="C1322" t="str">
            <v>Ly</v>
          </cell>
        </row>
        <row r="1323">
          <cell r="A1323" t="str">
            <v>BSTHQU005</v>
          </cell>
          <cell r="B1323" t="str">
            <v>Trà Đào Cam Sả</v>
          </cell>
          <cell r="C1323" t="str">
            <v>Ly</v>
          </cell>
        </row>
        <row r="1324">
          <cell r="A1324" t="str">
            <v>BSTHQU006</v>
          </cell>
          <cell r="B1324" t="str">
            <v>Trà Ô Long Cam Đào</v>
          </cell>
          <cell r="C1324" t="str">
            <v>Ly</v>
          </cell>
        </row>
        <row r="1325">
          <cell r="A1325" t="str">
            <v>BSTHQU007</v>
          </cell>
          <cell r="B1325" t="str">
            <v>Trà Ổi Hồng</v>
          </cell>
          <cell r="C1325" t="str">
            <v>Ly</v>
          </cell>
        </row>
        <row r="1326">
          <cell r="A1326" t="str">
            <v>BSTHQU008</v>
          </cell>
          <cell r="B1326" t="str">
            <v>Trà Dưỡng Nhan</v>
          </cell>
          <cell r="C1326" t="str">
            <v>Ly</v>
          </cell>
        </row>
        <row r="1327">
          <cell r="A1327" t="str">
            <v>BSTHQU009</v>
          </cell>
          <cell r="B1327" t="str">
            <v>Trà Trái Cây Nhiệt Đới (Bình)</v>
          </cell>
          <cell r="C1327" t="str">
            <v>Bình</v>
          </cell>
        </row>
        <row r="1328">
          <cell r="A1328" t="str">
            <v>BSTHQU010</v>
          </cell>
          <cell r="B1328" t="str">
            <v>Trà Trái Cây Nhiệt Đới</v>
          </cell>
          <cell r="C1328" t="str">
            <v>ly</v>
          </cell>
        </row>
        <row r="1329">
          <cell r="A1329" t="str">
            <v>BSTKVI001</v>
          </cell>
          <cell r="B1329" t="str">
            <v>Khoai Tây Chiên</v>
          </cell>
          <cell r="C1329" t="str">
            <v>Phần</v>
          </cell>
        </row>
        <row r="1330">
          <cell r="A1330" t="str">
            <v>BSTKVI002</v>
          </cell>
          <cell r="B1330" t="str">
            <v>Đậu Hũ Chiên Trứng Muối</v>
          </cell>
          <cell r="C1330" t="str">
            <v>Phần</v>
          </cell>
        </row>
        <row r="1331">
          <cell r="A1331" t="str">
            <v>BSTKVI003</v>
          </cell>
          <cell r="B1331" t="str">
            <v>Khô Bò Mắc Khén Xé Tay</v>
          </cell>
          <cell r="C1331" t="str">
            <v>Phần</v>
          </cell>
        </row>
        <row r="1332">
          <cell r="A1332" t="str">
            <v>BSTKVI004</v>
          </cell>
          <cell r="B1332" t="str">
            <v>Nem Bò Nấm</v>
          </cell>
          <cell r="C1332" t="str">
            <v>Phần</v>
          </cell>
        </row>
        <row r="1333">
          <cell r="A1333" t="str">
            <v>BSTKVI005</v>
          </cell>
          <cell r="B1333" t="str">
            <v>Bò Nấm Xúc Phồng Tôm</v>
          </cell>
          <cell r="C1333" t="str">
            <v>Phần</v>
          </cell>
        </row>
        <row r="1334">
          <cell r="A1334" t="str">
            <v>BSTLAU001</v>
          </cell>
          <cell r="B1334" t="str">
            <v>Lẩu Riêu Cua Bò Tươi Đặc Biệt (Nhỏ)</v>
          </cell>
          <cell r="C1334" t="str">
            <v>Nồi</v>
          </cell>
        </row>
        <row r="1335">
          <cell r="A1335" t="str">
            <v>BSTLAU002</v>
          </cell>
          <cell r="B1335" t="str">
            <v>Lẩu Riêu Cua Bò Tươi Đặc Biệt (Lớn)</v>
          </cell>
          <cell r="C1335" t="str">
            <v>Nồi</v>
          </cell>
        </row>
        <row r="1336">
          <cell r="A1336" t="str">
            <v>BSTLAU003</v>
          </cell>
          <cell r="B1336" t="str">
            <v>Lẩu Cà Chua Đặc Biệt (Nhỏ)</v>
          </cell>
          <cell r="C1336" t="str">
            <v>Nồi</v>
          </cell>
        </row>
        <row r="1337">
          <cell r="A1337" t="str">
            <v>BSTLAU004</v>
          </cell>
          <cell r="B1337" t="str">
            <v>Lẩu Cà Chua Đặc Biệt (Lớn)</v>
          </cell>
          <cell r="C1337" t="str">
            <v>Nồi</v>
          </cell>
        </row>
        <row r="1338">
          <cell r="A1338" t="str">
            <v>BSTMI001</v>
          </cell>
          <cell r="B1338" t="str">
            <v>Trái cây nhiệt đới</v>
          </cell>
          <cell r="C1338" t="str">
            <v>Đĩa</v>
          </cell>
        </row>
        <row r="1339">
          <cell r="A1339" t="str">
            <v>BSTMI002</v>
          </cell>
          <cell r="B1339" t="str">
            <v>Sữa Chua Hand Made</v>
          </cell>
          <cell r="C1339" t="str">
            <v>Hũ</v>
          </cell>
        </row>
        <row r="1340">
          <cell r="A1340" t="str">
            <v>BSTMI003</v>
          </cell>
          <cell r="B1340" t="str">
            <v>Panna Cotta (Tặng Khách Hàng)</v>
          </cell>
          <cell r="C1340" t="str">
            <v>Hũ</v>
          </cell>
        </row>
        <row r="1341">
          <cell r="A1341" t="str">
            <v>BSTMI004</v>
          </cell>
          <cell r="B1341" t="str">
            <v>Trái Cây Tráng Miệng Thập Cẩm</v>
          </cell>
          <cell r="C1341" t="str">
            <v>Phần</v>
          </cell>
        </row>
        <row r="1342">
          <cell r="A1342" t="str">
            <v>BSTMI005</v>
          </cell>
          <cell r="B1342" t="str">
            <v>Bưởi Da Xanh</v>
          </cell>
          <cell r="C1342" t="str">
            <v>Phần</v>
          </cell>
        </row>
        <row r="1343">
          <cell r="A1343" t="str">
            <v>BSTNCD001</v>
          </cell>
          <cell r="B1343" t="str">
            <v>Bò Hỏa Diệm Sơn</v>
          </cell>
          <cell r="C1343" t="str">
            <v>Phần</v>
          </cell>
        </row>
        <row r="1344">
          <cell r="A1344" t="str">
            <v>BSTNCD002</v>
          </cell>
          <cell r="B1344" t="str">
            <v>Bò Cháy Tiêu Xanh + Bánh Bao</v>
          </cell>
          <cell r="C1344" t="str">
            <v>Phần</v>
          </cell>
        </row>
        <row r="1345">
          <cell r="A1345" t="str">
            <v>BSTNCD003</v>
          </cell>
          <cell r="B1345" t="str">
            <v>Bê Chao Mộc Châu</v>
          </cell>
          <cell r="C1345" t="str">
            <v>Phần</v>
          </cell>
        </row>
        <row r="1346">
          <cell r="A1346" t="str">
            <v>BSTNCD004</v>
          </cell>
          <cell r="B1346" t="str">
            <v>Bò Nướng Tảng</v>
          </cell>
          <cell r="C1346" t="str">
            <v>Phần</v>
          </cell>
        </row>
        <row r="1347">
          <cell r="A1347" t="str">
            <v>BSTNCD005</v>
          </cell>
          <cell r="B1347" t="str">
            <v>Dồi Bò Chiên Giòn</v>
          </cell>
          <cell r="C1347" t="str">
            <v>Phần</v>
          </cell>
        </row>
        <row r="1348">
          <cell r="A1348" t="str">
            <v>BSTNCD006</v>
          </cell>
          <cell r="B1348" t="str">
            <v>Bò Lúc Lắc</v>
          </cell>
          <cell r="C1348" t="str">
            <v>Phần</v>
          </cell>
        </row>
        <row r="1349">
          <cell r="A1349" t="str">
            <v>BSTNCD007</v>
          </cell>
          <cell r="B1349" t="str">
            <v>Bò Tơ Xông Hơi</v>
          </cell>
          <cell r="C1349" t="str">
            <v>Phần</v>
          </cell>
        </row>
        <row r="1350">
          <cell r="A1350" t="str">
            <v>BSTNCD008</v>
          </cell>
          <cell r="B1350" t="str">
            <v>Bò Nướng Lá Lốt</v>
          </cell>
          <cell r="C1350" t="str">
            <v>Phần</v>
          </cell>
        </row>
        <row r="1351">
          <cell r="A1351" t="str">
            <v>BSTNCD009</v>
          </cell>
          <cell r="B1351" t="str">
            <v>Bò Tươi Nhúng Lá Giang</v>
          </cell>
          <cell r="C1351" t="str">
            <v>Phần</v>
          </cell>
        </row>
        <row r="1352">
          <cell r="A1352" t="str">
            <v>BSTNCD010</v>
          </cell>
          <cell r="B1352" t="str">
            <v>Đuôi Bò Tiềm Sâm Củ Sen</v>
          </cell>
          <cell r="C1352" t="str">
            <v>Phần</v>
          </cell>
        </row>
        <row r="1353">
          <cell r="A1353" t="str">
            <v>BSTRAU001</v>
          </cell>
          <cell r="B1353" t="str">
            <v>Salad Bò Nướng</v>
          </cell>
          <cell r="C1353" t="str">
            <v>Phần</v>
          </cell>
        </row>
        <row r="1354">
          <cell r="A1354" t="str">
            <v>BSTRAU002</v>
          </cell>
          <cell r="B1354" t="str">
            <v>Salad Trái Cây</v>
          </cell>
          <cell r="C1354" t="str">
            <v>Phần</v>
          </cell>
        </row>
        <row r="1355">
          <cell r="A1355" t="str">
            <v>BSTRAU003</v>
          </cell>
          <cell r="B1355" t="str">
            <v>Salad Rau Vườn Nhiệt Đới</v>
          </cell>
          <cell r="C1355" t="str">
            <v>Phần</v>
          </cell>
        </row>
        <row r="1356">
          <cell r="A1356" t="str">
            <v>BSTRAU004</v>
          </cell>
          <cell r="B1356" t="str">
            <v>Nộm Rau Tiến Vua Bò Tươi</v>
          </cell>
          <cell r="C1356" t="str">
            <v>Phần</v>
          </cell>
        </row>
        <row r="1357">
          <cell r="A1357" t="str">
            <v>BSTRAU005</v>
          </cell>
          <cell r="B1357" t="str">
            <v>Nộm Sứa</v>
          </cell>
          <cell r="C1357" t="str">
            <v>Phần</v>
          </cell>
        </row>
        <row r="1358">
          <cell r="A1358" t="str">
            <v>BSTRAU006</v>
          </cell>
          <cell r="B1358" t="str">
            <v>Nộm Đu Đủ Heo Quay</v>
          </cell>
          <cell r="C1358" t="str">
            <v>Phần</v>
          </cell>
        </row>
        <row r="1359">
          <cell r="A1359" t="str">
            <v>BSTRAU007</v>
          </cell>
          <cell r="B1359" t="str">
            <v>Nộm Bò Đu Đủ</v>
          </cell>
          <cell r="C1359" t="str">
            <v>Phần</v>
          </cell>
        </row>
        <row r="1360">
          <cell r="A1360" t="str">
            <v>BSTRAU008</v>
          </cell>
          <cell r="B1360" t="str">
            <v>Salad Bốn Mùa</v>
          </cell>
          <cell r="C1360" t="str">
            <v>Nồi</v>
          </cell>
        </row>
        <row r="1361">
          <cell r="A1361" t="str">
            <v>BSTTMI001</v>
          </cell>
          <cell r="B1361" t="str">
            <v>Chè Sương Sa</v>
          </cell>
          <cell r="C1361" t="str">
            <v>Phần</v>
          </cell>
        </row>
        <row r="1362">
          <cell r="A1362" t="str">
            <v>BSTTMI002</v>
          </cell>
          <cell r="B1362" t="str">
            <v>Trái Cây Theo Mùa</v>
          </cell>
          <cell r="C1362" t="str">
            <v>Phần</v>
          </cell>
        </row>
        <row r="1363">
          <cell r="A1363" t="str">
            <v>BSTTMI003</v>
          </cell>
          <cell r="B1363" t="str">
            <v>Chè Sầu Riêng</v>
          </cell>
          <cell r="C1363" t="str">
            <v>Phần</v>
          </cell>
        </row>
        <row r="1364">
          <cell r="A1364" t="str">
            <v>BSTTMI004</v>
          </cell>
          <cell r="B1364" t="str">
            <v>Panna Cotta</v>
          </cell>
          <cell r="C1364" t="str">
            <v>Phần</v>
          </cell>
        </row>
        <row r="1365">
          <cell r="A1365" t="str">
            <v>BYAKN013</v>
          </cell>
          <cell r="B1365" t="str">
            <v>Kim chi ăn thêm</v>
          </cell>
          <cell r="C1365" t="str">
            <v>Đĩa</v>
          </cell>
        </row>
        <row r="1366">
          <cell r="A1366" t="str">
            <v>BYAKN014</v>
          </cell>
          <cell r="B1366" t="str">
            <v>Rau lẩu cà chua</v>
          </cell>
          <cell r="C1366" t="str">
            <v>Đĩa</v>
          </cell>
        </row>
        <row r="1367">
          <cell r="A1367" t="str">
            <v>BYANO005</v>
          </cell>
          <cell r="B1367" t="str">
            <v>Xôi chiên phồng (Combo)</v>
          </cell>
          <cell r="C1367" t="str">
            <v>Suất</v>
          </cell>
        </row>
        <row r="1368">
          <cell r="A1368" t="str">
            <v>BYANO006</v>
          </cell>
          <cell r="B1368" t="str">
            <v>Cơm chiên bò nấm (Combo)</v>
          </cell>
          <cell r="C1368" t="str">
            <v>Suất</v>
          </cell>
        </row>
        <row r="1369">
          <cell r="A1369" t="str">
            <v>BYBBE010</v>
          </cell>
          <cell r="B1369" t="str">
            <v>Bò nướng lá lốt (Combo)</v>
          </cell>
          <cell r="C1369" t="str">
            <v>Suất</v>
          </cell>
        </row>
        <row r="1370">
          <cell r="A1370" t="str">
            <v>BYCBO005</v>
          </cell>
          <cell r="B1370" t="str">
            <v>Combo trưa "Năng lượng"</v>
          </cell>
          <cell r="C1370" t="str">
            <v>Set</v>
          </cell>
        </row>
        <row r="1371">
          <cell r="A1371" t="str">
            <v>BYCBO006</v>
          </cell>
          <cell r="B1371" t="str">
            <v>Combo trưa "Chữa lành"</v>
          </cell>
          <cell r="C1371" t="str">
            <v>Set</v>
          </cell>
        </row>
        <row r="1372">
          <cell r="A1372" t="str">
            <v>BYCCX002</v>
          </cell>
          <cell r="B1372" t="str">
            <v>Bò tơ cuốn bánh tráng (Combo)</v>
          </cell>
          <cell r="C1372" t="str">
            <v>Suất</v>
          </cell>
        </row>
        <row r="1373">
          <cell r="A1373" t="str">
            <v>BYHQU007</v>
          </cell>
          <cell r="B1373" t="str">
            <v>Nước ép dưa hấu</v>
          </cell>
          <cell r="C1373" t="str">
            <v>Cốc</v>
          </cell>
        </row>
        <row r="1374">
          <cell r="A1374" t="str">
            <v>BYKVI006</v>
          </cell>
          <cell r="B1374" t="str">
            <v>Nem bò nấm (Combo)</v>
          </cell>
          <cell r="C1374" t="str">
            <v>Đĩa</v>
          </cell>
        </row>
        <row r="1375">
          <cell r="A1375" t="str">
            <v>BYLAU004</v>
          </cell>
          <cell r="B1375" t="str">
            <v>Lẩu cà chua đặc biệt</v>
          </cell>
          <cell r="C1375" t="str">
            <v>Nồi</v>
          </cell>
        </row>
        <row r="1376">
          <cell r="A1376" t="str">
            <v>BYRAU007</v>
          </cell>
          <cell r="B1376" t="str">
            <v>Rau rừng luộc chấm trứng</v>
          </cell>
          <cell r="C1376" t="str">
            <v>Đĩa</v>
          </cell>
        </row>
        <row r="1377">
          <cell r="A1377" t="str">
            <v>BYRAU008</v>
          </cell>
          <cell r="B1377" t="str">
            <v>Rau rừng xào tỏi</v>
          </cell>
          <cell r="C1377" t="str">
            <v>Đĩa</v>
          </cell>
        </row>
        <row r="1378">
          <cell r="A1378" t="str">
            <v>BYRAU009</v>
          </cell>
          <cell r="B1378" t="str">
            <v>Salad rau vườn nhiệt đới (Combo)</v>
          </cell>
          <cell r="C1378" t="str">
            <v>Đĩa</v>
          </cell>
        </row>
        <row r="1379">
          <cell r="A1379" t="str">
            <v>BYRAU010</v>
          </cell>
          <cell r="B1379" t="str">
            <v>Salad sốt mè rang (Combo)</v>
          </cell>
          <cell r="C1379" t="str">
            <v>Suất</v>
          </cell>
        </row>
        <row r="1380">
          <cell r="A1380" t="str">
            <v>C1000001</v>
          </cell>
          <cell r="B1380" t="str">
            <v>Bàn mát 2 cánh inox 1m5</v>
          </cell>
          <cell r="C1380" t="str">
            <v>Cái</v>
          </cell>
        </row>
        <row r="1381">
          <cell r="A1381" t="str">
            <v>C1000002</v>
          </cell>
          <cell r="B1381" t="str">
            <v>Bàn mát 2 cánh inox 1m8</v>
          </cell>
          <cell r="C1381" t="str">
            <v>Cái</v>
          </cell>
        </row>
        <row r="1382">
          <cell r="A1382" t="str">
            <v>C1000003</v>
          </cell>
          <cell r="B1382" t="str">
            <v>Bếp chiên nhúng gas đôi</v>
          </cell>
          <cell r="C1382" t="str">
            <v>Cái</v>
          </cell>
        </row>
        <row r="1383">
          <cell r="A1383" t="str">
            <v>C1000004</v>
          </cell>
          <cell r="B1383" t="str">
            <v>Bếp điện (phụ kiện nồi lẩu hơi loại sứ)</v>
          </cell>
          <cell r="C1383" t="str">
            <v>Chiếc</v>
          </cell>
        </row>
        <row r="1384">
          <cell r="A1384" t="str">
            <v>C1000005</v>
          </cell>
          <cell r="B1384" t="str">
            <v>Bếp gas du lịch</v>
          </cell>
          <cell r="C1384" t="str">
            <v>Chiếc</v>
          </cell>
        </row>
        <row r="1385">
          <cell r="A1385" t="str">
            <v>C1000006</v>
          </cell>
          <cell r="B1385" t="str">
            <v>Bếp lẩu hơi</v>
          </cell>
          <cell r="C1385" t="str">
            <v>Chiếc</v>
          </cell>
        </row>
        <row r="1386">
          <cell r="A1386" t="str">
            <v>C1000007</v>
          </cell>
          <cell r="B1386" t="str">
            <v>Bếp nướng than hoa</v>
          </cell>
          <cell r="C1386" t="str">
            <v>Chiếc</v>
          </cell>
        </row>
        <row r="1387">
          <cell r="A1387" t="str">
            <v>C1000008</v>
          </cell>
          <cell r="B1387" t="str">
            <v>Bếp từ lẩu âm bàn tròn</v>
          </cell>
          <cell r="C1387" t="str">
            <v>Chiếc</v>
          </cell>
        </row>
        <row r="1388">
          <cell r="A1388" t="str">
            <v>C1000009</v>
          </cell>
          <cell r="B1388" t="str">
            <v>Bếp từ công nghiệp</v>
          </cell>
          <cell r="C1388" t="str">
            <v>Chiếc</v>
          </cell>
        </row>
        <row r="1389">
          <cell r="A1389" t="str">
            <v>C1000010</v>
          </cell>
          <cell r="B1389" t="str">
            <v>Bộ đàm</v>
          </cell>
          <cell r="C1389" t="str">
            <v>Bộ</v>
          </cell>
        </row>
        <row r="1390">
          <cell r="A1390" t="str">
            <v>C1000011</v>
          </cell>
          <cell r="B1390" t="str">
            <v>Chuột không dây Logitech M221</v>
          </cell>
          <cell r="C1390" t="str">
            <v>Cái</v>
          </cell>
        </row>
        <row r="1391">
          <cell r="A1391" t="str">
            <v>C1000012</v>
          </cell>
          <cell r="B1391" t="str">
            <v>Điện thoại hotline</v>
          </cell>
          <cell r="C1391" t="str">
            <v>Cái</v>
          </cell>
        </row>
        <row r="1392">
          <cell r="A1392" t="str">
            <v>C1000013</v>
          </cell>
          <cell r="B1392" t="str">
            <v>Đồng hồ treo tường</v>
          </cell>
          <cell r="C1392" t="str">
            <v>Cái</v>
          </cell>
        </row>
        <row r="1393">
          <cell r="A1393" t="str">
            <v>C1000014</v>
          </cell>
          <cell r="B1393" t="str">
            <v>Két sắt</v>
          </cell>
          <cell r="C1393" t="str">
            <v>Cái</v>
          </cell>
        </row>
        <row r="1394">
          <cell r="A1394" t="str">
            <v>C1000015</v>
          </cell>
          <cell r="B1394" t="str">
            <v>Két đựng tiền</v>
          </cell>
          <cell r="C1394" t="str">
            <v>Cái</v>
          </cell>
        </row>
        <row r="1395">
          <cell r="A1395" t="str">
            <v>C1000016</v>
          </cell>
          <cell r="B1395" t="str">
            <v>Loa Bluetooth kèm mic M3201</v>
          </cell>
          <cell r="C1395" t="str">
            <v>Cái</v>
          </cell>
        </row>
        <row r="1396">
          <cell r="A1396" t="str">
            <v>C1000017</v>
          </cell>
          <cell r="B1396" t="str">
            <v>Loa kéo</v>
          </cell>
          <cell r="C1396" t="str">
            <v>Cái</v>
          </cell>
        </row>
        <row r="1397">
          <cell r="A1397" t="str">
            <v>C1000018</v>
          </cell>
          <cell r="B1397" t="str">
            <v>Loa kéo mini ( đọc order)</v>
          </cell>
          <cell r="C1397" t="str">
            <v>Cái</v>
          </cell>
        </row>
        <row r="1398">
          <cell r="A1398" t="str">
            <v>C1000019</v>
          </cell>
          <cell r="B1398" t="str">
            <v>Lò vi sóng Sharp</v>
          </cell>
          <cell r="C1398" t="str">
            <v>Chiếc</v>
          </cell>
        </row>
        <row r="1399">
          <cell r="A1399" t="str">
            <v>C1000020</v>
          </cell>
          <cell r="B1399" t="str">
            <v>Máy cán cắt sợi mỳ FKR200 inox</v>
          </cell>
          <cell r="C1399" t="str">
            <v>Cái</v>
          </cell>
        </row>
        <row r="1400">
          <cell r="A1400" t="str">
            <v>C1000021</v>
          </cell>
          <cell r="B1400" t="str">
            <v>Máy ép trái cây</v>
          </cell>
          <cell r="C1400" t="str">
            <v>Cái</v>
          </cell>
        </row>
        <row r="1401">
          <cell r="A1401" t="str">
            <v>C1000022</v>
          </cell>
          <cell r="B1401" t="str">
            <v>Máy in Canon</v>
          </cell>
          <cell r="C1401" t="str">
            <v>Cái</v>
          </cell>
        </row>
        <row r="1402">
          <cell r="A1402" t="str">
            <v>C1000023</v>
          </cell>
          <cell r="B1402" t="str">
            <v>Máy rửa chén dĩa</v>
          </cell>
          <cell r="C1402" t="str">
            <v>Cái</v>
          </cell>
        </row>
        <row r="1403">
          <cell r="A1403" t="str">
            <v>C1000024</v>
          </cell>
          <cell r="B1403" t="str">
            <v>Máy say sinh tố</v>
          </cell>
          <cell r="C1403" t="str">
            <v>Chiếc</v>
          </cell>
        </row>
        <row r="1404">
          <cell r="A1404" t="str">
            <v>C1000025</v>
          </cell>
          <cell r="B1404" t="str">
            <v>Máy tăng áp ( rửa xe mini)</v>
          </cell>
          <cell r="C1404" t="str">
            <v>Cái</v>
          </cell>
        </row>
        <row r="1405">
          <cell r="A1405" t="str">
            <v>C1000026</v>
          </cell>
          <cell r="B1405" t="str">
            <v>Máy thái thịt ES300</v>
          </cell>
          <cell r="C1405" t="str">
            <v>Cái</v>
          </cell>
        </row>
        <row r="1406">
          <cell r="A1406" t="str">
            <v>C1000027</v>
          </cell>
          <cell r="B1406" t="str">
            <v>Máy trộn bột 10L</v>
          </cell>
          <cell r="C1406" t="str">
            <v>Cái</v>
          </cell>
        </row>
        <row r="1407">
          <cell r="A1407" t="str">
            <v>C1000028</v>
          </cell>
          <cell r="B1407" t="str">
            <v>Máy trộn bột 20L</v>
          </cell>
          <cell r="C1407" t="str">
            <v>Cái</v>
          </cell>
        </row>
        <row r="1408">
          <cell r="A1408" t="str">
            <v>C1000029</v>
          </cell>
          <cell r="B1408" t="str">
            <v>Nồi cơm điện Sharp 1.8 lít</v>
          </cell>
          <cell r="C1408" t="str">
            <v>Chiếc</v>
          </cell>
        </row>
        <row r="1409">
          <cell r="A1409" t="str">
            <v>C1000030</v>
          </cell>
          <cell r="B1409" t="str">
            <v>Nồi cơm điện Sharp 1010 10L</v>
          </cell>
          <cell r="C1409" t="str">
            <v>Chiếc</v>
          </cell>
        </row>
        <row r="1410">
          <cell r="A1410" t="str">
            <v>C1000031</v>
          </cell>
          <cell r="B1410" t="str">
            <v>Quạt Asia Xám</v>
          </cell>
          <cell r="C1410" t="str">
            <v>Chiếc</v>
          </cell>
        </row>
        <row r="1411">
          <cell r="A1411" t="str">
            <v>C1000032</v>
          </cell>
          <cell r="B1411" t="str">
            <v>Máy sấy tay có khay nước</v>
          </cell>
          <cell r="C1411" t="str">
            <v>Cái</v>
          </cell>
        </row>
        <row r="1412">
          <cell r="A1412" t="str">
            <v>C1000033</v>
          </cell>
          <cell r="B1412" t="str">
            <v>Bộ Máy tính bàn thu ngân</v>
          </cell>
          <cell r="C1412" t="str">
            <v>Bộ</v>
          </cell>
        </row>
        <row r="1413">
          <cell r="A1413" t="str">
            <v>C1000034</v>
          </cell>
          <cell r="B1413" t="str">
            <v>Máy tính bảng</v>
          </cell>
          <cell r="C1413" t="str">
            <v>Cái</v>
          </cell>
        </row>
        <row r="1414">
          <cell r="A1414" t="str">
            <v>C1000035</v>
          </cell>
          <cell r="B1414" t="str">
            <v>Tivi TCL Led 32S5400A</v>
          </cell>
          <cell r="C1414" t="str">
            <v>Cái</v>
          </cell>
        </row>
        <row r="1415">
          <cell r="A1415" t="str">
            <v>C1000036</v>
          </cell>
          <cell r="B1415" t="str">
            <v>Tủ đông 4 cánh inox</v>
          </cell>
          <cell r="C1415" t="str">
            <v>Cái</v>
          </cell>
        </row>
        <row r="1416">
          <cell r="A1416" t="str">
            <v>C1000037</v>
          </cell>
          <cell r="B1416" t="str">
            <v>Tủ Mát 1 Cánh Alaska</v>
          </cell>
          <cell r="C1416" t="str">
            <v>Cái</v>
          </cell>
        </row>
        <row r="1417">
          <cell r="A1417" t="str">
            <v>C1000038</v>
          </cell>
          <cell r="B1417" t="str">
            <v>Tủ mát 2 cánh inox</v>
          </cell>
          <cell r="C1417" t="str">
            <v>Cái</v>
          </cell>
        </row>
        <row r="1418">
          <cell r="A1418" t="str">
            <v>C1000039</v>
          </cell>
          <cell r="B1418" t="str">
            <v>Tủ mát Sanaky</v>
          </cell>
          <cell r="C1418" t="str">
            <v>Cái</v>
          </cell>
        </row>
        <row r="1419">
          <cell r="A1419" t="str">
            <v>C1000040</v>
          </cell>
          <cell r="B1419" t="str">
            <v>Tủ sắt locker 18 ngăn cánh</v>
          </cell>
          <cell r="C1419" t="str">
            <v>Cái</v>
          </cell>
        </row>
        <row r="1420">
          <cell r="A1420" t="str">
            <v>C1000041</v>
          </cell>
          <cell r="B1420" t="str">
            <v>Tủ sắt locker 24 ngăn cánh</v>
          </cell>
          <cell r="C1420" t="str">
            <v>Cái</v>
          </cell>
        </row>
        <row r="1421">
          <cell r="A1421" t="str">
            <v>C1000042</v>
          </cell>
          <cell r="B1421" t="str">
            <v>Máy vắt cam</v>
          </cell>
          <cell r="C1421" t="str">
            <v>Cái</v>
          </cell>
        </row>
        <row r="1422">
          <cell r="A1422" t="str">
            <v>C1000043</v>
          </cell>
          <cell r="B1422" t="str">
            <v>Xe đẩy thu dọn inox XB1500</v>
          </cell>
          <cell r="C1422" t="str">
            <v>Cái</v>
          </cell>
        </row>
        <row r="1423">
          <cell r="A1423" t="str">
            <v>C1000044</v>
          </cell>
          <cell r="B1423" t="str">
            <v>Xe đẩy đa năng 3 tầng (Kèm khay bán nguyệt)</v>
          </cell>
          <cell r="C1423" t="str">
            <v>Cái</v>
          </cell>
        </row>
        <row r="1424">
          <cell r="A1424" t="str">
            <v>C1000045</v>
          </cell>
          <cell r="B1424" t="str">
            <v>Xe đẩy hàng</v>
          </cell>
          <cell r="C1424" t="str">
            <v>Cái</v>
          </cell>
        </row>
        <row r="1425">
          <cell r="A1425" t="str">
            <v>C1000046</v>
          </cell>
          <cell r="B1425" t="str">
            <v>Xe vắt móp đơn 36L</v>
          </cell>
          <cell r="C1425" t="str">
            <v>Cái</v>
          </cell>
        </row>
        <row r="1426">
          <cell r="A1426" t="str">
            <v>C1000047</v>
          </cell>
          <cell r="B1426" t="str">
            <v>Máy in nhiệt</v>
          </cell>
          <cell r="C1426" t="str">
            <v>Cái</v>
          </cell>
        </row>
        <row r="1427">
          <cell r="A1427" t="str">
            <v>C1000048</v>
          </cell>
          <cell r="B1427" t="str">
            <v>Ấm siêu tốc</v>
          </cell>
          <cell r="C1427" t="str">
            <v>Cái</v>
          </cell>
        </row>
        <row r="1428">
          <cell r="A1428" t="str">
            <v>C1000049</v>
          </cell>
          <cell r="B1428" t="str">
            <v>Máy in nhãn Brother TD-2020</v>
          </cell>
          <cell r="C1428" t="str">
            <v>Cái</v>
          </cell>
        </row>
        <row r="1429">
          <cell r="A1429" t="str">
            <v>C1000050</v>
          </cell>
          <cell r="B1429" t="str">
            <v>Tủ sắt locker 4 ngăn cánh</v>
          </cell>
          <cell r="C1429" t="str">
            <v>Cái</v>
          </cell>
        </row>
        <row r="1430">
          <cell r="A1430" t="str">
            <v>C1000051</v>
          </cell>
          <cell r="B1430" t="str">
            <v>Tủ sắt locker 12 ngăn cánh</v>
          </cell>
          <cell r="C1430" t="str">
            <v>Cái</v>
          </cell>
        </row>
        <row r="1431">
          <cell r="A1431" t="str">
            <v>C1000052</v>
          </cell>
          <cell r="B1431" t="str">
            <v>Máy khúc xạ đo độ ngọt</v>
          </cell>
          <cell r="C1431" t="str">
            <v>Cái</v>
          </cell>
        </row>
        <row r="1432">
          <cell r="A1432" t="str">
            <v>C1000053</v>
          </cell>
          <cell r="B1432" t="str">
            <v>Máy hàn miệng túi</v>
          </cell>
          <cell r="C1432" t="str">
            <v>Cái</v>
          </cell>
        </row>
        <row r="1433">
          <cell r="A1433" t="str">
            <v>C1000054</v>
          </cell>
          <cell r="B1433" t="str">
            <v>Máy trộn thịt inox</v>
          </cell>
          <cell r="C1433" t="str">
            <v>Cái</v>
          </cell>
        </row>
        <row r="1434">
          <cell r="A1434" t="str">
            <v>C1000055</v>
          </cell>
          <cell r="B1434" t="str">
            <v>Máy đóng gói chân không DZ (Q) 600 (vỏ inox)</v>
          </cell>
          <cell r="C1434" t="str">
            <v>Cái</v>
          </cell>
        </row>
        <row r="1435">
          <cell r="A1435" t="str">
            <v>C1000056</v>
          </cell>
          <cell r="B1435" t="str">
            <v>Máy cưa xương</v>
          </cell>
          <cell r="C1435" t="str">
            <v>Cái</v>
          </cell>
        </row>
        <row r="1436">
          <cell r="A1436" t="str">
            <v>C1000057</v>
          </cell>
          <cell r="B1436" t="str">
            <v>Máy trộn dimsum</v>
          </cell>
          <cell r="C1436" t="str">
            <v>Cái</v>
          </cell>
        </row>
        <row r="1437">
          <cell r="A1437" t="str">
            <v>C1000058</v>
          </cell>
          <cell r="B1437" t="str">
            <v>Xe đẩy đa năng 3 tầng màu xanh ống tròn 103</v>
          </cell>
          <cell r="C1437" t="str">
            <v>Cái</v>
          </cell>
        </row>
        <row r="1438">
          <cell r="A1438" t="str">
            <v>C1000059</v>
          </cell>
          <cell r="B1438" t="str">
            <v>Xe đẩy thu dọn 3 tầng AF08162A (kèm 2 xô 2 bên)</v>
          </cell>
          <cell r="C1438" t="str">
            <v>Cái</v>
          </cell>
        </row>
        <row r="1439">
          <cell r="A1439" t="str">
            <v>C1000060</v>
          </cell>
          <cell r="B1439" t="str">
            <v>Xe đẩy thu dọn 3 tầng AF08162A (không kèm 2 xô 2 bên)</v>
          </cell>
          <cell r="C1439" t="str">
            <v>Cái</v>
          </cell>
        </row>
        <row r="1440">
          <cell r="A1440" t="str">
            <v>C1000061</v>
          </cell>
          <cell r="B1440" t="str">
            <v>Bộ bếp lẩu hơi</v>
          </cell>
          <cell r="C1440" t="str">
            <v>bộ</v>
          </cell>
        </row>
        <row r="1441">
          <cell r="A1441" t="str">
            <v>C1000062</v>
          </cell>
          <cell r="B1441" t="str">
            <v>Máy tạo vỏ há cảo</v>
          </cell>
          <cell r="C1441" t="str">
            <v>Cái</v>
          </cell>
        </row>
        <row r="1442">
          <cell r="A1442" t="str">
            <v>C1000063</v>
          </cell>
          <cell r="B1442" t="str">
            <v>Quạt treo 2 dây Senko</v>
          </cell>
          <cell r="C1442" t="str">
            <v>Cái</v>
          </cell>
        </row>
        <row r="1443">
          <cell r="A1443" t="str">
            <v>C1000064</v>
          </cell>
          <cell r="B1443" t="str">
            <v>Quạt sàn CN chân rút IS22M1</v>
          </cell>
          <cell r="C1443" t="str">
            <v>Cái</v>
          </cell>
        </row>
        <row r="1444">
          <cell r="A1444" t="str">
            <v>C1000065</v>
          </cell>
          <cell r="B1444" t="str">
            <v>Quạt sàn IT18M2 Hatari</v>
          </cell>
          <cell r="C1444" t="str">
            <v>Cái</v>
          </cell>
        </row>
        <row r="1445">
          <cell r="A1445" t="str">
            <v>C1000066</v>
          </cell>
          <cell r="B1445" t="str">
            <v>Lu quay phi 90 dùng than có kính</v>
          </cell>
          <cell r="C1445" t="str">
            <v>Cái</v>
          </cell>
        </row>
        <row r="1446">
          <cell r="A1446" t="str">
            <v>C1000067</v>
          </cell>
          <cell r="B1446" t="str">
            <v>Quạt hơi nước NF-80</v>
          </cell>
          <cell r="C1446" t="str">
            <v>Cái</v>
          </cell>
        </row>
        <row r="1447">
          <cell r="A1447" t="str">
            <v>C1000068</v>
          </cell>
          <cell r="B1447" t="str">
            <v>Lò nướng Salamanda điện nhỏ E</v>
          </cell>
          <cell r="C1447" t="str">
            <v>Cái</v>
          </cell>
        </row>
        <row r="1448">
          <cell r="A1448" t="str">
            <v>C1000069</v>
          </cell>
          <cell r="B1448" t="str">
            <v>Quạt sàn asia VY616990-55W</v>
          </cell>
          <cell r="C1448" t="str">
            <v>Cái</v>
          </cell>
        </row>
        <row r="1449">
          <cell r="A1449" t="str">
            <v>C1000070</v>
          </cell>
          <cell r="B1449" t="str">
            <v>Máy xay đa năng</v>
          </cell>
          <cell r="C1449" t="str">
            <v>Cái</v>
          </cell>
        </row>
        <row r="1450">
          <cell r="A1450" t="str">
            <v>C1000071</v>
          </cell>
          <cell r="B1450" t="str">
            <v>Máy cán 30cm 2200W</v>
          </cell>
          <cell r="C1450" t="str">
            <v>Cái</v>
          </cell>
        </row>
        <row r="1451">
          <cell r="A1451" t="str">
            <v>C1000072</v>
          </cell>
          <cell r="B1451" t="str">
            <v>Tủ hấp VN 6 khay điện inox 304</v>
          </cell>
          <cell r="C1451" t="str">
            <v>Cái</v>
          </cell>
        </row>
        <row r="1452">
          <cell r="A1452" t="str">
            <v>C1000073</v>
          </cell>
          <cell r="B1452" t="str">
            <v>Tủ điều khiển nhiệt độ thời gian tủ hấp</v>
          </cell>
          <cell r="C1452" t="str">
            <v>Cái</v>
          </cell>
        </row>
        <row r="1453">
          <cell r="A1453" t="str">
            <v>C1000074</v>
          </cell>
          <cell r="B1453" t="str">
            <v>Vòi phun tráng T&amp;S 5PR-2S00-H</v>
          </cell>
          <cell r="C1453" t="str">
            <v>Cái</v>
          </cell>
        </row>
        <row r="1454">
          <cell r="A1454" t="str">
            <v>C1000075</v>
          </cell>
          <cell r="B1454" t="str">
            <v>Quạt treo 7 cánh TC1622 Senko</v>
          </cell>
          <cell r="C1454" t="str">
            <v>Cái</v>
          </cell>
        </row>
        <row r="1455">
          <cell r="A1455" t="str">
            <v>C1000076</v>
          </cell>
          <cell r="B1455" t="str">
            <v>Xe đẩy đa năng 3 tầng màu đen ống tròn 99</v>
          </cell>
          <cell r="C1455" t="str">
            <v>Cái</v>
          </cell>
        </row>
        <row r="1456">
          <cell r="A1456" t="str">
            <v>C1000077</v>
          </cell>
          <cell r="B1456" t="str">
            <v>Xe vắt móp đơn 24L màu vàng</v>
          </cell>
          <cell r="C1456" t="str">
            <v>Cái</v>
          </cell>
        </row>
        <row r="1457">
          <cell r="A1457" t="str">
            <v>C1000078</v>
          </cell>
          <cell r="B1457" t="str">
            <v>Bếp từ để bàn</v>
          </cell>
          <cell r="C1457" t="str">
            <v>Cái</v>
          </cell>
        </row>
        <row r="1458">
          <cell r="A1458" t="str">
            <v>C1000079</v>
          </cell>
          <cell r="B1458" t="str">
            <v>Nồi cơm điện G2000-5.8</v>
          </cell>
          <cell r="C1458" t="str">
            <v>Cái</v>
          </cell>
        </row>
        <row r="1459">
          <cell r="A1459" t="str">
            <v>C1000080</v>
          </cell>
          <cell r="B1459" t="str">
            <v>Tủ sắt locker 30 ngăn cánh</v>
          </cell>
          <cell r="C1459" t="str">
            <v>Cái</v>
          </cell>
        </row>
        <row r="1460">
          <cell r="A1460" t="str">
            <v>C1000081</v>
          </cell>
          <cell r="B1460" t="str">
            <v>Xe nâng tay AC25</v>
          </cell>
          <cell r="C1460" t="str">
            <v>chiếc</v>
          </cell>
        </row>
        <row r="1461">
          <cell r="A1461" t="str">
            <v>C1000082</v>
          </cell>
          <cell r="B1461" t="str">
            <v>Máy xay giò 30kg 7.5 HP (380V)</v>
          </cell>
          <cell r="C1461" t="str">
            <v>chiếc</v>
          </cell>
        </row>
        <row r="1462">
          <cell r="A1462" t="str">
            <v>C1000083</v>
          </cell>
          <cell r="B1462" t="str">
            <v>Bếp gas inox to</v>
          </cell>
          <cell r="C1462" t="str">
            <v>Cái</v>
          </cell>
        </row>
        <row r="1463">
          <cell r="A1463" t="str">
            <v>C1000084</v>
          </cell>
          <cell r="B1463" t="str">
            <v>Bếp gas khè đơn bán công nghiệp</v>
          </cell>
          <cell r="C1463" t="str">
            <v>Cái</v>
          </cell>
        </row>
        <row r="1464">
          <cell r="A1464" t="str">
            <v>C1000085</v>
          </cell>
          <cell r="B1464" t="str">
            <v>Xe lẩu điện di động</v>
          </cell>
          <cell r="C1464" t="str">
            <v>Cái</v>
          </cell>
        </row>
        <row r="1465">
          <cell r="A1465" t="str">
            <v>C1000086</v>
          </cell>
          <cell r="B1465" t="str">
            <v>Máy cán khô mực</v>
          </cell>
          <cell r="C1465" t="str">
            <v>Cái</v>
          </cell>
        </row>
        <row r="1466">
          <cell r="A1466" t="str">
            <v>C1000087</v>
          </cell>
          <cell r="B1466" t="str">
            <v>Máy sản xuất bánh bao F99-BB24</v>
          </cell>
          <cell r="C1466" t="str">
            <v>Cái</v>
          </cell>
        </row>
        <row r="1467">
          <cell r="A1467" t="str">
            <v>C1000088</v>
          </cell>
          <cell r="B1467" t="str">
            <v>Tủ hấp 12 khay bản đẩy xe</v>
          </cell>
          <cell r="C1467" t="str">
            <v>Cái</v>
          </cell>
        </row>
        <row r="1468">
          <cell r="A1468" t="str">
            <v>C1000089</v>
          </cell>
          <cell r="B1468" t="str">
            <v>Cối trộn bột 12kg</v>
          </cell>
          <cell r="C1468" t="str">
            <v>Cái</v>
          </cell>
        </row>
        <row r="1469">
          <cell r="A1469" t="str">
            <v>C1000090</v>
          </cell>
          <cell r="B1469" t="str">
            <v>Tủ giữ nóng thức ăn 601</v>
          </cell>
          <cell r="C1469" t="str">
            <v>Cái</v>
          </cell>
        </row>
        <row r="1470">
          <cell r="A1470" t="str">
            <v>C1000091</v>
          </cell>
          <cell r="B1470" t="str">
            <v>Bếp nướng than nhân tạo Berjaya CRB2B-17</v>
          </cell>
          <cell r="C1470" t="str">
            <v>Cái</v>
          </cell>
        </row>
        <row r="1471">
          <cell r="A1471" t="str">
            <v>C1000092</v>
          </cell>
          <cell r="B1471" t="str">
            <v>Bếp chiên nhúng điện đôi 9x2 SDF12D</v>
          </cell>
          <cell r="C1471" t="str">
            <v>Cái</v>
          </cell>
        </row>
        <row r="1472">
          <cell r="A1472" t="str">
            <v>C1000093</v>
          </cell>
          <cell r="B1472" t="str">
            <v>Sim số đẹp</v>
          </cell>
          <cell r="C1472" t="str">
            <v>Cái</v>
          </cell>
        </row>
        <row r="1473">
          <cell r="A1473" t="str">
            <v>C1000094</v>
          </cell>
          <cell r="B1473" t="str">
            <v>Xe đẩy KT 460x610x1210mm</v>
          </cell>
          <cell r="C1473" t="str">
            <v>chiếc</v>
          </cell>
        </row>
        <row r="1474">
          <cell r="A1474" t="str">
            <v>C1000095</v>
          </cell>
          <cell r="B1474" t="str">
            <v>Xe đẩy KT 665x820x1700mm</v>
          </cell>
          <cell r="C1474" t="str">
            <v>chiếc</v>
          </cell>
        </row>
        <row r="1475">
          <cell r="A1475" t="str">
            <v>C1000096</v>
          </cell>
          <cell r="B1475" t="str">
            <v>Tấm inox KT 490x200x50mm</v>
          </cell>
          <cell r="C1475" t="str">
            <v>chiếc</v>
          </cell>
        </row>
        <row r="1476">
          <cell r="A1476" t="str">
            <v>C1110024</v>
          </cell>
          <cell r="B1476" t="str">
            <v>Máy xay sinh tố công nghiệp 3A30L</v>
          </cell>
          <cell r="C1476" t="str">
            <v>Cái</v>
          </cell>
        </row>
        <row r="1477">
          <cell r="A1477" t="str">
            <v>C2000001</v>
          </cell>
          <cell r="B1477" t="str">
            <v>Bình đá 20L</v>
          </cell>
          <cell r="C1477" t="str">
            <v>Chiếc</v>
          </cell>
        </row>
        <row r="1478">
          <cell r="A1478" t="str">
            <v>C2000002</v>
          </cell>
          <cell r="B1478" t="str">
            <v>Bình khí Sapporo</v>
          </cell>
          <cell r="C1478" t="str">
            <v>Bình</v>
          </cell>
        </row>
        <row r="1479">
          <cell r="A1479" t="str">
            <v>C2000003</v>
          </cell>
          <cell r="B1479" t="str">
            <v>Bình lắc inox 550 ml</v>
          </cell>
          <cell r="C1479" t="str">
            <v>Cái</v>
          </cell>
        </row>
        <row r="1480">
          <cell r="A1480" t="str">
            <v>C2000004</v>
          </cell>
          <cell r="B1480" t="str">
            <v>Bình lắc inox 750 ml</v>
          </cell>
          <cell r="C1480" t="str">
            <v>Cái</v>
          </cell>
        </row>
        <row r="1481">
          <cell r="A1481" t="str">
            <v>C2000005</v>
          </cell>
          <cell r="B1481" t="str">
            <v>Bình trà màu đen</v>
          </cell>
          <cell r="C1481" t="str">
            <v>Bình</v>
          </cell>
        </row>
        <row r="1482">
          <cell r="A1482" t="str">
            <v>C2000006</v>
          </cell>
          <cell r="B1482" t="str">
            <v>Bình ủ trà 10L</v>
          </cell>
          <cell r="C1482" t="str">
            <v>Bình</v>
          </cell>
        </row>
        <row r="1483">
          <cell r="A1483" t="str">
            <v>C2000007</v>
          </cell>
          <cell r="B1483" t="str">
            <v>Bộ chổi lau nhà 360</v>
          </cell>
          <cell r="C1483" t="str">
            <v>Bộ</v>
          </cell>
        </row>
        <row r="1484">
          <cell r="A1484" t="str">
            <v>C2000008</v>
          </cell>
          <cell r="B1484" t="str">
            <v>Bộ kê muôi sứ</v>
          </cell>
          <cell r="C1484" t="str">
            <v>Bộ</v>
          </cell>
        </row>
        <row r="1485">
          <cell r="A1485" t="str">
            <v>C2000009</v>
          </cell>
          <cell r="B1485" t="str">
            <v>Bộ muôi lẩu cán khấc (đặc+lỗ)</v>
          </cell>
          <cell r="C1485" t="str">
            <v>Bộ</v>
          </cell>
        </row>
        <row r="1486">
          <cell r="A1486" t="str">
            <v>C2000010</v>
          </cell>
          <cell r="B1486" t="str">
            <v>Bộ muôi lẩu xoắn</v>
          </cell>
          <cell r="C1486" t="str">
            <v>Bộ</v>
          </cell>
        </row>
        <row r="1487">
          <cell r="A1487" t="str">
            <v>C2000011</v>
          </cell>
          <cell r="B1487" t="str">
            <v>Búa đập thịt</v>
          </cell>
          <cell r="C1487" t="str">
            <v>Cái</v>
          </cell>
        </row>
        <row r="1488">
          <cell r="A1488" t="str">
            <v>C2000012</v>
          </cell>
          <cell r="B1488" t="str">
            <v>Ca đong 5L</v>
          </cell>
          <cell r="C1488" t="str">
            <v>Chiếc</v>
          </cell>
        </row>
        <row r="1489">
          <cell r="A1489" t="str">
            <v>C2000013</v>
          </cell>
          <cell r="B1489" t="str">
            <v>Ca đong 500ml</v>
          </cell>
          <cell r="C1489" t="str">
            <v>Chiếc</v>
          </cell>
        </row>
        <row r="1490">
          <cell r="A1490" t="str">
            <v>C2000014</v>
          </cell>
          <cell r="B1490" t="str">
            <v>Ca đong 2L</v>
          </cell>
          <cell r="C1490" t="str">
            <v>Cái</v>
          </cell>
        </row>
        <row r="1491">
          <cell r="A1491" t="str">
            <v>C2000015</v>
          </cell>
          <cell r="B1491" t="str">
            <v>Ca đong 250ml</v>
          </cell>
          <cell r="C1491" t="str">
            <v>Chiếc</v>
          </cell>
        </row>
        <row r="1492">
          <cell r="A1492" t="str">
            <v>C2000016</v>
          </cell>
          <cell r="B1492" t="str">
            <v>Ca đong 100ml</v>
          </cell>
          <cell r="C1492" t="str">
            <v>Chiếc</v>
          </cell>
        </row>
        <row r="1493">
          <cell r="A1493" t="str">
            <v>C2000017</v>
          </cell>
          <cell r="B1493" t="str">
            <v>Ca inox 1L</v>
          </cell>
          <cell r="C1493" t="str">
            <v>Chiếc</v>
          </cell>
        </row>
        <row r="1494">
          <cell r="A1494" t="str">
            <v>C2000018</v>
          </cell>
          <cell r="B1494" t="str">
            <v>Cây gỗ cán bột</v>
          </cell>
          <cell r="C1494" t="str">
            <v>Cái</v>
          </cell>
        </row>
        <row r="1495">
          <cell r="A1495" t="str">
            <v>C2000019</v>
          </cell>
          <cell r="B1495" t="str">
            <v>Cân chỉ</v>
          </cell>
          <cell r="C1495" t="str">
            <v>Chiếc</v>
          </cell>
        </row>
        <row r="1496">
          <cell r="A1496" t="str">
            <v>C2000020</v>
          </cell>
          <cell r="B1496" t="str">
            <v>Cân điện tử 2kg</v>
          </cell>
          <cell r="C1496" t="str">
            <v>Chiếc</v>
          </cell>
        </row>
        <row r="1497">
          <cell r="A1497" t="str">
            <v>C2000021</v>
          </cell>
          <cell r="B1497" t="str">
            <v>Cân điện tử 30kg</v>
          </cell>
          <cell r="C1497" t="str">
            <v>Chiếc</v>
          </cell>
        </row>
        <row r="1498">
          <cell r="A1498" t="str">
            <v>C2000022</v>
          </cell>
          <cell r="B1498" t="str">
            <v>Cân điện tử 5kg</v>
          </cell>
          <cell r="C1498" t="str">
            <v>Chiếc</v>
          </cell>
        </row>
        <row r="1499">
          <cell r="A1499" t="str">
            <v>C2000023</v>
          </cell>
          <cell r="B1499" t="str">
            <v>Bảng cảnh báo chống trơn trợt</v>
          </cell>
          <cell r="C1499" t="str">
            <v>Cái</v>
          </cell>
        </row>
        <row r="1500">
          <cell r="A1500" t="str">
            <v>C2000024</v>
          </cell>
          <cell r="B1500" t="str">
            <v>Cân lượng</v>
          </cell>
          <cell r="C1500" t="str">
            <v>Chiếc</v>
          </cell>
        </row>
        <row r="1501">
          <cell r="A1501" t="str">
            <v>C2000025</v>
          </cell>
          <cell r="B1501" t="str">
            <v>Cân Nhơn Hòa 2kg</v>
          </cell>
          <cell r="C1501" t="str">
            <v>Chiếc</v>
          </cell>
        </row>
        <row r="1502">
          <cell r="A1502" t="str">
            <v>C2000026</v>
          </cell>
          <cell r="B1502" t="str">
            <v>Cân Nhơn Hòa 5kg</v>
          </cell>
          <cell r="C1502" t="str">
            <v>Chiếc</v>
          </cell>
        </row>
        <row r="1503">
          <cell r="A1503" t="str">
            <v>C2000027</v>
          </cell>
          <cell r="B1503" t="str">
            <v>Cân Nhơn Hòa 60kg</v>
          </cell>
          <cell r="C1503" t="str">
            <v>Chiếc</v>
          </cell>
        </row>
        <row r="1504">
          <cell r="A1504" t="str">
            <v>C2000028</v>
          </cell>
          <cell r="B1504" t="str">
            <v>Cân tiểu ly</v>
          </cell>
          <cell r="C1504" t="str">
            <v>Chiếc</v>
          </cell>
        </row>
        <row r="1505">
          <cell r="A1505" t="str">
            <v>C2000029</v>
          </cell>
          <cell r="B1505" t="str">
            <v>Miếng nhựa cắt bột</v>
          </cell>
          <cell r="C1505" t="str">
            <v>Cái</v>
          </cell>
        </row>
        <row r="1506">
          <cell r="A1506" t="str">
            <v>C2000030</v>
          </cell>
          <cell r="B1506" t="str">
            <v>Cây Lăn Bánh</v>
          </cell>
          <cell r="C1506" t="str">
            <v>Chiếc</v>
          </cell>
        </row>
        <row r="1507">
          <cell r="A1507" t="str">
            <v>C2000032</v>
          </cell>
          <cell r="B1507" t="str">
            <v>Chân để xô đá</v>
          </cell>
          <cell r="C1507" t="str">
            <v>Chiếc</v>
          </cell>
        </row>
        <row r="1508">
          <cell r="A1508" t="str">
            <v>C2000033</v>
          </cell>
          <cell r="B1508" t="str">
            <v>Chảo đá phi 28</v>
          </cell>
          <cell r="C1508" t="str">
            <v>Chiếc</v>
          </cell>
        </row>
        <row r="1509">
          <cell r="A1509" t="str">
            <v>C2000034</v>
          </cell>
          <cell r="B1509" t="str">
            <v>Chao Lỳ (phi 30)</v>
          </cell>
          <cell r="C1509" t="str">
            <v>Chiếc</v>
          </cell>
        </row>
        <row r="1510">
          <cell r="A1510" t="str">
            <v>C2000035</v>
          </cell>
          <cell r="B1510" t="str">
            <v>Chảo nhôm P20</v>
          </cell>
          <cell r="C1510" t="str">
            <v>Cái</v>
          </cell>
        </row>
        <row r="1511">
          <cell r="A1511" t="str">
            <v>C2000036</v>
          </cell>
          <cell r="B1511" t="str">
            <v>Chảo nhôm P45</v>
          </cell>
          <cell r="C1511" t="str">
            <v>Cái</v>
          </cell>
        </row>
        <row r="1512">
          <cell r="A1512" t="str">
            <v>C2000037</v>
          </cell>
          <cell r="B1512" t="str">
            <v>Chảo nhôm P50</v>
          </cell>
          <cell r="C1512" t="str">
            <v>Cái</v>
          </cell>
        </row>
        <row r="1513">
          <cell r="A1513" t="str">
            <v>C2000038</v>
          </cell>
          <cell r="B1513" t="str">
            <v>Chảo nhôm P80</v>
          </cell>
          <cell r="C1513" t="str">
            <v>Cái</v>
          </cell>
        </row>
        <row r="1514">
          <cell r="A1514" t="str">
            <v>C2000039</v>
          </cell>
          <cell r="B1514" t="str">
            <v>Chảo thép P50</v>
          </cell>
          <cell r="C1514" t="str">
            <v>Cái</v>
          </cell>
        </row>
        <row r="1515">
          <cell r="A1515" t="str">
            <v>C2000040</v>
          </cell>
          <cell r="B1515" t="str">
            <v>Chao xương P30</v>
          </cell>
          <cell r="C1515" t="str">
            <v>Chiếc</v>
          </cell>
        </row>
        <row r="1516">
          <cell r="A1516" t="str">
            <v>C2000041</v>
          </cell>
          <cell r="B1516" t="str">
            <v>Chao xương cán gỗ</v>
          </cell>
          <cell r="C1516" t="str">
            <v>Chiếc</v>
          </cell>
        </row>
        <row r="1517">
          <cell r="A1517" t="str">
            <v>C2000042</v>
          </cell>
          <cell r="B1517" t="str">
            <v>Chậu inox P40</v>
          </cell>
          <cell r="C1517" t="str">
            <v>Cái</v>
          </cell>
        </row>
        <row r="1518">
          <cell r="A1518" t="str">
            <v>C2000043</v>
          </cell>
          <cell r="B1518" t="str">
            <v>Chậu inox P60</v>
          </cell>
          <cell r="C1518" t="str">
            <v>Cái</v>
          </cell>
        </row>
        <row r="1519">
          <cell r="A1519" t="str">
            <v>C2000044</v>
          </cell>
          <cell r="B1519" t="str">
            <v>Chày dầm trái cây pha chế</v>
          </cell>
          <cell r="C1519" t="str">
            <v>Cái</v>
          </cell>
        </row>
        <row r="1520">
          <cell r="A1520" t="str">
            <v>C2000045</v>
          </cell>
          <cell r="B1520" t="str">
            <v>Chén 4.3 (BV111-4.3) Melamine</v>
          </cell>
          <cell r="C1520" t="str">
            <v>Cái</v>
          </cell>
        </row>
        <row r="1521">
          <cell r="A1521" t="str">
            <v>C2000046</v>
          </cell>
          <cell r="B1521" t="str">
            <v>Chén chấm DV147-3</v>
          </cell>
          <cell r="C1521" t="str">
            <v>Chiếc</v>
          </cell>
        </row>
        <row r="1522">
          <cell r="A1522" t="str">
            <v>C2000047</v>
          </cell>
          <cell r="B1522" t="str">
            <v>Chén chấm trắng vuông CC38</v>
          </cell>
          <cell r="C1522" t="str">
            <v>Chiếc</v>
          </cell>
        </row>
        <row r="1523">
          <cell r="A1523" t="str">
            <v>C2000048</v>
          </cell>
          <cell r="B1523" t="str">
            <v>Chén chấm vuông CV32- Horeca</v>
          </cell>
          <cell r="C1523" t="str">
            <v>Chiếc</v>
          </cell>
        </row>
        <row r="1524">
          <cell r="A1524" t="str">
            <v>C2000049</v>
          </cell>
          <cell r="B1524" t="str">
            <v>Chén Cơm CO02 Xanh</v>
          </cell>
          <cell r="C1524" t="str">
            <v>Cái</v>
          </cell>
        </row>
        <row r="1525">
          <cell r="A1525" t="str">
            <v>C2000050</v>
          </cell>
          <cell r="B1525" t="str">
            <v>Chén cơm 4.8 (BV072-4.8)(Plain+C)</v>
          </cell>
          <cell r="C1525" t="str">
            <v>Chiếc</v>
          </cell>
        </row>
        <row r="1526">
          <cell r="A1526" t="str">
            <v>C2000051</v>
          </cell>
          <cell r="B1526" t="str">
            <v>Chén cơm có vân 5 (BV041-5)(Plain+C)</v>
          </cell>
          <cell r="C1526" t="str">
            <v>Chiếc</v>
          </cell>
        </row>
        <row r="1527">
          <cell r="A1527" t="str">
            <v>C2000052</v>
          </cell>
          <cell r="B1527" t="str">
            <v>Chén sốt inox trắng</v>
          </cell>
          <cell r="C1527" t="str">
            <v>Cái</v>
          </cell>
        </row>
        <row r="1528">
          <cell r="A1528" t="str">
            <v>C2000053</v>
          </cell>
          <cell r="B1528" t="str">
            <v>Chén rượu nhỏ</v>
          </cell>
          <cell r="C1528" t="str">
            <v>Bộ</v>
          </cell>
        </row>
        <row r="1529">
          <cell r="A1529" t="str">
            <v>C2000054</v>
          </cell>
          <cell r="B1529" t="str">
            <v>Chén uống rượu</v>
          </cell>
          <cell r="C1529" t="str">
            <v>Chiếc</v>
          </cell>
        </row>
        <row r="1530">
          <cell r="A1530" t="str">
            <v>C2000055</v>
          </cell>
          <cell r="B1530" t="str">
            <v>Chè Inox xoắn đặc LL1188</v>
          </cell>
          <cell r="C1530" t="str">
            <v>Cái</v>
          </cell>
        </row>
        <row r="1531">
          <cell r="A1531" t="str">
            <v>C2000056</v>
          </cell>
          <cell r="B1531" t="str">
            <v>Chè Inox xoắn lỗ LL1188</v>
          </cell>
          <cell r="C1531" t="str">
            <v>Cái</v>
          </cell>
        </row>
        <row r="1532">
          <cell r="A1532" t="str">
            <v>C2000057</v>
          </cell>
          <cell r="B1532" t="str">
            <v>Chổi chít quét nhà</v>
          </cell>
          <cell r="C1532" t="str">
            <v>Cái</v>
          </cell>
        </row>
        <row r="1533">
          <cell r="A1533" t="str">
            <v>C2000058</v>
          </cell>
          <cell r="B1533" t="str">
            <v>Chổi cọ bồn cầu</v>
          </cell>
          <cell r="C1533" t="str">
            <v>Chiếc</v>
          </cell>
        </row>
        <row r="1534">
          <cell r="A1534" t="str">
            <v>C2000059</v>
          </cell>
          <cell r="B1534" t="str">
            <v>Chổi cọ chảo</v>
          </cell>
          <cell r="C1534" t="str">
            <v>Chiếc</v>
          </cell>
        </row>
        <row r="1535">
          <cell r="A1535" t="str">
            <v>C2000060</v>
          </cell>
          <cell r="B1535" t="str">
            <v>Chổi lau nhà 360</v>
          </cell>
          <cell r="C1535" t="str">
            <v>Chiếc</v>
          </cell>
        </row>
        <row r="1536">
          <cell r="A1536" t="str">
            <v>C2000061</v>
          </cell>
          <cell r="B1536" t="str">
            <v>Chổi nhựa cước</v>
          </cell>
          <cell r="C1536" t="str">
            <v>Cái</v>
          </cell>
        </row>
        <row r="1537">
          <cell r="A1537" t="str">
            <v>C2000062</v>
          </cell>
          <cell r="B1537" t="str">
            <v>Chổi Silicon</v>
          </cell>
          <cell r="C1537" t="str">
            <v>Cái</v>
          </cell>
        </row>
        <row r="1538">
          <cell r="A1538" t="str">
            <v>C2000063</v>
          </cell>
          <cell r="B1538" t="str">
            <v>Chổi sương cá</v>
          </cell>
          <cell r="C1538" t="str">
            <v>Chiếc</v>
          </cell>
        </row>
        <row r="1539">
          <cell r="A1539" t="str">
            <v>C2000064</v>
          </cell>
          <cell r="B1539" t="str">
            <v>Chuông inox</v>
          </cell>
          <cell r="C1539" t="str">
            <v>Cái</v>
          </cell>
        </row>
        <row r="1540">
          <cell r="A1540" t="str">
            <v>C2000068</v>
          </cell>
          <cell r="B1540" t="str">
            <v>Cốc trà đá</v>
          </cell>
          <cell r="C1540" t="str">
            <v>Cái</v>
          </cell>
        </row>
        <row r="1541">
          <cell r="A1541" t="str">
            <v>C2000069</v>
          </cell>
          <cell r="B1541" t="str">
            <v>Công 10L ( Thùng nhựa )</v>
          </cell>
          <cell r="C1541" t="str">
            <v>Cái</v>
          </cell>
        </row>
        <row r="1542">
          <cell r="A1542" t="str">
            <v>C2000070</v>
          </cell>
          <cell r="B1542" t="str">
            <v>Công 120L</v>
          </cell>
          <cell r="C1542" t="str">
            <v>Chiếc</v>
          </cell>
        </row>
        <row r="1543">
          <cell r="A1543" t="str">
            <v>C2000071</v>
          </cell>
          <cell r="B1543" t="str">
            <v>Công 15L ( Thùng nhựa )</v>
          </cell>
          <cell r="C1543" t="str">
            <v>Cái</v>
          </cell>
        </row>
        <row r="1544">
          <cell r="A1544" t="str">
            <v>C2000072</v>
          </cell>
          <cell r="B1544" t="str">
            <v>Công 20L ( Thùng nhựa )</v>
          </cell>
          <cell r="C1544" t="str">
            <v>Cái</v>
          </cell>
        </row>
        <row r="1545">
          <cell r="A1545" t="str">
            <v>C2000073</v>
          </cell>
          <cell r="B1545" t="str">
            <v>Công 2 tấc rỗng</v>
          </cell>
          <cell r="C1545" t="str">
            <v>Chiếc</v>
          </cell>
        </row>
        <row r="1546">
          <cell r="A1546" t="str">
            <v>C2000074</v>
          </cell>
          <cell r="B1546" t="str">
            <v>Công 30L ( Thùng nhựa )</v>
          </cell>
          <cell r="C1546" t="str">
            <v>Cái</v>
          </cell>
        </row>
        <row r="1547">
          <cell r="A1547" t="str">
            <v>C2000075</v>
          </cell>
          <cell r="B1547" t="str">
            <v>Công 4 tấc</v>
          </cell>
          <cell r="C1547" t="str">
            <v>Chiếc</v>
          </cell>
        </row>
        <row r="1548">
          <cell r="A1548" t="str">
            <v>C2000076</v>
          </cell>
          <cell r="B1548" t="str">
            <v>Công 55L</v>
          </cell>
          <cell r="C1548" t="str">
            <v>Chiếc</v>
          </cell>
        </row>
        <row r="1549">
          <cell r="A1549" t="str">
            <v>C2000077</v>
          </cell>
          <cell r="B1549" t="str">
            <v>Công 5L ( Thùng nhựa )</v>
          </cell>
          <cell r="C1549" t="str">
            <v>Cái</v>
          </cell>
        </row>
        <row r="1550">
          <cell r="A1550" t="str">
            <v>C2000078</v>
          </cell>
          <cell r="B1550" t="str">
            <v>Công 90L</v>
          </cell>
          <cell r="C1550" t="str">
            <v>Chiếc</v>
          </cell>
        </row>
        <row r="1551">
          <cell r="A1551" t="str">
            <v>C2000079</v>
          </cell>
          <cell r="B1551" t="str">
            <v>Công đựng cốc (Rack 25 + Nối 25)</v>
          </cell>
          <cell r="C1551" t="str">
            <v>Bộ</v>
          </cell>
        </row>
        <row r="1552">
          <cell r="A1552" t="str">
            <v>C2000080</v>
          </cell>
          <cell r="B1552" t="str">
            <v>Coong vàng (đựng sốt bò hoả diệm sơn)</v>
          </cell>
          <cell r="C1552" t="str">
            <v>Chiếc</v>
          </cell>
        </row>
        <row r="1553">
          <cell r="A1553" t="str">
            <v>C2000081</v>
          </cell>
          <cell r="B1553" t="str">
            <v>Đá mài</v>
          </cell>
          <cell r="C1553" t="str">
            <v>Chiếc</v>
          </cell>
        </row>
        <row r="1554">
          <cell r="A1554" t="str">
            <v>C2000082</v>
          </cell>
          <cell r="B1554" t="str">
            <v>Đá mài dao to</v>
          </cell>
          <cell r="C1554" t="str">
            <v>Chiếc</v>
          </cell>
        </row>
        <row r="1555">
          <cell r="A1555" t="str">
            <v>C2000083</v>
          </cell>
          <cell r="B1555" t="str">
            <v>Đánh vảy cá</v>
          </cell>
          <cell r="C1555" t="str">
            <v>Cái</v>
          </cell>
        </row>
        <row r="1556">
          <cell r="A1556" t="str">
            <v>C2000084</v>
          </cell>
          <cell r="B1556" t="str">
            <v>Dao 21 loại 1</v>
          </cell>
          <cell r="C1556" t="str">
            <v>Chiếc</v>
          </cell>
        </row>
        <row r="1557">
          <cell r="A1557" t="str">
            <v>C2000085</v>
          </cell>
          <cell r="B1557" t="str">
            <v>Dao thái 477</v>
          </cell>
          <cell r="C1557" t="str">
            <v>Cái</v>
          </cell>
        </row>
        <row r="1558">
          <cell r="A1558" t="str">
            <v>C2000086</v>
          </cell>
          <cell r="B1558" t="str">
            <v>Dao thái 479</v>
          </cell>
          <cell r="C1558" t="str">
            <v>Cái</v>
          </cell>
        </row>
        <row r="1559">
          <cell r="A1559" t="str">
            <v>C2000087</v>
          </cell>
          <cell r="B1559" t="str">
            <v>Dao thái 812</v>
          </cell>
          <cell r="C1559" t="str">
            <v>Cái</v>
          </cell>
        </row>
        <row r="1560">
          <cell r="A1560" t="str">
            <v>C2000088</v>
          </cell>
          <cell r="B1560" t="str">
            <v>Dao bài</v>
          </cell>
          <cell r="C1560" t="str">
            <v>Chiếc</v>
          </cell>
        </row>
        <row r="1561">
          <cell r="A1561" t="str">
            <v>C2000089</v>
          </cell>
          <cell r="B1561" t="str">
            <v>Dao bào</v>
          </cell>
          <cell r="C1561" t="str">
            <v>Cái</v>
          </cell>
        </row>
        <row r="1562">
          <cell r="A1562" t="str">
            <v>C2000090</v>
          </cell>
          <cell r="B1562" t="str">
            <v>Dao cắt thịt</v>
          </cell>
          <cell r="C1562" t="str">
            <v>Cái</v>
          </cell>
        </row>
        <row r="1563">
          <cell r="A1563" t="str">
            <v>C2000091</v>
          </cell>
          <cell r="B1563" t="str">
            <v>Dao chặt Phúc Sen bản 10</v>
          </cell>
          <cell r="C1563" t="str">
            <v>Chiếc</v>
          </cell>
        </row>
        <row r="1564">
          <cell r="A1564" t="str">
            <v>C2000092</v>
          </cell>
          <cell r="B1564" t="str">
            <v>Dao chẻ hành</v>
          </cell>
          <cell r="C1564" t="str">
            <v>Cái</v>
          </cell>
        </row>
        <row r="1565">
          <cell r="A1565" t="str">
            <v>C2000093</v>
          </cell>
          <cell r="B1565" t="str">
            <v>Dao tách hàu</v>
          </cell>
          <cell r="C1565" t="str">
            <v>Chiếc</v>
          </cell>
        </row>
        <row r="1566">
          <cell r="A1566" t="str">
            <v>C2000094</v>
          </cell>
          <cell r="B1566" t="str">
            <v>Dao inox KN8 cán 6 màu</v>
          </cell>
          <cell r="C1566" t="str">
            <v>Cái</v>
          </cell>
        </row>
        <row r="1567">
          <cell r="A1567" t="str">
            <v>C2000095</v>
          </cell>
          <cell r="B1567" t="str">
            <v>Dao sấn</v>
          </cell>
          <cell r="C1567" t="str">
            <v>Chiếc</v>
          </cell>
        </row>
        <row r="1568">
          <cell r="A1568" t="str">
            <v>C2000096</v>
          </cell>
          <cell r="B1568" t="str">
            <v>Dao tán da</v>
          </cell>
          <cell r="C1568" t="str">
            <v>Cái</v>
          </cell>
        </row>
        <row r="1569">
          <cell r="A1569" t="str">
            <v>C2000097</v>
          </cell>
          <cell r="B1569" t="str">
            <v>Dao thái</v>
          </cell>
          <cell r="C1569" t="str">
            <v>Chiếc</v>
          </cell>
        </row>
        <row r="1570">
          <cell r="A1570" t="str">
            <v>C2000098</v>
          </cell>
          <cell r="B1570" t="str">
            <v>Dao thái Phúc Sen bản 10</v>
          </cell>
          <cell r="C1570" t="str">
            <v>Chiếc</v>
          </cell>
        </row>
        <row r="1571">
          <cell r="A1571" t="str">
            <v>C2000099</v>
          </cell>
          <cell r="B1571" t="str">
            <v>Dao tỉa</v>
          </cell>
          <cell r="C1571" t="str">
            <v>Chiếc</v>
          </cell>
        </row>
        <row r="1572">
          <cell r="A1572" t="str">
            <v>C2000100</v>
          </cell>
          <cell r="B1572" t="str">
            <v>Đầu phun (phụ kiện nồi lẩu hơi loại sứ)</v>
          </cell>
          <cell r="C1572" t="str">
            <v>Chiếc</v>
          </cell>
        </row>
        <row r="1573">
          <cell r="A1573" t="str">
            <v>C2000101</v>
          </cell>
          <cell r="B1573" t="str">
            <v>Đá xông hơi</v>
          </cell>
          <cell r="C1573" t="str">
            <v>kg</v>
          </cell>
        </row>
        <row r="1574">
          <cell r="A1574" t="str">
            <v>C2000102</v>
          </cell>
          <cell r="B1574" t="str">
            <v>Đèn đốt tinh dầu</v>
          </cell>
          <cell r="C1574" t="str">
            <v>Cái</v>
          </cell>
        </row>
        <row r="1575">
          <cell r="A1575" t="str">
            <v>C2000103</v>
          </cell>
          <cell r="B1575" t="str">
            <v>Đĩa chữ nhật 12 F7025 - GC, màu trắng</v>
          </cell>
          <cell r="C1575" t="str">
            <v>Cái</v>
          </cell>
        </row>
        <row r="1576">
          <cell r="A1576" t="str">
            <v>C2000104</v>
          </cell>
          <cell r="B1576" t="str">
            <v>Dĩa chữ nhật 10 (PV047-10) Melamine</v>
          </cell>
          <cell r="C1576" t="str">
            <v>Cái</v>
          </cell>
        </row>
        <row r="1577">
          <cell r="A1577" t="str">
            <v>C2000105</v>
          </cell>
          <cell r="B1577" t="str">
            <v>Dĩa dày hình chữ nhật 12.75 Melamine</v>
          </cell>
          <cell r="C1577" t="str">
            <v>Cái</v>
          </cell>
        </row>
        <row r="1578">
          <cell r="A1578" t="str">
            <v>C2000106</v>
          </cell>
          <cell r="B1578" t="str">
            <v>Dĩa chữ nhật Thái</v>
          </cell>
          <cell r="C1578" t="str">
            <v>Cái</v>
          </cell>
        </row>
        <row r="1579">
          <cell r="A1579" t="str">
            <v>C2000107</v>
          </cell>
          <cell r="B1579" t="str">
            <v>Dĩa sâu lòng 23cm</v>
          </cell>
          <cell r="C1579" t="str">
            <v>Cái</v>
          </cell>
        </row>
        <row r="1580">
          <cell r="A1580" t="str">
            <v>C2000108</v>
          </cell>
          <cell r="B1580" t="str">
            <v>Dĩa sâu lòng 25cm</v>
          </cell>
          <cell r="C1580" t="str">
            <v>Cái</v>
          </cell>
        </row>
        <row r="1581">
          <cell r="A1581" t="str">
            <v>C2000109</v>
          </cell>
          <cell r="B1581" t="str">
            <v>Dĩa DCN 79 - HRC</v>
          </cell>
          <cell r="C1581" t="str">
            <v>Cái</v>
          </cell>
        </row>
        <row r="1582">
          <cell r="A1582" t="str">
            <v>C2000110</v>
          </cell>
          <cell r="B1582" t="str">
            <v>Đĩa đen BV088-10</v>
          </cell>
          <cell r="C1582" t="str">
            <v>Cái</v>
          </cell>
        </row>
        <row r="1583">
          <cell r="A1583" t="str">
            <v>C2000111</v>
          </cell>
          <cell r="B1583" t="str">
            <v>Đĩa đen chữ nhật 012</v>
          </cell>
          <cell r="C1583" t="str">
            <v>Cái</v>
          </cell>
        </row>
        <row r="1584">
          <cell r="A1584" t="str">
            <v>C2000112</v>
          </cell>
          <cell r="B1584" t="str">
            <v>Đĩa DOV 88 HRC trắng</v>
          </cell>
          <cell r="C1584" t="str">
            <v>Cái</v>
          </cell>
        </row>
        <row r="1585">
          <cell r="A1585" t="str">
            <v>C2000113</v>
          </cell>
          <cell r="B1585" t="str">
            <v>Đĩa tròn phi 180 ( gỗ )</v>
          </cell>
          <cell r="C1585" t="str">
            <v>Cái</v>
          </cell>
        </row>
        <row r="1586">
          <cell r="A1586" t="str">
            <v>C2000114</v>
          </cell>
          <cell r="B1586" t="str">
            <v>Đĩa tròn phi 200 ( gỗ )</v>
          </cell>
          <cell r="C1586" t="str">
            <v>Cái</v>
          </cell>
        </row>
        <row r="1587">
          <cell r="A1587" t="str">
            <v>C2000115</v>
          </cell>
          <cell r="B1587" t="str">
            <v>Đĩa lá 10 trắng</v>
          </cell>
          <cell r="C1587" t="str">
            <v>Cái</v>
          </cell>
        </row>
        <row r="1588">
          <cell r="A1588" t="str">
            <v>C2000116</v>
          </cell>
          <cell r="B1588" t="str">
            <v>Đĩa P18</v>
          </cell>
          <cell r="C1588" t="str">
            <v>Chiếc</v>
          </cell>
        </row>
        <row r="1589">
          <cell r="A1589" t="str">
            <v>C2000117</v>
          </cell>
          <cell r="B1589" t="str">
            <v>Đĩa P20</v>
          </cell>
          <cell r="C1589" t="str">
            <v>Chiếc</v>
          </cell>
        </row>
        <row r="1590">
          <cell r="A1590" t="str">
            <v>C2000118</v>
          </cell>
          <cell r="B1590" t="str">
            <v>Đĩa P24</v>
          </cell>
          <cell r="C1590" t="str">
            <v>Chiếc</v>
          </cell>
        </row>
        <row r="1591">
          <cell r="A1591" t="str">
            <v>C2000119</v>
          </cell>
          <cell r="B1591" t="str">
            <v>Đĩa P31 (Đĩa P30)</v>
          </cell>
          <cell r="C1591" t="str">
            <v>Chiếc</v>
          </cell>
        </row>
        <row r="1592">
          <cell r="A1592" t="str">
            <v>C2000120</v>
          </cell>
          <cell r="B1592" t="str">
            <v>Đĩa sâu 6 (PV137-6)(Plain+C)</v>
          </cell>
          <cell r="C1592" t="str">
            <v>Chiếc</v>
          </cell>
        </row>
        <row r="1593">
          <cell r="A1593" t="str">
            <v>C2000121</v>
          </cell>
          <cell r="B1593" t="str">
            <v>Đĩa sứ chữ nhật 26x10 - Trắng</v>
          </cell>
          <cell r="C1593" t="str">
            <v>Cái</v>
          </cell>
        </row>
        <row r="1594">
          <cell r="A1594" t="str">
            <v>C2000122</v>
          </cell>
          <cell r="B1594" t="str">
            <v>Đĩa sứ chữ nhật 40*25 - Trắng</v>
          </cell>
          <cell r="C1594" t="str">
            <v>Cái</v>
          </cell>
        </row>
        <row r="1595">
          <cell r="A1595" t="str">
            <v>C2000123</v>
          </cell>
          <cell r="B1595" t="str">
            <v>Dĩa tròn dày vành nhỏ 12.2 Melamine</v>
          </cell>
          <cell r="C1595" t="str">
            <v>Cái</v>
          </cell>
        </row>
        <row r="1596">
          <cell r="A1596" t="str">
            <v>C2000124</v>
          </cell>
          <cell r="B1596" t="str">
            <v>Dĩa tròn cạn Âu 6.5 (PV164-6.5)</v>
          </cell>
          <cell r="C1596" t="str">
            <v>Cái</v>
          </cell>
        </row>
        <row r="1597">
          <cell r="A1597" t="str">
            <v>C2000125</v>
          </cell>
          <cell r="B1597" t="str">
            <v>Đĩa tròn trắng PV253-7.5</v>
          </cell>
          <cell r="C1597" t="str">
            <v>Cái</v>
          </cell>
        </row>
        <row r="1598">
          <cell r="A1598" t="str">
            <v>C2000126</v>
          </cell>
          <cell r="B1598" t="str">
            <v>Dĩa tròn có vân 8 (PV056-8) Melamine</v>
          </cell>
          <cell r="C1598" t="str">
            <v>Cái</v>
          </cell>
        </row>
        <row r="1599">
          <cell r="A1599" t="str">
            <v>C2000127</v>
          </cell>
          <cell r="B1599" t="str">
            <v>Đĩa thuyền sứ lớn trắng 26*16*4</v>
          </cell>
          <cell r="C1599" t="str">
            <v>Cái</v>
          </cell>
        </row>
        <row r="1600">
          <cell r="A1600" t="str">
            <v>C2000128</v>
          </cell>
          <cell r="B1600" t="str">
            <v>Đĩa thuyền sứ nhỏ trắng 13*9</v>
          </cell>
          <cell r="C1600" t="str">
            <v>Cái</v>
          </cell>
        </row>
        <row r="1601">
          <cell r="A1601" t="str">
            <v>C2000129</v>
          </cell>
          <cell r="B1601" t="str">
            <v>Đĩa tương 2 ngăn 3.5 (DV188-3.5)(Plain+C)</v>
          </cell>
          <cell r="C1601" t="str">
            <v>Chiếc</v>
          </cell>
        </row>
        <row r="1602">
          <cell r="A1602" t="str">
            <v>C2000130</v>
          </cell>
          <cell r="B1602" t="str">
            <v>Đĩa tương nhám 3 ngăn 7.5 (DV036-7.5)(Plain+C)</v>
          </cell>
          <cell r="C1602" t="str">
            <v>Chiếc</v>
          </cell>
        </row>
        <row r="1603">
          <cell r="A1603" t="str">
            <v>C2000131</v>
          </cell>
          <cell r="B1603" t="str">
            <v>Đĩa vuông 8.5 (EX850-8.5)(Plain+C)</v>
          </cell>
          <cell r="C1603" t="str">
            <v>Chiếc</v>
          </cell>
        </row>
        <row r="1604">
          <cell r="A1604" t="str">
            <v>C2000132</v>
          </cell>
          <cell r="B1604" t="str">
            <v>Đĩa vuông có vân 7 (PV050-7)(Plain+C)</v>
          </cell>
          <cell r="C1604" t="str">
            <v>Chiếc</v>
          </cell>
        </row>
        <row r="1605">
          <cell r="A1605" t="str">
            <v>C2000133</v>
          </cell>
          <cell r="B1605" t="str">
            <v>Vỉ đũa hoa đào</v>
          </cell>
          <cell r="C1605" t="str">
            <v>Vỉ</v>
          </cell>
        </row>
        <row r="1606">
          <cell r="A1606" t="str">
            <v>C2000134</v>
          </cell>
          <cell r="B1606" t="str">
            <v>Đũa xanh nhân viên (NV)</v>
          </cell>
          <cell r="C1606" t="str">
            <v>Vỉ</v>
          </cell>
        </row>
        <row r="1607">
          <cell r="A1607" t="str">
            <v>C2000135</v>
          </cell>
          <cell r="B1607" t="str">
            <v>Ép vắt chanh inox</v>
          </cell>
          <cell r="C1607" t="str">
            <v>Cái</v>
          </cell>
        </row>
        <row r="1608">
          <cell r="A1608" t="str">
            <v>C2000136</v>
          </cell>
          <cell r="B1608" t="str">
            <v>Gáo múc nước lẩu cán xanh</v>
          </cell>
          <cell r="C1608" t="str">
            <v>Chiếc</v>
          </cell>
        </row>
        <row r="1609">
          <cell r="A1609" t="str">
            <v>C2000137</v>
          </cell>
          <cell r="B1609" t="str">
            <v>Gáo múc rượu</v>
          </cell>
          <cell r="C1609" t="str">
            <v>Chiếc</v>
          </cell>
        </row>
        <row r="1610">
          <cell r="A1610" t="str">
            <v>C2000138</v>
          </cell>
          <cell r="B1610" t="str">
            <v>Gắp đá bé</v>
          </cell>
          <cell r="C1610" t="str">
            <v>Chiếc</v>
          </cell>
        </row>
        <row r="1611">
          <cell r="A1611" t="str">
            <v>C2000139</v>
          </cell>
          <cell r="B1611" t="str">
            <v>Gạt kính</v>
          </cell>
          <cell r="C1611" t="str">
            <v>Cái</v>
          </cell>
        </row>
        <row r="1612">
          <cell r="A1612" t="str">
            <v>C2000140</v>
          </cell>
          <cell r="B1612" t="str">
            <v>Gạt nước 55cm</v>
          </cell>
          <cell r="C1612" t="str">
            <v>Cái</v>
          </cell>
        </row>
        <row r="1613">
          <cell r="A1613" t="str">
            <v>C2000141</v>
          </cell>
          <cell r="B1613" t="str">
            <v>Gạt sàn</v>
          </cell>
          <cell r="C1613" t="str">
            <v>Cái</v>
          </cell>
        </row>
        <row r="1614">
          <cell r="A1614" t="str">
            <v>C2000142</v>
          </cell>
          <cell r="B1614" t="str">
            <v>Ghế đôn nhựa đỏ</v>
          </cell>
          <cell r="C1614" t="str">
            <v>Cái</v>
          </cell>
        </row>
        <row r="1615">
          <cell r="A1615" t="str">
            <v>C2000143</v>
          </cell>
          <cell r="B1615" t="str">
            <v>Ghế nhựa CN bé</v>
          </cell>
          <cell r="C1615" t="str">
            <v>Cái</v>
          </cell>
        </row>
        <row r="1616">
          <cell r="A1616" t="str">
            <v>C2000144</v>
          </cell>
          <cell r="B1616" t="str">
            <v>Ghế trẻ em</v>
          </cell>
          <cell r="C1616" t="str">
            <v>Cái</v>
          </cell>
        </row>
        <row r="1617">
          <cell r="A1617" t="str">
            <v>C2000145</v>
          </cell>
          <cell r="B1617" t="str">
            <v>Giá để dao</v>
          </cell>
          <cell r="C1617" t="str">
            <v>Chiếc</v>
          </cell>
        </row>
        <row r="1618">
          <cell r="A1618" t="str">
            <v>C2000146</v>
          </cell>
          <cell r="B1618" t="str">
            <v>Giá lẩu inox 5 tầng</v>
          </cell>
          <cell r="C1618" t="str">
            <v>Chiếc</v>
          </cell>
        </row>
        <row r="1619">
          <cell r="A1619" t="str">
            <v>C2000147</v>
          </cell>
          <cell r="B1619" t="str">
            <v>Gioăng cao su (phụ kiện nồi lẩu hơi loại sứ)</v>
          </cell>
          <cell r="C1619" t="str">
            <v>Chiếc</v>
          </cell>
        </row>
        <row r="1620">
          <cell r="A1620" t="str">
            <v>C2000148</v>
          </cell>
          <cell r="B1620" t="str">
            <v>Hộp nhựa 1 Kg ( bỏ )</v>
          </cell>
          <cell r="C1620" t="str">
            <v>kg</v>
          </cell>
        </row>
        <row r="1621">
          <cell r="A1621" t="str">
            <v>C2000149</v>
          </cell>
          <cell r="B1621" t="str">
            <v>Hộp nhựa 10 Kg ( bỏ )</v>
          </cell>
          <cell r="C1621" t="str">
            <v>kg</v>
          </cell>
        </row>
        <row r="1622">
          <cell r="A1622" t="str">
            <v>C2000150</v>
          </cell>
          <cell r="B1622" t="str">
            <v>Hộp nhựa 2 Kg ( bỏ )</v>
          </cell>
          <cell r="C1622" t="str">
            <v>kg</v>
          </cell>
        </row>
        <row r="1623">
          <cell r="A1623" t="str">
            <v>C2000151</v>
          </cell>
          <cell r="B1623" t="str">
            <v>Hộp nhựa 5 Kg ( bỏ )</v>
          </cell>
          <cell r="C1623" t="str">
            <v>kg</v>
          </cell>
        </row>
        <row r="1624">
          <cell r="A1624" t="str">
            <v>C2000152</v>
          </cell>
          <cell r="B1624" t="str">
            <v>Hộp đa năng 03 đục</v>
          </cell>
          <cell r="C1624" t="str">
            <v>cuộn</v>
          </cell>
        </row>
        <row r="1625">
          <cell r="A1625" t="str">
            <v>C2000153</v>
          </cell>
          <cell r="B1625" t="str">
            <v>Hộp đũa ngăn kéo TO Mới</v>
          </cell>
          <cell r="C1625" t="str">
            <v>Chiếc</v>
          </cell>
        </row>
        <row r="1626">
          <cell r="A1626" t="str">
            <v>C2000154</v>
          </cell>
          <cell r="B1626" t="str">
            <v>Hộp đựng đũa</v>
          </cell>
          <cell r="C1626" t="str">
            <v>Chiếc</v>
          </cell>
        </row>
        <row r="1627">
          <cell r="A1627" t="str">
            <v>C2000155</v>
          </cell>
          <cell r="B1627" t="str">
            <v>Hộp đựng giấy ăn</v>
          </cell>
          <cell r="C1627" t="str">
            <v>Chiếc</v>
          </cell>
        </row>
        <row r="1628">
          <cell r="A1628" t="str">
            <v>C2000156</v>
          </cell>
          <cell r="B1628" t="str">
            <v>Hộp lạnh 10L (486)</v>
          </cell>
          <cell r="C1628" t="str">
            <v>Chiếc</v>
          </cell>
        </row>
        <row r="1629">
          <cell r="A1629" t="str">
            <v>C2000157</v>
          </cell>
          <cell r="B1629" t="str">
            <v>Hộp lạnh 15L (347)</v>
          </cell>
          <cell r="C1629" t="str">
            <v>Chiếc</v>
          </cell>
        </row>
        <row r="1630">
          <cell r="A1630" t="str">
            <v>C2000158</v>
          </cell>
          <cell r="B1630" t="str">
            <v>Hộp lạnh 20L</v>
          </cell>
          <cell r="C1630" t="str">
            <v>Chiếc</v>
          </cell>
        </row>
        <row r="1631">
          <cell r="A1631" t="str">
            <v>C2000159</v>
          </cell>
          <cell r="B1631" t="str">
            <v>Hộp lạnh 5L (2222-1)</v>
          </cell>
          <cell r="C1631" t="str">
            <v>Chiếc</v>
          </cell>
        </row>
        <row r="1632">
          <cell r="A1632" t="str">
            <v>C2000160</v>
          </cell>
          <cell r="B1632" t="str">
            <v>Hộp đựng giấy vệ sinh</v>
          </cell>
          <cell r="C1632" t="str">
            <v>Cái</v>
          </cell>
        </row>
        <row r="1633">
          <cell r="A1633" t="str">
            <v>C2000161</v>
          </cell>
          <cell r="B1633" t="str">
            <v>Hộp lưu mẫu TP</v>
          </cell>
          <cell r="C1633" t="str">
            <v>Chiếc</v>
          </cell>
        </row>
        <row r="1634">
          <cell r="A1634" t="str">
            <v>C2000162</v>
          </cell>
          <cell r="B1634" t="str">
            <v>Hộp nhựa 222-1</v>
          </cell>
          <cell r="C1634" t="str">
            <v>Chiếc</v>
          </cell>
        </row>
        <row r="1635">
          <cell r="A1635" t="str">
            <v>C2000163</v>
          </cell>
          <cell r="B1635" t="str">
            <v>Bình đựng nước rửa tay</v>
          </cell>
          <cell r="C1635" t="str">
            <v>Cái</v>
          </cell>
        </row>
        <row r="1636">
          <cell r="A1636" t="str">
            <v>C2000164</v>
          </cell>
          <cell r="B1636" t="str">
            <v>Hộp vuông 550ml</v>
          </cell>
          <cell r="C1636" t="str">
            <v>Dây</v>
          </cell>
        </row>
        <row r="1637">
          <cell r="A1637" t="str">
            <v>C2000165</v>
          </cell>
          <cell r="B1637" t="str">
            <v>Hót rác</v>
          </cell>
          <cell r="C1637" t="str">
            <v>Chiếc</v>
          </cell>
        </row>
        <row r="1638">
          <cell r="A1638" t="str">
            <v>C2000166</v>
          </cell>
          <cell r="B1638" t="str">
            <v>Hũ sữa chua</v>
          </cell>
          <cell r="C1638" t="str">
            <v>Hũ</v>
          </cell>
        </row>
        <row r="1639">
          <cell r="A1639" t="str">
            <v>C2000167</v>
          </cell>
          <cell r="B1639" t="str">
            <v>Hủ tăm nhựa</v>
          </cell>
          <cell r="C1639" t="str">
            <v>Chiếc</v>
          </cell>
        </row>
        <row r="1640">
          <cell r="A1640" t="str">
            <v>C2000168</v>
          </cell>
          <cell r="B1640" t="str">
            <v>Kệ để dĩa</v>
          </cell>
          <cell r="C1640" t="str">
            <v>Cái</v>
          </cell>
        </row>
        <row r="1641">
          <cell r="A1641" t="str">
            <v>C2000169</v>
          </cell>
          <cell r="B1641" t="str">
            <v>Kệ kho tháo lắp</v>
          </cell>
          <cell r="C1641" t="str">
            <v>Cái</v>
          </cell>
        </row>
        <row r="1642">
          <cell r="A1642" t="str">
            <v>C2000170</v>
          </cell>
          <cell r="B1642" t="str">
            <v>Kéo lệch Z-6</v>
          </cell>
          <cell r="C1642" t="str">
            <v>Cái</v>
          </cell>
        </row>
        <row r="1643">
          <cell r="A1643" t="str">
            <v>C2000171</v>
          </cell>
          <cell r="B1643" t="str">
            <v>Kéo sắt</v>
          </cell>
          <cell r="C1643" t="str">
            <v>Chiếc</v>
          </cell>
        </row>
        <row r="1644">
          <cell r="A1644" t="str">
            <v>C2000172</v>
          </cell>
          <cell r="B1644" t="str">
            <v>Kéo SK5 bé</v>
          </cell>
          <cell r="C1644" t="str">
            <v>Chiếc</v>
          </cell>
        </row>
        <row r="1645">
          <cell r="A1645" t="str">
            <v>C2000173</v>
          </cell>
          <cell r="B1645" t="str">
            <v>Kẹp thịt nướng 27cm</v>
          </cell>
          <cell r="C1645" t="str">
            <v>Cái</v>
          </cell>
        </row>
        <row r="1646">
          <cell r="A1646" t="str">
            <v>C2000174</v>
          </cell>
          <cell r="B1646" t="str">
            <v>Kẹp gắp 31cm</v>
          </cell>
          <cell r="C1646" t="str">
            <v>Cái</v>
          </cell>
        </row>
        <row r="1647">
          <cell r="A1647" t="str">
            <v>C2000175</v>
          </cell>
          <cell r="B1647" t="str">
            <v>Kẹp gắp 45cm</v>
          </cell>
          <cell r="C1647" t="str">
            <v>Cái</v>
          </cell>
        </row>
        <row r="1648">
          <cell r="A1648" t="str">
            <v>C2000176</v>
          </cell>
          <cell r="B1648" t="str">
            <v>Thanh kẹp bill</v>
          </cell>
          <cell r="C1648" t="str">
            <v>Cái</v>
          </cell>
        </row>
        <row r="1649">
          <cell r="A1649" t="str">
            <v>C2000177</v>
          </cell>
          <cell r="B1649" t="str">
            <v>Kẹp chả bè 30x30</v>
          </cell>
          <cell r="C1649" t="str">
            <v>Chiếc</v>
          </cell>
        </row>
        <row r="1650">
          <cell r="A1650" t="str">
            <v>C2000178</v>
          </cell>
          <cell r="B1650" t="str">
            <v>Kẹp hải sản</v>
          </cell>
          <cell r="C1650" t="str">
            <v>Cái</v>
          </cell>
        </row>
        <row r="1651">
          <cell r="A1651" t="str">
            <v>C2000179</v>
          </cell>
          <cell r="B1651" t="str">
            <v>Kẹp gắp bát đĩa nóng</v>
          </cell>
          <cell r="C1651" t="str">
            <v>Chiếc</v>
          </cell>
        </row>
        <row r="1652">
          <cell r="A1652" t="str">
            <v>C2000180</v>
          </cell>
          <cell r="B1652" t="str">
            <v>Kệ để thớt inox 6 ngăn</v>
          </cell>
          <cell r="C1652" t="str">
            <v>Cái</v>
          </cell>
        </row>
        <row r="1653">
          <cell r="A1653" t="str">
            <v>C2000181</v>
          </cell>
          <cell r="B1653" t="str">
            <v>Kệ để thùng đá</v>
          </cell>
          <cell r="C1653" t="str">
            <v>Chiếc</v>
          </cell>
        </row>
        <row r="1654">
          <cell r="A1654" t="str">
            <v>C2000182</v>
          </cell>
          <cell r="B1654" t="str">
            <v>Kệ trung tải H2000 x W600 x L2000 (4 sàn)</v>
          </cell>
          <cell r="C1654" t="str">
            <v>Bộ</v>
          </cell>
        </row>
        <row r="1655">
          <cell r="A1655" t="str">
            <v>C2000183</v>
          </cell>
          <cell r="B1655" t="str">
            <v>Khăn trắng 40x40</v>
          </cell>
          <cell r="C1655" t="str">
            <v>Chiếc</v>
          </cell>
        </row>
        <row r="1656">
          <cell r="A1656" t="str">
            <v>C2000184</v>
          </cell>
          <cell r="B1656" t="str">
            <v>Khăn Dimsum</v>
          </cell>
          <cell r="C1656" t="str">
            <v>Cái</v>
          </cell>
        </row>
        <row r="1657">
          <cell r="A1657" t="str">
            <v>C2000185</v>
          </cell>
          <cell r="B1657" t="str">
            <v>Khăn lau (màu nâu)</v>
          </cell>
          <cell r="C1657" t="str">
            <v>Chiếc</v>
          </cell>
        </row>
        <row r="1658">
          <cell r="A1658" t="str">
            <v>C2000186</v>
          </cell>
          <cell r="B1658" t="str">
            <v>Khăn lau bàn</v>
          </cell>
          <cell r="C1658" t="str">
            <v>kg</v>
          </cell>
        </row>
        <row r="1659">
          <cell r="A1659" t="str">
            <v>C2000187</v>
          </cell>
          <cell r="B1659" t="str">
            <v>Khăn tắm to (màu trắng)</v>
          </cell>
          <cell r="C1659" t="str">
            <v>Chiếc</v>
          </cell>
        </row>
        <row r="1660">
          <cell r="A1660" t="str">
            <v>C2000188</v>
          </cell>
          <cell r="B1660" t="str">
            <v>Khăn thanh lý</v>
          </cell>
          <cell r="C1660" t="str">
            <v>kg</v>
          </cell>
        </row>
        <row r="1661">
          <cell r="A1661" t="str">
            <v>C2000189</v>
          </cell>
          <cell r="B1661" t="str">
            <v>Khay chữ nhật 1/2 sâu 20cm</v>
          </cell>
          <cell r="C1661" t="str">
            <v>Cái</v>
          </cell>
        </row>
        <row r="1662">
          <cell r="A1662" t="str">
            <v>C2000190</v>
          </cell>
          <cell r="B1662" t="str">
            <v>Khay chữ nhật 1/2 sâu 20cm ( có lỗ )</v>
          </cell>
          <cell r="C1662" t="str">
            <v>Cái</v>
          </cell>
        </row>
        <row r="1663">
          <cell r="A1663" t="str">
            <v>C2000191</v>
          </cell>
          <cell r="B1663" t="str">
            <v>Khay chữ nhật 1/2 sâu 40cm ( có lỗ )</v>
          </cell>
          <cell r="C1663" t="str">
            <v>Cái</v>
          </cell>
        </row>
        <row r="1664">
          <cell r="A1664" t="str">
            <v>C2000192</v>
          </cell>
          <cell r="B1664" t="str">
            <v>Khay chữ nhật 1/3 sâu 15cm</v>
          </cell>
          <cell r="C1664" t="str">
            <v>Cái</v>
          </cell>
        </row>
        <row r="1665">
          <cell r="A1665" t="str">
            <v>C2000193</v>
          </cell>
          <cell r="B1665" t="str">
            <v>Khay chữ nhật 1/6 sâu 10cm</v>
          </cell>
          <cell r="C1665" t="str">
            <v>Cái</v>
          </cell>
        </row>
        <row r="1666">
          <cell r="A1666" t="str">
            <v>C2000194</v>
          </cell>
          <cell r="B1666" t="str">
            <v>Khay chữ nhật 26x40 cm</v>
          </cell>
          <cell r="C1666" t="str">
            <v>Cái</v>
          </cell>
        </row>
        <row r="1667">
          <cell r="A1667" t="str">
            <v>C2000196</v>
          </cell>
          <cell r="B1667" t="str">
            <v>Khay bê đồ chữ nhật 1622 40x55 ( chống trượt)</v>
          </cell>
          <cell r="C1667" t="str">
            <v>Chiếc</v>
          </cell>
        </row>
        <row r="1668">
          <cell r="A1668" t="str">
            <v>C2000197</v>
          </cell>
          <cell r="B1668" t="str">
            <v>Khay chữ nhật</v>
          </cell>
          <cell r="C1668" t="str">
            <v>Chiếc</v>
          </cell>
        </row>
        <row r="1669">
          <cell r="A1669" t="str">
            <v>C2000198</v>
          </cell>
          <cell r="B1669" t="str">
            <v>Khay chữ nhật 1/2 sâu 10cm</v>
          </cell>
          <cell r="C1669" t="str">
            <v>Cái</v>
          </cell>
        </row>
        <row r="1670">
          <cell r="A1670" t="str">
            <v>C2000199</v>
          </cell>
          <cell r="B1670" t="str">
            <v>Khay bê đồ tròn 25cm (chống trượt)</v>
          </cell>
          <cell r="C1670" t="str">
            <v>Chiếc</v>
          </cell>
        </row>
        <row r="1671">
          <cell r="A1671" t="str">
            <v>C2000200</v>
          </cell>
          <cell r="B1671" t="str">
            <v>Khay bê đồ tròn 40cm ( chống trượt )</v>
          </cell>
          <cell r="C1671" t="str">
            <v>Cái</v>
          </cell>
        </row>
        <row r="1672">
          <cell r="A1672" t="str">
            <v>C2000201</v>
          </cell>
          <cell r="B1672" t="str">
            <v>Khay bê đồ 1520 40x50 ( chống trượt)</v>
          </cell>
          <cell r="C1672" t="str">
            <v>Chiếc</v>
          </cell>
        </row>
        <row r="1673">
          <cell r="A1673" t="str">
            <v>C2000203</v>
          </cell>
          <cell r="B1673" t="str">
            <v>Khay nhỏ dọn bàn</v>
          </cell>
          <cell r="C1673" t="str">
            <v>Cái</v>
          </cell>
        </row>
        <row r="1674">
          <cell r="A1674" t="str">
            <v>C2000204</v>
          </cell>
          <cell r="B1674" t="str">
            <v>Khay gang 18x27 (Bản gang nướng tảng)</v>
          </cell>
          <cell r="C1674" t="str">
            <v>Chiếc</v>
          </cell>
        </row>
        <row r="1675">
          <cell r="A1675" t="str">
            <v>C2000205</v>
          </cell>
          <cell r="B1675" t="str">
            <v>Khay gỗ tròn P40</v>
          </cell>
          <cell r="C1675" t="str">
            <v>Chiếc</v>
          </cell>
        </row>
        <row r="1676">
          <cell r="A1676" t="str">
            <v>C2000206</v>
          </cell>
          <cell r="B1676" t="str">
            <v>Khay inox 40*60 cạn</v>
          </cell>
          <cell r="C1676" t="str">
            <v>Cái</v>
          </cell>
        </row>
        <row r="1677">
          <cell r="A1677" t="str">
            <v>C2000207</v>
          </cell>
          <cell r="B1677" t="str">
            <v>Khay inox 40*60 sâu</v>
          </cell>
          <cell r="C1677" t="str">
            <v>Cái</v>
          </cell>
        </row>
        <row r="1678">
          <cell r="A1678" t="str">
            <v>C2000208</v>
          </cell>
          <cell r="B1678" t="str">
            <v>Khay inox 4 ô</v>
          </cell>
          <cell r="C1678" t="str">
            <v>Cái</v>
          </cell>
        </row>
        <row r="1679">
          <cell r="A1679" t="str">
            <v>C2000209</v>
          </cell>
          <cell r="B1679" t="str">
            <v>Khay inox 6 ô</v>
          </cell>
          <cell r="C1679" t="str">
            <v>Cái</v>
          </cell>
        </row>
        <row r="1680">
          <cell r="A1680" t="str">
            <v>C2000210</v>
          </cell>
          <cell r="B1680" t="str">
            <v>Khay inox tròn lỗ P20</v>
          </cell>
          <cell r="C1680" t="str">
            <v>Chiếc</v>
          </cell>
        </row>
        <row r="1681">
          <cell r="A1681" t="str">
            <v>C2000211</v>
          </cell>
          <cell r="B1681" t="str">
            <v>Khay nhỏ dùng cho xe thu gom</v>
          </cell>
          <cell r="C1681" t="str">
            <v>Cái</v>
          </cell>
        </row>
        <row r="1682">
          <cell r="A1682" t="str">
            <v>C2000212</v>
          </cell>
          <cell r="B1682" t="str">
            <v>Khay to dùng cho xe thu gom</v>
          </cell>
          <cell r="C1682" t="str">
            <v>Cái</v>
          </cell>
        </row>
        <row r="1683">
          <cell r="A1683" t="str">
            <v>C2000213</v>
          </cell>
          <cell r="B1683" t="str">
            <v>Khay đựng dụng cụ vệ sinh 2 ngăn</v>
          </cell>
          <cell r="C1683" t="str">
            <v>Chiếc</v>
          </cell>
        </row>
        <row r="1684">
          <cell r="A1684" t="str">
            <v>C2000214</v>
          </cell>
          <cell r="B1684" t="str">
            <v>Khuấy HS</v>
          </cell>
          <cell r="C1684" t="str">
            <v>Chiếc</v>
          </cell>
        </row>
        <row r="1685">
          <cell r="A1685" t="str">
            <v>C2000215</v>
          </cell>
          <cell r="B1685" t="str">
            <v>Liếc dao dẹp</v>
          </cell>
          <cell r="C1685" t="str">
            <v>Cái</v>
          </cell>
        </row>
        <row r="1686">
          <cell r="A1686" t="str">
            <v>C2000216</v>
          </cell>
          <cell r="B1686" t="str">
            <v>Vợt lọc dầu</v>
          </cell>
          <cell r="C1686" t="str">
            <v>Chiếc</v>
          </cell>
        </row>
        <row r="1687">
          <cell r="A1687" t="str">
            <v>C2000217</v>
          </cell>
          <cell r="B1687" t="str">
            <v>Lọ keo 10L</v>
          </cell>
          <cell r="C1687" t="str">
            <v>Chiếc</v>
          </cell>
        </row>
        <row r="1688">
          <cell r="A1688" t="str">
            <v>C2000218</v>
          </cell>
          <cell r="B1688" t="str">
            <v>Lọ keo 2kg</v>
          </cell>
          <cell r="C1688" t="str">
            <v>Chiếc</v>
          </cell>
        </row>
        <row r="1689">
          <cell r="A1689" t="str">
            <v>C2000219</v>
          </cell>
          <cell r="B1689" t="str">
            <v>Lọ keo 5kg</v>
          </cell>
          <cell r="C1689" t="str">
            <v>Chiếc</v>
          </cell>
        </row>
        <row r="1690">
          <cell r="A1690" t="str">
            <v>C2000220</v>
          </cell>
          <cell r="B1690" t="str">
            <v>Lọ keo 5L</v>
          </cell>
          <cell r="C1690" t="str">
            <v>Chiếc</v>
          </cell>
        </row>
        <row r="1691">
          <cell r="A1691" t="str">
            <v>C2000221</v>
          </cell>
          <cell r="B1691" t="str">
            <v>Lót ly nhựa dẻo</v>
          </cell>
          <cell r="C1691" t="str">
            <v>Cái</v>
          </cell>
        </row>
        <row r="1692">
          <cell r="A1692" t="str">
            <v>C2000222</v>
          </cell>
          <cell r="B1692" t="str">
            <v>Tấm lót sàn nhựa 40*40</v>
          </cell>
          <cell r="C1692" t="str">
            <v>Cái</v>
          </cell>
        </row>
        <row r="1693">
          <cell r="A1693" t="str">
            <v>C2000224</v>
          </cell>
          <cell r="B1693" t="str">
            <v>Ly nhựa đen</v>
          </cell>
          <cell r="C1693" t="str">
            <v>Cái</v>
          </cell>
        </row>
        <row r="1694">
          <cell r="A1694" t="str">
            <v>C2000227</v>
          </cell>
          <cell r="B1694" t="str">
            <v>Ly rượu Soju</v>
          </cell>
          <cell r="C1694" t="str">
            <v>Chiếc</v>
          </cell>
        </row>
        <row r="1695">
          <cell r="A1695" t="str">
            <v>C2000228</v>
          </cell>
          <cell r="B1695" t="str">
            <v>Ly thủy tinh eo 500ml</v>
          </cell>
          <cell r="C1695" t="str">
            <v>Cái</v>
          </cell>
        </row>
        <row r="1696">
          <cell r="A1696" t="str">
            <v>C2000229</v>
          </cell>
          <cell r="B1696" t="str">
            <v>Ly thủy tinh 380ml</v>
          </cell>
          <cell r="C1696" t="str">
            <v>Cái</v>
          </cell>
        </row>
        <row r="1697">
          <cell r="A1697" t="str">
            <v>C2000230</v>
          </cell>
          <cell r="B1697" t="str">
            <v>Ly vang</v>
          </cell>
          <cell r="C1697" t="str">
            <v>Cái</v>
          </cell>
        </row>
        <row r="1698">
          <cell r="A1698" t="str">
            <v>C2000231</v>
          </cell>
          <cell r="B1698" t="str">
            <v>Mặt kính (phụ kiện nồi lẩu hơi loại sứ)</v>
          </cell>
          <cell r="C1698" t="str">
            <v>Chiếc</v>
          </cell>
        </row>
        <row r="1699">
          <cell r="A1699" t="str">
            <v>C2000232</v>
          </cell>
          <cell r="B1699" t="str">
            <v>Menu gỗ Bò tơ để bàn A5</v>
          </cell>
          <cell r="C1699" t="str">
            <v>Chiếc</v>
          </cell>
        </row>
        <row r="1700">
          <cell r="A1700" t="str">
            <v>C2000234</v>
          </cell>
          <cell r="B1700" t="str">
            <v>Mở Bia</v>
          </cell>
          <cell r="C1700" t="str">
            <v>Cái</v>
          </cell>
        </row>
        <row r="1701">
          <cell r="A1701" t="str">
            <v>C2000235</v>
          </cell>
          <cell r="B1701" t="str">
            <v>Môi số 12 to</v>
          </cell>
          <cell r="C1701" t="str">
            <v>Cái</v>
          </cell>
        </row>
        <row r="1702">
          <cell r="A1702" t="str">
            <v>C2000236</v>
          </cell>
          <cell r="B1702" t="str">
            <v>Môi 12 thủng Loe</v>
          </cell>
          <cell r="C1702" t="str">
            <v>Cái</v>
          </cell>
        </row>
        <row r="1703">
          <cell r="A1703" t="str">
            <v>C2000237</v>
          </cell>
          <cell r="B1703" t="str">
            <v>Môi bè</v>
          </cell>
          <cell r="C1703" t="str">
            <v>Chiếc</v>
          </cell>
        </row>
        <row r="1704">
          <cell r="A1704" t="str">
            <v>C2000238</v>
          </cell>
          <cell r="B1704" t="str">
            <v>Môi lành P12</v>
          </cell>
          <cell r="C1704" t="str">
            <v>Chiếc</v>
          </cell>
        </row>
        <row r="1705">
          <cell r="A1705" t="str">
            <v>C2000239</v>
          </cell>
          <cell r="B1705" t="str">
            <v>Muôi lẩu cán ngắn ( vá 7 lùn)</v>
          </cell>
          <cell r="C1705" t="str">
            <v>Chiếc</v>
          </cell>
        </row>
        <row r="1706">
          <cell r="A1706" t="str">
            <v>C2000240</v>
          </cell>
          <cell r="B1706" t="str">
            <v>Muôi canh nhân viên (NV)</v>
          </cell>
          <cell r="C1706" t="str">
            <v>Chiếc</v>
          </cell>
        </row>
        <row r="1707">
          <cell r="A1707" t="str">
            <v>C2000241</v>
          </cell>
          <cell r="B1707" t="str">
            <v>Muôi thủng</v>
          </cell>
          <cell r="C1707" t="str">
            <v>Cái</v>
          </cell>
        </row>
        <row r="1708">
          <cell r="A1708" t="str">
            <v>C2000242</v>
          </cell>
          <cell r="B1708" t="str">
            <v>Muôi xào bè 16</v>
          </cell>
          <cell r="C1708" t="str">
            <v>Chiếc</v>
          </cell>
        </row>
        <row r="1709">
          <cell r="A1709" t="str">
            <v>C2000243</v>
          </cell>
          <cell r="B1709" t="str">
            <v>Muỗng (SP303)(Plain+C)</v>
          </cell>
          <cell r="C1709" t="str">
            <v>Chiếc</v>
          </cell>
        </row>
        <row r="1710">
          <cell r="A1710" t="str">
            <v>C2000244</v>
          </cell>
          <cell r="B1710" t="str">
            <v>Muỗng inox sữa chua</v>
          </cell>
          <cell r="C1710" t="str">
            <v>Cái</v>
          </cell>
        </row>
        <row r="1711">
          <cell r="A1711" t="str">
            <v>C2000245</v>
          </cell>
          <cell r="B1711" t="str">
            <v>Muỗng khuấy nhựa dài</v>
          </cell>
          <cell r="C1711" t="str">
            <v>Chiếc</v>
          </cell>
        </row>
        <row r="1712">
          <cell r="A1712" t="str">
            <v>C2000246</v>
          </cell>
          <cell r="B1712" t="str">
            <v>Nạo đa năng trắng</v>
          </cell>
          <cell r="C1712" t="str">
            <v>Chiếc</v>
          </cell>
        </row>
        <row r="1713">
          <cell r="A1713" t="str">
            <v>C2000247</v>
          </cell>
          <cell r="B1713" t="str">
            <v>Nạo đa năng xịn</v>
          </cell>
          <cell r="C1713" t="str">
            <v>Chiếc</v>
          </cell>
        </row>
        <row r="1714">
          <cell r="A1714" t="str">
            <v>C2000248</v>
          </cell>
          <cell r="B1714" t="str">
            <v>Nạo vỏ đỏ</v>
          </cell>
          <cell r="C1714" t="str">
            <v>Chiếc</v>
          </cell>
        </row>
        <row r="1715">
          <cell r="A1715" t="str">
            <v>C2000251</v>
          </cell>
          <cell r="B1715" t="str">
            <v>Nắp nồi (phụ kiện nồi lẩu hơi loại sứ)</v>
          </cell>
          <cell r="C1715" t="str">
            <v>Chiếc</v>
          </cell>
        </row>
        <row r="1716">
          <cell r="A1716" t="str">
            <v>C2000252</v>
          </cell>
          <cell r="B1716" t="str">
            <v>Nắp tô 1000</v>
          </cell>
          <cell r="C1716" t="str">
            <v>Cái</v>
          </cell>
        </row>
        <row r="1717">
          <cell r="A1717" t="str">
            <v>C2000253</v>
          </cell>
          <cell r="B1717" t="str">
            <v>Nhíp nhổ xương cá</v>
          </cell>
          <cell r="C1717" t="str">
            <v>Cái</v>
          </cell>
        </row>
        <row r="1718">
          <cell r="A1718" t="str">
            <v>C2000254</v>
          </cell>
          <cell r="B1718" t="str">
            <v>Nĩa inox 3 chia ( Dĩa ăn )</v>
          </cell>
          <cell r="C1718" t="str">
            <v>cái</v>
          </cell>
        </row>
        <row r="1719">
          <cell r="A1719" t="str">
            <v>C2000255</v>
          </cell>
          <cell r="B1719" t="str">
            <v>Nồi đất 0.5L</v>
          </cell>
          <cell r="C1719" t="str">
            <v>Chiếc</v>
          </cell>
        </row>
        <row r="1720">
          <cell r="A1720" t="str">
            <v>C2000256</v>
          </cell>
          <cell r="B1720" t="str">
            <v>Nồi đất 7ing</v>
          </cell>
          <cell r="C1720" t="str">
            <v>Chiếc</v>
          </cell>
        </row>
        <row r="1721">
          <cell r="A1721" t="str">
            <v>C2000257</v>
          </cell>
          <cell r="B1721" t="str">
            <v>Nồi gang 30L</v>
          </cell>
          <cell r="C1721" t="str">
            <v>Chiếc</v>
          </cell>
        </row>
        <row r="1722">
          <cell r="A1722" t="str">
            <v>C2000258</v>
          </cell>
          <cell r="B1722" t="str">
            <v>Nồi gang 10L</v>
          </cell>
          <cell r="C1722" t="str">
            <v>Chiếc</v>
          </cell>
        </row>
        <row r="1723">
          <cell r="A1723" t="str">
            <v>C2000259</v>
          </cell>
          <cell r="B1723" t="str">
            <v>Nồi gang 70L</v>
          </cell>
          <cell r="C1723" t="str">
            <v>Chiếc</v>
          </cell>
        </row>
        <row r="1724">
          <cell r="A1724" t="str">
            <v>C2000260</v>
          </cell>
          <cell r="B1724" t="str">
            <v>Nồi inox 10L</v>
          </cell>
          <cell r="C1724" t="str">
            <v>Chiếc</v>
          </cell>
        </row>
        <row r="1725">
          <cell r="A1725" t="str">
            <v>C2000261</v>
          </cell>
          <cell r="B1725" t="str">
            <v>Nồi inox 20L</v>
          </cell>
          <cell r="C1725" t="str">
            <v>Chiếc</v>
          </cell>
        </row>
        <row r="1726">
          <cell r="A1726" t="str">
            <v>C2000262</v>
          </cell>
          <cell r="B1726" t="str">
            <v>Nồi lẩu inox P24</v>
          </cell>
          <cell r="C1726" t="str">
            <v>Cái</v>
          </cell>
        </row>
        <row r="1727">
          <cell r="A1727" t="str">
            <v>C2000263</v>
          </cell>
          <cell r="B1727" t="str">
            <v>Nồi inox 40L</v>
          </cell>
          <cell r="C1727" t="str">
            <v>Chiếc</v>
          </cell>
        </row>
        <row r="1728">
          <cell r="A1728" t="str">
            <v>C2000264</v>
          </cell>
          <cell r="B1728" t="str">
            <v>Nồi lẩu</v>
          </cell>
          <cell r="C1728" t="str">
            <v>Cái</v>
          </cell>
        </row>
        <row r="1729">
          <cell r="A1729" t="str">
            <v>C2000265</v>
          </cell>
          <cell r="B1729" t="str">
            <v>Nồi lẩu hơi (loại sứ)</v>
          </cell>
          <cell r="C1729" t="str">
            <v>Chiếc</v>
          </cell>
        </row>
        <row r="1730">
          <cell r="A1730" t="str">
            <v>C2000266</v>
          </cell>
          <cell r="B1730" t="str">
            <v>Nồi lẩu inox P26</v>
          </cell>
          <cell r="C1730" t="str">
            <v>Cái</v>
          </cell>
        </row>
        <row r="1731">
          <cell r="A1731" t="str">
            <v>C2000267</v>
          </cell>
          <cell r="B1731" t="str">
            <v>Nồi lẩu hơi (loại sứ) công suất 2800W</v>
          </cell>
          <cell r="C1731" t="str">
            <v>Cái</v>
          </cell>
        </row>
        <row r="1732">
          <cell r="A1732" t="str">
            <v>C2000268</v>
          </cell>
          <cell r="B1732" t="str">
            <v>Nồi nhôm 10L</v>
          </cell>
          <cell r="C1732" t="str">
            <v>Chiếc</v>
          </cell>
        </row>
        <row r="1733">
          <cell r="A1733" t="str">
            <v>C2000269</v>
          </cell>
          <cell r="B1733" t="str">
            <v>Nồi nhôm 20L</v>
          </cell>
          <cell r="C1733" t="str">
            <v>Chiếc</v>
          </cell>
        </row>
        <row r="1734">
          <cell r="A1734" t="str">
            <v>C2000270</v>
          </cell>
          <cell r="B1734" t="str">
            <v>Nồi nhôm 30L</v>
          </cell>
          <cell r="C1734" t="str">
            <v>Chiếc</v>
          </cell>
        </row>
        <row r="1735">
          <cell r="A1735" t="str">
            <v>C2000271</v>
          </cell>
          <cell r="B1735" t="str">
            <v>Nồi nhôm 60L dày</v>
          </cell>
          <cell r="C1735" t="str">
            <v>Chiếc</v>
          </cell>
        </row>
        <row r="1736">
          <cell r="A1736" t="str">
            <v>C2000272</v>
          </cell>
          <cell r="B1736" t="str">
            <v>Nồi sứ ( phụ kiện nồi lẩu hơi loại sứ)</v>
          </cell>
          <cell r="C1736" t="str">
            <v>Chiếc</v>
          </cell>
        </row>
        <row r="1737">
          <cell r="A1737" t="str">
            <v>C2000273</v>
          </cell>
          <cell r="B1737" t="str">
            <v>Nồi gang đen nắp kính P18</v>
          </cell>
          <cell r="C1737" t="str">
            <v>Chiếc</v>
          </cell>
        </row>
        <row r="1738">
          <cell r="A1738" t="str">
            <v>C2000274</v>
          </cell>
          <cell r="B1738" t="str">
            <v>Thố gang trắng nắp thủy tinh (Nồi xông hơi phi 19</v>
          </cell>
          <cell r="C1738" t="str">
            <v>Chiếc</v>
          </cell>
        </row>
        <row r="1739">
          <cell r="A1739" t="str">
            <v>C2000275</v>
          </cell>
          <cell r="B1739" t="str">
            <v>Ô cầm tay LongWang</v>
          </cell>
          <cell r="C1739" t="str">
            <v>Cái</v>
          </cell>
        </row>
        <row r="1740">
          <cell r="A1740" t="str">
            <v>C2000276</v>
          </cell>
          <cell r="B1740" t="str">
            <v>Pallet sắt kho</v>
          </cell>
          <cell r="C1740" t="str">
            <v>Cái</v>
          </cell>
        </row>
        <row r="1741">
          <cell r="A1741" t="str">
            <v>C2000277</v>
          </cell>
          <cell r="B1741" t="str">
            <v>Phễu nhựa</v>
          </cell>
          <cell r="C1741" t="str">
            <v>Cái</v>
          </cell>
        </row>
        <row r="1742">
          <cell r="A1742" t="str">
            <v>C2000278</v>
          </cell>
          <cell r="B1742" t="str">
            <v>Phới 35</v>
          </cell>
          <cell r="C1742" t="str">
            <v>Chiếc</v>
          </cell>
        </row>
        <row r="1743">
          <cell r="A1743" t="str">
            <v>C2000279</v>
          </cell>
          <cell r="B1743" t="str">
            <v>Phới 40</v>
          </cell>
          <cell r="C1743" t="str">
            <v>Chiếc</v>
          </cell>
        </row>
        <row r="1744">
          <cell r="A1744" t="str">
            <v>C2000280</v>
          </cell>
          <cell r="B1744" t="str">
            <v>Phới 45</v>
          </cell>
          <cell r="C1744" t="str">
            <v>Chiếc</v>
          </cell>
        </row>
        <row r="1745">
          <cell r="A1745" t="str">
            <v>C2000281</v>
          </cell>
          <cell r="B1745" t="str">
            <v>Phới 50</v>
          </cell>
          <cell r="C1745" t="str">
            <v>Chiếc</v>
          </cell>
        </row>
        <row r="1746">
          <cell r="A1746" t="str">
            <v>C2000282</v>
          </cell>
          <cell r="B1746" t="str">
            <v>Phới đánh trứng to</v>
          </cell>
          <cell r="C1746" t="str">
            <v>Chiếc</v>
          </cell>
        </row>
        <row r="1747">
          <cell r="A1747" t="str">
            <v>C2000283</v>
          </cell>
          <cell r="B1747" t="str">
            <v>Que khuấy nhựa dài</v>
          </cell>
          <cell r="C1747" t="str">
            <v>Chiếc</v>
          </cell>
        </row>
        <row r="1748">
          <cell r="A1748" t="str">
            <v>C2000284</v>
          </cell>
          <cell r="B1748" t="str">
            <v>Que quết nhân</v>
          </cell>
          <cell r="C1748" t="str">
            <v>Cái</v>
          </cell>
        </row>
        <row r="1749">
          <cell r="A1749" t="str">
            <v>C2000285</v>
          </cell>
          <cell r="B1749" t="str">
            <v>Lọc rây inox 6cm</v>
          </cell>
          <cell r="C1749" t="str">
            <v>Cái</v>
          </cell>
        </row>
        <row r="1750">
          <cell r="A1750" t="str">
            <v>C2000286</v>
          </cell>
          <cell r="B1750" t="str">
            <v>Lọc rây inox 25cm</v>
          </cell>
          <cell r="C1750" t="str">
            <v>Cái</v>
          </cell>
        </row>
        <row r="1751">
          <cell r="A1751" t="str">
            <v>C2000287</v>
          </cell>
          <cell r="B1751" t="str">
            <v>Rổ chữ nhật</v>
          </cell>
          <cell r="C1751" t="str">
            <v>Chiếc</v>
          </cell>
        </row>
        <row r="1752">
          <cell r="A1752" t="str">
            <v>C2000288</v>
          </cell>
          <cell r="B1752" t="str">
            <v>Rổ chữ nhật 3T</v>
          </cell>
          <cell r="C1752" t="str">
            <v>Chiếc</v>
          </cell>
        </row>
        <row r="1753">
          <cell r="A1753" t="str">
            <v>C2000289</v>
          </cell>
          <cell r="B1753" t="str">
            <v>Rổ chữ nhật 3T4</v>
          </cell>
          <cell r="C1753" t="str">
            <v>Chiếc</v>
          </cell>
        </row>
        <row r="1754">
          <cell r="A1754" t="str">
            <v>C2000290</v>
          </cell>
          <cell r="B1754" t="str">
            <v>Rổ chữ nhật 3T6</v>
          </cell>
          <cell r="C1754" t="str">
            <v>Chiếc</v>
          </cell>
        </row>
        <row r="1755">
          <cell r="A1755" t="str">
            <v>C2000291</v>
          </cell>
          <cell r="B1755" t="str">
            <v>Rổ chữ nhật 3T8</v>
          </cell>
          <cell r="C1755" t="str">
            <v>Chiếc</v>
          </cell>
        </row>
        <row r="1756">
          <cell r="A1756" t="str">
            <v>C2000292</v>
          </cell>
          <cell r="B1756" t="str">
            <v>Rổ sóng bầu</v>
          </cell>
          <cell r="C1756" t="str">
            <v>Chiếc</v>
          </cell>
        </row>
        <row r="1757">
          <cell r="A1757" t="str">
            <v>C2000293</v>
          </cell>
          <cell r="B1757" t="str">
            <v>Rổ Thiên Nga Trung</v>
          </cell>
          <cell r="C1757" t="str">
            <v>Chiếc</v>
          </cell>
        </row>
        <row r="1758">
          <cell r="A1758" t="str">
            <v>C2000294</v>
          </cell>
          <cell r="B1758" t="str">
            <v>Rổ sóng 2 lỗ</v>
          </cell>
          <cell r="C1758" t="str">
            <v>Chiếc</v>
          </cell>
        </row>
        <row r="1759">
          <cell r="A1759" t="str">
            <v>C2000295</v>
          </cell>
          <cell r="B1759" t="str">
            <v>Rổ sóng 4 lỗ</v>
          </cell>
          <cell r="C1759" t="str">
            <v>Chiếc</v>
          </cell>
        </row>
        <row r="1760">
          <cell r="A1760" t="str">
            <v>C2000296</v>
          </cell>
          <cell r="B1760" t="str">
            <v>Rổ sóng 8 lỗ</v>
          </cell>
          <cell r="C1760" t="str">
            <v>Chiếc</v>
          </cell>
        </row>
        <row r="1761">
          <cell r="A1761" t="str">
            <v>C2000297</v>
          </cell>
          <cell r="B1761" t="str">
            <v>Sóng bầu 5050</v>
          </cell>
          <cell r="C1761" t="str">
            <v>Chiếc</v>
          </cell>
        </row>
        <row r="1762">
          <cell r="A1762" t="str">
            <v>C2000298</v>
          </cell>
          <cell r="B1762" t="str">
            <v>Sóng nhựa bít 2T5</v>
          </cell>
          <cell r="C1762" t="str">
            <v>Cái</v>
          </cell>
        </row>
        <row r="1763">
          <cell r="A1763" t="str">
            <v>C2000299</v>
          </cell>
          <cell r="B1763" t="str">
            <v>Sóng nhựa hở 2T5</v>
          </cell>
          <cell r="C1763" t="str">
            <v>Cái</v>
          </cell>
        </row>
        <row r="1764">
          <cell r="A1764" t="str">
            <v>C2000300</v>
          </cell>
          <cell r="B1764" t="str">
            <v>Sóng nhựa Song Long Bầu (55x38x21,5 cm)</v>
          </cell>
          <cell r="C1764" t="str">
            <v>Chiếc</v>
          </cell>
        </row>
        <row r="1765">
          <cell r="A1765" t="str">
            <v>C2000301</v>
          </cell>
          <cell r="B1765" t="str">
            <v>Súng điện</v>
          </cell>
          <cell r="C1765" t="str">
            <v>Chiếc</v>
          </cell>
        </row>
        <row r="1766">
          <cell r="A1766" t="str">
            <v>C2000302</v>
          </cell>
          <cell r="B1766" t="str">
            <v>Thảm bar</v>
          </cell>
          <cell r="C1766" t="str">
            <v>Cái</v>
          </cell>
        </row>
        <row r="1767">
          <cell r="A1767" t="str">
            <v>C2000303</v>
          </cell>
          <cell r="B1767" t="str">
            <v>Thảm nhung</v>
          </cell>
          <cell r="C1767" t="str">
            <v>Cái</v>
          </cell>
        </row>
        <row r="1768">
          <cell r="A1768" t="str">
            <v>C2000304</v>
          </cell>
          <cell r="B1768" t="str">
            <v>Thìa cà phê</v>
          </cell>
          <cell r="C1768" t="str">
            <v>Cái</v>
          </cell>
        </row>
        <row r="1769">
          <cell r="A1769" t="str">
            <v>C2000305</v>
          </cell>
          <cell r="B1769" t="str">
            <v>Thìa sen</v>
          </cell>
          <cell r="C1769" t="str">
            <v>Chiếc</v>
          </cell>
        </row>
        <row r="1770">
          <cell r="A1770" t="str">
            <v>C2000306</v>
          </cell>
          <cell r="B1770" t="str">
            <v>Thố tròn inox 16cm</v>
          </cell>
          <cell r="C1770" t="str">
            <v>Chiếc</v>
          </cell>
        </row>
        <row r="1771">
          <cell r="A1771" t="str">
            <v>C2000307</v>
          </cell>
          <cell r="B1771" t="str">
            <v>Thớt nhựa (35*50*2)</v>
          </cell>
          <cell r="C1771" t="str">
            <v>Chiếc</v>
          </cell>
        </row>
        <row r="1772">
          <cell r="A1772" t="str">
            <v>C2000308</v>
          </cell>
          <cell r="B1772" t="str">
            <v>Thớt đỏ (35*50)</v>
          </cell>
          <cell r="C1772" t="str">
            <v>Chiếc</v>
          </cell>
        </row>
        <row r="1773">
          <cell r="A1773" t="str">
            <v>C2000309</v>
          </cell>
          <cell r="B1773" t="str">
            <v>Thớt gỗ</v>
          </cell>
          <cell r="C1773" t="str">
            <v>Chiếc</v>
          </cell>
        </row>
        <row r="1774">
          <cell r="A1774" t="str">
            <v>C2000310</v>
          </cell>
          <cell r="B1774" t="str">
            <v>Thớt nhựa (40*60*3)</v>
          </cell>
          <cell r="C1774" t="str">
            <v>Chiếc</v>
          </cell>
        </row>
        <row r="1775">
          <cell r="A1775" t="str">
            <v>C2000311</v>
          </cell>
          <cell r="B1775" t="str">
            <v>Thớt nhựa (40*60*2)</v>
          </cell>
          <cell r="C1775" t="str">
            <v>Chiếc</v>
          </cell>
        </row>
        <row r="1776">
          <cell r="A1776" t="str">
            <v>C2000312</v>
          </cell>
          <cell r="B1776" t="str">
            <v>Thớt nhựa (40*60*5)</v>
          </cell>
          <cell r="C1776" t="str">
            <v>Chiếc</v>
          </cell>
        </row>
        <row r="1777">
          <cell r="A1777" t="str">
            <v>C2000313</v>
          </cell>
          <cell r="B1777" t="str">
            <v>Thớt trắng (35*50)</v>
          </cell>
          <cell r="C1777" t="str">
            <v>Chiếc</v>
          </cell>
        </row>
        <row r="1778">
          <cell r="A1778" t="str">
            <v>C2000314</v>
          </cell>
          <cell r="B1778" t="str">
            <v>Thùng nhựa 60L</v>
          </cell>
          <cell r="C1778" t="str">
            <v>Cái</v>
          </cell>
        </row>
        <row r="1779">
          <cell r="A1779" t="str">
            <v>C2000316</v>
          </cell>
          <cell r="B1779" t="str">
            <v>Thùng nhựa 80L</v>
          </cell>
          <cell r="C1779" t="str">
            <v>Cái</v>
          </cell>
        </row>
        <row r="1780">
          <cell r="A1780" t="str">
            <v>C2000317</v>
          </cell>
          <cell r="B1780" t="str">
            <v>Thùng đựng ô dù thép</v>
          </cell>
          <cell r="C1780" t="str">
            <v>Cái</v>
          </cell>
        </row>
        <row r="1781">
          <cell r="A1781" t="str">
            <v>C2000318</v>
          </cell>
          <cell r="B1781" t="str">
            <v>Thùng rác lật 60L</v>
          </cell>
          <cell r="C1781" t="str">
            <v>Cái</v>
          </cell>
        </row>
        <row r="1782">
          <cell r="A1782" t="str">
            <v>C2000319</v>
          </cell>
          <cell r="B1782" t="str">
            <v>Thùng rác inox tròn có gạc tàn</v>
          </cell>
          <cell r="C1782" t="str">
            <v>Cái</v>
          </cell>
        </row>
        <row r="1783">
          <cell r="A1783" t="str">
            <v>C2000320</v>
          </cell>
          <cell r="B1783" t="str">
            <v>Tiêu bóng (067-3 đen) (bát chấm đen)</v>
          </cell>
          <cell r="C1783" t="str">
            <v>Chiếc</v>
          </cell>
        </row>
        <row r="1784">
          <cell r="A1784" t="str">
            <v>C2000321</v>
          </cell>
          <cell r="B1784" t="str">
            <v>Tô vuông 6 (BV251-6) Melamine</v>
          </cell>
          <cell r="C1784" t="str">
            <v>Cái</v>
          </cell>
        </row>
        <row r="1785">
          <cell r="A1785" t="str">
            <v>C2000322</v>
          </cell>
          <cell r="B1785" t="str">
            <v>Tô 6.5 (BV025-6.5)(Plain+C)</v>
          </cell>
          <cell r="C1785" t="str">
            <v>Chiếc</v>
          </cell>
        </row>
        <row r="1786">
          <cell r="A1786" t="str">
            <v>C2000323</v>
          </cell>
          <cell r="B1786" t="str">
            <v>Tô salad 8.9 (BV277-8.9) Melamine</v>
          </cell>
          <cell r="C1786" t="str">
            <v>Cái</v>
          </cell>
        </row>
        <row r="1787">
          <cell r="A1787" t="str">
            <v>C2000324</v>
          </cell>
          <cell r="B1787" t="str">
            <v>Tô P17 (bát tô)</v>
          </cell>
          <cell r="C1787" t="str">
            <v>Chiếc</v>
          </cell>
        </row>
        <row r="1788">
          <cell r="A1788" t="str">
            <v>C2000325</v>
          </cell>
          <cell r="B1788" t="str">
            <v>Ủng nam</v>
          </cell>
          <cell r="C1788" t="str">
            <v>đôi</v>
          </cell>
        </row>
        <row r="1789">
          <cell r="A1789" t="str">
            <v>C2000326</v>
          </cell>
          <cell r="B1789" t="str">
            <v>Ủng nữ</v>
          </cell>
          <cell r="C1789" t="str">
            <v>đôi</v>
          </cell>
        </row>
        <row r="1790">
          <cell r="A1790" t="str">
            <v>C2000327</v>
          </cell>
          <cell r="B1790" t="str">
            <v>Ủng xanh cửu long</v>
          </cell>
          <cell r="C1790" t="str">
            <v>đôi</v>
          </cell>
        </row>
        <row r="1791">
          <cell r="A1791" t="str">
            <v>C2000328</v>
          </cell>
          <cell r="B1791" t="str">
            <v>Vá súp lớn (SP257)(Plain+C)</v>
          </cell>
          <cell r="C1791" t="str">
            <v>Chiếc</v>
          </cell>
        </row>
        <row r="1792">
          <cell r="A1792" t="str">
            <v>C2000329</v>
          </cell>
          <cell r="B1792" t="str">
            <v>Vỉ hấp (phụ kiện nồi lẩu hơi loại sứ)</v>
          </cell>
          <cell r="C1792" t="str">
            <v>Chiếc</v>
          </cell>
        </row>
        <row r="1793">
          <cell r="A1793" t="str">
            <v>C2000330</v>
          </cell>
          <cell r="B1793" t="str">
            <v>Vỉ nướng Inox</v>
          </cell>
          <cell r="C1793" t="str">
            <v>Chiếc</v>
          </cell>
        </row>
        <row r="1794">
          <cell r="A1794" t="str">
            <v>C2000331</v>
          </cell>
          <cell r="B1794" t="str">
            <v>Vỉ phồng nướng</v>
          </cell>
          <cell r="C1794" t="str">
            <v>Chiếc</v>
          </cell>
        </row>
        <row r="1795">
          <cell r="A1795" t="str">
            <v>C2000332</v>
          </cell>
          <cell r="B1795" t="str">
            <v>Vỉ tre hấp 20cm</v>
          </cell>
          <cell r="C1795" t="str">
            <v>Chiếc</v>
          </cell>
        </row>
        <row r="1796">
          <cell r="A1796" t="str">
            <v>C2000333</v>
          </cell>
          <cell r="B1796" t="str">
            <v>Vỉ xòe hấp</v>
          </cell>
          <cell r="C1796" t="str">
            <v>Chiếc</v>
          </cell>
        </row>
        <row r="1797">
          <cell r="A1797" t="str">
            <v>C2000334</v>
          </cell>
          <cell r="B1797" t="str">
            <v>Vỏ CO2 Keg 19.5L</v>
          </cell>
          <cell r="C1797" t="str">
            <v>Vỏ</v>
          </cell>
        </row>
        <row r="1798">
          <cell r="A1798" t="str">
            <v>C2000335</v>
          </cell>
          <cell r="B1798" t="str">
            <v>Vỏ bia tươi Budweiser Keg 19.5L</v>
          </cell>
          <cell r="C1798" t="str">
            <v>Vỏ</v>
          </cell>
        </row>
        <row r="1799">
          <cell r="A1799" t="str">
            <v>C2000336</v>
          </cell>
          <cell r="B1799" t="str">
            <v>Vỏ bia tươi Hoegaarden Keg 19.5L</v>
          </cell>
          <cell r="C1799" t="str">
            <v>Vỏ</v>
          </cell>
        </row>
        <row r="1800">
          <cell r="A1800" t="str">
            <v>C2000337</v>
          </cell>
          <cell r="B1800" t="str">
            <v>Vỏ bình nước 20L</v>
          </cell>
          <cell r="C1800" t="str">
            <v>Cái</v>
          </cell>
        </row>
        <row r="1801">
          <cell r="A1801" t="str">
            <v>C2000340</v>
          </cell>
          <cell r="B1801" t="str">
            <v>Vợt cá</v>
          </cell>
          <cell r="C1801" t="str">
            <v>Chiếc</v>
          </cell>
        </row>
        <row r="1802">
          <cell r="A1802" t="str">
            <v>C2000341</v>
          </cell>
          <cell r="B1802" t="str">
            <v>Xiên cắm order</v>
          </cell>
          <cell r="C1802" t="str">
            <v>Cái</v>
          </cell>
        </row>
        <row r="1803">
          <cell r="A1803" t="str">
            <v>C2000343</v>
          </cell>
          <cell r="B1803" t="str">
            <v>Xịt tương 450ml</v>
          </cell>
          <cell r="C1803" t="str">
            <v>Chiếc</v>
          </cell>
        </row>
        <row r="1804">
          <cell r="A1804" t="str">
            <v>C2000344</v>
          </cell>
          <cell r="B1804" t="str">
            <v>Xô nhựa 35L</v>
          </cell>
          <cell r="C1804" t="str">
            <v>Cái</v>
          </cell>
        </row>
        <row r="1805">
          <cell r="A1805" t="str">
            <v>C2000345</v>
          </cell>
          <cell r="B1805" t="str">
            <v>Xô đá quai</v>
          </cell>
          <cell r="C1805" t="str">
            <v>Chiếc</v>
          </cell>
        </row>
        <row r="1806">
          <cell r="A1806" t="str">
            <v>C2000346</v>
          </cell>
          <cell r="B1806" t="str">
            <v>Xô đá quai đựng vỏ 15.5*13.5.10.5</v>
          </cell>
          <cell r="C1806" t="str">
            <v>Chiếc</v>
          </cell>
        </row>
        <row r="1807">
          <cell r="A1807" t="str">
            <v>C2000347</v>
          </cell>
          <cell r="B1807" t="str">
            <v>Xô inox P30</v>
          </cell>
          <cell r="C1807" t="str">
            <v>Cái</v>
          </cell>
        </row>
        <row r="1808">
          <cell r="A1808" t="str">
            <v>C2000348</v>
          </cell>
          <cell r="B1808" t="str">
            <v>Xúc đá inox</v>
          </cell>
          <cell r="C1808" t="str">
            <v>Cái</v>
          </cell>
        </row>
        <row r="1809">
          <cell r="A1809" t="str">
            <v>C2000349</v>
          </cell>
          <cell r="B1809" t="str">
            <v>Xửng hấp tre 15 cm</v>
          </cell>
          <cell r="C1809" t="str">
            <v>Chiếc</v>
          </cell>
        </row>
        <row r="1810">
          <cell r="A1810" t="str">
            <v>C2000350</v>
          </cell>
          <cell r="B1810" t="str">
            <v>Xửng hấp tre 18 cm</v>
          </cell>
          <cell r="C1810" t="str">
            <v>Chiếc</v>
          </cell>
        </row>
        <row r="1811">
          <cell r="A1811" t="str">
            <v>C2000351</v>
          </cell>
          <cell r="B1811" t="str">
            <v>Xửng hấp tre 20 cm</v>
          </cell>
          <cell r="C1811" t="str">
            <v>Chiếc</v>
          </cell>
        </row>
        <row r="1812">
          <cell r="A1812" t="str">
            <v>C2000352</v>
          </cell>
          <cell r="B1812" t="str">
            <v>Zic đong (đựng rượu cho món hoả diệm sơn)</v>
          </cell>
          <cell r="C1812" t="str">
            <v>Chiếc</v>
          </cell>
        </row>
        <row r="1813">
          <cell r="A1813" t="str">
            <v>C2000353</v>
          </cell>
          <cell r="B1813" t="str">
            <v>Âu inox 0.5L ( ca mỏ có nắp )</v>
          </cell>
          <cell r="C1813" t="str">
            <v>Cái</v>
          </cell>
        </row>
        <row r="1814">
          <cell r="A1814" t="str">
            <v>C2000354</v>
          </cell>
          <cell r="B1814" t="str">
            <v>Âu inox 2L ( ca mỏ có nắp )</v>
          </cell>
          <cell r="C1814" t="str">
            <v>Cái</v>
          </cell>
        </row>
        <row r="1815">
          <cell r="A1815" t="str">
            <v>C2000355</v>
          </cell>
          <cell r="B1815" t="str">
            <v>Âu cơm (bát cháo có nắp)</v>
          </cell>
          <cell r="C1815" t="str">
            <v>Cái</v>
          </cell>
        </row>
        <row r="1816">
          <cell r="A1816" t="str">
            <v>C2000358</v>
          </cell>
          <cell r="B1816" t="str">
            <v>Bản đá CN 2917 17x29cm</v>
          </cell>
          <cell r="C1816" t="str">
            <v>Chiếc</v>
          </cell>
        </row>
        <row r="1817">
          <cell r="A1817" t="str">
            <v>C2000359</v>
          </cell>
          <cell r="B1817" t="str">
            <v>Bản gang tròn P24</v>
          </cell>
          <cell r="C1817" t="str">
            <v>Chiếc</v>
          </cell>
        </row>
        <row r="1818">
          <cell r="A1818" t="str">
            <v>C2000360</v>
          </cell>
          <cell r="B1818" t="str">
            <v>Bản gang tròn P20</v>
          </cell>
          <cell r="C1818" t="str">
            <v>Chiếc</v>
          </cell>
        </row>
        <row r="1819">
          <cell r="A1819" t="str">
            <v>C2000361</v>
          </cell>
          <cell r="B1819" t="str">
            <v>Bản gang tròn P18 đáy gỗ</v>
          </cell>
          <cell r="C1819" t="str">
            <v>Chiếc</v>
          </cell>
        </row>
        <row r="1820">
          <cell r="A1820" t="str">
            <v>C2000362</v>
          </cell>
          <cell r="B1820" t="str">
            <v>Bảng đặt bàn Reseved</v>
          </cell>
          <cell r="C1820" t="str">
            <v>Cái</v>
          </cell>
        </row>
        <row r="1821">
          <cell r="A1821" t="str">
            <v>C2000363</v>
          </cell>
          <cell r="B1821" t="str">
            <v>Bảng menu khung inox vàng</v>
          </cell>
          <cell r="C1821" t="str">
            <v>Cái</v>
          </cell>
        </row>
        <row r="1822">
          <cell r="A1822" t="str">
            <v>C2000364</v>
          </cell>
          <cell r="B1822" t="str">
            <v>Bản gỗ chữ nhật 20*30</v>
          </cell>
          <cell r="C1822" t="str">
            <v>Chiếc</v>
          </cell>
        </row>
        <row r="1823">
          <cell r="A1823" t="str">
            <v>C2000365</v>
          </cell>
          <cell r="B1823" t="str">
            <v>Bản gỗ chữ nhật tay cầm</v>
          </cell>
          <cell r="C1823" t="str">
            <v>Chiếc</v>
          </cell>
        </row>
        <row r="1824">
          <cell r="A1824" t="str">
            <v>C2000366</v>
          </cell>
          <cell r="B1824" t="str">
            <v>ĐP-Bảng tên nhân viên</v>
          </cell>
          <cell r="C1824" t="str">
            <v>Cái</v>
          </cell>
        </row>
        <row r="1825">
          <cell r="A1825" t="str">
            <v>C2000367</v>
          </cell>
          <cell r="B1825" t="str">
            <v>Bao da Ipad</v>
          </cell>
          <cell r="C1825" t="str">
            <v>Cái</v>
          </cell>
        </row>
        <row r="1826">
          <cell r="A1826" t="str">
            <v>C2000368</v>
          </cell>
          <cell r="B1826" t="str">
            <v>Bát cơm</v>
          </cell>
          <cell r="C1826" t="str">
            <v>Chiếc</v>
          </cell>
        </row>
        <row r="1827">
          <cell r="A1827" t="str">
            <v>C2000369</v>
          </cell>
          <cell r="B1827" t="str">
            <v>Bát cơm xanh nhân viên (NV)</v>
          </cell>
          <cell r="C1827" t="str">
            <v>Chiếc</v>
          </cell>
        </row>
        <row r="1828">
          <cell r="A1828" t="str">
            <v>C2000370</v>
          </cell>
          <cell r="B1828" t="str">
            <v>Bát inox P18 ( Thau)</v>
          </cell>
          <cell r="C1828" t="str">
            <v>Cái</v>
          </cell>
        </row>
        <row r="1829">
          <cell r="A1829" t="str">
            <v>C2000371</v>
          </cell>
          <cell r="B1829" t="str">
            <v>Bát inox P24 ( Thau)</v>
          </cell>
          <cell r="C1829" t="str">
            <v>Cái</v>
          </cell>
        </row>
        <row r="1830">
          <cell r="A1830" t="str">
            <v>C2000372</v>
          </cell>
          <cell r="B1830" t="str">
            <v>Bát inox P30 ( Thau)</v>
          </cell>
          <cell r="C1830" t="str">
            <v>Cái</v>
          </cell>
        </row>
        <row r="1831">
          <cell r="A1831" t="str">
            <v>C2000373</v>
          </cell>
          <cell r="B1831" t="str">
            <v>Bát inox P40 ( Thau)</v>
          </cell>
          <cell r="C1831" t="str">
            <v>Cái</v>
          </cell>
        </row>
        <row r="1832">
          <cell r="A1832" t="str">
            <v>C2000374</v>
          </cell>
          <cell r="B1832" t="str">
            <v>Bát con</v>
          </cell>
          <cell r="C1832" t="str">
            <v>Cái</v>
          </cell>
        </row>
        <row r="1833">
          <cell r="A1833" t="str">
            <v>C2000375</v>
          </cell>
          <cell r="B1833" t="str">
            <v>Bát đựng rượu</v>
          </cell>
          <cell r="C1833" t="str">
            <v>Chiếc</v>
          </cell>
        </row>
        <row r="1834">
          <cell r="A1834" t="str">
            <v>C2000376</v>
          </cell>
          <cell r="B1834" t="str">
            <v>Bát tô</v>
          </cell>
          <cell r="C1834" t="str">
            <v>Cái</v>
          </cell>
        </row>
        <row r="1835">
          <cell r="A1835" t="str">
            <v>C2000377</v>
          </cell>
          <cell r="B1835" t="str">
            <v>Bát tô nhân viên (NV)</v>
          </cell>
          <cell r="C1835" t="str">
            <v>Cái</v>
          </cell>
        </row>
        <row r="1836">
          <cell r="A1836" t="str">
            <v>C2000378</v>
          </cell>
          <cell r="B1836" t="str">
            <v>Âu đá</v>
          </cell>
          <cell r="C1836" t="str">
            <v>Chiếc</v>
          </cell>
        </row>
        <row r="1837">
          <cell r="A1837" t="str">
            <v>C2000379</v>
          </cell>
          <cell r="B1837" t="str">
            <v>Bản gang chữ nhật</v>
          </cell>
          <cell r="C1837" t="str">
            <v>Chiếc</v>
          </cell>
        </row>
        <row r="1838">
          <cell r="A1838" t="str">
            <v>C2000380</v>
          </cell>
          <cell r="B1838" t="str">
            <v>Bản gang tròn</v>
          </cell>
          <cell r="C1838" t="str">
            <v>Chiếc</v>
          </cell>
        </row>
        <row r="1839">
          <cell r="A1839" t="str">
            <v>C2000381</v>
          </cell>
          <cell r="B1839" t="str">
            <v>Bát cháo có nắp cũ</v>
          </cell>
          <cell r="C1839" t="str">
            <v>Chiếc</v>
          </cell>
        </row>
        <row r="1840">
          <cell r="A1840" t="str">
            <v>C2000382</v>
          </cell>
          <cell r="B1840" t="str">
            <v>Bát để muôi lẩu</v>
          </cell>
          <cell r="C1840" t="str">
            <v>Chiếc</v>
          </cell>
        </row>
        <row r="1841">
          <cell r="A1841" t="str">
            <v>C2000383</v>
          </cell>
          <cell r="B1841" t="str">
            <v>Bát tô cũ</v>
          </cell>
          <cell r="C1841" t="str">
            <v>Chiếc</v>
          </cell>
        </row>
        <row r="1842">
          <cell r="A1842" t="str">
            <v>C2000384</v>
          </cell>
          <cell r="B1842" t="str">
            <v>Bát thố đen đựng cơm</v>
          </cell>
          <cell r="C1842" t="str">
            <v>Chiếc</v>
          </cell>
        </row>
        <row r="1843">
          <cell r="A1843" t="str">
            <v>C2000385</v>
          </cell>
          <cell r="B1843" t="str">
            <v>Bếp từ</v>
          </cell>
          <cell r="C1843" t="str">
            <v>Chiếc</v>
          </cell>
        </row>
        <row r="1844">
          <cell r="A1844" t="str">
            <v>C2000386</v>
          </cell>
          <cell r="B1844" t="str">
            <v>Ca nhựa 5L</v>
          </cell>
          <cell r="C1844" t="str">
            <v>Chiếc</v>
          </cell>
        </row>
        <row r="1845">
          <cell r="A1845" t="str">
            <v>C2000387</v>
          </cell>
          <cell r="B1845" t="str">
            <v>Cốc đen đựng giấy</v>
          </cell>
          <cell r="C1845" t="str">
            <v>Chiếc</v>
          </cell>
        </row>
        <row r="1846">
          <cell r="A1846" t="str">
            <v>C2000388</v>
          </cell>
          <cell r="B1846" t="str">
            <v>Cốc đựng sữa chua</v>
          </cell>
          <cell r="C1846" t="str">
            <v>Chiếc</v>
          </cell>
        </row>
        <row r="1847">
          <cell r="A1847" t="str">
            <v>C2000389</v>
          </cell>
          <cell r="B1847" t="str">
            <v>Cốc thủy tinh đựng giấy</v>
          </cell>
          <cell r="C1847" t="str">
            <v>Chiếc</v>
          </cell>
        </row>
        <row r="1848">
          <cell r="A1848" t="str">
            <v>C2000390</v>
          </cell>
          <cell r="B1848" t="str">
            <v>Chảo gang P45</v>
          </cell>
          <cell r="C1848" t="str">
            <v>Chiếc</v>
          </cell>
        </row>
        <row r="1849">
          <cell r="A1849" t="str">
            <v>C2000391</v>
          </cell>
          <cell r="B1849" t="str">
            <v>Chao lỳ cán gỗ</v>
          </cell>
          <cell r="C1849" t="str">
            <v>Chiếc</v>
          </cell>
        </row>
        <row r="1850">
          <cell r="A1850" t="str">
            <v>C2000392</v>
          </cell>
          <cell r="B1850" t="str">
            <v>Chảo nhôm P60</v>
          </cell>
          <cell r="C1850" t="str">
            <v>Chiếc</v>
          </cell>
        </row>
        <row r="1851">
          <cell r="A1851" t="str">
            <v>C2000393</v>
          </cell>
          <cell r="B1851" t="str">
            <v>Chảo thép P60</v>
          </cell>
          <cell r="C1851" t="str">
            <v>Chiếc</v>
          </cell>
        </row>
        <row r="1852">
          <cell r="A1852" t="str">
            <v>C2000394</v>
          </cell>
          <cell r="B1852" t="str">
            <v>Đĩa đen 2 ngăn</v>
          </cell>
          <cell r="C1852" t="str">
            <v>Chiếc</v>
          </cell>
        </row>
        <row r="1853">
          <cell r="A1853" t="str">
            <v>C2000395</v>
          </cell>
          <cell r="B1853" t="str">
            <v>Đĩa đen cũ</v>
          </cell>
          <cell r="C1853" t="str">
            <v>Chiếc</v>
          </cell>
        </row>
        <row r="1854">
          <cell r="A1854" t="str">
            <v>C2000396</v>
          </cell>
          <cell r="B1854" t="str">
            <v>Đĩa đen vuông ( xếp rau mẹt)</v>
          </cell>
          <cell r="C1854" t="str">
            <v>Chiếc</v>
          </cell>
        </row>
        <row r="1855">
          <cell r="A1855" t="str">
            <v>C2000397</v>
          </cell>
          <cell r="B1855" t="str">
            <v>Đĩa gia vị 2 ngăn cũ</v>
          </cell>
          <cell r="C1855" t="str">
            <v>Chiếc</v>
          </cell>
        </row>
        <row r="1856">
          <cell r="A1856" t="str">
            <v>C2000398</v>
          </cell>
          <cell r="B1856" t="str">
            <v>Đũa</v>
          </cell>
          <cell r="C1856" t="str">
            <v>đôi</v>
          </cell>
        </row>
        <row r="1857">
          <cell r="A1857" t="str">
            <v>C2000399</v>
          </cell>
          <cell r="B1857" t="str">
            <v>Đũa xào</v>
          </cell>
          <cell r="C1857" t="str">
            <v>đôi</v>
          </cell>
        </row>
        <row r="1858">
          <cell r="A1858" t="str">
            <v>C2000400</v>
          </cell>
          <cell r="B1858" t="str">
            <v>Gáo múc phở</v>
          </cell>
          <cell r="C1858" t="str">
            <v>Chiếc</v>
          </cell>
        </row>
        <row r="1859">
          <cell r="A1859" t="str">
            <v>C2000401</v>
          </cell>
          <cell r="B1859" t="str">
            <v>Gạt tàn</v>
          </cell>
          <cell r="C1859" t="str">
            <v>Chiếc</v>
          </cell>
        </row>
        <row r="1860">
          <cell r="A1860" t="str">
            <v>C2000402</v>
          </cell>
          <cell r="B1860" t="str">
            <v>Gắp đá</v>
          </cell>
          <cell r="C1860" t="str">
            <v>Chiếc</v>
          </cell>
        </row>
        <row r="1861">
          <cell r="A1861" t="str">
            <v>C2000403</v>
          </cell>
          <cell r="B1861" t="str">
            <v>Giá để muôi lẩu</v>
          </cell>
          <cell r="C1861" t="str">
            <v>Chiếc</v>
          </cell>
        </row>
        <row r="1862">
          <cell r="A1862" t="str">
            <v>C2000404</v>
          </cell>
          <cell r="B1862" t="str">
            <v>Giá để nhân lẩu</v>
          </cell>
          <cell r="C1862" t="str">
            <v>Chiếc</v>
          </cell>
        </row>
        <row r="1863">
          <cell r="A1863" t="str">
            <v>C2000405</v>
          </cell>
          <cell r="B1863" t="str">
            <v>Giá đồ xôi</v>
          </cell>
          <cell r="C1863" t="str">
            <v>Chiếc</v>
          </cell>
        </row>
        <row r="1864">
          <cell r="A1864" t="str">
            <v>C2000406</v>
          </cell>
          <cell r="B1864" t="str">
            <v>Giá hấp củ quả</v>
          </cell>
          <cell r="C1864" t="str">
            <v>Chiếc</v>
          </cell>
        </row>
        <row r="1865">
          <cell r="A1865" t="str">
            <v>C2000407</v>
          </cell>
          <cell r="B1865" t="str">
            <v>Hộp nhựa SL 15L</v>
          </cell>
          <cell r="C1865" t="str">
            <v>Chiếc</v>
          </cell>
        </row>
        <row r="1866">
          <cell r="A1866" t="str">
            <v>C2000408</v>
          </cell>
          <cell r="B1866" t="str">
            <v>Hộp nhựa SL 5L</v>
          </cell>
          <cell r="C1866" t="str">
            <v>Chiếc</v>
          </cell>
        </row>
        <row r="1867">
          <cell r="A1867" t="str">
            <v>C2000409</v>
          </cell>
          <cell r="B1867" t="str">
            <v>Kéo đen</v>
          </cell>
          <cell r="C1867" t="str">
            <v>Chiếc</v>
          </cell>
        </row>
        <row r="1868">
          <cell r="A1868" t="str">
            <v>C2000410</v>
          </cell>
          <cell r="B1868" t="str">
            <v>Kéo đỏ</v>
          </cell>
          <cell r="C1868" t="str">
            <v>Chiếc</v>
          </cell>
        </row>
        <row r="1869">
          <cell r="A1869" t="str">
            <v>C2000411</v>
          </cell>
          <cell r="B1869" t="str">
            <v>Kẹp xôi</v>
          </cell>
          <cell r="C1869" t="str">
            <v>Chiếc</v>
          </cell>
        </row>
        <row r="1870">
          <cell r="A1870" t="str">
            <v>C2000412</v>
          </cell>
          <cell r="B1870" t="str">
            <v>Khay bê đồ tròn</v>
          </cell>
          <cell r="C1870" t="str">
            <v>Chiếc</v>
          </cell>
        </row>
        <row r="1871">
          <cell r="A1871" t="str">
            <v>C2000413</v>
          </cell>
          <cell r="B1871" t="str">
            <v>Khay để gia vị 4 ngăn</v>
          </cell>
          <cell r="C1871" t="str">
            <v>Chiếc</v>
          </cell>
        </row>
        <row r="1872">
          <cell r="A1872" t="str">
            <v>C2000414</v>
          </cell>
          <cell r="B1872" t="str">
            <v>Khay để gia vị 6 ngăn</v>
          </cell>
          <cell r="C1872" t="str">
            <v>Chiếc</v>
          </cell>
        </row>
        <row r="1873">
          <cell r="A1873" t="str">
            <v>C2000415</v>
          </cell>
          <cell r="B1873" t="str">
            <v>Lọ đựng mắm nêm</v>
          </cell>
          <cell r="C1873" t="str">
            <v>Chiếc</v>
          </cell>
        </row>
        <row r="1874">
          <cell r="A1874" t="str">
            <v>C2000416</v>
          </cell>
          <cell r="B1874" t="str">
            <v>Lọ tăm</v>
          </cell>
          <cell r="C1874" t="str">
            <v>Chiếc</v>
          </cell>
        </row>
        <row r="1875">
          <cell r="A1875" t="str">
            <v>C2000417</v>
          </cell>
          <cell r="B1875" t="str">
            <v>Ly rượu mạnh</v>
          </cell>
          <cell r="C1875" t="str">
            <v>Chiếc</v>
          </cell>
        </row>
        <row r="1876">
          <cell r="A1876" t="str">
            <v>C2000418</v>
          </cell>
          <cell r="B1876" t="str">
            <v>Muôi lẩu lành</v>
          </cell>
          <cell r="C1876" t="str">
            <v>Chiếc</v>
          </cell>
        </row>
        <row r="1877">
          <cell r="A1877" t="str">
            <v>C2000419</v>
          </cell>
          <cell r="B1877" t="str">
            <v>Muôi lẩu thủng to</v>
          </cell>
          <cell r="C1877" t="str">
            <v>Chiếc</v>
          </cell>
        </row>
        <row r="1878">
          <cell r="A1878" t="str">
            <v>C2000420</v>
          </cell>
          <cell r="B1878" t="str">
            <v>Muôi xào thủng</v>
          </cell>
          <cell r="C1878" t="str">
            <v>Chiếc</v>
          </cell>
        </row>
        <row r="1879">
          <cell r="A1879" t="str">
            <v>C2000421</v>
          </cell>
          <cell r="B1879" t="str">
            <v>Nậm rượu</v>
          </cell>
          <cell r="C1879" t="str">
            <v>Chiếc</v>
          </cell>
        </row>
        <row r="1880">
          <cell r="A1880" t="str">
            <v>C2000422</v>
          </cell>
          <cell r="B1880" t="str">
            <v>Nồi gang đen</v>
          </cell>
          <cell r="C1880" t="str">
            <v>Chiếc</v>
          </cell>
        </row>
        <row r="1881">
          <cell r="A1881" t="str">
            <v>C2000423</v>
          </cell>
          <cell r="B1881" t="str">
            <v>Nồi gang trắng</v>
          </cell>
          <cell r="C1881" t="str">
            <v>Chiếc</v>
          </cell>
        </row>
        <row r="1882">
          <cell r="A1882" t="str">
            <v>C2000424</v>
          </cell>
          <cell r="B1882" t="str">
            <v>Nồi inox 40x40</v>
          </cell>
          <cell r="C1882" t="str">
            <v>Chiếc</v>
          </cell>
        </row>
        <row r="1883">
          <cell r="A1883" t="str">
            <v>C2000425</v>
          </cell>
          <cell r="B1883" t="str">
            <v>Nồi lẩu P26</v>
          </cell>
          <cell r="C1883" t="str">
            <v>Chiếc</v>
          </cell>
        </row>
        <row r="1884">
          <cell r="A1884" t="str">
            <v>C2000426</v>
          </cell>
          <cell r="B1884" t="str">
            <v>Nồi nhôm 40L</v>
          </cell>
          <cell r="C1884" t="str">
            <v>Chiếc</v>
          </cell>
        </row>
        <row r="1885">
          <cell r="A1885" t="str">
            <v>C2000427</v>
          </cell>
          <cell r="B1885" t="str">
            <v>Nồi xông hơi gang</v>
          </cell>
          <cell r="C1885" t="str">
            <v>Chiếc</v>
          </cell>
        </row>
        <row r="1886">
          <cell r="A1886" t="str">
            <v>C2000428</v>
          </cell>
          <cell r="B1886" t="str">
            <v>Nồi xông hơi trắng</v>
          </cell>
          <cell r="C1886" t="str">
            <v>Chiếc</v>
          </cell>
        </row>
        <row r="1887">
          <cell r="A1887" t="str">
            <v>C2000429</v>
          </cell>
          <cell r="B1887" t="str">
            <v>Thùng đá 125L</v>
          </cell>
          <cell r="C1887" t="str">
            <v>Chiếc</v>
          </cell>
        </row>
        <row r="1888">
          <cell r="A1888" t="str">
            <v>C2000430</v>
          </cell>
          <cell r="B1888" t="str">
            <v>Thùng rác 60L</v>
          </cell>
          <cell r="C1888" t="str">
            <v>Chiếc</v>
          </cell>
        </row>
        <row r="1889">
          <cell r="A1889" t="str">
            <v>C2000431</v>
          </cell>
          <cell r="B1889" t="str">
            <v>Xô 26 cm</v>
          </cell>
          <cell r="C1889" t="str">
            <v>Chiếc</v>
          </cell>
        </row>
        <row r="1890">
          <cell r="A1890" t="str">
            <v>C2000432</v>
          </cell>
          <cell r="B1890" t="str">
            <v>Xô 28cm</v>
          </cell>
          <cell r="C1890" t="str">
            <v>Chiếc</v>
          </cell>
        </row>
        <row r="1891">
          <cell r="A1891" t="str">
            <v>C2000433</v>
          </cell>
          <cell r="B1891" t="str">
            <v>Nồi nhôm 50L</v>
          </cell>
          <cell r="C1891" t="str">
            <v>Cái</v>
          </cell>
        </row>
        <row r="1892">
          <cell r="A1892" t="str">
            <v>C2000434</v>
          </cell>
          <cell r="B1892" t="str">
            <v>Sóng nhựa hở 1T</v>
          </cell>
          <cell r="C1892" t="str">
            <v>Cái</v>
          </cell>
        </row>
        <row r="1893">
          <cell r="A1893" t="str">
            <v>C2000435</v>
          </cell>
          <cell r="B1893" t="str">
            <v>Sóng nhựa hở 3T1</v>
          </cell>
          <cell r="C1893" t="str">
            <v>Cái</v>
          </cell>
        </row>
        <row r="1894">
          <cell r="A1894" t="str">
            <v>C2000436</v>
          </cell>
          <cell r="B1894" t="str">
            <v>Sóng nhựa hở 3T9</v>
          </cell>
          <cell r="C1894" t="str">
            <v>Cái</v>
          </cell>
        </row>
        <row r="1895">
          <cell r="A1895" t="str">
            <v>C2000437</v>
          </cell>
          <cell r="B1895" t="str">
            <v>Sóng hở 1T9</v>
          </cell>
          <cell r="C1895" t="str">
            <v>Cái</v>
          </cell>
        </row>
        <row r="1896">
          <cell r="A1896" t="str">
            <v>C2000438</v>
          </cell>
          <cell r="B1896" t="str">
            <v>Cân điện tử 250kg</v>
          </cell>
          <cell r="C1896" t="str">
            <v>Cái</v>
          </cell>
        </row>
        <row r="1897">
          <cell r="A1897" t="str">
            <v>C2000439</v>
          </cell>
          <cell r="B1897" t="str">
            <v>Bát inox P22 ( Thau)</v>
          </cell>
          <cell r="C1897" t="str">
            <v>Cái</v>
          </cell>
        </row>
        <row r="1898">
          <cell r="A1898" t="str">
            <v>C2000440</v>
          </cell>
          <cell r="B1898" t="str">
            <v>Bát inox P60 ( Thau)</v>
          </cell>
          <cell r="C1898" t="str">
            <v>Cái</v>
          </cell>
        </row>
        <row r="1899">
          <cell r="A1899" t="str">
            <v>C2000441</v>
          </cell>
          <cell r="B1899" t="str">
            <v>Rổ inox lỗ 22 cm</v>
          </cell>
          <cell r="C1899" t="str">
            <v>Cái</v>
          </cell>
        </row>
        <row r="1900">
          <cell r="A1900" t="str">
            <v>C2000442</v>
          </cell>
          <cell r="B1900" t="str">
            <v>Rổ inox lỗ 40 cm</v>
          </cell>
          <cell r="C1900" t="str">
            <v>Cái</v>
          </cell>
        </row>
        <row r="1901">
          <cell r="A1901" t="str">
            <v>C2000443</v>
          </cell>
          <cell r="B1901" t="str">
            <v>Rổ inox lỗ 60 cm</v>
          </cell>
          <cell r="C1901" t="str">
            <v>Cái</v>
          </cell>
        </row>
        <row r="1902">
          <cell r="A1902" t="str">
            <v>C2000444</v>
          </cell>
          <cell r="B1902" t="str">
            <v>Phới đánh trứng inox 10 cm</v>
          </cell>
          <cell r="C1902" t="str">
            <v>Cái</v>
          </cell>
        </row>
        <row r="1903">
          <cell r="A1903" t="str">
            <v>C2000445</v>
          </cell>
          <cell r="B1903" t="str">
            <v>Phới đánh trứng inox 12 cm</v>
          </cell>
          <cell r="C1903" t="str">
            <v>Cái</v>
          </cell>
        </row>
        <row r="1904">
          <cell r="A1904" t="str">
            <v>C2000446</v>
          </cell>
          <cell r="B1904" t="str">
            <v>Phới đánh trứng inox 16 cm</v>
          </cell>
          <cell r="C1904" t="str">
            <v>Cái</v>
          </cell>
        </row>
        <row r="1905">
          <cell r="A1905" t="str">
            <v>C2000447</v>
          </cell>
          <cell r="B1905" t="str">
            <v>Phới đánh trứng inox 22 cm</v>
          </cell>
          <cell r="C1905" t="str">
            <v>Cái</v>
          </cell>
        </row>
        <row r="1906">
          <cell r="A1906" t="str">
            <v>C2000448</v>
          </cell>
          <cell r="B1906" t="str">
            <v>Phới đánh trứng inox 18 cm</v>
          </cell>
          <cell r="C1906" t="str">
            <v>Cái</v>
          </cell>
        </row>
        <row r="1907">
          <cell r="A1907" t="str">
            <v>C2000449</v>
          </cell>
          <cell r="B1907" t="str">
            <v>Khay gỗ chữ nhật (40x26cm)</v>
          </cell>
          <cell r="C1907" t="str">
            <v>Cái</v>
          </cell>
        </row>
        <row r="1908">
          <cell r="A1908" t="str">
            <v>C2000450</v>
          </cell>
          <cell r="B1908" t="str">
            <v>Đũa hoa đào</v>
          </cell>
          <cell r="C1908" t="str">
            <v>Đôi</v>
          </cell>
        </row>
        <row r="1909">
          <cell r="A1909" t="str">
            <v>C2000451</v>
          </cell>
          <cell r="B1909" t="str">
            <v>Khay gia vị 4 rời</v>
          </cell>
          <cell r="C1909" t="str">
            <v>chiếc</v>
          </cell>
        </row>
        <row r="1910">
          <cell r="A1910" t="str">
            <v>C2000452</v>
          </cell>
          <cell r="B1910" t="str">
            <v>Ca sữa inox 1L không nắp</v>
          </cell>
          <cell r="C1910" t="str">
            <v>chiếc</v>
          </cell>
        </row>
        <row r="1911">
          <cell r="A1911" t="str">
            <v>C2000453</v>
          </cell>
          <cell r="B1911" t="str">
            <v>Cup vàng 80ml</v>
          </cell>
          <cell r="C1911" t="str">
            <v>chiếc</v>
          </cell>
        </row>
        <row r="1912">
          <cell r="A1912" t="str">
            <v>C2000454</v>
          </cell>
          <cell r="B1912" t="str">
            <v>Gáo 18</v>
          </cell>
          <cell r="C1912" t="str">
            <v>chiếc</v>
          </cell>
        </row>
        <row r="1913">
          <cell r="A1913" t="str">
            <v>C2000455</v>
          </cell>
          <cell r="B1913" t="str">
            <v>Khay CT vuông đại 1520 (51x38)</v>
          </cell>
          <cell r="C1913" t="str">
            <v>chiếc</v>
          </cell>
        </row>
        <row r="1914">
          <cell r="A1914" t="str">
            <v>C2000456</v>
          </cell>
          <cell r="B1914" t="str">
            <v>Cốc UG390</v>
          </cell>
          <cell r="C1914" t="str">
            <v>chiếc</v>
          </cell>
        </row>
        <row r="1915">
          <cell r="A1915" t="str">
            <v>C2000457</v>
          </cell>
          <cell r="B1915" t="str">
            <v>Xiên inox 20cm</v>
          </cell>
          <cell r="C1915" t="str">
            <v>chiếc</v>
          </cell>
        </row>
        <row r="1916">
          <cell r="A1916" t="str">
            <v>C2000458</v>
          </cell>
          <cell r="B1916" t="str">
            <v>Xiên bì</v>
          </cell>
          <cell r="C1916" t="str">
            <v>chiếc</v>
          </cell>
        </row>
        <row r="1917">
          <cell r="A1917" t="str">
            <v>C2000459</v>
          </cell>
          <cell r="B1917" t="str">
            <v>Chổi sơn</v>
          </cell>
          <cell r="C1917" t="str">
            <v>chiếc</v>
          </cell>
        </row>
        <row r="1918">
          <cell r="A1918" t="str">
            <v>C2000460</v>
          </cell>
          <cell r="B1918" t="str">
            <v>Vỉ hấp tre 18*18cm</v>
          </cell>
          <cell r="C1918" t="str">
            <v>chiếc</v>
          </cell>
        </row>
        <row r="1919">
          <cell r="A1919" t="str">
            <v>C2000461</v>
          </cell>
          <cell r="B1919" t="str">
            <v>Bảng mica đế gỗ A4</v>
          </cell>
          <cell r="C1919" t="str">
            <v>cái</v>
          </cell>
        </row>
        <row r="1920">
          <cell r="A1920" t="str">
            <v>C2000462</v>
          </cell>
          <cell r="B1920" t="str">
            <v>Bảng mica đế gỗ A5</v>
          </cell>
          <cell r="C1920" t="str">
            <v>cái</v>
          </cell>
        </row>
        <row r="1921">
          <cell r="A1921" t="str">
            <v>C2000463</v>
          </cell>
          <cell r="B1921" t="str">
            <v>Muôi xào cán inox</v>
          </cell>
          <cell r="C1921" t="str">
            <v>cái</v>
          </cell>
        </row>
        <row r="1922">
          <cell r="A1922" t="str">
            <v>C2000464</v>
          </cell>
          <cell r="B1922" t="str">
            <v>Chổi đót</v>
          </cell>
          <cell r="C1922" t="str">
            <v>cái</v>
          </cell>
        </row>
        <row r="1923">
          <cell r="A1923" t="str">
            <v>C2000465</v>
          </cell>
          <cell r="B1923" t="str">
            <v>Gắp than 50cm</v>
          </cell>
          <cell r="C1923" t="str">
            <v>cái</v>
          </cell>
        </row>
        <row r="1924">
          <cell r="A1924" t="str">
            <v>C2000466</v>
          </cell>
          <cell r="B1924" t="str">
            <v>Cân Nhơn Hòa 30kg</v>
          </cell>
          <cell r="C1924" t="str">
            <v>Chiếc</v>
          </cell>
        </row>
        <row r="1925">
          <cell r="A1925" t="str">
            <v>C2000467</v>
          </cell>
          <cell r="B1925" t="str">
            <v>Chảo inox 2 đáy P30</v>
          </cell>
          <cell r="C1925" t="str">
            <v>Chiếc</v>
          </cell>
        </row>
        <row r="1926">
          <cell r="A1926" t="str">
            <v>C2000468</v>
          </cell>
          <cell r="B1926" t="str">
            <v>Khay GN 1/2 325x265x100 có nắp</v>
          </cell>
          <cell r="C1926" t="str">
            <v>Cái</v>
          </cell>
        </row>
        <row r="1927">
          <cell r="A1927" t="str">
            <v>C2000469</v>
          </cell>
          <cell r="B1927" t="str">
            <v>Khay GN 1/2 325x265x200 có nắp</v>
          </cell>
          <cell r="C1927" t="str">
            <v>Cái</v>
          </cell>
        </row>
        <row r="1928">
          <cell r="A1928" t="str">
            <v>C2000470</v>
          </cell>
          <cell r="B1928" t="str">
            <v>Bình xịt sốt</v>
          </cell>
          <cell r="C1928" t="str">
            <v>Bình</v>
          </cell>
        </row>
        <row r="1929">
          <cell r="A1929" t="str">
            <v>C2000471</v>
          </cell>
          <cell r="B1929" t="str">
            <v>Hộp nhựa 2L</v>
          </cell>
          <cell r="C1929" t="str">
            <v>Chiếc</v>
          </cell>
        </row>
        <row r="1930">
          <cell r="A1930" t="str">
            <v>C2000472</v>
          </cell>
          <cell r="B1930" t="str">
            <v>Hộp nhựa 10L</v>
          </cell>
          <cell r="C1930" t="str">
            <v>Chiếc</v>
          </cell>
        </row>
        <row r="1931">
          <cell r="A1931" t="str">
            <v>C2000473</v>
          </cell>
          <cell r="B1931" t="str">
            <v>Hộp nhựa 3 Kg ( bỏ )</v>
          </cell>
          <cell r="C1931" t="str">
            <v>kg</v>
          </cell>
        </row>
        <row r="1932">
          <cell r="A1932" t="str">
            <v>C2000474</v>
          </cell>
          <cell r="B1932" t="str">
            <v>Chày đăm tiêu</v>
          </cell>
          <cell r="C1932" t="str">
            <v>Cái</v>
          </cell>
        </row>
        <row r="1933">
          <cell r="A1933" t="str">
            <v>C2000475</v>
          </cell>
          <cell r="B1933" t="str">
            <v>Vợt ray bột</v>
          </cell>
          <cell r="C1933" t="str">
            <v>Chiếc</v>
          </cell>
        </row>
        <row r="1934">
          <cell r="A1934" t="str">
            <v>C2000476</v>
          </cell>
          <cell r="B1934" t="str">
            <v>Thố tròn inox P26</v>
          </cell>
          <cell r="C1934" t="str">
            <v>Chiếc</v>
          </cell>
        </row>
        <row r="1935">
          <cell r="A1935" t="str">
            <v>C2000477</v>
          </cell>
          <cell r="B1935" t="str">
            <v>Xô inox P20</v>
          </cell>
          <cell r="C1935" t="str">
            <v>Cái</v>
          </cell>
        </row>
        <row r="1936">
          <cell r="A1936" t="str">
            <v>C2000478</v>
          </cell>
          <cell r="B1936" t="str">
            <v>Dao inox KN9</v>
          </cell>
          <cell r="C1936" t="str">
            <v>Cái</v>
          </cell>
        </row>
        <row r="1937">
          <cell r="A1937" t="str">
            <v>C2000479</v>
          </cell>
          <cell r="B1937" t="str">
            <v>Dao Thái lan 20P</v>
          </cell>
          <cell r="C1937" t="str">
            <v>Cái</v>
          </cell>
        </row>
        <row r="1938">
          <cell r="A1938" t="str">
            <v>C2000480</v>
          </cell>
          <cell r="B1938" t="str">
            <v>Dao chặt xương Nhật</v>
          </cell>
          <cell r="C1938" t="str">
            <v>Cái</v>
          </cell>
        </row>
        <row r="1939">
          <cell r="A1939" t="str">
            <v>C2000481</v>
          </cell>
          <cell r="B1939" t="str">
            <v>Bình lắc inox 280z</v>
          </cell>
          <cell r="C1939" t="str">
            <v>Cái</v>
          </cell>
        </row>
        <row r="1940">
          <cell r="A1940" t="str">
            <v>C2000482</v>
          </cell>
          <cell r="B1940" t="str">
            <v>Kẹp gắp 24cm</v>
          </cell>
          <cell r="C1940" t="str">
            <v>Cái</v>
          </cell>
        </row>
        <row r="1941">
          <cell r="A1941" t="str">
            <v>C2000483</v>
          </cell>
          <cell r="B1941" t="str">
            <v>Lọc rây inox 10cm</v>
          </cell>
          <cell r="C1941" t="str">
            <v>Cái</v>
          </cell>
        </row>
        <row r="1942">
          <cell r="A1942" t="str">
            <v>C2000484</v>
          </cell>
          <cell r="B1942" t="str">
            <v>Lọc rây inox 25cm</v>
          </cell>
          <cell r="C1942" t="str">
            <v>Cái</v>
          </cell>
        </row>
        <row r="1943">
          <cell r="A1943" t="str">
            <v>C2000485</v>
          </cell>
          <cell r="B1943" t="str">
            <v>Ca đong 1L</v>
          </cell>
          <cell r="C1943" t="str">
            <v>Chiếc</v>
          </cell>
        </row>
        <row r="1944">
          <cell r="A1944" t="str">
            <v>C2000486</v>
          </cell>
          <cell r="B1944" t="str">
            <v>Bình đựng nhựa 250ml</v>
          </cell>
          <cell r="C1944" t="str">
            <v>Cái</v>
          </cell>
        </row>
        <row r="1945">
          <cell r="A1945" t="str">
            <v>C2000487</v>
          </cell>
          <cell r="B1945" t="str">
            <v>Thớt nhựa (30*40)</v>
          </cell>
          <cell r="C1945" t="str">
            <v>Chiếc</v>
          </cell>
        </row>
        <row r="1946">
          <cell r="A1946" t="str">
            <v>C2000488</v>
          </cell>
          <cell r="B1946" t="str">
            <v>Thìa 2 đầu</v>
          </cell>
          <cell r="C1946" t="str">
            <v>Chiếc</v>
          </cell>
        </row>
        <row r="1947">
          <cell r="A1947" t="str">
            <v>C2000489</v>
          </cell>
          <cell r="B1947" t="str">
            <v>Hộp nhựa có nắp 5L</v>
          </cell>
          <cell r="C1947" t="str">
            <v>Chiếc</v>
          </cell>
        </row>
        <row r="1948">
          <cell r="A1948" t="str">
            <v>C2000490</v>
          </cell>
          <cell r="B1948" t="str">
            <v>Hộp nhựa có nắp 10L</v>
          </cell>
          <cell r="C1948" t="str">
            <v>Chiếc</v>
          </cell>
        </row>
        <row r="1949">
          <cell r="A1949" t="str">
            <v>C2000491</v>
          </cell>
          <cell r="B1949" t="str">
            <v>Dĩa sâu PV137-6</v>
          </cell>
          <cell r="C1949" t="str">
            <v>Cái</v>
          </cell>
        </row>
        <row r="1950">
          <cell r="A1950" t="str">
            <v>C2000492</v>
          </cell>
          <cell r="B1950" t="str">
            <v>Ống inox đựng ống hút</v>
          </cell>
          <cell r="C1950" t="str">
            <v>Chiếc</v>
          </cell>
        </row>
        <row r="1951">
          <cell r="A1951" t="str">
            <v>C2000493</v>
          </cell>
          <cell r="B1951" t="str">
            <v>Dĩa vuông EX850-8.5</v>
          </cell>
          <cell r="C1951" t="str">
            <v>Cái</v>
          </cell>
        </row>
        <row r="1952">
          <cell r="A1952" t="str">
            <v>C2000495</v>
          </cell>
          <cell r="B1952" t="str">
            <v>Tương 2 ngăn DV133-5.7</v>
          </cell>
          <cell r="C1952" t="str">
            <v>Chiếc</v>
          </cell>
        </row>
        <row r="1953">
          <cell r="A1953" t="str">
            <v>C2000496</v>
          </cell>
          <cell r="B1953" t="str">
            <v>Hủ tiêu</v>
          </cell>
          <cell r="C1953" t="str">
            <v>Chiếc</v>
          </cell>
        </row>
        <row r="1954">
          <cell r="A1954" t="str">
            <v>C2000497</v>
          </cell>
          <cell r="B1954" t="str">
            <v>Thuyền Oval sứ</v>
          </cell>
          <cell r="C1954" t="str">
            <v>Chiếc</v>
          </cell>
        </row>
        <row r="1955">
          <cell r="A1955" t="str">
            <v>C2000498</v>
          </cell>
          <cell r="B1955" t="str">
            <v>Bình rót nhỏ sứ</v>
          </cell>
          <cell r="C1955" t="str">
            <v>Chiếc</v>
          </cell>
        </row>
        <row r="1956">
          <cell r="A1956" t="str">
            <v>C2000499</v>
          </cell>
          <cell r="B1956" t="str">
            <v>Mâm inox</v>
          </cell>
          <cell r="C1956" t="str">
            <v>Chiếc</v>
          </cell>
        </row>
        <row r="1957">
          <cell r="A1957" t="str">
            <v>C2000500</v>
          </cell>
          <cell r="B1957" t="str">
            <v>Bát inox P35 ( Thau)</v>
          </cell>
          <cell r="C1957" t="str">
            <v>Chiếc</v>
          </cell>
        </row>
        <row r="1958">
          <cell r="A1958" t="str">
            <v>C2000501</v>
          </cell>
          <cell r="B1958" t="str">
            <v>Âu inox 1.5L ( ca mỏ có nắp )</v>
          </cell>
          <cell r="C1958" t="str">
            <v>Cái</v>
          </cell>
        </row>
        <row r="1959">
          <cell r="A1959" t="str">
            <v>C2000502</v>
          </cell>
          <cell r="B1959" t="str">
            <v>Muôi múc sốt (quầy line)</v>
          </cell>
          <cell r="C1959" t="str">
            <v>Cái</v>
          </cell>
        </row>
        <row r="1960">
          <cell r="A1960" t="str">
            <v>C2000503</v>
          </cell>
          <cell r="B1960" t="str">
            <v>Kéo phục vụ tại bàn</v>
          </cell>
          <cell r="C1960" t="str">
            <v>Cái</v>
          </cell>
        </row>
        <row r="1961">
          <cell r="A1961" t="str">
            <v>C2000504</v>
          </cell>
          <cell r="B1961" t="str">
            <v>Khay inox 35x50 cm</v>
          </cell>
          <cell r="C1961" t="str">
            <v>Cái</v>
          </cell>
        </row>
        <row r="1962">
          <cell r="A1962" t="str">
            <v>C2000506</v>
          </cell>
          <cell r="B1962" t="str">
            <v>Khay bê đồ tròn 27cm ( chống trượt )</v>
          </cell>
          <cell r="C1962" t="str">
            <v>Chiếc</v>
          </cell>
        </row>
        <row r="1963">
          <cell r="A1963" t="str">
            <v>C2000507</v>
          </cell>
          <cell r="B1963" t="str">
            <v>Thùng rác nhựa  14L ( xô xe dọn bàn)</v>
          </cell>
          <cell r="C1963" t="str">
            <v>cái</v>
          </cell>
        </row>
        <row r="1964">
          <cell r="A1964" t="str">
            <v>C2000508</v>
          </cell>
          <cell r="B1964" t="str">
            <v>Bàn bào</v>
          </cell>
          <cell r="C1964" t="str">
            <v>cái</v>
          </cell>
        </row>
        <row r="1965">
          <cell r="A1965" t="str">
            <v>C2000509</v>
          </cell>
          <cell r="B1965" t="str">
            <v>Muỗng HQ</v>
          </cell>
          <cell r="C1965" t="str">
            <v>cái</v>
          </cell>
        </row>
        <row r="1966">
          <cell r="A1966" t="str">
            <v>C2000510</v>
          </cell>
          <cell r="B1966" t="str">
            <v>Thùng rác 120L</v>
          </cell>
          <cell r="C1966" t="str">
            <v>cái</v>
          </cell>
        </row>
        <row r="1967">
          <cell r="A1967" t="str">
            <v>C2000511</v>
          </cell>
          <cell r="B1967" t="str">
            <v>Thùng rác 240L</v>
          </cell>
          <cell r="C1967" t="str">
            <v>cái</v>
          </cell>
        </row>
        <row r="1968">
          <cell r="A1968" t="str">
            <v>C2000512</v>
          </cell>
          <cell r="B1968" t="str">
            <v>Thùng rác 660L</v>
          </cell>
          <cell r="C1968" t="str">
            <v>cái</v>
          </cell>
        </row>
        <row r="1969">
          <cell r="A1969" t="str">
            <v>C2000513</v>
          </cell>
          <cell r="B1969" t="str">
            <v>Dĩa inox đựng nhân Dimsum</v>
          </cell>
          <cell r="C1969" t="str">
            <v>cái</v>
          </cell>
        </row>
        <row r="1970">
          <cell r="A1970" t="str">
            <v>C2000514</v>
          </cell>
          <cell r="B1970" t="str">
            <v>Nồi gang P24</v>
          </cell>
          <cell r="C1970" t="str">
            <v>cái</v>
          </cell>
        </row>
        <row r="1971">
          <cell r="A1971" t="str">
            <v>C2000515</v>
          </cell>
          <cell r="B1971" t="str">
            <v>Muôi lẩu thủng nhỏ</v>
          </cell>
          <cell r="C1971" t="str">
            <v>cái</v>
          </cell>
        </row>
        <row r="1972">
          <cell r="A1972" t="str">
            <v>C2000516</v>
          </cell>
          <cell r="B1972" t="str">
            <v>Thớt trắng (40/60/2)</v>
          </cell>
          <cell r="C1972" t="str">
            <v>cái</v>
          </cell>
        </row>
        <row r="1973">
          <cell r="A1973" t="str">
            <v>C2000517</v>
          </cell>
          <cell r="B1973" t="str">
            <v>Thớt đỏ (40/60/2)</v>
          </cell>
          <cell r="C1973" t="str">
            <v>cái</v>
          </cell>
        </row>
        <row r="1974">
          <cell r="A1974" t="str">
            <v>C2000518</v>
          </cell>
          <cell r="B1974" t="str">
            <v>Chõ 40cm</v>
          </cell>
          <cell r="C1974" t="str">
            <v>cái</v>
          </cell>
        </row>
        <row r="1975">
          <cell r="A1975" t="str">
            <v>C2000519</v>
          </cell>
          <cell r="B1975" t="str">
            <v>Bếp từ phẳng VNK</v>
          </cell>
          <cell r="C1975" t="str">
            <v>cái</v>
          </cell>
        </row>
        <row r="1976">
          <cell r="A1976" t="str">
            <v>C2000520</v>
          </cell>
          <cell r="B1976" t="str">
            <v>Thùng rác 45L</v>
          </cell>
          <cell r="C1976" t="str">
            <v>cái</v>
          </cell>
        </row>
        <row r="1977">
          <cell r="A1977" t="str">
            <v>C2000521</v>
          </cell>
          <cell r="B1977" t="str">
            <v>Dĩa sứ trắng hình bầu dục 25*30cm</v>
          </cell>
          <cell r="C1977" t="str">
            <v>Cái</v>
          </cell>
        </row>
        <row r="1978">
          <cell r="A1978" t="str">
            <v>C2000522</v>
          </cell>
          <cell r="B1978" t="str">
            <v>Khay xuất ăn công nghiệp có nắp đậy</v>
          </cell>
          <cell r="C1978" t="str">
            <v>Cái</v>
          </cell>
        </row>
        <row r="1979">
          <cell r="A1979" t="str">
            <v>C2000523</v>
          </cell>
          <cell r="B1979" t="str">
            <v>Đĩa DVS 19 - HRC Nhựa Melamine</v>
          </cell>
          <cell r="C1979" t="str">
            <v>Cái</v>
          </cell>
        </row>
        <row r="1980">
          <cell r="A1980" t="str">
            <v>C2000524</v>
          </cell>
          <cell r="B1980" t="str">
            <v>Đĩa Vuông Cạnh Dày 10.5 (Ctp6411-10.5)</v>
          </cell>
          <cell r="C1980" t="str">
            <v>Cái</v>
          </cell>
        </row>
        <row r="1981">
          <cell r="A1981" t="str">
            <v>C2000525</v>
          </cell>
          <cell r="B1981" t="str">
            <v>Đĩa sâu 8.8" (PV113.8.8 Plain)</v>
          </cell>
          <cell r="C1981" t="str">
            <v>Cái</v>
          </cell>
        </row>
        <row r="1982">
          <cell r="A1982" t="str">
            <v>C2000526</v>
          </cell>
          <cell r="B1982" t="str">
            <v>Ống đũa 3.5(trắng) HD156-3.5</v>
          </cell>
          <cell r="C1982" t="str">
            <v>Cái</v>
          </cell>
        </row>
        <row r="1983">
          <cell r="A1983" t="str">
            <v>C2000527</v>
          </cell>
          <cell r="B1983" t="str">
            <v>Đĩa tròn 23016 (Trắng trơn) D=40Cm</v>
          </cell>
          <cell r="C1983" t="str">
            <v>Cái</v>
          </cell>
        </row>
        <row r="1984">
          <cell r="A1984" t="str">
            <v>C2000528</v>
          </cell>
          <cell r="B1984" t="str">
            <v>Đĩa tròn 23014 (Trắng trơn) D=34Cm</v>
          </cell>
          <cell r="C1984" t="str">
            <v>Cái</v>
          </cell>
        </row>
        <row r="1985">
          <cell r="A1985" t="str">
            <v>C2000529</v>
          </cell>
          <cell r="B1985" t="str">
            <v>Khay KHV 20 HRC (Trắng)</v>
          </cell>
          <cell r="C1985" t="str">
            <v>Cái</v>
          </cell>
        </row>
        <row r="1986">
          <cell r="A1986" t="str">
            <v>C2000530</v>
          </cell>
          <cell r="B1986" t="str">
            <v>Bình thở rượu vang</v>
          </cell>
          <cell r="C1986" t="str">
            <v>Cái</v>
          </cell>
        </row>
        <row r="1987">
          <cell r="A1987" t="str">
            <v>C2000531</v>
          </cell>
          <cell r="B1987" t="str">
            <v>Pallet nhựa kho</v>
          </cell>
          <cell r="C1987" t="str">
            <v>Cái</v>
          </cell>
        </row>
        <row r="1988">
          <cell r="A1988" t="str">
            <v>C2000532</v>
          </cell>
          <cell r="B1988" t="str">
            <v>Thố đất 12cm + đế</v>
          </cell>
          <cell r="C1988" t="str">
            <v>Cái</v>
          </cell>
        </row>
        <row r="1989">
          <cell r="A1989" t="str">
            <v>C2000533</v>
          </cell>
          <cell r="B1989" t="str">
            <v>Đĩa chữ nhật P243-14 trắng</v>
          </cell>
          <cell r="C1989" t="str">
            <v>Cái</v>
          </cell>
        </row>
        <row r="1990">
          <cell r="A1990" t="str">
            <v>C2000534</v>
          </cell>
          <cell r="B1990" t="str">
            <v>Thố đúc chống dính (xài từ)</v>
          </cell>
          <cell r="C1990" t="str">
            <v>Cái</v>
          </cell>
        </row>
        <row r="1991">
          <cell r="A1991" t="str">
            <v>C2000535</v>
          </cell>
          <cell r="B1991" t="str">
            <v>Nĩa inox 2 chia mỏng</v>
          </cell>
          <cell r="C1991" t="str">
            <v>cái</v>
          </cell>
        </row>
        <row r="1992">
          <cell r="A1992" t="str">
            <v>C2000536</v>
          </cell>
          <cell r="B1992" t="str">
            <v>Đĩa tre 11 (Melamine giả tre 40cm)</v>
          </cell>
          <cell r="C1992" t="str">
            <v>Cái</v>
          </cell>
        </row>
        <row r="1993">
          <cell r="A1993" t="str">
            <v>C2000537</v>
          </cell>
          <cell r="B1993" t="str">
            <v>Đĩa tre 12 (30cm)</v>
          </cell>
          <cell r="C1993" t="str">
            <v>Cái</v>
          </cell>
        </row>
        <row r="1994">
          <cell r="A1994" t="str">
            <v>C2000538</v>
          </cell>
          <cell r="B1994" t="str">
            <v>Xửng hấp nhôm</v>
          </cell>
          <cell r="C1994" t="str">
            <v>Chiếc</v>
          </cell>
        </row>
        <row r="1995">
          <cell r="A1995" t="str">
            <v>C2000539</v>
          </cell>
          <cell r="B1995" t="str">
            <v>Ly 156-3 trắng</v>
          </cell>
          <cell r="C1995" t="str">
            <v>Chiếc</v>
          </cell>
        </row>
        <row r="1996">
          <cell r="A1996" t="str">
            <v>C2000540</v>
          </cell>
          <cell r="B1996" t="str">
            <v>Móc đôi thịt</v>
          </cell>
          <cell r="C1996" t="str">
            <v>Chiếc</v>
          </cell>
        </row>
        <row r="1997">
          <cell r="A1997" t="str">
            <v>C2000541</v>
          </cell>
          <cell r="B1997" t="str">
            <v>Vá inox</v>
          </cell>
          <cell r="C1997" t="str">
            <v>Chiếc</v>
          </cell>
        </row>
        <row r="1998">
          <cell r="A1998" t="str">
            <v>C2000542</v>
          </cell>
          <cell r="B1998" t="str">
            <v>Vỉ kẹp hộp</v>
          </cell>
          <cell r="C1998" t="str">
            <v>Chiếc</v>
          </cell>
        </row>
        <row r="1999">
          <cell r="A1999" t="str">
            <v>C2000543</v>
          </cell>
          <cell r="B1999" t="str">
            <v>Xô nhỏ xe thu dọn AF08162A</v>
          </cell>
          <cell r="C1999" t="str">
            <v>Chiếc</v>
          </cell>
        </row>
        <row r="2000">
          <cell r="A2000" t="str">
            <v>C2000544</v>
          </cell>
          <cell r="B2000" t="str">
            <v>Xô to xe thu dọn AF08162A</v>
          </cell>
          <cell r="C2000" t="str">
            <v>Chiếc</v>
          </cell>
        </row>
        <row r="2001">
          <cell r="A2001" t="str">
            <v>C2000545</v>
          </cell>
          <cell r="B2001" t="str">
            <v>Chữ Led để bàn: H</v>
          </cell>
          <cell r="C2001" t="str">
            <v>Cái</v>
          </cell>
        </row>
        <row r="2002">
          <cell r="A2002" t="str">
            <v>C2000546</v>
          </cell>
          <cell r="B2002" t="str">
            <v>Chữ Led để bàn: P</v>
          </cell>
          <cell r="C2002" t="str">
            <v>Cái</v>
          </cell>
        </row>
        <row r="2003">
          <cell r="A2003" t="str">
            <v>C2000547</v>
          </cell>
          <cell r="B2003" t="str">
            <v>Chữ Led để bàn: B</v>
          </cell>
          <cell r="C2003" t="str">
            <v>Cái</v>
          </cell>
        </row>
        <row r="2004">
          <cell r="A2004" t="str">
            <v>C2000548</v>
          </cell>
          <cell r="B2004" t="str">
            <v>Chữ Led để bàn: D</v>
          </cell>
          <cell r="C2004" t="str">
            <v>Cái</v>
          </cell>
        </row>
        <row r="2005">
          <cell r="A2005" t="str">
            <v>C2000549</v>
          </cell>
          <cell r="B2005" t="str">
            <v>Trụ bóng mica</v>
          </cell>
          <cell r="C2005" t="str">
            <v>Cái</v>
          </cell>
        </row>
        <row r="2006">
          <cell r="A2006" t="str">
            <v>C2000550</v>
          </cell>
          <cell r="B2006" t="str">
            <v>Dây chữ HPBD</v>
          </cell>
          <cell r="C2006" t="str">
            <v>Cái</v>
          </cell>
        </row>
        <row r="2007">
          <cell r="A2007" t="str">
            <v>C2000551</v>
          </cell>
          <cell r="B2007" t="str">
            <v>Mũ sinh nhật</v>
          </cell>
          <cell r="C2007" t="str">
            <v>Cái</v>
          </cell>
        </row>
        <row r="2008">
          <cell r="A2008" t="str">
            <v>C2000552</v>
          </cell>
          <cell r="B2008" t="str">
            <v>Nến xoắn</v>
          </cell>
          <cell r="C2008" t="str">
            <v>Hộp</v>
          </cell>
        </row>
        <row r="2009">
          <cell r="A2009" t="str">
            <v>C2000553</v>
          </cell>
          <cell r="B2009" t="str">
            <v>Bóng bay nhũ màu (50 cái/túi)</v>
          </cell>
          <cell r="C2009" t="str">
            <v>Túi</v>
          </cell>
        </row>
        <row r="2010">
          <cell r="A2010" t="str">
            <v>C2000554</v>
          </cell>
          <cell r="B2010" t="str">
            <v>Thẻ meca trang trí</v>
          </cell>
          <cell r="C2010" t="str">
            <v>Cái</v>
          </cell>
        </row>
        <row r="2011">
          <cell r="A2011" t="str">
            <v>C2000555</v>
          </cell>
          <cell r="B2011" t="str">
            <v>Đèn led hình trái tim</v>
          </cell>
          <cell r="C2011" t="str">
            <v>Cái</v>
          </cell>
        </row>
        <row r="2012">
          <cell r="A2012" t="str">
            <v>C2000556</v>
          </cell>
          <cell r="B2012" t="str">
            <v>Chảo nhôm D25</v>
          </cell>
          <cell r="C2012" t="str">
            <v>Cái</v>
          </cell>
        </row>
        <row r="2013">
          <cell r="A2013" t="str">
            <v>C2000557</v>
          </cell>
          <cell r="B2013" t="str">
            <v>Dế tre ( Rế tre )</v>
          </cell>
          <cell r="C2013" t="str">
            <v>Cái</v>
          </cell>
        </row>
        <row r="2014">
          <cell r="A2014" t="str">
            <v>C2000558</v>
          </cell>
          <cell r="B2014" t="str">
            <v>Đĩa vuông nhỏ DV127-9.5</v>
          </cell>
          <cell r="C2014" t="str">
            <v>Cái</v>
          </cell>
        </row>
        <row r="2015">
          <cell r="A2015" t="str">
            <v>C2000559</v>
          </cell>
          <cell r="B2015" t="str">
            <v>Bộ thố gia vị khô có nắp và muỗng nhám BL440-3.5</v>
          </cell>
          <cell r="C2015" t="str">
            <v>Cái</v>
          </cell>
        </row>
        <row r="2016">
          <cell r="A2016" t="str">
            <v>C2000560</v>
          </cell>
          <cell r="B2016" t="str">
            <v>Chén 4.3 (HD156-3.5 Trắng trơn)</v>
          </cell>
          <cell r="C2016" t="str">
            <v>Cái</v>
          </cell>
        </row>
        <row r="2017">
          <cell r="A2017" t="str">
            <v>C2000561</v>
          </cell>
          <cell r="B2017" t="str">
            <v>Đĩa tròn 6.5 (PV252-6.5 Trắng)</v>
          </cell>
          <cell r="C2017" t="str">
            <v>Cái</v>
          </cell>
        </row>
        <row r="2018">
          <cell r="A2018" t="str">
            <v>C2000562</v>
          </cell>
          <cell r="B2018" t="str">
            <v>Đĩa tròn 9.5 (PV255-9.5 Trắng trơn)</v>
          </cell>
          <cell r="C2018" t="str">
            <v>Cái</v>
          </cell>
        </row>
        <row r="2019">
          <cell r="A2019" t="str">
            <v>C2000563</v>
          </cell>
          <cell r="B2019" t="str">
            <v>Ống Tre DV132 Melamine</v>
          </cell>
          <cell r="C2019" t="str">
            <v>Cái</v>
          </cell>
        </row>
        <row r="2020">
          <cell r="A2020" t="str">
            <v>C2000564</v>
          </cell>
          <cell r="B2020" t="str">
            <v>Ly thủy tinh 645ml</v>
          </cell>
          <cell r="C2020" t="str">
            <v>Cái</v>
          </cell>
        </row>
        <row r="2021">
          <cell r="A2021" t="str">
            <v>C2000565</v>
          </cell>
          <cell r="B2021" t="str">
            <v>Khay inox đựng trái cây có lỗ 32.5*26.5*4</v>
          </cell>
          <cell r="C2021" t="str">
            <v>Cái</v>
          </cell>
        </row>
        <row r="2022">
          <cell r="A2022" t="str">
            <v>C2000566</v>
          </cell>
          <cell r="B2022" t="str">
            <v>Ly rượu CY002 (đựng panacota)</v>
          </cell>
          <cell r="C2022" t="str">
            <v>Cái</v>
          </cell>
        </row>
        <row r="2023">
          <cell r="A2023" t="str">
            <v>C2000567</v>
          </cell>
          <cell r="B2023" t="str">
            <v>Lắc inox trung</v>
          </cell>
          <cell r="C2023" t="str">
            <v>Cái</v>
          </cell>
        </row>
        <row r="2024">
          <cell r="A2024" t="str">
            <v>C2000568</v>
          </cell>
          <cell r="B2024" t="str">
            <v>Chổi chà sàn</v>
          </cell>
          <cell r="C2024" t="str">
            <v>Cái</v>
          </cell>
        </row>
        <row r="2025">
          <cell r="A2025" t="str">
            <v>C2000569</v>
          </cell>
          <cell r="B2025" t="str">
            <v>Gánh (11cm)</v>
          </cell>
          <cell r="C2025" t="str">
            <v>bộ</v>
          </cell>
        </row>
        <row r="2026">
          <cell r="A2026" t="str">
            <v>C2000570</v>
          </cell>
          <cell r="B2026" t="str">
            <v>Thố sứ trắng</v>
          </cell>
          <cell r="C2026" t="str">
            <v>bộ</v>
          </cell>
        </row>
        <row r="2027">
          <cell r="A2027" t="str">
            <v>C2000571</v>
          </cell>
          <cell r="B2027" t="str">
            <v>Thùng rác đạp chân - 30,5 x 26 x 36Cm</v>
          </cell>
          <cell r="C2027" t="str">
            <v>cái</v>
          </cell>
        </row>
        <row r="2028">
          <cell r="A2028" t="str">
            <v>C2000572</v>
          </cell>
          <cell r="B2028" t="str">
            <v>Miếng gang 24cm đế gỗ</v>
          </cell>
          <cell r="C2028" t="str">
            <v>cái</v>
          </cell>
        </row>
        <row r="2029">
          <cell r="A2029" t="str">
            <v>C2000573</v>
          </cell>
          <cell r="B2029" t="str">
            <v>Vá thợ xào inox có lỗ</v>
          </cell>
          <cell r="C2029" t="str">
            <v>Cái</v>
          </cell>
        </row>
        <row r="2030">
          <cell r="A2030" t="str">
            <v>C2000574</v>
          </cell>
          <cell r="B2030" t="str">
            <v>Vá thợ xào inox không lỗ</v>
          </cell>
          <cell r="C2030" t="str">
            <v>Cái</v>
          </cell>
        </row>
        <row r="2031">
          <cell r="A2031" t="str">
            <v>C2000575</v>
          </cell>
          <cell r="B2031" t="str">
            <v>Vá vòng có lỗ P14</v>
          </cell>
          <cell r="C2031" t="str">
            <v>Cái</v>
          </cell>
        </row>
        <row r="2032">
          <cell r="A2032" t="str">
            <v>C2000576</v>
          </cell>
          <cell r="B2032" t="str">
            <v>Vợt lọc cán đỏ 18cm</v>
          </cell>
          <cell r="C2032" t="str">
            <v>Cái</v>
          </cell>
        </row>
        <row r="2033">
          <cell r="A2033" t="str">
            <v>C2000577</v>
          </cell>
          <cell r="B2033" t="str">
            <v>Vét nhựa</v>
          </cell>
          <cell r="C2033" t="str">
            <v>Cái</v>
          </cell>
        </row>
        <row r="2034">
          <cell r="A2034" t="str">
            <v>C2000578</v>
          </cell>
          <cell r="B2034" t="str">
            <v>Kéo SK5 To</v>
          </cell>
          <cell r="C2034" t="str">
            <v>Cái</v>
          </cell>
        </row>
        <row r="2035">
          <cell r="A2035" t="str">
            <v>C2000579</v>
          </cell>
          <cell r="B2035" t="str">
            <v>Khuôn rau câu</v>
          </cell>
          <cell r="C2035" t="str">
            <v>Cái</v>
          </cell>
        </row>
        <row r="2036">
          <cell r="A2036" t="str">
            <v>C2000580</v>
          </cell>
          <cell r="B2036" t="str">
            <v>Dao 22 loại 1</v>
          </cell>
          <cell r="C2036" t="str">
            <v>Cái</v>
          </cell>
        </row>
        <row r="2037">
          <cell r="A2037" t="str">
            <v>C2000581</v>
          </cell>
          <cell r="B2037" t="str">
            <v>Chảo nhôm 60cm dày</v>
          </cell>
          <cell r="C2037" t="str">
            <v>Cái</v>
          </cell>
        </row>
        <row r="2038">
          <cell r="A2038" t="str">
            <v>C2000582</v>
          </cell>
          <cell r="B2038" t="str">
            <v>Khăn lau màu trắng</v>
          </cell>
          <cell r="C2038" t="str">
            <v>kg</v>
          </cell>
        </row>
        <row r="2039">
          <cell r="A2039" t="str">
            <v>C2000583</v>
          </cell>
          <cell r="B2039" t="str">
            <v>Xẻng hót inox</v>
          </cell>
          <cell r="C2039" t="str">
            <v>chiếc</v>
          </cell>
        </row>
        <row r="2040">
          <cell r="A2040" t="str">
            <v>C2000584</v>
          </cell>
          <cell r="B2040" t="str">
            <v>Rổ nhựa tròn 50cm</v>
          </cell>
          <cell r="C2040" t="str">
            <v>chiếc</v>
          </cell>
        </row>
        <row r="2041">
          <cell r="A2041" t="str">
            <v>C2000585</v>
          </cell>
          <cell r="B2041" t="str">
            <v>Que lấy nhân dài</v>
          </cell>
          <cell r="C2041" t="str">
            <v>chiếc</v>
          </cell>
        </row>
        <row r="2042">
          <cell r="A2042" t="str">
            <v>C2000586</v>
          </cell>
          <cell r="B2042" t="str">
            <v>Bào hành</v>
          </cell>
          <cell r="C2042" t="str">
            <v>chiếc</v>
          </cell>
        </row>
        <row r="2043">
          <cell r="A2043" t="str">
            <v>C2000587</v>
          </cell>
          <cell r="B2043" t="str">
            <v>Cân điện tử 3kg</v>
          </cell>
          <cell r="C2043" t="str">
            <v>chiếc</v>
          </cell>
        </row>
        <row r="2044">
          <cell r="A2044" t="str">
            <v>C2000588</v>
          </cell>
          <cell r="B2044" t="str">
            <v>Ly thủy tinh 1B13016</v>
          </cell>
          <cell r="C2044" t="str">
            <v>chiếc</v>
          </cell>
        </row>
        <row r="2045">
          <cell r="A2045" t="str">
            <v>C2000589</v>
          </cell>
          <cell r="B2045" t="str">
            <v>Bảng ghim (80*120cm)</v>
          </cell>
          <cell r="C2045" t="str">
            <v>chiếc</v>
          </cell>
        </row>
        <row r="2046">
          <cell r="A2046" t="str">
            <v>C2000590</v>
          </cell>
          <cell r="B2046" t="str">
            <v>Xửng tre vành inox 16cm</v>
          </cell>
          <cell r="C2046" t="str">
            <v>chiếc</v>
          </cell>
        </row>
        <row r="2047">
          <cell r="A2047" t="str">
            <v>C2000591</v>
          </cell>
          <cell r="B2047" t="str">
            <v>Xửng tre vành inox 18cm</v>
          </cell>
          <cell r="C2047" t="str">
            <v>chiếc</v>
          </cell>
        </row>
        <row r="2048">
          <cell r="A2048" t="str">
            <v>C2000592</v>
          </cell>
          <cell r="B2048" t="str">
            <v>Giẻ lau ướt thay thế standard</v>
          </cell>
          <cell r="C2048" t="str">
            <v>Cái</v>
          </cell>
        </row>
        <row r="2049">
          <cell r="A2049" t="str">
            <v>C2000593</v>
          </cell>
          <cell r="B2049" t="str">
            <v>Thùng rác 70L</v>
          </cell>
          <cell r="C2049" t="str">
            <v>Cái</v>
          </cell>
        </row>
        <row r="2050">
          <cell r="A2050" t="str">
            <v>C2000594</v>
          </cell>
          <cell r="B2050" t="str">
            <v>Đĩa CN cá song</v>
          </cell>
          <cell r="C2050" t="str">
            <v>chiếc</v>
          </cell>
        </row>
        <row r="2051">
          <cell r="A2051" t="str">
            <v>C2000595</v>
          </cell>
          <cell r="B2051" t="str">
            <v>Dây chữ HPBD nhỏ</v>
          </cell>
          <cell r="C2051" t="str">
            <v>Dây</v>
          </cell>
        </row>
        <row r="2052">
          <cell r="A2052" t="str">
            <v>C2000596</v>
          </cell>
          <cell r="B2052" t="str">
            <v>Dây chữ HPBD to</v>
          </cell>
          <cell r="C2052" t="str">
            <v>Dây</v>
          </cell>
        </row>
        <row r="2053">
          <cell r="A2053" t="str">
            <v>C2000597</v>
          </cell>
          <cell r="B2053" t="str">
            <v>Ly hoa đỏ</v>
          </cell>
          <cell r="C2053" t="str">
            <v>chiếc</v>
          </cell>
        </row>
        <row r="2054">
          <cell r="A2054" t="str">
            <v>C2000598</v>
          </cell>
          <cell r="B2054" t="str">
            <v>Thố đất</v>
          </cell>
          <cell r="C2054" t="str">
            <v>chiếc</v>
          </cell>
        </row>
        <row r="2055">
          <cell r="A2055" t="str">
            <v>C2000599</v>
          </cell>
          <cell r="B2055" t="str">
            <v>Bút đo độ mặn</v>
          </cell>
          <cell r="C2055" t="str">
            <v>Cái</v>
          </cell>
        </row>
        <row r="2056">
          <cell r="A2056" t="str">
            <v>C2000600</v>
          </cell>
          <cell r="B2056" t="str">
            <v>Khay inox đựng trái cây kín 32.5*26.5*4</v>
          </cell>
          <cell r="C2056" t="str">
            <v>Cái</v>
          </cell>
        </row>
        <row r="2057">
          <cell r="A2057" t="str">
            <v>C2000601</v>
          </cell>
          <cell r="B2057" t="str">
            <v>Dao bào phô mai inox</v>
          </cell>
          <cell r="C2057" t="str">
            <v>Cái</v>
          </cell>
        </row>
        <row r="2058">
          <cell r="A2058" t="str">
            <v>C2000602</v>
          </cell>
          <cell r="B2058" t="str">
            <v>Hủ nhựa 1 kg</v>
          </cell>
          <cell r="C2058" t="str">
            <v>Cái</v>
          </cell>
        </row>
        <row r="2059">
          <cell r="A2059" t="str">
            <v>C2000603</v>
          </cell>
          <cell r="B2059" t="str">
            <v>Hủ nhựa 2 kg</v>
          </cell>
          <cell r="C2059" t="str">
            <v>Cái</v>
          </cell>
        </row>
        <row r="2060">
          <cell r="A2060" t="str">
            <v>C2000604</v>
          </cell>
          <cell r="B2060" t="str">
            <v>Hủ nhựa 3 kg</v>
          </cell>
          <cell r="C2060" t="str">
            <v>Cái</v>
          </cell>
        </row>
        <row r="2061">
          <cell r="A2061" t="str">
            <v>C2000605</v>
          </cell>
          <cell r="B2061" t="str">
            <v>Hủ nhựa 5 kg</v>
          </cell>
          <cell r="C2061" t="str">
            <v>Cái</v>
          </cell>
        </row>
        <row r="2062">
          <cell r="A2062" t="str">
            <v>C2000606</v>
          </cell>
          <cell r="B2062" t="str">
            <v>Hủ nhựa 10 kg</v>
          </cell>
          <cell r="C2062" t="str">
            <v>Cái</v>
          </cell>
        </row>
        <row r="2063">
          <cell r="A2063" t="str">
            <v>C2000607</v>
          </cell>
          <cell r="B2063" t="str">
            <v>Dĩa sứ trắng bầu dục có vân 17*30cm</v>
          </cell>
          <cell r="C2063" t="str">
            <v>Cái</v>
          </cell>
        </row>
        <row r="2064">
          <cell r="A2064" t="str">
            <v>C2000608</v>
          </cell>
          <cell r="B2064" t="str">
            <v>Dĩa tròn Melamine DA 20</v>
          </cell>
          <cell r="C2064" t="str">
            <v>Cái</v>
          </cell>
        </row>
        <row r="2065">
          <cell r="A2065" t="str">
            <v>C2000609</v>
          </cell>
          <cell r="B2065" t="str">
            <v>Ly rượu 3002 đế vuông</v>
          </cell>
          <cell r="C2065" t="str">
            <v>Cái</v>
          </cell>
        </row>
        <row r="2066">
          <cell r="A2066" t="str">
            <v>C2000610</v>
          </cell>
          <cell r="B2066" t="str">
            <v>Muỗng canh vuông bông sen</v>
          </cell>
          <cell r="C2066" t="str">
            <v>Cái</v>
          </cell>
        </row>
        <row r="2067">
          <cell r="A2067" t="str">
            <v>C2000611</v>
          </cell>
          <cell r="B2067" t="str">
            <v>Hủ sữa chua</v>
          </cell>
          <cell r="C2067" t="str">
            <v>Cái</v>
          </cell>
        </row>
        <row r="2068">
          <cell r="A2068" t="str">
            <v>C2000612</v>
          </cell>
          <cell r="B2068" t="str">
            <v>Khay phẳng VN inox 304 sâu 6cm</v>
          </cell>
          <cell r="C2068" t="str">
            <v>Cái</v>
          </cell>
        </row>
        <row r="2069">
          <cell r="A2069" t="str">
            <v>C2000614</v>
          </cell>
          <cell r="B2069" t="str">
            <v>Cân điện tử 40kg</v>
          </cell>
          <cell r="C2069" t="str">
            <v>Cái</v>
          </cell>
        </row>
        <row r="2070">
          <cell r="A2070" t="str">
            <v>C2000615</v>
          </cell>
          <cell r="B2070" t="str">
            <v>Bảng ghim (60*80cm)</v>
          </cell>
          <cell r="C2070" t="str">
            <v>Cái</v>
          </cell>
        </row>
        <row r="2071">
          <cell r="A2071" t="str">
            <v>C2000616</v>
          </cell>
          <cell r="B2071" t="str">
            <v>Chén 5 (B166-5)</v>
          </cell>
          <cell r="C2071" t="str">
            <v>Cái</v>
          </cell>
        </row>
        <row r="2072">
          <cell r="A2072" t="str">
            <v>C2000617</v>
          </cell>
          <cell r="B2072" t="str">
            <v>Vỉ trong khay GN 1/3 cao 2.5cm</v>
          </cell>
          <cell r="C2072" t="str">
            <v>Cái</v>
          </cell>
        </row>
        <row r="2073">
          <cell r="A2073" t="str">
            <v>C2000618</v>
          </cell>
          <cell r="B2073" t="str">
            <v>Vỉ trong khay GN 1/2 cao 2.5cm</v>
          </cell>
          <cell r="C2073" t="str">
            <v>Cái</v>
          </cell>
        </row>
        <row r="2074">
          <cell r="A2074" t="str">
            <v>C2000619</v>
          </cell>
          <cell r="B2074" t="str">
            <v>Thùng rác 76L</v>
          </cell>
          <cell r="C2074" t="str">
            <v>Cái</v>
          </cell>
        </row>
        <row r="2075">
          <cell r="A2075" t="str">
            <v>C2000620</v>
          </cell>
          <cell r="B2075" t="str">
            <v>Dao chặt inox rayban</v>
          </cell>
          <cell r="C2075" t="str">
            <v>chiếc</v>
          </cell>
        </row>
        <row r="2076">
          <cell r="A2076" t="str">
            <v>C2000621</v>
          </cell>
          <cell r="B2076" t="str">
            <v>Dao EAST 8 20/34</v>
          </cell>
          <cell r="C2076" t="str">
            <v>chiếc</v>
          </cell>
        </row>
        <row r="2077">
          <cell r="A2077" t="str">
            <v>C2000622</v>
          </cell>
          <cell r="B2077" t="str">
            <v>Lọc dầu to 2 tai 25cm</v>
          </cell>
          <cell r="C2077" t="str">
            <v>chiếc</v>
          </cell>
        </row>
        <row r="2078">
          <cell r="A2078" t="str">
            <v>C2000623</v>
          </cell>
          <cell r="B2078" t="str">
            <v>Sắn củ rẻ</v>
          </cell>
          <cell r="C2078" t="str">
            <v>chiếc</v>
          </cell>
        </row>
        <row r="2079">
          <cell r="A2079" t="str">
            <v>C2000624</v>
          </cell>
          <cell r="B2079" t="str">
            <v>Nạo inox to</v>
          </cell>
          <cell r="C2079" t="str">
            <v>chiếc</v>
          </cell>
        </row>
        <row r="2080">
          <cell r="A2080" t="str">
            <v>C2000625</v>
          </cell>
          <cell r="B2080" t="str">
            <v>Môi inox 12</v>
          </cell>
          <cell r="C2080" t="str">
            <v>chiếc</v>
          </cell>
        </row>
        <row r="2081">
          <cell r="A2081" t="str">
            <v>C2000626</v>
          </cell>
          <cell r="B2081" t="str">
            <v>Lọ tương ớt 24 Trắng</v>
          </cell>
          <cell r="C2081" t="str">
            <v>chiếc</v>
          </cell>
        </row>
        <row r="2082">
          <cell r="A2082" t="str">
            <v>C2000627</v>
          </cell>
          <cell r="B2082" t="str">
            <v>Cắm bill</v>
          </cell>
          <cell r="C2082" t="str">
            <v>chiếc</v>
          </cell>
        </row>
        <row r="2083">
          <cell r="A2083" t="str">
            <v>C2000628</v>
          </cell>
          <cell r="B2083" t="str">
            <v>Giá đựng thớt</v>
          </cell>
          <cell r="C2083" t="str">
            <v>chiếc</v>
          </cell>
        </row>
        <row r="2084">
          <cell r="A2084" t="str">
            <v>C2000629</v>
          </cell>
          <cell r="B2084" t="str">
            <v>Khay 40x60 2 lớp</v>
          </cell>
          <cell r="C2084" t="str">
            <v>chiếc</v>
          </cell>
        </row>
        <row r="2085">
          <cell r="A2085" t="str">
            <v>C2000630</v>
          </cell>
          <cell r="B2085" t="str">
            <v>Công 5L 222-1 quai xanh</v>
          </cell>
          <cell r="C2085" t="str">
            <v>chiếc</v>
          </cell>
        </row>
        <row r="2086">
          <cell r="A2086" t="str">
            <v>C2000631</v>
          </cell>
          <cell r="B2086" t="str">
            <v>Hộp thực phẩm 222-2</v>
          </cell>
          <cell r="C2086" t="str">
            <v>chiếc</v>
          </cell>
        </row>
        <row r="2087">
          <cell r="A2087" t="str">
            <v>C2000632</v>
          </cell>
          <cell r="B2087" t="str">
            <v>Công 30L 5325 VN</v>
          </cell>
          <cell r="C2087" t="str">
            <v>chiếc</v>
          </cell>
        </row>
        <row r="2088">
          <cell r="A2088" t="str">
            <v>C2000633</v>
          </cell>
          <cell r="B2088" t="str">
            <v>Công 20L 2333-2 quai đỏ</v>
          </cell>
          <cell r="C2088" t="str">
            <v>chiếc</v>
          </cell>
        </row>
        <row r="2089">
          <cell r="A2089" t="str">
            <v>C2000634</v>
          </cell>
          <cell r="B2089" t="str">
            <v>Máy xay Oblin</v>
          </cell>
          <cell r="C2089" t="str">
            <v>chiếc</v>
          </cell>
        </row>
        <row r="2090">
          <cell r="A2090" t="str">
            <v>C2000635</v>
          </cell>
          <cell r="B2090" t="str">
            <v>Cọ chảo tre</v>
          </cell>
          <cell r="C2090" t="str">
            <v>chiếc</v>
          </cell>
        </row>
        <row r="2091">
          <cell r="A2091" t="str">
            <v>C2000636</v>
          </cell>
          <cell r="B2091" t="str">
            <v>Thanh od 60cm</v>
          </cell>
          <cell r="C2091" t="str">
            <v>chiếc</v>
          </cell>
        </row>
        <row r="2092">
          <cell r="A2092" t="str">
            <v>C2000637</v>
          </cell>
          <cell r="B2092" t="str">
            <v>Gài dao</v>
          </cell>
          <cell r="C2092" t="str">
            <v>chiếc</v>
          </cell>
        </row>
        <row r="2093">
          <cell r="A2093" t="str">
            <v>C2000638</v>
          </cell>
          <cell r="B2093" t="str">
            <v>Gạt nước cao su xanh</v>
          </cell>
          <cell r="C2093" t="str">
            <v>chiếc</v>
          </cell>
        </row>
        <row r="2094">
          <cell r="A2094" t="str">
            <v>C2000639</v>
          </cell>
          <cell r="B2094" t="str">
            <v>Kẹp thịt nướng 32cm</v>
          </cell>
          <cell r="C2094" t="str">
            <v>chiếc</v>
          </cell>
        </row>
        <row r="2095">
          <cell r="A2095" t="str">
            <v>C2000640</v>
          </cell>
          <cell r="B2095" t="str">
            <v>Kẹp chả dẹt 30</v>
          </cell>
          <cell r="C2095" t="str">
            <v>chiếc</v>
          </cell>
        </row>
        <row r="2096">
          <cell r="A2096" t="str">
            <v>C2000641</v>
          </cell>
          <cell r="B2096" t="str">
            <v>Thùng tròn 160L</v>
          </cell>
          <cell r="C2096" t="str">
            <v>chiếc</v>
          </cell>
        </row>
        <row r="2097">
          <cell r="A2097" t="str">
            <v>C2000642</v>
          </cell>
          <cell r="B2097" t="str">
            <v>Cây lau cô gái thái</v>
          </cell>
          <cell r="C2097" t="str">
            <v>chiếc</v>
          </cell>
        </row>
        <row r="2098">
          <cell r="A2098" t="str">
            <v>C2000643</v>
          </cell>
          <cell r="B2098" t="str">
            <v>Kéo đỏ to xịn</v>
          </cell>
          <cell r="C2098" t="str">
            <v>chiếc</v>
          </cell>
        </row>
        <row r="2099">
          <cell r="A2099" t="str">
            <v>C2000644</v>
          </cell>
          <cell r="B2099" t="str">
            <v>Rổ 3598</v>
          </cell>
          <cell r="C2099" t="str">
            <v>chiếc</v>
          </cell>
        </row>
        <row r="2100">
          <cell r="A2100" t="str">
            <v>C2000645</v>
          </cell>
          <cell r="B2100" t="str">
            <v>Công 10L 2333-1 quai xanh</v>
          </cell>
          <cell r="C2100" t="str">
            <v>chiếc</v>
          </cell>
        </row>
        <row r="2101">
          <cell r="A2101" t="str">
            <v>C2000646</v>
          </cell>
          <cell r="B2101" t="str">
            <v>Công 30L 2333-3 quai xanh</v>
          </cell>
          <cell r="C2101" t="str">
            <v>chiếc</v>
          </cell>
        </row>
        <row r="2102">
          <cell r="A2102" t="str">
            <v>C2000647</v>
          </cell>
          <cell r="B2102" t="str">
            <v>Đĩa sứ tròn 25cm</v>
          </cell>
          <cell r="C2102" t="str">
            <v>chiếc</v>
          </cell>
        </row>
        <row r="2103">
          <cell r="A2103" t="str">
            <v>C2000648</v>
          </cell>
          <cell r="B2103" t="str">
            <v>Tăm rẻ VN nhiều lỗ</v>
          </cell>
          <cell r="C2103" t="str">
            <v>chiếc</v>
          </cell>
        </row>
        <row r="2104">
          <cell r="A2104" t="str">
            <v>C2000649</v>
          </cell>
          <cell r="B2104" t="str">
            <v>Ly nhót</v>
          </cell>
          <cell r="C2104" t="str">
            <v>chiếc</v>
          </cell>
        </row>
        <row r="2105">
          <cell r="A2105" t="str">
            <v>C2000650</v>
          </cell>
          <cell r="B2105" t="str">
            <v>Bát rượu nhựa 2 tầng kèm gáo múc</v>
          </cell>
          <cell r="C2105" t="str">
            <v>chiếc</v>
          </cell>
        </row>
        <row r="2106">
          <cell r="A2106" t="str">
            <v>C2000651</v>
          </cell>
          <cell r="B2106" t="str">
            <v>Đĩa xoài sâu ảo 30cm DXA30</v>
          </cell>
          <cell r="C2106" t="str">
            <v>Cái</v>
          </cell>
        </row>
        <row r="2107">
          <cell r="A2107" t="str">
            <v>C2000652</v>
          </cell>
          <cell r="B2107" t="str">
            <v>Bình trà thủy tinh Deli-GPH27</v>
          </cell>
          <cell r="C2107" t="str">
            <v>Cái</v>
          </cell>
        </row>
        <row r="2108">
          <cell r="A2108" t="str">
            <v>C2000653</v>
          </cell>
          <cell r="B2108" t="str">
            <v>Bản gang 22cm Y2001</v>
          </cell>
          <cell r="C2108" t="str">
            <v>Cái</v>
          </cell>
        </row>
        <row r="2109">
          <cell r="A2109" t="str">
            <v>C2000654</v>
          </cell>
          <cell r="B2109" t="str">
            <v>Nắp kính nồi xông hơi gang</v>
          </cell>
          <cell r="C2109" t="str">
            <v>Cái</v>
          </cell>
        </row>
        <row r="2110">
          <cell r="A2110" t="str">
            <v>C2000655</v>
          </cell>
          <cell r="B2110" t="str">
            <v>Ô cán thẳng OCDE-30</v>
          </cell>
          <cell r="C2110" t="str">
            <v>Cái</v>
          </cell>
        </row>
        <row r="2111">
          <cell r="A2111" t="str">
            <v>C2000656</v>
          </cell>
          <cell r="B2111" t="str">
            <v>Muôi lẩu không thủng</v>
          </cell>
          <cell r="C2111" t="str">
            <v>Cái</v>
          </cell>
        </row>
        <row r="2112">
          <cell r="A2112" t="str">
            <v>C2000657</v>
          </cell>
          <cell r="B2112" t="str">
            <v>Rổ nhựa thiên nga màu xanh</v>
          </cell>
          <cell r="C2112" t="str">
            <v>Cái</v>
          </cell>
        </row>
        <row r="2113">
          <cell r="A2113" t="str">
            <v>C2000658</v>
          </cell>
          <cell r="B2113" t="str">
            <v>Lọc chanh bé</v>
          </cell>
          <cell r="C2113" t="str">
            <v>Cái</v>
          </cell>
        </row>
        <row r="2114">
          <cell r="A2114" t="str">
            <v>C2000659</v>
          </cell>
          <cell r="B2114" t="str">
            <v>Khay cắm ống hút CN</v>
          </cell>
          <cell r="C2114" t="str">
            <v>Cái</v>
          </cell>
        </row>
        <row r="2115">
          <cell r="A2115" t="str">
            <v>C2000660</v>
          </cell>
          <cell r="B2115" t="str">
            <v>Ca sữa 1L có nắp</v>
          </cell>
          <cell r="C2115" t="str">
            <v>Cái</v>
          </cell>
        </row>
        <row r="2116">
          <cell r="A2116" t="str">
            <v>C2000661</v>
          </cell>
          <cell r="B2116" t="str">
            <v>Ca sữa 600ml có nắp</v>
          </cell>
          <cell r="C2116" t="str">
            <v>Cái</v>
          </cell>
        </row>
        <row r="2117">
          <cell r="A2117" t="str">
            <v>C2000662</v>
          </cell>
          <cell r="B2117" t="str">
            <v>Chao lỳ 14 (Vợt ăn lẩu)</v>
          </cell>
          <cell r="C2117" t="str">
            <v>Cái</v>
          </cell>
        </row>
        <row r="2118">
          <cell r="A2118" t="str">
            <v>C2000663</v>
          </cell>
          <cell r="B2118" t="str">
            <v>Vỉ inox tròn (giá hấp nồi xông hơi)</v>
          </cell>
          <cell r="C2118" t="str">
            <v>Cái</v>
          </cell>
        </row>
        <row r="2119">
          <cell r="A2119" t="str">
            <v>C2000664</v>
          </cell>
          <cell r="B2119" t="str">
            <v>Vỉ inox nan đặc (vỉ đốt đá xông hơi)</v>
          </cell>
          <cell r="C2119" t="str">
            <v>Cái</v>
          </cell>
        </row>
        <row r="2120">
          <cell r="A2120" t="str">
            <v>C2000665</v>
          </cell>
          <cell r="B2120" t="str">
            <v>Đĩa tròn PV258-12 (Trắng trơn)</v>
          </cell>
          <cell r="C2120" t="str">
            <v>Cái</v>
          </cell>
        </row>
        <row r="2121">
          <cell r="A2121" t="str">
            <v>C2000666</v>
          </cell>
          <cell r="B2121" t="str">
            <v>Đĩa tương DV037-3.5 (Trắng trơn)</v>
          </cell>
          <cell r="C2121" t="str">
            <v>Cái</v>
          </cell>
        </row>
        <row r="2122">
          <cell r="A2122" t="str">
            <v>C2000667</v>
          </cell>
          <cell r="B2122" t="str">
            <v>Tô rau 7 (Trắng trơn) 0043</v>
          </cell>
          <cell r="C2122" t="str">
            <v>Cái</v>
          </cell>
        </row>
        <row r="2123">
          <cell r="A2123" t="str">
            <v>C2000668</v>
          </cell>
          <cell r="B2123" t="str">
            <v>Đĩa tròn sâu dày 9 (Nâu nhạt viền xanh dương) YSC7036</v>
          </cell>
          <cell r="C2123" t="str">
            <v>Cái</v>
          </cell>
        </row>
        <row r="2124">
          <cell r="A2124" t="str">
            <v>C2000669</v>
          </cell>
          <cell r="B2124" t="str">
            <v>Đĩa tròn sâu dày 10 (Nâu nhạt viền xanh dương) YSC7037</v>
          </cell>
          <cell r="C2124" t="str">
            <v>Cái</v>
          </cell>
        </row>
        <row r="2125">
          <cell r="A2125" t="str">
            <v>C2000670</v>
          </cell>
          <cell r="B2125" t="str">
            <v>Đĩa cạn phẳng 9 (Nâu nhạt viền xanh dương) YSC8064</v>
          </cell>
          <cell r="C2125" t="str">
            <v>Cái</v>
          </cell>
        </row>
        <row r="2126">
          <cell r="A2126" t="str">
            <v>C2000671</v>
          </cell>
          <cell r="B2126" t="str">
            <v>Đĩa chữ nhật 12.5 (Nâu nhạt viền xanh dương) YSC8045</v>
          </cell>
          <cell r="C2126" t="str">
            <v>Cái</v>
          </cell>
        </row>
        <row r="2127">
          <cell r="A2127" t="str">
            <v>C2000672</v>
          </cell>
          <cell r="B2127" t="str">
            <v>Đĩa chữ nhật 25.5*12cm (Nâu nhạt viền xanh dương) YSSC7040</v>
          </cell>
          <cell r="C2127" t="str">
            <v>Cái</v>
          </cell>
        </row>
        <row r="2128">
          <cell r="A2128" t="str">
            <v>C2000673</v>
          </cell>
          <cell r="B2128" t="str">
            <v>Nồi gang trắng nắp kính P19</v>
          </cell>
          <cell r="C2128" t="str">
            <v>Cái</v>
          </cell>
        </row>
        <row r="2129">
          <cell r="A2129" t="str">
            <v>C2000674</v>
          </cell>
          <cell r="B2129" t="str">
            <v>Đĩa tròn sâu dày 9 (Nâu nhạt viền xanh dương) YSC8030</v>
          </cell>
          <cell r="C2129" t="str">
            <v>Cái</v>
          </cell>
        </row>
        <row r="2130">
          <cell r="A2130" t="str">
            <v>C2000675</v>
          </cell>
          <cell r="B2130" t="str">
            <v>Bình đựng nước ép inox 8L</v>
          </cell>
          <cell r="C2130" t="str">
            <v>Cái</v>
          </cell>
        </row>
        <row r="2131">
          <cell r="A2131" t="str">
            <v>C2000676</v>
          </cell>
          <cell r="B2131" t="str">
            <v>Khay gang bầu dục tròn 24x16</v>
          </cell>
          <cell r="C2131" t="str">
            <v>Cái</v>
          </cell>
        </row>
        <row r="2132">
          <cell r="A2132" t="str">
            <v>C2000677</v>
          </cell>
          <cell r="B2132" t="str">
            <v>Khay đá CN 24x15cm đế gỗ</v>
          </cell>
          <cell r="C2132" t="str">
            <v>Cái</v>
          </cell>
        </row>
        <row r="2133">
          <cell r="A2133" t="str">
            <v>C2000678</v>
          </cell>
          <cell r="B2133" t="str">
            <v>Biển cảnh báo trơn trượt hình chữ A</v>
          </cell>
          <cell r="C2133" t="str">
            <v>Cái</v>
          </cell>
        </row>
        <row r="2134">
          <cell r="A2134" t="str">
            <v>C2000679</v>
          </cell>
          <cell r="B2134" t="str">
            <v>Chảo thép P40</v>
          </cell>
          <cell r="C2134" t="str">
            <v>Cái</v>
          </cell>
        </row>
        <row r="2135">
          <cell r="A2135" t="str">
            <v>C2000680</v>
          </cell>
          <cell r="B2135" t="str">
            <v>Cân điện tử 6kg</v>
          </cell>
          <cell r="C2135" t="str">
            <v>chiếc</v>
          </cell>
        </row>
        <row r="2136">
          <cell r="A2136" t="str">
            <v>C2000681</v>
          </cell>
          <cell r="B2136" t="str">
            <v>Gạt tàn 7607C</v>
          </cell>
          <cell r="C2136" t="str">
            <v>chiếc</v>
          </cell>
        </row>
        <row r="2137">
          <cell r="A2137" t="str">
            <v>C2000682</v>
          </cell>
          <cell r="B2137" t="str">
            <v>Nồi inox 30cm màu bạc (Tian Long)</v>
          </cell>
          <cell r="C2137" t="str">
            <v>chiếc</v>
          </cell>
        </row>
        <row r="2138">
          <cell r="A2138" t="str">
            <v>C2000683</v>
          </cell>
          <cell r="B2138" t="str">
            <v>Bát tay cầm 4.25 (Xanh viền nâu) YSC1062</v>
          </cell>
          <cell r="C2138" t="str">
            <v>chiếc</v>
          </cell>
        </row>
        <row r="2139">
          <cell r="A2139" t="str">
            <v>C2000684</v>
          </cell>
          <cell r="B2139" t="str">
            <v>Bộ đun inox 20cm</v>
          </cell>
          <cell r="C2139" t="str">
            <v>bộ</v>
          </cell>
        </row>
        <row r="2140">
          <cell r="A2140" t="str">
            <v>C2000685</v>
          </cell>
          <cell r="B2140" t="str">
            <v>Hũ đựng tiêu</v>
          </cell>
          <cell r="C2140" t="str">
            <v>Cái</v>
          </cell>
        </row>
        <row r="2141">
          <cell r="A2141" t="str">
            <v>C2000686</v>
          </cell>
          <cell r="B2141" t="str">
            <v>Chai đựng nước mắm</v>
          </cell>
          <cell r="C2141" t="str">
            <v>Cái</v>
          </cell>
        </row>
        <row r="2142">
          <cell r="A2142" t="str">
            <v>C2000687</v>
          </cell>
          <cell r="B2142" t="str">
            <v>Khăn lau màu đỏ</v>
          </cell>
          <cell r="C2142" t="str">
            <v>Cái</v>
          </cell>
        </row>
        <row r="2143">
          <cell r="A2143" t="str">
            <v>C2000688</v>
          </cell>
          <cell r="B2143" t="str">
            <v>Khăn lau màu xanh dương</v>
          </cell>
          <cell r="C2143" t="str">
            <v>Cái</v>
          </cell>
        </row>
        <row r="2144">
          <cell r="A2144" t="str">
            <v>C2000689</v>
          </cell>
          <cell r="B2144" t="str">
            <v>Đĩa tròn có vân PV055-7 (Trắng trơn)</v>
          </cell>
          <cell r="C2144" t="str">
            <v>Cái</v>
          </cell>
        </row>
        <row r="2145">
          <cell r="A2145" t="str">
            <v>C2000690</v>
          </cell>
          <cell r="B2145" t="str">
            <v>Tô Oval BV286-11 (Trắng)</v>
          </cell>
          <cell r="C2145" t="str">
            <v>Cái</v>
          </cell>
        </row>
        <row r="2146">
          <cell r="A2146" t="str">
            <v>C2000691</v>
          </cell>
          <cell r="B2146" t="str">
            <v>Tháp thịt bò 25cm P008-10 (Trắng)</v>
          </cell>
          <cell r="C2146" t="str">
            <v>Cái</v>
          </cell>
        </row>
        <row r="2147">
          <cell r="A2147" t="str">
            <v>C2000692</v>
          </cell>
          <cell r="B2147" t="str">
            <v>Đĩa bò triều châu HM40012.5B (Trắng) NO.YB006</v>
          </cell>
          <cell r="C2147" t="str">
            <v>Cái</v>
          </cell>
        </row>
        <row r="2148">
          <cell r="A2148" t="str">
            <v>C2000693</v>
          </cell>
          <cell r="B2148" t="str">
            <v>Khay thuyền NO.83211 (Trắng)</v>
          </cell>
          <cell r="C2148" t="str">
            <v>Cái</v>
          </cell>
        </row>
        <row r="2149">
          <cell r="A2149" t="str">
            <v>C2000694</v>
          </cell>
          <cell r="B2149" t="str">
            <v>Cắt băng dính để bàn</v>
          </cell>
          <cell r="C2149" t="str">
            <v>Cái</v>
          </cell>
        </row>
        <row r="2150">
          <cell r="A2150" t="str">
            <v>C2000695</v>
          </cell>
          <cell r="B2150" t="str">
            <v>Nồi uyên ương full bạc 26cm</v>
          </cell>
          <cell r="C2150" t="str">
            <v>Cái</v>
          </cell>
        </row>
        <row r="2151">
          <cell r="A2151" t="str">
            <v>C2000696</v>
          </cell>
          <cell r="B2151" t="str">
            <v>Nồi uyên ương viền vàng thân bạc 26cm</v>
          </cell>
          <cell r="C2151" t="str">
            <v>Cái</v>
          </cell>
        </row>
        <row r="2152">
          <cell r="A2152" t="str">
            <v>C2000697</v>
          </cell>
          <cell r="B2152" t="str">
            <v>Dao Tian Long</v>
          </cell>
          <cell r="C2152" t="str">
            <v>Cái</v>
          </cell>
        </row>
        <row r="2153">
          <cell r="A2153" t="str">
            <v>C2000698</v>
          </cell>
          <cell r="B2153" t="str">
            <v>Môi chè xoắn 7 đặc</v>
          </cell>
          <cell r="C2153" t="str">
            <v>Cái</v>
          </cell>
        </row>
        <row r="2154">
          <cell r="A2154" t="str">
            <v>C2000699</v>
          </cell>
          <cell r="B2154" t="str">
            <v>Môi chè xoắn 7 thủng</v>
          </cell>
          <cell r="C2154" t="str">
            <v>Cái</v>
          </cell>
        </row>
        <row r="2155">
          <cell r="A2155" t="str">
            <v>C2000700</v>
          </cell>
          <cell r="B2155" t="str">
            <v>Nắp khay 1/2</v>
          </cell>
          <cell r="C2155" t="str">
            <v>Cái</v>
          </cell>
        </row>
        <row r="2156">
          <cell r="A2156" t="str">
            <v>C2000701</v>
          </cell>
          <cell r="B2156" t="str">
            <v>Khay 1/3 sâu 10</v>
          </cell>
          <cell r="C2156" t="str">
            <v>Cái</v>
          </cell>
        </row>
        <row r="2157">
          <cell r="A2157" t="str">
            <v>C2000702</v>
          </cell>
          <cell r="B2157" t="str">
            <v>Nắp khay 1/3</v>
          </cell>
          <cell r="C2157" t="str">
            <v>Cái</v>
          </cell>
        </row>
        <row r="2158">
          <cell r="A2158" t="str">
            <v>C2000703</v>
          </cell>
          <cell r="B2158" t="str">
            <v>Lắc inox to</v>
          </cell>
          <cell r="C2158" t="str">
            <v>Cái</v>
          </cell>
        </row>
        <row r="2159">
          <cell r="A2159" t="str">
            <v>C2000704</v>
          </cell>
          <cell r="B2159" t="str">
            <v>Môi xào 12 cán gỗ</v>
          </cell>
          <cell r="C2159" t="str">
            <v>Cái</v>
          </cell>
        </row>
        <row r="2160">
          <cell r="A2160" t="str">
            <v>C2000705</v>
          </cell>
          <cell r="B2160" t="str">
            <v>Giá gài dao inox có móc</v>
          </cell>
          <cell r="C2160" t="str">
            <v>Cái</v>
          </cell>
        </row>
        <row r="2161">
          <cell r="A2161" t="str">
            <v>C2000706</v>
          </cell>
          <cell r="B2161" t="str">
            <v>Muôi lẩu (Tian Long)</v>
          </cell>
          <cell r="C2161" t="str">
            <v>Cái</v>
          </cell>
        </row>
        <row r="2162">
          <cell r="A2162" t="str">
            <v>C2000707</v>
          </cell>
          <cell r="B2162" t="str">
            <v>Muôi hớt bọt (Tian Long)</v>
          </cell>
          <cell r="C2162" t="str">
            <v>Cái</v>
          </cell>
        </row>
        <row r="2163">
          <cell r="A2163" t="str">
            <v>C2000708</v>
          </cell>
          <cell r="B2163" t="str">
            <v>Cốc thủy tinh KB 162-1A</v>
          </cell>
          <cell r="C2163" t="str">
            <v>Cái</v>
          </cell>
        </row>
        <row r="2164">
          <cell r="A2164" t="str">
            <v>C2000709</v>
          </cell>
          <cell r="B2164" t="str">
            <v>Bình thủy tinh GPH20</v>
          </cell>
          <cell r="C2164" t="str">
            <v>Cái</v>
          </cell>
        </row>
        <row r="2165">
          <cell r="A2165" t="str">
            <v>C2000710</v>
          </cell>
          <cell r="B2165" t="str">
            <v>Đĩa lá trắng JM-15 (34.4*9.6*2.1cm)</v>
          </cell>
          <cell r="C2165" t="str">
            <v>Cái</v>
          </cell>
        </row>
        <row r="2166">
          <cell r="A2166" t="str">
            <v>C2000711</v>
          </cell>
          <cell r="B2166" t="str">
            <v>Đĩa chữ nhật trắng JMC204 (30*10.3*2.4cm)</v>
          </cell>
          <cell r="C2166" t="str">
            <v>Cái</v>
          </cell>
        </row>
        <row r="2167">
          <cell r="A2167" t="str">
            <v>C2000712</v>
          </cell>
          <cell r="B2167" t="str">
            <v>Khay suki 9'' trắng JMC323/473-9</v>
          </cell>
          <cell r="C2167" t="str">
            <v>Cái</v>
          </cell>
        </row>
        <row r="2168">
          <cell r="A2168" t="str">
            <v>C2000713</v>
          </cell>
          <cell r="B2168" t="str">
            <v>Khay vuông trắng trơn JMC331/473-5.5 (13.5*13.5*3.5cm)</v>
          </cell>
          <cell r="C2168" t="str">
            <v>Cái</v>
          </cell>
        </row>
        <row r="2169">
          <cell r="A2169" t="str">
            <v>C2000714</v>
          </cell>
          <cell r="B2169" t="str">
            <v>Đĩa Melamin kèm chân đỡ màu đỏ (239)</v>
          </cell>
          <cell r="C2169" t="str">
            <v>Cái</v>
          </cell>
        </row>
        <row r="2170">
          <cell r="A2170" t="str">
            <v>C2000715</v>
          </cell>
          <cell r="B2170" t="str">
            <v>Thìa (Muỗng) inox cán dẹt múc gia vị (Quầy Line)</v>
          </cell>
          <cell r="C2170" t="str">
            <v>Cái</v>
          </cell>
        </row>
        <row r="2171">
          <cell r="A2171" t="str">
            <v>C2000716</v>
          </cell>
          <cell r="B2171" t="str">
            <v>Khay gỗ 1m Tian Long</v>
          </cell>
          <cell r="C2171" t="str">
            <v>Cái</v>
          </cell>
        </row>
        <row r="2172">
          <cell r="A2172" t="str">
            <v>C2000717</v>
          </cell>
          <cell r="B2172" t="str">
            <v>Khay chữ nhật (Trắng trơn) 225010</v>
          </cell>
          <cell r="C2172" t="str">
            <v>Cái</v>
          </cell>
        </row>
        <row r="2173">
          <cell r="A2173" t="str">
            <v>C2000718</v>
          </cell>
          <cell r="B2173" t="str">
            <v>Bào sợi</v>
          </cell>
          <cell r="C2173" t="str">
            <v>Cái</v>
          </cell>
        </row>
        <row r="2174">
          <cell r="A2174" t="str">
            <v>C2000719</v>
          </cell>
          <cell r="B2174" t="str">
            <v>Pallet liền khối 1 mặt</v>
          </cell>
          <cell r="C2174" t="str">
            <v>Cái</v>
          </cell>
        </row>
        <row r="2175">
          <cell r="A2175" t="str">
            <v>C2000720</v>
          </cell>
          <cell r="B2175" t="str">
            <v>Khay chữ nhật (Trắng trơn) NRP001</v>
          </cell>
          <cell r="C2175" t="str">
            <v>Cái</v>
          </cell>
        </row>
        <row r="2176">
          <cell r="A2176" t="str">
            <v>C2000721</v>
          </cell>
          <cell r="B2176" t="str">
            <v>Dĩa inox tròn 14cm vàng</v>
          </cell>
          <cell r="C2176" t="str">
            <v>Cái</v>
          </cell>
        </row>
        <row r="2177">
          <cell r="A2177" t="str">
            <v>C2000722</v>
          </cell>
          <cell r="B2177" t="str">
            <v>Chén tay cầm inox vàng</v>
          </cell>
          <cell r="C2177" t="str">
            <v>Cái</v>
          </cell>
        </row>
        <row r="2178">
          <cell r="A2178" t="str">
            <v>C2000723</v>
          </cell>
          <cell r="B2178" t="str">
            <v>Bình đựng nước lẩu Inox 2L</v>
          </cell>
          <cell r="C2178" t="str">
            <v>Cái</v>
          </cell>
        </row>
        <row r="2179">
          <cell r="A2179" t="str">
            <v>C2000724</v>
          </cell>
          <cell r="B2179" t="str">
            <v>Cốc thủy tinh lùn 290ml B00411</v>
          </cell>
          <cell r="C2179" t="str">
            <v>Cái</v>
          </cell>
        </row>
        <row r="2180">
          <cell r="A2180" t="str">
            <v>C2000725</v>
          </cell>
          <cell r="B2180" t="str">
            <v>Ấm nhôm 2L</v>
          </cell>
          <cell r="C2180" t="str">
            <v>Cái</v>
          </cell>
        </row>
        <row r="2181">
          <cell r="A2181" t="str">
            <v>C2000726</v>
          </cell>
          <cell r="B2181" t="str">
            <v>Công 90L màu ( Thùng nhựa)</v>
          </cell>
          <cell r="C2181" t="str">
            <v>Chiếc</v>
          </cell>
        </row>
        <row r="2182">
          <cell r="A2182" t="str">
            <v>C2000727</v>
          </cell>
          <cell r="B2182" t="str">
            <v>Khay bê đồ chữ nhật 36x46 (chống trượt)</v>
          </cell>
          <cell r="C2182" t="str">
            <v>Chiếc</v>
          </cell>
        </row>
        <row r="2183">
          <cell r="A2183" t="str">
            <v>C2000728</v>
          </cell>
          <cell r="B2183" t="str">
            <v>Đĩa chữ nhật 0765-10.5 265*115*19mm (Trắng viền nâu xanh dương)</v>
          </cell>
          <cell r="C2183" t="str">
            <v>Chiếc</v>
          </cell>
        </row>
        <row r="2184">
          <cell r="A2184" t="str">
            <v>C2000729</v>
          </cell>
          <cell r="B2184" t="str">
            <v>Đĩa tròn 028-10 250*22mm (Trắng viền nâu xanh dương)</v>
          </cell>
          <cell r="C2184" t="str">
            <v>Chiếc</v>
          </cell>
        </row>
        <row r="2185">
          <cell r="A2185" t="str">
            <v>C2000730</v>
          </cell>
          <cell r="B2185" t="str">
            <v>Đĩa chữ nhật có cạnh 470-12 310*173*23mm (Trắng viền nâu xanh dương)</v>
          </cell>
          <cell r="C2185" t="str">
            <v>Chiếc</v>
          </cell>
        </row>
        <row r="2186">
          <cell r="A2186" t="str">
            <v>C2000731</v>
          </cell>
          <cell r="B2186" t="str">
            <v>Tô rau 9110 174*170*127mm (Trắng viền nâu xanh dương)</v>
          </cell>
          <cell r="C2186" t="str">
            <v>Chiếc</v>
          </cell>
        </row>
        <row r="2187">
          <cell r="A2187" t="str">
            <v>C2000732</v>
          </cell>
          <cell r="B2187" t="str">
            <v>Đĩa tròn 028-14 355*33mm (Trắng viền nâu xanh dương)</v>
          </cell>
          <cell r="C2187" t="str">
            <v>Chiếc</v>
          </cell>
        </row>
        <row r="2188">
          <cell r="A2188" t="str">
            <v>C2000733</v>
          </cell>
          <cell r="B2188" t="str">
            <v>Đĩa tròn 026-8.5 216*23mm (Trắng viền nâu xanh dương)</v>
          </cell>
          <cell r="C2188" t="str">
            <v>Chiếc</v>
          </cell>
        </row>
        <row r="2189">
          <cell r="A2189" t="str">
            <v>C2000734</v>
          </cell>
          <cell r="B2189" t="str">
            <v>Đĩa sứ cá (Trắng)</v>
          </cell>
          <cell r="C2189" t="str">
            <v>Chiếc</v>
          </cell>
        </row>
        <row r="2190">
          <cell r="A2190" t="str">
            <v>C2000735</v>
          </cell>
          <cell r="B2190" t="str">
            <v>Mâm đồng ĐK 40 cm</v>
          </cell>
          <cell r="C2190" t="str">
            <v>Cái</v>
          </cell>
        </row>
        <row r="2191">
          <cell r="A2191" t="str">
            <v>C2000736</v>
          </cell>
          <cell r="B2191" t="str">
            <v>Khăn lau màu vàng</v>
          </cell>
          <cell r="C2191" t="str">
            <v>Cái</v>
          </cell>
        </row>
        <row r="2192">
          <cell r="A2192" t="str">
            <v>C2000737</v>
          </cell>
          <cell r="B2192" t="str">
            <v>Hộp nhựa hình trái tim có nắp</v>
          </cell>
          <cell r="C2192" t="str">
            <v>Cái</v>
          </cell>
        </row>
        <row r="2193">
          <cell r="A2193" t="str">
            <v>C2000738</v>
          </cell>
          <cell r="B2193" t="str">
            <v>Thố đất size 15 + đế</v>
          </cell>
          <cell r="C2193" t="str">
            <v>Cái</v>
          </cell>
        </row>
        <row r="2194">
          <cell r="A2194" t="str">
            <v>C2000740</v>
          </cell>
          <cell r="B2194" t="str">
            <v>Xửng tre vành inox 14cm</v>
          </cell>
          <cell r="C2194" t="str">
            <v>Cái</v>
          </cell>
        </row>
        <row r="2195">
          <cell r="A2195" t="str">
            <v>C2000741</v>
          </cell>
          <cell r="B2195" t="str">
            <v>Cốc bia thủy tinh logo Tiger</v>
          </cell>
          <cell r="C2195" t="str">
            <v>chiếc</v>
          </cell>
        </row>
        <row r="2196">
          <cell r="A2196" t="str">
            <v>C2000742</v>
          </cell>
          <cell r="B2196" t="str">
            <v>Chén rượu soju</v>
          </cell>
          <cell r="C2196" t="str">
            <v>chiếc</v>
          </cell>
        </row>
        <row r="2197">
          <cell r="A2197" t="str">
            <v>C2000743</v>
          </cell>
          <cell r="B2197" t="str">
            <v>Trụ bóng 13 nhánh kèm đế</v>
          </cell>
          <cell r="C2197" t="str">
            <v>chiếc</v>
          </cell>
        </row>
        <row r="2198">
          <cell r="A2198" t="str">
            <v>C2000744</v>
          </cell>
          <cell r="B2198" t="str">
            <v>Bộ chữ H.P.B.D+hình trái tim</v>
          </cell>
          <cell r="C2198" t="str">
            <v>bộ</v>
          </cell>
        </row>
        <row r="2199">
          <cell r="A2199" t="str">
            <v>C2000745</v>
          </cell>
          <cell r="B2199" t="str">
            <v>Nắp xửng 14cm</v>
          </cell>
          <cell r="C2199" t="str">
            <v>Cái</v>
          </cell>
        </row>
        <row r="2200">
          <cell r="A2200" t="str">
            <v>C2000746</v>
          </cell>
          <cell r="B2200" t="str">
            <v>Nắp xửng 18cm</v>
          </cell>
          <cell r="C2200" t="str">
            <v>Cái</v>
          </cell>
        </row>
        <row r="2201">
          <cell r="A2201" t="str">
            <v>C2000747</v>
          </cell>
          <cell r="B2201" t="str">
            <v>Đĩa vuông sứ CK</v>
          </cell>
          <cell r="C2201" t="str">
            <v>Cái</v>
          </cell>
        </row>
        <row r="2202">
          <cell r="A2202" t="str">
            <v>C2000748</v>
          </cell>
          <cell r="B2202" t="str">
            <v>Âu súp Minh Châu</v>
          </cell>
          <cell r="C2202" t="str">
            <v>Cái</v>
          </cell>
        </row>
        <row r="2203">
          <cell r="A2203" t="str">
            <v>C2000749</v>
          </cell>
          <cell r="B2203" t="str">
            <v>Đĩa sứ CN 20x30cm</v>
          </cell>
          <cell r="C2203" t="str">
            <v>Cái</v>
          </cell>
        </row>
        <row r="2204">
          <cell r="A2204" t="str">
            <v>C2000750</v>
          </cell>
          <cell r="B2204" t="str">
            <v>Đĩa sứ tròn 22cm</v>
          </cell>
          <cell r="C2204" t="str">
            <v>Cái</v>
          </cell>
        </row>
        <row r="2205">
          <cell r="A2205" t="str">
            <v>C2000751</v>
          </cell>
          <cell r="B2205" t="str">
            <v>Bình xịt nước</v>
          </cell>
          <cell r="C2205" t="str">
            <v>Cái</v>
          </cell>
        </row>
        <row r="2206">
          <cell r="A2206" t="str">
            <v>C2000752</v>
          </cell>
          <cell r="B2206" t="str">
            <v>Cọ ly</v>
          </cell>
          <cell r="C2206" t="str">
            <v>Cái</v>
          </cell>
        </row>
        <row r="2207">
          <cell r="A2207" t="str">
            <v>C2000753</v>
          </cell>
          <cell r="B2207" t="str">
            <v>Gạt nước cao su đen</v>
          </cell>
          <cell r="C2207" t="str">
            <v>Cái</v>
          </cell>
        </row>
        <row r="2208">
          <cell r="A2208" t="str">
            <v>C2000754</v>
          </cell>
          <cell r="B2208" t="str">
            <v>Xẻng hót đỏ</v>
          </cell>
          <cell r="C2208" t="str">
            <v>Cái</v>
          </cell>
        </row>
        <row r="2209">
          <cell r="A2209" t="str">
            <v>C2000755</v>
          </cell>
          <cell r="B2209" t="str">
            <v>Chổi cước đỏ</v>
          </cell>
          <cell r="C2209" t="str">
            <v>Cái</v>
          </cell>
        </row>
        <row r="2210">
          <cell r="A2210" t="str">
            <v>C2000756</v>
          </cell>
          <cell r="B2210" t="str">
            <v>Chổi nhựa sợi mềm màu vàng</v>
          </cell>
          <cell r="C2210" t="str">
            <v>Cái</v>
          </cell>
        </row>
        <row r="2211">
          <cell r="A2211" t="str">
            <v>C2000757</v>
          </cell>
          <cell r="B2211" t="str">
            <v>Bọt biển rửa bát</v>
          </cell>
          <cell r="C2211" t="str">
            <v>Cái</v>
          </cell>
        </row>
        <row r="2212">
          <cell r="A2212" t="str">
            <v>C2000758</v>
          </cell>
          <cell r="B2212" t="str">
            <v>Chổi quét mạng nhện</v>
          </cell>
          <cell r="C2212" t="str">
            <v>Cái</v>
          </cell>
        </row>
        <row r="2213">
          <cell r="A2213" t="str">
            <v>C2000759</v>
          </cell>
          <cell r="B2213" t="str">
            <v>Bộ bàn cán lau</v>
          </cell>
          <cell r="C2213" t="str">
            <v>Cái</v>
          </cell>
        </row>
        <row r="2214">
          <cell r="A2214" t="str">
            <v>C2000760</v>
          </cell>
          <cell r="B2214" t="str">
            <v>Cây lau sàn khô</v>
          </cell>
          <cell r="C2214" t="str">
            <v>Cái</v>
          </cell>
        </row>
        <row r="2215">
          <cell r="A2215" t="str">
            <v>C2000761</v>
          </cell>
          <cell r="B2215" t="str">
            <v>Bộ chổi xẻng 3006</v>
          </cell>
          <cell r="C2215" t="str">
            <v>bộ</v>
          </cell>
        </row>
        <row r="2216">
          <cell r="A2216" t="str">
            <v>C2000762</v>
          </cell>
          <cell r="B2216" t="str">
            <v>Bình xịt 2091</v>
          </cell>
          <cell r="C2216" t="str">
            <v>Cái</v>
          </cell>
        </row>
        <row r="2217">
          <cell r="A2217" t="str">
            <v>C2000763</v>
          </cell>
          <cell r="B2217" t="str">
            <v>Ủng cổ cao</v>
          </cell>
          <cell r="C2217" t="str">
            <v>Đôi</v>
          </cell>
        </row>
        <row r="2218">
          <cell r="A2218" t="str">
            <v>C2000764</v>
          </cell>
          <cell r="B2218" t="str">
            <v>Khuôn rau câu nhựa hình trái tim có nắp</v>
          </cell>
          <cell r="C2218" t="str">
            <v>Hộp</v>
          </cell>
        </row>
        <row r="2219">
          <cell r="A2219" t="str">
            <v>C2000765</v>
          </cell>
          <cell r="B2219" t="str">
            <v>Ấm thủy tinh</v>
          </cell>
          <cell r="C2219" t="str">
            <v>chiếc</v>
          </cell>
        </row>
        <row r="2220">
          <cell r="A2220" t="str">
            <v>C2000766</v>
          </cell>
          <cell r="B2220" t="str">
            <v>Chảo gang (bộ đĩa nhúng trần)</v>
          </cell>
          <cell r="C2220" t="str">
            <v>chiếc</v>
          </cell>
        </row>
        <row r="2221">
          <cell r="A2221" t="str">
            <v>C2000767</v>
          </cell>
          <cell r="B2221" t="str">
            <v>Chân cồn bạc (bộ đĩa nhúng trần)</v>
          </cell>
          <cell r="C2221" t="str">
            <v>chiếc</v>
          </cell>
        </row>
        <row r="2222">
          <cell r="A2222" t="str">
            <v>C2000768</v>
          </cell>
          <cell r="B2222" t="str">
            <v>Cọ bể cá 30cm</v>
          </cell>
          <cell r="C2222" t="str">
            <v>chiếc</v>
          </cell>
        </row>
        <row r="2223">
          <cell r="A2223" t="str">
            <v>C2000769</v>
          </cell>
          <cell r="B2223" t="str">
            <v>Cọ bể cá 50cm</v>
          </cell>
          <cell r="C2223" t="str">
            <v>chiếc</v>
          </cell>
        </row>
        <row r="2224">
          <cell r="A2224" t="str">
            <v>C2000770</v>
          </cell>
          <cell r="B2224" t="str">
            <v>Tấm lót sàn nhựa 40x55cm màu vàng</v>
          </cell>
          <cell r="C2224" t="str">
            <v>Cái</v>
          </cell>
        </row>
        <row r="2225">
          <cell r="A2225" t="str">
            <v>C2000771</v>
          </cell>
          <cell r="B2225" t="str">
            <v>Chảo thép TQ P40 cán gỗ</v>
          </cell>
          <cell r="C2225" t="str">
            <v>Cái</v>
          </cell>
        </row>
        <row r="2226">
          <cell r="A2226" t="str">
            <v>C2000772</v>
          </cell>
          <cell r="B2226" t="str">
            <v>Ly thủy tinh 460ml ( ly thủy tinh nước ép)</v>
          </cell>
          <cell r="C2226" t="str">
            <v>Cái</v>
          </cell>
        </row>
        <row r="2227">
          <cell r="A2227" t="str">
            <v>C2000773</v>
          </cell>
          <cell r="B2227" t="str">
            <v>Đĩa xoài sứ CK</v>
          </cell>
          <cell r="C2227" t="str">
            <v>Cái</v>
          </cell>
        </row>
        <row r="2228">
          <cell r="A2228" t="str">
            <v>C2000774</v>
          </cell>
          <cell r="B2228" t="str">
            <v>Bát Melamine 3566-5.5 (Trắng Sứ)</v>
          </cell>
          <cell r="C2228" t="str">
            <v>Cái</v>
          </cell>
        </row>
        <row r="2229">
          <cell r="A2229" t="str">
            <v>C3000001</v>
          </cell>
          <cell r="B2229" t="str">
            <v>ĐP-Áo bảo vệ</v>
          </cell>
          <cell r="C2229" t="str">
            <v>Cái</v>
          </cell>
        </row>
        <row r="2230">
          <cell r="A2230" t="str">
            <v>C3000002</v>
          </cell>
          <cell r="B2230" t="str">
            <v>ĐP-Áo NV bếp (Loại: Dài tay/trắng)</v>
          </cell>
          <cell r="C2230" t="str">
            <v>Cái</v>
          </cell>
        </row>
        <row r="2231">
          <cell r="A2231" t="str">
            <v>C3000003</v>
          </cell>
          <cell r="B2231" t="str">
            <v>ĐP-Áo bếp Dimsum</v>
          </cell>
          <cell r="C2231" t="str">
            <v>Cái</v>
          </cell>
        </row>
        <row r="2232">
          <cell r="A2232" t="str">
            <v>C3000004</v>
          </cell>
          <cell r="B2232" t="str">
            <v>ĐP-LW-Áo bếp dài tay cúc bấm inox vải kaki lụa màu trắng</v>
          </cell>
          <cell r="C2232" t="str">
            <v>Cái</v>
          </cell>
        </row>
        <row r="2233">
          <cell r="A2233" t="str">
            <v>C3000005</v>
          </cell>
          <cell r="B2233" t="str">
            <v>ĐP-Áo bếp trưởng</v>
          </cell>
          <cell r="C2233" t="str">
            <v>Cái</v>
          </cell>
        </row>
        <row r="2234">
          <cell r="A2234" t="str">
            <v>C3000006</v>
          </cell>
          <cell r="B2234" t="str">
            <v>ĐP-Áo dài lễ tân</v>
          </cell>
          <cell r="C2234" t="str">
            <v>Cái</v>
          </cell>
        </row>
        <row r="2235">
          <cell r="A2235" t="str">
            <v>C3000007</v>
          </cell>
          <cell r="B2235" t="str">
            <v>ĐP-Áo giữ nhiệt</v>
          </cell>
          <cell r="C2235" t="str">
            <v>Cái</v>
          </cell>
        </row>
        <row r="2236">
          <cell r="A2236" t="str">
            <v>C3000008</v>
          </cell>
          <cell r="B2236" t="str">
            <v>ĐP-LW-Áo nhân viên Longwang (nam/nữ)</v>
          </cell>
          <cell r="C2236" t="str">
            <v>Cái</v>
          </cell>
        </row>
        <row r="2237">
          <cell r="A2237" t="str">
            <v>C3000009</v>
          </cell>
          <cell r="B2237" t="str">
            <v>ĐP-Áo polo (áo phông) (đồng phục NV BTQM)</v>
          </cell>
          <cell r="C2237" t="str">
            <v>Cái</v>
          </cell>
        </row>
        <row r="2238">
          <cell r="A2238" t="str">
            <v>C3000010</v>
          </cell>
          <cell r="B2238" t="str">
            <v>ĐP-Khăn đồng phục</v>
          </cell>
          <cell r="C2238" t="str">
            <v>Cái</v>
          </cell>
        </row>
        <row r="2239">
          <cell r="A2239" t="str">
            <v>C3000011</v>
          </cell>
          <cell r="B2239" t="str">
            <v>Nón bếp Dimsum</v>
          </cell>
          <cell r="C2239" t="str">
            <v>Cái</v>
          </cell>
        </row>
        <row r="2240">
          <cell r="A2240" t="str">
            <v>C3000012</v>
          </cell>
          <cell r="B2240" t="str">
            <v>ĐP-Mũ bảo vệ/bếp (mũ lưỡi trai)</v>
          </cell>
          <cell r="C2240" t="str">
            <v>Cái</v>
          </cell>
        </row>
        <row r="2241">
          <cell r="A2241" t="str">
            <v>C3000013</v>
          </cell>
          <cell r="B2241" t="str">
            <v>ĐP-LW-Mũ bếp có lưới thoát khí màu trắng</v>
          </cell>
          <cell r="C2241" t="str">
            <v>Cái</v>
          </cell>
        </row>
        <row r="2242">
          <cell r="A2242" t="str">
            <v>C3000014</v>
          </cell>
          <cell r="B2242" t="str">
            <v>ĐP-Mũ nhân viên phục vụ</v>
          </cell>
          <cell r="C2242" t="str">
            <v>Cái</v>
          </cell>
        </row>
        <row r="2243">
          <cell r="A2243" t="str">
            <v>C3000015</v>
          </cell>
          <cell r="B2243" t="str">
            <v>ĐP-Quần bảo vệ</v>
          </cell>
          <cell r="C2243" t="str">
            <v>Cái</v>
          </cell>
        </row>
        <row r="2244">
          <cell r="A2244" t="str">
            <v>C3000016</v>
          </cell>
          <cell r="B2244" t="str">
            <v>ĐP-Quần bếp</v>
          </cell>
          <cell r="C2244" t="str">
            <v>Cái</v>
          </cell>
        </row>
        <row r="2245">
          <cell r="A2245" t="str">
            <v>C3000017</v>
          </cell>
          <cell r="B2245" t="str">
            <v>ĐP-Tạp dề ngắn đồng phục NV phục vụ Bò tơ</v>
          </cell>
          <cell r="C2245" t="str">
            <v>Chiếc</v>
          </cell>
        </row>
        <row r="2246">
          <cell r="A2246" t="str">
            <v>C3000018</v>
          </cell>
          <cell r="B2246" t="str">
            <v>ĐP-Tạp dề dài đồng phục bếp</v>
          </cell>
          <cell r="C2246" t="str">
            <v>Chiếc</v>
          </cell>
        </row>
        <row r="2247">
          <cell r="A2247" t="str">
            <v>C3000019</v>
          </cell>
          <cell r="B2247" t="str">
            <v>Tạp dề nhựa</v>
          </cell>
          <cell r="C2247" t="str">
            <v>Chiếc</v>
          </cell>
        </row>
        <row r="2248">
          <cell r="A2248" t="str">
            <v>C3000020</v>
          </cell>
          <cell r="B2248" t="str">
            <v>ĐP-Tạp dề Longwang</v>
          </cell>
          <cell r="C2248" t="str">
            <v>Cái</v>
          </cell>
        </row>
        <row r="2249">
          <cell r="A2249" t="str">
            <v>C3000021</v>
          </cell>
          <cell r="B2249" t="str">
            <v>ĐP-Áo sơ mi đen ASIAN (Áo BQL)</v>
          </cell>
          <cell r="C2249" t="str">
            <v>Chiếc</v>
          </cell>
        </row>
        <row r="2250">
          <cell r="A2250" t="str">
            <v>C3000022</v>
          </cell>
          <cell r="B2250" t="str">
            <v>Bộ blouse trắng nam</v>
          </cell>
          <cell r="C2250" t="str">
            <v>Cái</v>
          </cell>
        </row>
        <row r="2251">
          <cell r="A2251" t="str">
            <v>C3000023</v>
          </cell>
          <cell r="B2251" t="str">
            <v>Bộ blouse trắng nữ</v>
          </cell>
          <cell r="C2251" t="str">
            <v>Cái</v>
          </cell>
        </row>
        <row r="2252">
          <cell r="A2252" t="str">
            <v>C3000024</v>
          </cell>
          <cell r="B2252" t="str">
            <v>Khăn kho lạnh</v>
          </cell>
          <cell r="C2252" t="str">
            <v>Cái</v>
          </cell>
        </row>
        <row r="2253">
          <cell r="A2253" t="str">
            <v>C3000025</v>
          </cell>
          <cell r="B2253" t="str">
            <v>Khăn napkin trắng</v>
          </cell>
          <cell r="C2253" t="str">
            <v>Cái</v>
          </cell>
        </row>
        <row r="2254">
          <cell r="A2254" t="str">
            <v>C3000026</v>
          </cell>
          <cell r="B2254" t="str">
            <v>ĐP-Mũ nhân viên phục vụ Longwang</v>
          </cell>
          <cell r="C2254" t="str">
            <v>Cái</v>
          </cell>
        </row>
        <row r="2255">
          <cell r="A2255" t="str">
            <v>C3000027</v>
          </cell>
          <cell r="B2255" t="str">
            <v>ĐP-Sườn xám lễ tân LW</v>
          </cell>
          <cell r="C2255" t="str">
            <v>Cái</v>
          </cell>
        </row>
        <row r="2256">
          <cell r="A2256" t="str">
            <v>C3000028</v>
          </cell>
          <cell r="B2256" t="str">
            <v>Ốp Ipad (ốp tab)</v>
          </cell>
          <cell r="C2256" t="str">
            <v>Cái</v>
          </cell>
        </row>
        <row r="2257">
          <cell r="A2257" t="str">
            <v>C3000029</v>
          </cell>
          <cell r="B2257" t="str">
            <v>ĐP-Áo bếp trắng ngắn tay long wang</v>
          </cell>
          <cell r="C2257" t="str">
            <v>Cái</v>
          </cell>
        </row>
        <row r="2258">
          <cell r="A2258" t="str">
            <v>C3000030</v>
          </cell>
          <cell r="B2258" t="str">
            <v>Mũ bảo hộ CN</v>
          </cell>
          <cell r="C2258" t="str">
            <v>chiếc</v>
          </cell>
        </row>
        <row r="2259">
          <cell r="A2259" t="str">
            <v>C3000031</v>
          </cell>
          <cell r="B2259" t="str">
            <v>Quần áo bếp trắng dài tay</v>
          </cell>
          <cell r="C2259" t="str">
            <v>bộ</v>
          </cell>
        </row>
        <row r="2260">
          <cell r="A2260" t="str">
            <v>C3000032</v>
          </cell>
          <cell r="B2260" t="str">
            <v>Áo khoác Hải Sư</v>
          </cell>
          <cell r="C2260" t="str">
            <v>Cái</v>
          </cell>
        </row>
        <row r="2261">
          <cell r="A2261" t="str">
            <v>C3000033</v>
          </cell>
          <cell r="B2261" t="str">
            <v>Áo ĐP nam Hải Sư</v>
          </cell>
          <cell r="C2261" t="str">
            <v>Cái</v>
          </cell>
        </row>
        <row r="2262">
          <cell r="A2262" t="str">
            <v>C3000034</v>
          </cell>
          <cell r="B2262" t="str">
            <v>Áo ĐP nữ Hải Sư</v>
          </cell>
          <cell r="C2262" t="str">
            <v>Cái</v>
          </cell>
        </row>
        <row r="2263">
          <cell r="A2263" t="str">
            <v>C3000035</v>
          </cell>
          <cell r="B2263" t="str">
            <v>Mũ tai bèo Hải Sư</v>
          </cell>
          <cell r="C2263" t="str">
            <v>Cái</v>
          </cell>
        </row>
        <row r="2264">
          <cell r="A2264" t="str">
            <v>C3000036</v>
          </cell>
          <cell r="B2264" t="str">
            <v>ĐP-Áo sơ mi trắng NV in logo bò tơ</v>
          </cell>
          <cell r="C2264" t="str">
            <v>Cái</v>
          </cell>
        </row>
        <row r="2265">
          <cell r="A2265" t="str">
            <v>C3000037</v>
          </cell>
          <cell r="B2265" t="str">
            <v>ĐP-Huy hiệu Aladdin</v>
          </cell>
          <cell r="C2265" t="str">
            <v>Cái</v>
          </cell>
        </row>
        <row r="2266">
          <cell r="A2266" t="str">
            <v>C3000038</v>
          </cell>
          <cell r="B2266" t="str">
            <v>ĐP-Áo bàn Tian Long (nam)</v>
          </cell>
          <cell r="C2266" t="str">
            <v>Cái</v>
          </cell>
        </row>
        <row r="2267">
          <cell r="A2267" t="str">
            <v>C3000039</v>
          </cell>
          <cell r="B2267" t="str">
            <v>ĐP-Áo bàn Tian Long (nữ)</v>
          </cell>
          <cell r="C2267" t="str">
            <v>Cái</v>
          </cell>
        </row>
        <row r="2268">
          <cell r="A2268" t="str">
            <v>C3000040</v>
          </cell>
          <cell r="B2268" t="str">
            <v>ĐP-Tạp dề Tian Long</v>
          </cell>
          <cell r="C2268" t="str">
            <v>Cái</v>
          </cell>
        </row>
        <row r="2269">
          <cell r="A2269" t="str">
            <v>C3000041</v>
          </cell>
          <cell r="B2269" t="str">
            <v>ĐP-Áo sơ mi đen BQL Nữ</v>
          </cell>
          <cell r="C2269" t="str">
            <v>Chiếc</v>
          </cell>
        </row>
        <row r="2270">
          <cell r="A2270" t="str">
            <v>C3000042</v>
          </cell>
          <cell r="B2270" t="str">
            <v>ĐP-Áo sơ mi đen BQL Nam</v>
          </cell>
          <cell r="C2270" t="str">
            <v>Chiếc</v>
          </cell>
        </row>
        <row r="2271">
          <cell r="A2271" t="str">
            <v>C3000043</v>
          </cell>
          <cell r="B2271" t="str">
            <v>Áo blouse trắng</v>
          </cell>
          <cell r="C2271" t="str">
            <v>Chiếc</v>
          </cell>
        </row>
        <row r="2272">
          <cell r="A2272" t="str">
            <v>CCDC01</v>
          </cell>
          <cell r="B2272" t="str">
            <v>Công cụ dụng cụ test</v>
          </cell>
          <cell r="C2272" t="str">
            <v>cái</v>
          </cell>
        </row>
        <row r="2273">
          <cell r="A2273" t="str">
            <v>CHAKN003</v>
          </cell>
          <cell r="B2273" t="str">
            <v>Bò tiêu &amp; khoai tây</v>
          </cell>
          <cell r="C2273" t="str">
            <v>Đĩa</v>
          </cell>
        </row>
        <row r="2274">
          <cell r="A2274" t="str">
            <v>CHAKN004</v>
          </cell>
          <cell r="B2274" t="str">
            <v>Gà nấm (Không cơm)</v>
          </cell>
          <cell r="C2274" t="str">
            <v>Suất</v>
          </cell>
        </row>
        <row r="2275">
          <cell r="A2275" t="str">
            <v>CHAKN005</v>
          </cell>
          <cell r="B2275" t="str">
            <v>Gà quay &amp; Khoai tây</v>
          </cell>
          <cell r="C2275" t="str">
            <v>Đĩa</v>
          </cell>
        </row>
        <row r="2276">
          <cell r="A2276" t="str">
            <v>CHAKN007</v>
          </cell>
          <cell r="B2276" t="str">
            <v>Sườn chua ngọt</v>
          </cell>
          <cell r="C2276" t="str">
            <v>Suất</v>
          </cell>
        </row>
        <row r="2277">
          <cell r="A2277" t="str">
            <v>CHAKN009</v>
          </cell>
          <cell r="B2277" t="str">
            <v>Thịt kho (Không cơm)</v>
          </cell>
          <cell r="C2277" t="str">
            <v>Suất</v>
          </cell>
        </row>
        <row r="2278">
          <cell r="A2278" t="str">
            <v>CHAKN010</v>
          </cell>
          <cell r="B2278" t="str">
            <v>Xá xíu (Không cơm)</v>
          </cell>
          <cell r="C2278" t="str">
            <v>Suất</v>
          </cell>
        </row>
        <row r="2279">
          <cell r="A2279" t="str">
            <v>CHAKN011</v>
          </cell>
          <cell r="B2279" t="str">
            <v>Sườn chua ngọt (Không cơm)</v>
          </cell>
          <cell r="C2279" t="str">
            <v>Suất</v>
          </cell>
        </row>
        <row r="2280">
          <cell r="A2280" t="str">
            <v>CHAKN012</v>
          </cell>
          <cell r="B2280" t="str">
            <v>Gà rán bơ chanh (Không cơm)</v>
          </cell>
          <cell r="C2280" t="str">
            <v>Suất</v>
          </cell>
        </row>
        <row r="2281">
          <cell r="A2281" t="str">
            <v>CHAKN013</v>
          </cell>
          <cell r="B2281" t="str">
            <v>Cari (Không cơm)</v>
          </cell>
          <cell r="C2281" t="str">
            <v>Suất</v>
          </cell>
        </row>
        <row r="2282">
          <cell r="A2282" t="str">
            <v>CHAKN015</v>
          </cell>
          <cell r="B2282" t="str">
            <v>Cá kho (Không cơm)</v>
          </cell>
          <cell r="C2282" t="str">
            <v>Suất</v>
          </cell>
        </row>
        <row r="2283">
          <cell r="A2283" t="str">
            <v>CHAKN018</v>
          </cell>
          <cell r="B2283" t="str">
            <v>Tôm chiên bơ tỏi (5 con)</v>
          </cell>
          <cell r="C2283" t="str">
            <v>Đĩa</v>
          </cell>
        </row>
        <row r="2284">
          <cell r="A2284" t="str">
            <v>CHAKN019</v>
          </cell>
          <cell r="B2284" t="str">
            <v>Tôm sốt mayonnaise</v>
          </cell>
          <cell r="C2284" t="str">
            <v>Đĩa</v>
          </cell>
        </row>
        <row r="2285">
          <cell r="A2285" t="str">
            <v>CHAKN020</v>
          </cell>
          <cell r="B2285" t="str">
            <v>Tôm sốt me vị thái</v>
          </cell>
          <cell r="C2285" t="str">
            <v>Đĩa</v>
          </cell>
        </row>
        <row r="2286">
          <cell r="A2286" t="str">
            <v>CHAKN022</v>
          </cell>
          <cell r="B2286" t="str">
            <v>Canh tôm yum</v>
          </cell>
          <cell r="C2286" t="str">
            <v>Bát</v>
          </cell>
        </row>
        <row r="2287">
          <cell r="A2287" t="str">
            <v>CHAKN023</v>
          </cell>
          <cell r="B2287" t="str">
            <v>Canh thịt chua</v>
          </cell>
          <cell r="C2287" t="str">
            <v>Bát</v>
          </cell>
        </row>
        <row r="2288">
          <cell r="A2288" t="str">
            <v>CHAKN024</v>
          </cell>
          <cell r="B2288" t="str">
            <v>Canh cải</v>
          </cell>
          <cell r="C2288" t="str">
            <v>Bát</v>
          </cell>
        </row>
        <row r="2289">
          <cell r="A2289" t="str">
            <v>CHAKN025</v>
          </cell>
          <cell r="B2289" t="str">
            <v>Canh thịt chua (Suất nhỏ)</v>
          </cell>
          <cell r="C2289" t="str">
            <v>Bát</v>
          </cell>
        </row>
        <row r="2290">
          <cell r="A2290" t="str">
            <v>CHAKN026</v>
          </cell>
          <cell r="B2290" t="str">
            <v>Canh cải (Suất nhỏ)</v>
          </cell>
          <cell r="C2290" t="str">
            <v>Bát</v>
          </cell>
        </row>
        <row r="2291">
          <cell r="A2291" t="str">
            <v>CHAKN028</v>
          </cell>
          <cell r="B2291" t="str">
            <v>Cơm chảo chiên (1 bát)</v>
          </cell>
          <cell r="C2291" t="str">
            <v>Bát</v>
          </cell>
        </row>
        <row r="2292">
          <cell r="A2292" t="str">
            <v>CHAKN029</v>
          </cell>
          <cell r="B2292" t="str">
            <v>Cơm trộn</v>
          </cell>
          <cell r="C2292" t="str">
            <v>Bát</v>
          </cell>
        </row>
        <row r="2293">
          <cell r="A2293" t="str">
            <v>CHAKN031</v>
          </cell>
          <cell r="B2293" t="str">
            <v>Cơm trắng (Âu - 30)</v>
          </cell>
          <cell r="C2293" t="str">
            <v>âu</v>
          </cell>
        </row>
        <row r="2294">
          <cell r="A2294" t="str">
            <v>CHAKN032</v>
          </cell>
          <cell r="B2294" t="str">
            <v>Cơm trắng (VỀ)</v>
          </cell>
          <cell r="C2294" t="str">
            <v>Bát</v>
          </cell>
        </row>
        <row r="2295">
          <cell r="A2295" t="str">
            <v>CHAKN033</v>
          </cell>
          <cell r="B2295" t="str">
            <v>Đậu sốt cà chua</v>
          </cell>
          <cell r="C2295" t="str">
            <v>Đĩa</v>
          </cell>
        </row>
        <row r="2296">
          <cell r="A2296" t="str">
            <v>CHAKN035</v>
          </cell>
          <cell r="B2296" t="str">
            <v>Đậu chiên</v>
          </cell>
          <cell r="C2296" t="str">
            <v>Đĩa</v>
          </cell>
        </row>
        <row r="2297">
          <cell r="A2297" t="str">
            <v>CHAKN036</v>
          </cell>
          <cell r="B2297" t="str">
            <v>Trứng ốp</v>
          </cell>
          <cell r="C2297" t="str">
            <v>Quả</v>
          </cell>
        </row>
        <row r="2298">
          <cell r="A2298" t="str">
            <v>CHAKN037</v>
          </cell>
          <cell r="B2298" t="str">
            <v>Trứng hành tây</v>
          </cell>
          <cell r="C2298" t="str">
            <v>Đĩa</v>
          </cell>
        </row>
        <row r="2299">
          <cell r="A2299" t="str">
            <v>CHAKN038</v>
          </cell>
          <cell r="B2299" t="str">
            <v>Khoai tây chiên</v>
          </cell>
          <cell r="C2299" t="str">
            <v>Đĩa</v>
          </cell>
        </row>
        <row r="2300">
          <cell r="A2300" t="str">
            <v>CHAKN039</v>
          </cell>
          <cell r="B2300" t="str">
            <v>Cơm trắng</v>
          </cell>
          <cell r="C2300" t="str">
            <v>Bát</v>
          </cell>
        </row>
        <row r="2301">
          <cell r="A2301" t="str">
            <v>CHAKN040</v>
          </cell>
          <cell r="B2301" t="str">
            <v>Khăn lạnh</v>
          </cell>
          <cell r="C2301" t="str">
            <v>chiếc</v>
          </cell>
        </row>
        <row r="2302">
          <cell r="A2302" t="str">
            <v>CHAKN041</v>
          </cell>
          <cell r="B2302" t="str">
            <v>Niêu cơm cháy</v>
          </cell>
          <cell r="C2302" t="str">
            <v>Nồi</v>
          </cell>
        </row>
        <row r="2303">
          <cell r="A2303" t="str">
            <v>CHAKN043</v>
          </cell>
          <cell r="B2303" t="str">
            <v>Lạp sườn (20k)</v>
          </cell>
          <cell r="C2303" t="str">
            <v>suất</v>
          </cell>
        </row>
        <row r="2304">
          <cell r="A2304" t="str">
            <v>CHAKN044</v>
          </cell>
          <cell r="B2304" t="str">
            <v>Nấm</v>
          </cell>
          <cell r="C2304" t="str">
            <v>suất</v>
          </cell>
        </row>
        <row r="2305">
          <cell r="A2305" t="str">
            <v>CHAKN046</v>
          </cell>
          <cell r="B2305" t="str">
            <v>Sốt CN</v>
          </cell>
          <cell r="C2305" t="str">
            <v>Gram</v>
          </cell>
        </row>
        <row r="2306">
          <cell r="A2306" t="str">
            <v>CHAKN047</v>
          </cell>
          <cell r="B2306" t="str">
            <v>Sốt niêu</v>
          </cell>
          <cell r="C2306" t="str">
            <v>Gram</v>
          </cell>
        </row>
        <row r="2307">
          <cell r="A2307" t="str">
            <v>CHAKN048</v>
          </cell>
          <cell r="B2307" t="str">
            <v>Thay cơm trắng = cơm trộn</v>
          </cell>
          <cell r="C2307" t="str">
            <v>suất</v>
          </cell>
        </row>
        <row r="2308">
          <cell r="A2308" t="str">
            <v>CHAKN049</v>
          </cell>
          <cell r="B2308" t="str">
            <v>Canh cải xanh nấu thịt</v>
          </cell>
          <cell r="C2308" t="str">
            <v>Suất</v>
          </cell>
        </row>
        <row r="2309">
          <cell r="A2309" t="str">
            <v>CHAKN050</v>
          </cell>
          <cell r="B2309" t="str">
            <v>Canh chua</v>
          </cell>
          <cell r="C2309" t="str">
            <v>Suất</v>
          </cell>
        </row>
        <row r="2310">
          <cell r="A2310" t="str">
            <v>CHAKN051</v>
          </cell>
          <cell r="B2310" t="str">
            <v>Canh rong biển</v>
          </cell>
          <cell r="C2310" t="str">
            <v>Suất</v>
          </cell>
        </row>
        <row r="2311">
          <cell r="A2311" t="str">
            <v>CHAKN052</v>
          </cell>
          <cell r="B2311" t="str">
            <v>Niêu cơm trắng</v>
          </cell>
          <cell r="C2311" t="str">
            <v>Suất</v>
          </cell>
        </row>
        <row r="2312">
          <cell r="A2312" t="str">
            <v>CHAKN053</v>
          </cell>
          <cell r="B2312" t="str">
            <v>Thịt xá xíu</v>
          </cell>
          <cell r="C2312" t="str">
            <v>Suất</v>
          </cell>
        </row>
        <row r="2313">
          <cell r="A2313" t="str">
            <v>CHAKN054</v>
          </cell>
          <cell r="B2313" t="str">
            <v>Bò tiêu đen Hải Sư</v>
          </cell>
          <cell r="C2313" t="str">
            <v>Suất</v>
          </cell>
        </row>
        <row r="2314">
          <cell r="A2314" t="str">
            <v>CHAKN055</v>
          </cell>
          <cell r="B2314" t="str">
            <v>Gà xào nấm</v>
          </cell>
          <cell r="C2314" t="str">
            <v>Suất</v>
          </cell>
        </row>
        <row r="2315">
          <cell r="A2315" t="str">
            <v>CHAKN056</v>
          </cell>
          <cell r="B2315" t="str">
            <v>Lươn sốt teriyaki</v>
          </cell>
          <cell r="C2315" t="str">
            <v>Suất</v>
          </cell>
        </row>
        <row r="2316">
          <cell r="A2316" t="str">
            <v>CHAKN057</v>
          </cell>
          <cell r="B2316" t="str">
            <v>Cá hồi sốt teriyaki</v>
          </cell>
          <cell r="C2316" t="str">
            <v>Suất</v>
          </cell>
        </row>
        <row r="2317">
          <cell r="A2317" t="str">
            <v>CHAKN058</v>
          </cell>
          <cell r="B2317" t="str">
            <v>Cá hồi chiên xù</v>
          </cell>
          <cell r="C2317" t="str">
            <v>Suất</v>
          </cell>
        </row>
        <row r="2318">
          <cell r="A2318" t="str">
            <v>CHCMP001</v>
          </cell>
          <cell r="B2318" t="str">
            <v>Mỳ đùi gà tần bổ dưỡng</v>
          </cell>
          <cell r="C2318" t="str">
            <v>Suất</v>
          </cell>
        </row>
        <row r="2319">
          <cell r="A2319" t="str">
            <v>CHCMP003</v>
          </cell>
          <cell r="B2319" t="str">
            <v>Bún xào tôm</v>
          </cell>
          <cell r="C2319" t="str">
            <v>Suất</v>
          </cell>
        </row>
        <row r="2320">
          <cell r="A2320" t="str">
            <v>CHCMP004</v>
          </cell>
          <cell r="B2320" t="str">
            <v>Bún xào Sing</v>
          </cell>
          <cell r="C2320" t="str">
            <v>Suất</v>
          </cell>
        </row>
        <row r="2321">
          <cell r="A2321" t="str">
            <v>CHCMP005</v>
          </cell>
          <cell r="B2321" t="str">
            <v>Cơm rang tôm</v>
          </cell>
          <cell r="C2321" t="str">
            <v>Suất</v>
          </cell>
        </row>
        <row r="2322">
          <cell r="A2322" t="str">
            <v>CHCMP008</v>
          </cell>
          <cell r="B2322" t="str">
            <v>Cơm rang Dương Châu</v>
          </cell>
          <cell r="C2322" t="str">
            <v>Suất</v>
          </cell>
        </row>
        <row r="2323">
          <cell r="A2323" t="str">
            <v>CHCMP010</v>
          </cell>
          <cell r="B2323" t="str">
            <v>Bò bít tết và khoai tây chiên</v>
          </cell>
          <cell r="C2323" t="str">
            <v>Suất</v>
          </cell>
        </row>
        <row r="2324">
          <cell r="A2324" t="str">
            <v>CHCMP011</v>
          </cell>
          <cell r="B2324" t="str">
            <v>Cơm gà quay</v>
          </cell>
          <cell r="C2324" t="str">
            <v>Suất</v>
          </cell>
        </row>
        <row r="2325">
          <cell r="A2325" t="str">
            <v>CHCMP012</v>
          </cell>
          <cell r="B2325" t="str">
            <v>Chảo nóng bò tiêu</v>
          </cell>
          <cell r="C2325" t="str">
            <v>Suất</v>
          </cell>
        </row>
        <row r="2326">
          <cell r="A2326" t="str">
            <v>CHCMP013</v>
          </cell>
          <cell r="B2326" t="str">
            <v>Chảo nóng gà quay</v>
          </cell>
          <cell r="C2326" t="str">
            <v>Suất</v>
          </cell>
        </row>
        <row r="2327">
          <cell r="A2327" t="str">
            <v>CHCMP016</v>
          </cell>
          <cell r="B2327" t="str">
            <v>Thịt kho</v>
          </cell>
          <cell r="C2327" t="str">
            <v>Suất</v>
          </cell>
        </row>
        <row r="2328">
          <cell r="A2328" t="str">
            <v>CHCMP017</v>
          </cell>
          <cell r="B2328" t="str">
            <v>Cơm xá xíu</v>
          </cell>
          <cell r="C2328" t="str">
            <v>Suất</v>
          </cell>
        </row>
        <row r="2329">
          <cell r="A2329" t="str">
            <v>CHCMP018</v>
          </cell>
          <cell r="B2329" t="str">
            <v>Gà bơ chanh</v>
          </cell>
          <cell r="C2329" t="str">
            <v>Suất</v>
          </cell>
        </row>
        <row r="2330">
          <cell r="A2330" t="str">
            <v>CHCMP019</v>
          </cell>
          <cell r="B2330" t="str">
            <v>Cari gà</v>
          </cell>
          <cell r="C2330" t="str">
            <v>Suất</v>
          </cell>
        </row>
        <row r="2331">
          <cell r="A2331" t="str">
            <v>CHCMP020</v>
          </cell>
          <cell r="B2331" t="str">
            <v>Cơm bò bít tết</v>
          </cell>
          <cell r="C2331" t="str">
            <v>Suất</v>
          </cell>
        </row>
        <row r="2332">
          <cell r="A2332" t="str">
            <v>CHCMP021</v>
          </cell>
          <cell r="B2332" t="str">
            <v>Cơm bò tiêu đen</v>
          </cell>
          <cell r="C2332" t="str">
            <v>Suất</v>
          </cell>
        </row>
        <row r="2333">
          <cell r="A2333" t="str">
            <v>CHCMP022</v>
          </cell>
          <cell r="B2333" t="str">
            <v>Cá kho</v>
          </cell>
          <cell r="C2333" t="str">
            <v>Suất</v>
          </cell>
        </row>
        <row r="2334">
          <cell r="A2334" t="str">
            <v>CHCMP023</v>
          </cell>
          <cell r="B2334" t="str">
            <v>Tôm tiêu đen</v>
          </cell>
          <cell r="C2334" t="str">
            <v>Suất</v>
          </cell>
        </row>
        <row r="2335">
          <cell r="A2335" t="str">
            <v>CHCMP026</v>
          </cell>
          <cell r="B2335" t="str">
            <v>Cơm niêu xá xíu</v>
          </cell>
          <cell r="C2335" t="str">
            <v>Suất</v>
          </cell>
        </row>
        <row r="2336">
          <cell r="A2336" t="str">
            <v>CHCMP027</v>
          </cell>
          <cell r="B2336" t="str">
            <v>Cơm niêu bò xốt tiêu đen Hải Sư</v>
          </cell>
          <cell r="C2336" t="str">
            <v>Suất</v>
          </cell>
        </row>
        <row r="2337">
          <cell r="A2337" t="str">
            <v>CHCMP028</v>
          </cell>
          <cell r="B2337" t="str">
            <v>Cơm niêu gà nấm</v>
          </cell>
          <cell r="C2337" t="str">
            <v>Suất</v>
          </cell>
        </row>
        <row r="2338">
          <cell r="A2338" t="str">
            <v>CHCMP029</v>
          </cell>
          <cell r="B2338" t="str">
            <v>Cơm niêu lươn xốt teriyaki</v>
          </cell>
          <cell r="C2338" t="str">
            <v>Suất</v>
          </cell>
        </row>
        <row r="2339">
          <cell r="A2339" t="str">
            <v>CHCMP030</v>
          </cell>
          <cell r="B2339" t="str">
            <v>Cơm niêu cá hồi xốt teriyaki</v>
          </cell>
          <cell r="C2339" t="str">
            <v>Suất</v>
          </cell>
        </row>
        <row r="2340">
          <cell r="A2340" t="str">
            <v>CHCMP031</v>
          </cell>
          <cell r="B2340" t="str">
            <v>Cơm niêu cá hồi chiên xù</v>
          </cell>
          <cell r="C2340" t="str">
            <v>Suất</v>
          </cell>
        </row>
        <row r="2341">
          <cell r="A2341" t="str">
            <v>CHCMP032</v>
          </cell>
          <cell r="B2341" t="str">
            <v>Cơm rang xá xíu</v>
          </cell>
          <cell r="C2341" t="str">
            <v>Suất</v>
          </cell>
        </row>
        <row r="2342">
          <cell r="A2342" t="str">
            <v>CHCNI001</v>
          </cell>
          <cell r="B2342" t="str">
            <v>Niêu xá xíu</v>
          </cell>
          <cell r="C2342" t="str">
            <v>Nồi</v>
          </cell>
        </row>
        <row r="2343">
          <cell r="A2343" t="str">
            <v>CHCNI002</v>
          </cell>
          <cell r="B2343" t="str">
            <v>Niêu bò tiêu đen</v>
          </cell>
          <cell r="C2343" t="str">
            <v>Nồi</v>
          </cell>
        </row>
        <row r="2344">
          <cell r="A2344" t="str">
            <v>CHCNI003</v>
          </cell>
          <cell r="B2344" t="str">
            <v>Cơm niêu cari</v>
          </cell>
          <cell r="C2344" t="str">
            <v>Suất</v>
          </cell>
        </row>
        <row r="2345">
          <cell r="A2345" t="str">
            <v>CHCNI004</v>
          </cell>
          <cell r="B2345" t="str">
            <v>Niêu thịt kho</v>
          </cell>
          <cell r="C2345" t="str">
            <v>Suất</v>
          </cell>
        </row>
        <row r="2346">
          <cell r="A2346" t="str">
            <v>CHCNI005</v>
          </cell>
          <cell r="B2346" t="str">
            <v>Niêu cá kho</v>
          </cell>
          <cell r="C2346" t="str">
            <v>Suất</v>
          </cell>
        </row>
        <row r="2347">
          <cell r="A2347" t="str">
            <v>CHCNI006</v>
          </cell>
          <cell r="B2347" t="str">
            <v>Niêu gà nấm</v>
          </cell>
          <cell r="C2347" t="str">
            <v>Suất</v>
          </cell>
        </row>
        <row r="2348">
          <cell r="A2348" t="str">
            <v>CHCNI008</v>
          </cell>
          <cell r="B2348" t="str">
            <v>NIÊU SCN</v>
          </cell>
          <cell r="C2348" t="str">
            <v>Nồi</v>
          </cell>
        </row>
        <row r="2349">
          <cell r="A2349" t="str">
            <v>CHCNI009</v>
          </cell>
          <cell r="B2349" t="str">
            <v>Niêu tôm tiêu đen</v>
          </cell>
          <cell r="C2349" t="str">
            <v>Nồi</v>
          </cell>
        </row>
        <row r="2350">
          <cell r="A2350" t="str">
            <v>CHDSU001</v>
          </cell>
          <cell r="B2350" t="str">
            <v>Há cảo tôm thịt 3 chiếc</v>
          </cell>
          <cell r="C2350" t="str">
            <v>Suất</v>
          </cell>
        </row>
        <row r="2351">
          <cell r="A2351" t="str">
            <v>CHDSU002</v>
          </cell>
          <cell r="B2351" t="str">
            <v>Há cảo sò điệp 3 chiếc</v>
          </cell>
          <cell r="C2351" t="str">
            <v>Suất</v>
          </cell>
        </row>
        <row r="2352">
          <cell r="A2352" t="str">
            <v>CHDSU003</v>
          </cell>
          <cell r="B2352" t="str">
            <v>Há cảo ngọc bích 3 chiếc</v>
          </cell>
          <cell r="C2352" t="str">
            <v>Suất</v>
          </cell>
        </row>
        <row r="2353">
          <cell r="A2353" t="str">
            <v>CHDSU004</v>
          </cell>
          <cell r="B2353" t="str">
            <v>Há cảo than tre 3 chiếc</v>
          </cell>
          <cell r="C2353" t="str">
            <v>Suất</v>
          </cell>
        </row>
        <row r="2354">
          <cell r="A2354" t="str">
            <v>CHDSU005</v>
          </cell>
          <cell r="B2354" t="str">
            <v>Xíu mại trứng cua 3 chiếc</v>
          </cell>
          <cell r="C2354" t="str">
            <v>Suất</v>
          </cell>
        </row>
        <row r="2355">
          <cell r="A2355" t="str">
            <v>CHDSU006</v>
          </cell>
          <cell r="B2355" t="str">
            <v>Tàu hũ tôm tươi cuộn nấm đông trùng</v>
          </cell>
          <cell r="C2355" t="str">
            <v>Suất</v>
          </cell>
        </row>
        <row r="2356">
          <cell r="A2356" t="str">
            <v>CHDSU007</v>
          </cell>
          <cell r="B2356" t="str">
            <v>Bánh cuốn nhân tôm 3 cuốn</v>
          </cell>
          <cell r="C2356" t="str">
            <v>Suất</v>
          </cell>
        </row>
        <row r="2357">
          <cell r="A2357" t="str">
            <v>CHDSU008</v>
          </cell>
          <cell r="B2357" t="str">
            <v>Bánh bao kim sa 1 chiếc</v>
          </cell>
          <cell r="C2357" t="str">
            <v>Chiếc</v>
          </cell>
        </row>
        <row r="2358">
          <cell r="A2358" t="str">
            <v>CHDSU009</v>
          </cell>
          <cell r="B2358" t="str">
            <v>Bánh bao trà xanh 1 chiếc</v>
          </cell>
          <cell r="C2358" t="str">
            <v>Chiếc</v>
          </cell>
        </row>
        <row r="2359">
          <cell r="A2359" t="str">
            <v>CHDSU010</v>
          </cell>
          <cell r="B2359" t="str">
            <v>Bánh bao bò phô mai 1 chiếc</v>
          </cell>
          <cell r="C2359" t="str">
            <v>Chiếc</v>
          </cell>
        </row>
        <row r="2360">
          <cell r="A2360" t="str">
            <v>CHDSU011</v>
          </cell>
          <cell r="B2360" t="str">
            <v>Bánh bao nấm 1 chiếc</v>
          </cell>
          <cell r="C2360" t="str">
            <v>Chiếc</v>
          </cell>
        </row>
        <row r="2361">
          <cell r="A2361" t="str">
            <v>CHDSU012</v>
          </cell>
          <cell r="B2361" t="str">
            <v>Bánh bao sầu riêng 1 chiếc</v>
          </cell>
          <cell r="C2361" t="str">
            <v>Chiếc</v>
          </cell>
        </row>
        <row r="2362">
          <cell r="A2362" t="str">
            <v>CHDSU013</v>
          </cell>
          <cell r="B2362" t="str">
            <v>Bánh bao khoai môn 1 chiếc</v>
          </cell>
          <cell r="C2362" t="str">
            <v>Chiếc</v>
          </cell>
        </row>
        <row r="2363">
          <cell r="A2363" t="str">
            <v>CHDVU002</v>
          </cell>
          <cell r="B2363" t="str">
            <v>Khăn ướt</v>
          </cell>
          <cell r="C2363" t="str">
            <v>Chiếc</v>
          </cell>
        </row>
        <row r="2364">
          <cell r="A2364" t="str">
            <v>CHHQU001</v>
          </cell>
          <cell r="B2364" t="str">
            <v>Nước cam nguyên chất</v>
          </cell>
          <cell r="C2364" t="str">
            <v>Cốc</v>
          </cell>
        </row>
        <row r="2365">
          <cell r="A2365" t="str">
            <v>CHHQU002</v>
          </cell>
          <cell r="B2365" t="str">
            <v>Trà đào cam sả</v>
          </cell>
          <cell r="C2365" t="str">
            <v>Cốc</v>
          </cell>
        </row>
        <row r="2366">
          <cell r="A2366" t="str">
            <v>CHHQU003</v>
          </cell>
          <cell r="B2366" t="str">
            <v>Nước cam</v>
          </cell>
          <cell r="C2366" t="str">
            <v>Cốc</v>
          </cell>
        </row>
        <row r="2367">
          <cell r="A2367" t="str">
            <v>CHHQU004</v>
          </cell>
          <cell r="B2367" t="str">
            <v>Trà lipton</v>
          </cell>
          <cell r="C2367" t="str">
            <v>Cốc</v>
          </cell>
        </row>
        <row r="2368">
          <cell r="A2368" t="str">
            <v>CHHQU005</v>
          </cell>
          <cell r="B2368" t="str">
            <v>Trà lipton sữa</v>
          </cell>
          <cell r="C2368" t="str">
            <v>Cốc</v>
          </cell>
        </row>
        <row r="2369">
          <cell r="A2369" t="str">
            <v>CHHQU006</v>
          </cell>
          <cell r="B2369" t="str">
            <v>Trà xanh đá</v>
          </cell>
          <cell r="C2369" t="str">
            <v>Cốc</v>
          </cell>
        </row>
        <row r="2370">
          <cell r="A2370" t="str">
            <v>CHHQU007</v>
          </cell>
          <cell r="B2370" t="str">
            <v>Sữa đậu nành</v>
          </cell>
          <cell r="C2370" t="str">
            <v>Cốc</v>
          </cell>
        </row>
        <row r="2371">
          <cell r="A2371" t="str">
            <v>CHHQU008</v>
          </cell>
          <cell r="B2371" t="str">
            <v>Nước chanh</v>
          </cell>
          <cell r="C2371" t="str">
            <v>Cốc</v>
          </cell>
        </row>
        <row r="2372">
          <cell r="A2372" t="str">
            <v>CHHQU009</v>
          </cell>
          <cell r="B2372" t="str">
            <v>Trà hạt sen</v>
          </cell>
          <cell r="C2372" t="str">
            <v>Cốc</v>
          </cell>
        </row>
        <row r="2373">
          <cell r="A2373" t="str">
            <v>CHHQU010</v>
          </cell>
          <cell r="B2373" t="str">
            <v>Trà xả quất</v>
          </cell>
          <cell r="C2373" t="str">
            <v>Cốc</v>
          </cell>
        </row>
        <row r="2374">
          <cell r="A2374" t="str">
            <v>CHHQU011</v>
          </cell>
          <cell r="B2374" t="str">
            <v>Trà sâm dứa</v>
          </cell>
          <cell r="C2374" t="str">
            <v>Ly</v>
          </cell>
        </row>
        <row r="2375">
          <cell r="A2375" t="str">
            <v>CHHQU012</v>
          </cell>
          <cell r="B2375" t="str">
            <v>Trà ngọc mễ</v>
          </cell>
          <cell r="C2375" t="str">
            <v>Ly</v>
          </cell>
        </row>
        <row r="2376">
          <cell r="A2376" t="str">
            <v>CHHQU013</v>
          </cell>
          <cell r="B2376" t="str">
            <v>Trà sâm nha đam</v>
          </cell>
          <cell r="C2376" t="str">
            <v>Cốc</v>
          </cell>
        </row>
        <row r="2377">
          <cell r="A2377" t="str">
            <v>CHKVI001</v>
          </cell>
          <cell r="B2377" t="str">
            <v>Kim chi</v>
          </cell>
          <cell r="C2377" t="str">
            <v>Suất</v>
          </cell>
        </row>
        <row r="2378">
          <cell r="A2378" t="str">
            <v>CHKVI002</v>
          </cell>
          <cell r="B2378" t="str">
            <v>Bắp cải xốt mè</v>
          </cell>
          <cell r="C2378" t="str">
            <v>Suất</v>
          </cell>
        </row>
        <row r="2379">
          <cell r="A2379" t="str">
            <v>CHKVI003</v>
          </cell>
          <cell r="B2379" t="str">
            <v>Nem chiên Hải Sư</v>
          </cell>
          <cell r="C2379" t="str">
            <v>Suất</v>
          </cell>
        </row>
        <row r="2380">
          <cell r="A2380" t="str">
            <v>CHKVI004</v>
          </cell>
          <cell r="B2380" t="str">
            <v>Quẩy nhồi hải sản đĩa nhỏ</v>
          </cell>
          <cell r="C2380" t="str">
            <v>Suất</v>
          </cell>
        </row>
        <row r="2381">
          <cell r="A2381" t="str">
            <v>CHKVI005</v>
          </cell>
          <cell r="B2381" t="str">
            <v>Quẩy nhồi hải sản đĩa to</v>
          </cell>
          <cell r="C2381" t="str">
            <v>Suất</v>
          </cell>
        </row>
        <row r="2382">
          <cell r="A2382" t="str">
            <v>CHKVI006</v>
          </cell>
          <cell r="B2382" t="str">
            <v>Gà karaage</v>
          </cell>
          <cell r="C2382" t="str">
            <v>Suất</v>
          </cell>
        </row>
        <row r="2383">
          <cell r="A2383" t="str">
            <v>CHKVI007</v>
          </cell>
          <cell r="B2383" t="str">
            <v>Đậu hũ hoàng kim</v>
          </cell>
          <cell r="C2383" t="str">
            <v>Suất</v>
          </cell>
        </row>
        <row r="2384">
          <cell r="A2384" t="str">
            <v>CHKVI008</v>
          </cell>
          <cell r="B2384" t="str">
            <v>Tàu hũ ki chiên</v>
          </cell>
          <cell r="C2384" t="str">
            <v>Suất</v>
          </cell>
        </row>
        <row r="2385">
          <cell r="A2385" t="str">
            <v>CHKVI009</v>
          </cell>
          <cell r="B2385" t="str">
            <v>Khoai tây chiên bơ tỏi</v>
          </cell>
          <cell r="C2385" t="str">
            <v>Suất</v>
          </cell>
        </row>
        <row r="2386">
          <cell r="A2386" t="str">
            <v>CHKVI010</v>
          </cell>
          <cell r="B2386" t="str">
            <v>Chân gà hấp tàu xì</v>
          </cell>
          <cell r="C2386" t="str">
            <v>Suất</v>
          </cell>
        </row>
        <row r="2387">
          <cell r="A2387" t="str">
            <v>CHMHQU001</v>
          </cell>
          <cell r="B2387" t="str">
            <v>Trà ô long mang về</v>
          </cell>
          <cell r="C2387" t="str">
            <v>Cốc</v>
          </cell>
        </row>
        <row r="2388">
          <cell r="A2388" t="str">
            <v>CHMHQU002</v>
          </cell>
          <cell r="B2388" t="str">
            <v>Trà đào cam sả mang về</v>
          </cell>
          <cell r="C2388" t="str">
            <v>Cốc</v>
          </cell>
        </row>
        <row r="2389">
          <cell r="A2389" t="str">
            <v>CHMHQU003</v>
          </cell>
          <cell r="B2389" t="str">
            <v>Trà sâm nha đam mang về</v>
          </cell>
          <cell r="C2389" t="str">
            <v>Cốc</v>
          </cell>
        </row>
        <row r="2390">
          <cell r="A2390" t="str">
            <v>CHRAU001</v>
          </cell>
          <cell r="B2390" t="str">
            <v>Bắp cải xào</v>
          </cell>
          <cell r="C2390" t="str">
            <v>Đĩa</v>
          </cell>
        </row>
        <row r="2391">
          <cell r="A2391" t="str">
            <v>CHRAU003</v>
          </cell>
          <cell r="B2391" t="str">
            <v>Cải xào</v>
          </cell>
          <cell r="C2391" t="str">
            <v>Đĩa</v>
          </cell>
        </row>
        <row r="2392">
          <cell r="A2392" t="str">
            <v>CHRAU004</v>
          </cell>
          <cell r="B2392" t="str">
            <v>Muống xào</v>
          </cell>
          <cell r="C2392" t="str">
            <v>Đĩa</v>
          </cell>
        </row>
        <row r="2393">
          <cell r="A2393" t="str">
            <v>CHRAU005</v>
          </cell>
          <cell r="B2393" t="str">
            <v>Su su xào</v>
          </cell>
          <cell r="C2393" t="str">
            <v>Đĩa</v>
          </cell>
        </row>
        <row r="2394">
          <cell r="A2394" t="str">
            <v>CHRAU007</v>
          </cell>
          <cell r="B2394" t="str">
            <v>Cải luộc</v>
          </cell>
          <cell r="C2394" t="str">
            <v>Đĩa</v>
          </cell>
        </row>
        <row r="2395">
          <cell r="A2395" t="str">
            <v>CHRAU008</v>
          </cell>
          <cell r="B2395" t="str">
            <v>Salad gà quay</v>
          </cell>
          <cell r="C2395" t="str">
            <v>Đĩa</v>
          </cell>
        </row>
        <row r="2396">
          <cell r="A2396" t="str">
            <v>CHRAU009</v>
          </cell>
          <cell r="B2396" t="str">
            <v>Salad dưa chuột</v>
          </cell>
          <cell r="C2396" t="str">
            <v>Đĩa</v>
          </cell>
        </row>
        <row r="2397">
          <cell r="A2397" t="str">
            <v>CHRAU010</v>
          </cell>
          <cell r="B2397" t="str">
            <v>Nộm xoài tôm</v>
          </cell>
          <cell r="C2397" t="str">
            <v>Đĩa</v>
          </cell>
        </row>
        <row r="2398">
          <cell r="A2398" t="str">
            <v>CHRAU011</v>
          </cell>
          <cell r="B2398" t="str">
            <v>Kim chi</v>
          </cell>
          <cell r="C2398" t="str">
            <v>Đĩa</v>
          </cell>
        </row>
        <row r="2399">
          <cell r="A2399" t="str">
            <v>CHRAU012</v>
          </cell>
          <cell r="B2399" t="str">
            <v>Cải xào (Suất nhỏ)</v>
          </cell>
          <cell r="C2399" t="str">
            <v>Suất</v>
          </cell>
        </row>
        <row r="2400">
          <cell r="A2400" t="str">
            <v>CHRAU013</v>
          </cell>
          <cell r="B2400" t="str">
            <v>Muống xào (Suất nhỏ)</v>
          </cell>
          <cell r="C2400" t="str">
            <v>Suất</v>
          </cell>
        </row>
        <row r="2401">
          <cell r="A2401" t="str">
            <v>CHRAU014</v>
          </cell>
          <cell r="B2401" t="str">
            <v>Rau su su (Suất nhỏ)</v>
          </cell>
          <cell r="C2401" t="str">
            <v>Suất</v>
          </cell>
        </row>
        <row r="2402">
          <cell r="A2402" t="str">
            <v>CHRAU019</v>
          </cell>
          <cell r="B2402" t="str">
            <v>Muống luộc</v>
          </cell>
          <cell r="C2402" t="str">
            <v>Đĩa</v>
          </cell>
        </row>
        <row r="2403">
          <cell r="A2403" t="str">
            <v>CHRAU020</v>
          </cell>
          <cell r="B2403" t="str">
            <v>Su su luộc</v>
          </cell>
          <cell r="C2403" t="str">
            <v>Đĩa</v>
          </cell>
        </row>
        <row r="2404">
          <cell r="A2404" t="str">
            <v>CHRAU022</v>
          </cell>
          <cell r="B2404" t="str">
            <v>Cải luộc</v>
          </cell>
          <cell r="C2404" t="str">
            <v>Đĩa</v>
          </cell>
        </row>
        <row r="2405">
          <cell r="A2405" t="str">
            <v>CHRAU024</v>
          </cell>
          <cell r="B2405" t="str">
            <v>Nộm xoài kiểu thái</v>
          </cell>
          <cell r="C2405" t="str">
            <v>Đĩa</v>
          </cell>
        </row>
        <row r="2406">
          <cell r="A2406" t="str">
            <v>CHRAU025</v>
          </cell>
          <cell r="B2406" t="str">
            <v>Quẩy nhồi hải sản</v>
          </cell>
          <cell r="C2406" t="str">
            <v>Đĩa</v>
          </cell>
        </row>
        <row r="2407">
          <cell r="A2407" t="str">
            <v>CHRAU026</v>
          </cell>
          <cell r="B2407" t="str">
            <v>Rau cải ngọt xào</v>
          </cell>
          <cell r="C2407" t="str">
            <v>Đĩa</v>
          </cell>
        </row>
        <row r="2408">
          <cell r="A2408" t="str">
            <v>CHRAU029</v>
          </cell>
          <cell r="B2408" t="str">
            <v>Rau mùng tơi xào</v>
          </cell>
          <cell r="C2408" t="str">
            <v>Đĩa</v>
          </cell>
        </row>
        <row r="2409">
          <cell r="A2409" t="str">
            <v>CHRAU031</v>
          </cell>
          <cell r="B2409" t="str">
            <v>Salad nhiệt đới xốt chanh leo</v>
          </cell>
          <cell r="C2409" t="str">
            <v>Suất</v>
          </cell>
        </row>
        <row r="2410">
          <cell r="A2410" t="str">
            <v>CHRAU032</v>
          </cell>
          <cell r="B2410" t="str">
            <v>Salad rong biển xốt mè</v>
          </cell>
          <cell r="C2410" t="str">
            <v>Suất</v>
          </cell>
        </row>
        <row r="2411">
          <cell r="A2411" t="str">
            <v>CHRAU033</v>
          </cell>
          <cell r="B2411" t="str">
            <v>Cải hấp HongKong</v>
          </cell>
          <cell r="C2411" t="str">
            <v>Suất</v>
          </cell>
        </row>
        <row r="2412">
          <cell r="A2412" t="str">
            <v>CHTMI001</v>
          </cell>
          <cell r="B2412" t="str">
            <v>Chè hạt sen</v>
          </cell>
          <cell r="C2412" t="str">
            <v>Bát</v>
          </cell>
        </row>
        <row r="2413">
          <cell r="A2413" t="str">
            <v>CHTMI002</v>
          </cell>
          <cell r="B2413" t="str">
            <v>Caramen sữa dừa</v>
          </cell>
          <cell r="C2413" t="str">
            <v>Bát</v>
          </cell>
        </row>
        <row r="2414">
          <cell r="A2414" t="str">
            <v>CHTMI003</v>
          </cell>
          <cell r="B2414" t="str">
            <v>Chè bưởi cốt dừa</v>
          </cell>
          <cell r="C2414" t="str">
            <v>Suất</v>
          </cell>
        </row>
        <row r="2415">
          <cell r="A2415" t="str">
            <v>CHTMI006</v>
          </cell>
          <cell r="B2415" t="str">
            <v>Sữa chua đánh đá</v>
          </cell>
          <cell r="C2415" t="str">
            <v>Cốc</v>
          </cell>
        </row>
        <row r="2416">
          <cell r="A2416" t="str">
            <v>CHTMI007</v>
          </cell>
          <cell r="B2416" t="str">
            <v>Sữa chua xoài</v>
          </cell>
          <cell r="C2416" t="str">
            <v>Cốc</v>
          </cell>
        </row>
        <row r="2417">
          <cell r="A2417" t="str">
            <v>CHTMI009</v>
          </cell>
          <cell r="B2417" t="str">
            <v>Sữa chua hoa quả trộn</v>
          </cell>
          <cell r="C2417" t="str">
            <v>Bát</v>
          </cell>
        </row>
        <row r="2418">
          <cell r="A2418" t="str">
            <v>CHTMI010</v>
          </cell>
          <cell r="B2418" t="str">
            <v>Chè cocktail Hải Sư</v>
          </cell>
          <cell r="C2418" t="str">
            <v>Bát</v>
          </cell>
        </row>
        <row r="2419">
          <cell r="A2419" t="str">
            <v>CHTMI011</v>
          </cell>
          <cell r="B2419" t="str">
            <v>Sinh tố dưa hấu</v>
          </cell>
          <cell r="C2419" t="str">
            <v>Cốc</v>
          </cell>
        </row>
        <row r="2420">
          <cell r="A2420" t="str">
            <v>CHTMI012</v>
          </cell>
          <cell r="B2420" t="str">
            <v>Sinh tố chanh leo</v>
          </cell>
          <cell r="C2420" t="str">
            <v>Cốc</v>
          </cell>
        </row>
        <row r="2421">
          <cell r="A2421" t="str">
            <v>CHTMI013</v>
          </cell>
          <cell r="B2421" t="str">
            <v>Sinh tố xoài</v>
          </cell>
          <cell r="C2421" t="str">
            <v>Cốc</v>
          </cell>
        </row>
        <row r="2422">
          <cell r="A2422" t="str">
            <v>CHTMI016</v>
          </cell>
          <cell r="B2422" t="str">
            <v>Cao quy linh trân châu mật ong</v>
          </cell>
          <cell r="C2422" t="str">
            <v>Suất</v>
          </cell>
        </row>
        <row r="2423">
          <cell r="A2423" t="str">
            <v>D1000001</v>
          </cell>
          <cell r="B2423" t="str">
            <v>Cồn 70 độ</v>
          </cell>
          <cell r="C2423" t="str">
            <v>Lít</v>
          </cell>
        </row>
        <row r="2424">
          <cell r="A2424" t="str">
            <v>D1000002</v>
          </cell>
          <cell r="B2424" t="str">
            <v>Cồn Sát Khuẩn (Sanitizer S-4) 5L</v>
          </cell>
          <cell r="C2424" t="str">
            <v>Can</v>
          </cell>
        </row>
        <row r="2425">
          <cell r="A2425" t="str">
            <v>D1000003</v>
          </cell>
          <cell r="B2425" t="str">
            <v>Hóa chất Quest rửa chén ( 25 lít/can)</v>
          </cell>
          <cell r="C2425" t="str">
            <v>Can</v>
          </cell>
        </row>
        <row r="2426">
          <cell r="A2426" t="str">
            <v>D1000004</v>
          </cell>
          <cell r="B2426" t="str">
            <v>Hóa chất Shield rửa chén ( 25 lít/can)</v>
          </cell>
          <cell r="C2426" t="str">
            <v>Can</v>
          </cell>
        </row>
        <row r="2427">
          <cell r="A2427" t="str">
            <v>D1000005</v>
          </cell>
          <cell r="B2427" t="str">
            <v>Tẩy rửa Javel (dạng bột)</v>
          </cell>
          <cell r="C2427" t="str">
            <v>Hộp</v>
          </cell>
        </row>
        <row r="2428">
          <cell r="A2428" t="str">
            <v>D1000006</v>
          </cell>
          <cell r="B2428" t="str">
            <v>Nước Lau kính OBEE 5KG</v>
          </cell>
          <cell r="C2428" t="str">
            <v>Can</v>
          </cell>
        </row>
        <row r="2429">
          <cell r="A2429" t="str">
            <v>D1000007</v>
          </cell>
          <cell r="B2429" t="str">
            <v>Nước lau sàn 10kg</v>
          </cell>
          <cell r="C2429" t="str">
            <v>Can</v>
          </cell>
        </row>
        <row r="2430">
          <cell r="A2430" t="str">
            <v>D1000008</v>
          </cell>
          <cell r="B2430" t="str">
            <v>Nước lau sàn 4L</v>
          </cell>
          <cell r="C2430" t="str">
            <v>Can</v>
          </cell>
        </row>
        <row r="2431">
          <cell r="A2431" t="str">
            <v>D1000009</v>
          </cell>
          <cell r="B2431" t="str">
            <v>Nước rửa chén OBEE 9.5 kg</v>
          </cell>
          <cell r="C2431" t="str">
            <v>Can</v>
          </cell>
        </row>
        <row r="2432">
          <cell r="A2432" t="str">
            <v>D1000010</v>
          </cell>
          <cell r="B2432" t="str">
            <v>Nước tẩy rửa javen (10kg)</v>
          </cell>
          <cell r="C2432" t="str">
            <v>Can</v>
          </cell>
        </row>
        <row r="2433">
          <cell r="A2433" t="str">
            <v>D1000011</v>
          </cell>
          <cell r="B2433" t="str">
            <v>Nước tẩy rửa Javen 1L</v>
          </cell>
          <cell r="C2433" t="str">
            <v>Chai</v>
          </cell>
        </row>
        <row r="2434">
          <cell r="A2434" t="str">
            <v>D1000012</v>
          </cell>
          <cell r="B2434" t="str">
            <v>Nước lau kính</v>
          </cell>
          <cell r="C2434" t="str">
            <v>Can</v>
          </cell>
        </row>
        <row r="2435">
          <cell r="A2435" t="str">
            <v>D1000013</v>
          </cell>
          <cell r="B2435" t="str">
            <v>Bột giặt Omo</v>
          </cell>
          <cell r="C2435" t="str">
            <v>kg</v>
          </cell>
        </row>
        <row r="2436">
          <cell r="A2436" t="str">
            <v>D1000014</v>
          </cell>
          <cell r="B2436" t="str">
            <v>Nước rửa chén 10kg</v>
          </cell>
          <cell r="C2436" t="str">
            <v>Can</v>
          </cell>
        </row>
        <row r="2437">
          <cell r="A2437" t="str">
            <v>D1000015</v>
          </cell>
          <cell r="B2437" t="str">
            <v>Nước rửa chén lix 3.8kg</v>
          </cell>
          <cell r="C2437" t="str">
            <v>Chai</v>
          </cell>
        </row>
        <row r="2438">
          <cell r="A2438" t="str">
            <v>D1000016</v>
          </cell>
          <cell r="B2438" t="str">
            <v>Nước rửa tay 5kg (4 chai/thùng)</v>
          </cell>
          <cell r="C2438" t="str">
            <v>Can</v>
          </cell>
        </row>
        <row r="2439">
          <cell r="A2439" t="str">
            <v>D1000017</v>
          </cell>
          <cell r="B2439" t="str">
            <v>Sáp thơm</v>
          </cell>
          <cell r="C2439" t="str">
            <v>Hộp</v>
          </cell>
        </row>
        <row r="2440">
          <cell r="A2440" t="str">
            <v>D1000018</v>
          </cell>
          <cell r="B2440" t="str">
            <v>Bột tẩy trắng Oxygen Bleach 3kg</v>
          </cell>
          <cell r="C2440" t="str">
            <v>Can</v>
          </cell>
        </row>
        <row r="2441">
          <cell r="A2441" t="str">
            <v>D1000019</v>
          </cell>
          <cell r="B2441" t="str">
            <v>Dung dịch sát khuẩn Smart San B-1 5kg</v>
          </cell>
          <cell r="C2441" t="str">
            <v>Can</v>
          </cell>
        </row>
        <row r="2442">
          <cell r="A2442" t="str">
            <v>D1000020</v>
          </cell>
          <cell r="B2442" t="str">
            <v>Dung dịch tẩy rửa G-1 5kg</v>
          </cell>
          <cell r="C2442" t="str">
            <v>Can</v>
          </cell>
        </row>
        <row r="2443">
          <cell r="A2443" t="str">
            <v>D1000021</v>
          </cell>
          <cell r="B2443" t="str">
            <v>Dung dịch tẩy rửa dầu mỡ G-2 5kg</v>
          </cell>
          <cell r="C2443" t="str">
            <v>Can</v>
          </cell>
        </row>
        <row r="2444">
          <cell r="A2444" t="str">
            <v>D1000022</v>
          </cell>
          <cell r="B2444" t="str">
            <v>Dung dịch tẩy rửa đa năng Liquid Dtergent 400g</v>
          </cell>
          <cell r="C2444" t="str">
            <v>Bình</v>
          </cell>
        </row>
        <row r="2445">
          <cell r="A2445" t="str">
            <v>D1000023</v>
          </cell>
          <cell r="B2445" t="str">
            <v>Dung dịch tẩy rửa trung tính N-4 5kg</v>
          </cell>
          <cell r="C2445" t="str">
            <v>Can</v>
          </cell>
        </row>
        <row r="2446">
          <cell r="A2446" t="str">
            <v>D1000024</v>
          </cell>
          <cell r="B2446" t="str">
            <v>Dung dịch sát khuẩn S-6 5kg</v>
          </cell>
          <cell r="C2446" t="str">
            <v>Can</v>
          </cell>
        </row>
        <row r="2447">
          <cell r="A2447" t="str">
            <v>D1000025</v>
          </cell>
          <cell r="B2447" t="str">
            <v>Tẩy bồn cầu Obee 1 lít</v>
          </cell>
          <cell r="C2447" t="str">
            <v>Chai</v>
          </cell>
        </row>
        <row r="2448">
          <cell r="A2448" t="str">
            <v>D1000026</v>
          </cell>
          <cell r="B2448" t="str">
            <v>Tẩy bồn cầu Vim 800ML</v>
          </cell>
          <cell r="C2448" t="str">
            <v>Chai</v>
          </cell>
        </row>
        <row r="2449">
          <cell r="A2449" t="str">
            <v>D1000027</v>
          </cell>
          <cell r="B2449" t="str">
            <v>Tinh dầu hương bưởi</v>
          </cell>
          <cell r="C2449" t="str">
            <v>Lít</v>
          </cell>
        </row>
        <row r="2450">
          <cell r="A2450" t="str">
            <v>D1000028</v>
          </cell>
          <cell r="B2450" t="str">
            <v>TTĐN OBEE 1.1kg (tẩy bồn cầu)</v>
          </cell>
          <cell r="C2450" t="str">
            <v>Chai</v>
          </cell>
        </row>
        <row r="2451">
          <cell r="A2451" t="str">
            <v>D1000029</v>
          </cell>
          <cell r="B2451" t="str">
            <v>Dung dịch xịt phòng khử mùi GMP 120F can 5L</v>
          </cell>
          <cell r="C2451" t="str">
            <v>Can</v>
          </cell>
        </row>
        <row r="2452">
          <cell r="A2452" t="str">
            <v>D1000030</v>
          </cell>
          <cell r="B2452" t="str">
            <v>Nước lau kính Gift 540ml</v>
          </cell>
          <cell r="C2452" t="str">
            <v>Chai</v>
          </cell>
        </row>
        <row r="2453">
          <cell r="A2453" t="str">
            <v>D1000031</v>
          </cell>
          <cell r="B2453" t="str">
            <v>Bột giặt LIX 5.5kg</v>
          </cell>
          <cell r="C2453" t="str">
            <v>Bịch</v>
          </cell>
        </row>
        <row r="2454">
          <cell r="A2454" t="str">
            <v>D1000032</v>
          </cell>
          <cell r="B2454" t="str">
            <v>Dung dịch rửa Doukle Green Fast</v>
          </cell>
          <cell r="C2454" t="str">
            <v>Can</v>
          </cell>
        </row>
        <row r="2455">
          <cell r="A2455" t="str">
            <v>D1000033</v>
          </cell>
          <cell r="B2455" t="str">
            <v>Dung dịch tráng Doukle Dry Fast</v>
          </cell>
          <cell r="C2455" t="str">
            <v>Can</v>
          </cell>
        </row>
        <row r="2456">
          <cell r="A2456" t="str">
            <v>D1000034</v>
          </cell>
          <cell r="B2456" t="str">
            <v>Dung dịch tẩy rửa Sủ Bào (1L)</v>
          </cell>
          <cell r="C2456" t="str">
            <v>Chai</v>
          </cell>
        </row>
        <row r="2457">
          <cell r="A2457" t="str">
            <v>D1000035</v>
          </cell>
          <cell r="B2457" t="str">
            <v>Tẩy rửa Duck 900ml</v>
          </cell>
          <cell r="C2457" t="str">
            <v>Chai</v>
          </cell>
        </row>
        <row r="2458">
          <cell r="A2458" t="str">
            <v>D1000036</v>
          </cell>
          <cell r="B2458" t="str">
            <v>Dung dịch rửa tay H-1 5kg</v>
          </cell>
          <cell r="C2458" t="str">
            <v>Bình</v>
          </cell>
        </row>
        <row r="2459">
          <cell r="A2459" t="str">
            <v>D2000001</v>
          </cell>
          <cell r="B2459" t="str">
            <v>Găng tay 1 lần</v>
          </cell>
          <cell r="C2459" t="str">
            <v>kg</v>
          </cell>
        </row>
        <row r="2460">
          <cell r="A2460" t="str">
            <v>D2000002</v>
          </cell>
          <cell r="B2460" t="str">
            <v>Găng tay y tế</v>
          </cell>
          <cell r="C2460" t="str">
            <v>Hộp</v>
          </cell>
        </row>
        <row r="2461">
          <cell r="A2461" t="str">
            <v>D2000003</v>
          </cell>
          <cell r="B2461" t="str">
            <v>Găng tay y tế - Màu Đen</v>
          </cell>
          <cell r="C2461" t="str">
            <v>Hộp</v>
          </cell>
        </row>
        <row r="2462">
          <cell r="A2462" t="str">
            <v>D2000004</v>
          </cell>
          <cell r="B2462" t="str">
            <v>Túi trắng 10kg size 35(In logo Bò Tơ)</v>
          </cell>
          <cell r="C2462" t="str">
            <v>kg</v>
          </cell>
        </row>
        <row r="2463">
          <cell r="A2463" t="str">
            <v>D2000005</v>
          </cell>
          <cell r="B2463" t="str">
            <v>Túi trắng 3kg size 26(In logo Bò Tơ)</v>
          </cell>
          <cell r="C2463" t="str">
            <v>kg</v>
          </cell>
        </row>
        <row r="2464">
          <cell r="A2464" t="str">
            <v>D2000006</v>
          </cell>
          <cell r="B2464" t="str">
            <v>Túi trắng 5kg size 30(In logo Bò Tơ)</v>
          </cell>
          <cell r="C2464" t="str">
            <v>kg</v>
          </cell>
        </row>
        <row r="2465">
          <cell r="A2465" t="str">
            <v>D2000007</v>
          </cell>
          <cell r="B2465" t="str">
            <v>Túi trắng 20kg</v>
          </cell>
          <cell r="C2465" t="str">
            <v>kg</v>
          </cell>
        </row>
        <row r="2466">
          <cell r="A2466" t="str">
            <v>D2000008</v>
          </cell>
          <cell r="B2466" t="str">
            <v>Túi trắng 2kg</v>
          </cell>
          <cell r="C2466" t="str">
            <v>kg</v>
          </cell>
        </row>
        <row r="2467">
          <cell r="A2467" t="str">
            <v>D2000009</v>
          </cell>
          <cell r="B2467" t="str">
            <v>Túi trắng 30kg</v>
          </cell>
          <cell r="C2467" t="str">
            <v>kg</v>
          </cell>
        </row>
        <row r="2468">
          <cell r="A2468" t="str">
            <v>D2000010</v>
          </cell>
          <cell r="B2468" t="str">
            <v>Túi rác đen 5kg</v>
          </cell>
          <cell r="C2468" t="str">
            <v>kg</v>
          </cell>
        </row>
        <row r="2469">
          <cell r="A2469" t="str">
            <v>D2000011</v>
          </cell>
          <cell r="B2469" t="str">
            <v>Giấy bạc to</v>
          </cell>
          <cell r="C2469" t="str">
            <v>cuộn</v>
          </cell>
        </row>
        <row r="2470">
          <cell r="A2470" t="str">
            <v>D2000012</v>
          </cell>
          <cell r="B2470" t="str">
            <v>Băng dính (1kg/cuộn)</v>
          </cell>
          <cell r="C2470" t="str">
            <v>cuộn</v>
          </cell>
        </row>
        <row r="2471">
          <cell r="A2471" t="str">
            <v>D2000013</v>
          </cell>
          <cell r="B2471" t="str">
            <v>Bát giấy 1050ml</v>
          </cell>
          <cell r="C2471" t="str">
            <v>Cái</v>
          </cell>
        </row>
        <row r="2472">
          <cell r="A2472" t="str">
            <v>D2000014</v>
          </cell>
          <cell r="B2472" t="str">
            <v>Bát giấy 750ml</v>
          </cell>
          <cell r="C2472" t="str">
            <v>Cái</v>
          </cell>
        </row>
        <row r="2473">
          <cell r="A2473" t="str">
            <v>D2000015</v>
          </cell>
          <cell r="B2473" t="str">
            <v>Bìa caton 3 lớp 45*30*20(đóng hàng)</v>
          </cell>
          <cell r="C2473" t="str">
            <v>Cái</v>
          </cell>
        </row>
        <row r="2474">
          <cell r="A2474" t="str">
            <v>D2000016</v>
          </cell>
          <cell r="B2474" t="str">
            <v>Bìa caton 5 lớp 40*30*20(đóng hàng)</v>
          </cell>
          <cell r="C2474" t="str">
            <v>Cái</v>
          </cell>
        </row>
        <row r="2475">
          <cell r="A2475" t="str">
            <v>D2000017</v>
          </cell>
          <cell r="B2475" t="str">
            <v>Màng bọc thực phẩm (30cmx500m)</v>
          </cell>
          <cell r="C2475" t="str">
            <v>cuộn</v>
          </cell>
        </row>
        <row r="2476">
          <cell r="A2476" t="str">
            <v>D2000018</v>
          </cell>
          <cell r="B2476" t="str">
            <v>Màng bọc thực phẩm (45cmx500m)</v>
          </cell>
          <cell r="C2476" t="str">
            <v>cuộn</v>
          </cell>
        </row>
        <row r="2477">
          <cell r="A2477" t="str">
            <v>D2000019</v>
          </cell>
          <cell r="B2477" t="str">
            <v>màng bọc thực phẩm 420 có hộp cắt</v>
          </cell>
          <cell r="C2477" t="str">
            <v>cuộn</v>
          </cell>
        </row>
        <row r="2478">
          <cell r="A2478" t="str">
            <v>D2000020</v>
          </cell>
          <cell r="B2478" t="str">
            <v>Chai rượu bầu 375ml</v>
          </cell>
          <cell r="C2478" t="str">
            <v>Cái</v>
          </cell>
        </row>
        <row r="2479">
          <cell r="A2479" t="str">
            <v>D2000021</v>
          </cell>
          <cell r="B2479" t="str">
            <v>Chỉ trắng nhỏ (30 k/cuộn )</v>
          </cell>
          <cell r="C2479" t="str">
            <v>cuộn</v>
          </cell>
        </row>
        <row r="2480">
          <cell r="A2480" t="str">
            <v>D2000022</v>
          </cell>
          <cell r="B2480" t="str">
            <v>Chỉ trắng to</v>
          </cell>
          <cell r="C2480" t="str">
            <v>cuộn</v>
          </cell>
        </row>
        <row r="2481">
          <cell r="A2481" t="str">
            <v>D2000023</v>
          </cell>
          <cell r="B2481" t="str">
            <v>Cốc sử dụng 1 lần</v>
          </cell>
          <cell r="C2481" t="str">
            <v>dây</v>
          </cell>
        </row>
        <row r="2482">
          <cell r="A2482" t="str">
            <v>D2000024</v>
          </cell>
          <cell r="B2482" t="str">
            <v>Dây chun</v>
          </cell>
          <cell r="C2482" t="str">
            <v>Gói</v>
          </cell>
        </row>
        <row r="2483">
          <cell r="A2483" t="str">
            <v>D2000025</v>
          </cell>
          <cell r="B2483" t="str">
            <v>Dây thít nhựa</v>
          </cell>
          <cell r="C2483" t="str">
            <v>Túi</v>
          </cell>
        </row>
        <row r="2484">
          <cell r="A2484" t="str">
            <v>D2000026</v>
          </cell>
          <cell r="B2484" t="str">
            <v>Đế bạc</v>
          </cell>
          <cell r="C2484" t="str">
            <v>Cái</v>
          </cell>
        </row>
        <row r="2485">
          <cell r="A2485" t="str">
            <v>D2000027</v>
          </cell>
          <cell r="B2485" t="str">
            <v>Đế giấy trắng</v>
          </cell>
          <cell r="C2485" t="str">
            <v>cuộn</v>
          </cell>
        </row>
        <row r="2486">
          <cell r="A2486" t="str">
            <v>D2000028</v>
          </cell>
          <cell r="B2486" t="str">
            <v>Diêm</v>
          </cell>
          <cell r="C2486" t="str">
            <v>Bịch</v>
          </cell>
        </row>
        <row r="2487">
          <cell r="A2487" t="str">
            <v>D2000029</v>
          </cell>
          <cell r="B2487" t="str">
            <v>Đũa ăn 1 lần</v>
          </cell>
          <cell r="C2487" t="str">
            <v>Bịch</v>
          </cell>
        </row>
        <row r="2488">
          <cell r="A2488" t="str">
            <v>D2000030</v>
          </cell>
          <cell r="B2488" t="str">
            <v>Bộ đũa thìa dùng 1 lần</v>
          </cell>
          <cell r="C2488" t="str">
            <v>Bộ</v>
          </cell>
        </row>
        <row r="2489">
          <cell r="A2489" t="str">
            <v>D2000031</v>
          </cell>
          <cell r="B2489" t="str">
            <v>Cọ sắt</v>
          </cell>
          <cell r="C2489" t="str">
            <v>Chiếc</v>
          </cell>
        </row>
        <row r="2490">
          <cell r="A2490" t="str">
            <v>D2000032</v>
          </cell>
          <cell r="B2490" t="str">
            <v>Găng tay cao su</v>
          </cell>
          <cell r="C2490" t="str">
            <v>đôi</v>
          </cell>
        </row>
        <row r="2491">
          <cell r="A2491" t="str">
            <v>D2000033</v>
          </cell>
          <cell r="B2491" t="str">
            <v>Găng tay len</v>
          </cell>
          <cell r="C2491" t="str">
            <v>đôi</v>
          </cell>
        </row>
        <row r="2492">
          <cell r="A2492" t="str">
            <v>D2000034</v>
          </cell>
          <cell r="B2492" t="str">
            <v>Găng tay sợi trắng</v>
          </cell>
          <cell r="C2492" t="str">
            <v>đôi</v>
          </cell>
        </row>
        <row r="2493">
          <cell r="A2493" t="str">
            <v>D2000035</v>
          </cell>
          <cell r="B2493" t="str">
            <v>Giấy thấm dầu (40 cuộn/thùng)</v>
          </cell>
          <cell r="C2493" t="str">
            <v>cuộn</v>
          </cell>
        </row>
        <row r="2494">
          <cell r="A2494" t="str">
            <v>D2000036</v>
          </cell>
          <cell r="B2494" t="str">
            <v>Giấy thấm dầu vuông 20x20cm ( 1 tập=500 tờ)</v>
          </cell>
          <cell r="C2494" t="str">
            <v>tập</v>
          </cell>
        </row>
        <row r="2495">
          <cell r="A2495" t="str">
            <v>D2000037</v>
          </cell>
          <cell r="B2495" t="str">
            <v>Giấy in Bill</v>
          </cell>
          <cell r="C2495" t="str">
            <v>Thùng</v>
          </cell>
        </row>
        <row r="2496">
          <cell r="A2496" t="str">
            <v>D2000038</v>
          </cell>
          <cell r="B2496" t="str">
            <v>Giấy in tem (Decal nhiệt(60X40)mm x 30m)</v>
          </cell>
          <cell r="C2496" t="str">
            <v>cuộn</v>
          </cell>
        </row>
        <row r="2497">
          <cell r="A2497" t="str">
            <v>D2000039</v>
          </cell>
          <cell r="B2497" t="str">
            <v>Giấy cân napkin Hoa Lan GK03</v>
          </cell>
          <cell r="C2497" t="str">
            <v>kg</v>
          </cell>
        </row>
        <row r="2498">
          <cell r="A2498" t="str">
            <v>D2000040</v>
          </cell>
          <cell r="B2498" t="str">
            <v>Giấy napkin Posy 1500 tờ</v>
          </cell>
          <cell r="C2498" t="str">
            <v>Túi</v>
          </cell>
        </row>
        <row r="2499">
          <cell r="A2499" t="str">
            <v>D2000041</v>
          </cell>
          <cell r="B2499" t="str">
            <v>Giấy nến</v>
          </cell>
          <cell r="C2499" t="str">
            <v>tập</v>
          </cell>
        </row>
        <row r="2500">
          <cell r="A2500" t="str">
            <v>D2000042</v>
          </cell>
          <cell r="B2500" t="str">
            <v>Giấy Pos (Giấy in bill, Giấy in nhiệt)</v>
          </cell>
          <cell r="C2500" t="str">
            <v>cuộn</v>
          </cell>
        </row>
        <row r="2501">
          <cell r="A2501" t="str">
            <v>D2000043</v>
          </cell>
          <cell r="B2501" t="str">
            <v>Giấy rút cục (Giấy ăn)</v>
          </cell>
          <cell r="C2501" t="str">
            <v>Túi</v>
          </cell>
        </row>
        <row r="2502">
          <cell r="A2502" t="str">
            <v>D2000044</v>
          </cell>
          <cell r="B2502" t="str">
            <v>Giấy vệ sinh</v>
          </cell>
          <cell r="C2502" t="str">
            <v>cuộn</v>
          </cell>
        </row>
        <row r="2503">
          <cell r="A2503" t="str">
            <v>D2000045</v>
          </cell>
          <cell r="B2503" t="str">
            <v>Giấy vệ sinh cuộn nhỏ (10 cuộn/túi)</v>
          </cell>
          <cell r="C2503" t="str">
            <v>cuộn</v>
          </cell>
        </row>
        <row r="2504">
          <cell r="A2504" t="str">
            <v>D2000046</v>
          </cell>
          <cell r="B2504" t="str">
            <v>Hộp đựng bánh bao</v>
          </cell>
          <cell r="C2504" t="str">
            <v>Chiếc</v>
          </cell>
        </row>
        <row r="2505">
          <cell r="A2505" t="str">
            <v>D2000047</v>
          </cell>
          <cell r="B2505" t="str">
            <v>Khăn giấy lau đa năng</v>
          </cell>
          <cell r="C2505" t="str">
            <v>cuộn</v>
          </cell>
        </row>
        <row r="2506">
          <cell r="A2506" t="str">
            <v>D2000048</v>
          </cell>
          <cell r="B2506" t="str">
            <v>Khay xốp M14 trắng (120 cái/dây)</v>
          </cell>
          <cell r="C2506" t="str">
            <v>Cái</v>
          </cell>
        </row>
        <row r="2507">
          <cell r="A2507" t="str">
            <v>D2000049</v>
          </cell>
          <cell r="B2507" t="str">
            <v>Lưới rửa bát</v>
          </cell>
          <cell r="C2507" t="str">
            <v>Chiếc</v>
          </cell>
        </row>
        <row r="2508">
          <cell r="A2508" t="str">
            <v>D2000050</v>
          </cell>
          <cell r="B2508" t="str">
            <v>Muỗng nhựa 15 cm ( 50 cái/ bịch)</v>
          </cell>
          <cell r="C2508" t="str">
            <v>Bịch</v>
          </cell>
        </row>
        <row r="2509">
          <cell r="A2509" t="str">
            <v>D2000051</v>
          </cell>
          <cell r="B2509" t="str">
            <v>Muỗng nhựa 27cm</v>
          </cell>
          <cell r="C2509" t="str">
            <v>Cái</v>
          </cell>
        </row>
        <row r="2510">
          <cell r="A2510" t="str">
            <v>D2000052</v>
          </cell>
          <cell r="B2510" t="str">
            <v>Muỗng nhựa sữa chua ( 500g/bịch)</v>
          </cell>
          <cell r="C2510" t="str">
            <v>Bịch</v>
          </cell>
        </row>
        <row r="2511">
          <cell r="A2511" t="str">
            <v>D2000053</v>
          </cell>
          <cell r="B2511" t="str">
            <v>Nắp ly nhựa trơn 360ml</v>
          </cell>
          <cell r="C2511" t="str">
            <v>Cái</v>
          </cell>
        </row>
        <row r="2512">
          <cell r="A2512" t="str">
            <v>D2000054</v>
          </cell>
          <cell r="B2512" t="str">
            <v>Túi nilon dán size 25x33 (OPP 25x30)</v>
          </cell>
          <cell r="C2512" t="str">
            <v>kg</v>
          </cell>
        </row>
        <row r="2513">
          <cell r="A2513" t="str">
            <v>D2000055</v>
          </cell>
          <cell r="B2513" t="str">
            <v>Túi nilon dán size 26x42 (OPP 26x42)</v>
          </cell>
          <cell r="C2513" t="str">
            <v>kg</v>
          </cell>
        </row>
        <row r="2514">
          <cell r="A2514" t="str">
            <v>D2000056</v>
          </cell>
          <cell r="B2514" t="str">
            <v>Ống hút 500gr/gói</v>
          </cell>
          <cell r="C2514" t="str">
            <v>Gói</v>
          </cell>
        </row>
        <row r="2515">
          <cell r="A2515" t="str">
            <v>D2000057</v>
          </cell>
          <cell r="B2515" t="str">
            <v>Ống hút nghệ thuật</v>
          </cell>
          <cell r="C2515" t="str">
            <v>Bịch</v>
          </cell>
        </row>
        <row r="2516">
          <cell r="A2516" t="str">
            <v>D2000058</v>
          </cell>
          <cell r="B2516" t="str">
            <v>Ống hút trà sữa</v>
          </cell>
          <cell r="C2516" t="str">
            <v>Bịch</v>
          </cell>
        </row>
        <row r="2517">
          <cell r="A2517" t="str">
            <v>D2000059</v>
          </cell>
          <cell r="B2517" t="str">
            <v>Miếng cước xanh rửa chén</v>
          </cell>
          <cell r="C2517" t="str">
            <v>Cái</v>
          </cell>
        </row>
        <row r="2518">
          <cell r="A2518" t="str">
            <v>D2000060</v>
          </cell>
          <cell r="B2518" t="str">
            <v>Cây rửa ly</v>
          </cell>
          <cell r="C2518" t="str">
            <v>Cái</v>
          </cell>
        </row>
        <row r="2519">
          <cell r="A2519" t="str">
            <v>D2000061</v>
          </cell>
          <cell r="B2519" t="str">
            <v>Tăm vip</v>
          </cell>
          <cell r="C2519" t="str">
            <v>kg</v>
          </cell>
        </row>
        <row r="2520">
          <cell r="A2520" t="str">
            <v>D2000062</v>
          </cell>
          <cell r="B2520" t="str">
            <v>Thùng carton KT 360x250x150mm (nhỏ)</v>
          </cell>
          <cell r="C2520" t="str">
            <v>Cái</v>
          </cell>
        </row>
        <row r="2521">
          <cell r="A2521" t="str">
            <v>D2000063</v>
          </cell>
          <cell r="B2521" t="str">
            <v>Thùng carton KT 400x300x300mm (to)</v>
          </cell>
          <cell r="C2521" t="str">
            <v>Cái</v>
          </cell>
        </row>
        <row r="2522">
          <cell r="A2522" t="str">
            <v>D2000064</v>
          </cell>
          <cell r="B2522" t="str">
            <v>Thùng Xốp 82</v>
          </cell>
          <cell r="C2522" t="str">
            <v>Cái</v>
          </cell>
        </row>
        <row r="2523">
          <cell r="A2523" t="str">
            <v>D2000065</v>
          </cell>
          <cell r="B2523" t="str">
            <v>Tô giấy 1.000ml</v>
          </cell>
          <cell r="C2523" t="str">
            <v>Hộp</v>
          </cell>
        </row>
        <row r="2524">
          <cell r="A2524" t="str">
            <v>D2000066</v>
          </cell>
          <cell r="B2524" t="str">
            <v>Túi bóng rác 10kg</v>
          </cell>
          <cell r="C2524" t="str">
            <v>kg</v>
          </cell>
        </row>
        <row r="2525">
          <cell r="A2525" t="str">
            <v>D2000067</v>
          </cell>
          <cell r="B2525" t="str">
            <v>Túi nilong đen không quai-100kg</v>
          </cell>
          <cell r="C2525" t="str">
            <v>kg</v>
          </cell>
        </row>
        <row r="2526">
          <cell r="A2526" t="str">
            <v>D2000068</v>
          </cell>
          <cell r="B2526" t="str">
            <v>Túi trắng 10kg</v>
          </cell>
          <cell r="C2526" t="str">
            <v>kg</v>
          </cell>
        </row>
        <row r="2527">
          <cell r="A2527" t="str">
            <v>D2000069</v>
          </cell>
          <cell r="B2527" t="str">
            <v>Túi bóng rác 20kg</v>
          </cell>
          <cell r="C2527" t="str">
            <v>kg</v>
          </cell>
        </row>
        <row r="2528">
          <cell r="A2528" t="str">
            <v>D2000070</v>
          </cell>
          <cell r="B2528" t="str">
            <v>Túi nilon rác 30kg</v>
          </cell>
          <cell r="C2528" t="str">
            <v>kg</v>
          </cell>
        </row>
        <row r="2529">
          <cell r="A2529" t="str">
            <v>D2000071</v>
          </cell>
          <cell r="B2529" t="str">
            <v>Túi bóng rác 50kg ( Cực đại 78 x 92 cm)</v>
          </cell>
          <cell r="C2529" t="str">
            <v>kg</v>
          </cell>
        </row>
        <row r="2530">
          <cell r="A2530" t="str">
            <v>D2000072</v>
          </cell>
          <cell r="B2530" t="str">
            <v>Túi nilon dán size 18x28</v>
          </cell>
          <cell r="C2530" t="str">
            <v>kg</v>
          </cell>
        </row>
        <row r="2531">
          <cell r="A2531" t="str">
            <v>D2000073</v>
          </cell>
          <cell r="B2531" t="str">
            <v>Túi rác đen không quai (50kg)</v>
          </cell>
          <cell r="C2531" t="str">
            <v>kg</v>
          </cell>
        </row>
        <row r="2532">
          <cell r="A2532" t="str">
            <v>D2000074</v>
          </cell>
          <cell r="B2532" t="str">
            <v>Túi đựng cốc</v>
          </cell>
          <cell r="C2532" t="str">
            <v>kg</v>
          </cell>
        </row>
        <row r="2533">
          <cell r="A2533" t="str">
            <v>D2000075</v>
          </cell>
          <cell r="B2533" t="str">
            <v>Túi đựng thực phẩm 30x40</v>
          </cell>
          <cell r="C2533" t="str">
            <v>cuộn</v>
          </cell>
        </row>
        <row r="2534">
          <cell r="A2534" t="str">
            <v>D2000076</v>
          </cell>
          <cell r="B2534" t="str">
            <v>Túi đựng thực phẩm 25x30</v>
          </cell>
          <cell r="C2534" t="str">
            <v>cuộn</v>
          </cell>
        </row>
        <row r="2535">
          <cell r="A2535" t="str">
            <v>D2000077</v>
          </cell>
          <cell r="B2535" t="str">
            <v>Túi ép nhiệt 22x32</v>
          </cell>
          <cell r="C2535" t="str">
            <v>kg</v>
          </cell>
        </row>
        <row r="2536">
          <cell r="A2536" t="str">
            <v>D2000078</v>
          </cell>
          <cell r="B2536" t="str">
            <v>Túi hút dài màu</v>
          </cell>
          <cell r="C2536" t="str">
            <v>Túi</v>
          </cell>
        </row>
        <row r="2537">
          <cell r="A2537" t="str">
            <v>D2000079</v>
          </cell>
          <cell r="B2537" t="str">
            <v>Túi zip PA 13x18 (hút chân không)</v>
          </cell>
          <cell r="C2537" t="str">
            <v>kg</v>
          </cell>
        </row>
        <row r="2538">
          <cell r="A2538" t="str">
            <v>D2000080</v>
          </cell>
          <cell r="B2538" t="str">
            <v>Túi zip PA 14x20 (hút chân không)</v>
          </cell>
          <cell r="C2538" t="str">
            <v>kg</v>
          </cell>
        </row>
        <row r="2539">
          <cell r="A2539" t="str">
            <v>D2000081</v>
          </cell>
          <cell r="B2539" t="str">
            <v>Túi zip PA 18x25 (hút chân không)</v>
          </cell>
          <cell r="C2539" t="str">
            <v>kg</v>
          </cell>
        </row>
        <row r="2540">
          <cell r="A2540" t="str">
            <v>D2000082</v>
          </cell>
          <cell r="B2540" t="str">
            <v>Túi zip PA 18x28 (hút chân không)</v>
          </cell>
          <cell r="C2540" t="str">
            <v>kg</v>
          </cell>
        </row>
        <row r="2541">
          <cell r="A2541" t="str">
            <v>D2000083</v>
          </cell>
          <cell r="B2541" t="str">
            <v>Túi zip PA 20x30 (hút chân không)</v>
          </cell>
          <cell r="C2541" t="str">
            <v>kg</v>
          </cell>
        </row>
        <row r="2542">
          <cell r="A2542" t="str">
            <v>D2000084</v>
          </cell>
          <cell r="B2542" t="str">
            <v>Túi zip PA 25x30 (hút chân không)</v>
          </cell>
          <cell r="C2542" t="str">
            <v>kg</v>
          </cell>
        </row>
        <row r="2543">
          <cell r="A2543" t="str">
            <v>D2000085</v>
          </cell>
          <cell r="B2543" t="str">
            <v>Túi zip PA 25x35 (hút chân không)</v>
          </cell>
          <cell r="C2543" t="str">
            <v>kg</v>
          </cell>
        </row>
        <row r="2544">
          <cell r="A2544" t="str">
            <v>D2000086</v>
          </cell>
          <cell r="B2544" t="str">
            <v>Túi zip PA 25x35 15d  (hút chân không)</v>
          </cell>
          <cell r="C2544" t="str">
            <v>kg</v>
          </cell>
        </row>
        <row r="2545">
          <cell r="A2545" t="str">
            <v>D2000087</v>
          </cell>
          <cell r="B2545" t="str">
            <v>Túi zip PA 35x50 (hút chân không)</v>
          </cell>
          <cell r="C2545" t="str">
            <v>kg</v>
          </cell>
        </row>
        <row r="2546">
          <cell r="A2546" t="str">
            <v>D2000088</v>
          </cell>
          <cell r="B2546" t="str">
            <v>Túi nilon PE 13X22</v>
          </cell>
          <cell r="C2546" t="str">
            <v>kg</v>
          </cell>
        </row>
        <row r="2547">
          <cell r="A2547" t="str">
            <v>D2000089</v>
          </cell>
          <cell r="B2547" t="str">
            <v>Túi nilon PE 15X25</v>
          </cell>
          <cell r="C2547" t="str">
            <v>kg</v>
          </cell>
        </row>
        <row r="2548">
          <cell r="A2548" t="str">
            <v>D2000090</v>
          </cell>
          <cell r="B2548" t="str">
            <v>Túi nilon PE 25X35</v>
          </cell>
          <cell r="C2548" t="str">
            <v>kg</v>
          </cell>
        </row>
        <row r="2549">
          <cell r="A2549" t="str">
            <v>D2000091</v>
          </cell>
          <cell r="B2549" t="str">
            <v>Túi chữ T 1 lần</v>
          </cell>
          <cell r="C2549" t="str">
            <v>kg</v>
          </cell>
        </row>
        <row r="2550">
          <cell r="A2550" t="str">
            <v>D2000092</v>
          </cell>
          <cell r="B2550" t="str">
            <v>Túi trắng 0.5kg</v>
          </cell>
          <cell r="C2550" t="str">
            <v>kg</v>
          </cell>
        </row>
        <row r="2551">
          <cell r="A2551" t="str">
            <v>D2000093</v>
          </cell>
          <cell r="B2551" t="str">
            <v>Túi trắng 1kg</v>
          </cell>
          <cell r="C2551" t="str">
            <v>kg</v>
          </cell>
        </row>
        <row r="2552">
          <cell r="A2552" t="str">
            <v>D2000094</v>
          </cell>
          <cell r="B2552" t="str">
            <v>Túi trắng 3kg</v>
          </cell>
          <cell r="C2552" t="str">
            <v>kg</v>
          </cell>
        </row>
        <row r="2553">
          <cell r="A2553" t="str">
            <v>D2000095</v>
          </cell>
          <cell r="B2553" t="str">
            <v>Túi trắng 5kg</v>
          </cell>
          <cell r="C2553" t="str">
            <v>kg</v>
          </cell>
        </row>
        <row r="2554">
          <cell r="A2554" t="str">
            <v>D2000096</v>
          </cell>
          <cell r="B2554" t="str">
            <v>Túi xi măng giấy 17x20</v>
          </cell>
          <cell r="C2554" t="str">
            <v>Cái</v>
          </cell>
        </row>
        <row r="2555">
          <cell r="A2555" t="str">
            <v>D2000097</v>
          </cell>
          <cell r="B2555" t="str">
            <v>Túi zip chỉ đỏ số 2</v>
          </cell>
          <cell r="C2555" t="str">
            <v>kg</v>
          </cell>
        </row>
        <row r="2556">
          <cell r="A2556" t="str">
            <v>D2000098</v>
          </cell>
          <cell r="B2556" t="str">
            <v>Túi zip chỉ đỏ  size 17x25</v>
          </cell>
          <cell r="C2556" t="str">
            <v>kg</v>
          </cell>
        </row>
        <row r="2557">
          <cell r="A2557" t="str">
            <v>D2000099</v>
          </cell>
          <cell r="B2557" t="str">
            <v>Túi zip giấy CS tràn vàng 18x26</v>
          </cell>
          <cell r="C2557" t="str">
            <v>kg</v>
          </cell>
        </row>
        <row r="2558">
          <cell r="A2558" t="str">
            <v>D2000100</v>
          </cell>
          <cell r="B2558" t="str">
            <v>Túi zip giấy CS tràn vàng 25x35</v>
          </cell>
          <cell r="C2558" t="str">
            <v>kg</v>
          </cell>
        </row>
        <row r="2559">
          <cell r="A2559" t="str">
            <v>D2000101</v>
          </cell>
          <cell r="B2559" t="str">
            <v>Túi zip nhỏ (Zip chỉ đỏ số 3) 7x10</v>
          </cell>
          <cell r="C2559" t="str">
            <v>kg</v>
          </cell>
        </row>
        <row r="2560">
          <cell r="A2560" t="str">
            <v>D2000102</v>
          </cell>
          <cell r="B2560" t="str">
            <v>Túi zip chỉ đỏ số 6 size 12x17</v>
          </cell>
          <cell r="C2560" t="str">
            <v>kg</v>
          </cell>
        </row>
        <row r="2561">
          <cell r="A2561" t="str">
            <v>D2000103</v>
          </cell>
          <cell r="B2561" t="str">
            <v>Túi zip bạc to size 22x30</v>
          </cell>
          <cell r="C2561" t="str">
            <v>kg</v>
          </cell>
        </row>
        <row r="2562">
          <cell r="A2562" t="str">
            <v>D2000104</v>
          </cell>
          <cell r="B2562" t="str">
            <v>Vỏ đũa</v>
          </cell>
          <cell r="C2562" t="str">
            <v>Cái</v>
          </cell>
        </row>
        <row r="2563">
          <cell r="A2563" t="str">
            <v>D2000105</v>
          </cell>
          <cell r="B2563" t="str">
            <v>Xiên que tre</v>
          </cell>
          <cell r="C2563" t="str">
            <v>Gói</v>
          </cell>
        </row>
        <row r="2564">
          <cell r="A2564" t="str">
            <v>D2000106</v>
          </cell>
          <cell r="B2564" t="str">
            <v>Túi zip bạc size 15x22</v>
          </cell>
          <cell r="C2564" t="str">
            <v>kg</v>
          </cell>
        </row>
        <row r="2565">
          <cell r="A2565" t="str">
            <v>D2000107</v>
          </cell>
          <cell r="B2565" t="str">
            <v>Túi zip số 1 size 5x7</v>
          </cell>
          <cell r="C2565" t="str">
            <v>kg</v>
          </cell>
        </row>
        <row r="2566">
          <cell r="A2566" t="str">
            <v>D2000108</v>
          </cell>
          <cell r="B2566" t="str">
            <v>Hộp chữ nhật đế đen size lớn (Hộp HT203)</v>
          </cell>
          <cell r="C2566" t="str">
            <v>Hộp</v>
          </cell>
        </row>
        <row r="2567">
          <cell r="A2567" t="str">
            <v>D2000109</v>
          </cell>
          <cell r="B2567" t="str">
            <v>Hộp chữ nhật đế đen size nhỏ (Hộp HT12)</v>
          </cell>
          <cell r="C2567" t="str">
            <v>Hộp</v>
          </cell>
        </row>
        <row r="2568">
          <cell r="A2568" t="str">
            <v>D2000110</v>
          </cell>
          <cell r="B2568" t="str">
            <v>Hộp chữ nhật đế đen size nhỏ (Hộp HT25)</v>
          </cell>
          <cell r="C2568" t="str">
            <v>Hộp</v>
          </cell>
        </row>
        <row r="2569">
          <cell r="A2569" t="str">
            <v>D2000111</v>
          </cell>
          <cell r="B2569" t="str">
            <v>Hộp chữ nhật đế đen size nhỡ (Hộp HT17)</v>
          </cell>
          <cell r="C2569" t="str">
            <v>Hộp</v>
          </cell>
        </row>
        <row r="2570">
          <cell r="A2570" t="str">
            <v>D2000112</v>
          </cell>
          <cell r="B2570" t="str">
            <v>Hộp giấy dáng D 1000ml nắp gài</v>
          </cell>
          <cell r="C2570" t="str">
            <v>Chiếc</v>
          </cell>
        </row>
        <row r="2571">
          <cell r="A2571" t="str">
            <v>D2000113</v>
          </cell>
          <cell r="B2571" t="str">
            <v>Hộp giấy dáng D 1500ml nắp gài</v>
          </cell>
          <cell r="C2571" t="str">
            <v>Chiếc</v>
          </cell>
        </row>
        <row r="2572">
          <cell r="A2572" t="str">
            <v>D2000114</v>
          </cell>
          <cell r="B2572" t="str">
            <v>Hộp nhựa 100ml nắp nhôm (Hũ nhựa Pet 100ml nắp nhôm)</v>
          </cell>
          <cell r="C2572" t="str">
            <v>Chiếc</v>
          </cell>
        </row>
        <row r="2573">
          <cell r="A2573" t="str">
            <v>D2000115</v>
          </cell>
          <cell r="B2573" t="str">
            <v>Bát nhựa sử dụng 1 lần (100 chiếc/dây)</v>
          </cell>
          <cell r="C2573" t="str">
            <v>dây</v>
          </cell>
        </row>
        <row r="2574">
          <cell r="A2574" t="str">
            <v>D2000116</v>
          </cell>
          <cell r="B2574" t="str">
            <v>Giấy in tem (Decal nhiệt(25X40)mm)</v>
          </cell>
          <cell r="C2574" t="str">
            <v>cuộn</v>
          </cell>
        </row>
        <row r="2575">
          <cell r="A2575" t="str">
            <v>D2000117</v>
          </cell>
          <cell r="B2575" t="str">
            <v>Khay đựng há cảo (19.5x24.9x3 cm)</v>
          </cell>
          <cell r="C2575" t="str">
            <v>Cái</v>
          </cell>
        </row>
        <row r="2576">
          <cell r="A2576" t="str">
            <v>D2000118</v>
          </cell>
          <cell r="B2576" t="str">
            <v>Hộp giấy 7 món</v>
          </cell>
          <cell r="C2576" t="str">
            <v>cái</v>
          </cell>
        </row>
        <row r="2577">
          <cell r="A2577" t="str">
            <v>D2000119</v>
          </cell>
          <cell r="B2577" t="str">
            <v>Khay nhựa 7 món</v>
          </cell>
          <cell r="C2577" t="str">
            <v>cái</v>
          </cell>
        </row>
        <row r="2578">
          <cell r="A2578" t="str">
            <v>D2000120</v>
          </cell>
          <cell r="B2578" t="str">
            <v>Vỏ hộp màng bọc 30cm</v>
          </cell>
          <cell r="C2578" t="str">
            <v>cái</v>
          </cell>
        </row>
        <row r="2579">
          <cell r="A2579" t="str">
            <v>D2000121</v>
          </cell>
          <cell r="B2579" t="str">
            <v>Vỏ hộp màng bọc 45cm</v>
          </cell>
          <cell r="C2579" t="str">
            <v>cái</v>
          </cell>
        </row>
        <row r="2580">
          <cell r="A2580" t="str">
            <v>D2000122</v>
          </cell>
          <cell r="B2580" t="str">
            <v>Miếng bọt rửa chén đa năng</v>
          </cell>
          <cell r="C2580" t="str">
            <v>Cái</v>
          </cell>
        </row>
        <row r="2581">
          <cell r="A2581" t="str">
            <v>D2000123</v>
          </cell>
          <cell r="B2581" t="str">
            <v>Miếng chà nồi</v>
          </cell>
          <cell r="C2581" t="str">
            <v>Cái</v>
          </cell>
        </row>
        <row r="2582">
          <cell r="A2582" t="str">
            <v>D2000124</v>
          </cell>
          <cell r="B2582" t="str">
            <v>Bàn chải chà thớt Handy brush</v>
          </cell>
          <cell r="C2582" t="str">
            <v>Cái</v>
          </cell>
        </row>
        <row r="2583">
          <cell r="A2583" t="str">
            <v>D2000125</v>
          </cell>
          <cell r="B2583" t="str">
            <v>Bàn chải</v>
          </cell>
          <cell r="C2583" t="str">
            <v>Cái</v>
          </cell>
        </row>
        <row r="2584">
          <cell r="A2584" t="str">
            <v>D2000126</v>
          </cell>
          <cell r="B2584" t="str">
            <v>Cốc nhựa 220</v>
          </cell>
          <cell r="C2584" t="str">
            <v>Cái</v>
          </cell>
        </row>
        <row r="2585">
          <cell r="A2585" t="str">
            <v>D2000127</v>
          </cell>
          <cell r="B2585" t="str">
            <v>Nắp cốc 220</v>
          </cell>
          <cell r="C2585" t="str">
            <v>Cái</v>
          </cell>
        </row>
        <row r="2586">
          <cell r="A2586" t="str">
            <v>D2000128</v>
          </cell>
          <cell r="B2586" t="str">
            <v>Cốc nhựa gân 220ml</v>
          </cell>
          <cell r="C2586" t="str">
            <v>Cái</v>
          </cell>
        </row>
        <row r="2587">
          <cell r="A2587" t="str">
            <v>D2000129</v>
          </cell>
          <cell r="B2587" t="str">
            <v>Nắp cốc gân 220ml</v>
          </cell>
          <cell r="C2587" t="str">
            <v>Cái</v>
          </cell>
        </row>
        <row r="2588">
          <cell r="A2588" t="str">
            <v>D2000130</v>
          </cell>
          <cell r="B2588" t="str">
            <v>Ly nhựa nắp cầu in Logo 360ml ( Ly+Nắp)</v>
          </cell>
          <cell r="C2588" t="str">
            <v>Cái</v>
          </cell>
        </row>
        <row r="2589">
          <cell r="A2589" t="str">
            <v>D2000131</v>
          </cell>
          <cell r="B2589" t="str">
            <v>Ly nhựa trơn 360ml</v>
          </cell>
          <cell r="C2589" t="str">
            <v>Cái</v>
          </cell>
        </row>
        <row r="2590">
          <cell r="A2590" t="str">
            <v>D2000132</v>
          </cell>
          <cell r="B2590" t="str">
            <v>Xịt muỗi</v>
          </cell>
          <cell r="C2590" t="str">
            <v>Chai</v>
          </cell>
        </row>
        <row r="2591">
          <cell r="A2591" t="str">
            <v>D2000133</v>
          </cell>
          <cell r="B2591" t="str">
            <v>Ly nhựa trơn 500ml</v>
          </cell>
          <cell r="C2591" t="str">
            <v>Cái</v>
          </cell>
        </row>
        <row r="2592">
          <cell r="A2592" t="str">
            <v>D2000134</v>
          </cell>
          <cell r="B2592" t="str">
            <v>Thìa nhựa (100 chiếc/bịch)</v>
          </cell>
          <cell r="C2592" t="str">
            <v>Bịch</v>
          </cell>
        </row>
        <row r="2593">
          <cell r="A2593" t="str">
            <v>D2000135</v>
          </cell>
          <cell r="B2593" t="str">
            <v>Túi zip PA 18x20 (hút chân không)</v>
          </cell>
          <cell r="C2593" t="str">
            <v>kg</v>
          </cell>
        </row>
        <row r="2594">
          <cell r="A2594" t="str">
            <v>D2000136</v>
          </cell>
          <cell r="B2594" t="str">
            <v>Tem lưu mẫu nhà hàng</v>
          </cell>
          <cell r="C2594" t="str">
            <v>Cái</v>
          </cell>
        </row>
        <row r="2595">
          <cell r="A2595" t="str">
            <v>D2000137</v>
          </cell>
          <cell r="B2595" t="str">
            <v>Ống nứa (ống tre)</v>
          </cell>
          <cell r="C2595" t="str">
            <v>Cái</v>
          </cell>
        </row>
        <row r="2596">
          <cell r="A2596" t="str">
            <v>D2000138</v>
          </cell>
          <cell r="B2596" t="str">
            <v>Giấy pos ngân hàng KT 57x 38 (giấy in nhiệt)</v>
          </cell>
          <cell r="C2596" t="str">
            <v>Cuộn</v>
          </cell>
        </row>
        <row r="2597">
          <cell r="A2597" t="str">
            <v>D2000139</v>
          </cell>
          <cell r="B2597" t="str">
            <v>Hộp đựng há cảo khuôn chữ nhật</v>
          </cell>
          <cell r="C2597" t="str">
            <v>Hộp</v>
          </cell>
        </row>
        <row r="2598">
          <cell r="A2598" t="str">
            <v>D2000140</v>
          </cell>
          <cell r="B2598" t="str">
            <v>Hộp đựng xíu mại khuôn tròn</v>
          </cell>
          <cell r="C2598" t="str">
            <v>Hộp</v>
          </cell>
        </row>
        <row r="2599">
          <cell r="A2599" t="str">
            <v>D2000141</v>
          </cell>
          <cell r="B2599" t="str">
            <v>Nắp Pet Kraft 750/1000ml</v>
          </cell>
          <cell r="C2599" t="str">
            <v>chiếc</v>
          </cell>
        </row>
        <row r="2600">
          <cell r="A2600" t="str">
            <v>D2000142</v>
          </cell>
          <cell r="B2600" t="str">
            <v>Bóng bay màu xanh to (50 quả/túi)</v>
          </cell>
          <cell r="C2600" t="str">
            <v>Túi</v>
          </cell>
        </row>
        <row r="2601">
          <cell r="A2601" t="str">
            <v>D2000143</v>
          </cell>
          <cell r="B2601" t="str">
            <v>Bóng bay màu ghi to (50 quả/túi)</v>
          </cell>
          <cell r="C2601" t="str">
            <v>Túi</v>
          </cell>
        </row>
        <row r="2602">
          <cell r="A2602" t="str">
            <v>D2000144</v>
          </cell>
          <cell r="B2602" t="str">
            <v>Bóng bay màu vàng to (50 quả/túi)</v>
          </cell>
          <cell r="C2602" t="str">
            <v>Túi</v>
          </cell>
        </row>
        <row r="2603">
          <cell r="A2603" t="str">
            <v>D2000145</v>
          </cell>
          <cell r="B2603" t="str">
            <v>Bóng bay màu hồng to (50 quả/túi)</v>
          </cell>
          <cell r="C2603" t="str">
            <v>Túi</v>
          </cell>
        </row>
        <row r="2604">
          <cell r="A2604" t="str">
            <v>D2000146</v>
          </cell>
          <cell r="B2604" t="str">
            <v>Túi cuộn thực phẩm 20x30 (Cuộn/kg)</v>
          </cell>
          <cell r="C2604" t="str">
            <v>Cuộn</v>
          </cell>
        </row>
        <row r="2605">
          <cell r="A2605" t="str">
            <v>D2000147</v>
          </cell>
          <cell r="B2605" t="str">
            <v>Nước rửa bát (Cocoz Clean AS- 1 COCOZ CLEAN 800(G))</v>
          </cell>
          <cell r="C2605" t="str">
            <v>Can</v>
          </cell>
        </row>
        <row r="2606">
          <cell r="A2606" t="str">
            <v>D2000148</v>
          </cell>
          <cell r="B2606" t="str">
            <v>Chất sấy khô ( Cocoz Dry 2 COCOZ DRY AS-900RG)</v>
          </cell>
          <cell r="C2606" t="str">
            <v>Can</v>
          </cell>
        </row>
        <row r="2607">
          <cell r="A2607" t="str">
            <v>D2000149</v>
          </cell>
          <cell r="B2607" t="str">
            <v>Màng bọc thực phẩm (45cmx500m) có hộp cắt</v>
          </cell>
          <cell r="C2607" t="str">
            <v>Cuộn</v>
          </cell>
        </row>
        <row r="2608">
          <cell r="A2608" t="str">
            <v>D2000151</v>
          </cell>
          <cell r="B2608" t="str">
            <v>Bóng bay màu xanh nhỏ (100 quả/túi)</v>
          </cell>
          <cell r="C2608" t="str">
            <v>Túi</v>
          </cell>
        </row>
        <row r="2609">
          <cell r="A2609" t="str">
            <v>D2000152</v>
          </cell>
          <cell r="B2609" t="str">
            <v>Bóng bay màu ghi nhỏ (100 quả/túi)</v>
          </cell>
          <cell r="C2609" t="str">
            <v>Túi</v>
          </cell>
        </row>
        <row r="2610">
          <cell r="A2610" t="str">
            <v>D2000153</v>
          </cell>
          <cell r="B2610" t="str">
            <v>Bóng bay màu vàng nhỏ (100 quả/túi)</v>
          </cell>
          <cell r="C2610" t="str">
            <v>Túi</v>
          </cell>
        </row>
        <row r="2611">
          <cell r="A2611" t="str">
            <v>D2000154</v>
          </cell>
          <cell r="B2611" t="str">
            <v>Bóng bay màu hồng nhỏ (100 quả/túi)</v>
          </cell>
          <cell r="C2611" t="str">
            <v>Túi</v>
          </cell>
        </row>
        <row r="2612">
          <cell r="A2612" t="str">
            <v>D2000155</v>
          </cell>
          <cell r="B2612" t="str">
            <v>Hũ thủy tinh gân 200ml (kèm nắp)</v>
          </cell>
          <cell r="C2612" t="str">
            <v>Cái</v>
          </cell>
        </row>
        <row r="2613">
          <cell r="A2613" t="str">
            <v>D2000156</v>
          </cell>
          <cell r="B2613" t="str">
            <v>Túi tự hủy size 30(Long Wang)</v>
          </cell>
          <cell r="C2613" t="str">
            <v>kg</v>
          </cell>
        </row>
        <row r="2614">
          <cell r="A2614" t="str">
            <v>D2000157</v>
          </cell>
          <cell r="B2614" t="str">
            <v>Túi tự hủy size 35(Long Wang)</v>
          </cell>
          <cell r="C2614" t="str">
            <v>kg</v>
          </cell>
        </row>
        <row r="2615">
          <cell r="A2615" t="str">
            <v>D2000158</v>
          </cell>
          <cell r="B2615" t="str">
            <v>Băng dính 1 mặt to</v>
          </cell>
          <cell r="C2615" t="str">
            <v>Cuộn</v>
          </cell>
        </row>
        <row r="2616">
          <cell r="A2616" t="str">
            <v>D2000159</v>
          </cell>
          <cell r="B2616" t="str">
            <v>Túi nilon PE 13x25</v>
          </cell>
          <cell r="C2616" t="str">
            <v>kg</v>
          </cell>
        </row>
        <row r="2617">
          <cell r="A2617" t="str">
            <v>D2000160</v>
          </cell>
          <cell r="B2617" t="str">
            <v>Ly in Logo bò tơ</v>
          </cell>
          <cell r="C2617" t="str">
            <v>Cái</v>
          </cell>
        </row>
        <row r="2618">
          <cell r="A2618" t="str">
            <v>D2000161</v>
          </cell>
          <cell r="B2618" t="str">
            <v>Nắp ly in logo bò tơ</v>
          </cell>
          <cell r="C2618" t="str">
            <v>Cái</v>
          </cell>
        </row>
        <row r="2619">
          <cell r="A2619" t="str">
            <v>D2000162</v>
          </cell>
          <cell r="B2619" t="str">
            <v>Tem dài thân lọ sốt sa tế</v>
          </cell>
          <cell r="C2619" t="str">
            <v>Cái</v>
          </cell>
        </row>
        <row r="2620">
          <cell r="A2620" t="str">
            <v>D2000163</v>
          </cell>
          <cell r="B2620" t="str">
            <v>Tem tròn nắp lọ sốt sa tế</v>
          </cell>
          <cell r="C2620" t="str">
            <v>Cái</v>
          </cell>
        </row>
        <row r="2621">
          <cell r="A2621" t="str">
            <v>D2000164</v>
          </cell>
          <cell r="B2621" t="str">
            <v>Tem vỡ lọ sốt sa tế</v>
          </cell>
          <cell r="C2621" t="str">
            <v>Cái</v>
          </cell>
        </row>
        <row r="2622">
          <cell r="A2622" t="str">
            <v>D2000165</v>
          </cell>
          <cell r="B2622" t="str">
            <v>Màng bọc thực phẩm (45cmx300m)</v>
          </cell>
          <cell r="C2622" t="str">
            <v>Cuộn</v>
          </cell>
        </row>
        <row r="2623">
          <cell r="A2623" t="str">
            <v>D2000166</v>
          </cell>
          <cell r="B2623" t="str">
            <v>Ống hút giấy phi 6 (màu nâu) (100 cái/bịch)</v>
          </cell>
          <cell r="C2623" t="str">
            <v>Bịch</v>
          </cell>
        </row>
        <row r="2624">
          <cell r="A2624" t="str">
            <v>D2000167</v>
          </cell>
          <cell r="B2624" t="str">
            <v>Ống hút giấy phi 12 (màu nâu) (50 cái/bịch)</v>
          </cell>
          <cell r="C2624" t="str">
            <v>Bịch</v>
          </cell>
        </row>
        <row r="2625">
          <cell r="A2625" t="str">
            <v>D2000168</v>
          </cell>
          <cell r="B2625" t="str">
            <v>Túi zip PA 16x23 (hút chân không)</v>
          </cell>
          <cell r="C2625" t="str">
            <v>kg</v>
          </cell>
        </row>
        <row r="2626">
          <cell r="A2626" t="str">
            <v>D2000169</v>
          </cell>
          <cell r="B2626" t="str">
            <v>Băng dính (250g/cuộn)</v>
          </cell>
          <cell r="C2626" t="str">
            <v>Cuộn</v>
          </cell>
        </row>
        <row r="2627">
          <cell r="A2627" t="str">
            <v>D2000170</v>
          </cell>
          <cell r="B2627" t="str">
            <v>Đũa gỗ tách</v>
          </cell>
          <cell r="C2627" t="str">
            <v>Gói</v>
          </cell>
        </row>
        <row r="2628">
          <cell r="A2628" t="str">
            <v>D2000171</v>
          </cell>
          <cell r="B2628" t="str">
            <v>Cốc canh 400ml</v>
          </cell>
          <cell r="C2628" t="str">
            <v>Cái</v>
          </cell>
        </row>
        <row r="2629">
          <cell r="A2629" t="str">
            <v>D2000172</v>
          </cell>
          <cell r="B2629" t="str">
            <v>Cốc chè 300ml</v>
          </cell>
          <cell r="C2629" t="str">
            <v>Cái</v>
          </cell>
        </row>
        <row r="2630">
          <cell r="A2630" t="str">
            <v>D2000173</v>
          </cell>
          <cell r="B2630" t="str">
            <v>Hộp nhựa tròn 600ml</v>
          </cell>
          <cell r="C2630" t="str">
            <v>Cái</v>
          </cell>
        </row>
        <row r="2631">
          <cell r="A2631" t="str">
            <v>D2000174</v>
          </cell>
          <cell r="B2631" t="str">
            <v>Hộp chữ nhật đế đen 4 ngăn</v>
          </cell>
          <cell r="C2631" t="str">
            <v>Hộp</v>
          </cell>
        </row>
        <row r="2632">
          <cell r="A2632" t="str">
            <v>D2000175</v>
          </cell>
          <cell r="B2632" t="str">
            <v>Hộp xốp 1 ngăn (50c/dây)</v>
          </cell>
          <cell r="C2632" t="str">
            <v>Dây</v>
          </cell>
        </row>
        <row r="2633">
          <cell r="A2633" t="str">
            <v>D2000176</v>
          </cell>
          <cell r="B2633" t="str">
            <v>Túi xanh 5kg</v>
          </cell>
          <cell r="C2633" t="str">
            <v>kg</v>
          </cell>
        </row>
        <row r="2634">
          <cell r="A2634" t="str">
            <v>D2000177</v>
          </cell>
          <cell r="B2634" t="str">
            <v>Màng dập cốc</v>
          </cell>
          <cell r="C2634" t="str">
            <v>Cuộn</v>
          </cell>
        </row>
        <row r="2635">
          <cell r="A2635" t="str">
            <v>D2000178</v>
          </cell>
          <cell r="B2635" t="str">
            <v>Túi đựng 1 cốc</v>
          </cell>
          <cell r="C2635" t="str">
            <v>kg</v>
          </cell>
        </row>
        <row r="2636">
          <cell r="A2636" t="str">
            <v>D2000179</v>
          </cell>
          <cell r="B2636" t="str">
            <v>Túi đựng 2 cốc</v>
          </cell>
          <cell r="C2636" t="str">
            <v>kg</v>
          </cell>
        </row>
        <row r="2637">
          <cell r="A2637" t="str">
            <v>D2000180</v>
          </cell>
          <cell r="B2637" t="str">
            <v>Túi bóng kính 8x12</v>
          </cell>
          <cell r="C2637" t="str">
            <v>kg</v>
          </cell>
        </row>
        <row r="2638">
          <cell r="A2638" t="str">
            <v>D2000181</v>
          </cell>
          <cell r="B2638" t="str">
            <v>Túi bóng kính 20x30</v>
          </cell>
          <cell r="C2638" t="str">
            <v>kg</v>
          </cell>
        </row>
        <row r="2639">
          <cell r="A2639" t="str">
            <v>D2000182</v>
          </cell>
          <cell r="B2639" t="str">
            <v>Túi bóng trắng 3kg</v>
          </cell>
          <cell r="C2639" t="str">
            <v>kg</v>
          </cell>
        </row>
        <row r="2640">
          <cell r="A2640" t="str">
            <v>D2000183</v>
          </cell>
          <cell r="B2640" t="str">
            <v>Kẹp niêu đỏ</v>
          </cell>
          <cell r="C2640" t="str">
            <v>Cái</v>
          </cell>
        </row>
        <row r="2641">
          <cell r="A2641" t="str">
            <v>D2000184</v>
          </cell>
          <cell r="B2641" t="str">
            <v>Kẹp niêu trắng</v>
          </cell>
          <cell r="C2641" t="str">
            <v>Cái</v>
          </cell>
        </row>
        <row r="2642">
          <cell r="A2642" t="str">
            <v>D2000185</v>
          </cell>
          <cell r="B2642" t="str">
            <v>Kẹp bàn đỏ</v>
          </cell>
          <cell r="C2642" t="str">
            <v>Hộp</v>
          </cell>
        </row>
        <row r="2643">
          <cell r="A2643" t="str">
            <v>D2000186</v>
          </cell>
          <cell r="B2643" t="str">
            <v>Kẹp bàn tre</v>
          </cell>
          <cell r="C2643" t="str">
            <v>Hộp</v>
          </cell>
        </row>
        <row r="2644">
          <cell r="A2644" t="str">
            <v>D2000187</v>
          </cell>
          <cell r="B2644" t="str">
            <v>Túi nhôm 3 biên 20*30 ( 1 mặt trong+1 mặt nhôm)</v>
          </cell>
          <cell r="C2644" t="str">
            <v>kg</v>
          </cell>
        </row>
        <row r="2645">
          <cell r="A2645" t="str">
            <v>D2000188</v>
          </cell>
          <cell r="B2645" t="str">
            <v>Thanh giá đỡ trong suốt 40cm (que cắm bóng)</v>
          </cell>
          <cell r="C2645" t="str">
            <v>Cái</v>
          </cell>
        </row>
        <row r="2646">
          <cell r="A2646" t="str">
            <v>D2000189</v>
          </cell>
          <cell r="B2646" t="str">
            <v>Hộp cứng đỏ đựng bò khô kèm túi đỏ</v>
          </cell>
          <cell r="C2646" t="str">
            <v>Cái</v>
          </cell>
        </row>
        <row r="2647">
          <cell r="A2647" t="str">
            <v>D2000190</v>
          </cell>
          <cell r="B2647" t="str">
            <v>Hộp vàng đựng bò khô 0.5kg kèm túi vàng</v>
          </cell>
          <cell r="C2647" t="str">
            <v>Cái</v>
          </cell>
        </row>
        <row r="2648">
          <cell r="A2648" t="str">
            <v>D2000191</v>
          </cell>
          <cell r="B2648" t="str">
            <v>Hộp vàng đựng bò khô 1kg kèm túi vàng</v>
          </cell>
          <cell r="C2648" t="str">
            <v>Cái</v>
          </cell>
        </row>
        <row r="2649">
          <cell r="A2649" t="str">
            <v>D2000192</v>
          </cell>
          <cell r="B2649" t="str">
            <v>Khẩu trang (50 cái/hộp)</v>
          </cell>
          <cell r="C2649" t="str">
            <v>Hộp</v>
          </cell>
        </row>
        <row r="2650">
          <cell r="A2650" t="str">
            <v>D2000193</v>
          </cell>
          <cell r="B2650" t="str">
            <v>Tem dán đỉnh túi bò khô</v>
          </cell>
          <cell r="C2650" t="str">
            <v>Cái</v>
          </cell>
        </row>
        <row r="2651">
          <cell r="A2651" t="str">
            <v>D2000194</v>
          </cell>
          <cell r="B2651" t="str">
            <v>Màng bọc thực phẩm (45cmx400m)</v>
          </cell>
          <cell r="C2651" t="str">
            <v>Cuộn</v>
          </cell>
        </row>
        <row r="2652">
          <cell r="A2652" t="str">
            <v>D2000195</v>
          </cell>
          <cell r="B2652" t="str">
            <v>Màng bọc thực phẩm (45cmx600m)</v>
          </cell>
          <cell r="C2652" t="str">
            <v>Cuộn</v>
          </cell>
        </row>
        <row r="2653">
          <cell r="A2653" t="str">
            <v>D2000196</v>
          </cell>
          <cell r="B2653" t="str">
            <v>Bàn chải màu xanh trắng</v>
          </cell>
          <cell r="C2653" t="str">
            <v>Cái</v>
          </cell>
        </row>
        <row r="2654">
          <cell r="A2654" t="str">
            <v>D2000197</v>
          </cell>
          <cell r="B2654" t="str">
            <v>Bàn chải màu đỏ</v>
          </cell>
          <cell r="C2654" t="str">
            <v>Cái</v>
          </cell>
        </row>
        <row r="2655">
          <cell r="A2655" t="str">
            <v>D2000198</v>
          </cell>
          <cell r="B2655" t="str">
            <v>Giấy lọc 70g cắt tấm 0.33/0.3*0.33m</v>
          </cell>
          <cell r="C2655" t="str">
            <v>Tờ</v>
          </cell>
        </row>
        <row r="2656">
          <cell r="A2656" t="str">
            <v>D2000199</v>
          </cell>
          <cell r="B2656" t="str">
            <v>Khẩu trang che giọt bắn</v>
          </cell>
          <cell r="C2656" t="str">
            <v>Cái</v>
          </cell>
        </row>
        <row r="2657">
          <cell r="A2657" t="str">
            <v>D2000200</v>
          </cell>
          <cell r="B2657" t="str">
            <v>Bóng bay màu trắng (100c/túi)</v>
          </cell>
          <cell r="C2657" t="str">
            <v>Túi</v>
          </cell>
        </row>
        <row r="2658">
          <cell r="A2658" t="str">
            <v>D2000201</v>
          </cell>
          <cell r="B2658" t="str">
            <v>Chai nhựa 330ml</v>
          </cell>
          <cell r="C2658" t="str">
            <v>Chai</v>
          </cell>
        </row>
        <row r="2659">
          <cell r="A2659" t="str">
            <v>D2000202</v>
          </cell>
          <cell r="B2659" t="str">
            <v>Túi nilon PE 17x27</v>
          </cell>
          <cell r="C2659" t="str">
            <v>kg</v>
          </cell>
        </row>
        <row r="2660">
          <cell r="A2660" t="str">
            <v>D2000203</v>
          </cell>
          <cell r="B2660" t="str">
            <v>Cốc nhựa 500ml</v>
          </cell>
          <cell r="C2660" t="str">
            <v>Cái</v>
          </cell>
        </row>
        <row r="2661">
          <cell r="A2661" t="str">
            <v>D2000204</v>
          </cell>
          <cell r="B2661" t="str">
            <v>Nắp bằng phi 95</v>
          </cell>
          <cell r="C2661" t="str">
            <v>Cái</v>
          </cell>
        </row>
        <row r="2662">
          <cell r="A2662" t="str">
            <v>D2000205</v>
          </cell>
          <cell r="B2662" t="str">
            <v>Hộp nhựa vuông 1000ml</v>
          </cell>
          <cell r="C2662" t="str">
            <v>Cái</v>
          </cell>
        </row>
        <row r="2663">
          <cell r="A2663" t="str">
            <v>D2000206</v>
          </cell>
          <cell r="B2663" t="str">
            <v>Ống hút giấy phi 6 (màu trắng) (100 cái/bịch)</v>
          </cell>
          <cell r="C2663" t="str">
            <v>Bịch</v>
          </cell>
        </row>
        <row r="2664">
          <cell r="A2664" t="str">
            <v>D2000207</v>
          </cell>
          <cell r="B2664" t="str">
            <v>Ống hút giấy phi 12 (màu trắng) (50 cái/bịch)</v>
          </cell>
          <cell r="C2664" t="str">
            <v>Bịch</v>
          </cell>
        </row>
        <row r="2665">
          <cell r="A2665" t="str">
            <v>D2000208</v>
          </cell>
          <cell r="B2665" t="str">
            <v>Túi zip bạc size 25x35</v>
          </cell>
          <cell r="C2665" t="str">
            <v>kg</v>
          </cell>
        </row>
        <row r="2666">
          <cell r="A2666" t="str">
            <v>D2000209</v>
          </cell>
          <cell r="B2666" t="str">
            <v>Hủ nước sốt nắp liền  (50 cái/1 dây)</v>
          </cell>
          <cell r="C2666" t="str">
            <v>Dây</v>
          </cell>
        </row>
        <row r="2667">
          <cell r="A2667" t="str">
            <v>D2000210</v>
          </cell>
          <cell r="B2667" t="str">
            <v>Hộp thực phẩm chữ nhật 550ml</v>
          </cell>
          <cell r="C2667" t="str">
            <v>Cái</v>
          </cell>
        </row>
        <row r="2668">
          <cell r="A2668" t="str">
            <v>D2000211</v>
          </cell>
          <cell r="B2668" t="str">
            <v>Hộp bấm P500B</v>
          </cell>
          <cell r="C2668" t="str">
            <v>Cái</v>
          </cell>
        </row>
        <row r="2669">
          <cell r="A2669" t="str">
            <v>D2000212</v>
          </cell>
          <cell r="B2669" t="str">
            <v>Hộp bấm P1000B</v>
          </cell>
          <cell r="C2669" t="str">
            <v>Cái</v>
          </cell>
        </row>
        <row r="2670">
          <cell r="A2670" t="str">
            <v>D2000213</v>
          </cell>
          <cell r="B2670" t="str">
            <v>Que tre gỗ tròn</v>
          </cell>
          <cell r="C2670" t="str">
            <v>kg</v>
          </cell>
        </row>
        <row r="2671">
          <cell r="A2671" t="str">
            <v>D2000214</v>
          </cell>
          <cell r="B2671" t="str">
            <v>Ống hút phi 6 dài 26cm làm theo yêu cầu (100 cái/bịch)</v>
          </cell>
          <cell r="C2671" t="str">
            <v>Bịch</v>
          </cell>
        </row>
        <row r="2672">
          <cell r="A2672" t="str">
            <v>HHBIA016</v>
          </cell>
          <cell r="B2672" t="str">
            <v>Bia Heineken 0.0%</v>
          </cell>
          <cell r="C2672" t="str">
            <v>Lon</v>
          </cell>
        </row>
        <row r="2673">
          <cell r="A2673" t="str">
            <v>HHBIA017</v>
          </cell>
          <cell r="B2673" t="str">
            <v>Bia Heineken Silver</v>
          </cell>
          <cell r="C2673" t="str">
            <v>Lon</v>
          </cell>
        </row>
        <row r="2674">
          <cell r="A2674" t="str">
            <v>HHBIA018</v>
          </cell>
          <cell r="B2674" t="str">
            <v>Heineken Original (Heineken xanh)</v>
          </cell>
          <cell r="C2674" t="str">
            <v>Lon</v>
          </cell>
        </row>
        <row r="2675">
          <cell r="A2675" t="str">
            <v>HHBIA019</v>
          </cell>
          <cell r="B2675" t="str">
            <v>Bia Việt</v>
          </cell>
          <cell r="C2675" t="str">
            <v>Lon</v>
          </cell>
        </row>
        <row r="2676">
          <cell r="A2676" t="str">
            <v>HHBIA020</v>
          </cell>
          <cell r="B2676" t="str">
            <v>Bia Tiger Original (Tiger xanh)</v>
          </cell>
          <cell r="C2676" t="str">
            <v>Lon</v>
          </cell>
        </row>
        <row r="2677">
          <cell r="A2677" t="str">
            <v>HHBIA021</v>
          </cell>
          <cell r="B2677" t="str">
            <v>Strongbow sparkling cider</v>
          </cell>
          <cell r="C2677" t="str">
            <v>Lon</v>
          </cell>
        </row>
        <row r="2678">
          <cell r="A2678" t="str">
            <v>HHBIA022</v>
          </cell>
          <cell r="B2678" t="str">
            <v>Bia LiQuan 330ml</v>
          </cell>
          <cell r="C2678" t="str">
            <v>Lon</v>
          </cell>
        </row>
        <row r="2679">
          <cell r="A2679" t="str">
            <v>HHBIA023</v>
          </cell>
          <cell r="B2679" t="str">
            <v>Bia TSINGTAO 330ml</v>
          </cell>
          <cell r="C2679" t="str">
            <v>Lon</v>
          </cell>
        </row>
        <row r="2680">
          <cell r="A2680" t="str">
            <v>HHBIA024</v>
          </cell>
          <cell r="B2680" t="str">
            <v>Bia Hà Nội</v>
          </cell>
          <cell r="C2680" t="str">
            <v>Chai</v>
          </cell>
        </row>
        <row r="2681">
          <cell r="A2681" t="str">
            <v>HHNGK009</v>
          </cell>
          <cell r="B2681" t="str">
            <v>Trà thảo mộc Wanglaoji</v>
          </cell>
          <cell r="C2681" t="str">
            <v>Lon</v>
          </cell>
        </row>
        <row r="2682">
          <cell r="A2682" t="str">
            <v>HHNGK010</v>
          </cell>
          <cell r="B2682" t="str">
            <v>Coca - Cola (Chai)</v>
          </cell>
          <cell r="C2682" t="str">
            <v>Chai</v>
          </cell>
        </row>
        <row r="2683">
          <cell r="A2683" t="str">
            <v>HHNGK011</v>
          </cell>
          <cell r="B2683" t="str">
            <v>Sprite (Chai)</v>
          </cell>
          <cell r="C2683" t="str">
            <v>Chai</v>
          </cell>
        </row>
        <row r="2684">
          <cell r="A2684" t="str">
            <v>HHNGK012</v>
          </cell>
          <cell r="B2684" t="str">
            <v>Fanta (Chai)</v>
          </cell>
          <cell r="C2684" t="str">
            <v>Chai</v>
          </cell>
        </row>
        <row r="2685">
          <cell r="A2685" t="str">
            <v>HHNGK013</v>
          </cell>
          <cell r="B2685" t="str">
            <v>Nước lọc Lavie</v>
          </cell>
          <cell r="C2685" t="str">
            <v>Chai</v>
          </cell>
        </row>
        <row r="2686">
          <cell r="A2686" t="str">
            <v>HHNGK014</v>
          </cell>
          <cell r="B2686" t="str">
            <v>Fanta (Lon)</v>
          </cell>
          <cell r="C2686" t="str">
            <v>Lon</v>
          </cell>
        </row>
        <row r="2687">
          <cell r="A2687" t="str">
            <v>HSBIA001</v>
          </cell>
          <cell r="B2687" t="str">
            <v>Bia Heineken Silver 330ml</v>
          </cell>
          <cell r="C2687" t="str">
            <v>Lon</v>
          </cell>
        </row>
        <row r="2688">
          <cell r="A2688" t="str">
            <v>HSBIA002</v>
          </cell>
          <cell r="B2688" t="str">
            <v>Bia Hoegaarden Lon 330ml</v>
          </cell>
          <cell r="C2688" t="str">
            <v>Lon</v>
          </cell>
        </row>
        <row r="2689">
          <cell r="A2689" t="str">
            <v>HSBIA003</v>
          </cell>
          <cell r="B2689" t="str">
            <v>Bia Tiger Crystal Lon 330ml</v>
          </cell>
          <cell r="C2689" t="str">
            <v>Lon</v>
          </cell>
        </row>
        <row r="2690">
          <cell r="A2690" t="str">
            <v>HSBIA004</v>
          </cell>
          <cell r="B2690" t="str">
            <v>Bia Sài Gòn Lager (Lon)</v>
          </cell>
          <cell r="C2690" t="str">
            <v>Lon</v>
          </cell>
        </row>
        <row r="2691">
          <cell r="A2691" t="str">
            <v>HSBIA005</v>
          </cell>
          <cell r="B2691" t="str">
            <v>Bia Sài gòn Special (Lon)</v>
          </cell>
          <cell r="C2691" t="str">
            <v>Lon</v>
          </cell>
        </row>
        <row r="2692">
          <cell r="A2692" t="str">
            <v>HSBIA006</v>
          </cell>
          <cell r="B2692" t="str">
            <v>Bia Tiger Nâu (lon)</v>
          </cell>
          <cell r="C2692" t="str">
            <v>Lon</v>
          </cell>
        </row>
        <row r="2693">
          <cell r="A2693" t="str">
            <v>HSBIA007</v>
          </cell>
          <cell r="B2693" t="str">
            <v>Bia Bubweiser (Lon)</v>
          </cell>
          <cell r="C2693" t="str">
            <v>Lon</v>
          </cell>
        </row>
        <row r="2694">
          <cell r="A2694" t="str">
            <v>HSBIA008</v>
          </cell>
          <cell r="B2694" t="str">
            <v>Bia Sapporo (Lon)</v>
          </cell>
          <cell r="C2694" t="str">
            <v>Lon</v>
          </cell>
        </row>
        <row r="2695">
          <cell r="A2695" t="str">
            <v>HSBIA009</v>
          </cell>
          <cell r="B2695" t="str">
            <v>Bia Heineken 24 cao xanh (Lon)</v>
          </cell>
          <cell r="C2695" t="str">
            <v>Lon</v>
          </cell>
        </row>
        <row r="2696">
          <cell r="A2696" t="str">
            <v>HSBIA010</v>
          </cell>
          <cell r="B2696" t="str">
            <v>Bia Trường Sa (Lon)</v>
          </cell>
          <cell r="C2696" t="str">
            <v>Lon</v>
          </cell>
        </row>
        <row r="2697">
          <cell r="A2697" t="str">
            <v>HSBIA011</v>
          </cell>
          <cell r="B2697" t="str">
            <v>Bia Heineken 0.0% (Lon)</v>
          </cell>
          <cell r="C2697" t="str">
            <v>Lon</v>
          </cell>
        </row>
        <row r="2698">
          <cell r="A2698" t="str">
            <v>HSBIA012</v>
          </cell>
          <cell r="B2698" t="str">
            <v>Bia Tiger Soju Cheeky Plum Vị Mận (Lon)</v>
          </cell>
          <cell r="C2698" t="str">
            <v>Lon</v>
          </cell>
        </row>
        <row r="2699">
          <cell r="A2699" t="str">
            <v>HSBIA013</v>
          </cell>
          <cell r="B2699" t="str">
            <v>Bia Tiger Soju Wonder Melon Vị Dưa Lưới (Lon)</v>
          </cell>
          <cell r="C2699" t="str">
            <v>Lon</v>
          </cell>
        </row>
        <row r="2700">
          <cell r="A2700" t="str">
            <v>HSBIA014</v>
          </cell>
          <cell r="B2700" t="str">
            <v>Strongbow - Pineapple</v>
          </cell>
          <cell r="C2700" t="str">
            <v>Lon</v>
          </cell>
        </row>
        <row r="2701">
          <cell r="A2701" t="str">
            <v>HSBIA015</v>
          </cell>
          <cell r="B2701" t="str">
            <v>Bia Edelweiss (Lon)</v>
          </cell>
          <cell r="C2701" t="str">
            <v>Lon</v>
          </cell>
        </row>
        <row r="2702">
          <cell r="A2702" t="str">
            <v>HSBIA016</v>
          </cell>
          <cell r="B2702" t="str">
            <v>Bia Việt (Lon)</v>
          </cell>
          <cell r="C2702" t="str">
            <v>Lon</v>
          </cell>
        </row>
        <row r="2703">
          <cell r="A2703" t="str">
            <v>HSBIA017</v>
          </cell>
          <cell r="B2703" t="str">
            <v>Bia Tiger xanh</v>
          </cell>
          <cell r="C2703" t="str">
            <v>Lon</v>
          </cell>
        </row>
        <row r="2704">
          <cell r="A2704" t="str">
            <v>HSMBIA001</v>
          </cell>
          <cell r="B2704" t="str">
            <v>Bia Sài gòn Special (Lon) (MV)</v>
          </cell>
          <cell r="C2704" t="str">
            <v>Lon</v>
          </cell>
        </row>
        <row r="2705">
          <cell r="A2705" t="str">
            <v>HSMBIA002</v>
          </cell>
          <cell r="B2705" t="str">
            <v>Bia Tiger bạc (Lon) (MV)</v>
          </cell>
          <cell r="C2705" t="str">
            <v>Lon</v>
          </cell>
        </row>
        <row r="2706">
          <cell r="A2706" t="str">
            <v>HSMBIA003</v>
          </cell>
          <cell r="B2706" t="str">
            <v>Bia Sài Gòn Lager (Lon) (MV)</v>
          </cell>
          <cell r="C2706" t="str">
            <v>Lon</v>
          </cell>
        </row>
        <row r="2707">
          <cell r="A2707" t="str">
            <v>HSMBIA004</v>
          </cell>
          <cell r="B2707" t="str">
            <v>Bia Tiger Nâu (Lon) (MV)</v>
          </cell>
          <cell r="C2707" t="str">
            <v>Lon</v>
          </cell>
        </row>
        <row r="2708">
          <cell r="A2708" t="str">
            <v>HSMBIA005</v>
          </cell>
          <cell r="B2708" t="str">
            <v>Bia Heineken Silver (Lon) (MV)</v>
          </cell>
          <cell r="C2708" t="str">
            <v>Lon</v>
          </cell>
        </row>
        <row r="2709">
          <cell r="A2709" t="str">
            <v>HSMBIA006</v>
          </cell>
          <cell r="B2709" t="str">
            <v>Bia Budweiser (Lon) (MV)</v>
          </cell>
          <cell r="C2709" t="str">
            <v>Lon</v>
          </cell>
        </row>
        <row r="2710">
          <cell r="A2710" t="str">
            <v>HSMBIA007</v>
          </cell>
          <cell r="B2710" t="str">
            <v>Bia Sapporo (Lon) (MV)</v>
          </cell>
          <cell r="C2710" t="str">
            <v>Lon</v>
          </cell>
        </row>
        <row r="2711">
          <cell r="A2711" t="str">
            <v>HSMNGK001</v>
          </cell>
          <cell r="B2711" t="str">
            <v>Pepsi (MV)</v>
          </cell>
          <cell r="C2711" t="str">
            <v>Lon</v>
          </cell>
        </row>
        <row r="2712">
          <cell r="A2712" t="str">
            <v>HSMNGK002</v>
          </cell>
          <cell r="B2712" t="str">
            <v>Nước Lọc Aquafina (MV)</v>
          </cell>
          <cell r="C2712" t="str">
            <v>Chai</v>
          </cell>
        </row>
        <row r="2713">
          <cell r="A2713" t="str">
            <v>HSMNGK003</v>
          </cell>
          <cell r="B2713" t="str">
            <v>7Up (MV)</v>
          </cell>
          <cell r="C2713" t="str">
            <v>Lon</v>
          </cell>
        </row>
        <row r="2714">
          <cell r="A2714" t="str">
            <v>HSMNGK004</v>
          </cell>
          <cell r="B2714" t="str">
            <v>Sting (MV)</v>
          </cell>
          <cell r="C2714" t="str">
            <v>Lon</v>
          </cell>
        </row>
        <row r="2715">
          <cell r="A2715" t="str">
            <v>HSMRUO001</v>
          </cell>
          <cell r="B2715" t="str">
            <v>Rượu Soju Jinro Chamisul Fresh (MV)</v>
          </cell>
          <cell r="C2715" t="str">
            <v>Chai</v>
          </cell>
        </row>
        <row r="2716">
          <cell r="A2716" t="str">
            <v>HSMRUO002</v>
          </cell>
          <cell r="B2716" t="str">
            <v>Rượu Soju Jinro Chamisul Nho 13% Vol (MV)</v>
          </cell>
          <cell r="C2716" t="str">
            <v>Chai</v>
          </cell>
        </row>
        <row r="2717">
          <cell r="A2717" t="str">
            <v>HSMRUO003</v>
          </cell>
          <cell r="B2717" t="str">
            <v>Rượu Soju Jinro Chamisul Đào 13% Vol (MV)</v>
          </cell>
          <cell r="C2717" t="str">
            <v>Chai</v>
          </cell>
        </row>
        <row r="2718">
          <cell r="A2718" t="str">
            <v>HSNGK001</v>
          </cell>
          <cell r="B2718" t="str">
            <v>Pepsi</v>
          </cell>
          <cell r="C2718" t="str">
            <v>Lon</v>
          </cell>
        </row>
        <row r="2719">
          <cell r="A2719" t="str">
            <v>HSNGK002</v>
          </cell>
          <cell r="B2719" t="str">
            <v>7Up</v>
          </cell>
          <cell r="C2719" t="str">
            <v>Lon</v>
          </cell>
        </row>
        <row r="2720">
          <cell r="A2720" t="str">
            <v>HSNGK003</v>
          </cell>
          <cell r="B2720" t="str">
            <v>Pepsi Black Lime</v>
          </cell>
          <cell r="C2720" t="str">
            <v>Lon</v>
          </cell>
        </row>
        <row r="2721">
          <cell r="A2721" t="str">
            <v>HSNGK004</v>
          </cell>
          <cell r="B2721" t="str">
            <v>Aquafina</v>
          </cell>
          <cell r="C2721" t="str">
            <v>Chai</v>
          </cell>
        </row>
        <row r="2722">
          <cell r="A2722" t="str">
            <v>HSNGK005</v>
          </cell>
          <cell r="B2722" t="str">
            <v>Sting</v>
          </cell>
          <cell r="C2722" t="str">
            <v>Lon</v>
          </cell>
        </row>
        <row r="2723">
          <cell r="A2723" t="str">
            <v>HSRUO001</v>
          </cell>
          <cell r="B2723" t="str">
            <v>Rượu Soju Jinro Chamisul Fresh Chai 360ml</v>
          </cell>
          <cell r="C2723" t="str">
            <v>Chai</v>
          </cell>
        </row>
        <row r="2724">
          <cell r="A2724" t="str">
            <v>HSRUO002</v>
          </cell>
          <cell r="B2724" t="str">
            <v>Rượu Soju Jinro Chamisul Nho 13% Vol Chai 360ml</v>
          </cell>
          <cell r="C2724" t="str">
            <v>Chai</v>
          </cell>
        </row>
        <row r="2725">
          <cell r="A2725" t="str">
            <v>HSRUO003</v>
          </cell>
          <cell r="B2725" t="str">
            <v>Rượu Soju Jinro Chamisul Đào 13% Vol Chai 360ml</v>
          </cell>
          <cell r="C2725" t="str">
            <v>Chai</v>
          </cell>
        </row>
        <row r="2726">
          <cell r="A2726" t="str">
            <v>HSRUO004</v>
          </cell>
          <cell r="B2726" t="str">
            <v>Rượu Vodka cá sấu đen</v>
          </cell>
          <cell r="C2726" t="str">
            <v>Chai</v>
          </cell>
        </row>
        <row r="2727">
          <cell r="A2727" t="str">
            <v>HSRUO005</v>
          </cell>
          <cell r="B2727" t="str">
            <v>Rượu Vodka cá sấu xanh (300ml)</v>
          </cell>
          <cell r="C2727" t="str">
            <v>Chai</v>
          </cell>
        </row>
        <row r="2728">
          <cell r="A2728" t="str">
            <v>HSRUO006</v>
          </cell>
          <cell r="B2728" t="str">
            <v>Rượu vang-Reserva Merlot Montgras (Reserva Cabernet Sauvigvon 13.5%vol)</v>
          </cell>
          <cell r="C2728" t="str">
            <v>Chai</v>
          </cell>
        </row>
        <row r="2729">
          <cell r="A2729" t="str">
            <v>HSRUO007</v>
          </cell>
          <cell r="B2729" t="str">
            <v>Rượu vang-Estate Merlot 13%vol</v>
          </cell>
          <cell r="C2729" t="str">
            <v>Chai</v>
          </cell>
        </row>
        <row r="2730">
          <cell r="A2730" t="str">
            <v>HSRUO008</v>
          </cell>
          <cell r="B2730" t="str">
            <v>Rượu vang-BACCHUS Montepulciano 14,5%</v>
          </cell>
          <cell r="C2730" t="str">
            <v>Chai</v>
          </cell>
        </row>
        <row r="2731">
          <cell r="A2731" t="str">
            <v>HSRUO009</v>
          </cell>
          <cell r="B2731" t="str">
            <v>Rượu vang-MOYE Reserva Cabernet Sauvignon 14%</v>
          </cell>
          <cell r="C2731" t="str">
            <v>Chai</v>
          </cell>
        </row>
        <row r="2732">
          <cell r="A2732" t="str">
            <v>HSRUO010</v>
          </cell>
          <cell r="B2732" t="str">
            <v>Rượu vang- Cantine Cupid-14.5%</v>
          </cell>
          <cell r="C2732" t="str">
            <v>Chai</v>
          </cell>
        </row>
        <row r="2733">
          <cell r="A2733" t="str">
            <v>NL100001</v>
          </cell>
          <cell r="B2733" t="str">
            <v>Ba chỉ bò đông lạnh (Mỹ, Úc ghép, Canada)</v>
          </cell>
          <cell r="C2733" t="str">
            <v>kg</v>
          </cell>
        </row>
        <row r="2734">
          <cell r="A2734" t="str">
            <v>NL100002</v>
          </cell>
          <cell r="B2734" t="str">
            <v>Thịt ba chỉ lợn đông lạnh</v>
          </cell>
          <cell r="C2734" t="str">
            <v>kg</v>
          </cell>
        </row>
        <row r="2735">
          <cell r="A2735" t="str">
            <v>NL100003</v>
          </cell>
          <cell r="B2735" t="str">
            <v>Bào Ngư</v>
          </cell>
          <cell r="C2735" t="str">
            <v>kg</v>
          </cell>
        </row>
        <row r="2736">
          <cell r="A2736" t="str">
            <v>NL100004</v>
          </cell>
          <cell r="B2736" t="str">
            <v>Bắp lõi rùa bò Úc</v>
          </cell>
          <cell r="C2736" t="str">
            <v>kg</v>
          </cell>
        </row>
        <row r="2737">
          <cell r="A2737" t="str">
            <v>NL100005</v>
          </cell>
          <cell r="B2737" t="str">
            <v>Bê tươi</v>
          </cell>
          <cell r="C2737" t="str">
            <v>kg</v>
          </cell>
        </row>
        <row r="2738">
          <cell r="A2738" t="str">
            <v>NL100007</v>
          </cell>
          <cell r="B2738" t="str">
            <v>Bò tơ (Ba chỉ)</v>
          </cell>
          <cell r="C2738" t="str">
            <v>kg</v>
          </cell>
        </row>
        <row r="2739">
          <cell r="A2739" t="str">
            <v>NL100008</v>
          </cell>
          <cell r="B2739" t="str">
            <v>Bò tơ ba chỉ vụn (đầu mẩu)</v>
          </cell>
          <cell r="C2739" t="str">
            <v>kg</v>
          </cell>
        </row>
        <row r="2740">
          <cell r="A2740" t="str">
            <v>NL100009</v>
          </cell>
          <cell r="B2740" t="str">
            <v>Cá bống mú</v>
          </cell>
          <cell r="C2740" t="str">
            <v>kg</v>
          </cell>
        </row>
        <row r="2741">
          <cell r="A2741" t="str">
            <v>NL100010</v>
          </cell>
          <cell r="B2741" t="str">
            <v>Cá chình</v>
          </cell>
          <cell r="C2741" t="str">
            <v>kg</v>
          </cell>
        </row>
        <row r="2742">
          <cell r="A2742" t="str">
            <v>NL100011</v>
          </cell>
          <cell r="B2742" t="str">
            <v>Cá Cơm</v>
          </cell>
          <cell r="C2742" t="str">
            <v>kg</v>
          </cell>
        </row>
        <row r="2743">
          <cell r="A2743" t="str">
            <v>NL100012</v>
          </cell>
          <cell r="B2743" t="str">
            <v>Cá cơm khô</v>
          </cell>
          <cell r="C2743" t="str">
            <v>kg</v>
          </cell>
        </row>
        <row r="2744">
          <cell r="A2744" t="str">
            <v>NL100013</v>
          </cell>
          <cell r="B2744" t="str">
            <v>Cá lăng hải sản</v>
          </cell>
          <cell r="C2744" t="str">
            <v>kg</v>
          </cell>
        </row>
        <row r="2745">
          <cell r="A2745" t="str">
            <v>NL100014</v>
          </cell>
          <cell r="B2745" t="str">
            <v>Cá mối khô</v>
          </cell>
          <cell r="C2745" t="str">
            <v>kg</v>
          </cell>
        </row>
        <row r="2746">
          <cell r="A2746" t="str">
            <v>NL100015</v>
          </cell>
          <cell r="B2746" t="str">
            <v>Cánh gà khúc giữa</v>
          </cell>
          <cell r="C2746" t="str">
            <v>kg</v>
          </cell>
        </row>
        <row r="2747">
          <cell r="A2747" t="str">
            <v>NL100016</v>
          </cell>
          <cell r="B2747" t="str">
            <v>Cánh gà khúc giữa tươi</v>
          </cell>
          <cell r="C2747" t="str">
            <v>kg</v>
          </cell>
        </row>
        <row r="2748">
          <cell r="A2748" t="str">
            <v>NL100017</v>
          </cell>
          <cell r="B2748" t="str">
            <v>Cá Saba Fille (4 miếng/vỉ)</v>
          </cell>
          <cell r="C2748" t="str">
            <v>miếng</v>
          </cell>
        </row>
        <row r="2749">
          <cell r="A2749" t="str">
            <v>NL100018</v>
          </cell>
          <cell r="B2749" t="str">
            <v>Cá tầm</v>
          </cell>
          <cell r="C2749" t="str">
            <v>kg</v>
          </cell>
        </row>
        <row r="2750">
          <cell r="A2750" t="str">
            <v>NL100019</v>
          </cell>
          <cell r="B2750" t="str">
            <v>Cá trắm giòn</v>
          </cell>
          <cell r="C2750" t="str">
            <v>kg</v>
          </cell>
        </row>
        <row r="2751">
          <cell r="A2751" t="str">
            <v>NL100020</v>
          </cell>
          <cell r="B2751" t="str">
            <v>Chân gà</v>
          </cell>
          <cell r="C2751" t="str">
            <v>kg</v>
          </cell>
        </row>
        <row r="2752">
          <cell r="A2752" t="str">
            <v>NL100021</v>
          </cell>
          <cell r="B2752" t="str">
            <v>Chân gà rút xương</v>
          </cell>
          <cell r="C2752" t="str">
            <v>kg</v>
          </cell>
        </row>
        <row r="2753">
          <cell r="A2753" t="str">
            <v>NL100022</v>
          </cell>
          <cell r="B2753" t="str">
            <v>Chân gà chiên</v>
          </cell>
          <cell r="C2753" t="str">
            <v>kg</v>
          </cell>
        </row>
        <row r="2754">
          <cell r="A2754" t="str">
            <v>NL100023</v>
          </cell>
          <cell r="B2754" t="str">
            <v>Chao ( Bê sữa )</v>
          </cell>
          <cell r="C2754" t="str">
            <v>kg</v>
          </cell>
        </row>
        <row r="2755">
          <cell r="A2755" t="str">
            <v>NL100024</v>
          </cell>
          <cell r="B2755" t="str">
            <v>Chả Cá Thác Lác</v>
          </cell>
          <cell r="C2755" t="str">
            <v>kg</v>
          </cell>
        </row>
        <row r="2756">
          <cell r="A2756" t="str">
            <v>NL100025</v>
          </cell>
          <cell r="B2756" t="str">
            <v>Cổ bò Canada</v>
          </cell>
          <cell r="C2756" t="str">
            <v>kg</v>
          </cell>
        </row>
        <row r="2757">
          <cell r="A2757" t="str">
            <v>NL100026</v>
          </cell>
          <cell r="B2757" t="str">
            <v>Cồi sò điệp</v>
          </cell>
          <cell r="C2757" t="str">
            <v>kg</v>
          </cell>
        </row>
        <row r="2758">
          <cell r="A2758" t="str">
            <v>NL100027</v>
          </cell>
          <cell r="B2758" t="str">
            <v>Thịt cốt lết nạc</v>
          </cell>
          <cell r="C2758" t="str">
            <v>kg</v>
          </cell>
        </row>
        <row r="2759">
          <cell r="A2759" t="str">
            <v>NL100028</v>
          </cell>
          <cell r="B2759" t="str">
            <v>Thịt cua tinh chế túi 150g</v>
          </cell>
          <cell r="C2759" t="str">
            <v>Túi</v>
          </cell>
        </row>
        <row r="2760">
          <cell r="A2760" t="str">
            <v>NL100029</v>
          </cell>
          <cell r="B2760" t="str">
            <v>Cuống họng</v>
          </cell>
          <cell r="C2760" t="str">
            <v>kg</v>
          </cell>
        </row>
        <row r="2761">
          <cell r="A2761" t="str">
            <v>NL100030</v>
          </cell>
          <cell r="B2761" t="str">
            <v>Da đầu bò</v>
          </cell>
          <cell r="C2761" t="str">
            <v>kg</v>
          </cell>
        </row>
        <row r="2762">
          <cell r="A2762" t="str">
            <v>NL100031</v>
          </cell>
          <cell r="B2762" t="str">
            <v>Dạ dày lợn ( Bao tử )</v>
          </cell>
          <cell r="C2762" t="str">
            <v>kg</v>
          </cell>
        </row>
        <row r="2763">
          <cell r="A2763" t="str">
            <v>NL100032</v>
          </cell>
          <cell r="B2763" t="str">
            <v>Đậu hũ non (220g/gói)</v>
          </cell>
          <cell r="C2763" t="str">
            <v>Gói</v>
          </cell>
        </row>
        <row r="2764">
          <cell r="A2764" t="str">
            <v>NL100033</v>
          </cell>
          <cell r="B2764" t="str">
            <v>Đậu hũ phô mai (500g/gói)</v>
          </cell>
          <cell r="C2764" t="str">
            <v>Gói</v>
          </cell>
        </row>
        <row r="2765">
          <cell r="A2765" t="str">
            <v>NL100034</v>
          </cell>
          <cell r="B2765" t="str">
            <v>Đậu hũ phô mai (3kg/gói)</v>
          </cell>
          <cell r="C2765" t="str">
            <v>Gói</v>
          </cell>
        </row>
        <row r="2766">
          <cell r="A2766" t="str">
            <v>NL100035</v>
          </cell>
          <cell r="B2766" t="str">
            <v>Dẻ sườn bò tươi</v>
          </cell>
          <cell r="C2766" t="str">
            <v>kg</v>
          </cell>
        </row>
        <row r="2767">
          <cell r="A2767" t="str">
            <v>NL100036</v>
          </cell>
          <cell r="B2767" t="str">
            <v>Dẻ sườn 3 xương</v>
          </cell>
          <cell r="C2767" t="str">
            <v>kg</v>
          </cell>
        </row>
        <row r="2768">
          <cell r="A2768" t="str">
            <v>NL100037</v>
          </cell>
          <cell r="B2768" t="str">
            <v>Dẻ sườn bò đông lạnh không xương</v>
          </cell>
          <cell r="C2768" t="str">
            <v>kg</v>
          </cell>
        </row>
        <row r="2769">
          <cell r="A2769" t="str">
            <v>NL100038</v>
          </cell>
          <cell r="B2769" t="str">
            <v>Đuôi bò</v>
          </cell>
          <cell r="C2769" t="str">
            <v>kg</v>
          </cell>
        </row>
        <row r="2770">
          <cell r="A2770" t="str">
            <v>NL100039</v>
          </cell>
          <cell r="B2770" t="str">
            <v>Gà ác</v>
          </cell>
          <cell r="C2770" t="str">
            <v>Con</v>
          </cell>
        </row>
        <row r="2771">
          <cell r="A2771" t="str">
            <v>NL100040</v>
          </cell>
          <cell r="B2771" t="str">
            <v>Gà móc 2 (Gà chiên mắm)</v>
          </cell>
          <cell r="C2771" t="str">
            <v>kg</v>
          </cell>
        </row>
        <row r="2772">
          <cell r="A2772" t="str">
            <v>NL100041</v>
          </cell>
          <cell r="B2772" t="str">
            <v>Gân chân bò (gân Y)</v>
          </cell>
          <cell r="C2772" t="str">
            <v>kg</v>
          </cell>
        </row>
        <row r="2773">
          <cell r="A2773" t="str">
            <v>NL100042</v>
          </cell>
          <cell r="B2773" t="str">
            <v>Gầu bò đông lạnh</v>
          </cell>
          <cell r="C2773" t="str">
            <v>kg</v>
          </cell>
        </row>
        <row r="2774">
          <cell r="A2774" t="str">
            <v>NL100043</v>
          </cell>
          <cell r="B2774" t="str">
            <v>Giò sống</v>
          </cell>
          <cell r="C2774" t="str">
            <v>kg</v>
          </cell>
        </row>
        <row r="2775">
          <cell r="A2775" t="str">
            <v>NL100044</v>
          </cell>
          <cell r="B2775" t="str">
            <v>Hàu hải sản</v>
          </cell>
          <cell r="C2775" t="str">
            <v>Con</v>
          </cell>
        </row>
        <row r="2776">
          <cell r="A2776" t="str">
            <v>NL100045</v>
          </cell>
          <cell r="B2776" t="str">
            <v>Lườn ngỗng hun khói ( 220g/túi)</v>
          </cell>
          <cell r="C2776" t="str">
            <v>kg</v>
          </cell>
        </row>
        <row r="2777">
          <cell r="A2777" t="str">
            <v>NL100046</v>
          </cell>
          <cell r="B2777" t="str">
            <v>Lõi vai bò Mỹ (Top Blade)</v>
          </cell>
          <cell r="C2777" t="str">
            <v>kg</v>
          </cell>
        </row>
        <row r="2778">
          <cell r="A2778" t="str">
            <v>NL100047</v>
          </cell>
          <cell r="B2778" t="str">
            <v>Lõi vai bò Kobe</v>
          </cell>
          <cell r="C2778" t="str">
            <v>kg</v>
          </cell>
        </row>
        <row r="2779">
          <cell r="A2779" t="str">
            <v>NL100048</v>
          </cell>
          <cell r="B2779" t="str">
            <v>Lòng non (phèo non)</v>
          </cell>
          <cell r="C2779" t="str">
            <v>kg</v>
          </cell>
        </row>
        <row r="2780">
          <cell r="A2780" t="str">
            <v>NL100049</v>
          </cell>
          <cell r="B2780" t="str">
            <v>Lưỡi bò</v>
          </cell>
          <cell r="C2780" t="str">
            <v>kg</v>
          </cell>
        </row>
        <row r="2781">
          <cell r="A2781" t="str">
            <v>NL100050</v>
          </cell>
          <cell r="B2781" t="str">
            <v>Thịt bò mông (ko da)</v>
          </cell>
          <cell r="C2781" t="str">
            <v>kg</v>
          </cell>
        </row>
        <row r="2782">
          <cell r="A2782" t="str">
            <v>NL100051</v>
          </cell>
          <cell r="B2782" t="str">
            <v>Mỡ phần (mỡ lợn)</v>
          </cell>
          <cell r="C2782" t="str">
            <v>kg</v>
          </cell>
        </row>
        <row r="2783">
          <cell r="A2783" t="str">
            <v>NL100052</v>
          </cell>
          <cell r="B2783" t="str">
            <v>Mỡ phần có da</v>
          </cell>
          <cell r="C2783" t="str">
            <v>kg</v>
          </cell>
        </row>
        <row r="2784">
          <cell r="A2784" t="str">
            <v>NL100053</v>
          </cell>
          <cell r="B2784" t="str">
            <v>Mực khô</v>
          </cell>
          <cell r="C2784" t="str">
            <v>kg</v>
          </cell>
        </row>
        <row r="2785">
          <cell r="A2785" t="str">
            <v>NL100054</v>
          </cell>
          <cell r="B2785" t="str">
            <v>Mực mai</v>
          </cell>
          <cell r="C2785" t="str">
            <v>kg</v>
          </cell>
        </row>
        <row r="2786">
          <cell r="A2786" t="str">
            <v>NL100055</v>
          </cell>
          <cell r="B2786" t="str">
            <v>Mực nút (mực nang nút)</v>
          </cell>
          <cell r="C2786" t="str">
            <v>kg</v>
          </cell>
        </row>
        <row r="2787">
          <cell r="A2787" t="str">
            <v>NL100056</v>
          </cell>
          <cell r="B2787" t="str">
            <v>Mực ống</v>
          </cell>
          <cell r="C2787" t="str">
            <v>kg</v>
          </cell>
        </row>
        <row r="2788">
          <cell r="A2788" t="str">
            <v>NL100057</v>
          </cell>
          <cell r="B2788" t="str">
            <v>Mực trứng</v>
          </cell>
          <cell r="C2788" t="str">
            <v>kg</v>
          </cell>
        </row>
        <row r="2789">
          <cell r="A2789" t="str">
            <v>NL100058</v>
          </cell>
          <cell r="B2789" t="str">
            <v>Thịt nạc mông lợn đông lạnh</v>
          </cell>
          <cell r="C2789" t="str">
            <v>kg</v>
          </cell>
        </row>
        <row r="2790">
          <cell r="A2790" t="str">
            <v>NL100059</v>
          </cell>
          <cell r="B2790" t="str">
            <v>Nạm bò tươi</v>
          </cell>
          <cell r="C2790" t="str">
            <v>kg</v>
          </cell>
        </row>
        <row r="2791">
          <cell r="A2791" t="str">
            <v>NL100060</v>
          </cell>
          <cell r="B2791" t="str">
            <v>Ngao hoa</v>
          </cell>
          <cell r="C2791" t="str">
            <v>kg</v>
          </cell>
        </row>
        <row r="2792">
          <cell r="A2792" t="str">
            <v>NL100061</v>
          </cell>
          <cell r="B2792" t="str">
            <v>Ngao sần</v>
          </cell>
          <cell r="C2792" t="str">
            <v>kg</v>
          </cell>
        </row>
        <row r="2793">
          <cell r="A2793" t="str">
            <v>NL100062</v>
          </cell>
          <cell r="B2793" t="str">
            <v>Ngao Trắng ( Gò Công)</v>
          </cell>
          <cell r="C2793" t="str">
            <v>kg</v>
          </cell>
        </row>
        <row r="2794">
          <cell r="A2794" t="str">
            <v>NL100063</v>
          </cell>
          <cell r="B2794" t="str">
            <v>Ốc Bulot</v>
          </cell>
          <cell r="C2794" t="str">
            <v>kg</v>
          </cell>
        </row>
        <row r="2795">
          <cell r="A2795" t="str">
            <v>NL100064</v>
          </cell>
          <cell r="B2795" t="str">
            <v>Ốc hương</v>
          </cell>
          <cell r="C2795" t="str">
            <v>kg</v>
          </cell>
        </row>
        <row r="2796">
          <cell r="A2796" t="str">
            <v>NL100065</v>
          </cell>
          <cell r="B2796" t="str">
            <v>Ruột ốc</v>
          </cell>
          <cell r="C2796" t="str">
            <v>kg</v>
          </cell>
        </row>
        <row r="2797">
          <cell r="A2797" t="str">
            <v>NL100066</v>
          </cell>
          <cell r="B2797" t="str">
            <v>Sò thưng</v>
          </cell>
          <cell r="C2797" t="str">
            <v>kg</v>
          </cell>
        </row>
        <row r="2798">
          <cell r="A2798" t="str">
            <v>NL100067</v>
          </cell>
          <cell r="B2798" t="str">
            <v>Sứa (120g/túi)</v>
          </cell>
          <cell r="C2798" t="str">
            <v>Túi</v>
          </cell>
        </row>
        <row r="2799">
          <cell r="A2799" t="str">
            <v>NL100068</v>
          </cell>
          <cell r="B2799" t="str">
            <v>Sườn non BTT</v>
          </cell>
          <cell r="C2799" t="str">
            <v>kg</v>
          </cell>
        </row>
        <row r="2800">
          <cell r="A2800" t="str">
            <v>NL100069</v>
          </cell>
          <cell r="B2800" t="str">
            <v>Sườn non</v>
          </cell>
          <cell r="C2800" t="str">
            <v>kg</v>
          </cell>
        </row>
        <row r="2801">
          <cell r="A2801" t="str">
            <v>NL100070</v>
          </cell>
          <cell r="B2801" t="str">
            <v>Thanh cua (1kg/gói)</v>
          </cell>
          <cell r="C2801" t="str">
            <v>Gói</v>
          </cell>
        </row>
        <row r="2802">
          <cell r="A2802" t="str">
            <v>NL100071</v>
          </cell>
          <cell r="B2802" t="str">
            <v>Thanh cua (0.5kg/gói - 24 thanh)</v>
          </cell>
          <cell r="C2802" t="str">
            <v>Gói</v>
          </cell>
        </row>
        <row r="2803">
          <cell r="A2803" t="str">
            <v>NL100072</v>
          </cell>
          <cell r="B2803" t="str">
            <v>Thăn ngoại bò Kobe</v>
          </cell>
          <cell r="C2803" t="str">
            <v>kg</v>
          </cell>
        </row>
        <row r="2804">
          <cell r="A2804" t="str">
            <v>NL100073</v>
          </cell>
          <cell r="B2804" t="str">
            <v>Thịt ba chỉ heo</v>
          </cell>
          <cell r="C2804" t="str">
            <v>kg</v>
          </cell>
        </row>
        <row r="2805">
          <cell r="A2805" t="str">
            <v>NL100074</v>
          </cell>
          <cell r="B2805" t="str">
            <v>Thịt dải lợn</v>
          </cell>
          <cell r="C2805" t="str">
            <v>kg</v>
          </cell>
        </row>
        <row r="2806">
          <cell r="A2806" t="str">
            <v>NL100075</v>
          </cell>
          <cell r="B2806" t="str">
            <v>Thịt diềm má (Nạc nọng heo)</v>
          </cell>
          <cell r="C2806" t="str">
            <v>kg</v>
          </cell>
        </row>
        <row r="2807">
          <cell r="A2807" t="str">
            <v>NL100076</v>
          </cell>
          <cell r="B2807" t="str">
            <v>Thịt lưỡi heo</v>
          </cell>
          <cell r="C2807" t="str">
            <v>kg</v>
          </cell>
        </row>
        <row r="2808">
          <cell r="A2808" t="str">
            <v>NL100077</v>
          </cell>
          <cell r="B2808" t="str">
            <v>Thịt nạc vai</v>
          </cell>
          <cell r="C2808" t="str">
            <v>kg</v>
          </cell>
        </row>
        <row r="2809">
          <cell r="A2809" t="str">
            <v>NL100078</v>
          </cell>
          <cell r="B2809" t="str">
            <v>Thịt thăn lưng</v>
          </cell>
          <cell r="C2809" t="str">
            <v>kg</v>
          </cell>
        </row>
        <row r="2810">
          <cell r="A2810" t="str">
            <v>NL100079</v>
          </cell>
          <cell r="B2810" t="str">
            <v>Thịt vai (bỏ bì)</v>
          </cell>
          <cell r="C2810" t="str">
            <v>kg</v>
          </cell>
        </row>
        <row r="2811">
          <cell r="A2811" t="str">
            <v>NL100080</v>
          </cell>
          <cell r="B2811" t="str">
            <v>Thịt xay</v>
          </cell>
          <cell r="C2811" t="str">
            <v>kg</v>
          </cell>
        </row>
        <row r="2812">
          <cell r="A2812" t="str">
            <v>NL100081</v>
          </cell>
          <cell r="B2812" t="str">
            <v>Tim lợn</v>
          </cell>
          <cell r="C2812" t="str">
            <v>kg</v>
          </cell>
        </row>
        <row r="2813">
          <cell r="A2813" t="str">
            <v>NL100082</v>
          </cell>
          <cell r="B2813" t="str">
            <v>Tôm nõn tươi</v>
          </cell>
          <cell r="C2813" t="str">
            <v>kg</v>
          </cell>
        </row>
        <row r="2814">
          <cell r="A2814" t="str">
            <v>NL100083</v>
          </cell>
          <cell r="B2814" t="str">
            <v>Tôm sú (15 con/hộp, 500g/hộp)</v>
          </cell>
          <cell r="C2814" t="str">
            <v>Hộp</v>
          </cell>
        </row>
        <row r="2815">
          <cell r="A2815" t="str">
            <v>NL100084</v>
          </cell>
          <cell r="B2815" t="str">
            <v>Tôm sú hải sản</v>
          </cell>
          <cell r="C2815" t="str">
            <v>kg</v>
          </cell>
        </row>
        <row r="2816">
          <cell r="A2816" t="str">
            <v>NL100085</v>
          </cell>
          <cell r="B2816" t="str">
            <v>Tôm tích (bề bề) bóc vỏ</v>
          </cell>
          <cell r="C2816" t="str">
            <v>kg</v>
          </cell>
        </row>
        <row r="2817">
          <cell r="A2817" t="str">
            <v>NL100086</v>
          </cell>
          <cell r="B2817" t="str">
            <v>Tổ ong bò</v>
          </cell>
          <cell r="C2817" t="str">
            <v>kg</v>
          </cell>
        </row>
        <row r="2818">
          <cell r="A2818" t="str">
            <v>NL100087</v>
          </cell>
          <cell r="B2818" t="str">
            <v>Trứng muối</v>
          </cell>
          <cell r="C2818" t="str">
            <v>quả</v>
          </cell>
        </row>
        <row r="2819">
          <cell r="A2819" t="str">
            <v>NL100088</v>
          </cell>
          <cell r="B2819" t="str">
            <v>Trứng vịt</v>
          </cell>
          <cell r="C2819" t="str">
            <v>quả</v>
          </cell>
        </row>
        <row r="2820">
          <cell r="A2820" t="str">
            <v>NL100089</v>
          </cell>
          <cell r="B2820" t="str">
            <v>Vẹm xanh</v>
          </cell>
          <cell r="C2820" t="str">
            <v>kg</v>
          </cell>
        </row>
        <row r="2821">
          <cell r="A2821" t="str">
            <v>NL100090</v>
          </cell>
          <cell r="B2821" t="str">
            <v>Viên tôm hùm (500g/gói)</v>
          </cell>
          <cell r="C2821" t="str">
            <v>Gói</v>
          </cell>
        </row>
        <row r="2822">
          <cell r="A2822" t="str">
            <v>NL100091</v>
          </cell>
          <cell r="B2822" t="str">
            <v>Xách đen</v>
          </cell>
          <cell r="C2822" t="str">
            <v>kg</v>
          </cell>
        </row>
        <row r="2823">
          <cell r="A2823" t="str">
            <v>NL100092</v>
          </cell>
          <cell r="B2823" t="str">
            <v>Xách trắng</v>
          </cell>
          <cell r="C2823" t="str">
            <v>kg</v>
          </cell>
        </row>
        <row r="2824">
          <cell r="A2824" t="str">
            <v>NL100093</v>
          </cell>
          <cell r="B2824" t="str">
            <v>Xúc xích kiểu Mỹ 250gr</v>
          </cell>
          <cell r="C2824" t="str">
            <v>Gói</v>
          </cell>
        </row>
        <row r="2825">
          <cell r="A2825" t="str">
            <v>NL100094</v>
          </cell>
          <cell r="B2825" t="str">
            <v>Xúc xích kiểu Mỹ 200gr</v>
          </cell>
          <cell r="C2825" t="str">
            <v>Gói</v>
          </cell>
        </row>
        <row r="2826">
          <cell r="A2826" t="str">
            <v>NL100095</v>
          </cell>
          <cell r="B2826" t="str">
            <v>Xúc xích phô mai (500g/gói)</v>
          </cell>
          <cell r="C2826" t="str">
            <v>Gói</v>
          </cell>
        </row>
        <row r="2827">
          <cell r="A2827" t="str">
            <v>NL100096</v>
          </cell>
          <cell r="B2827" t="str">
            <v>Xương ống bò</v>
          </cell>
          <cell r="C2827" t="str">
            <v>kg</v>
          </cell>
        </row>
        <row r="2828">
          <cell r="A2828" t="str">
            <v>NL100097</v>
          </cell>
          <cell r="B2828" t="str">
            <v>Xương đầu bò</v>
          </cell>
          <cell r="C2828" t="str">
            <v>kg</v>
          </cell>
        </row>
        <row r="2829">
          <cell r="A2829" t="str">
            <v>NL100098</v>
          </cell>
          <cell r="B2829" t="str">
            <v>Xương gà</v>
          </cell>
          <cell r="C2829" t="str">
            <v>kg</v>
          </cell>
        </row>
        <row r="2830">
          <cell r="A2830" t="str">
            <v>NL100099</v>
          </cell>
          <cell r="B2830" t="str">
            <v>Xương ống heo</v>
          </cell>
          <cell r="C2830" t="str">
            <v>kg</v>
          </cell>
        </row>
        <row r="2831">
          <cell r="A2831" t="str">
            <v>NL100100</v>
          </cell>
          <cell r="B2831" t="str">
            <v>Trứng gà</v>
          </cell>
          <cell r="C2831" t="str">
            <v>quả</v>
          </cell>
        </row>
        <row r="2832">
          <cell r="A2832" t="str">
            <v>NL100101</v>
          </cell>
          <cell r="B2832" t="str">
            <v>Trứng vịt muối</v>
          </cell>
          <cell r="C2832" t="str">
            <v>quả</v>
          </cell>
        </row>
        <row r="2833">
          <cell r="A2833" t="str">
            <v>NL100102</v>
          </cell>
          <cell r="B2833" t="str">
            <v>Thịt bò fuji (LW)</v>
          </cell>
          <cell r="C2833" t="str">
            <v>kg</v>
          </cell>
        </row>
        <row r="2834">
          <cell r="A2834" t="str">
            <v>NL100103</v>
          </cell>
          <cell r="B2834" t="str">
            <v>Ngao giấy</v>
          </cell>
          <cell r="C2834" t="str">
            <v>kg</v>
          </cell>
        </row>
        <row r="2835">
          <cell r="A2835" t="str">
            <v>NL100104</v>
          </cell>
          <cell r="B2835" t="str">
            <v>Ngao hai cùi</v>
          </cell>
          <cell r="C2835" t="str">
            <v>kg</v>
          </cell>
        </row>
        <row r="2836">
          <cell r="A2836" t="str">
            <v>NL100105</v>
          </cell>
          <cell r="B2836" t="str">
            <v>Sò điệp</v>
          </cell>
          <cell r="C2836" t="str">
            <v>kg</v>
          </cell>
        </row>
        <row r="2837">
          <cell r="A2837" t="str">
            <v>NL100106</v>
          </cell>
          <cell r="B2837" t="str">
            <v>Mực Trứng Size 400-500</v>
          </cell>
          <cell r="C2837" t="str">
            <v>kg</v>
          </cell>
        </row>
        <row r="2838">
          <cell r="A2838" t="str">
            <v>NL100107</v>
          </cell>
          <cell r="B2838" t="str">
            <v>Gà tre</v>
          </cell>
          <cell r="C2838" t="str">
            <v>con</v>
          </cell>
        </row>
        <row r="2839">
          <cell r="A2839" t="str">
            <v>NL100108</v>
          </cell>
          <cell r="B2839" t="str">
            <v>Sò Lụa Lưỡi Đỏ</v>
          </cell>
          <cell r="C2839" t="str">
            <v>kg</v>
          </cell>
        </row>
        <row r="2840">
          <cell r="A2840" t="str">
            <v>NL100109</v>
          </cell>
          <cell r="B2840" t="str">
            <v>Sò dương Baby</v>
          </cell>
          <cell r="C2840" t="str">
            <v>kg</v>
          </cell>
        </row>
        <row r="2841">
          <cell r="A2841" t="str">
            <v>NL100110</v>
          </cell>
          <cell r="B2841" t="str">
            <v>Cá Chép</v>
          </cell>
          <cell r="C2841" t="str">
            <v>kg</v>
          </cell>
        </row>
        <row r="2842">
          <cell r="A2842" t="str">
            <v>NL100111</v>
          </cell>
          <cell r="B2842" t="str">
            <v>Trứng cua đỏ (500gr/hộp)</v>
          </cell>
          <cell r="C2842" t="str">
            <v>Hộp</v>
          </cell>
        </row>
        <row r="2843">
          <cell r="A2843" t="str">
            <v>NL100112</v>
          </cell>
          <cell r="B2843" t="str">
            <v>Thịt Diềm Thăn Bò</v>
          </cell>
          <cell r="C2843" t="str">
            <v>kg</v>
          </cell>
        </row>
        <row r="2844">
          <cell r="A2844" t="str">
            <v>NL100113</v>
          </cell>
          <cell r="B2844" t="str">
            <v>Xúc xích phô mai (250g/gói)</v>
          </cell>
          <cell r="C2844" t="str">
            <v>Gói</v>
          </cell>
        </row>
        <row r="2845">
          <cell r="A2845" t="str">
            <v>NL100114</v>
          </cell>
          <cell r="B2845" t="str">
            <v>Ngao nâu</v>
          </cell>
          <cell r="C2845" t="str">
            <v>kg</v>
          </cell>
        </row>
        <row r="2846">
          <cell r="A2846" t="str">
            <v>NL100115</v>
          </cell>
          <cell r="B2846" t="str">
            <v>Thăn nội bò tươi ( thăn chuột)</v>
          </cell>
          <cell r="C2846" t="str">
            <v>kg</v>
          </cell>
        </row>
        <row r="2847">
          <cell r="A2847" t="str">
            <v>NL100116</v>
          </cell>
          <cell r="B2847" t="str">
            <v>Ốc nhồi</v>
          </cell>
          <cell r="C2847" t="str">
            <v>kg</v>
          </cell>
        </row>
        <row r="2848">
          <cell r="A2848" t="str">
            <v>NL100117</v>
          </cell>
          <cell r="B2848" t="str">
            <v>Cá mú (Cá Song)</v>
          </cell>
          <cell r="C2848" t="str">
            <v>kg</v>
          </cell>
        </row>
        <row r="2849">
          <cell r="A2849" t="str">
            <v>NL100118</v>
          </cell>
          <cell r="B2849" t="str">
            <v>KT-Gà ri chiên mắm (con)</v>
          </cell>
          <cell r="C2849" t="str">
            <v>con</v>
          </cell>
        </row>
        <row r="2850">
          <cell r="A2850" t="str">
            <v>NL100119</v>
          </cell>
          <cell r="B2850" t="str">
            <v>Tôm sú hải sản (con)</v>
          </cell>
          <cell r="C2850" t="str">
            <v>con</v>
          </cell>
        </row>
        <row r="2851">
          <cell r="A2851" t="str">
            <v>NL100120</v>
          </cell>
          <cell r="B2851" t="str">
            <v>Gà lẩu (1.2kg/con)</v>
          </cell>
          <cell r="C2851" t="str">
            <v>kg</v>
          </cell>
        </row>
        <row r="2852">
          <cell r="A2852" t="str">
            <v>NL100121</v>
          </cell>
          <cell r="B2852" t="str">
            <v>Vỏ Xíu Mại</v>
          </cell>
          <cell r="C2852" t="str">
            <v>kg</v>
          </cell>
        </row>
        <row r="2853">
          <cell r="A2853" t="str">
            <v>NL100122</v>
          </cell>
          <cell r="B2853" t="str">
            <v>Cá Dìa</v>
          </cell>
          <cell r="C2853" t="str">
            <v>kg</v>
          </cell>
        </row>
        <row r="2854">
          <cell r="A2854" t="str">
            <v>NL100123</v>
          </cell>
          <cell r="B2854" t="str">
            <v>Hến ruột đông lạnh ( 2kg/túi)</v>
          </cell>
          <cell r="C2854" t="str">
            <v>kg</v>
          </cell>
        </row>
        <row r="2855">
          <cell r="A2855" t="str">
            <v>NL100124</v>
          </cell>
          <cell r="B2855" t="str">
            <v>Ếch làm sạch</v>
          </cell>
          <cell r="C2855" t="str">
            <v>kg</v>
          </cell>
        </row>
        <row r="2856">
          <cell r="A2856" t="str">
            <v>NL100125</v>
          </cell>
          <cell r="B2856" t="str">
            <v>Tôm sú (18 con/hộp, 500g/hộp)</v>
          </cell>
          <cell r="C2856" t="str">
            <v>Hộp</v>
          </cell>
        </row>
        <row r="2857">
          <cell r="A2857" t="str">
            <v>NL100126</v>
          </cell>
          <cell r="B2857" t="str">
            <v>Chân giò</v>
          </cell>
          <cell r="C2857" t="str">
            <v>kg</v>
          </cell>
        </row>
        <row r="2858">
          <cell r="A2858" t="str">
            <v>NL100127</v>
          </cell>
          <cell r="B2858" t="str">
            <v>Tai heo</v>
          </cell>
          <cell r="C2858" t="str">
            <v>kg</v>
          </cell>
        </row>
        <row r="2859">
          <cell r="A2859" t="str">
            <v>NL100128</v>
          </cell>
          <cell r="B2859" t="str">
            <v>Trứng tôm (500gr/hộp)</v>
          </cell>
          <cell r="C2859" t="str">
            <v>Hộp</v>
          </cell>
        </row>
        <row r="2860">
          <cell r="A2860" t="str">
            <v>NL100129</v>
          </cell>
          <cell r="B2860" t="str">
            <v>Lươn làm sạch</v>
          </cell>
          <cell r="C2860" t="str">
            <v>kg</v>
          </cell>
        </row>
        <row r="2861">
          <cell r="A2861" t="str">
            <v>NL100130</v>
          </cell>
          <cell r="B2861" t="str">
            <v>Sứa tươi ăn liền (500g/gói)</v>
          </cell>
          <cell r="C2861" t="str">
            <v>Gói</v>
          </cell>
        </row>
        <row r="2862">
          <cell r="A2862" t="str">
            <v>NL100131</v>
          </cell>
          <cell r="B2862" t="str">
            <v>Chân giò rút xương</v>
          </cell>
          <cell r="C2862" t="str">
            <v>kg</v>
          </cell>
        </row>
        <row r="2863">
          <cell r="A2863" t="str">
            <v>NL100132</v>
          </cell>
          <cell r="B2863" t="str">
            <v>Sụn sườn heo</v>
          </cell>
          <cell r="C2863" t="str">
            <v>kg</v>
          </cell>
        </row>
        <row r="2864">
          <cell r="A2864" t="str">
            <v>NL100133</v>
          </cell>
          <cell r="B2864" t="str">
            <v>Thịt cua xay</v>
          </cell>
          <cell r="C2864" t="str">
            <v>kg</v>
          </cell>
        </row>
        <row r="2865">
          <cell r="A2865" t="str">
            <v>NL100134</v>
          </cell>
          <cell r="B2865" t="str">
            <v>Đầu cá tầm</v>
          </cell>
          <cell r="C2865" t="str">
            <v>kg</v>
          </cell>
        </row>
        <row r="2866">
          <cell r="A2866" t="str">
            <v>NL100135</v>
          </cell>
          <cell r="B2866" t="str">
            <v>Óc heo</v>
          </cell>
          <cell r="C2866" t="str">
            <v>bộ</v>
          </cell>
        </row>
        <row r="2867">
          <cell r="A2867" t="str">
            <v>NL100136</v>
          </cell>
          <cell r="B2867" t="str">
            <v>Sườn sụn</v>
          </cell>
          <cell r="C2867" t="str">
            <v>kg</v>
          </cell>
        </row>
        <row r="2868">
          <cell r="A2868" t="str">
            <v>NL100137</v>
          </cell>
          <cell r="B2868" t="str">
            <v>Tôm sú size 35-40</v>
          </cell>
          <cell r="C2868" t="str">
            <v>kg</v>
          </cell>
        </row>
        <row r="2869">
          <cell r="A2869" t="str">
            <v>NL100138</v>
          </cell>
          <cell r="B2869" t="str">
            <v>Mực Indo</v>
          </cell>
          <cell r="C2869" t="str">
            <v>kg</v>
          </cell>
        </row>
        <row r="2870">
          <cell r="A2870" t="str">
            <v>NL100139</v>
          </cell>
          <cell r="B2870" t="str">
            <v>Tôm sú 30 con/hộp 970g</v>
          </cell>
          <cell r="C2870" t="str">
            <v>Hộp</v>
          </cell>
        </row>
        <row r="2871">
          <cell r="A2871" t="str">
            <v>NL100140</v>
          </cell>
          <cell r="B2871" t="str">
            <v>Tôm Sú 35 con/hộp 970g</v>
          </cell>
          <cell r="C2871" t="str">
            <v>Hộp</v>
          </cell>
        </row>
        <row r="2872">
          <cell r="A2872" t="str">
            <v>NL100141</v>
          </cell>
          <cell r="B2872" t="str">
            <v>Cua đồng</v>
          </cell>
          <cell r="C2872" t="str">
            <v>kg</v>
          </cell>
        </row>
        <row r="2873">
          <cell r="A2873" t="str">
            <v>NL100142</v>
          </cell>
          <cell r="B2873" t="str">
            <v>Xúc xích phô mai (200g/gói)</v>
          </cell>
          <cell r="C2873" t="str">
            <v>Gói</v>
          </cell>
        </row>
        <row r="2874">
          <cell r="A2874" t="str">
            <v>NL100143</v>
          </cell>
          <cell r="B2874" t="str">
            <v>Nước sốt hải sản LKK 410ml ( Không dùng)</v>
          </cell>
          <cell r="C2874" t="str">
            <v>Chai</v>
          </cell>
        </row>
        <row r="2875">
          <cell r="A2875" t="str">
            <v>NL100144</v>
          </cell>
          <cell r="B2875" t="str">
            <v>Gà tần (ĐL sơ chế 1,1-1,2kg/con)</v>
          </cell>
          <cell r="C2875" t="str">
            <v>con</v>
          </cell>
        </row>
        <row r="2876">
          <cell r="A2876" t="str">
            <v>NL100145</v>
          </cell>
          <cell r="B2876" t="str">
            <v>Mỡ gà</v>
          </cell>
          <cell r="C2876" t="str">
            <v>kg</v>
          </cell>
        </row>
        <row r="2877">
          <cell r="A2877" t="str">
            <v>NL100146</v>
          </cell>
          <cell r="B2877" t="str">
            <v>Mọc bò sống</v>
          </cell>
          <cell r="C2877" t="str">
            <v>kg</v>
          </cell>
        </row>
        <row r="2878">
          <cell r="A2878" t="str">
            <v>NL100147</v>
          </cell>
          <cell r="B2878" t="str">
            <v>Tôm sú ngất (size 30-35)</v>
          </cell>
          <cell r="C2878" t="str">
            <v>kg</v>
          </cell>
        </row>
        <row r="2879">
          <cell r="A2879" t="str">
            <v>NL100148</v>
          </cell>
          <cell r="B2879" t="str">
            <v>Xúc xích phô mai Đức Việt (500gr/gói)</v>
          </cell>
          <cell r="C2879" t="str">
            <v>Gói</v>
          </cell>
        </row>
        <row r="2880">
          <cell r="A2880" t="str">
            <v>NL100149</v>
          </cell>
          <cell r="B2880" t="str">
            <v>Gạch cua (0,2kg/gói)</v>
          </cell>
          <cell r="C2880" t="str">
            <v>kg</v>
          </cell>
        </row>
        <row r="2881">
          <cell r="A2881" t="str">
            <v>NL100150</v>
          </cell>
          <cell r="B2881" t="str">
            <v>Sò mai</v>
          </cell>
          <cell r="C2881" t="str">
            <v>con</v>
          </cell>
        </row>
        <row r="2882">
          <cell r="A2882" t="str">
            <v>NL100151</v>
          </cell>
          <cell r="B2882" t="str">
            <v>Hàu (kg)</v>
          </cell>
          <cell r="C2882" t="str">
            <v>kg</v>
          </cell>
        </row>
        <row r="2883">
          <cell r="A2883" t="str">
            <v>NL100152</v>
          </cell>
          <cell r="B2883" t="str">
            <v>Cá chẽm</v>
          </cell>
          <cell r="C2883" t="str">
            <v>kg</v>
          </cell>
        </row>
        <row r="2884">
          <cell r="A2884" t="str">
            <v>NL100153</v>
          </cell>
          <cell r="B2884" t="str">
            <v>Chả Lụa Chay</v>
          </cell>
          <cell r="C2884" t="str">
            <v>kg</v>
          </cell>
        </row>
        <row r="2885">
          <cell r="A2885" t="str">
            <v>NL100154</v>
          </cell>
          <cell r="B2885" t="str">
            <v>Ức gà Phi Lê 500gr/Gói</v>
          </cell>
          <cell r="C2885" t="str">
            <v>Gói</v>
          </cell>
        </row>
        <row r="2886">
          <cell r="A2886" t="str">
            <v>NL100155</v>
          </cell>
          <cell r="B2886" t="str">
            <v>Da heo</v>
          </cell>
          <cell r="C2886" t="str">
            <v>kg</v>
          </cell>
        </row>
        <row r="2887">
          <cell r="A2887" t="str">
            <v>NL100156</v>
          </cell>
          <cell r="B2887" t="str">
            <v>Nạc dăm</v>
          </cell>
          <cell r="C2887" t="str">
            <v>kg</v>
          </cell>
        </row>
        <row r="2888">
          <cell r="A2888" t="str">
            <v>NL100157</v>
          </cell>
          <cell r="B2888" t="str">
            <v>Cá thác lác rút xương</v>
          </cell>
          <cell r="C2888" t="str">
            <v>con</v>
          </cell>
        </row>
        <row r="2889">
          <cell r="A2889" t="str">
            <v>NL100158</v>
          </cell>
          <cell r="B2889" t="str">
            <v>Cá rô phi phi lê</v>
          </cell>
          <cell r="C2889" t="str">
            <v>kg</v>
          </cell>
        </row>
        <row r="2890">
          <cell r="A2890" t="str">
            <v>NL100159</v>
          </cell>
          <cell r="B2890" t="str">
            <v>Xương lưng (bò)</v>
          </cell>
          <cell r="C2890" t="str">
            <v>kg</v>
          </cell>
        </row>
        <row r="2891">
          <cell r="A2891" t="str">
            <v>NL100160</v>
          </cell>
          <cell r="B2891" t="str">
            <v>Cá hồi fillet đông lạnh</v>
          </cell>
          <cell r="C2891" t="str">
            <v>kg</v>
          </cell>
        </row>
        <row r="2892">
          <cell r="A2892" t="str">
            <v>NL100161</v>
          </cell>
          <cell r="B2892" t="str">
            <v>Giò gân lợn</v>
          </cell>
          <cell r="C2892" t="str">
            <v>kg</v>
          </cell>
        </row>
        <row r="2893">
          <cell r="A2893" t="str">
            <v>NL100162</v>
          </cell>
          <cell r="B2893" t="str">
            <v>Thịt nạc vai (xay)</v>
          </cell>
          <cell r="C2893" t="str">
            <v>kg</v>
          </cell>
        </row>
        <row r="2894">
          <cell r="A2894" t="str">
            <v>NL100163</v>
          </cell>
          <cell r="B2894" t="str">
            <v>Xương bò</v>
          </cell>
          <cell r="C2894" t="str">
            <v>kg</v>
          </cell>
        </row>
        <row r="2895">
          <cell r="A2895" t="str">
            <v>NL100164</v>
          </cell>
          <cell r="B2895" t="str">
            <v>Tôm sú lột vỏ</v>
          </cell>
          <cell r="C2895" t="str">
            <v>kg</v>
          </cell>
        </row>
        <row r="2896">
          <cell r="A2896" t="str">
            <v>NL100165</v>
          </cell>
          <cell r="B2896" t="str">
            <v>Mực nút (mực nang nút) 10-20 con/kg</v>
          </cell>
          <cell r="C2896" t="str">
            <v>kg</v>
          </cell>
        </row>
        <row r="2897">
          <cell r="A2897" t="str">
            <v>NL100166</v>
          </cell>
          <cell r="B2897" t="str">
            <v>Bạch tuộc 300-500 gr/con</v>
          </cell>
          <cell r="C2897" t="str">
            <v>kg</v>
          </cell>
        </row>
        <row r="2898">
          <cell r="A2898" t="str">
            <v>NL100167</v>
          </cell>
          <cell r="B2898" t="str">
            <v>Gù bò</v>
          </cell>
          <cell r="C2898" t="str">
            <v>kg</v>
          </cell>
        </row>
        <row r="2899">
          <cell r="A2899" t="str">
            <v>NL100168</v>
          </cell>
          <cell r="B2899" t="str">
            <v>Mỡ vụn (mỡ chài)</v>
          </cell>
          <cell r="C2899" t="str">
            <v>kg</v>
          </cell>
        </row>
        <row r="2900">
          <cell r="A2900" t="str">
            <v>NL100169</v>
          </cell>
          <cell r="B2900" t="str">
            <v>Đùi gà đông lạnh CP (500g/túi,250g/cái)</v>
          </cell>
          <cell r="C2900" t="str">
            <v>kg</v>
          </cell>
        </row>
        <row r="2901">
          <cell r="A2901" t="str">
            <v>NL100170</v>
          </cell>
          <cell r="B2901" t="str">
            <v>Sụn đùi gà</v>
          </cell>
          <cell r="C2901" t="str">
            <v>kg</v>
          </cell>
        </row>
        <row r="2902">
          <cell r="A2902" t="str">
            <v>NL100171</v>
          </cell>
          <cell r="B2902" t="str">
            <v>Huyết vịt (300g/hộp)</v>
          </cell>
          <cell r="C2902" t="str">
            <v>Hộp</v>
          </cell>
        </row>
        <row r="2903">
          <cell r="A2903" t="str">
            <v>NL100172</v>
          </cell>
          <cell r="B2903" t="str">
            <v>Bồ câu nguyên con</v>
          </cell>
          <cell r="C2903" t="str">
            <v>con</v>
          </cell>
        </row>
        <row r="2904">
          <cell r="A2904" t="str">
            <v>NL100173</v>
          </cell>
          <cell r="B2904" t="str">
            <v>Đậu phụ nhật (500g/ hộp)</v>
          </cell>
          <cell r="C2904" t="str">
            <v>Hộp</v>
          </cell>
        </row>
        <row r="2905">
          <cell r="A2905" t="str">
            <v>NL100174</v>
          </cell>
          <cell r="B2905" t="str">
            <v>Gân thăn bò</v>
          </cell>
          <cell r="C2905" t="str">
            <v>kg</v>
          </cell>
        </row>
        <row r="2906">
          <cell r="A2906" t="str">
            <v>NL100175</v>
          </cell>
          <cell r="B2906" t="str">
            <v>Đậu hũ phô mai (1kg/gói)</v>
          </cell>
          <cell r="C2906" t="str">
            <v>Gói</v>
          </cell>
        </row>
        <row r="2907">
          <cell r="A2907" t="str">
            <v>NL100176</v>
          </cell>
          <cell r="B2907" t="str">
            <v>Bắp Hoa tươi (bò Úc)</v>
          </cell>
          <cell r="C2907" t="str">
            <v>kg</v>
          </cell>
        </row>
        <row r="2908">
          <cell r="A2908" t="str">
            <v>NL100177</v>
          </cell>
          <cell r="B2908" t="str">
            <v>Bắp lõi bò tươi (bò Úc)</v>
          </cell>
          <cell r="C2908" t="str">
            <v>kg</v>
          </cell>
        </row>
        <row r="2909">
          <cell r="A2909" t="str">
            <v>NL100178</v>
          </cell>
          <cell r="B2909" t="str">
            <v>Đầu rồng bò Úc tươi</v>
          </cell>
          <cell r="C2909" t="str">
            <v>kg</v>
          </cell>
        </row>
        <row r="2910">
          <cell r="A2910" t="str">
            <v>NL100179</v>
          </cell>
          <cell r="B2910" t="str">
            <v>Gầu giòn tươi (bò Úc)</v>
          </cell>
          <cell r="C2910" t="str">
            <v>kg</v>
          </cell>
        </row>
        <row r="2911">
          <cell r="A2911" t="str">
            <v>NL100180</v>
          </cell>
          <cell r="B2911" t="str">
            <v>Thịt vai tươi (bò Úc)</v>
          </cell>
          <cell r="C2911" t="str">
            <v>kg</v>
          </cell>
        </row>
        <row r="2912">
          <cell r="A2912" t="str">
            <v>NL100181</v>
          </cell>
          <cell r="B2912" t="str">
            <v>Gù hoa bò Úc tươi</v>
          </cell>
          <cell r="C2912" t="str">
            <v>kg</v>
          </cell>
        </row>
        <row r="2913">
          <cell r="A2913" t="str">
            <v>NL100182</v>
          </cell>
          <cell r="B2913" t="str">
            <v>Thịt bò sống</v>
          </cell>
          <cell r="C2913" t="str">
            <v>kg</v>
          </cell>
        </row>
        <row r="2914">
          <cell r="A2914" t="str">
            <v>NL100183</v>
          </cell>
          <cell r="B2914" t="str">
            <v>Gân bò Úc tươi</v>
          </cell>
          <cell r="C2914" t="str">
            <v>kg</v>
          </cell>
        </row>
        <row r="2915">
          <cell r="A2915" t="str">
            <v>NL100184</v>
          </cell>
          <cell r="B2915" t="str">
            <v>Óc bò Úc tươi</v>
          </cell>
          <cell r="C2915" t="str">
            <v>kg</v>
          </cell>
        </row>
        <row r="2916">
          <cell r="A2916" t="str">
            <v>NL100185</v>
          </cell>
          <cell r="B2916" t="str">
            <v>Pín bò tươi</v>
          </cell>
          <cell r="C2916" t="str">
            <v>kg</v>
          </cell>
        </row>
        <row r="2917">
          <cell r="A2917" t="str">
            <v>NL100186</v>
          </cell>
          <cell r="B2917" t="str">
            <v>Sách bò Úc tươi</v>
          </cell>
          <cell r="C2917" t="str">
            <v>kg</v>
          </cell>
        </row>
        <row r="2918">
          <cell r="A2918" t="str">
            <v>NL100187</v>
          </cell>
          <cell r="B2918" t="str">
            <v>Tim bò Úc tươi</v>
          </cell>
          <cell r="C2918" t="str">
            <v>kg</v>
          </cell>
        </row>
        <row r="2919">
          <cell r="A2919" t="str">
            <v>NL100188</v>
          </cell>
          <cell r="B2919" t="str">
            <v>Tủy bò Úc tươi</v>
          </cell>
          <cell r="C2919" t="str">
            <v>kg</v>
          </cell>
        </row>
        <row r="2920">
          <cell r="A2920" t="str">
            <v>NL100189</v>
          </cell>
          <cell r="B2920" t="str">
            <v>Xương sống bò Úc</v>
          </cell>
          <cell r="C2920" t="str">
            <v>kg</v>
          </cell>
        </row>
        <row r="2921">
          <cell r="A2921" t="str">
            <v>NL100190</v>
          </cell>
          <cell r="B2921" t="str">
            <v>Lạp Sườn Bà Chị Loại 1</v>
          </cell>
          <cell r="C2921" t="str">
            <v>kg</v>
          </cell>
        </row>
        <row r="2922">
          <cell r="A2922" t="str">
            <v>NL100191</v>
          </cell>
          <cell r="B2922" t="str">
            <v>Đậu hũ phô mai (450gr/gói) (SG)</v>
          </cell>
          <cell r="C2922" t="str">
            <v>Gói</v>
          </cell>
        </row>
        <row r="2923">
          <cell r="A2923" t="str">
            <v>NL100192</v>
          </cell>
          <cell r="B2923" t="str">
            <v>Vỏ sủi cảo</v>
          </cell>
          <cell r="C2923" t="str">
            <v>kg</v>
          </cell>
        </row>
        <row r="2924">
          <cell r="A2924" t="str">
            <v>NL100193</v>
          </cell>
          <cell r="B2924" t="str">
            <v>Thịt bò phi lê</v>
          </cell>
          <cell r="C2924" t="str">
            <v>kg</v>
          </cell>
        </row>
        <row r="2925">
          <cell r="A2925" t="str">
            <v>NL100194</v>
          </cell>
          <cell r="B2925" t="str">
            <v>Thịt nạc mông trâu Allana</v>
          </cell>
          <cell r="C2925" t="str">
            <v>kg</v>
          </cell>
        </row>
        <row r="2926">
          <cell r="A2926" t="str">
            <v>NL100195</v>
          </cell>
          <cell r="B2926" t="str">
            <v>Cá basa</v>
          </cell>
          <cell r="C2926" t="str">
            <v>kg</v>
          </cell>
        </row>
        <row r="2927">
          <cell r="A2927" t="str">
            <v>NL100196</v>
          </cell>
          <cell r="B2927" t="str">
            <v>Đậu hũ phô mai (450g/gói)</v>
          </cell>
          <cell r="C2927" t="str">
            <v>Gói</v>
          </cell>
        </row>
        <row r="2928">
          <cell r="A2928" t="str">
            <v>NL100197</v>
          </cell>
          <cell r="B2928" t="str">
            <v>Tôm sú (size 30-35con)</v>
          </cell>
          <cell r="C2928" t="str">
            <v>kg</v>
          </cell>
        </row>
        <row r="2929">
          <cell r="A2929" t="str">
            <v>NL100198</v>
          </cell>
          <cell r="B2929" t="str">
            <v>Tôm lớt (size 30-35con)</v>
          </cell>
          <cell r="C2929" t="str">
            <v>kg</v>
          </cell>
        </row>
        <row r="2930">
          <cell r="A2930" t="str">
            <v>NL100199</v>
          </cell>
          <cell r="B2930" t="str">
            <v>Đùi gà đông lạnh CP (5kg/túi)</v>
          </cell>
          <cell r="C2930" t="str">
            <v>kg</v>
          </cell>
        </row>
        <row r="2931">
          <cell r="A2931" t="str">
            <v>NL100200</v>
          </cell>
          <cell r="B2931" t="str">
            <v>Lươn nướng đông lạnh</v>
          </cell>
          <cell r="C2931" t="str">
            <v>kg</v>
          </cell>
        </row>
        <row r="2932">
          <cell r="A2932" t="str">
            <v>NL100201</v>
          </cell>
          <cell r="B2932" t="str">
            <v>Đùi gà đông lạnh CP</v>
          </cell>
          <cell r="C2932" t="str">
            <v>kg</v>
          </cell>
        </row>
        <row r="2933">
          <cell r="A2933" t="str">
            <v>NL100202</v>
          </cell>
          <cell r="B2933" t="str">
            <v>Thịt bò vụn Tian Long</v>
          </cell>
          <cell r="C2933" t="str">
            <v>kg</v>
          </cell>
        </row>
        <row r="2934">
          <cell r="A2934" t="str">
            <v>NL100203</v>
          </cell>
          <cell r="B2934" t="str">
            <v>Gầu bò</v>
          </cell>
          <cell r="C2934" t="str">
            <v>kg</v>
          </cell>
        </row>
        <row r="2935">
          <cell r="A2935" t="str">
            <v>NL100204</v>
          </cell>
          <cell r="B2935" t="str">
            <v>Xương sống bò</v>
          </cell>
          <cell r="C2935" t="str">
            <v>kg</v>
          </cell>
        </row>
        <row r="2936">
          <cell r="A2936" t="str">
            <v>NL100205</v>
          </cell>
          <cell r="B2936" t="str">
            <v>Thịt nạc vai đầu giòn</v>
          </cell>
          <cell r="C2936" t="str">
            <v>kg</v>
          </cell>
        </row>
        <row r="2937">
          <cell r="A2937" t="str">
            <v>NL100206</v>
          </cell>
          <cell r="B2937" t="str">
            <v>Cuống tim bò</v>
          </cell>
          <cell r="C2937" t="str">
            <v>kg</v>
          </cell>
        </row>
        <row r="2938">
          <cell r="A2938" t="str">
            <v>NL100207</v>
          </cell>
          <cell r="B2938" t="str">
            <v>Dạ sách đen thái sợi to</v>
          </cell>
          <cell r="C2938" t="str">
            <v>kg</v>
          </cell>
        </row>
        <row r="2939">
          <cell r="A2939" t="str">
            <v>NL100208</v>
          </cell>
          <cell r="B2939" t="str">
            <v>Dạ sách đen thái sợi nhỏ</v>
          </cell>
          <cell r="C2939" t="str">
            <v>kg</v>
          </cell>
        </row>
        <row r="2940">
          <cell r="A2940" t="str">
            <v>NL100209</v>
          </cell>
          <cell r="B2940" t="str">
            <v>Dạ sách trắng thái sợi nhỏ</v>
          </cell>
          <cell r="C2940" t="str">
            <v>kg</v>
          </cell>
        </row>
        <row r="2941">
          <cell r="A2941" t="str">
            <v>NL100210</v>
          </cell>
          <cell r="B2941" t="str">
            <v>Lá sách đen</v>
          </cell>
          <cell r="C2941" t="str">
            <v>kg</v>
          </cell>
        </row>
        <row r="2942">
          <cell r="A2942" t="str">
            <v>NL100211</v>
          </cell>
          <cell r="B2942" t="str">
            <v>Sò điệp nửa mảnh (size 10-12)</v>
          </cell>
          <cell r="C2942" t="str">
            <v>kg</v>
          </cell>
        </row>
        <row r="2943">
          <cell r="A2943" t="str">
            <v>NL100212</v>
          </cell>
          <cell r="B2943" t="str">
            <v>Tôm sú size 33-35</v>
          </cell>
          <cell r="C2943" t="str">
            <v>kg</v>
          </cell>
        </row>
        <row r="2944">
          <cell r="A2944" t="str">
            <v>NL100213</v>
          </cell>
          <cell r="B2944" t="str">
            <v>Mỡ phần (Dimsum)</v>
          </cell>
          <cell r="C2944" t="str">
            <v>kg</v>
          </cell>
        </row>
        <row r="2945">
          <cell r="A2945" t="str">
            <v>NL100214</v>
          </cell>
          <cell r="B2945" t="str">
            <v>Đùi tỏi gà</v>
          </cell>
          <cell r="C2945" t="str">
            <v>kg</v>
          </cell>
        </row>
        <row r="2946">
          <cell r="A2946" t="str">
            <v>NL100215</v>
          </cell>
          <cell r="B2946" t="str">
            <v>Sứa (1kg/túi)</v>
          </cell>
          <cell r="C2946" t="str">
            <v>kg</v>
          </cell>
        </row>
        <row r="2947">
          <cell r="A2947" t="str">
            <v>NL100216</v>
          </cell>
          <cell r="B2947" t="str">
            <v>Má heo cấp đông</v>
          </cell>
          <cell r="C2947" t="str">
            <v>kg</v>
          </cell>
        </row>
        <row r="2948">
          <cell r="A2948" t="str">
            <v>NL100217</v>
          </cell>
          <cell r="B2948" t="str">
            <v>Ruột hàu sữa ( 500gr/gói)</v>
          </cell>
          <cell r="C2948" t="str">
            <v>Gói</v>
          </cell>
        </row>
        <row r="2949">
          <cell r="A2949" t="str">
            <v>NL100218</v>
          </cell>
          <cell r="B2949" t="str">
            <v>Vỏ hàu sạch</v>
          </cell>
          <cell r="C2949" t="str">
            <v>Cái</v>
          </cell>
        </row>
        <row r="2950">
          <cell r="A2950" t="str">
            <v>NL200001</v>
          </cell>
          <cell r="B2950" t="str">
            <v>Bánh bao Bông hồng</v>
          </cell>
          <cell r="C2950" t="str">
            <v>Cái</v>
          </cell>
        </row>
        <row r="2951">
          <cell r="A2951" t="str">
            <v>NL200002</v>
          </cell>
          <cell r="B2951" t="str">
            <v>Bánh bao chay 6 cái/gói</v>
          </cell>
          <cell r="C2951" t="str">
            <v>Gói</v>
          </cell>
        </row>
        <row r="2952">
          <cell r="A2952" t="str">
            <v>NL200003</v>
          </cell>
          <cell r="B2952" t="str">
            <v>Bánh bao chay LW (6 cái/hộp)</v>
          </cell>
          <cell r="C2952" t="str">
            <v>Hộp</v>
          </cell>
        </row>
        <row r="2953">
          <cell r="A2953" t="str">
            <v>NL200004</v>
          </cell>
          <cell r="B2953" t="str">
            <v>Bánh bao nấm</v>
          </cell>
          <cell r="C2953" t="str">
            <v>Hộp</v>
          </cell>
        </row>
        <row r="2954">
          <cell r="A2954" t="str">
            <v>NL200005</v>
          </cell>
          <cell r="B2954" t="str">
            <v>Bánh bao kim sa (6 cái/hộp)</v>
          </cell>
          <cell r="C2954" t="str">
            <v>Hộp</v>
          </cell>
        </row>
        <row r="2955">
          <cell r="A2955" t="str">
            <v>NL200006</v>
          </cell>
          <cell r="B2955" t="str">
            <v>Bánh bao Matcha (6 cái/hộp)</v>
          </cell>
          <cell r="C2955" t="str">
            <v>Hộp</v>
          </cell>
        </row>
        <row r="2956">
          <cell r="A2956" t="str">
            <v>NL200007</v>
          </cell>
          <cell r="B2956" t="str">
            <v>Dưa bao tử 540g</v>
          </cell>
          <cell r="C2956" t="str">
            <v>Lọ</v>
          </cell>
        </row>
        <row r="2957">
          <cell r="A2957" t="str">
            <v>NL200008</v>
          </cell>
          <cell r="B2957" t="str">
            <v>Hành phi sẵn</v>
          </cell>
          <cell r="C2957" t="str">
            <v>kg</v>
          </cell>
        </row>
        <row r="2958">
          <cell r="A2958" t="str">
            <v>NL200009</v>
          </cell>
          <cell r="B2958" t="str">
            <v>Khoai lang kén</v>
          </cell>
          <cell r="C2958" t="str">
            <v>Gói</v>
          </cell>
        </row>
        <row r="2959">
          <cell r="A2959" t="str">
            <v>NL200010</v>
          </cell>
          <cell r="B2959" t="str">
            <v>Măng cay (1.4kg/hộp)</v>
          </cell>
          <cell r="C2959" t="str">
            <v>Hộp</v>
          </cell>
        </row>
        <row r="2960">
          <cell r="A2960" t="str">
            <v>NL200011</v>
          </cell>
          <cell r="B2960" t="str">
            <v>Ngô hộp (200g/hộp) (24 hộp/thùng)</v>
          </cell>
          <cell r="C2960" t="str">
            <v>Hộp</v>
          </cell>
        </row>
        <row r="2961">
          <cell r="A2961" t="str">
            <v>NL200012</v>
          </cell>
          <cell r="B2961" t="str">
            <v>Ngô hộp (Bắp hạt 255g/hộp)</v>
          </cell>
          <cell r="C2961" t="str">
            <v>Hộp</v>
          </cell>
        </row>
        <row r="2962">
          <cell r="A2962" t="str">
            <v>NL200013</v>
          </cell>
          <cell r="B2962" t="str">
            <v>Sốt cà chua Tomato (3.15kg/hộp)</v>
          </cell>
          <cell r="C2962" t="str">
            <v>Hộp</v>
          </cell>
        </row>
        <row r="2963">
          <cell r="A2963" t="str">
            <v>NL200014</v>
          </cell>
          <cell r="B2963" t="str">
            <v>Nước Tro Tàu 1L</v>
          </cell>
          <cell r="C2963" t="str">
            <v>Chai</v>
          </cell>
        </row>
        <row r="2964">
          <cell r="A2964" t="str">
            <v>NL200015</v>
          </cell>
          <cell r="B2964" t="str">
            <v>Váng đậu</v>
          </cell>
          <cell r="C2964" t="str">
            <v>kg</v>
          </cell>
        </row>
        <row r="2965">
          <cell r="A2965" t="str">
            <v>NL200016</v>
          </cell>
          <cell r="B2965" t="str">
            <v>Axit Citric</v>
          </cell>
          <cell r="C2965" t="str">
            <v>kg</v>
          </cell>
        </row>
        <row r="2966">
          <cell r="A2966" t="str">
            <v>NL200017</v>
          </cell>
          <cell r="B2966" t="str">
            <v>Bạch đậu khấu</v>
          </cell>
          <cell r="C2966" t="str">
            <v>kg</v>
          </cell>
        </row>
        <row r="2967">
          <cell r="A2967" t="str">
            <v>NL200018</v>
          </cell>
          <cell r="B2967" t="str">
            <v>Barking Soda 454gr SG</v>
          </cell>
          <cell r="C2967" t="str">
            <v>Hộp</v>
          </cell>
        </row>
        <row r="2968">
          <cell r="A2968" t="str">
            <v>NL200019</v>
          </cell>
          <cell r="B2968" t="str">
            <v>Bơ Tường An 800gr/hộp</v>
          </cell>
          <cell r="C2968" t="str">
            <v>Hộp</v>
          </cell>
        </row>
        <row r="2969">
          <cell r="A2969" t="str">
            <v>NL200020</v>
          </cell>
          <cell r="B2969" t="str">
            <v>Bơ mezan 800gr</v>
          </cell>
          <cell r="C2969" t="str">
            <v>Hộp</v>
          </cell>
        </row>
        <row r="2970">
          <cell r="A2970" t="str">
            <v>NL200021</v>
          </cell>
          <cell r="B2970" t="str">
            <v>Bơ Anchor Salt 250gr</v>
          </cell>
          <cell r="C2970" t="str">
            <v>Phong</v>
          </cell>
        </row>
        <row r="2971">
          <cell r="A2971" t="str">
            <v>NL200022</v>
          </cell>
          <cell r="B2971" t="str">
            <v>Bơ Anchor Salt 200gr</v>
          </cell>
          <cell r="C2971" t="str">
            <v>Phong</v>
          </cell>
        </row>
        <row r="2972">
          <cell r="A2972" t="str">
            <v>NL200023</v>
          </cell>
          <cell r="B2972" t="str">
            <v>Bơ Đậu Phộng 510gr</v>
          </cell>
          <cell r="C2972" t="str">
            <v>Hộp</v>
          </cell>
        </row>
        <row r="2973">
          <cell r="A2973" t="str">
            <v>NL200024</v>
          </cell>
          <cell r="B2973" t="str">
            <v>Bơ pháp</v>
          </cell>
          <cell r="C2973" t="str">
            <v>kg</v>
          </cell>
        </row>
        <row r="2974">
          <cell r="A2974" t="str">
            <v>NL200025</v>
          </cell>
          <cell r="B2974" t="str">
            <v>Bơ Shortening (Mỡ trừu Shortening 25kg/can)</v>
          </cell>
          <cell r="C2974" t="str">
            <v>kg</v>
          </cell>
        </row>
        <row r="2975">
          <cell r="A2975" t="str">
            <v>NL200026</v>
          </cell>
          <cell r="B2975" t="str">
            <v>Bột bắp</v>
          </cell>
          <cell r="C2975" t="str">
            <v>kg</v>
          </cell>
        </row>
        <row r="2976">
          <cell r="A2976" t="str">
            <v>NL200027</v>
          </cell>
          <cell r="B2976" t="str">
            <v>Bột bắp Knor HongKong 420gr</v>
          </cell>
          <cell r="C2976" t="str">
            <v>Hộp</v>
          </cell>
        </row>
        <row r="2977">
          <cell r="A2977" t="str">
            <v>NL200028</v>
          </cell>
          <cell r="B2977" t="str">
            <v>Bột béo</v>
          </cell>
          <cell r="C2977" t="str">
            <v>kg</v>
          </cell>
        </row>
        <row r="2978">
          <cell r="A2978" t="str">
            <v>NL200029</v>
          </cell>
          <cell r="B2978" t="str">
            <v>Bột nêm bò (1kg/gói, 10 gói/thùng)</v>
          </cell>
          <cell r="C2978" t="str">
            <v>Gói</v>
          </cell>
        </row>
        <row r="2979">
          <cell r="A2979" t="str">
            <v>NL200030</v>
          </cell>
          <cell r="B2979" t="str">
            <v>Bột Ca cao 1kg</v>
          </cell>
          <cell r="C2979" t="str">
            <v>kg</v>
          </cell>
        </row>
        <row r="2980">
          <cell r="A2980" t="str">
            <v>NL200031</v>
          </cell>
          <cell r="B2980" t="str">
            <v>Bột canh</v>
          </cell>
          <cell r="C2980" t="str">
            <v>Gói</v>
          </cell>
        </row>
        <row r="2981">
          <cell r="A2981" t="str">
            <v>NL200032</v>
          </cell>
          <cell r="B2981" t="str">
            <v>Bột chanh (400g/gói, 12 gói/thùng)</v>
          </cell>
          <cell r="C2981" t="str">
            <v>kg</v>
          </cell>
        </row>
        <row r="2982">
          <cell r="A2982" t="str">
            <v>NL200033</v>
          </cell>
          <cell r="B2982" t="str">
            <v>Bột chiên giòn</v>
          </cell>
          <cell r="C2982" t="str">
            <v>kg</v>
          </cell>
        </row>
        <row r="2983">
          <cell r="A2983" t="str">
            <v>NL200034</v>
          </cell>
          <cell r="B2983" t="str">
            <v>Bột chiên AJQ (42gr/túi)</v>
          </cell>
          <cell r="C2983" t="str">
            <v>Túi</v>
          </cell>
        </row>
        <row r="2984">
          <cell r="A2984" t="str">
            <v>NL200035</v>
          </cell>
          <cell r="B2984" t="str">
            <v>Bột Chiên xù Panko (1kg/gói)</v>
          </cell>
          <cell r="C2984" t="str">
            <v>kg</v>
          </cell>
        </row>
        <row r="2985">
          <cell r="A2985" t="str">
            <v>NL200036</v>
          </cell>
          <cell r="B2985" t="str">
            <v>Bột củ dền</v>
          </cell>
          <cell r="C2985" t="str">
            <v>kg</v>
          </cell>
        </row>
        <row r="2986">
          <cell r="A2986" t="str">
            <v>NL200037</v>
          </cell>
          <cell r="B2986" t="str">
            <v>Bột đao HK 25kg/1 bao</v>
          </cell>
          <cell r="C2986" t="str">
            <v>kg</v>
          </cell>
        </row>
        <row r="2987">
          <cell r="A2987" t="str">
            <v>NL200038</v>
          </cell>
          <cell r="B2987" t="str">
            <v>Bột hoa đậu biếc</v>
          </cell>
          <cell r="C2987" t="str">
            <v>kg</v>
          </cell>
        </row>
        <row r="2988">
          <cell r="A2988" t="str">
            <v>NL200039</v>
          </cell>
          <cell r="B2988" t="str">
            <v>Bột Demi ( sốt nâu 1kg/hộp)</v>
          </cell>
          <cell r="C2988" t="str">
            <v>Hộp</v>
          </cell>
        </row>
        <row r="2989">
          <cell r="A2989" t="str">
            <v>NL200040</v>
          </cell>
          <cell r="B2989" t="str">
            <v>Bột gà(6h/t)</v>
          </cell>
          <cell r="C2989" t="str">
            <v>Hộp</v>
          </cell>
        </row>
        <row r="2990">
          <cell r="A2990" t="str">
            <v>NL200041</v>
          </cell>
          <cell r="B2990" t="str">
            <v>Bột gấc</v>
          </cell>
          <cell r="C2990" t="str">
            <v>kg</v>
          </cell>
        </row>
        <row r="2991">
          <cell r="A2991" t="str">
            <v>NL200042</v>
          </cell>
          <cell r="B2991" t="str">
            <v>Bột Gelatine 1KG</v>
          </cell>
          <cell r="C2991" t="str">
            <v>kg</v>
          </cell>
        </row>
        <row r="2992">
          <cell r="A2992" t="str">
            <v>NL200043</v>
          </cell>
          <cell r="B2992" t="str">
            <v>Bột Gelatine 1KG ( bỏ )</v>
          </cell>
          <cell r="C2992" t="str">
            <v>kg</v>
          </cell>
        </row>
        <row r="2993">
          <cell r="A2993" t="str">
            <v>NL200044</v>
          </cell>
          <cell r="B2993" t="str">
            <v>Bột mỳ Hoa Ngọc Lan 1kg/gói</v>
          </cell>
          <cell r="C2993" t="str">
            <v>kg</v>
          </cell>
        </row>
        <row r="2994">
          <cell r="A2994" t="str">
            <v>NL200045</v>
          </cell>
          <cell r="B2994" t="str">
            <v>Bột mỳ Bông Hồng Xanh 25kg/1 bao</v>
          </cell>
          <cell r="C2994" t="str">
            <v>kg</v>
          </cell>
        </row>
        <row r="2995">
          <cell r="A2995" t="str">
            <v>NL200046</v>
          </cell>
          <cell r="B2995" t="str">
            <v>Bột cốt nấm (1kg/hộp)</v>
          </cell>
          <cell r="C2995" t="str">
            <v>Hộp</v>
          </cell>
        </row>
        <row r="2996">
          <cell r="A2996" t="str">
            <v>NL200047</v>
          </cell>
          <cell r="B2996" t="str">
            <v>Bột năng (1kg/gói)</v>
          </cell>
          <cell r="C2996" t="str">
            <v>kg</v>
          </cell>
        </row>
        <row r="2997">
          <cell r="A2997" t="str">
            <v>NL200048</v>
          </cell>
          <cell r="B2997" t="str">
            <v>Bột năng Hà Lan</v>
          </cell>
          <cell r="C2997" t="str">
            <v>kg</v>
          </cell>
        </row>
        <row r="2998">
          <cell r="A2998" t="str">
            <v>NL200049</v>
          </cell>
          <cell r="B2998" t="str">
            <v>Bột nghệ (400g/gói)</v>
          </cell>
          <cell r="C2998" t="str">
            <v>kg</v>
          </cell>
        </row>
        <row r="2999">
          <cell r="A2999" t="str">
            <v>NL200050</v>
          </cell>
          <cell r="B2999" t="str">
            <v>Bột ngò (bột mùi)</v>
          </cell>
          <cell r="C2999" t="str">
            <v>kg</v>
          </cell>
        </row>
        <row r="3000">
          <cell r="A3000" t="str">
            <v>NL200051</v>
          </cell>
          <cell r="B3000" t="str">
            <v>Bột nở Barking powder 2.721kg</v>
          </cell>
          <cell r="C3000" t="str">
            <v>Hộp</v>
          </cell>
        </row>
        <row r="3001">
          <cell r="A3001" t="str">
            <v>NL200052</v>
          </cell>
          <cell r="B3001" t="str">
            <v>Bột gia vị phô mai ( 250g/ túi)</v>
          </cell>
          <cell r="C3001" t="str">
            <v>kg</v>
          </cell>
        </row>
        <row r="3002">
          <cell r="A3002" t="str">
            <v>NL200053</v>
          </cell>
          <cell r="B3002" t="str">
            <v>Bột phô mai cam 1kg</v>
          </cell>
          <cell r="C3002" t="str">
            <v>kg</v>
          </cell>
        </row>
        <row r="3003">
          <cell r="A3003" t="str">
            <v>NL200054</v>
          </cell>
          <cell r="B3003" t="str">
            <v>Bột phụ gia giòn dai (Chất giòn dai S1000A)</v>
          </cell>
          <cell r="C3003" t="str">
            <v>kg</v>
          </cell>
        </row>
        <row r="3004">
          <cell r="A3004" t="str">
            <v>NL200055</v>
          </cell>
          <cell r="B3004" t="str">
            <v>Bột sả</v>
          </cell>
          <cell r="C3004" t="str">
            <v>kg</v>
          </cell>
        </row>
        <row r="3005">
          <cell r="A3005" t="str">
            <v>NL200056</v>
          </cell>
          <cell r="B3005" t="str">
            <v>Bột sư tử</v>
          </cell>
          <cell r="C3005" t="str">
            <v>kg</v>
          </cell>
        </row>
        <row r="3006">
          <cell r="A3006" t="str">
            <v>NL200057</v>
          </cell>
          <cell r="B3006" t="str">
            <v>Bột tàn mỳ (1kg)</v>
          </cell>
          <cell r="C3006" t="str">
            <v>kg</v>
          </cell>
        </row>
        <row r="3007">
          <cell r="A3007" t="str">
            <v>NL200058</v>
          </cell>
          <cell r="B3007" t="str">
            <v>Bột tàn mỳ con gấu 25kg/B</v>
          </cell>
          <cell r="C3007" t="str">
            <v>kg</v>
          </cell>
        </row>
        <row r="3008">
          <cell r="A3008" t="str">
            <v>NL200059</v>
          </cell>
          <cell r="B3008" t="str">
            <v>Bột thính gạo</v>
          </cell>
          <cell r="C3008" t="str">
            <v>kg</v>
          </cell>
        </row>
        <row r="3009">
          <cell r="A3009" t="str">
            <v>NL200060</v>
          </cell>
          <cell r="B3009" t="str">
            <v>Bột tỏi</v>
          </cell>
          <cell r="C3009" t="str">
            <v>kg</v>
          </cell>
        </row>
        <row r="3010">
          <cell r="A3010" t="str">
            <v>NL200061</v>
          </cell>
          <cell r="B3010" t="str">
            <v>Bột trà xanh Neicha 500gr/gói</v>
          </cell>
          <cell r="C3010" t="str">
            <v>kg</v>
          </cell>
        </row>
        <row r="3011">
          <cell r="A3011" t="str">
            <v>NL200062</v>
          </cell>
          <cell r="B3011" t="str">
            <v>Bơ Tường An 800gr</v>
          </cell>
          <cell r="C3011" t="str">
            <v>Hộp</v>
          </cell>
        </row>
        <row r="3012">
          <cell r="A3012" t="str">
            <v>NL200063</v>
          </cell>
          <cell r="B3012" t="str">
            <v>Bột xù vàng</v>
          </cell>
          <cell r="C3012" t="str">
            <v>kg</v>
          </cell>
        </row>
        <row r="3013">
          <cell r="A3013" t="str">
            <v>NL200064</v>
          </cell>
          <cell r="B3013" t="str">
            <v>Nước chấm Bulgogi</v>
          </cell>
          <cell r="C3013" t="str">
            <v>Chai</v>
          </cell>
        </row>
        <row r="3014">
          <cell r="A3014" t="str">
            <v>NL200065</v>
          </cell>
          <cell r="B3014" t="str">
            <v>Cam thảo</v>
          </cell>
          <cell r="C3014" t="str">
            <v>kg</v>
          </cell>
        </row>
        <row r="3015">
          <cell r="A3015" t="str">
            <v>NL200066</v>
          </cell>
          <cell r="B3015" t="str">
            <v>Chà bông</v>
          </cell>
          <cell r="C3015" t="str">
            <v>kg</v>
          </cell>
        </row>
        <row r="3016">
          <cell r="A3016" t="str">
            <v>NL200067</v>
          </cell>
          <cell r="B3016" t="str">
            <v>Chân nấm hương khô</v>
          </cell>
          <cell r="C3016" t="str">
            <v>kg</v>
          </cell>
        </row>
        <row r="3017">
          <cell r="A3017" t="str">
            <v>NL200068</v>
          </cell>
          <cell r="B3017" t="str">
            <v>Chao đỏ 300gr/hủ</v>
          </cell>
          <cell r="C3017" t="str">
            <v>Lọ</v>
          </cell>
        </row>
        <row r="3018">
          <cell r="A3018" t="str">
            <v>NL200069</v>
          </cell>
          <cell r="B3018" t="str">
            <v>Chao trắng</v>
          </cell>
          <cell r="C3018" t="str">
            <v>Lọ</v>
          </cell>
        </row>
        <row r="3019">
          <cell r="A3019" t="str">
            <v>NL200070</v>
          </cell>
          <cell r="B3019" t="str">
            <v>Chất bảo quản (Postasium Sorbate)</v>
          </cell>
          <cell r="C3019" t="str">
            <v>kg</v>
          </cell>
        </row>
        <row r="3020">
          <cell r="A3020" t="str">
            <v>NL200071</v>
          </cell>
          <cell r="B3020" t="str">
            <v>Chất béo làm bánh (18 kg/thùng)</v>
          </cell>
          <cell r="C3020" t="str">
            <v>kg</v>
          </cell>
        </row>
        <row r="3021">
          <cell r="A3021" t="str">
            <v>NL200072</v>
          </cell>
          <cell r="B3021" t="str">
            <v>Chất làm dày (Xanthangum F80-Deosan-TQ 25kg/Thùng)</v>
          </cell>
          <cell r="C3021" t="str">
            <v>kg</v>
          </cell>
        </row>
        <row r="3022">
          <cell r="A3022" t="str">
            <v>NL200073</v>
          </cell>
          <cell r="B3022" t="str">
            <v>Chiết suất đạm (chiết suất nấm men)</v>
          </cell>
          <cell r="C3022" t="str">
            <v>kg</v>
          </cell>
        </row>
        <row r="3023">
          <cell r="A3023" t="str">
            <v>NL200074</v>
          </cell>
          <cell r="B3023" t="str">
            <v>Tương ớt chua ngọt Cholimex</v>
          </cell>
          <cell r="C3023" t="str">
            <v>Chai</v>
          </cell>
        </row>
        <row r="3024">
          <cell r="A3024" t="str">
            <v>NL200075</v>
          </cell>
          <cell r="B3024" t="str">
            <v>Nước cốt dừa Wonderfarm (400ml/hộp)</v>
          </cell>
          <cell r="C3024" t="str">
            <v>Hộp</v>
          </cell>
        </row>
        <row r="3025">
          <cell r="A3025" t="str">
            <v>NL200076</v>
          </cell>
          <cell r="B3025" t="str">
            <v>Nước cốt gà 580g</v>
          </cell>
          <cell r="C3025" t="str">
            <v>Chai</v>
          </cell>
        </row>
        <row r="3026">
          <cell r="A3026" t="str">
            <v>NL200077</v>
          </cell>
          <cell r="B3026" t="str">
            <v>Dấm Bỗng</v>
          </cell>
          <cell r="C3026" t="str">
            <v>Lít</v>
          </cell>
        </row>
        <row r="3027">
          <cell r="A3027" t="str">
            <v>NL200078</v>
          </cell>
          <cell r="B3027" t="str">
            <v>Dấm đen (420ml/chai)</v>
          </cell>
          <cell r="C3027" t="str">
            <v>Chai</v>
          </cell>
        </row>
        <row r="3028">
          <cell r="A3028" t="str">
            <v>NL200079</v>
          </cell>
          <cell r="B3028" t="str">
            <v>Dấm hồng (620ml)</v>
          </cell>
          <cell r="C3028" t="str">
            <v>Chai</v>
          </cell>
        </row>
        <row r="3029">
          <cell r="A3029" t="str">
            <v>NL200080</v>
          </cell>
          <cell r="B3029" t="str">
            <v>Dấm nho Balsamico (1l/chai)</v>
          </cell>
          <cell r="C3029" t="str">
            <v>Chai</v>
          </cell>
        </row>
        <row r="3030">
          <cell r="A3030" t="str">
            <v>NL200081</v>
          </cell>
          <cell r="B3030" t="str">
            <v>Dấm trắng (450ml)</v>
          </cell>
          <cell r="C3030" t="str">
            <v>Chai</v>
          </cell>
        </row>
        <row r="3031">
          <cell r="A3031" t="str">
            <v>NL200082</v>
          </cell>
          <cell r="B3031" t="str">
            <v>Dấm trắng (870ml/chai)</v>
          </cell>
          <cell r="C3031" t="str">
            <v>Chai</v>
          </cell>
        </row>
        <row r="3032">
          <cell r="A3032" t="str">
            <v>NL200083</v>
          </cell>
          <cell r="B3032" t="str">
            <v>Bánh đa nem vuông (1 cọc = 10 tập)</v>
          </cell>
          <cell r="C3032" t="str">
            <v>tập</v>
          </cell>
        </row>
        <row r="3033">
          <cell r="A3033" t="str">
            <v>NL200084</v>
          </cell>
          <cell r="B3033" t="str">
            <v>Đẳng sâm</v>
          </cell>
          <cell r="C3033" t="str">
            <v>kg</v>
          </cell>
        </row>
        <row r="3034">
          <cell r="A3034" t="str">
            <v>NL200085</v>
          </cell>
          <cell r="B3034" t="str">
            <v>Dầu ăn (9kg/can)</v>
          </cell>
          <cell r="C3034" t="str">
            <v>Can</v>
          </cell>
        </row>
        <row r="3035">
          <cell r="A3035" t="str">
            <v>NL200086</v>
          </cell>
          <cell r="B3035" t="str">
            <v>Dầu ăn 25kg/can</v>
          </cell>
          <cell r="C3035" t="str">
            <v>kg</v>
          </cell>
        </row>
        <row r="3036">
          <cell r="A3036" t="str">
            <v>NL200087</v>
          </cell>
          <cell r="B3036" t="str">
            <v>Dầu hào 820g</v>
          </cell>
          <cell r="C3036" t="str">
            <v>Chai</v>
          </cell>
        </row>
        <row r="3037">
          <cell r="A3037" t="str">
            <v>NL200088</v>
          </cell>
          <cell r="B3037" t="str">
            <v>Dầu hào 1.2kg (8chai/thùng)</v>
          </cell>
          <cell r="C3037" t="str">
            <v>Chai</v>
          </cell>
        </row>
        <row r="3038">
          <cell r="A3038" t="str">
            <v>NL200089</v>
          </cell>
          <cell r="B3038" t="str">
            <v>Dầu hào Thần Tài 907g</v>
          </cell>
          <cell r="C3038" t="str">
            <v>Chai</v>
          </cell>
        </row>
        <row r="3039">
          <cell r="A3039" t="str">
            <v>NL200090</v>
          </cell>
          <cell r="B3039" t="str">
            <v>Dầu hào Thần Tài 2.5kg</v>
          </cell>
          <cell r="C3039" t="str">
            <v>Chai</v>
          </cell>
        </row>
        <row r="3040">
          <cell r="A3040" t="str">
            <v>NL200091</v>
          </cell>
          <cell r="B3040" t="str">
            <v>Dầu mè 250ml</v>
          </cell>
          <cell r="C3040" t="str">
            <v>Chai</v>
          </cell>
        </row>
        <row r="3041">
          <cell r="A3041" t="str">
            <v>NL200092</v>
          </cell>
          <cell r="B3041" t="str">
            <v>Dầu ô liu 1L</v>
          </cell>
          <cell r="C3041" t="str">
            <v>Chai</v>
          </cell>
        </row>
        <row r="3042">
          <cell r="A3042" t="str">
            <v>NL200093</v>
          </cell>
          <cell r="B3042" t="str">
            <v>Dầu ô liu 1 lít/can</v>
          </cell>
          <cell r="C3042" t="str">
            <v>Chai</v>
          </cell>
        </row>
        <row r="3043">
          <cell r="A3043" t="str">
            <v>NL200094</v>
          </cell>
          <cell r="B3043" t="str">
            <v>Dầu ớt LKK 207ml</v>
          </cell>
          <cell r="C3043" t="str">
            <v>Chai</v>
          </cell>
        </row>
        <row r="3044">
          <cell r="A3044" t="str">
            <v>NL200095</v>
          </cell>
          <cell r="B3044" t="str">
            <v>Dầu ớt Koon Yick Wah 550ml</v>
          </cell>
          <cell r="C3044" t="str">
            <v>Chai</v>
          </cell>
        </row>
        <row r="3045">
          <cell r="A3045" t="str">
            <v>NL200096</v>
          </cell>
          <cell r="B3045" t="str">
            <v>Độ điều chỉnh Axít (Calcium Lactate TQ Food Grade 25kg/Bao)</v>
          </cell>
          <cell r="C3045" t="str">
            <v>kg</v>
          </cell>
        </row>
        <row r="3046">
          <cell r="A3046" t="str">
            <v>NL200097</v>
          </cell>
          <cell r="B3046" t="str">
            <v>Đinh hương</v>
          </cell>
          <cell r="C3046" t="str">
            <v>kg</v>
          </cell>
        </row>
        <row r="3047">
          <cell r="A3047" t="str">
            <v>NL200098</v>
          </cell>
          <cell r="B3047" t="str">
            <v>Đường phèn</v>
          </cell>
          <cell r="C3047" t="str">
            <v>kg</v>
          </cell>
        </row>
        <row r="3048">
          <cell r="A3048" t="str">
            <v>NL200099</v>
          </cell>
          <cell r="B3048" t="str">
            <v>đường phèn vàng</v>
          </cell>
          <cell r="C3048" t="str">
            <v>kg</v>
          </cell>
        </row>
        <row r="3049">
          <cell r="A3049" t="str">
            <v>NL200100</v>
          </cell>
          <cell r="B3049" t="str">
            <v>Đường trắng</v>
          </cell>
          <cell r="C3049" t="str">
            <v>kg</v>
          </cell>
        </row>
        <row r="3050">
          <cell r="A3050" t="str">
            <v>NL200101</v>
          </cell>
          <cell r="B3050" t="str">
            <v>Đỗ xanh dập bóc vỏ</v>
          </cell>
          <cell r="C3050" t="str">
            <v>kg</v>
          </cell>
        </row>
        <row r="3051">
          <cell r="A3051" t="str">
            <v>NL200102</v>
          </cell>
          <cell r="B3051" t="str">
            <v>Gạo nếp</v>
          </cell>
          <cell r="C3051" t="str">
            <v>kg</v>
          </cell>
        </row>
        <row r="3052">
          <cell r="A3052" t="str">
            <v>NL200103</v>
          </cell>
          <cell r="B3052" t="str">
            <v>Gạo ST25</v>
          </cell>
          <cell r="C3052" t="str">
            <v>kg</v>
          </cell>
        </row>
        <row r="3053">
          <cell r="A3053" t="str">
            <v>NL200104</v>
          </cell>
          <cell r="B3053" t="str">
            <v>Gạo tẻ</v>
          </cell>
          <cell r="C3053" t="str">
            <v>kg</v>
          </cell>
        </row>
        <row r="3054">
          <cell r="A3054" t="str">
            <v>NL200105</v>
          </cell>
          <cell r="B3054" t="str">
            <v>Gelatine Xanh (dạng lá)</v>
          </cell>
          <cell r="C3054" t="str">
            <v>kg</v>
          </cell>
        </row>
        <row r="3055">
          <cell r="A3055" t="str">
            <v>NL200106</v>
          </cell>
          <cell r="B3055" t="str">
            <v>Gelatine bột Đức (kg/gói) (dạng hạt)</v>
          </cell>
          <cell r="C3055" t="str">
            <v>kg</v>
          </cell>
        </row>
        <row r="3056">
          <cell r="A3056" t="str">
            <v>NL200107</v>
          </cell>
          <cell r="B3056" t="str">
            <v>Xốt gia vị bò kho 80gr (4 hộp x 20 gói)</v>
          </cell>
          <cell r="C3056" t="str">
            <v>Gói</v>
          </cell>
        </row>
        <row r="3057">
          <cell r="A3057" t="str">
            <v>NL200108</v>
          </cell>
          <cell r="B3057" t="str">
            <v>Gia vị bò kho dạng bột (25g/gói 20 gói/hộp, 4 hộp/thùng)</v>
          </cell>
          <cell r="C3057" t="str">
            <v>Gói</v>
          </cell>
        </row>
        <row r="3058">
          <cell r="A3058" t="str">
            <v>NL200109</v>
          </cell>
          <cell r="B3058" t="str">
            <v>Xốt gia vị cà ri 80gr (4 hộp x 20 gói)</v>
          </cell>
          <cell r="C3058" t="str">
            <v>Gói</v>
          </cell>
        </row>
        <row r="3059">
          <cell r="A3059" t="str">
            <v>NL200110</v>
          </cell>
          <cell r="B3059" t="str">
            <v>Xốt gia vị thịt nướng ngũ vị 80gr (4 hộp x 20 gói)</v>
          </cell>
          <cell r="C3059" t="str">
            <v>Gói</v>
          </cell>
        </row>
        <row r="3060">
          <cell r="A3060" t="str">
            <v>NL200111</v>
          </cell>
          <cell r="B3060" t="str">
            <v>Hắc xì dầu đặc biệt LKK 500ml</v>
          </cell>
          <cell r="C3060" t="str">
            <v>Chai</v>
          </cell>
        </row>
        <row r="3061">
          <cell r="A3061" t="str">
            <v>NL200112</v>
          </cell>
          <cell r="B3061" t="str">
            <v>Hắc xì dầu Singapo 640ml</v>
          </cell>
          <cell r="C3061" t="str">
            <v>Chai</v>
          </cell>
        </row>
        <row r="3062">
          <cell r="A3062" t="str">
            <v>NL200113</v>
          </cell>
          <cell r="B3062" t="str">
            <v>Hạt điều màu</v>
          </cell>
          <cell r="C3062" t="str">
            <v>kg</v>
          </cell>
        </row>
        <row r="3063">
          <cell r="A3063" t="str">
            <v>NL200114</v>
          </cell>
          <cell r="B3063" t="str">
            <v>Hạt dổi</v>
          </cell>
          <cell r="C3063" t="str">
            <v>kg</v>
          </cell>
        </row>
        <row r="3064">
          <cell r="A3064" t="str">
            <v>NL200115</v>
          </cell>
          <cell r="B3064" t="str">
            <v>Hạt mùi</v>
          </cell>
          <cell r="C3064" t="str">
            <v>kg</v>
          </cell>
        </row>
        <row r="3065">
          <cell r="A3065" t="str">
            <v>NL200116</v>
          </cell>
          <cell r="B3065" t="str">
            <v>Hạt nêm (3x5kg)</v>
          </cell>
          <cell r="C3065" t="str">
            <v>kg</v>
          </cell>
        </row>
        <row r="3066">
          <cell r="A3066" t="str">
            <v>NL200117</v>
          </cell>
          <cell r="B3066" t="str">
            <v>Hạt sen khô</v>
          </cell>
          <cell r="C3066" t="str">
            <v>kg</v>
          </cell>
        </row>
        <row r="3067">
          <cell r="A3067" t="str">
            <v>NL200118</v>
          </cell>
          <cell r="B3067" t="str">
            <v>Hoài sơn</v>
          </cell>
          <cell r="C3067" t="str">
            <v>kg</v>
          </cell>
        </row>
        <row r="3068">
          <cell r="A3068" t="str">
            <v>NL200119</v>
          </cell>
          <cell r="B3068" t="str">
            <v>Hồi</v>
          </cell>
          <cell r="C3068" t="str">
            <v>kg</v>
          </cell>
        </row>
        <row r="3069">
          <cell r="A3069" t="str">
            <v>NL200120</v>
          </cell>
          <cell r="B3069" t="str">
            <v>Hộp tàu xì</v>
          </cell>
          <cell r="C3069" t="str">
            <v>Hộp</v>
          </cell>
        </row>
        <row r="3070">
          <cell r="A3070" t="str">
            <v>NL200121</v>
          </cell>
          <cell r="B3070" t="str">
            <v>Hương tỏi</v>
          </cell>
          <cell r="C3070" t="str">
            <v>kg</v>
          </cell>
        </row>
        <row r="3071">
          <cell r="A3071" t="str">
            <v>NL200122</v>
          </cell>
          <cell r="B3071" t="str">
            <v>Kem béo 454g (24 hộp/thùng)</v>
          </cell>
          <cell r="C3071" t="str">
            <v>Hộp</v>
          </cell>
        </row>
        <row r="3072">
          <cell r="A3072" t="str">
            <v>NL200123</v>
          </cell>
          <cell r="B3072" t="str">
            <v>Kem tươi (1 lít/hộp) Whipping cream</v>
          </cell>
          <cell r="C3072" t="str">
            <v>Hộp</v>
          </cell>
        </row>
        <row r="3073">
          <cell r="A3073" t="str">
            <v>NL200124</v>
          </cell>
          <cell r="B3073" t="str">
            <v>Kem tươi Anchor 1L*12H/T</v>
          </cell>
          <cell r="C3073" t="str">
            <v>Hộp</v>
          </cell>
        </row>
        <row r="3074">
          <cell r="A3074" t="str">
            <v>NL200125</v>
          </cell>
          <cell r="B3074" t="str">
            <v>Kỳ tử (Kỷ tử)</v>
          </cell>
          <cell r="C3074" t="str">
            <v>kg</v>
          </cell>
        </row>
        <row r="3075">
          <cell r="A3075" t="str">
            <v>NL200126</v>
          </cell>
          <cell r="B3075" t="str">
            <v>Lạc sống (lạc đỏ)</v>
          </cell>
          <cell r="C3075" t="str">
            <v>kg</v>
          </cell>
        </row>
        <row r="3076">
          <cell r="A3076" t="str">
            <v>NL200127</v>
          </cell>
          <cell r="B3076" t="str">
            <v>La hán quả</v>
          </cell>
          <cell r="C3076" t="str">
            <v>kg</v>
          </cell>
        </row>
        <row r="3077">
          <cell r="A3077" t="str">
            <v>NL200128</v>
          </cell>
          <cell r="B3077" t="str">
            <v>Lẩu sáu (nước tạo màu)</v>
          </cell>
          <cell r="C3077" t="str">
            <v>Chai</v>
          </cell>
        </row>
        <row r="3078">
          <cell r="A3078" t="str">
            <v>NL200129</v>
          </cell>
          <cell r="B3078" t="str">
            <v>Long nhãn</v>
          </cell>
          <cell r="C3078" t="str">
            <v>kg</v>
          </cell>
        </row>
        <row r="3079">
          <cell r="A3079" t="str">
            <v>NL200130</v>
          </cell>
          <cell r="B3079" t="str">
            <v>Mạch nha</v>
          </cell>
          <cell r="C3079" t="str">
            <v>kg</v>
          </cell>
        </row>
        <row r="3080">
          <cell r="A3080" t="str">
            <v>NL200131</v>
          </cell>
          <cell r="B3080" t="str">
            <v>Mắc khén</v>
          </cell>
          <cell r="C3080" t="str">
            <v>kg</v>
          </cell>
        </row>
        <row r="3081">
          <cell r="A3081" t="str">
            <v>NL200132</v>
          </cell>
          <cell r="B3081" t="str">
            <v>Mắm mặn</v>
          </cell>
          <cell r="C3081" t="str">
            <v>Lít</v>
          </cell>
        </row>
        <row r="3082">
          <cell r="A3082" t="str">
            <v>NL200133</v>
          </cell>
          <cell r="B3082" t="str">
            <v>Mắm nêm Đà Nẵng</v>
          </cell>
          <cell r="C3082" t="str">
            <v>kg</v>
          </cell>
        </row>
        <row r="3083">
          <cell r="A3083" t="str">
            <v>NL200134</v>
          </cell>
          <cell r="B3083" t="str">
            <v>Mắm tép HQ (1kg/hộp)</v>
          </cell>
          <cell r="C3083" t="str">
            <v>Hộp</v>
          </cell>
        </row>
        <row r="3084">
          <cell r="A3084" t="str">
            <v>NL200135</v>
          </cell>
          <cell r="B3084" t="str">
            <v>Mắm tôm (Hải sản ba làng)</v>
          </cell>
          <cell r="C3084" t="str">
            <v>kg</v>
          </cell>
        </row>
        <row r="3085">
          <cell r="A3085" t="str">
            <v>NL200136</v>
          </cell>
          <cell r="B3085" t="str">
            <v>Mật ngô</v>
          </cell>
          <cell r="C3085" t="str">
            <v>kg</v>
          </cell>
        </row>
        <row r="3086">
          <cell r="A3086" t="str">
            <v>NL200137</v>
          </cell>
          <cell r="B3086" t="str">
            <v>Mật ong (600ml/chai)</v>
          </cell>
          <cell r="C3086" t="str">
            <v>Chai</v>
          </cell>
        </row>
        <row r="3087">
          <cell r="A3087" t="str">
            <v>NL200138</v>
          </cell>
          <cell r="B3087" t="str">
            <v>Màu vàng chanh Unicorn 210gr/chai</v>
          </cell>
          <cell r="C3087" t="str">
            <v>Chai</v>
          </cell>
        </row>
        <row r="3088">
          <cell r="A3088" t="str">
            <v>NL200139</v>
          </cell>
          <cell r="B3088" t="str">
            <v>Màu vàng tươi 60gr/chai</v>
          </cell>
          <cell r="C3088" t="str">
            <v>Chai</v>
          </cell>
        </row>
        <row r="3089">
          <cell r="A3089" t="str">
            <v>NL200140</v>
          </cell>
          <cell r="B3089" t="str">
            <v>Sốt Mayonnaise (4 hộp/thùng, 3kg/hộp)</v>
          </cell>
          <cell r="C3089" t="str">
            <v>kg</v>
          </cell>
        </row>
        <row r="3090">
          <cell r="A3090" t="str">
            <v>NL200141</v>
          </cell>
          <cell r="B3090" t="str">
            <v>Nước làm mềm thịt Hàn Quốc 1.8 lít/can</v>
          </cell>
          <cell r="C3090" t="str">
            <v>Can</v>
          </cell>
        </row>
        <row r="3091">
          <cell r="A3091" t="str">
            <v>NL200142</v>
          </cell>
          <cell r="B3091" t="str">
            <v>Men nở PHAP vàng 500gr*20G/T</v>
          </cell>
          <cell r="C3091" t="str">
            <v>Gói</v>
          </cell>
        </row>
        <row r="3092">
          <cell r="A3092" t="str">
            <v>NL200143</v>
          </cell>
          <cell r="B3092" t="str">
            <v>Me vàng</v>
          </cell>
          <cell r="C3092" t="str">
            <v>kg</v>
          </cell>
        </row>
        <row r="3093">
          <cell r="A3093" t="str">
            <v>NL200144</v>
          </cell>
          <cell r="B3093" t="str">
            <v>Mì Chính (2 kg/túi, 8 túi/thùng)</v>
          </cell>
          <cell r="C3093" t="str">
            <v>kg</v>
          </cell>
        </row>
        <row r="3094">
          <cell r="A3094" t="str">
            <v>NL200145</v>
          </cell>
          <cell r="B3094" t="str">
            <v>Mỳ tôm Miliket</v>
          </cell>
          <cell r="C3094" t="str">
            <v>Gói</v>
          </cell>
        </row>
        <row r="3095">
          <cell r="A3095" t="str">
            <v>NL200146</v>
          </cell>
          <cell r="B3095" t="str">
            <v>Mỳ tôm (100 gói/thùng)</v>
          </cell>
          <cell r="C3095" t="str">
            <v>Gói</v>
          </cell>
        </row>
        <row r="3096">
          <cell r="A3096" t="str">
            <v>NL200147</v>
          </cell>
          <cell r="B3096" t="str">
            <v>Mộc nhĩ ( Nấm mèo)</v>
          </cell>
          <cell r="C3096" t="str">
            <v>kg</v>
          </cell>
        </row>
        <row r="3097">
          <cell r="A3097" t="str">
            <v>NL200148</v>
          </cell>
          <cell r="B3097" t="str">
            <v>Mù tạt vàng Heinz - Chai 255g</v>
          </cell>
          <cell r="C3097" t="str">
            <v>Chai</v>
          </cell>
        </row>
        <row r="3098">
          <cell r="A3098" t="str">
            <v>NL200149</v>
          </cell>
          <cell r="B3098" t="str">
            <v>Muối đỏ</v>
          </cell>
          <cell r="C3098" t="str">
            <v>kg</v>
          </cell>
        </row>
        <row r="3099">
          <cell r="A3099" t="str">
            <v>NL200150</v>
          </cell>
          <cell r="B3099" t="str">
            <v>Muối hạt</v>
          </cell>
          <cell r="C3099" t="str">
            <v>kg</v>
          </cell>
        </row>
        <row r="3100">
          <cell r="A3100" t="str">
            <v>NL200151</v>
          </cell>
          <cell r="B3100" t="str">
            <v>Muối ớt, ô mai (chấm hoa quả)</v>
          </cell>
          <cell r="C3100" t="str">
            <v>Hộp</v>
          </cell>
        </row>
        <row r="3101">
          <cell r="A3101" t="str">
            <v>NL200152</v>
          </cell>
          <cell r="B3101" t="str">
            <v>Muối Thái sấy</v>
          </cell>
          <cell r="C3101" t="str">
            <v>kg</v>
          </cell>
        </row>
        <row r="3102">
          <cell r="A3102" t="str">
            <v>NL200153</v>
          </cell>
          <cell r="B3102" t="str">
            <v>Muối tinh</v>
          </cell>
          <cell r="C3102" t="str">
            <v>kg</v>
          </cell>
        </row>
        <row r="3103">
          <cell r="A3103" t="str">
            <v>NL200154</v>
          </cell>
          <cell r="B3103" t="str">
            <v>Muối tôm tây ninh 500gr (chấm hoa quả)</v>
          </cell>
          <cell r="C3103" t="str">
            <v>kg</v>
          </cell>
        </row>
        <row r="3104">
          <cell r="A3104" t="str">
            <v>NL200155</v>
          </cell>
          <cell r="B3104" t="str">
            <v>Mù tạt</v>
          </cell>
          <cell r="C3104" t="str">
            <v>Tuýp</v>
          </cell>
        </row>
        <row r="3105">
          <cell r="A3105" t="str">
            <v>NL200156</v>
          </cell>
          <cell r="B3105" t="str">
            <v>Mù tạt vàng</v>
          </cell>
          <cell r="C3105" t="str">
            <v>Hộp</v>
          </cell>
        </row>
        <row r="3106">
          <cell r="A3106" t="str">
            <v>NL200157</v>
          </cell>
          <cell r="B3106" t="str">
            <v>Nấm đông trùng</v>
          </cell>
          <cell r="C3106" t="str">
            <v>kg</v>
          </cell>
        </row>
        <row r="3107">
          <cell r="A3107" t="str">
            <v>NL200158</v>
          </cell>
          <cell r="B3107" t="str">
            <v>Nấm hương (Nấm đông cô khô)</v>
          </cell>
          <cell r="C3107" t="str">
            <v>kg</v>
          </cell>
        </row>
        <row r="3108">
          <cell r="A3108" t="str">
            <v>NL200159</v>
          </cell>
          <cell r="B3108" t="str">
            <v>Nấm tuyết nhĩ</v>
          </cell>
          <cell r="C3108" t="str">
            <v>kg</v>
          </cell>
        </row>
        <row r="3109">
          <cell r="A3109" t="str">
            <v>NL200160</v>
          </cell>
          <cell r="B3109" t="str">
            <v>Nước đường Hàn Quốc 5 lít/can (4can/thùng)</v>
          </cell>
          <cell r="C3109" t="str">
            <v>Can</v>
          </cell>
        </row>
        <row r="3110">
          <cell r="A3110" t="str">
            <v>NL200161</v>
          </cell>
          <cell r="B3110" t="str">
            <v>Ngũ vị hương 3g/gói</v>
          </cell>
          <cell r="C3110" t="str">
            <v>Gói</v>
          </cell>
        </row>
        <row r="3111">
          <cell r="A3111" t="str">
            <v>NL200162</v>
          </cell>
          <cell r="B3111" t="str">
            <v>Ngũ vị hương 1kg</v>
          </cell>
          <cell r="C3111" t="str">
            <v>kg</v>
          </cell>
        </row>
        <row r="3112">
          <cell r="A3112" t="str">
            <v>NL200163</v>
          </cell>
          <cell r="B3112" t="str">
            <v>Lá nguyệt quế ( Lá thơm)</v>
          </cell>
          <cell r="C3112" t="str">
            <v>kg</v>
          </cell>
        </row>
        <row r="3113">
          <cell r="A3113" t="str">
            <v>NL200164</v>
          </cell>
          <cell r="B3113" t="str">
            <v>Nhục đậu khấu</v>
          </cell>
          <cell r="C3113" t="str">
            <v>kg</v>
          </cell>
        </row>
        <row r="3114">
          <cell r="A3114" t="str">
            <v>NL200165</v>
          </cell>
          <cell r="B3114" t="str">
            <v>Nước ngọt 7Up (1.5 lít/chai)</v>
          </cell>
          <cell r="C3114" t="str">
            <v>Chai</v>
          </cell>
        </row>
        <row r="3115">
          <cell r="A3115" t="str">
            <v>NL200166</v>
          </cell>
          <cell r="B3115" t="str">
            <v>Nước ngọt 7Up (330ml/chai)</v>
          </cell>
          <cell r="C3115" t="str">
            <v>Chai</v>
          </cell>
        </row>
        <row r="3116">
          <cell r="A3116" t="str">
            <v>NL200167</v>
          </cell>
          <cell r="B3116" t="str">
            <v>Nước dứa cô đặc</v>
          </cell>
          <cell r="C3116" t="str">
            <v>kg</v>
          </cell>
        </row>
        <row r="3117">
          <cell r="A3117" t="str">
            <v>NL200168</v>
          </cell>
          <cell r="B3117" t="str">
            <v>Nước đường ngô HQ (18kg/thùng)</v>
          </cell>
          <cell r="C3117" t="str">
            <v>kg</v>
          </cell>
        </row>
        <row r="3118">
          <cell r="A3118" t="str">
            <v>NL200169</v>
          </cell>
          <cell r="B3118" t="str">
            <v>Nước mắm 750ML</v>
          </cell>
          <cell r="C3118" t="str">
            <v>Chai</v>
          </cell>
        </row>
        <row r="3119">
          <cell r="A3119" t="str">
            <v>NL200170</v>
          </cell>
          <cell r="B3119" t="str">
            <v>Nước mắm 900ML( 15 Chai/thùng )</v>
          </cell>
          <cell r="C3119" t="str">
            <v>Chai</v>
          </cell>
        </row>
        <row r="3120">
          <cell r="A3120" t="str">
            <v>NL200171</v>
          </cell>
          <cell r="B3120" t="str">
            <v>Nước mắm HQ 1L</v>
          </cell>
          <cell r="C3120" t="str">
            <v>Chai</v>
          </cell>
        </row>
        <row r="3121">
          <cell r="A3121" t="str">
            <v>NL200172</v>
          </cell>
          <cell r="B3121" t="str">
            <v>Nước mắm HQ (3kg/Can)</v>
          </cell>
          <cell r="C3121" t="str">
            <v>Can</v>
          </cell>
        </row>
        <row r="3122">
          <cell r="A3122" t="str">
            <v>NL200173</v>
          </cell>
          <cell r="B3122" t="str">
            <v>Ô liu có hạt 3kg</v>
          </cell>
          <cell r="C3122" t="str">
            <v>Hộp</v>
          </cell>
        </row>
        <row r="3123">
          <cell r="A3123" t="str">
            <v>NL200174</v>
          </cell>
          <cell r="B3123" t="str">
            <v>Ớt bột VN</v>
          </cell>
          <cell r="C3123" t="str">
            <v>kg</v>
          </cell>
        </row>
        <row r="3124">
          <cell r="A3124" t="str">
            <v>NL200175</v>
          </cell>
          <cell r="B3124" t="str">
            <v>Ớt bột Hàn Quốc</v>
          </cell>
          <cell r="C3124" t="str">
            <v>kg</v>
          </cell>
        </row>
        <row r="3125">
          <cell r="A3125" t="str">
            <v>NL200176</v>
          </cell>
          <cell r="B3125" t="str">
            <v>Ớt khô</v>
          </cell>
          <cell r="C3125" t="str">
            <v>kg</v>
          </cell>
        </row>
        <row r="3126">
          <cell r="A3126" t="str">
            <v>NL200177</v>
          </cell>
          <cell r="B3126" t="str">
            <v>Ớt ngâm</v>
          </cell>
          <cell r="C3126" t="str">
            <v>kg</v>
          </cell>
        </row>
        <row r="3127">
          <cell r="A3127" t="str">
            <v>NL200178</v>
          </cell>
          <cell r="B3127" t="str">
            <v>Phụ gia thực phẩm Sodium Benzoate</v>
          </cell>
          <cell r="C3127" t="str">
            <v>kg</v>
          </cell>
        </row>
        <row r="3128">
          <cell r="A3128" t="str">
            <v>NL200179</v>
          </cell>
          <cell r="B3128" t="str">
            <v>Phụ gia thực phẩm HYDROXYPROPYL METHYLCELLULOSE K20000-HPMC K20000 (LUZ)</v>
          </cell>
          <cell r="C3128" t="str">
            <v>kg</v>
          </cell>
        </row>
        <row r="3129">
          <cell r="A3129" t="str">
            <v>NL200180</v>
          </cell>
          <cell r="B3129" t="str">
            <v>Phẩm màu cam đỏ</v>
          </cell>
          <cell r="C3129" t="str">
            <v>gram</v>
          </cell>
        </row>
        <row r="3130">
          <cell r="A3130" t="str">
            <v>NL200181</v>
          </cell>
          <cell r="B3130" t="str">
            <v>Phẩm màu đỏ</v>
          </cell>
          <cell r="C3130" t="str">
            <v>ml</v>
          </cell>
        </row>
        <row r="3131">
          <cell r="A3131" t="str">
            <v>NL200182</v>
          </cell>
          <cell r="B3131" t="str">
            <v>Phẩm màu đỏ NM</v>
          </cell>
          <cell r="C3131" t="str">
            <v>kg</v>
          </cell>
        </row>
        <row r="3132">
          <cell r="A3132" t="str">
            <v>NL200183</v>
          </cell>
          <cell r="B3132" t="str">
            <v>Phẩm màu xanh nõn chuối 210gr/lọ</v>
          </cell>
          <cell r="C3132" t="str">
            <v>Lọ</v>
          </cell>
        </row>
        <row r="3133">
          <cell r="A3133" t="str">
            <v>NL200184</v>
          </cell>
          <cell r="B3133" t="str">
            <v>Phô mai bào</v>
          </cell>
          <cell r="C3133" t="str">
            <v>kg</v>
          </cell>
        </row>
        <row r="3134">
          <cell r="A3134" t="str">
            <v>NL200185</v>
          </cell>
          <cell r="B3134" t="str">
            <v>Phồng tôm nhỏ (100gr/gói)</v>
          </cell>
          <cell r="C3134" t="str">
            <v>Gói</v>
          </cell>
        </row>
        <row r="3135">
          <cell r="A3135" t="str">
            <v>NL200186</v>
          </cell>
          <cell r="B3135" t="str">
            <v>Phục linh</v>
          </cell>
          <cell r="C3135" t="str">
            <v>kg</v>
          </cell>
        </row>
        <row r="3136">
          <cell r="A3136" t="str">
            <v>NL200187</v>
          </cell>
          <cell r="B3136" t="str">
            <v>Phụ gia GELPRO HC48</v>
          </cell>
          <cell r="C3136" t="str">
            <v>kg</v>
          </cell>
        </row>
        <row r="3137">
          <cell r="A3137" t="str">
            <v>NL200188</v>
          </cell>
          <cell r="B3137" t="str">
            <v>Phụ gia thực phẩm IG Ashitide</v>
          </cell>
          <cell r="C3137" t="str">
            <v>kg</v>
          </cell>
        </row>
        <row r="3138">
          <cell r="A3138" t="str">
            <v>NL200189</v>
          </cell>
          <cell r="B3138" t="str">
            <v>Quế</v>
          </cell>
          <cell r="C3138" t="str">
            <v>kg</v>
          </cell>
        </row>
        <row r="3139">
          <cell r="A3139" t="str">
            <v>NL200190</v>
          </cell>
          <cell r="B3139" t="str">
            <v>Quy ( đương quy)</v>
          </cell>
          <cell r="C3139" t="str">
            <v>kg</v>
          </cell>
        </row>
        <row r="3140">
          <cell r="A3140" t="str">
            <v>NL200191</v>
          </cell>
          <cell r="B3140" t="str">
            <v>Rượu mai quế lộ (Trung Quốc)</v>
          </cell>
          <cell r="C3140" t="str">
            <v>Chai</v>
          </cell>
        </row>
        <row r="3141">
          <cell r="A3141" t="str">
            <v>NL200192</v>
          </cell>
          <cell r="B3141" t="str">
            <v>Rượu Soju Hàn Quốc 360ml/chai (20chai/thùng)</v>
          </cell>
          <cell r="C3141" t="str">
            <v>Chai</v>
          </cell>
        </row>
        <row r="3142">
          <cell r="A3142" t="str">
            <v>NL200193</v>
          </cell>
          <cell r="B3142" t="str">
            <v>Rượu trắng 60 độ (rượu đốt)</v>
          </cell>
          <cell r="C3142" t="str">
            <v>Lít</v>
          </cell>
        </row>
        <row r="3143">
          <cell r="A3143" t="str">
            <v>NL200194</v>
          </cell>
          <cell r="B3143" t="str">
            <v>Rượu trắng nhẹ (rửa chân gà)</v>
          </cell>
          <cell r="C3143" t="str">
            <v>Lít</v>
          </cell>
        </row>
        <row r="3144">
          <cell r="A3144" t="str">
            <v>NL200195</v>
          </cell>
          <cell r="B3144" t="str">
            <v>Sa nhân</v>
          </cell>
          <cell r="C3144" t="str">
            <v>kg</v>
          </cell>
        </row>
        <row r="3145">
          <cell r="A3145" t="str">
            <v>NL200196</v>
          </cell>
          <cell r="B3145" t="str">
            <v>Sa tế tôm (16 vỉ/thùng, 6 lọ/vỉ)</v>
          </cell>
          <cell r="C3145" t="str">
            <v>Vỉ</v>
          </cell>
        </row>
        <row r="3146">
          <cell r="A3146" t="str">
            <v>NL200197</v>
          </cell>
          <cell r="B3146" t="str">
            <v>Ớt khô Sa tế hủ thủy tinh 100g</v>
          </cell>
          <cell r="C3146" t="str">
            <v>Chai</v>
          </cell>
        </row>
        <row r="3147">
          <cell r="A3147" t="str">
            <v>NL200198</v>
          </cell>
          <cell r="B3147" t="str">
            <v>Sốt cà chua Thái Lan Chua Hah Seng 650g (12 chai/Thùng)</v>
          </cell>
          <cell r="C3147" t="str">
            <v>Chai</v>
          </cell>
        </row>
        <row r="3148">
          <cell r="A3148" t="str">
            <v>NL200199</v>
          </cell>
          <cell r="B3148" t="str">
            <v>Sốt chua ngọt</v>
          </cell>
          <cell r="C3148" t="str">
            <v>Chai</v>
          </cell>
        </row>
        <row r="3149">
          <cell r="A3149" t="str">
            <v>NL200200</v>
          </cell>
          <cell r="B3149" t="str">
            <v>Sốt gà Thái</v>
          </cell>
          <cell r="C3149" t="str">
            <v>Chai</v>
          </cell>
        </row>
        <row r="3150">
          <cell r="A3150" t="str">
            <v>NL200201</v>
          </cell>
          <cell r="B3150" t="str">
            <v>Sốt chấm Suki Chua Hah Seng 690g (12 chai/Thùng)</v>
          </cell>
          <cell r="C3150" t="str">
            <v>Chai</v>
          </cell>
        </row>
        <row r="3151">
          <cell r="A3151" t="str">
            <v>NL200202</v>
          </cell>
          <cell r="B3151" t="str">
            <v>Sốt tiêu đen</v>
          </cell>
          <cell r="C3151" t="str">
            <v>Hộp</v>
          </cell>
        </row>
        <row r="3152">
          <cell r="A3152" t="str">
            <v>NL200203</v>
          </cell>
          <cell r="B3152" t="str">
            <v>Sốt ướp cay Hàn Quốc</v>
          </cell>
          <cell r="C3152" t="str">
            <v>Chai</v>
          </cell>
        </row>
        <row r="3153">
          <cell r="A3153" t="str">
            <v>NL200204</v>
          </cell>
          <cell r="B3153" t="str">
            <v>Sốt ướp đồ nướng LKK 240g</v>
          </cell>
          <cell r="C3153" t="str">
            <v>Lọ</v>
          </cell>
        </row>
        <row r="3154">
          <cell r="A3154" t="str">
            <v>NL200205</v>
          </cell>
          <cell r="B3154" t="str">
            <v>Sốt Worcestershire Sauce (Sốt Steak Sauce)</v>
          </cell>
          <cell r="C3154" t="str">
            <v>Chai</v>
          </cell>
        </row>
        <row r="3155">
          <cell r="A3155" t="str">
            <v>NL200206</v>
          </cell>
          <cell r="B3155" t="str">
            <v>Sốt xá xíu Cholimex (200gr/hộp)</v>
          </cell>
          <cell r="C3155" t="str">
            <v>Hộp</v>
          </cell>
        </row>
        <row r="3156">
          <cell r="A3156" t="str">
            <v>NL200207</v>
          </cell>
          <cell r="B3156" t="str">
            <v>Sốt XO</v>
          </cell>
          <cell r="C3156" t="str">
            <v>Lọ</v>
          </cell>
        </row>
        <row r="3157">
          <cell r="A3157" t="str">
            <v>NL200208</v>
          </cell>
          <cell r="B3157" t="str">
            <v>Sữa bột nguyên kem cô gái</v>
          </cell>
          <cell r="C3157" t="str">
            <v>Hộp</v>
          </cell>
        </row>
        <row r="3158">
          <cell r="A3158" t="str">
            <v>NL200209</v>
          </cell>
          <cell r="B3158" t="str">
            <v>Sữa chua không đường VNM 100g</v>
          </cell>
          <cell r="C3158" t="str">
            <v>Hộp</v>
          </cell>
        </row>
        <row r="3159">
          <cell r="A3159" t="str">
            <v>NL200210</v>
          </cell>
          <cell r="B3159" t="str">
            <v>Sữa đặc hộp 1 lít</v>
          </cell>
          <cell r="C3159" t="str">
            <v>Hộp</v>
          </cell>
        </row>
        <row r="3160">
          <cell r="A3160" t="str">
            <v>NL200211</v>
          </cell>
          <cell r="B3160" t="str">
            <v>Sữa tươi có đường (1 lít/hộp) Vinamilk</v>
          </cell>
          <cell r="C3160" t="str">
            <v>Hộp</v>
          </cell>
        </row>
        <row r="3161">
          <cell r="A3161" t="str">
            <v>NL200212</v>
          </cell>
          <cell r="B3161" t="str">
            <v>Sữa tươi không đường (1 lít/hộp) Vinamilk</v>
          </cell>
          <cell r="C3161" t="str">
            <v>Hộp</v>
          </cell>
        </row>
        <row r="3162">
          <cell r="A3162" t="str">
            <v>NL200213</v>
          </cell>
          <cell r="B3162" t="str">
            <v>Sữa tươi không đường cô gái (1 lít/hộp)</v>
          </cell>
          <cell r="C3162" t="str">
            <v>Hộp</v>
          </cell>
        </row>
        <row r="3163">
          <cell r="A3163" t="str">
            <v>NL200214</v>
          </cell>
          <cell r="B3163" t="str">
            <v>Tai chua</v>
          </cell>
          <cell r="C3163" t="str">
            <v>kg</v>
          </cell>
        </row>
        <row r="3164">
          <cell r="A3164" t="str">
            <v>NL200215</v>
          </cell>
          <cell r="B3164" t="str">
            <v>Táo đen ( Táo tàu đen)</v>
          </cell>
          <cell r="C3164" t="str">
            <v>kg</v>
          </cell>
        </row>
        <row r="3165">
          <cell r="A3165" t="str">
            <v>NL200216</v>
          </cell>
          <cell r="B3165" t="str">
            <v>Táo đỏ ( khô )</v>
          </cell>
          <cell r="C3165" t="str">
            <v>kg</v>
          </cell>
        </row>
        <row r="3166">
          <cell r="A3166" t="str">
            <v>NL200217</v>
          </cell>
          <cell r="B3166" t="str">
            <v>Tàu xì (hạt)</v>
          </cell>
          <cell r="C3166" t="str">
            <v>kg</v>
          </cell>
        </row>
        <row r="3167">
          <cell r="A3167" t="str">
            <v>NL200218</v>
          </cell>
          <cell r="B3167" t="str">
            <v>Bột thạch rau con cá dẻo 10gr/gói</v>
          </cell>
          <cell r="C3167" t="str">
            <v>Gói</v>
          </cell>
        </row>
        <row r="3168">
          <cell r="A3168" t="str">
            <v>NL200219</v>
          </cell>
          <cell r="B3168" t="str">
            <v>Gia Vị Lẩu Thái AJQ</v>
          </cell>
          <cell r="C3168" t="str">
            <v>Gói</v>
          </cell>
        </row>
        <row r="3169">
          <cell r="A3169" t="str">
            <v>NL200220</v>
          </cell>
          <cell r="B3169" t="str">
            <v>Gia Vị Lẩu Thái Tom Yum Paste 454g</v>
          </cell>
          <cell r="C3169" t="str">
            <v>Lọ</v>
          </cell>
        </row>
        <row r="3170">
          <cell r="A3170" t="str">
            <v>NL200221</v>
          </cell>
          <cell r="B3170" t="str">
            <v>Thảo quả</v>
          </cell>
          <cell r="C3170" t="str">
            <v>kg</v>
          </cell>
        </row>
        <row r="3171">
          <cell r="A3171" t="str">
            <v>NL200222</v>
          </cell>
          <cell r="B3171" t="str">
            <v>Đường thốt nốt</v>
          </cell>
          <cell r="C3171" t="str">
            <v>kg</v>
          </cell>
        </row>
        <row r="3172">
          <cell r="A3172" t="str">
            <v>NL200223</v>
          </cell>
          <cell r="B3172" t="str">
            <v>Thục đen (Thục địa)</v>
          </cell>
          <cell r="C3172" t="str">
            <v>kg</v>
          </cell>
        </row>
        <row r="3173">
          <cell r="A3173" t="str">
            <v>NL200224</v>
          </cell>
          <cell r="B3173" t="str">
            <v>Tiêu bột Hàn Quốc 240gr/túi</v>
          </cell>
          <cell r="C3173" t="str">
            <v>Túi</v>
          </cell>
        </row>
        <row r="3174">
          <cell r="A3174" t="str">
            <v>NL200225</v>
          </cell>
          <cell r="B3174" t="str">
            <v>Tiêu sọ đen</v>
          </cell>
          <cell r="C3174" t="str">
            <v>kg</v>
          </cell>
        </row>
        <row r="3175">
          <cell r="A3175" t="str">
            <v>NL200226</v>
          </cell>
          <cell r="B3175" t="str">
            <v>Tiểu hồi</v>
          </cell>
          <cell r="C3175" t="str">
            <v>kg</v>
          </cell>
        </row>
        <row r="3176">
          <cell r="A3176" t="str">
            <v>NL200227</v>
          </cell>
          <cell r="B3176" t="str">
            <v>Tiêu sọ trắng</v>
          </cell>
          <cell r="C3176" t="str">
            <v>kg</v>
          </cell>
        </row>
        <row r="3177">
          <cell r="A3177" t="str">
            <v>NL200228</v>
          </cell>
          <cell r="B3177" t="str">
            <v>Tiêu xay</v>
          </cell>
          <cell r="C3177" t="str">
            <v>kg</v>
          </cell>
        </row>
        <row r="3178">
          <cell r="A3178" t="str">
            <v>NL200229</v>
          </cell>
          <cell r="B3178" t="str">
            <v>Tinh bột biến tính 06205</v>
          </cell>
          <cell r="C3178" t="str">
            <v>kg</v>
          </cell>
        </row>
        <row r="3179">
          <cell r="A3179" t="str">
            <v>NL200230</v>
          </cell>
          <cell r="B3179" t="str">
            <v>Tinh bột bắp Knorr 1kg*10G/T</v>
          </cell>
          <cell r="C3179" t="str">
            <v>kg</v>
          </cell>
        </row>
        <row r="3180">
          <cell r="A3180" t="str">
            <v>NL200231</v>
          </cell>
          <cell r="B3180" t="str">
            <v>Tinh bột biến tính - KREATION D8</v>
          </cell>
          <cell r="C3180" t="str">
            <v>kg</v>
          </cell>
        </row>
        <row r="3181">
          <cell r="A3181" t="str">
            <v>NL200232</v>
          </cell>
          <cell r="B3181" t="str">
            <v>Tinh than tre</v>
          </cell>
          <cell r="C3181" t="str">
            <v>kg</v>
          </cell>
        </row>
        <row r="3182">
          <cell r="A3182" t="str">
            <v>NL200233</v>
          </cell>
          <cell r="B3182" t="str">
            <v>Tôm nõn khô</v>
          </cell>
          <cell r="C3182" t="str">
            <v>kg</v>
          </cell>
        </row>
        <row r="3183">
          <cell r="A3183" t="str">
            <v>NL200234</v>
          </cell>
          <cell r="B3183" t="str">
            <v>Súp nền Tom Yum Park Knor</v>
          </cell>
          <cell r="C3183" t="str">
            <v>Hũ</v>
          </cell>
        </row>
        <row r="3184">
          <cell r="A3184" t="str">
            <v>NL200235</v>
          </cell>
          <cell r="B3184" t="str">
            <v>Tương ớt tỏi 226g Lee Kum Kee</v>
          </cell>
          <cell r="C3184" t="str">
            <v>Lọ</v>
          </cell>
        </row>
        <row r="3185">
          <cell r="A3185" t="str">
            <v>NL200236</v>
          </cell>
          <cell r="B3185" t="str">
            <v>Trần bì</v>
          </cell>
          <cell r="C3185" t="str">
            <v>kg</v>
          </cell>
        </row>
        <row r="3186">
          <cell r="A3186" t="str">
            <v>NL200237</v>
          </cell>
          <cell r="B3186" t="str">
            <v>Bánh tráng trảng bàng</v>
          </cell>
          <cell r="C3186" t="str">
            <v>Bịch</v>
          </cell>
        </row>
        <row r="3187">
          <cell r="A3187" t="str">
            <v>NL200238</v>
          </cell>
          <cell r="B3187" t="str">
            <v>Tương cà Trung Thành (6 can/thùng)</v>
          </cell>
          <cell r="C3187" t="str">
            <v>Can</v>
          </cell>
        </row>
        <row r="3188">
          <cell r="A3188" t="str">
            <v>NL200239</v>
          </cell>
          <cell r="B3188" t="str">
            <v>Tương cà Cholimex</v>
          </cell>
          <cell r="C3188" t="str">
            <v>Can</v>
          </cell>
        </row>
        <row r="3189">
          <cell r="A3189" t="str">
            <v>NL200240</v>
          </cell>
          <cell r="B3189" t="str">
            <v>Tương cà Chin Su 2.1kg (6 chai/thùng)</v>
          </cell>
          <cell r="C3189" t="str">
            <v>Chai</v>
          </cell>
        </row>
        <row r="3190">
          <cell r="A3190" t="str">
            <v>NL200241</v>
          </cell>
          <cell r="B3190" t="str">
            <v>Tương hột ớt ( Tương đậu bản) 226gr/hũ</v>
          </cell>
          <cell r="C3190" t="str">
            <v>Hộp</v>
          </cell>
        </row>
        <row r="3191">
          <cell r="A3191" t="str">
            <v>NL200242</v>
          </cell>
          <cell r="B3191" t="str">
            <v>Tương đậu Samjang HQ (14kg/thùng)</v>
          </cell>
          <cell r="C3191" t="str">
            <v>kg</v>
          </cell>
        </row>
        <row r="3192">
          <cell r="A3192" t="str">
            <v>NL200243</v>
          </cell>
          <cell r="B3192" t="str">
            <v>Nước tương đậu nành (Nam Dương)</v>
          </cell>
          <cell r="C3192" t="str">
            <v>Chai</v>
          </cell>
        </row>
        <row r="3193">
          <cell r="A3193" t="str">
            <v>NL200244</v>
          </cell>
          <cell r="B3193" t="str">
            <v>Tương hột ớt ( Tương đậu bản) 2,04 kg/ bình</v>
          </cell>
          <cell r="C3193" t="str">
            <v>kg</v>
          </cell>
        </row>
        <row r="3194">
          <cell r="A3194" t="str">
            <v>NL200245</v>
          </cell>
          <cell r="B3194" t="str">
            <v>Tương trụ hải sản Hải Thiên 7kg/bình</v>
          </cell>
          <cell r="C3194" t="str">
            <v>kg</v>
          </cell>
        </row>
        <row r="3195">
          <cell r="A3195" t="str">
            <v>NL200246</v>
          </cell>
          <cell r="B3195" t="str">
            <v>Nước tương Hải Thiên 1.9L</v>
          </cell>
          <cell r="C3195" t="str">
            <v>Chai</v>
          </cell>
        </row>
        <row r="3196">
          <cell r="A3196" t="str">
            <v>NL200247</v>
          </cell>
          <cell r="B3196" t="str">
            <v>Nước tương Kikkoman (Chai Thủy Tinh) 150ml</v>
          </cell>
          <cell r="C3196" t="str">
            <v>Chai</v>
          </cell>
        </row>
        <row r="3197">
          <cell r="A3197" t="str">
            <v>NL200248</v>
          </cell>
          <cell r="B3197" t="str">
            <v>Tương ớt Cholimex (6 can/thùng)</v>
          </cell>
          <cell r="C3197" t="str">
            <v>Can</v>
          </cell>
        </row>
        <row r="3198">
          <cell r="A3198" t="str">
            <v>NL200249</v>
          </cell>
          <cell r="B3198" t="str">
            <v>Tương bần ( 0.5kg/chai )</v>
          </cell>
          <cell r="C3198" t="str">
            <v>Chai</v>
          </cell>
        </row>
        <row r="3199">
          <cell r="A3199" t="str">
            <v>NL200250</v>
          </cell>
          <cell r="B3199" t="str">
            <v>Nước tương Maggi 700ml</v>
          </cell>
          <cell r="C3199" t="str">
            <v>Chai</v>
          </cell>
        </row>
        <row r="3200">
          <cell r="A3200" t="str">
            <v>NL200251</v>
          </cell>
          <cell r="B3200" t="str">
            <v>Tương ớt Trung Thành (6 can/thùng)</v>
          </cell>
          <cell r="C3200" t="str">
            <v>Chai</v>
          </cell>
        </row>
        <row r="3201">
          <cell r="A3201" t="str">
            <v>NL200252</v>
          </cell>
          <cell r="B3201" t="str">
            <v>Tương ớt Chin Su 2.1kg (6 chai/thùng)</v>
          </cell>
          <cell r="C3201" t="str">
            <v>Chai</v>
          </cell>
        </row>
        <row r="3202">
          <cell r="A3202" t="str">
            <v>NL200253</v>
          </cell>
          <cell r="B3202" t="str">
            <v>Tương ớt HQ (14kg/thùng)</v>
          </cell>
          <cell r="C3202" t="str">
            <v>kg</v>
          </cell>
        </row>
        <row r="3203">
          <cell r="A3203" t="str">
            <v>NL200254</v>
          </cell>
          <cell r="B3203" t="str">
            <v>Tương ớt tỏi 240g</v>
          </cell>
          <cell r="C3203" t="str">
            <v>Lọ</v>
          </cell>
        </row>
        <row r="3204">
          <cell r="A3204" t="str">
            <v>NL200255</v>
          </cell>
          <cell r="B3204" t="str">
            <v>Tương trụ hàu Hải Thiên 6.5kg/bình</v>
          </cell>
          <cell r="C3204" t="str">
            <v>kg</v>
          </cell>
        </row>
        <row r="3205">
          <cell r="A3205" t="str">
            <v>NL200256</v>
          </cell>
          <cell r="B3205" t="str">
            <v>Tương xí muội LKK 2.31kg/bình</v>
          </cell>
          <cell r="C3205" t="str">
            <v>kg</v>
          </cell>
        </row>
        <row r="3206">
          <cell r="A3206" t="str">
            <v>NL200257</v>
          </cell>
          <cell r="B3206" t="str">
            <v>Vang Đà Lạt (vang thăng long) 750ml</v>
          </cell>
          <cell r="C3206" t="str">
            <v>Chai</v>
          </cell>
        </row>
        <row r="3207">
          <cell r="A3207" t="str">
            <v>NL200258</v>
          </cell>
          <cell r="B3207" t="str">
            <v>Rượu Vang thăng long 700ml (12 chai/thùng)</v>
          </cell>
          <cell r="C3207" t="str">
            <v>Chai</v>
          </cell>
        </row>
        <row r="3208">
          <cell r="A3208" t="str">
            <v>NL200259</v>
          </cell>
          <cell r="B3208" t="str">
            <v>Bột Vani ống ( 1 hộp 10 ống )</v>
          </cell>
          <cell r="C3208" t="str">
            <v>Tuýp</v>
          </cell>
        </row>
        <row r="3209">
          <cell r="A3209" t="str">
            <v>NL200260</v>
          </cell>
          <cell r="B3209" t="str">
            <v>Vỏ bánh tráng đậu xanh</v>
          </cell>
          <cell r="C3209" t="str">
            <v>Gói</v>
          </cell>
        </row>
        <row r="3210">
          <cell r="A3210" t="str">
            <v>NL200261</v>
          </cell>
          <cell r="B3210" t="str">
            <v>Vỏ quýt khô</v>
          </cell>
          <cell r="C3210" t="str">
            <v>kg</v>
          </cell>
        </row>
        <row r="3211">
          <cell r="A3211" t="str">
            <v>NL200262</v>
          </cell>
          <cell r="B3211" t="str">
            <v>Vừng rang</v>
          </cell>
          <cell r="C3211" t="str">
            <v>kg</v>
          </cell>
        </row>
        <row r="3212">
          <cell r="A3212" t="str">
            <v>NL200263</v>
          </cell>
          <cell r="B3212" t="str">
            <v>Vừng sống</v>
          </cell>
          <cell r="C3212" t="str">
            <v>kg</v>
          </cell>
        </row>
        <row r="3213">
          <cell r="A3213" t="str">
            <v>NL200264</v>
          </cell>
          <cell r="B3213" t="str">
            <v>Xì dầu đặc hương nấm 500ml</v>
          </cell>
          <cell r="C3213" t="str">
            <v>Chai</v>
          </cell>
        </row>
        <row r="3214">
          <cell r="A3214" t="str">
            <v>NL200265</v>
          </cell>
          <cell r="B3214" t="str">
            <v>Xì dầu đậu nành thượng hạng lkk 500ml</v>
          </cell>
          <cell r="C3214" t="str">
            <v>Chai</v>
          </cell>
        </row>
        <row r="3215">
          <cell r="A3215" t="str">
            <v>NL200266</v>
          </cell>
          <cell r="B3215" t="str">
            <v>Xì dầu Hàn Quốc (13 lít/can)</v>
          </cell>
          <cell r="C3215" t="str">
            <v>Can</v>
          </cell>
        </row>
        <row r="3216">
          <cell r="A3216" t="str">
            <v>NL200267</v>
          </cell>
          <cell r="B3216" t="str">
            <v>Nước tương tam thái tử 2B*12C*500ml/thùng</v>
          </cell>
          <cell r="C3216" t="str">
            <v>Chai</v>
          </cell>
        </row>
        <row r="3217">
          <cell r="A3217" t="str">
            <v>NL200268</v>
          </cell>
          <cell r="B3217" t="str">
            <v>Xì dầu đặc biệt LKK 500ml</v>
          </cell>
          <cell r="C3217" t="str">
            <v>Chai</v>
          </cell>
        </row>
        <row r="3218">
          <cell r="A3218" t="str">
            <v>NL200269</v>
          </cell>
          <cell r="B3218" t="str">
            <v>Xì dầu loãng Nam Dương (500g) (Sd Sốt chấm thịt nướng)</v>
          </cell>
          <cell r="C3218" t="str">
            <v>Chai</v>
          </cell>
        </row>
        <row r="3219">
          <cell r="A3219" t="str">
            <v>NL200270</v>
          </cell>
          <cell r="B3219" t="str">
            <v>Xôi chiên phồng (500g)</v>
          </cell>
          <cell r="C3219" t="str">
            <v>Gói</v>
          </cell>
        </row>
        <row r="3220">
          <cell r="A3220" t="str">
            <v>NL200271</v>
          </cell>
          <cell r="B3220" t="str">
            <v>Xuyên tiêu đỏ</v>
          </cell>
          <cell r="C3220" t="str">
            <v>kg</v>
          </cell>
        </row>
        <row r="3221">
          <cell r="A3221" t="str">
            <v>NL200272</v>
          </cell>
          <cell r="B3221" t="str">
            <v>Xuyên tiêu xanh (Hoa tiêu)</v>
          </cell>
          <cell r="C3221" t="str">
            <v>kg</v>
          </cell>
        </row>
        <row r="3222">
          <cell r="A3222" t="str">
            <v>NL200273</v>
          </cell>
          <cell r="B3222" t="str">
            <v>Ý dĩ</v>
          </cell>
          <cell r="C3222" t="str">
            <v>kg</v>
          </cell>
        </row>
        <row r="3223">
          <cell r="A3223" t="str">
            <v>NL200274</v>
          </cell>
          <cell r="B3223" t="str">
            <v>Khoai tây chiên (cọng) (200g/suất)</v>
          </cell>
          <cell r="C3223" t="str">
            <v>Suất</v>
          </cell>
        </row>
        <row r="3224">
          <cell r="A3224" t="str">
            <v>NL200275</v>
          </cell>
          <cell r="B3224" t="str">
            <v>Hắc xì dầu đặc biệt LKK 1.75L</v>
          </cell>
          <cell r="C3224" t="str">
            <v>Can</v>
          </cell>
        </row>
        <row r="3225">
          <cell r="A3225" t="str">
            <v>NL200276</v>
          </cell>
          <cell r="B3225" t="str">
            <v>Dầu đậu nành sim ly 5L</v>
          </cell>
          <cell r="C3225" t="str">
            <v>Can</v>
          </cell>
        </row>
        <row r="3226">
          <cell r="A3226" t="str">
            <v>NL200277</v>
          </cell>
          <cell r="B3226" t="str">
            <v>Nước xốt hải sản LKK 410ml</v>
          </cell>
          <cell r="C3226" t="str">
            <v>Chai</v>
          </cell>
        </row>
        <row r="3227">
          <cell r="A3227" t="str">
            <v>NL200278</v>
          </cell>
          <cell r="B3227" t="str">
            <v>Rượu mận</v>
          </cell>
          <cell r="C3227" t="str">
            <v>Lít</v>
          </cell>
        </row>
        <row r="3228">
          <cell r="A3228" t="str">
            <v>NL200279</v>
          </cell>
          <cell r="B3228" t="str">
            <v>Khoai tây chiên (kg)</v>
          </cell>
          <cell r="C3228" t="str">
            <v>kg</v>
          </cell>
        </row>
        <row r="3229">
          <cell r="A3229" t="str">
            <v>NL200280</v>
          </cell>
          <cell r="B3229" t="str">
            <v>Kim chi</v>
          </cell>
          <cell r="C3229" t="str">
            <v>kg</v>
          </cell>
        </row>
        <row r="3230">
          <cell r="A3230" t="str">
            <v>NL200281</v>
          </cell>
          <cell r="B3230" t="str">
            <v>Sốt sa cha LKK 330gr</v>
          </cell>
          <cell r="C3230" t="str">
            <v>Hộp</v>
          </cell>
        </row>
        <row r="3231">
          <cell r="A3231" t="str">
            <v>NL200282</v>
          </cell>
          <cell r="B3231" t="str">
            <v>Phẩm màu gạch tôm</v>
          </cell>
          <cell r="C3231" t="str">
            <v>kg</v>
          </cell>
        </row>
        <row r="3232">
          <cell r="A3232" t="str">
            <v>NL200283</v>
          </cell>
          <cell r="B3232" t="str">
            <v>Tàu Hũ Ki Hongkong</v>
          </cell>
          <cell r="C3232" t="str">
            <v>Lá</v>
          </cell>
        </row>
        <row r="3233">
          <cell r="A3233" t="str">
            <v>NL200284</v>
          </cell>
          <cell r="B3233" t="str">
            <v>Lá Sủi Cảo (100 lá/ tập)</v>
          </cell>
          <cell r="C3233" t="str">
            <v>Tập</v>
          </cell>
        </row>
        <row r="3234">
          <cell r="A3234" t="str">
            <v>NL200285</v>
          </cell>
          <cell r="B3234" t="str">
            <v>Bột quế</v>
          </cell>
          <cell r="C3234" t="str">
            <v>kg</v>
          </cell>
        </row>
        <row r="3235">
          <cell r="A3235" t="str">
            <v>NL200286</v>
          </cell>
          <cell r="B3235" t="str">
            <v>Bột baking soda 454g</v>
          </cell>
          <cell r="C3235" t="str">
            <v>Hộp</v>
          </cell>
        </row>
        <row r="3236">
          <cell r="A3236" t="str">
            <v>NL200287</v>
          </cell>
          <cell r="B3236" t="str">
            <v>Mỡ trừu Criso Shortening 1,36kg/hộp</v>
          </cell>
          <cell r="C3236" t="str">
            <v>Hộp</v>
          </cell>
        </row>
        <row r="3237">
          <cell r="A3237" t="str">
            <v>NL200288</v>
          </cell>
          <cell r="B3237" t="str">
            <v>Phẩm màu cam đỏ H5507 500gr/hũ</v>
          </cell>
          <cell r="C3237" t="str">
            <v>Hũ</v>
          </cell>
        </row>
        <row r="3238">
          <cell r="A3238" t="str">
            <v>NL200289</v>
          </cell>
          <cell r="B3238" t="str">
            <v>Bột chiên Tempura (700gr/gói)</v>
          </cell>
          <cell r="C3238" t="str">
            <v>Gói</v>
          </cell>
        </row>
        <row r="3239">
          <cell r="A3239" t="str">
            <v>NL200290</v>
          </cell>
          <cell r="B3239" t="str">
            <v>Cơm lam</v>
          </cell>
          <cell r="C3239" t="str">
            <v>cái</v>
          </cell>
        </row>
        <row r="3240">
          <cell r="A3240" t="str">
            <v>NL200291</v>
          </cell>
          <cell r="B3240" t="str">
            <v>Gạo nếp đồi</v>
          </cell>
          <cell r="C3240" t="str">
            <v>kg</v>
          </cell>
        </row>
        <row r="3241">
          <cell r="A3241" t="str">
            <v>NL200292</v>
          </cell>
          <cell r="B3241" t="str">
            <v>Bột chiên Tempura (450gr/gói)</v>
          </cell>
          <cell r="C3241" t="str">
            <v>Gói</v>
          </cell>
        </row>
        <row r="3242">
          <cell r="A3242" t="str">
            <v>NL200293</v>
          </cell>
          <cell r="B3242" t="str">
            <v>Bột nở Barking Powder 2kg*6H/T</v>
          </cell>
          <cell r="C3242" t="str">
            <v>Hộp</v>
          </cell>
        </row>
        <row r="3243">
          <cell r="A3243" t="str">
            <v>NL200294</v>
          </cell>
          <cell r="B3243" t="str">
            <v>Súp nền thịt heo (Knor súp nền thịt heo) 1.5kg</v>
          </cell>
          <cell r="C3243" t="str">
            <v>Hũ</v>
          </cell>
        </row>
        <row r="3244">
          <cell r="A3244" t="str">
            <v>NL200296</v>
          </cell>
          <cell r="B3244" t="str">
            <v>Nước tương Tam thái tử nhất ca 500ml</v>
          </cell>
          <cell r="C3244" t="str">
            <v>Chai</v>
          </cell>
        </row>
        <row r="3245">
          <cell r="A3245" t="str">
            <v>NL200297</v>
          </cell>
          <cell r="B3245" t="str">
            <v>Mắm mặn Hưng Thịnh (5 lít/can)</v>
          </cell>
          <cell r="C3245" t="str">
            <v>Lít</v>
          </cell>
        </row>
        <row r="3246">
          <cell r="A3246" t="str">
            <v>NL200299</v>
          </cell>
          <cell r="B3246" t="str">
            <v>Xì dầu đậu nành LKK 1.75L</v>
          </cell>
          <cell r="C3246" t="str">
            <v>Chai</v>
          </cell>
        </row>
        <row r="3247">
          <cell r="A3247" t="str">
            <v>NL200300</v>
          </cell>
          <cell r="B3247" t="str">
            <v>Giấm đen LKK 500ml</v>
          </cell>
          <cell r="C3247" t="str">
            <v>Chai</v>
          </cell>
        </row>
        <row r="3248">
          <cell r="A3248" t="str">
            <v>NL200301</v>
          </cell>
          <cell r="B3248" t="str">
            <v>Rong biển tươi</v>
          </cell>
          <cell r="C3248" t="str">
            <v>kg</v>
          </cell>
        </row>
        <row r="3249">
          <cell r="A3249" t="str">
            <v>NL200302</v>
          </cell>
          <cell r="B3249" t="str">
            <v>Bánh đa nem Hà Tĩnh (Thổ Hà) (18 lá/tệp)</v>
          </cell>
          <cell r="C3249" t="str">
            <v>Lá</v>
          </cell>
        </row>
        <row r="3250">
          <cell r="A3250" t="str">
            <v>NL200303</v>
          </cell>
          <cell r="B3250" t="str">
            <v>Bột điều</v>
          </cell>
          <cell r="C3250" t="str">
            <v>kg</v>
          </cell>
        </row>
        <row r="3251">
          <cell r="A3251" t="str">
            <v>NL200304</v>
          </cell>
          <cell r="B3251" t="str">
            <v>Màu nhũ kim vàng (10g/lọ)</v>
          </cell>
          <cell r="C3251" t="str">
            <v>Lọ</v>
          </cell>
        </row>
        <row r="3252">
          <cell r="A3252" t="str">
            <v>NL200305</v>
          </cell>
          <cell r="B3252" t="str">
            <v>Xì dầu càng cua 500ml</v>
          </cell>
          <cell r="C3252" t="str">
            <v>Chai</v>
          </cell>
        </row>
        <row r="3253">
          <cell r="A3253" t="str">
            <v>NL200306</v>
          </cell>
          <cell r="B3253" t="str">
            <v>Mật ong (500ml/chai)</v>
          </cell>
          <cell r="C3253" t="str">
            <v>Chai</v>
          </cell>
        </row>
        <row r="3254">
          <cell r="A3254" t="str">
            <v>NL200307</v>
          </cell>
          <cell r="B3254" t="str">
            <v>Muối ớt chua cay Đức Hải (500gr*24G/T)</v>
          </cell>
          <cell r="C3254" t="str">
            <v>Gói</v>
          </cell>
        </row>
        <row r="3255">
          <cell r="A3255" t="str">
            <v>NL200308</v>
          </cell>
          <cell r="B3255" t="str">
            <v>Mắm tôm chua</v>
          </cell>
          <cell r="C3255" t="str">
            <v>kg</v>
          </cell>
        </row>
        <row r="3256">
          <cell r="A3256" t="str">
            <v>NL200309</v>
          </cell>
          <cell r="B3256" t="str">
            <v>Cá bào mỏng sấy khô 500Gr</v>
          </cell>
          <cell r="C3256" t="str">
            <v>Gói</v>
          </cell>
        </row>
        <row r="3257">
          <cell r="A3257" t="str">
            <v>NL200310</v>
          </cell>
          <cell r="B3257" t="str">
            <v>Nước sốt Shiro Dashi Ninben 1.8 lít</v>
          </cell>
          <cell r="C3257" t="str">
            <v>Chai</v>
          </cell>
        </row>
        <row r="3258">
          <cell r="A3258" t="str">
            <v>NL200311</v>
          </cell>
          <cell r="B3258" t="str">
            <v>Bơ lạc 510gr*12 lọ/T</v>
          </cell>
          <cell r="C3258" t="str">
            <v>Lọ</v>
          </cell>
        </row>
        <row r="3259">
          <cell r="A3259" t="str">
            <v>NL200312</v>
          </cell>
          <cell r="B3259" t="str">
            <v>Tương hột ớt ( Tương đậu bản) 2,04 kg/Hộp</v>
          </cell>
          <cell r="C3259" t="str">
            <v>Hộp</v>
          </cell>
        </row>
        <row r="3260">
          <cell r="A3260" t="str">
            <v>NL200313</v>
          </cell>
          <cell r="B3260" t="str">
            <v>Ngô hộp (230g/hộp) (24 hộp/thùng)</v>
          </cell>
          <cell r="C3260" t="str">
            <v>Hộp</v>
          </cell>
        </row>
        <row r="3261">
          <cell r="A3261" t="str">
            <v>NL200314</v>
          </cell>
          <cell r="B3261" t="str">
            <v>Đậu Hà lan đông lạnh</v>
          </cell>
          <cell r="C3261" t="str">
            <v>kg</v>
          </cell>
        </row>
        <row r="3262">
          <cell r="A3262" t="str">
            <v>NL200315</v>
          </cell>
          <cell r="B3262" t="str">
            <v>Dầu mè 150ml</v>
          </cell>
          <cell r="C3262" t="str">
            <v>Chai</v>
          </cell>
        </row>
        <row r="3263">
          <cell r="A3263" t="str">
            <v>NL200316</v>
          </cell>
          <cell r="B3263" t="str">
            <v>Phẩm màu siêu đỏ 210gr/lọ</v>
          </cell>
          <cell r="C3263" t="str">
            <v>Lọ</v>
          </cell>
        </row>
        <row r="3264">
          <cell r="A3264" t="str">
            <v>NL200317</v>
          </cell>
          <cell r="B3264" t="str">
            <v>Phẩm màu đen 210gr/lọ</v>
          </cell>
          <cell r="C3264" t="str">
            <v>Lọ</v>
          </cell>
        </row>
        <row r="3265">
          <cell r="A3265" t="str">
            <v>NL200318</v>
          </cell>
          <cell r="B3265" t="str">
            <v>Sốt Mayonnaise Aji-Mayo (4 hộp/thùng, 3kg/hộp)</v>
          </cell>
          <cell r="C3265" t="str">
            <v>kg</v>
          </cell>
        </row>
        <row r="3266">
          <cell r="A3266" t="str">
            <v>NL200319</v>
          </cell>
          <cell r="B3266" t="str">
            <v>Bơ Anchor (1kg/gói)</v>
          </cell>
          <cell r="C3266" t="str">
            <v>kg</v>
          </cell>
        </row>
        <row r="3267">
          <cell r="A3267" t="str">
            <v>NL200320</v>
          </cell>
          <cell r="B3267" t="str">
            <v>Bột hương bò</v>
          </cell>
          <cell r="C3267" t="str">
            <v>kg</v>
          </cell>
        </row>
        <row r="3268">
          <cell r="A3268" t="str">
            <v>NL200321</v>
          </cell>
          <cell r="B3268" t="str">
            <v>Vỏ ram vàng nghệ</v>
          </cell>
          <cell r="C3268" t="str">
            <v>kg</v>
          </cell>
        </row>
        <row r="3269">
          <cell r="A3269" t="str">
            <v>NL200322</v>
          </cell>
          <cell r="B3269" t="str">
            <v>Phẩm màu xanh lá 500gr/chai</v>
          </cell>
          <cell r="C3269" t="str">
            <v>Chai</v>
          </cell>
        </row>
        <row r="3270">
          <cell r="A3270" t="str">
            <v>NL200323</v>
          </cell>
          <cell r="B3270" t="str">
            <v>Bánh Đa Cua</v>
          </cell>
          <cell r="C3270" t="str">
            <v>kg</v>
          </cell>
        </row>
        <row r="3271">
          <cell r="A3271" t="str">
            <v>NL200324</v>
          </cell>
          <cell r="B3271" t="str">
            <v>Miến</v>
          </cell>
          <cell r="C3271" t="str">
            <v>kg</v>
          </cell>
        </row>
        <row r="3272">
          <cell r="A3272" t="str">
            <v>NL200325</v>
          </cell>
          <cell r="B3272" t="str">
            <v>Tàu hũ ki cuộn (14 cuộn/hộp, 15 hộp/thùng)</v>
          </cell>
          <cell r="C3272" t="str">
            <v>Hộp</v>
          </cell>
        </row>
        <row r="3273">
          <cell r="A3273" t="str">
            <v>NL200326</v>
          </cell>
          <cell r="B3273" t="str">
            <v>Phẩm màu cam đỏ Thái Lan (500gr/hộp)</v>
          </cell>
          <cell r="C3273" t="str">
            <v>Hộp</v>
          </cell>
        </row>
        <row r="3274">
          <cell r="A3274" t="str">
            <v>NL200327</v>
          </cell>
          <cell r="B3274" t="str">
            <v>Phẩm màu cam đỏ TQ (500gr/hộp)</v>
          </cell>
          <cell r="C3274" t="str">
            <v>Hộp</v>
          </cell>
        </row>
        <row r="3275">
          <cell r="A3275" t="str">
            <v>NL200328</v>
          </cell>
          <cell r="B3275" t="str">
            <v>Phẩm màu tím hoa cà (210gr/lọ)</v>
          </cell>
          <cell r="C3275" t="str">
            <v>Lọ</v>
          </cell>
        </row>
        <row r="3276">
          <cell r="A3276" t="str">
            <v>NL200329</v>
          </cell>
          <cell r="B3276" t="str">
            <v>Bột sầu riêng</v>
          </cell>
          <cell r="C3276" t="str">
            <v>kg</v>
          </cell>
        </row>
        <row r="3277">
          <cell r="A3277" t="str">
            <v>NL200330</v>
          </cell>
          <cell r="B3277" t="str">
            <v>Dầu hào chay LKK 255gr</v>
          </cell>
          <cell r="C3277" t="str">
            <v>Chai</v>
          </cell>
        </row>
        <row r="3278">
          <cell r="A3278" t="str">
            <v>NL200331</v>
          </cell>
          <cell r="B3278" t="str">
            <v>Mắm nêm chay 250gr</v>
          </cell>
          <cell r="C3278" t="str">
            <v>Chai</v>
          </cell>
        </row>
        <row r="3279">
          <cell r="A3279" t="str">
            <v>NL200332</v>
          </cell>
          <cell r="B3279" t="str">
            <v>Hạt nêm chay 220gr</v>
          </cell>
          <cell r="C3279" t="str">
            <v>Gói</v>
          </cell>
        </row>
        <row r="3280">
          <cell r="A3280" t="str">
            <v>NL200333</v>
          </cell>
          <cell r="B3280" t="str">
            <v>Nước mắm chay 330ml</v>
          </cell>
          <cell r="C3280" t="str">
            <v>Chai</v>
          </cell>
        </row>
        <row r="3281">
          <cell r="A3281" t="str">
            <v>NL200334</v>
          </cell>
          <cell r="B3281" t="str">
            <v>Rong biển sushi (100 lá/gói)</v>
          </cell>
          <cell r="C3281" t="str">
            <v>Gói</v>
          </cell>
        </row>
        <row r="3282">
          <cell r="A3282" t="str">
            <v>NL200335</v>
          </cell>
          <cell r="B3282" t="str">
            <v>Phô mai lá Emborg 200gr/gói</v>
          </cell>
          <cell r="C3282" t="str">
            <v>Gói</v>
          </cell>
        </row>
        <row r="3283">
          <cell r="A3283" t="str">
            <v>NL200336</v>
          </cell>
          <cell r="B3283" t="str">
            <v>Bột nở (baking powder) 100gr</v>
          </cell>
          <cell r="C3283" t="str">
            <v>Chai</v>
          </cell>
        </row>
        <row r="3284">
          <cell r="A3284" t="str">
            <v>NL200337</v>
          </cell>
          <cell r="B3284" t="str">
            <v>Nước cốt dừa xim 200ml/hộp</v>
          </cell>
          <cell r="C3284" t="str">
            <v>Hộp</v>
          </cell>
        </row>
        <row r="3285">
          <cell r="A3285" t="str">
            <v>NL200338</v>
          </cell>
          <cell r="B3285" t="str">
            <v>Miến dong 450gr/Gói</v>
          </cell>
          <cell r="C3285" t="str">
            <v>Gói</v>
          </cell>
        </row>
        <row r="3286">
          <cell r="A3286" t="str">
            <v>NL200339</v>
          </cell>
          <cell r="B3286" t="str">
            <v>Bột mì thủy tiên (22kg/bao)</v>
          </cell>
          <cell r="C3286" t="str">
            <v>kg</v>
          </cell>
        </row>
        <row r="3287">
          <cell r="A3287" t="str">
            <v>NL200340</v>
          </cell>
          <cell r="B3287" t="str">
            <v>Bột mì kim tượng 22kg</v>
          </cell>
          <cell r="C3287" t="str">
            <v>kg</v>
          </cell>
        </row>
        <row r="3288">
          <cell r="A3288" t="str">
            <v>NL200341</v>
          </cell>
          <cell r="B3288" t="str">
            <v>Rượu hoa tiêu</v>
          </cell>
          <cell r="C3288" t="str">
            <v>Chai</v>
          </cell>
        </row>
        <row r="3289">
          <cell r="A3289" t="str">
            <v>NL200342</v>
          </cell>
          <cell r="B3289" t="str">
            <v>Sốt bào ngư L1 390gr (12c/T)</v>
          </cell>
          <cell r="C3289" t="str">
            <v>Chai</v>
          </cell>
        </row>
        <row r="3290">
          <cell r="A3290" t="str">
            <v>NL200343</v>
          </cell>
          <cell r="B3290" t="str">
            <v>Sốt tương ngọt LKK 2.27kg*6H/T</v>
          </cell>
          <cell r="C3290" t="str">
            <v>Hộp</v>
          </cell>
        </row>
        <row r="3291">
          <cell r="A3291" t="str">
            <v>NL200344</v>
          </cell>
          <cell r="B3291" t="str">
            <v>Sữa tam hoa Extra 385gr*48 hộp/T</v>
          </cell>
          <cell r="C3291" t="str">
            <v>Hộp</v>
          </cell>
        </row>
        <row r="3292">
          <cell r="A3292" t="str">
            <v>NL200345</v>
          </cell>
          <cell r="B3292" t="str">
            <v>Tương trụ hầu LKK 240g/lọ</v>
          </cell>
          <cell r="C3292" t="str">
            <v>Lọ</v>
          </cell>
        </row>
        <row r="3293">
          <cell r="A3293" t="str">
            <v>NL200346</v>
          </cell>
          <cell r="B3293" t="str">
            <v>Sò điệp khô</v>
          </cell>
          <cell r="C3293" t="str">
            <v>kg</v>
          </cell>
        </row>
        <row r="3294">
          <cell r="A3294" t="str">
            <v>NL200347</v>
          </cell>
          <cell r="B3294" t="str">
            <v>Rượu nấu ăn Mirin Hàn Quốc 1.8L/chai</v>
          </cell>
          <cell r="C3294" t="str">
            <v>Chai</v>
          </cell>
        </row>
        <row r="3295">
          <cell r="A3295" t="str">
            <v>NL200348</v>
          </cell>
          <cell r="B3295" t="str">
            <v>Kem tươi Tatua NZ 1L</v>
          </cell>
          <cell r="C3295" t="str">
            <v>Túi</v>
          </cell>
        </row>
        <row r="3296">
          <cell r="A3296" t="str">
            <v>NL200349</v>
          </cell>
          <cell r="B3296" t="str">
            <v>Bơ lạc Đỉnh Hảo 400g</v>
          </cell>
          <cell r="C3296" t="str">
            <v>Lọ</v>
          </cell>
        </row>
        <row r="3297">
          <cell r="A3297" t="str">
            <v>NL200350</v>
          </cell>
          <cell r="B3297" t="str">
            <v>Bột nổi Mama Choice 800g</v>
          </cell>
          <cell r="C3297" t="str">
            <v>Lọ</v>
          </cell>
        </row>
        <row r="3298">
          <cell r="A3298" t="str">
            <v>NL200351</v>
          </cell>
          <cell r="B3298" t="str">
            <v>Bột cacao (500g/túi)</v>
          </cell>
          <cell r="C3298" t="str">
            <v>kg</v>
          </cell>
        </row>
        <row r="3299">
          <cell r="A3299" t="str">
            <v>NL200352</v>
          </cell>
          <cell r="B3299" t="str">
            <v>Bơ lạc 5kg/can</v>
          </cell>
          <cell r="C3299" t="str">
            <v>Can</v>
          </cell>
        </row>
        <row r="3300">
          <cell r="A3300" t="str">
            <v>NL200353</v>
          </cell>
          <cell r="B3300" t="str">
            <v>Rong biển sushi (50 lá/gói)</v>
          </cell>
          <cell r="C3300" t="str">
            <v>Gói</v>
          </cell>
        </row>
        <row r="3301">
          <cell r="A3301" t="str">
            <v>NL200354</v>
          </cell>
          <cell r="B3301" t="str">
            <v>Bột nổi</v>
          </cell>
          <cell r="C3301" t="str">
            <v>kg</v>
          </cell>
        </row>
        <row r="3302">
          <cell r="A3302" t="str">
            <v>NL200355</v>
          </cell>
          <cell r="B3302" t="str">
            <v>Nước xốt Ryorishi Cooking Sauce 1.8L</v>
          </cell>
          <cell r="C3302" t="str">
            <v>Chai</v>
          </cell>
        </row>
        <row r="3303">
          <cell r="A3303" t="str">
            <v>NL200356</v>
          </cell>
          <cell r="B3303" t="str">
            <v>Nước xốt Mirin Sweet Cooking Sauce 1.8L</v>
          </cell>
          <cell r="C3303" t="str">
            <v>Chai</v>
          </cell>
        </row>
        <row r="3304">
          <cell r="A3304" t="str">
            <v>NL200357</v>
          </cell>
          <cell r="B3304" t="str">
            <v>Nước tương Japanese 1L</v>
          </cell>
          <cell r="C3304" t="str">
            <v>Chai</v>
          </cell>
        </row>
        <row r="3305">
          <cell r="A3305" t="str">
            <v>NL200358</v>
          </cell>
          <cell r="B3305" t="str">
            <v>Cốt lẩu cà chua (200g/gói)</v>
          </cell>
          <cell r="C3305" t="str">
            <v>Gói</v>
          </cell>
        </row>
        <row r="3306">
          <cell r="A3306" t="str">
            <v>NL200359</v>
          </cell>
          <cell r="B3306" t="str">
            <v>Bột nêm cá (1kg/gói)</v>
          </cell>
          <cell r="C3306" t="str">
            <v>Gói</v>
          </cell>
        </row>
        <row r="3307">
          <cell r="A3307" t="str">
            <v>NL200360</v>
          </cell>
          <cell r="B3307" t="str">
            <v>Rượu nấu ăn Mirin Nhật Bản 1L/chai</v>
          </cell>
          <cell r="C3307" t="str">
            <v>Chai</v>
          </cell>
        </row>
        <row r="3308">
          <cell r="A3308" t="str">
            <v>NL200361</v>
          </cell>
          <cell r="B3308" t="str">
            <v>Gia vị nấu ăn Ryorishu umami 880ml (rượu sake 880ml)</v>
          </cell>
          <cell r="C3308" t="str">
            <v>Chai</v>
          </cell>
        </row>
        <row r="3309">
          <cell r="A3309" t="str">
            <v>NL200362</v>
          </cell>
          <cell r="B3309" t="str">
            <v>Gia vị nấu ăn Hon Mirin Umami 880ml (rượu mirin 880ml)</v>
          </cell>
          <cell r="C3309" t="str">
            <v>Chai</v>
          </cell>
        </row>
        <row r="3310">
          <cell r="A3310" t="str">
            <v>NL200363</v>
          </cell>
          <cell r="B3310" t="str">
            <v>Bún tàu 250gr/gói</v>
          </cell>
          <cell r="C3310" t="str">
            <v>Gói</v>
          </cell>
        </row>
        <row r="3311">
          <cell r="A3311" t="str">
            <v>NL200364</v>
          </cell>
          <cell r="B3311" t="str">
            <v>Nước cốt dừa Xim 400ml/hộp</v>
          </cell>
          <cell r="C3311" t="str">
            <v>Hộp</v>
          </cell>
        </row>
        <row r="3312">
          <cell r="A3312" t="str">
            <v>NL200365</v>
          </cell>
          <cell r="B3312" t="str">
            <v>Nước cốt lẩu dầu cay Mala (1kg/gói)</v>
          </cell>
          <cell r="C3312" t="str">
            <v>kg</v>
          </cell>
        </row>
        <row r="3313">
          <cell r="A3313" t="str">
            <v>NL200366</v>
          </cell>
          <cell r="B3313" t="str">
            <v>Xốt canh Malatang xương hầm cay nhẹ (200gr/gói)</v>
          </cell>
          <cell r="C3313" t="str">
            <v>Gói</v>
          </cell>
        </row>
        <row r="3314">
          <cell r="A3314" t="str">
            <v>NL200367</v>
          </cell>
          <cell r="B3314" t="str">
            <v>Sữa chua có đường 100g</v>
          </cell>
          <cell r="C3314" t="str">
            <v>Hộp</v>
          </cell>
        </row>
        <row r="3315">
          <cell r="A3315" t="str">
            <v>NL200368</v>
          </cell>
          <cell r="B3315" t="str">
            <v>Bột Cumin</v>
          </cell>
          <cell r="C3315" t="str">
            <v>kg</v>
          </cell>
        </row>
        <row r="3316">
          <cell r="A3316" t="str">
            <v>NL200369</v>
          </cell>
          <cell r="B3316" t="str">
            <v>Bột ớt Kim Dung</v>
          </cell>
          <cell r="C3316" t="str">
            <v>kg</v>
          </cell>
        </row>
        <row r="3317">
          <cell r="A3317" t="str">
            <v>NL200370</v>
          </cell>
          <cell r="B3317" t="str">
            <v>Sốt ướp đồ nướng LKK 2.45kg</v>
          </cell>
          <cell r="C3317" t="str">
            <v>Hũ</v>
          </cell>
        </row>
        <row r="3318">
          <cell r="A3318" t="str">
            <v>NL200371</v>
          </cell>
          <cell r="B3318" t="str">
            <v>Dầu mè LKK 5L</v>
          </cell>
          <cell r="C3318" t="str">
            <v>Can</v>
          </cell>
        </row>
        <row r="3319">
          <cell r="A3319" t="str">
            <v>NL200372</v>
          </cell>
          <cell r="B3319" t="str">
            <v>Nước cốt nấm 250gr/túi</v>
          </cell>
          <cell r="C3319" t="str">
            <v>Túi</v>
          </cell>
        </row>
        <row r="3320">
          <cell r="A3320" t="str">
            <v>NL200373</v>
          </cell>
          <cell r="B3320" t="str">
            <v>Bánh đa đỏ 300g/gói</v>
          </cell>
          <cell r="C3320" t="str">
            <v>Gói</v>
          </cell>
        </row>
        <row r="3321">
          <cell r="A3321" t="str">
            <v>NL200374</v>
          </cell>
          <cell r="B3321" t="str">
            <v>Gạo Bắc Hương</v>
          </cell>
          <cell r="C3321" t="str">
            <v>kg</v>
          </cell>
        </row>
        <row r="3322">
          <cell r="A3322" t="str">
            <v>NL200375</v>
          </cell>
          <cell r="B3322" t="str">
            <v>Miến rau củ (200gr/gói)</v>
          </cell>
          <cell r="C3322" t="str">
            <v>Gói</v>
          </cell>
        </row>
        <row r="3323">
          <cell r="A3323" t="str">
            <v>NL200376</v>
          </cell>
          <cell r="B3323" t="str">
            <v>Miến dong dẹt</v>
          </cell>
          <cell r="C3323" t="str">
            <v>kg</v>
          </cell>
        </row>
        <row r="3324">
          <cell r="A3324" t="str">
            <v>NL200377</v>
          </cell>
          <cell r="B3324" t="str">
            <v>Hoa cúc chi</v>
          </cell>
          <cell r="C3324" t="str">
            <v>kg</v>
          </cell>
        </row>
        <row r="3325">
          <cell r="A3325" t="str">
            <v>NL200378</v>
          </cell>
          <cell r="B3325" t="str">
            <v>Gia vị lẩu tứ xuyên Sanwu (150g/gói)</v>
          </cell>
          <cell r="C3325" t="str">
            <v>Gói</v>
          </cell>
        </row>
        <row r="3326">
          <cell r="A3326" t="str">
            <v>NL200379</v>
          </cell>
          <cell r="B3326" t="str">
            <v>Hắc xì dầu đen nấm hương lẩu 6(500ml)</v>
          </cell>
          <cell r="C3326" t="str">
            <v>Chai</v>
          </cell>
        </row>
        <row r="3327">
          <cell r="A3327" t="str">
            <v>NL200380</v>
          </cell>
          <cell r="B3327" t="str">
            <v>Ngũ vị hương 5g/gói</v>
          </cell>
          <cell r="C3327" t="str">
            <v>Gói</v>
          </cell>
        </row>
        <row r="3328">
          <cell r="A3328" t="str">
            <v>NL200381</v>
          </cell>
          <cell r="B3328" t="str">
            <v>Dấm trắng (500ml)</v>
          </cell>
          <cell r="C3328" t="str">
            <v>Chai</v>
          </cell>
        </row>
        <row r="3329">
          <cell r="A3329" t="str">
            <v>NL200382</v>
          </cell>
          <cell r="B3329" t="str">
            <v>Hạt điều</v>
          </cell>
          <cell r="C3329" t="str">
            <v>kg</v>
          </cell>
        </row>
        <row r="3330">
          <cell r="A3330" t="str">
            <v>NL200383</v>
          </cell>
          <cell r="B3330" t="str">
            <v>Sa tế Thái (3kg/hộp)</v>
          </cell>
          <cell r="C3330" t="str">
            <v>Hộp</v>
          </cell>
        </row>
        <row r="3331">
          <cell r="A3331" t="str">
            <v>NL200384</v>
          </cell>
          <cell r="B3331" t="str">
            <v>Bột tôm 10g/gói</v>
          </cell>
          <cell r="C3331" t="str">
            <v>Gói</v>
          </cell>
        </row>
        <row r="3332">
          <cell r="A3332" t="str">
            <v>NL200385</v>
          </cell>
          <cell r="B3332" t="str">
            <v>Nấm lộc nhung</v>
          </cell>
          <cell r="C3332" t="str">
            <v>kg</v>
          </cell>
        </row>
        <row r="3333">
          <cell r="A3333" t="str">
            <v>NL200386</v>
          </cell>
          <cell r="B3333" t="str">
            <v>Hương bò sệt MH (1kg/hộp)</v>
          </cell>
          <cell r="C3333" t="str">
            <v>Hộp</v>
          </cell>
        </row>
        <row r="3334">
          <cell r="A3334" t="str">
            <v>NL200387</v>
          </cell>
          <cell r="B3334" t="str">
            <v>Màu bò</v>
          </cell>
          <cell r="C3334" t="str">
            <v>kg</v>
          </cell>
        </row>
        <row r="3335">
          <cell r="A3335" t="str">
            <v>NL200388</v>
          </cell>
          <cell r="B3335" t="str">
            <v>Tạo căng nẩy MH Texture 89</v>
          </cell>
          <cell r="C3335" t="str">
            <v>kg</v>
          </cell>
        </row>
        <row r="3336">
          <cell r="A3336" t="str">
            <v>NL200389</v>
          </cell>
          <cell r="B3336" t="str">
            <v>Phẩm màu xanh lá 210gr/lọ</v>
          </cell>
          <cell r="C3336" t="str">
            <v>Lọ</v>
          </cell>
        </row>
        <row r="3337">
          <cell r="A3337" t="str">
            <v>NL200390</v>
          </cell>
          <cell r="B3337" t="str">
            <v>Hạnh nhân tươi</v>
          </cell>
          <cell r="C3337" t="str">
            <v>kg</v>
          </cell>
        </row>
        <row r="3338">
          <cell r="A3338" t="str">
            <v>NL200391</v>
          </cell>
          <cell r="B3338" t="str">
            <v>Gia vị nướng thịt xiên (35g/gói)</v>
          </cell>
          <cell r="C3338" t="str">
            <v>Gói</v>
          </cell>
        </row>
        <row r="3339">
          <cell r="A3339" t="str">
            <v>NL200392</v>
          </cell>
          <cell r="B3339" t="str">
            <v>Đường vàng</v>
          </cell>
          <cell r="C3339" t="str">
            <v>kg</v>
          </cell>
        </row>
        <row r="3340">
          <cell r="A3340" t="str">
            <v>NL200393</v>
          </cell>
          <cell r="B3340" t="str">
            <v>Dấm trắng Thanh Mai (500ml/chai)</v>
          </cell>
          <cell r="C3340" t="str">
            <v>Chai</v>
          </cell>
        </row>
        <row r="3341">
          <cell r="A3341" t="str">
            <v>NL200394</v>
          </cell>
          <cell r="B3341" t="str">
            <v>Bánh đa đỏ (500g/gói)</v>
          </cell>
          <cell r="C3341" t="str">
            <v>Gói</v>
          </cell>
        </row>
        <row r="3342">
          <cell r="A3342" t="str">
            <v>NL200395</v>
          </cell>
          <cell r="B3342" t="str">
            <v>Tương đậu Hải Thiên (Haday) 230g/lọ</v>
          </cell>
          <cell r="C3342" t="str">
            <v>Lọ</v>
          </cell>
        </row>
        <row r="3343">
          <cell r="A3343" t="str">
            <v>NL200396</v>
          </cell>
          <cell r="B3343" t="str">
            <v>Bún khô Long Phụng 500G/gói</v>
          </cell>
          <cell r="C3343" t="str">
            <v>Gói</v>
          </cell>
        </row>
        <row r="3344">
          <cell r="A3344" t="str">
            <v>NL200397</v>
          </cell>
          <cell r="B3344" t="str">
            <v>Sữa hoa hồng 385g/hộp</v>
          </cell>
          <cell r="C3344" t="str">
            <v>Hộp</v>
          </cell>
        </row>
        <row r="3345">
          <cell r="A3345" t="str">
            <v>NL200398</v>
          </cell>
          <cell r="B3345" t="str">
            <v>Nước ép chanh sunquick 700ml/chai</v>
          </cell>
          <cell r="C3345" t="str">
            <v>Chai</v>
          </cell>
        </row>
        <row r="3346">
          <cell r="A3346" t="str">
            <v>NL200399</v>
          </cell>
          <cell r="B3346" t="str">
            <v>Bột gạo 1kg</v>
          </cell>
          <cell r="C3346" t="str">
            <v>Gói</v>
          </cell>
        </row>
        <row r="3347">
          <cell r="A3347" t="str">
            <v>NL200400</v>
          </cell>
          <cell r="B3347" t="str">
            <v>Bột mỳ Cái Cân</v>
          </cell>
          <cell r="C3347" t="str">
            <v>kg</v>
          </cell>
        </row>
        <row r="3348">
          <cell r="A3348" t="str">
            <v>NL200401</v>
          </cell>
          <cell r="B3348" t="str">
            <v>Bơ lạt</v>
          </cell>
          <cell r="C3348" t="str">
            <v>kg</v>
          </cell>
        </row>
        <row r="3349">
          <cell r="A3349" t="str">
            <v>NL200402</v>
          </cell>
          <cell r="B3349" t="str">
            <v>Dầu điều</v>
          </cell>
          <cell r="C3349" t="str">
            <v>kg</v>
          </cell>
        </row>
        <row r="3350">
          <cell r="A3350" t="str">
            <v>NL200403</v>
          </cell>
          <cell r="B3350" t="str">
            <v>Dầu hào Kim Tiêu 750g</v>
          </cell>
          <cell r="C3350" t="str">
            <v>Chai</v>
          </cell>
        </row>
        <row r="3351">
          <cell r="A3351" t="str">
            <v>NL200404</v>
          </cell>
          <cell r="B3351" t="str">
            <v>Mì chính Ajinomoto 5kg</v>
          </cell>
          <cell r="C3351" t="str">
            <v>kg</v>
          </cell>
        </row>
        <row r="3352">
          <cell r="A3352" t="str">
            <v>NL200405</v>
          </cell>
          <cell r="B3352" t="str">
            <v>Nước mắm Nam Ngư đệ nhị 800ml</v>
          </cell>
          <cell r="C3352" t="str">
            <v>Chai</v>
          </cell>
        </row>
        <row r="3353">
          <cell r="A3353" t="str">
            <v>NL200406</v>
          </cell>
          <cell r="B3353" t="str">
            <v>Bột JELLY</v>
          </cell>
          <cell r="C3353" t="str">
            <v>kg</v>
          </cell>
        </row>
        <row r="3354">
          <cell r="A3354" t="str">
            <v>NL200407</v>
          </cell>
          <cell r="B3354" t="str">
            <v>Bột Hải Sư</v>
          </cell>
          <cell r="C3354" t="str">
            <v>kg</v>
          </cell>
        </row>
        <row r="3355">
          <cell r="A3355" t="str">
            <v>NL200408</v>
          </cell>
          <cell r="B3355" t="str">
            <v>Bột màu đỏ</v>
          </cell>
          <cell r="C3355" t="str">
            <v>kg</v>
          </cell>
        </row>
        <row r="3356">
          <cell r="A3356" t="str">
            <v>NL200409</v>
          </cell>
          <cell r="B3356" t="str">
            <v>Bột cari Babas</v>
          </cell>
          <cell r="C3356" t="str">
            <v>kg</v>
          </cell>
        </row>
        <row r="3357">
          <cell r="A3357" t="str">
            <v>NL200410</v>
          </cell>
          <cell r="B3357" t="str">
            <v>Bột canh Hải Châu 190g/gói</v>
          </cell>
          <cell r="C3357" t="str">
            <v>gói</v>
          </cell>
        </row>
        <row r="3358">
          <cell r="A3358" t="str">
            <v>NL200411</v>
          </cell>
          <cell r="B3358" t="str">
            <v>Rượu hoa tiêu Thiệu Hưng 620ml/chai</v>
          </cell>
          <cell r="C3358" t="str">
            <v>chai</v>
          </cell>
        </row>
        <row r="3359">
          <cell r="A3359" t="str">
            <v>NL200412</v>
          </cell>
          <cell r="B3359" t="str">
            <v>Mật ong Ong Việt 800gr/chai</v>
          </cell>
          <cell r="C3359" t="str">
            <v>chai</v>
          </cell>
        </row>
        <row r="3360">
          <cell r="A3360" t="str">
            <v>NL200413</v>
          </cell>
          <cell r="B3360" t="str">
            <v>Xốt cà chua Knorr 5kg/can</v>
          </cell>
          <cell r="C3360" t="str">
            <v>kg</v>
          </cell>
        </row>
        <row r="3361">
          <cell r="A3361" t="str">
            <v>NL200414</v>
          </cell>
          <cell r="B3361" t="str">
            <v>Dầu ăn Cái Lân</v>
          </cell>
          <cell r="C3361" t="str">
            <v>kg</v>
          </cell>
        </row>
        <row r="3362">
          <cell r="A3362" t="str">
            <v>NL200415</v>
          </cell>
          <cell r="B3362" t="str">
            <v>Bột năng Tài Ký</v>
          </cell>
          <cell r="C3362" t="str">
            <v>kg</v>
          </cell>
        </row>
        <row r="3363">
          <cell r="A3363" t="str">
            <v>NL200416</v>
          </cell>
          <cell r="B3363" t="str">
            <v>Quy râu</v>
          </cell>
          <cell r="C3363" t="str">
            <v>kg</v>
          </cell>
        </row>
        <row r="3364">
          <cell r="A3364" t="str">
            <v>NL200417</v>
          </cell>
          <cell r="B3364" t="str">
            <v>Quế cạo vỏ</v>
          </cell>
          <cell r="C3364" t="str">
            <v>kg</v>
          </cell>
        </row>
        <row r="3365">
          <cell r="A3365" t="str">
            <v>NL200418</v>
          </cell>
          <cell r="B3365" t="str">
            <v>Quy đầu</v>
          </cell>
          <cell r="C3365" t="str">
            <v>kg</v>
          </cell>
        </row>
        <row r="3366">
          <cell r="A3366" t="str">
            <v>NL200419</v>
          </cell>
          <cell r="B3366" t="str">
            <v>Sốt xá xíu lọ (chao đỏ) 280g/lọ</v>
          </cell>
          <cell r="C3366" t="str">
            <v>lọ</v>
          </cell>
        </row>
        <row r="3367">
          <cell r="A3367" t="str">
            <v>NL200420</v>
          </cell>
          <cell r="B3367" t="str">
            <v>Sốt đường đùi gà (Nước mật ngô Chungjungone) 5kg/can</v>
          </cell>
          <cell r="C3367" t="str">
            <v>kg</v>
          </cell>
        </row>
        <row r="3368">
          <cell r="A3368" t="str">
            <v>NL200421</v>
          </cell>
          <cell r="B3368" t="str">
            <v>Khoai tây cọng 6/6 Farm best 1kg</v>
          </cell>
          <cell r="C3368" t="str">
            <v>kg</v>
          </cell>
        </row>
        <row r="3369">
          <cell r="A3369" t="str">
            <v>NL200422</v>
          </cell>
          <cell r="B3369" t="str">
            <v>Sốt lea &amp; perins 290ml</v>
          </cell>
          <cell r="C3369" t="str">
            <v>Chai</v>
          </cell>
        </row>
        <row r="3370">
          <cell r="A3370" t="str">
            <v>NL200423</v>
          </cell>
          <cell r="B3370" t="str">
            <v>Tương đậu nành TQ 800g/lọ</v>
          </cell>
          <cell r="C3370" t="str">
            <v>Lọ</v>
          </cell>
        </row>
        <row r="3371">
          <cell r="A3371" t="str">
            <v>NL200424</v>
          </cell>
          <cell r="B3371" t="str">
            <v>Bột nở Barking powder 450g</v>
          </cell>
          <cell r="C3371" t="str">
            <v>Hộp</v>
          </cell>
        </row>
        <row r="3372">
          <cell r="A3372" t="str">
            <v>NL200427</v>
          </cell>
          <cell r="B3372" t="str">
            <v>Bột chanh knorr 400g</v>
          </cell>
          <cell r="C3372" t="str">
            <v>Túi</v>
          </cell>
        </row>
        <row r="3373">
          <cell r="A3373" t="str">
            <v>NL200428</v>
          </cell>
          <cell r="B3373" t="str">
            <v>Mật ong Ong Việt 500gr/chai</v>
          </cell>
          <cell r="C3373" t="str">
            <v>Chai</v>
          </cell>
        </row>
        <row r="3374">
          <cell r="A3374" t="str">
            <v>NL200429</v>
          </cell>
          <cell r="B3374" t="str">
            <v>Sốt mè rang KEWPIE 1 lít</v>
          </cell>
          <cell r="C3374" t="str">
            <v>Chai</v>
          </cell>
        </row>
        <row r="3375">
          <cell r="A3375" t="str">
            <v>NL200430</v>
          </cell>
          <cell r="B3375" t="str">
            <v>Sốt chua ngọt Trung thành 250g</v>
          </cell>
          <cell r="C3375" t="str">
            <v>Chai</v>
          </cell>
        </row>
        <row r="3376">
          <cell r="A3376" t="str">
            <v>NL200432</v>
          </cell>
          <cell r="B3376" t="str">
            <v>Tương cà Heinz 3.3kg</v>
          </cell>
          <cell r="C3376" t="str">
            <v>Can</v>
          </cell>
        </row>
        <row r="3377">
          <cell r="A3377" t="str">
            <v>NL200433</v>
          </cell>
          <cell r="B3377" t="str">
            <v>Bột sư tử 3.2kg</v>
          </cell>
          <cell r="C3377" t="str">
            <v>Hộp</v>
          </cell>
        </row>
        <row r="3378">
          <cell r="A3378" t="str">
            <v>NL200434</v>
          </cell>
          <cell r="B3378" t="str">
            <v>Quẩy</v>
          </cell>
          <cell r="C3378" t="str">
            <v>Cái</v>
          </cell>
        </row>
        <row r="3379">
          <cell r="A3379" t="str">
            <v>NL200435</v>
          </cell>
          <cell r="B3379" t="str">
            <v>Bột quy linh ( cao pha sẵn) 150g/ hộp</v>
          </cell>
          <cell r="C3379" t="str">
            <v>Hộp</v>
          </cell>
        </row>
        <row r="3380">
          <cell r="A3380" t="str">
            <v>NL200436</v>
          </cell>
          <cell r="B3380" t="str">
            <v>Rong biển khô (500g/ Túi)</v>
          </cell>
          <cell r="C3380" t="str">
            <v>Túi</v>
          </cell>
        </row>
        <row r="3381">
          <cell r="A3381" t="str">
            <v>NL200437</v>
          </cell>
          <cell r="B3381" t="str">
            <v>Bột khoai tây (1kg/Gói)</v>
          </cell>
          <cell r="C3381" t="str">
            <v>Gói</v>
          </cell>
        </row>
        <row r="3382">
          <cell r="A3382" t="str">
            <v>NL200438</v>
          </cell>
          <cell r="B3382" t="str">
            <v>Thạch QQ đường đen (1kg/ Gói)</v>
          </cell>
          <cell r="C3382" t="str">
            <v>Gói</v>
          </cell>
        </row>
        <row r="3383">
          <cell r="A3383" t="str">
            <v>NL200439</v>
          </cell>
          <cell r="B3383" t="str">
            <v>Tinh bột khoai Katakurio (1kg/gói)</v>
          </cell>
          <cell r="C3383" t="str">
            <v>Gói</v>
          </cell>
        </row>
        <row r="3384">
          <cell r="A3384" t="str">
            <v>NL200440</v>
          </cell>
          <cell r="B3384" t="str">
            <v>Nước tương đậm Kikoman Shoyu 18L/thùng</v>
          </cell>
          <cell r="C3384" t="str">
            <v>Lít</v>
          </cell>
        </row>
        <row r="3385">
          <cell r="A3385" t="str">
            <v>NL200441</v>
          </cell>
          <cell r="B3385" t="str">
            <v>Cốt lẩu cà chua 250g/gói</v>
          </cell>
          <cell r="C3385" t="str">
            <v>Gói</v>
          </cell>
        </row>
        <row r="3386">
          <cell r="A3386" t="str">
            <v>NL200442</v>
          </cell>
          <cell r="B3386" t="str">
            <v>Bột ớt bảy vị (300g/gói)</v>
          </cell>
          <cell r="C3386" t="str">
            <v>Gói</v>
          </cell>
        </row>
        <row r="3387">
          <cell r="A3387" t="str">
            <v>NL200443</v>
          </cell>
          <cell r="B3387" t="str">
            <v>Mắm tôm</v>
          </cell>
          <cell r="C3387" t="str">
            <v>Chai</v>
          </cell>
        </row>
        <row r="3388">
          <cell r="A3388" t="str">
            <v>NL200444</v>
          </cell>
          <cell r="B3388" t="str">
            <v>Gạo bắc thơm</v>
          </cell>
          <cell r="C3388" t="str">
            <v>kg</v>
          </cell>
        </row>
        <row r="3389">
          <cell r="A3389" t="str">
            <v>NL200445</v>
          </cell>
          <cell r="B3389" t="str">
            <v>Rong biển trộn mè gói 1kg</v>
          </cell>
          <cell r="C3389" t="str">
            <v>kg</v>
          </cell>
        </row>
        <row r="3390">
          <cell r="A3390" t="str">
            <v>NL200446</v>
          </cell>
          <cell r="B3390" t="str">
            <v>Rong biển tươi</v>
          </cell>
          <cell r="C3390" t="str">
            <v>kg</v>
          </cell>
        </row>
        <row r="3391">
          <cell r="A3391" t="str">
            <v>NL200447</v>
          </cell>
          <cell r="B3391" t="str">
            <v>Dầu hào Hải Thiên (HADAY) 6kg/can</v>
          </cell>
          <cell r="C3391" t="str">
            <v>kg</v>
          </cell>
        </row>
        <row r="3392">
          <cell r="A3392" t="str">
            <v>NL200448</v>
          </cell>
          <cell r="B3392" t="str">
            <v>Bột gia vị bò kho Thành Lộc (15g/gói)</v>
          </cell>
          <cell r="C3392" t="str">
            <v>Gói</v>
          </cell>
        </row>
        <row r="3393">
          <cell r="A3393" t="str">
            <v>NL200449</v>
          </cell>
          <cell r="B3393" t="str">
            <v>Phô mai mozzarella bào 500gr/gói</v>
          </cell>
          <cell r="C3393" t="str">
            <v>Gói</v>
          </cell>
        </row>
        <row r="3394">
          <cell r="A3394" t="str">
            <v>NL300001</v>
          </cell>
          <cell r="B3394" t="str">
            <v>Bạch quả</v>
          </cell>
          <cell r="C3394" t="str">
            <v>kg</v>
          </cell>
        </row>
        <row r="3395">
          <cell r="A3395" t="str">
            <v>NL300002</v>
          </cell>
          <cell r="B3395" t="str">
            <v>Bánh phở</v>
          </cell>
          <cell r="C3395" t="str">
            <v>kg</v>
          </cell>
        </row>
        <row r="3396">
          <cell r="A3396" t="str">
            <v>NL300003</v>
          </cell>
          <cell r="B3396" t="str">
            <v>Bắp cải tím</v>
          </cell>
          <cell r="C3396" t="str">
            <v>kg</v>
          </cell>
        </row>
        <row r="3397">
          <cell r="A3397" t="str">
            <v>NL300004</v>
          </cell>
          <cell r="B3397" t="str">
            <v>Bắp cải trắng</v>
          </cell>
          <cell r="C3397" t="str">
            <v>kg</v>
          </cell>
        </row>
        <row r="3398">
          <cell r="A3398" t="str">
            <v>NL300005</v>
          </cell>
          <cell r="B3398" t="str">
            <v>Bí non bao tử</v>
          </cell>
          <cell r="C3398" t="str">
            <v>kg</v>
          </cell>
        </row>
        <row r="3399">
          <cell r="A3399" t="str">
            <v>NL300006</v>
          </cell>
          <cell r="B3399" t="str">
            <v>Bí đỏ cô tiên</v>
          </cell>
          <cell r="C3399" t="str">
            <v>kg</v>
          </cell>
        </row>
        <row r="3400">
          <cell r="A3400" t="str">
            <v>NL300007</v>
          </cell>
          <cell r="B3400" t="str">
            <v>Bí đỏ</v>
          </cell>
          <cell r="C3400" t="str">
            <v>kg</v>
          </cell>
        </row>
        <row r="3401">
          <cell r="A3401" t="str">
            <v>NL300008</v>
          </cell>
          <cell r="B3401" t="str">
            <v>Bí ngòi</v>
          </cell>
          <cell r="C3401" t="str">
            <v>kg</v>
          </cell>
        </row>
        <row r="3402">
          <cell r="A3402" t="str">
            <v>NL300009</v>
          </cell>
          <cell r="B3402" t="str">
            <v>Bí nụ</v>
          </cell>
          <cell r="C3402" t="str">
            <v>kg</v>
          </cell>
        </row>
        <row r="3403">
          <cell r="A3403" t="str">
            <v>NL300010</v>
          </cell>
          <cell r="B3403" t="str">
            <v>Bí xanh</v>
          </cell>
          <cell r="C3403" t="str">
            <v>kg</v>
          </cell>
        </row>
        <row r="3404">
          <cell r="A3404" t="str">
            <v>NL300011</v>
          </cell>
          <cell r="B3404" t="str">
            <v>Bông súng</v>
          </cell>
          <cell r="C3404" t="str">
            <v>kg</v>
          </cell>
        </row>
        <row r="3405">
          <cell r="A3405" t="str">
            <v>NL300012</v>
          </cell>
          <cell r="B3405" t="str">
            <v>Bún</v>
          </cell>
          <cell r="C3405" t="str">
            <v>kg</v>
          </cell>
        </row>
        <row r="3406">
          <cell r="A3406" t="str">
            <v>NL300013</v>
          </cell>
          <cell r="B3406" t="str">
            <v>Cà chua</v>
          </cell>
          <cell r="C3406" t="str">
            <v>kg</v>
          </cell>
        </row>
        <row r="3407">
          <cell r="A3407" t="str">
            <v>NL300014</v>
          </cell>
          <cell r="B3407" t="str">
            <v>Cà chua bi</v>
          </cell>
          <cell r="C3407" t="str">
            <v>kg</v>
          </cell>
        </row>
        <row r="3408">
          <cell r="A3408" t="str">
            <v>NL300015</v>
          </cell>
          <cell r="B3408" t="str">
            <v>Bông cải xanh Baby</v>
          </cell>
          <cell r="C3408" t="str">
            <v>kg</v>
          </cell>
        </row>
        <row r="3409">
          <cell r="A3409" t="str">
            <v>NL300016</v>
          </cell>
          <cell r="B3409" t="str">
            <v>Cải bẹ xanh</v>
          </cell>
          <cell r="C3409" t="str">
            <v>kg</v>
          </cell>
        </row>
        <row r="3410">
          <cell r="A3410" t="str">
            <v>NL300017</v>
          </cell>
          <cell r="B3410" t="str">
            <v>Cải chíp (cải thìa)</v>
          </cell>
          <cell r="C3410" t="str">
            <v>kg</v>
          </cell>
        </row>
        <row r="3411">
          <cell r="A3411" t="str">
            <v>NL300018</v>
          </cell>
          <cell r="B3411" t="str">
            <v>Cải cúc</v>
          </cell>
          <cell r="C3411" t="str">
            <v>kg</v>
          </cell>
        </row>
        <row r="3412">
          <cell r="A3412" t="str">
            <v>NL300019</v>
          </cell>
          <cell r="B3412" t="str">
            <v>Cải làn</v>
          </cell>
          <cell r="C3412" t="str">
            <v>kg</v>
          </cell>
        </row>
        <row r="3413">
          <cell r="A3413" t="str">
            <v>NL300020</v>
          </cell>
          <cell r="B3413" t="str">
            <v>Cải ngồng</v>
          </cell>
          <cell r="C3413" t="str">
            <v>kg</v>
          </cell>
        </row>
        <row r="3414">
          <cell r="A3414" t="str">
            <v>NL300021</v>
          </cell>
          <cell r="B3414" t="str">
            <v>Cải ngọt</v>
          </cell>
          <cell r="C3414" t="str">
            <v>kg</v>
          </cell>
        </row>
        <row r="3415">
          <cell r="A3415" t="str">
            <v>NL300022</v>
          </cell>
          <cell r="B3415" t="str">
            <v>Cải thảo</v>
          </cell>
          <cell r="C3415" t="str">
            <v>kg</v>
          </cell>
        </row>
        <row r="3416">
          <cell r="A3416" t="str">
            <v>NL300023</v>
          </cell>
          <cell r="B3416" t="str">
            <v>Cải xanh</v>
          </cell>
          <cell r="C3416" t="str">
            <v>kg</v>
          </cell>
        </row>
        <row r="3417">
          <cell r="A3417" t="str">
            <v>NL300024</v>
          </cell>
          <cell r="B3417" t="str">
            <v>Cà muối</v>
          </cell>
          <cell r="C3417" t="str">
            <v>kg</v>
          </cell>
        </row>
        <row r="3418">
          <cell r="A3418" t="str">
            <v>NL300025</v>
          </cell>
          <cell r="B3418" t="str">
            <v>Rau cần tây</v>
          </cell>
          <cell r="C3418" t="str">
            <v>kg</v>
          </cell>
        </row>
        <row r="3419">
          <cell r="A3419" t="str">
            <v>NL300026</v>
          </cell>
          <cell r="B3419" t="str">
            <v>Rau tỏi tây</v>
          </cell>
          <cell r="C3419" t="str">
            <v>kg</v>
          </cell>
        </row>
        <row r="3420">
          <cell r="A3420" t="str">
            <v>NL300027</v>
          </cell>
          <cell r="B3420" t="str">
            <v>Cà rốt</v>
          </cell>
          <cell r="C3420" t="str">
            <v>kg</v>
          </cell>
        </row>
        <row r="3421">
          <cell r="A3421" t="str">
            <v>NL300028</v>
          </cell>
          <cell r="B3421" t="str">
            <v>Cà rốt baby</v>
          </cell>
          <cell r="C3421" t="str">
            <v>kg</v>
          </cell>
        </row>
        <row r="3422">
          <cell r="A3422" t="str">
            <v>NL300029</v>
          </cell>
          <cell r="B3422" t="str">
            <v>Chanh</v>
          </cell>
          <cell r="C3422" t="str">
            <v>kg</v>
          </cell>
        </row>
        <row r="3423">
          <cell r="A3423" t="str">
            <v>NL300030</v>
          </cell>
          <cell r="B3423" t="str">
            <v>Chanh dây (chanh leo)</v>
          </cell>
          <cell r="C3423" t="str">
            <v>kg</v>
          </cell>
        </row>
        <row r="3424">
          <cell r="A3424" t="str">
            <v>NL300031</v>
          </cell>
          <cell r="B3424" t="str">
            <v>Chanh leo</v>
          </cell>
          <cell r="C3424" t="str">
            <v>kg</v>
          </cell>
        </row>
        <row r="3425">
          <cell r="A3425" t="str">
            <v>NL300032</v>
          </cell>
          <cell r="B3425" t="str">
            <v>Chuối xanh</v>
          </cell>
          <cell r="C3425" t="str">
            <v>kg</v>
          </cell>
        </row>
        <row r="3426">
          <cell r="A3426" t="str">
            <v>NL300033</v>
          </cell>
          <cell r="B3426" t="str">
            <v>Củ cải trắng</v>
          </cell>
          <cell r="C3426" t="str">
            <v>kg</v>
          </cell>
        </row>
        <row r="3427">
          <cell r="A3427" t="str">
            <v>NL300034</v>
          </cell>
          <cell r="B3427" t="str">
            <v>Củ cải đỏ</v>
          </cell>
          <cell r="C3427" t="str">
            <v>kg</v>
          </cell>
        </row>
        <row r="3428">
          <cell r="A3428" t="str">
            <v>NL300035</v>
          </cell>
          <cell r="B3428" t="str">
            <v>Củ riềng</v>
          </cell>
          <cell r="C3428" t="str">
            <v>kg</v>
          </cell>
        </row>
        <row r="3429">
          <cell r="A3429" t="str">
            <v>NL300036</v>
          </cell>
          <cell r="B3429" t="str">
            <v>Củ sen</v>
          </cell>
          <cell r="C3429" t="str">
            <v>kg</v>
          </cell>
        </row>
        <row r="3430">
          <cell r="A3430" t="str">
            <v>NL300037</v>
          </cell>
          <cell r="B3430" t="str">
            <v>Đậu phụ</v>
          </cell>
          <cell r="C3430" t="str">
            <v>miếng</v>
          </cell>
        </row>
        <row r="3431">
          <cell r="A3431" t="str">
            <v>NL300038</v>
          </cell>
          <cell r="B3431" t="str">
            <v>Đậu bắp</v>
          </cell>
          <cell r="C3431" t="str">
            <v>kg</v>
          </cell>
        </row>
        <row r="3432">
          <cell r="A3432" t="str">
            <v>NL300039</v>
          </cell>
          <cell r="B3432" t="str">
            <v>Đậu phụ đóng hộp (Đậu bưởi)</v>
          </cell>
          <cell r="C3432" t="str">
            <v>miếng</v>
          </cell>
        </row>
        <row r="3433">
          <cell r="A3433" t="str">
            <v>NL300040</v>
          </cell>
          <cell r="B3433" t="str">
            <v>Đậu nành lông luộc đông lạnh</v>
          </cell>
          <cell r="C3433" t="str">
            <v>kg</v>
          </cell>
        </row>
        <row r="3434">
          <cell r="A3434" t="str">
            <v>NL300041</v>
          </cell>
          <cell r="B3434" t="str">
            <v>Đậu hủ non trứng</v>
          </cell>
          <cell r="C3434" t="str">
            <v>Cái</v>
          </cell>
        </row>
        <row r="3435">
          <cell r="A3435" t="str">
            <v>NL300042</v>
          </cell>
          <cell r="B3435" t="str">
            <v>Điên Điển</v>
          </cell>
          <cell r="C3435" t="str">
            <v>kg</v>
          </cell>
        </row>
        <row r="3436">
          <cell r="A3436" t="str">
            <v>NL300043</v>
          </cell>
          <cell r="B3436" t="str">
            <v>Đọt cóc</v>
          </cell>
          <cell r="C3436" t="str">
            <v>kg</v>
          </cell>
        </row>
        <row r="3437">
          <cell r="A3437" t="str">
            <v>NL300044</v>
          </cell>
          <cell r="B3437" t="str">
            <v>Đọt mọt ( Lá trăm )</v>
          </cell>
          <cell r="C3437" t="str">
            <v>kg</v>
          </cell>
        </row>
        <row r="3438">
          <cell r="A3438" t="str">
            <v>NL300045</v>
          </cell>
          <cell r="B3438" t="str">
            <v>Đọt su</v>
          </cell>
          <cell r="C3438" t="str">
            <v>kg</v>
          </cell>
        </row>
        <row r="3439">
          <cell r="A3439" t="str">
            <v>NL300046</v>
          </cell>
          <cell r="B3439" t="str">
            <v>Dứa quả</v>
          </cell>
          <cell r="C3439" t="str">
            <v>quả</v>
          </cell>
        </row>
        <row r="3440">
          <cell r="A3440" t="str">
            <v>NL300047</v>
          </cell>
          <cell r="B3440" t="str">
            <v>Dứa chưa gọt vỏ</v>
          </cell>
          <cell r="C3440" t="str">
            <v>quả</v>
          </cell>
        </row>
        <row r="3441">
          <cell r="A3441" t="str">
            <v>NL300048</v>
          </cell>
          <cell r="B3441" t="str">
            <v>Dưa chuột</v>
          </cell>
          <cell r="C3441" t="str">
            <v>kg</v>
          </cell>
        </row>
        <row r="3442">
          <cell r="A3442" t="str">
            <v>NL300049</v>
          </cell>
          <cell r="B3442" t="str">
            <v>Đu đủ xanh</v>
          </cell>
          <cell r="C3442" t="str">
            <v>kg</v>
          </cell>
        </row>
        <row r="3443">
          <cell r="A3443" t="str">
            <v>NL300050</v>
          </cell>
          <cell r="B3443" t="str">
            <v>Giá đỗ</v>
          </cell>
          <cell r="C3443" t="str">
            <v>kg</v>
          </cell>
        </row>
        <row r="3444">
          <cell r="A3444" t="str">
            <v>NL300051</v>
          </cell>
          <cell r="B3444" t="str">
            <v>Giềng củ</v>
          </cell>
          <cell r="C3444" t="str">
            <v>kg</v>
          </cell>
        </row>
        <row r="3445">
          <cell r="A3445" t="str">
            <v>NL300052</v>
          </cell>
          <cell r="B3445" t="str">
            <v>Giềng xay</v>
          </cell>
          <cell r="C3445" t="str">
            <v>kg</v>
          </cell>
        </row>
        <row r="3446">
          <cell r="A3446" t="str">
            <v>NL300053</v>
          </cell>
          <cell r="B3446" t="str">
            <v>Gừng ta</v>
          </cell>
          <cell r="C3446" t="str">
            <v>kg</v>
          </cell>
        </row>
        <row r="3447">
          <cell r="A3447" t="str">
            <v>NL300054</v>
          </cell>
          <cell r="B3447" t="str">
            <v>Gừng tàu</v>
          </cell>
          <cell r="C3447" t="str">
            <v>kg</v>
          </cell>
        </row>
        <row r="3448">
          <cell r="A3448" t="str">
            <v>NL300055</v>
          </cell>
          <cell r="B3448" t="str">
            <v>Hành bóc</v>
          </cell>
          <cell r="C3448" t="str">
            <v>kg</v>
          </cell>
        </row>
        <row r="3449">
          <cell r="A3449" t="str">
            <v>NL300056</v>
          </cell>
          <cell r="B3449" t="str">
            <v>Hành khô thái</v>
          </cell>
          <cell r="C3449" t="str">
            <v>kg</v>
          </cell>
        </row>
        <row r="3450">
          <cell r="A3450" t="str">
            <v>NL300057</v>
          </cell>
          <cell r="B3450" t="str">
            <v>Hành khô</v>
          </cell>
          <cell r="C3450" t="str">
            <v>kg</v>
          </cell>
        </row>
        <row r="3451">
          <cell r="A3451" t="str">
            <v>NL300058</v>
          </cell>
          <cell r="B3451" t="str">
            <v>Hành lá</v>
          </cell>
          <cell r="C3451" t="str">
            <v>kg</v>
          </cell>
        </row>
        <row r="3452">
          <cell r="A3452" t="str">
            <v>NL300059</v>
          </cell>
          <cell r="B3452" t="str">
            <v>Hành tây</v>
          </cell>
          <cell r="C3452" t="str">
            <v>kg</v>
          </cell>
        </row>
        <row r="3453">
          <cell r="A3453" t="str">
            <v>NL300060</v>
          </cell>
          <cell r="B3453" t="str">
            <v>Hoa chuối đã thái</v>
          </cell>
          <cell r="C3453" t="str">
            <v>kg</v>
          </cell>
        </row>
        <row r="3454">
          <cell r="A3454" t="str">
            <v>NL300061</v>
          </cell>
          <cell r="B3454" t="str">
            <v>Hành Paro (Hành Baro)</v>
          </cell>
          <cell r="C3454" t="str">
            <v>kg</v>
          </cell>
        </row>
        <row r="3455">
          <cell r="A3455" t="str">
            <v>NL300062</v>
          </cell>
          <cell r="B3455" t="str">
            <v>Húng Bạc Hà</v>
          </cell>
          <cell r="C3455" t="str">
            <v>kg</v>
          </cell>
        </row>
        <row r="3456">
          <cell r="A3456" t="str">
            <v>NL300063</v>
          </cell>
          <cell r="B3456" t="str">
            <v>Húng cây (Rau thơm)</v>
          </cell>
          <cell r="C3456" t="str">
            <v>kg</v>
          </cell>
        </row>
        <row r="3457">
          <cell r="A3457" t="str">
            <v>NL300064</v>
          </cell>
          <cell r="B3457" t="str">
            <v>Húng chó</v>
          </cell>
          <cell r="C3457" t="str">
            <v>kg</v>
          </cell>
        </row>
        <row r="3458">
          <cell r="A3458" t="str">
            <v>NL300065</v>
          </cell>
          <cell r="B3458" t="str">
            <v>Húng lai</v>
          </cell>
          <cell r="C3458" t="str">
            <v>kg</v>
          </cell>
        </row>
        <row r="3459">
          <cell r="A3459" t="str">
            <v>NL300066</v>
          </cell>
          <cell r="B3459" t="str">
            <v>Lá hương thảo tươi</v>
          </cell>
          <cell r="C3459" t="str">
            <v>kg</v>
          </cell>
        </row>
        <row r="3460">
          <cell r="A3460" t="str">
            <v>NL300067</v>
          </cell>
          <cell r="B3460" t="str">
            <v>Kèo Nèo</v>
          </cell>
          <cell r="C3460" t="str">
            <v>kg</v>
          </cell>
        </row>
        <row r="3461">
          <cell r="A3461" t="str">
            <v>NL300068</v>
          </cell>
          <cell r="B3461" t="str">
            <v>Khế</v>
          </cell>
          <cell r="C3461" t="str">
            <v>kg</v>
          </cell>
        </row>
        <row r="3462">
          <cell r="A3462" t="str">
            <v>NL300069</v>
          </cell>
          <cell r="B3462" t="str">
            <v>Khoai lang</v>
          </cell>
          <cell r="C3462" t="str">
            <v>kg</v>
          </cell>
        </row>
        <row r="3463">
          <cell r="A3463" t="str">
            <v>NL300070</v>
          </cell>
          <cell r="B3463" t="str">
            <v>Khoai lang Nhật</v>
          </cell>
          <cell r="C3463" t="str">
            <v>kg</v>
          </cell>
        </row>
        <row r="3464">
          <cell r="A3464" t="str">
            <v>NL300071</v>
          </cell>
          <cell r="B3464" t="str">
            <v>Khoai tây củ</v>
          </cell>
          <cell r="C3464" t="str">
            <v>kg</v>
          </cell>
        </row>
        <row r="3465">
          <cell r="A3465" t="str">
            <v>NL300072</v>
          </cell>
          <cell r="B3465" t="str">
            <v>Kinh giới</v>
          </cell>
          <cell r="C3465" t="str">
            <v>kg</v>
          </cell>
        </row>
        <row r="3466">
          <cell r="A3466" t="str">
            <v>NL300073</v>
          </cell>
          <cell r="B3466" t="str">
            <v>Lá chanh</v>
          </cell>
          <cell r="C3466" t="str">
            <v>kg</v>
          </cell>
        </row>
        <row r="3467">
          <cell r="A3467" t="str">
            <v>NL300074</v>
          </cell>
          <cell r="B3467" t="str">
            <v>Lá chuối</v>
          </cell>
          <cell r="C3467" t="str">
            <v>kg</v>
          </cell>
        </row>
        <row r="3468">
          <cell r="A3468" t="str">
            <v>NL300075</v>
          </cell>
          <cell r="B3468" t="str">
            <v>Lặc lè</v>
          </cell>
          <cell r="C3468" t="str">
            <v>kg</v>
          </cell>
        </row>
        <row r="3469">
          <cell r="A3469" t="str">
            <v>NL300076</v>
          </cell>
          <cell r="B3469" t="str">
            <v>Lá hẹ</v>
          </cell>
          <cell r="C3469" t="str">
            <v>kg</v>
          </cell>
        </row>
        <row r="3470">
          <cell r="A3470" t="str">
            <v>NL300077</v>
          </cell>
          <cell r="B3470" t="str">
            <v>Lá lốt (có cuống)</v>
          </cell>
          <cell r="C3470" t="str">
            <v>kg</v>
          </cell>
        </row>
        <row r="3471">
          <cell r="A3471" t="str">
            <v>NL300078</v>
          </cell>
          <cell r="B3471" t="str">
            <v>Lá móc mật</v>
          </cell>
          <cell r="C3471" t="str">
            <v>kg</v>
          </cell>
        </row>
        <row r="3472">
          <cell r="A3472" t="str">
            <v>NL300079</v>
          </cell>
          <cell r="B3472" t="str">
            <v>Lá nếp</v>
          </cell>
          <cell r="C3472" t="str">
            <v>kg</v>
          </cell>
        </row>
        <row r="3473">
          <cell r="A3473" t="str">
            <v>NL300080</v>
          </cell>
          <cell r="B3473" t="str">
            <v>Lá vừng Hàn Quốc - Lá kê nhíp</v>
          </cell>
          <cell r="C3473" t="str">
            <v>kg</v>
          </cell>
        </row>
        <row r="3474">
          <cell r="A3474" t="str">
            <v>NL300081</v>
          </cell>
          <cell r="B3474" t="str">
            <v>Lê vàng</v>
          </cell>
          <cell r="C3474" t="str">
            <v>kg</v>
          </cell>
        </row>
        <row r="3475">
          <cell r="A3475" t="str">
            <v>NL300082</v>
          </cell>
          <cell r="B3475" t="str">
            <v>Đinh lăng</v>
          </cell>
          <cell r="C3475" t="str">
            <v>kg</v>
          </cell>
        </row>
        <row r="3476">
          <cell r="A3476" t="str">
            <v>NL300083</v>
          </cell>
          <cell r="B3476" t="str">
            <v>Măng trúc</v>
          </cell>
          <cell r="C3476" t="str">
            <v>kg</v>
          </cell>
        </row>
        <row r="3477">
          <cell r="A3477" t="str">
            <v>NL300084</v>
          </cell>
          <cell r="B3477" t="str">
            <v>Mồng tơi nhặt</v>
          </cell>
          <cell r="C3477" t="str">
            <v>kg</v>
          </cell>
        </row>
        <row r="3478">
          <cell r="A3478" t="str">
            <v>NL300085</v>
          </cell>
          <cell r="B3478" t="str">
            <v>Mùi ta ( Ngò rí )</v>
          </cell>
          <cell r="C3478" t="str">
            <v>kg</v>
          </cell>
        </row>
        <row r="3479">
          <cell r="A3479" t="str">
            <v>NL300086</v>
          </cell>
          <cell r="B3479" t="str">
            <v>Mùi tàu ( Ngò gai )</v>
          </cell>
          <cell r="C3479" t="str">
            <v>kg</v>
          </cell>
        </row>
        <row r="3480">
          <cell r="A3480" t="str">
            <v>NL300087</v>
          </cell>
          <cell r="B3480" t="str">
            <v>Rau muống chẻ</v>
          </cell>
          <cell r="C3480" t="str">
            <v>kg</v>
          </cell>
        </row>
        <row r="3481">
          <cell r="A3481" t="str">
            <v>NL300088</v>
          </cell>
          <cell r="B3481" t="str">
            <v>Mướp hương</v>
          </cell>
          <cell r="C3481" t="str">
            <v>kg</v>
          </cell>
        </row>
        <row r="3482">
          <cell r="A3482" t="str">
            <v>NL300089</v>
          </cell>
          <cell r="B3482" t="str">
            <v>Mướp đắng</v>
          </cell>
          <cell r="C3482" t="str">
            <v>kg</v>
          </cell>
        </row>
        <row r="3483">
          <cell r="A3483" t="str">
            <v>NL300090</v>
          </cell>
          <cell r="B3483" t="str">
            <v>Nấm đông cô tươi</v>
          </cell>
          <cell r="C3483" t="str">
            <v>kg</v>
          </cell>
        </row>
        <row r="3484">
          <cell r="A3484" t="str">
            <v>NL300091</v>
          </cell>
          <cell r="B3484" t="str">
            <v>Nấm đùi gà</v>
          </cell>
          <cell r="C3484" t="str">
            <v>kg</v>
          </cell>
        </row>
        <row r="3485">
          <cell r="A3485" t="str">
            <v>NL300092</v>
          </cell>
          <cell r="B3485" t="str">
            <v>Nấm đùi gà baby</v>
          </cell>
          <cell r="C3485" t="str">
            <v>kg</v>
          </cell>
        </row>
        <row r="3486">
          <cell r="A3486" t="str">
            <v>NL300093</v>
          </cell>
          <cell r="B3486" t="str">
            <v>Nấm gan bò vàng</v>
          </cell>
          <cell r="C3486" t="str">
            <v>kg</v>
          </cell>
        </row>
        <row r="3487">
          <cell r="A3487" t="str">
            <v>NL300094</v>
          </cell>
          <cell r="B3487" t="str">
            <v>Nấm hải sản</v>
          </cell>
          <cell r="C3487" t="str">
            <v>kg</v>
          </cell>
        </row>
        <row r="3488">
          <cell r="A3488" t="str">
            <v>NL300095</v>
          </cell>
          <cell r="B3488" t="str">
            <v>Nấm kim châm</v>
          </cell>
          <cell r="C3488" t="str">
            <v>Túi</v>
          </cell>
        </row>
        <row r="3489">
          <cell r="A3489" t="str">
            <v>NL300096</v>
          </cell>
          <cell r="B3489" t="str">
            <v>Nấm kim châm tươi</v>
          </cell>
          <cell r="C3489" t="str">
            <v>kg</v>
          </cell>
        </row>
        <row r="3490">
          <cell r="A3490" t="str">
            <v>NL300097</v>
          </cell>
          <cell r="B3490" t="str">
            <v>Nấm Linh Chi nâu</v>
          </cell>
          <cell r="C3490" t="str">
            <v>kg</v>
          </cell>
        </row>
        <row r="3491">
          <cell r="A3491" t="str">
            <v>NL300098</v>
          </cell>
          <cell r="B3491" t="str">
            <v>Nấm Linh Chi trắng</v>
          </cell>
          <cell r="C3491" t="str">
            <v>kg</v>
          </cell>
        </row>
        <row r="3492">
          <cell r="A3492" t="str">
            <v>NL300099</v>
          </cell>
          <cell r="B3492" t="str">
            <v>Nấm Linh Chi</v>
          </cell>
          <cell r="C3492" t="str">
            <v>kg</v>
          </cell>
        </row>
        <row r="3493">
          <cell r="A3493" t="str">
            <v>NL300100</v>
          </cell>
          <cell r="B3493" t="str">
            <v>Nấm mỡ</v>
          </cell>
          <cell r="C3493" t="str">
            <v>kg</v>
          </cell>
        </row>
        <row r="3494">
          <cell r="A3494" t="str">
            <v>NL300101</v>
          </cell>
          <cell r="B3494" t="str">
            <v>Nấm Mối</v>
          </cell>
          <cell r="C3494" t="str">
            <v>kg</v>
          </cell>
        </row>
        <row r="3495">
          <cell r="A3495" t="str">
            <v>NL300102</v>
          </cell>
          <cell r="B3495" t="str">
            <v>Nấm sò nâu</v>
          </cell>
          <cell r="C3495" t="str">
            <v>kg</v>
          </cell>
        </row>
        <row r="3496">
          <cell r="A3496" t="str">
            <v>NL300103</v>
          </cell>
          <cell r="B3496" t="str">
            <v>Nấm sò trắng</v>
          </cell>
          <cell r="C3496" t="str">
            <v>kg</v>
          </cell>
        </row>
        <row r="3497">
          <cell r="A3497" t="str">
            <v>NL300104</v>
          </cell>
          <cell r="B3497" t="str">
            <v>Ngải cứu</v>
          </cell>
          <cell r="C3497" t="str">
            <v>kg</v>
          </cell>
        </row>
        <row r="3498">
          <cell r="A3498" t="str">
            <v>NL300105</v>
          </cell>
          <cell r="B3498" t="str">
            <v>Nghệ</v>
          </cell>
          <cell r="C3498" t="str">
            <v>kg</v>
          </cell>
        </row>
        <row r="3499">
          <cell r="A3499" t="str">
            <v>NL300106</v>
          </cell>
          <cell r="B3499" t="str">
            <v>Ngô bao tử</v>
          </cell>
          <cell r="C3499" t="str">
            <v>kg</v>
          </cell>
        </row>
        <row r="3500">
          <cell r="A3500" t="str">
            <v>NL300107</v>
          </cell>
          <cell r="B3500" t="str">
            <v>Ngô ngọt ( Bắp trái)</v>
          </cell>
          <cell r="C3500" t="str">
            <v>Cái</v>
          </cell>
        </row>
        <row r="3501">
          <cell r="A3501" t="str">
            <v>NL300108</v>
          </cell>
          <cell r="B3501" t="str">
            <v>Ngồng tỏi</v>
          </cell>
          <cell r="C3501" t="str">
            <v>kg</v>
          </cell>
        </row>
        <row r="3502">
          <cell r="A3502" t="str">
            <v>NL300109</v>
          </cell>
          <cell r="B3502" t="str">
            <v>Ngó xuân</v>
          </cell>
          <cell r="C3502" t="str">
            <v>kg</v>
          </cell>
        </row>
        <row r="3503">
          <cell r="A3503" t="str">
            <v>NL300110</v>
          </cell>
          <cell r="B3503" t="str">
            <v>Nước dừa tươi</v>
          </cell>
          <cell r="C3503" t="str">
            <v>Lít</v>
          </cell>
        </row>
        <row r="3504">
          <cell r="A3504" t="str">
            <v>NL300111</v>
          </cell>
          <cell r="B3504" t="str">
            <v>Ớt chỉ thiên</v>
          </cell>
          <cell r="C3504" t="str">
            <v>kg</v>
          </cell>
        </row>
        <row r="3505">
          <cell r="A3505" t="str">
            <v>NL300112</v>
          </cell>
          <cell r="B3505" t="str">
            <v>Ớt đỏ Đà Lạt</v>
          </cell>
          <cell r="C3505" t="str">
            <v>kg</v>
          </cell>
        </row>
        <row r="3506">
          <cell r="A3506" t="str">
            <v>NL300113</v>
          </cell>
          <cell r="B3506" t="str">
            <v>Ớt hiểm đỏ</v>
          </cell>
          <cell r="C3506" t="str">
            <v>kg</v>
          </cell>
        </row>
        <row r="3507">
          <cell r="A3507" t="str">
            <v>NL300114</v>
          </cell>
          <cell r="B3507" t="str">
            <v>Ớt kim</v>
          </cell>
          <cell r="C3507" t="str">
            <v>kg</v>
          </cell>
        </row>
        <row r="3508">
          <cell r="A3508" t="str">
            <v>NL300115</v>
          </cell>
          <cell r="B3508" t="str">
            <v>Ớt kim xanh (ớt hiểm xanh)</v>
          </cell>
          <cell r="C3508" t="str">
            <v>kg</v>
          </cell>
        </row>
        <row r="3509">
          <cell r="A3509" t="str">
            <v>NL300116</v>
          </cell>
          <cell r="B3509" t="str">
            <v>Ớt sừng</v>
          </cell>
          <cell r="C3509" t="str">
            <v>kg</v>
          </cell>
        </row>
        <row r="3510">
          <cell r="A3510" t="str">
            <v>NL300117</v>
          </cell>
          <cell r="B3510" t="str">
            <v>Ớt sừng xanh</v>
          </cell>
          <cell r="C3510" t="str">
            <v>kg</v>
          </cell>
        </row>
        <row r="3511">
          <cell r="A3511" t="str">
            <v>NL300118</v>
          </cell>
          <cell r="B3511" t="str">
            <v>Phở sợi</v>
          </cell>
          <cell r="C3511" t="str">
            <v>kg</v>
          </cell>
        </row>
        <row r="3512">
          <cell r="A3512" t="str">
            <v>NL300119</v>
          </cell>
          <cell r="B3512" t="str">
            <v>Quất ( Tắc trái )</v>
          </cell>
          <cell r="C3512" t="str">
            <v>kg</v>
          </cell>
        </row>
        <row r="3513">
          <cell r="A3513" t="str">
            <v>NL300120</v>
          </cell>
          <cell r="B3513" t="str">
            <v>Quế vị</v>
          </cell>
          <cell r="C3513" t="str">
            <v>kg</v>
          </cell>
        </row>
        <row r="3514">
          <cell r="A3514" t="str">
            <v>NL300121</v>
          </cell>
          <cell r="B3514" t="str">
            <v>Rau răm</v>
          </cell>
          <cell r="C3514" t="str">
            <v>kg</v>
          </cell>
        </row>
        <row r="3515">
          <cell r="A3515" t="str">
            <v>NL300122</v>
          </cell>
          <cell r="B3515" t="str">
            <v>Rau càng cua</v>
          </cell>
          <cell r="C3515" t="str">
            <v>kg</v>
          </cell>
        </row>
        <row r="3516">
          <cell r="A3516" t="str">
            <v>NL300123</v>
          </cell>
          <cell r="B3516" t="str">
            <v>Rau Đắng</v>
          </cell>
          <cell r="C3516" t="str">
            <v>kg</v>
          </cell>
        </row>
        <row r="3517">
          <cell r="A3517" t="str">
            <v>NL300124</v>
          </cell>
          <cell r="B3517" t="str">
            <v>Rau Dền</v>
          </cell>
          <cell r="C3517" t="str">
            <v>kg</v>
          </cell>
        </row>
        <row r="3518">
          <cell r="A3518" t="str">
            <v>NL300125</v>
          </cell>
          <cell r="B3518" t="str">
            <v>Rau má</v>
          </cell>
          <cell r="C3518" t="str">
            <v>kg</v>
          </cell>
        </row>
        <row r="3519">
          <cell r="A3519" t="str">
            <v>NL300126</v>
          </cell>
          <cell r="B3519" t="str">
            <v>Rau mùi tây</v>
          </cell>
          <cell r="C3519" t="str">
            <v>kg</v>
          </cell>
        </row>
        <row r="3520">
          <cell r="A3520" t="str">
            <v>NL300127</v>
          </cell>
          <cell r="B3520" t="str">
            <v>Rau muống</v>
          </cell>
          <cell r="C3520" t="str">
            <v>kg</v>
          </cell>
        </row>
        <row r="3521">
          <cell r="A3521" t="str">
            <v>NL300128</v>
          </cell>
          <cell r="B3521" t="str">
            <v>Rau ngổ</v>
          </cell>
          <cell r="C3521" t="str">
            <v>kg</v>
          </cell>
        </row>
        <row r="3522">
          <cell r="A3522" t="str">
            <v>NL300129</v>
          </cell>
          <cell r="B3522" t="str">
            <v>Rau Rừng</v>
          </cell>
          <cell r="C3522" t="str">
            <v>kg</v>
          </cell>
        </row>
        <row r="3523">
          <cell r="A3523" t="str">
            <v>NL300130</v>
          </cell>
          <cell r="B3523" t="str">
            <v>Rau tiến vua</v>
          </cell>
          <cell r="C3523" t="str">
            <v>kg</v>
          </cell>
        </row>
        <row r="3524">
          <cell r="A3524" t="str">
            <v>NL300131</v>
          </cell>
          <cell r="B3524" t="str">
            <v>Xà lách Rocket</v>
          </cell>
          <cell r="C3524" t="str">
            <v>kg</v>
          </cell>
        </row>
        <row r="3525">
          <cell r="A3525" t="str">
            <v>NL300132</v>
          </cell>
          <cell r="B3525" t="str">
            <v>Sả cây</v>
          </cell>
          <cell r="C3525" t="str">
            <v>kg</v>
          </cell>
        </row>
        <row r="3526">
          <cell r="A3526" t="str">
            <v>NL300133</v>
          </cell>
          <cell r="B3526" t="str">
            <v>Sả xay</v>
          </cell>
          <cell r="C3526" t="str">
            <v>kg</v>
          </cell>
        </row>
        <row r="3527">
          <cell r="A3527" t="str">
            <v>NL300134</v>
          </cell>
          <cell r="B3527" t="str">
            <v>Bông so đũa</v>
          </cell>
          <cell r="C3527" t="str">
            <v>kg</v>
          </cell>
        </row>
        <row r="3528">
          <cell r="A3528" t="str">
            <v>NL300135</v>
          </cell>
          <cell r="B3528" t="str">
            <v>Su hào</v>
          </cell>
          <cell r="C3528" t="str">
            <v>kg</v>
          </cell>
        </row>
        <row r="3529">
          <cell r="A3529" t="str">
            <v>NL300136</v>
          </cell>
          <cell r="B3529" t="str">
            <v>Súp lơ trắng</v>
          </cell>
          <cell r="C3529" t="str">
            <v>kg</v>
          </cell>
        </row>
        <row r="3530">
          <cell r="A3530" t="str">
            <v>NL300137</v>
          </cell>
          <cell r="B3530" t="str">
            <v>Súp lơ xanh</v>
          </cell>
          <cell r="C3530" t="str">
            <v>kg</v>
          </cell>
        </row>
        <row r="3531">
          <cell r="A3531" t="str">
            <v>NL300138</v>
          </cell>
          <cell r="B3531" t="str">
            <v>Su su quả</v>
          </cell>
          <cell r="C3531" t="str">
            <v>kg</v>
          </cell>
        </row>
        <row r="3532">
          <cell r="A3532" t="str">
            <v>NL300139</v>
          </cell>
          <cell r="B3532" t="str">
            <v>Thì là</v>
          </cell>
          <cell r="C3532" t="str">
            <v>kg</v>
          </cell>
        </row>
        <row r="3533">
          <cell r="A3533" t="str">
            <v>NL300140</v>
          </cell>
          <cell r="B3533" t="str">
            <v>Tía tô</v>
          </cell>
          <cell r="C3533" t="str">
            <v>kg</v>
          </cell>
        </row>
        <row r="3534">
          <cell r="A3534" t="str">
            <v>NL300141</v>
          </cell>
          <cell r="B3534" t="str">
            <v>Tiêu xanh</v>
          </cell>
          <cell r="C3534" t="str">
            <v>kg</v>
          </cell>
        </row>
        <row r="3535">
          <cell r="A3535" t="str">
            <v>NL300142</v>
          </cell>
          <cell r="B3535" t="str">
            <v>Tỏi bóc</v>
          </cell>
          <cell r="C3535" t="str">
            <v>kg</v>
          </cell>
        </row>
        <row r="3536">
          <cell r="A3536" t="str">
            <v>NL300143</v>
          </cell>
          <cell r="B3536" t="str">
            <v>Tỏi phi sẵn</v>
          </cell>
          <cell r="C3536" t="str">
            <v>kg</v>
          </cell>
        </row>
        <row r="3537">
          <cell r="A3537" t="str">
            <v>NL300144</v>
          </cell>
          <cell r="B3537" t="str">
            <v>Tỏi ta</v>
          </cell>
          <cell r="C3537" t="str">
            <v>kg</v>
          </cell>
        </row>
        <row r="3538">
          <cell r="A3538" t="str">
            <v>NL300145</v>
          </cell>
          <cell r="B3538" t="str">
            <v>Xà lách</v>
          </cell>
          <cell r="C3538" t="str">
            <v>kg</v>
          </cell>
        </row>
        <row r="3539">
          <cell r="A3539" t="str">
            <v>NL300146</v>
          </cell>
          <cell r="B3539" t="str">
            <v>Xà lách cuộn</v>
          </cell>
          <cell r="C3539" t="str">
            <v>kg</v>
          </cell>
        </row>
        <row r="3540">
          <cell r="A3540" t="str">
            <v>NL300147</v>
          </cell>
          <cell r="B3540" t="str">
            <v>Xà lách Roman</v>
          </cell>
          <cell r="C3540" t="str">
            <v>kg</v>
          </cell>
        </row>
        <row r="3541">
          <cell r="A3541" t="str">
            <v>NL300148</v>
          </cell>
          <cell r="B3541" t="str">
            <v>Xà lách tím</v>
          </cell>
          <cell r="C3541" t="str">
            <v>kg</v>
          </cell>
        </row>
        <row r="3542">
          <cell r="A3542" t="str">
            <v>NL300149</v>
          </cell>
          <cell r="B3542" t="str">
            <v>Xoài thái</v>
          </cell>
          <cell r="C3542" t="str">
            <v>kg</v>
          </cell>
        </row>
        <row r="3543">
          <cell r="A3543" t="str">
            <v>NL300150</v>
          </cell>
          <cell r="B3543" t="str">
            <v>Xoài xanh</v>
          </cell>
          <cell r="C3543" t="str">
            <v>kg</v>
          </cell>
        </row>
        <row r="3544">
          <cell r="A3544" t="str">
            <v>NL300151</v>
          </cell>
          <cell r="B3544" t="str">
            <v>Đỗ đen</v>
          </cell>
          <cell r="C3544" t="str">
            <v>kg</v>
          </cell>
        </row>
        <row r="3545">
          <cell r="A3545" t="str">
            <v>NL300152</v>
          </cell>
          <cell r="B3545" t="str">
            <v>Ớt vàng Đà Lạt</v>
          </cell>
          <cell r="C3545" t="str">
            <v>kg</v>
          </cell>
        </row>
        <row r="3546">
          <cell r="A3546" t="str">
            <v>NL300153</v>
          </cell>
          <cell r="B3546" t="str">
            <v>Ớt xanh Đà Lạt</v>
          </cell>
          <cell r="C3546" t="str">
            <v>kg</v>
          </cell>
        </row>
        <row r="3547">
          <cell r="A3547" t="str">
            <v>NL300154</v>
          </cell>
          <cell r="B3547" t="str">
            <v>Táo quả</v>
          </cell>
          <cell r="C3547" t="str">
            <v>kg</v>
          </cell>
        </row>
        <row r="3548">
          <cell r="A3548" t="str">
            <v>NL300155</v>
          </cell>
          <cell r="B3548" t="str">
            <v>Cải chua nguyên cây</v>
          </cell>
          <cell r="C3548" t="str">
            <v>kg</v>
          </cell>
        </row>
        <row r="3549">
          <cell r="A3549" t="str">
            <v>NL300156</v>
          </cell>
          <cell r="B3549" t="str">
            <v>Đậu cove Pháp</v>
          </cell>
          <cell r="C3549" t="str">
            <v>kg</v>
          </cell>
        </row>
        <row r="3550">
          <cell r="A3550" t="str">
            <v>NL300157</v>
          </cell>
          <cell r="B3550" t="str">
            <v>Khoai môn tím</v>
          </cell>
          <cell r="C3550" t="str">
            <v>kg</v>
          </cell>
        </row>
        <row r="3551">
          <cell r="A3551" t="str">
            <v>NL300158</v>
          </cell>
          <cell r="B3551" t="str">
            <v>Nấm mỡ đen</v>
          </cell>
          <cell r="C3551" t="str">
            <v>kg</v>
          </cell>
        </row>
        <row r="3552">
          <cell r="A3552" t="str">
            <v>NL300159</v>
          </cell>
          <cell r="B3552" t="str">
            <v>Bông Thiên Lý</v>
          </cell>
          <cell r="C3552" t="str">
            <v>kg</v>
          </cell>
        </row>
        <row r="3553">
          <cell r="A3553" t="str">
            <v>NL300160</v>
          </cell>
          <cell r="B3553" t="str">
            <v>Lá Lộc Vừng</v>
          </cell>
          <cell r="C3553" t="str">
            <v>kg</v>
          </cell>
        </row>
        <row r="3554">
          <cell r="A3554" t="str">
            <v>NL300161</v>
          </cell>
          <cell r="B3554" t="str">
            <v>Lá quế vị</v>
          </cell>
          <cell r="C3554" t="str">
            <v>kg</v>
          </cell>
        </row>
        <row r="3555">
          <cell r="A3555" t="str">
            <v>NL300162</v>
          </cell>
          <cell r="B3555" t="str">
            <v>Lá sao nhái</v>
          </cell>
          <cell r="C3555" t="str">
            <v>kg</v>
          </cell>
        </row>
        <row r="3556">
          <cell r="A3556" t="str">
            <v>NL300163</v>
          </cell>
          <cell r="B3556" t="str">
            <v>Lá san thuyền</v>
          </cell>
          <cell r="C3556" t="str">
            <v>kg</v>
          </cell>
        </row>
        <row r="3557">
          <cell r="A3557" t="str">
            <v>NL300164</v>
          </cell>
          <cell r="B3557" t="str">
            <v>Hành tây tím</v>
          </cell>
          <cell r="C3557" t="str">
            <v>kg</v>
          </cell>
        </row>
        <row r="3558">
          <cell r="A3558" t="str">
            <v>NL300165</v>
          </cell>
          <cell r="B3558" t="str">
            <v>Mẻ trắng</v>
          </cell>
          <cell r="C3558" t="str">
            <v>Lít</v>
          </cell>
        </row>
        <row r="3559">
          <cell r="A3559" t="str">
            <v>NL300166</v>
          </cell>
          <cell r="B3559" t="str">
            <v>Dưa chua</v>
          </cell>
          <cell r="C3559" t="str">
            <v>kg</v>
          </cell>
        </row>
        <row r="3560">
          <cell r="A3560" t="str">
            <v>NL300167</v>
          </cell>
          <cell r="B3560" t="str">
            <v>Đỗ cove</v>
          </cell>
          <cell r="C3560" t="str">
            <v>kg</v>
          </cell>
        </row>
        <row r="3561">
          <cell r="A3561" t="str">
            <v>NL300168</v>
          </cell>
          <cell r="B3561" t="str">
            <v>Ngồng cải dưa (ngồng cải bẹ)</v>
          </cell>
          <cell r="C3561" t="str">
            <v>kg</v>
          </cell>
        </row>
        <row r="3562">
          <cell r="A3562" t="str">
            <v>NL300169</v>
          </cell>
          <cell r="B3562" t="str">
            <v>Đu đủ nạo sợi</v>
          </cell>
          <cell r="C3562" t="str">
            <v>kg</v>
          </cell>
        </row>
        <row r="3563">
          <cell r="A3563" t="str">
            <v>NL300170</v>
          </cell>
          <cell r="B3563" t="str">
            <v>Lá lốt (không cuống)</v>
          </cell>
          <cell r="C3563" t="str">
            <v>kg</v>
          </cell>
        </row>
        <row r="3564">
          <cell r="A3564" t="str">
            <v>NL300171</v>
          </cell>
          <cell r="B3564" t="str">
            <v>Ngó sen</v>
          </cell>
          <cell r="C3564" t="str">
            <v>kg</v>
          </cell>
        </row>
        <row r="3565">
          <cell r="A3565" t="str">
            <v>NL300172</v>
          </cell>
          <cell r="B3565" t="str">
            <v>Rau Cần Tàu</v>
          </cell>
          <cell r="C3565" t="str">
            <v>kg</v>
          </cell>
        </row>
        <row r="3566">
          <cell r="A3566" t="str">
            <v>NL300173</v>
          </cell>
          <cell r="B3566" t="str">
            <v>Lá giang</v>
          </cell>
          <cell r="C3566" t="str">
            <v>kg</v>
          </cell>
        </row>
        <row r="3567">
          <cell r="A3567" t="str">
            <v>NL300174</v>
          </cell>
          <cell r="B3567" t="str">
            <v>Bầu</v>
          </cell>
          <cell r="C3567" t="str">
            <v>kg</v>
          </cell>
        </row>
        <row r="3568">
          <cell r="A3568" t="str">
            <v>NL300175</v>
          </cell>
          <cell r="B3568" t="str">
            <v>Mẻ chua</v>
          </cell>
          <cell r="C3568" t="str">
            <v>kg</v>
          </cell>
        </row>
        <row r="3569">
          <cell r="A3569" t="str">
            <v>NL300176</v>
          </cell>
          <cell r="B3569" t="str">
            <v>Lá sả</v>
          </cell>
          <cell r="C3569" t="str">
            <v>kg</v>
          </cell>
        </row>
        <row r="3570">
          <cell r="A3570" t="str">
            <v>NL300178</v>
          </cell>
          <cell r="B3570" t="str">
            <v>Húng láng</v>
          </cell>
          <cell r="C3570" t="str">
            <v>kg</v>
          </cell>
        </row>
        <row r="3571">
          <cell r="A3571" t="str">
            <v>NL300179</v>
          </cell>
          <cell r="B3571" t="str">
            <v>Dừa cùi</v>
          </cell>
          <cell r="C3571" t="str">
            <v>kg</v>
          </cell>
        </row>
        <row r="3572">
          <cell r="A3572" t="str">
            <v>NL300180</v>
          </cell>
          <cell r="B3572" t="str">
            <v>Măng tây</v>
          </cell>
          <cell r="C3572" t="str">
            <v>kg</v>
          </cell>
        </row>
        <row r="3573">
          <cell r="A3573" t="str">
            <v>NL300181</v>
          </cell>
          <cell r="B3573" t="str">
            <v>Dừa nạo</v>
          </cell>
          <cell r="C3573" t="str">
            <v>kg</v>
          </cell>
        </row>
        <row r="3574">
          <cell r="A3574" t="str">
            <v>NL300182</v>
          </cell>
          <cell r="B3574" t="str">
            <v>Cơm sầu riêng</v>
          </cell>
          <cell r="C3574" t="str">
            <v>kg</v>
          </cell>
        </row>
        <row r="3575">
          <cell r="A3575" t="str">
            <v>NL300183</v>
          </cell>
          <cell r="B3575" t="str">
            <v>Rau Đay</v>
          </cell>
          <cell r="C3575" t="str">
            <v>kg</v>
          </cell>
        </row>
        <row r="3576">
          <cell r="A3576" t="str">
            <v>NL300184</v>
          </cell>
          <cell r="B3576" t="str">
            <v>Lá Dứa</v>
          </cell>
          <cell r="C3576" t="str">
            <v>kg</v>
          </cell>
        </row>
        <row r="3577">
          <cell r="A3577" t="str">
            <v>NL300185</v>
          </cell>
          <cell r="B3577" t="str">
            <v>Rau ngót Lào (nhặt sẵn)</v>
          </cell>
          <cell r="C3577" t="str">
            <v>kg</v>
          </cell>
        </row>
        <row r="3578">
          <cell r="A3578" t="str">
            <v>NL300186</v>
          </cell>
          <cell r="B3578" t="str">
            <v>Lá sắn thuyền</v>
          </cell>
          <cell r="C3578" t="str">
            <v>kg</v>
          </cell>
        </row>
        <row r="3579">
          <cell r="A3579" t="str">
            <v>NL300187</v>
          </cell>
          <cell r="B3579" t="str">
            <v>Bí thơm</v>
          </cell>
          <cell r="C3579" t="str">
            <v>kg</v>
          </cell>
        </row>
        <row r="3580">
          <cell r="A3580" t="str">
            <v>NL300188</v>
          </cell>
          <cell r="B3580" t="str">
            <v>Củ Sắn ( Bếp)</v>
          </cell>
          <cell r="C3580" t="str">
            <v>kg</v>
          </cell>
        </row>
        <row r="3581">
          <cell r="A3581" t="str">
            <v>NL300189</v>
          </cell>
          <cell r="B3581" t="str">
            <v>Bánh ướt</v>
          </cell>
          <cell r="C3581" t="str">
            <v>kg</v>
          </cell>
        </row>
        <row r="3582">
          <cell r="A3582" t="str">
            <v>NL300190</v>
          </cell>
          <cell r="B3582" t="str">
            <v>Bánh hỏi (340g/gói)</v>
          </cell>
          <cell r="C3582" t="str">
            <v>Gói</v>
          </cell>
        </row>
        <row r="3583">
          <cell r="A3583" t="str">
            <v>NL300191</v>
          </cell>
          <cell r="B3583" t="str">
            <v>Tỏi bóc thái lát</v>
          </cell>
          <cell r="C3583" t="str">
            <v>kg</v>
          </cell>
        </row>
        <row r="3584">
          <cell r="A3584" t="str">
            <v>NL300192</v>
          </cell>
          <cell r="B3584" t="str">
            <v>Thanh long ruột đỏ</v>
          </cell>
          <cell r="C3584" t="str">
            <v>kg</v>
          </cell>
        </row>
        <row r="3585">
          <cell r="A3585" t="str">
            <v>NL300193</v>
          </cell>
          <cell r="B3585" t="str">
            <v>Nho khô</v>
          </cell>
          <cell r="C3585" t="str">
            <v>kg</v>
          </cell>
        </row>
        <row r="3586">
          <cell r="A3586" t="str">
            <v>NL300194</v>
          </cell>
          <cell r="B3586" t="str">
            <v>Rau cải wasabi (Xà Lách Frise)</v>
          </cell>
          <cell r="C3586" t="str">
            <v>kg</v>
          </cell>
        </row>
        <row r="3587">
          <cell r="A3587" t="str">
            <v>NL300195</v>
          </cell>
          <cell r="B3587" t="str">
            <v>Xà lách baby</v>
          </cell>
          <cell r="C3587" t="str">
            <v>kg</v>
          </cell>
        </row>
        <row r="3588">
          <cell r="A3588" t="str">
            <v>NL300196</v>
          </cell>
          <cell r="B3588" t="str">
            <v>Bí đỏ hồ lô</v>
          </cell>
          <cell r="C3588" t="str">
            <v>kg</v>
          </cell>
        </row>
        <row r="3589">
          <cell r="A3589" t="str">
            <v>NL300197</v>
          </cell>
          <cell r="B3589" t="str">
            <v>Củ dền</v>
          </cell>
          <cell r="C3589" t="str">
            <v>kg</v>
          </cell>
        </row>
        <row r="3590">
          <cell r="A3590" t="str">
            <v>NL300198</v>
          </cell>
          <cell r="B3590" t="str">
            <v>Ớt xiêm xanh</v>
          </cell>
          <cell r="C3590" t="str">
            <v>kg</v>
          </cell>
        </row>
        <row r="3591">
          <cell r="A3591" t="str">
            <v>NL300199</v>
          </cell>
          <cell r="B3591" t="str">
            <v>Rau diếp cá</v>
          </cell>
          <cell r="C3591" t="str">
            <v>kg</v>
          </cell>
        </row>
        <row r="3592">
          <cell r="A3592" t="str">
            <v>NL300200</v>
          </cell>
          <cell r="B3592" t="str">
            <v>Nấm bào ngư xám</v>
          </cell>
          <cell r="C3592" t="str">
            <v>kg</v>
          </cell>
        </row>
        <row r="3593">
          <cell r="A3593" t="str">
            <v>NL300201</v>
          </cell>
          <cell r="B3593" t="str">
            <v>Gừng ta gọt</v>
          </cell>
          <cell r="C3593" t="str">
            <v>kg</v>
          </cell>
        </row>
        <row r="3594">
          <cell r="A3594" t="str">
            <v>NL300202</v>
          </cell>
          <cell r="B3594" t="str">
            <v>Ngọn Su su</v>
          </cell>
          <cell r="C3594" t="str">
            <v>kg</v>
          </cell>
        </row>
        <row r="3595">
          <cell r="A3595" t="str">
            <v>NL300203</v>
          </cell>
          <cell r="B3595" t="str">
            <v>Cải bó xôi</v>
          </cell>
          <cell r="C3595" t="str">
            <v>kg</v>
          </cell>
        </row>
        <row r="3596">
          <cell r="A3596" t="str">
            <v>NL300204</v>
          </cell>
          <cell r="B3596" t="str">
            <v>Mồng tơi</v>
          </cell>
          <cell r="C3596" t="str">
            <v>Bó</v>
          </cell>
        </row>
        <row r="3597">
          <cell r="A3597" t="str">
            <v>NL300205</v>
          </cell>
          <cell r="B3597" t="str">
            <v>Dừa xay</v>
          </cell>
          <cell r="C3597" t="str">
            <v>kg</v>
          </cell>
        </row>
        <row r="3598">
          <cell r="A3598" t="str">
            <v>NL300206</v>
          </cell>
          <cell r="B3598" t="str">
            <v>Lá cách</v>
          </cell>
          <cell r="C3598" t="str">
            <v>kg</v>
          </cell>
        </row>
        <row r="3599">
          <cell r="A3599" t="str">
            <v>NL300207</v>
          </cell>
          <cell r="B3599" t="str">
            <v>Lá dong</v>
          </cell>
          <cell r="C3599" t="str">
            <v>Lá</v>
          </cell>
        </row>
        <row r="3600">
          <cell r="A3600" t="str">
            <v>NL300208</v>
          </cell>
          <cell r="B3600" t="str">
            <v>Gốc Mùi ta ( gốc Ngò rí )</v>
          </cell>
          <cell r="C3600" t="str">
            <v>kg</v>
          </cell>
        </row>
        <row r="3601">
          <cell r="A3601" t="str">
            <v>NL300209</v>
          </cell>
          <cell r="B3601" t="str">
            <v>Khoai môn</v>
          </cell>
          <cell r="C3601" t="str">
            <v>kg</v>
          </cell>
        </row>
        <row r="3602">
          <cell r="A3602" t="str">
            <v>NL300210</v>
          </cell>
          <cell r="B3602" t="str">
            <v>Hành bóc thái</v>
          </cell>
          <cell r="C3602" t="str">
            <v>kg</v>
          </cell>
        </row>
        <row r="3603">
          <cell r="A3603" t="str">
            <v>NL300211</v>
          </cell>
          <cell r="B3603" t="str">
            <v>Mồng tơi chưa nhặt</v>
          </cell>
          <cell r="C3603" t="str">
            <v>kg</v>
          </cell>
        </row>
        <row r="3604">
          <cell r="A3604" t="str">
            <v>NL300212</v>
          </cell>
          <cell r="B3604" t="str">
            <v>Ớt Xiêm</v>
          </cell>
          <cell r="C3604" t="str">
            <v>kg</v>
          </cell>
        </row>
        <row r="3605">
          <cell r="A3605" t="str">
            <v>NL300213</v>
          </cell>
          <cell r="B3605" t="str">
            <v>Rau cần tây Mỹ</v>
          </cell>
          <cell r="C3605" t="str">
            <v>kg</v>
          </cell>
        </row>
        <row r="3606">
          <cell r="A3606" t="str">
            <v>NL300214</v>
          </cell>
          <cell r="B3606" t="str">
            <v>Thân chuối bào</v>
          </cell>
          <cell r="C3606" t="str">
            <v>kg</v>
          </cell>
        </row>
        <row r="3607">
          <cell r="A3607" t="str">
            <v>NL300215</v>
          </cell>
          <cell r="B3607" t="str">
            <v>Lá nồm</v>
          </cell>
          <cell r="C3607" t="str">
            <v>kg</v>
          </cell>
        </row>
        <row r="3608">
          <cell r="A3608" t="str">
            <v>NL300216</v>
          </cell>
          <cell r="B3608" t="str">
            <v>Hóa cúc (Decor)</v>
          </cell>
          <cell r="C3608" t="str">
            <v>kg</v>
          </cell>
        </row>
        <row r="3609">
          <cell r="A3609" t="str">
            <v>NL300217</v>
          </cell>
          <cell r="B3609" t="str">
            <v>Ớt chuông đỏ</v>
          </cell>
          <cell r="C3609" t="str">
            <v>kg</v>
          </cell>
        </row>
        <row r="3610">
          <cell r="A3610" t="str">
            <v>NL410001</v>
          </cell>
          <cell r="B3610" t="str">
            <v>Bắp bò NV</v>
          </cell>
          <cell r="C3610" t="str">
            <v>kg</v>
          </cell>
        </row>
        <row r="3611">
          <cell r="A3611" t="str">
            <v>NL410002</v>
          </cell>
          <cell r="B3611" t="str">
            <v>Bì lợn NV</v>
          </cell>
          <cell r="C3611" t="str">
            <v>kg</v>
          </cell>
        </row>
        <row r="3612">
          <cell r="A3612" t="str">
            <v>NL410003</v>
          </cell>
          <cell r="B3612" t="str">
            <v>Bò tơ ( Ba chỉ ) NV</v>
          </cell>
          <cell r="C3612" t="str">
            <v>kg</v>
          </cell>
        </row>
        <row r="3613">
          <cell r="A3613" t="str">
            <v>NL410004</v>
          </cell>
          <cell r="B3613" t="str">
            <v>Cá bạc má NV</v>
          </cell>
          <cell r="C3613" t="str">
            <v>kg</v>
          </cell>
        </row>
        <row r="3614">
          <cell r="A3614" t="str">
            <v>NL410005</v>
          </cell>
          <cell r="B3614" t="str">
            <v>Cá bông lau NV</v>
          </cell>
          <cell r="C3614" t="str">
            <v>kg</v>
          </cell>
        </row>
        <row r="3615">
          <cell r="A3615" t="str">
            <v>NL410006</v>
          </cell>
          <cell r="B3615" t="str">
            <v>Cá chép NV</v>
          </cell>
          <cell r="C3615" t="str">
            <v>kg</v>
          </cell>
        </row>
        <row r="3616">
          <cell r="A3616" t="str">
            <v>NL410007</v>
          </cell>
          <cell r="B3616" t="str">
            <v>Cá cơm NV</v>
          </cell>
          <cell r="C3616" t="str">
            <v>kg</v>
          </cell>
        </row>
        <row r="3617">
          <cell r="A3617" t="str">
            <v>NL410008</v>
          </cell>
          <cell r="B3617" t="str">
            <v>Cá diêu hồng NV</v>
          </cell>
          <cell r="C3617" t="str">
            <v>kg</v>
          </cell>
        </row>
        <row r="3618">
          <cell r="A3618" t="str">
            <v>NL410009</v>
          </cell>
          <cell r="B3618" t="str">
            <v>Cá hú NV</v>
          </cell>
          <cell r="C3618" t="str">
            <v>kg</v>
          </cell>
        </row>
        <row r="3619">
          <cell r="A3619" t="str">
            <v>NL410010</v>
          </cell>
          <cell r="B3619" t="str">
            <v>Cá khô NV</v>
          </cell>
          <cell r="C3619" t="str">
            <v>kg</v>
          </cell>
        </row>
        <row r="3620">
          <cell r="A3620" t="str">
            <v>NL410011</v>
          </cell>
          <cell r="B3620" t="str">
            <v>Cá ngừ NV</v>
          </cell>
          <cell r="C3620" t="str">
            <v>kg</v>
          </cell>
        </row>
        <row r="3621">
          <cell r="A3621" t="str">
            <v>NL410012</v>
          </cell>
          <cell r="B3621" t="str">
            <v>Cánh gà NV</v>
          </cell>
          <cell r="C3621" t="str">
            <v>kg</v>
          </cell>
        </row>
        <row r="3622">
          <cell r="A3622" t="str">
            <v>NL410013</v>
          </cell>
          <cell r="B3622" t="str">
            <v>Cá nục NV</v>
          </cell>
          <cell r="C3622" t="str">
            <v>kg</v>
          </cell>
        </row>
        <row r="3623">
          <cell r="A3623" t="str">
            <v>NL410014</v>
          </cell>
          <cell r="B3623" t="str">
            <v>Cá rô phi phi lê NV</v>
          </cell>
          <cell r="C3623" t="str">
            <v>kg</v>
          </cell>
        </row>
        <row r="3624">
          <cell r="A3624" t="str">
            <v>NL410015</v>
          </cell>
          <cell r="B3624" t="str">
            <v>Cá quả NV</v>
          </cell>
          <cell r="C3624" t="str">
            <v>kg</v>
          </cell>
        </row>
        <row r="3625">
          <cell r="A3625" t="str">
            <v>NL410016</v>
          </cell>
          <cell r="B3625" t="str">
            <v>Cá rô phi (NV)</v>
          </cell>
          <cell r="C3625" t="str">
            <v>kg</v>
          </cell>
        </row>
        <row r="3626">
          <cell r="A3626" t="str">
            <v>NL410017</v>
          </cell>
          <cell r="B3626" t="str">
            <v>Cật lợn NV</v>
          </cell>
          <cell r="C3626" t="str">
            <v>kg</v>
          </cell>
        </row>
        <row r="3627">
          <cell r="A3627" t="str">
            <v>NL410018</v>
          </cell>
          <cell r="B3627" t="str">
            <v>Cá tra NV ( Cá basa NV )</v>
          </cell>
          <cell r="C3627" t="str">
            <v>kg</v>
          </cell>
        </row>
        <row r="3628">
          <cell r="A3628" t="str">
            <v>NL410019</v>
          </cell>
          <cell r="B3628" t="str">
            <v>Cá trắm NV</v>
          </cell>
          <cell r="C3628" t="str">
            <v>kg</v>
          </cell>
        </row>
        <row r="3629">
          <cell r="A3629" t="str">
            <v>NL410020</v>
          </cell>
          <cell r="B3629" t="str">
            <v>Cá trê NV</v>
          </cell>
          <cell r="C3629" t="str">
            <v>kg</v>
          </cell>
        </row>
        <row r="3630">
          <cell r="A3630" t="str">
            <v>NL410021</v>
          </cell>
          <cell r="B3630" t="str">
            <v>Cá trôi NV</v>
          </cell>
          <cell r="C3630" t="str">
            <v>kg</v>
          </cell>
        </row>
        <row r="3631">
          <cell r="A3631" t="str">
            <v>NL410022</v>
          </cell>
          <cell r="B3631" t="str">
            <v>Chả cá NV</v>
          </cell>
          <cell r="C3631" t="str">
            <v>kg</v>
          </cell>
        </row>
        <row r="3632">
          <cell r="A3632" t="str">
            <v>NL410023</v>
          </cell>
          <cell r="B3632" t="str">
            <v>Chả cốm NV</v>
          </cell>
          <cell r="C3632" t="str">
            <v>kg</v>
          </cell>
        </row>
        <row r="3633">
          <cell r="A3633" t="str">
            <v>NL410024</v>
          </cell>
          <cell r="B3633" t="str">
            <v>Chả lụa NV</v>
          </cell>
          <cell r="C3633" t="str">
            <v>kg</v>
          </cell>
        </row>
        <row r="3634">
          <cell r="A3634" t="str">
            <v>NL410025</v>
          </cell>
          <cell r="B3634" t="str">
            <v>Chả mỡ NV</v>
          </cell>
          <cell r="C3634" t="str">
            <v>kg</v>
          </cell>
        </row>
        <row r="3635">
          <cell r="A3635" t="str">
            <v>NL410026</v>
          </cell>
          <cell r="B3635" t="str">
            <v>Chả nạc NV</v>
          </cell>
          <cell r="C3635" t="str">
            <v>kg</v>
          </cell>
        </row>
        <row r="3636">
          <cell r="A3636" t="str">
            <v>NL410027</v>
          </cell>
          <cell r="B3636" t="str">
            <v>Chân giò NV</v>
          </cell>
          <cell r="C3636" t="str">
            <v>kg</v>
          </cell>
        </row>
        <row r="3637">
          <cell r="A3637" t="str">
            <v>NL410028</v>
          </cell>
          <cell r="B3637" t="str">
            <v>Chả quế NV</v>
          </cell>
          <cell r="C3637" t="str">
            <v>kg</v>
          </cell>
        </row>
        <row r="3638">
          <cell r="A3638" t="str">
            <v>NL410029</v>
          </cell>
          <cell r="B3638" t="str">
            <v>Thịt cốt lết (NV)</v>
          </cell>
          <cell r="C3638" t="str">
            <v>kg</v>
          </cell>
        </row>
        <row r="3639">
          <cell r="A3639" t="str">
            <v>NL410030</v>
          </cell>
          <cell r="B3639" t="str">
            <v>Cua (NV)</v>
          </cell>
          <cell r="C3639" t="str">
            <v>kg</v>
          </cell>
        </row>
        <row r="3640">
          <cell r="A3640" t="str">
            <v>NL410031</v>
          </cell>
          <cell r="B3640" t="str">
            <v>Cuống họng NV</v>
          </cell>
          <cell r="C3640" t="str">
            <v>kg</v>
          </cell>
        </row>
        <row r="3641">
          <cell r="A3641" t="str">
            <v>NL410032</v>
          </cell>
          <cell r="B3641" t="str">
            <v>Da heo NV</v>
          </cell>
          <cell r="C3641" t="str">
            <v>kg</v>
          </cell>
        </row>
        <row r="3642">
          <cell r="A3642" t="str">
            <v>NL410033</v>
          </cell>
          <cell r="B3642" t="str">
            <v>Dồi tiết (NV)</v>
          </cell>
          <cell r="C3642" t="str">
            <v>kg</v>
          </cell>
        </row>
        <row r="3643">
          <cell r="A3643" t="str">
            <v>NL410034</v>
          </cell>
          <cell r="B3643" t="str">
            <v>Đùi gà NV</v>
          </cell>
          <cell r="C3643" t="str">
            <v>kg</v>
          </cell>
        </row>
        <row r="3644">
          <cell r="A3644" t="str">
            <v>NL410035</v>
          </cell>
          <cell r="B3644" t="str">
            <v>Đuôi lợn NV</v>
          </cell>
          <cell r="C3644" t="str">
            <v>kg</v>
          </cell>
        </row>
        <row r="3645">
          <cell r="A3645" t="str">
            <v>NL410036</v>
          </cell>
          <cell r="B3645" t="str">
            <v>Ếch NV</v>
          </cell>
          <cell r="C3645" t="str">
            <v>kg</v>
          </cell>
        </row>
        <row r="3646">
          <cell r="A3646" t="str">
            <v>NL410037</v>
          </cell>
          <cell r="B3646" t="str">
            <v>Gà công nghiệp (NV)</v>
          </cell>
          <cell r="C3646" t="str">
            <v>kg</v>
          </cell>
        </row>
        <row r="3647">
          <cell r="A3647" t="str">
            <v>NL410038</v>
          </cell>
          <cell r="B3647" t="str">
            <v>Gà mía NV</v>
          </cell>
          <cell r="C3647" t="str">
            <v>kg</v>
          </cell>
        </row>
        <row r="3648">
          <cell r="A3648" t="str">
            <v>NL410039</v>
          </cell>
          <cell r="B3648" t="str">
            <v>Gân bò NV</v>
          </cell>
          <cell r="C3648" t="str">
            <v>kg</v>
          </cell>
        </row>
        <row r="3649">
          <cell r="A3649" t="str">
            <v>NL410040</v>
          </cell>
          <cell r="B3649" t="str">
            <v>Gan gà NV</v>
          </cell>
          <cell r="C3649" t="str">
            <v>kg</v>
          </cell>
        </row>
        <row r="3650">
          <cell r="A3650" t="str">
            <v>NL410041</v>
          </cell>
          <cell r="B3650" t="str">
            <v>Gan lợn NV</v>
          </cell>
          <cell r="C3650" t="str">
            <v>kg</v>
          </cell>
        </row>
        <row r="3651">
          <cell r="A3651" t="str">
            <v>NL410042</v>
          </cell>
          <cell r="B3651" t="str">
            <v>Gà nhân viên (NV)</v>
          </cell>
          <cell r="C3651" t="str">
            <v>kg</v>
          </cell>
        </row>
        <row r="3652">
          <cell r="A3652" t="str">
            <v>NL410043</v>
          </cell>
          <cell r="B3652" t="str">
            <v>Gầu bò NV</v>
          </cell>
          <cell r="C3652" t="str">
            <v>kg</v>
          </cell>
        </row>
        <row r="3653">
          <cell r="A3653" t="str">
            <v>NL410044</v>
          </cell>
          <cell r="B3653" t="str">
            <v>Giò bò NV</v>
          </cell>
          <cell r="C3653" t="str">
            <v>kg</v>
          </cell>
        </row>
        <row r="3654">
          <cell r="A3654" t="str">
            <v>NL410045</v>
          </cell>
          <cell r="B3654" t="str">
            <v>Giò lụa NV</v>
          </cell>
          <cell r="C3654" t="str">
            <v>kg</v>
          </cell>
        </row>
        <row r="3655">
          <cell r="A3655" t="str">
            <v>NL410046</v>
          </cell>
          <cell r="B3655" t="str">
            <v>Giò sống NV</v>
          </cell>
          <cell r="C3655" t="str">
            <v>kg</v>
          </cell>
        </row>
        <row r="3656">
          <cell r="A3656" t="str">
            <v>NL410047</v>
          </cell>
          <cell r="B3656" t="str">
            <v>Giò tai NV</v>
          </cell>
          <cell r="C3656" t="str">
            <v>kg</v>
          </cell>
        </row>
        <row r="3657">
          <cell r="A3657" t="str">
            <v>NL410048</v>
          </cell>
          <cell r="B3657" t="str">
            <v>Giò xào NV</v>
          </cell>
          <cell r="C3657" t="str">
            <v>kg</v>
          </cell>
        </row>
        <row r="3658">
          <cell r="A3658" t="str">
            <v>NL410049</v>
          </cell>
          <cell r="B3658" t="str">
            <v>Huyết heo NV</v>
          </cell>
          <cell r="C3658" t="str">
            <v>kg</v>
          </cell>
        </row>
        <row r="3659">
          <cell r="A3659" t="str">
            <v>NL410050</v>
          </cell>
          <cell r="B3659" t="str">
            <v>Lá Lách NV</v>
          </cell>
          <cell r="C3659" t="str">
            <v>kg</v>
          </cell>
        </row>
        <row r="3660">
          <cell r="A3660" t="str">
            <v>NL410051</v>
          </cell>
          <cell r="B3660" t="str">
            <v>Lòng (NV)</v>
          </cell>
          <cell r="C3660" t="str">
            <v>kg</v>
          </cell>
        </row>
        <row r="3661">
          <cell r="A3661" t="str">
            <v>NL410052</v>
          </cell>
          <cell r="B3661" t="str">
            <v>Lòng già (NV)</v>
          </cell>
          <cell r="C3661" t="str">
            <v>kg</v>
          </cell>
        </row>
        <row r="3662">
          <cell r="A3662" t="str">
            <v>NL410053</v>
          </cell>
          <cell r="B3662" t="str">
            <v>Lòng mề gà NV</v>
          </cell>
          <cell r="C3662" t="str">
            <v>kg</v>
          </cell>
        </row>
        <row r="3663">
          <cell r="A3663" t="str">
            <v>NL410054</v>
          </cell>
          <cell r="B3663" t="str">
            <v>Lưỡi lợn NV</v>
          </cell>
          <cell r="C3663" t="str">
            <v>kg</v>
          </cell>
        </row>
        <row r="3664">
          <cell r="A3664" t="str">
            <v>NL410055</v>
          </cell>
          <cell r="B3664" t="str">
            <v>Thịt lưỡi NV</v>
          </cell>
          <cell r="C3664" t="str">
            <v>kg</v>
          </cell>
        </row>
        <row r="3665">
          <cell r="A3665" t="str">
            <v>NL410056</v>
          </cell>
          <cell r="B3665" t="str">
            <v>Lườn ngỗng NV</v>
          </cell>
          <cell r="C3665" t="str">
            <v>kg</v>
          </cell>
        </row>
        <row r="3666">
          <cell r="A3666" t="str">
            <v>NL410057</v>
          </cell>
          <cell r="B3666" t="str">
            <v>Mắm cá linh NV</v>
          </cell>
          <cell r="C3666" t="str">
            <v>kg</v>
          </cell>
        </row>
        <row r="3667">
          <cell r="A3667" t="str">
            <v>NL410058</v>
          </cell>
          <cell r="B3667" t="str">
            <v>Mề gà NV</v>
          </cell>
          <cell r="C3667" t="str">
            <v>kg</v>
          </cell>
        </row>
        <row r="3668">
          <cell r="A3668" t="str">
            <v>NL410059</v>
          </cell>
          <cell r="B3668" t="str">
            <v>Mề Vịt NV</v>
          </cell>
          <cell r="C3668" t="str">
            <v>kg</v>
          </cell>
        </row>
        <row r="3669">
          <cell r="A3669" t="str">
            <v>NL410060</v>
          </cell>
          <cell r="B3669" t="str">
            <v>Mọc NV</v>
          </cell>
          <cell r="C3669" t="str">
            <v>kg</v>
          </cell>
        </row>
        <row r="3670">
          <cell r="A3670" t="str">
            <v>NL410061</v>
          </cell>
          <cell r="B3670" t="str">
            <v>Móng giò (NV)</v>
          </cell>
          <cell r="C3670" t="str">
            <v>kg</v>
          </cell>
        </row>
        <row r="3671">
          <cell r="A3671" t="str">
            <v>NL410062</v>
          </cell>
          <cell r="B3671" t="str">
            <v>Mỡ NV</v>
          </cell>
          <cell r="C3671" t="str">
            <v>kg</v>
          </cell>
        </row>
        <row r="3672">
          <cell r="A3672" t="str">
            <v>NL410063</v>
          </cell>
          <cell r="B3672" t="str">
            <v>Mỡ phần NV</v>
          </cell>
          <cell r="C3672" t="str">
            <v>kg</v>
          </cell>
        </row>
        <row r="3673">
          <cell r="A3673" t="str">
            <v>NL410064</v>
          </cell>
          <cell r="B3673" t="str">
            <v>Mực lá NV</v>
          </cell>
          <cell r="C3673" t="str">
            <v>kg</v>
          </cell>
        </row>
        <row r="3674">
          <cell r="A3674" t="str">
            <v>NL410065</v>
          </cell>
          <cell r="B3674" t="str">
            <v>Mực ống NV</v>
          </cell>
          <cell r="C3674" t="str">
            <v>kg</v>
          </cell>
        </row>
        <row r="3675">
          <cell r="A3675" t="str">
            <v>NL410066</v>
          </cell>
          <cell r="B3675" t="str">
            <v>Mũi lợn NV</v>
          </cell>
          <cell r="C3675" t="str">
            <v>kg</v>
          </cell>
        </row>
        <row r="3676">
          <cell r="A3676" t="str">
            <v>NL410067</v>
          </cell>
          <cell r="B3676" t="str">
            <v>Thịt nạc dăm NV</v>
          </cell>
          <cell r="C3676" t="str">
            <v>kg</v>
          </cell>
        </row>
        <row r="3677">
          <cell r="A3677" t="str">
            <v>NL410068</v>
          </cell>
          <cell r="B3677" t="str">
            <v>Nạm bò NV</v>
          </cell>
          <cell r="C3677" t="str">
            <v>kg</v>
          </cell>
        </row>
        <row r="3678">
          <cell r="A3678" t="str">
            <v>NL410069</v>
          </cell>
          <cell r="B3678" t="str">
            <v>Ngan NV</v>
          </cell>
          <cell r="C3678" t="str">
            <v>kg</v>
          </cell>
        </row>
        <row r="3679">
          <cell r="A3679" t="str">
            <v>NL410070</v>
          </cell>
          <cell r="B3679" t="str">
            <v>Ngao NV</v>
          </cell>
          <cell r="C3679" t="str">
            <v>kg</v>
          </cell>
        </row>
        <row r="3680">
          <cell r="A3680" t="str">
            <v>NL410071</v>
          </cell>
          <cell r="B3680" t="str">
            <v>Nhộng tằm NV</v>
          </cell>
          <cell r="C3680" t="str">
            <v>kg</v>
          </cell>
        </row>
        <row r="3681">
          <cell r="A3681" t="str">
            <v>NL410072</v>
          </cell>
          <cell r="B3681" t="str">
            <v>Nõn Đuôi Nhân Viên</v>
          </cell>
          <cell r="C3681" t="str">
            <v>kg</v>
          </cell>
        </row>
        <row r="3682">
          <cell r="A3682" t="str">
            <v>NL410073</v>
          </cell>
          <cell r="B3682" t="str">
            <v>Ruột ốc NV</v>
          </cell>
          <cell r="C3682" t="str">
            <v>kg</v>
          </cell>
        </row>
        <row r="3683">
          <cell r="A3683" t="str">
            <v>NL410074</v>
          </cell>
          <cell r="B3683" t="str">
            <v>Ốc NV</v>
          </cell>
          <cell r="C3683" t="str">
            <v>kg</v>
          </cell>
        </row>
        <row r="3684">
          <cell r="A3684" t="str">
            <v>NL410075</v>
          </cell>
          <cell r="B3684" t="str">
            <v>Phổi lơn NV</v>
          </cell>
          <cell r="C3684" t="str">
            <v>kg</v>
          </cell>
        </row>
        <row r="3685">
          <cell r="A3685" t="str">
            <v>NL410076</v>
          </cell>
          <cell r="B3685" t="str">
            <v>Sụn NV</v>
          </cell>
          <cell r="C3685" t="str">
            <v>kg</v>
          </cell>
        </row>
        <row r="3686">
          <cell r="A3686" t="str">
            <v>NL410077</v>
          </cell>
          <cell r="B3686" t="str">
            <v>Dẻ sườn bò NV</v>
          </cell>
          <cell r="C3686" t="str">
            <v>kg</v>
          </cell>
        </row>
        <row r="3687">
          <cell r="A3687" t="str">
            <v>NL410078</v>
          </cell>
          <cell r="B3687" t="str">
            <v>Sườn non(NV)</v>
          </cell>
          <cell r="C3687" t="str">
            <v>kg</v>
          </cell>
        </row>
        <row r="3688">
          <cell r="A3688" t="str">
            <v>NL410079</v>
          </cell>
          <cell r="B3688" t="str">
            <v>Sườn (NV)</v>
          </cell>
          <cell r="C3688" t="str">
            <v>kg</v>
          </cell>
        </row>
        <row r="3689">
          <cell r="A3689" t="str">
            <v>NL410080</v>
          </cell>
          <cell r="B3689" t="str">
            <v>Tai lợn NV</v>
          </cell>
          <cell r="C3689" t="str">
            <v>kg</v>
          </cell>
        </row>
        <row r="3690">
          <cell r="A3690" t="str">
            <v>NL410081</v>
          </cell>
          <cell r="B3690" t="str">
            <v>thịt tai mũi (NV)</v>
          </cell>
          <cell r="C3690" t="str">
            <v>kg</v>
          </cell>
        </row>
        <row r="3691">
          <cell r="A3691" t="str">
            <v>NL410082</v>
          </cell>
          <cell r="B3691" t="str">
            <v>Tép Khô NV</v>
          </cell>
          <cell r="C3691" t="str">
            <v>kg</v>
          </cell>
        </row>
        <row r="3692">
          <cell r="A3692" t="str">
            <v>NL410083</v>
          </cell>
          <cell r="B3692" t="str">
            <v>Tép tươi NV</v>
          </cell>
          <cell r="C3692" t="str">
            <v>kg</v>
          </cell>
        </row>
        <row r="3693">
          <cell r="A3693" t="str">
            <v>NL410084</v>
          </cell>
          <cell r="B3693" t="str">
            <v>Thăn bò  (NV)</v>
          </cell>
          <cell r="C3693" t="str">
            <v>kg</v>
          </cell>
        </row>
        <row r="3694">
          <cell r="A3694" t="str">
            <v>NL410085</v>
          </cell>
          <cell r="B3694" t="str">
            <v>Thịt ba chỉ (NV)</v>
          </cell>
          <cell r="C3694" t="str">
            <v>kg</v>
          </cell>
        </row>
        <row r="3695">
          <cell r="A3695" t="str">
            <v>NL410086</v>
          </cell>
          <cell r="B3695" t="str">
            <v>Thịt Bò NV</v>
          </cell>
          <cell r="C3695" t="str">
            <v>kg</v>
          </cell>
        </row>
        <row r="3696">
          <cell r="A3696" t="str">
            <v>NL410087</v>
          </cell>
          <cell r="B3696" t="str">
            <v>Thịt chân giò NV</v>
          </cell>
          <cell r="C3696" t="str">
            <v>kg</v>
          </cell>
        </row>
        <row r="3697">
          <cell r="A3697" t="str">
            <v>NL410088</v>
          </cell>
          <cell r="B3697" t="str">
            <v>Thịt dải lợn NV</v>
          </cell>
          <cell r="C3697" t="str">
            <v>kg</v>
          </cell>
        </row>
        <row r="3698">
          <cell r="A3698" t="str">
            <v>NL410089</v>
          </cell>
          <cell r="B3698" t="str">
            <v>Thịt đùi NV</v>
          </cell>
          <cell r="C3698" t="str">
            <v>kg</v>
          </cell>
        </row>
        <row r="3699">
          <cell r="A3699" t="str">
            <v>NL410090</v>
          </cell>
          <cell r="B3699" t="str">
            <v>Thịt má NV</v>
          </cell>
          <cell r="C3699" t="str">
            <v>kg</v>
          </cell>
        </row>
        <row r="3700">
          <cell r="A3700" t="str">
            <v>NL410091</v>
          </cell>
          <cell r="B3700" t="str">
            <v>Thịt Mông NV</v>
          </cell>
          <cell r="C3700" t="str">
            <v>kg</v>
          </cell>
        </row>
        <row r="3701">
          <cell r="A3701" t="str">
            <v>NL410092</v>
          </cell>
          <cell r="B3701" t="str">
            <v>Thịt thăn NV</v>
          </cell>
          <cell r="C3701" t="str">
            <v>kg</v>
          </cell>
        </row>
        <row r="3702">
          <cell r="A3702" t="str">
            <v>NL410093</v>
          </cell>
          <cell r="B3702" t="str">
            <v>Thịt thủ NV</v>
          </cell>
          <cell r="C3702" t="str">
            <v>kg</v>
          </cell>
        </row>
        <row r="3703">
          <cell r="A3703" t="str">
            <v>NL410094</v>
          </cell>
          <cell r="B3703" t="str">
            <v>Thịt vai bò NV</v>
          </cell>
          <cell r="C3703" t="str">
            <v>kg</v>
          </cell>
        </row>
        <row r="3704">
          <cell r="A3704" t="str">
            <v>NL410095</v>
          </cell>
          <cell r="B3704" t="str">
            <v>THỊT VAI NV</v>
          </cell>
          <cell r="C3704" t="str">
            <v>kg</v>
          </cell>
        </row>
        <row r="3705">
          <cell r="A3705" t="str">
            <v>NL410096</v>
          </cell>
          <cell r="B3705" t="str">
            <v>Thịt xay (NV)</v>
          </cell>
          <cell r="C3705" t="str">
            <v>kg</v>
          </cell>
        </row>
        <row r="3706">
          <cell r="A3706" t="str">
            <v>NL410097</v>
          </cell>
          <cell r="B3706" t="str">
            <v>Tiết NV</v>
          </cell>
          <cell r="C3706" t="str">
            <v>kg</v>
          </cell>
        </row>
        <row r="3707">
          <cell r="A3707" t="str">
            <v>NL410098</v>
          </cell>
          <cell r="B3707" t="str">
            <v>Tim bò NV</v>
          </cell>
          <cell r="C3707" t="str">
            <v>kg</v>
          </cell>
        </row>
        <row r="3708">
          <cell r="A3708" t="str">
            <v>NL410099</v>
          </cell>
          <cell r="B3708" t="str">
            <v>Tim gà NV</v>
          </cell>
          <cell r="C3708" t="str">
            <v>kg</v>
          </cell>
        </row>
        <row r="3709">
          <cell r="A3709" t="str">
            <v>NL410100</v>
          </cell>
          <cell r="B3709" t="str">
            <v>Tim NV</v>
          </cell>
          <cell r="C3709" t="str">
            <v>kg</v>
          </cell>
        </row>
        <row r="3710">
          <cell r="A3710" t="str">
            <v>NL410101</v>
          </cell>
          <cell r="B3710" t="str">
            <v>Tôm RIU (NV)</v>
          </cell>
          <cell r="C3710" t="str">
            <v>kg</v>
          </cell>
        </row>
        <row r="3711">
          <cell r="A3711" t="str">
            <v>NL410102</v>
          </cell>
          <cell r="B3711" t="str">
            <v>Tôm lớt (NV)</v>
          </cell>
          <cell r="C3711" t="str">
            <v>kg</v>
          </cell>
        </row>
        <row r="3712">
          <cell r="A3712" t="str">
            <v>NL410103</v>
          </cell>
          <cell r="B3712" t="str">
            <v>Tôm Nõn NV</v>
          </cell>
          <cell r="C3712" t="str">
            <v>kg</v>
          </cell>
        </row>
        <row r="3713">
          <cell r="A3713" t="str">
            <v>NL410104</v>
          </cell>
          <cell r="B3713" t="str">
            <v>Tôm to NV</v>
          </cell>
          <cell r="C3713" t="str">
            <v>kg</v>
          </cell>
        </row>
        <row r="3714">
          <cell r="A3714" t="str">
            <v>NL410105</v>
          </cell>
          <cell r="B3714" t="str">
            <v>Trứng vịt lộn NV</v>
          </cell>
          <cell r="C3714" t="str">
            <v>quả</v>
          </cell>
        </row>
        <row r="3715">
          <cell r="A3715" t="str">
            <v>NL410106</v>
          </cell>
          <cell r="B3715" t="str">
            <v>Trứng vịt NV</v>
          </cell>
          <cell r="C3715" t="str">
            <v>quả</v>
          </cell>
        </row>
        <row r="3716">
          <cell r="A3716" t="str">
            <v>NL410107</v>
          </cell>
          <cell r="B3716" t="str">
            <v>Ức gà NV</v>
          </cell>
          <cell r="C3716" t="str">
            <v>kg</v>
          </cell>
        </row>
        <row r="3717">
          <cell r="A3717" t="str">
            <v>NL410108</v>
          </cell>
          <cell r="B3717" t="str">
            <v>Thịt vai bỏ bì (NV)</v>
          </cell>
          <cell r="C3717" t="str">
            <v>kg</v>
          </cell>
        </row>
        <row r="3718">
          <cell r="A3718" t="str">
            <v>NL410109</v>
          </cell>
          <cell r="B3718" t="str">
            <v>Vịt NV</v>
          </cell>
          <cell r="C3718" t="str">
            <v>kg</v>
          </cell>
        </row>
        <row r="3719">
          <cell r="A3719" t="str">
            <v>NL410110</v>
          </cell>
          <cell r="B3719" t="str">
            <v>Xách Đen NV</v>
          </cell>
          <cell r="C3719" t="str">
            <v>kg</v>
          </cell>
        </row>
        <row r="3720">
          <cell r="A3720" t="str">
            <v>NL410111</v>
          </cell>
          <cell r="B3720" t="str">
            <v>Xương gà NV</v>
          </cell>
          <cell r="C3720" t="str">
            <v>kg</v>
          </cell>
        </row>
        <row r="3721">
          <cell r="A3721" t="str">
            <v>NL410112</v>
          </cell>
          <cell r="B3721" t="str">
            <v>Xương lợn NV</v>
          </cell>
          <cell r="C3721" t="str">
            <v>kg</v>
          </cell>
        </row>
        <row r="3722">
          <cell r="A3722" t="str">
            <v>NL410113</v>
          </cell>
          <cell r="B3722" t="str">
            <v>Giò khoanh NV</v>
          </cell>
          <cell r="C3722" t="str">
            <v>kg</v>
          </cell>
        </row>
        <row r="3723">
          <cell r="A3723" t="str">
            <v>NL410114</v>
          </cell>
          <cell r="B3723" t="str">
            <v>Cá đùi gà NV</v>
          </cell>
          <cell r="C3723" t="str">
            <v>kg</v>
          </cell>
        </row>
        <row r="3724">
          <cell r="A3724" t="str">
            <v>NL410115</v>
          </cell>
          <cell r="B3724" t="str">
            <v>Thịt trâu NV</v>
          </cell>
          <cell r="C3724" t="str">
            <v>kg</v>
          </cell>
        </row>
        <row r="3725">
          <cell r="A3725" t="str">
            <v>NL410116</v>
          </cell>
          <cell r="B3725" t="str">
            <v>Cá hường NV</v>
          </cell>
          <cell r="C3725" t="str">
            <v>kg</v>
          </cell>
        </row>
        <row r="3726">
          <cell r="A3726" t="str">
            <v>NL410117</v>
          </cell>
          <cell r="B3726" t="str">
            <v>Cá mó NV</v>
          </cell>
          <cell r="C3726" t="str">
            <v>kg</v>
          </cell>
        </row>
        <row r="3727">
          <cell r="A3727" t="str">
            <v>NL410118</v>
          </cell>
          <cell r="B3727" t="str">
            <v>Thịt chó NV</v>
          </cell>
          <cell r="C3727" t="str">
            <v>kg</v>
          </cell>
        </row>
        <row r="3728">
          <cell r="A3728" t="str">
            <v>NL410119</v>
          </cell>
          <cell r="B3728" t="str">
            <v>Ếch bỏ ruột NV</v>
          </cell>
          <cell r="C3728" t="str">
            <v>kg</v>
          </cell>
        </row>
        <row r="3729">
          <cell r="A3729" t="str">
            <v>NL410120</v>
          </cell>
          <cell r="B3729" t="str">
            <v>Thịt thủ NV</v>
          </cell>
          <cell r="C3729" t="str">
            <v>kg</v>
          </cell>
        </row>
        <row r="3730">
          <cell r="A3730" t="str">
            <v>NL410121</v>
          </cell>
          <cell r="B3730" t="str">
            <v>Đùi gà góc tư NV</v>
          </cell>
          <cell r="C3730" t="str">
            <v>kg</v>
          </cell>
        </row>
        <row r="3731">
          <cell r="A3731" t="str">
            <v>NL410200</v>
          </cell>
          <cell r="B3731" t="str">
            <v>Cá rô phi bỏ ruột NV</v>
          </cell>
          <cell r="C3731" t="str">
            <v>kg</v>
          </cell>
        </row>
        <row r="3732">
          <cell r="A3732" t="str">
            <v>NL410201</v>
          </cell>
          <cell r="B3732" t="str">
            <v>Cá trắm bỏ ruột NV</v>
          </cell>
          <cell r="C3732" t="str">
            <v>kg</v>
          </cell>
        </row>
        <row r="3733">
          <cell r="A3733" t="str">
            <v>NL410202</v>
          </cell>
          <cell r="B3733" t="str">
            <v>Cá chép bỏ ruột NV</v>
          </cell>
          <cell r="C3733" t="str">
            <v>kg</v>
          </cell>
        </row>
        <row r="3734">
          <cell r="A3734" t="str">
            <v>NL410203</v>
          </cell>
          <cell r="B3734" t="str">
            <v>Cá chỉ vàng khô NV</v>
          </cell>
          <cell r="C3734" t="str">
            <v>kg</v>
          </cell>
        </row>
        <row r="3735">
          <cell r="A3735" t="str">
            <v>NL410204</v>
          </cell>
          <cell r="B3735" t="str">
            <v>Xương đầu heo NV</v>
          </cell>
          <cell r="C3735" t="str">
            <v>kg</v>
          </cell>
        </row>
        <row r="3736">
          <cell r="A3736" t="str">
            <v>NL410205</v>
          </cell>
          <cell r="B3736" t="str">
            <v>Khấu đuôi NV</v>
          </cell>
          <cell r="C3736" t="str">
            <v>kg</v>
          </cell>
        </row>
        <row r="3737">
          <cell r="A3737" t="str">
            <v>NL410206</v>
          </cell>
          <cell r="B3737" t="str">
            <v>Cổ cánh vịt NV</v>
          </cell>
          <cell r="C3737" t="str">
            <v>kg</v>
          </cell>
        </row>
        <row r="3738">
          <cell r="A3738" t="str">
            <v>NL410207</v>
          </cell>
          <cell r="B3738" t="str">
            <v>Mực mai NV</v>
          </cell>
          <cell r="C3738" t="str">
            <v>kg</v>
          </cell>
        </row>
        <row r="3739">
          <cell r="A3739" t="str">
            <v>NL410208</v>
          </cell>
          <cell r="B3739" t="str">
            <v>Dồi sụn (NV)</v>
          </cell>
          <cell r="C3739" t="str">
            <v>kg</v>
          </cell>
        </row>
        <row r="3740">
          <cell r="A3740" t="str">
            <v>NL410209</v>
          </cell>
          <cell r="B3740" t="str">
            <v>Thịt Diềm Thăn Bò (NV)</v>
          </cell>
          <cell r="C3740" t="str">
            <v>kg</v>
          </cell>
        </row>
        <row r="3741">
          <cell r="A3741" t="str">
            <v>NL410210</v>
          </cell>
          <cell r="B3741" t="str">
            <v>Cá Tép (NV)</v>
          </cell>
          <cell r="C3741" t="str">
            <v>kg</v>
          </cell>
        </row>
        <row r="3742">
          <cell r="A3742" t="str">
            <v>NL410211</v>
          </cell>
          <cell r="B3742" t="str">
            <v>Ruột hàu NV</v>
          </cell>
          <cell r="C3742" t="str">
            <v>kg</v>
          </cell>
        </row>
        <row r="3743">
          <cell r="A3743" t="str">
            <v>NL410212</v>
          </cell>
          <cell r="B3743" t="str">
            <v>Chả cá tươi (NV)</v>
          </cell>
          <cell r="C3743" t="str">
            <v>kg</v>
          </cell>
        </row>
        <row r="3744">
          <cell r="A3744" t="str">
            <v>NL410213</v>
          </cell>
          <cell r="B3744" t="str">
            <v>Lưỡi bò NV</v>
          </cell>
          <cell r="C3744" t="str">
            <v>kg</v>
          </cell>
        </row>
        <row r="3745">
          <cell r="A3745" t="str">
            <v>NL410214</v>
          </cell>
          <cell r="B3745" t="str">
            <v>Xúc xích (NV)</v>
          </cell>
          <cell r="C3745" t="str">
            <v>kg</v>
          </cell>
        </row>
        <row r="3746">
          <cell r="A3746" t="str">
            <v>NL410215</v>
          </cell>
          <cell r="B3746" t="str">
            <v>Chả mực NV</v>
          </cell>
          <cell r="C3746" t="str">
            <v>kg</v>
          </cell>
        </row>
        <row r="3747">
          <cell r="A3747" t="str">
            <v>NL410216</v>
          </cell>
          <cell r="B3747" t="str">
            <v>Cá trắm khúc giữa NV</v>
          </cell>
          <cell r="C3747" t="str">
            <v>kg</v>
          </cell>
        </row>
        <row r="3748">
          <cell r="A3748" t="str">
            <v>NL410217</v>
          </cell>
          <cell r="B3748" t="str">
            <v>Khoai Từ (Củ Từ) NV</v>
          </cell>
          <cell r="C3748" t="str">
            <v>kg</v>
          </cell>
        </row>
        <row r="3749">
          <cell r="A3749" t="str">
            <v>NL410218</v>
          </cell>
          <cell r="B3749" t="str">
            <v>Cá thu NV</v>
          </cell>
          <cell r="C3749" t="str">
            <v>kg</v>
          </cell>
        </row>
        <row r="3750">
          <cell r="A3750" t="str">
            <v>NL420001</v>
          </cell>
          <cell r="B3750" t="str">
            <v>Bột canh NV</v>
          </cell>
          <cell r="C3750" t="str">
            <v>Gói</v>
          </cell>
        </row>
        <row r="3751">
          <cell r="A3751" t="str">
            <v>NL420002</v>
          </cell>
          <cell r="B3751" t="str">
            <v>Bột cà ri NV</v>
          </cell>
          <cell r="C3751" t="str">
            <v>Gói</v>
          </cell>
        </row>
        <row r="3752">
          <cell r="A3752" t="str">
            <v>NL420003</v>
          </cell>
          <cell r="B3752" t="str">
            <v>Bột chiên giòn NV</v>
          </cell>
          <cell r="C3752" t="str">
            <v>kg</v>
          </cell>
        </row>
        <row r="3753">
          <cell r="A3753" t="str">
            <v>NL420004</v>
          </cell>
          <cell r="B3753" t="str">
            <v>Bột chiên AJQJ (42gr/túi) NV</v>
          </cell>
          <cell r="C3753" t="str">
            <v>Gói</v>
          </cell>
        </row>
        <row r="3754">
          <cell r="A3754" t="str">
            <v>NL420005</v>
          </cell>
          <cell r="B3754" t="str">
            <v>Bột thính NV</v>
          </cell>
          <cell r="C3754" t="str">
            <v>Túi</v>
          </cell>
        </row>
        <row r="3755">
          <cell r="A3755" t="str">
            <v>NL420006</v>
          </cell>
          <cell r="B3755" t="str">
            <v>Bột tôm NV</v>
          </cell>
          <cell r="C3755" t="str">
            <v>Gói</v>
          </cell>
        </row>
        <row r="3756">
          <cell r="A3756" t="str">
            <v>NL420007</v>
          </cell>
          <cell r="B3756" t="str">
            <v>Bột chiên xù NV</v>
          </cell>
          <cell r="C3756" t="str">
            <v>Gói</v>
          </cell>
        </row>
        <row r="3757">
          <cell r="A3757" t="str">
            <v>NL420008</v>
          </cell>
          <cell r="B3757" t="str">
            <v>Chao đỏ NV</v>
          </cell>
          <cell r="C3757" t="str">
            <v>kg</v>
          </cell>
        </row>
        <row r="3758">
          <cell r="A3758" t="str">
            <v>NL420009</v>
          </cell>
          <cell r="B3758" t="str">
            <v>Nước cốt dừa NV</v>
          </cell>
          <cell r="C3758" t="str">
            <v>Hộp</v>
          </cell>
        </row>
        <row r="3759">
          <cell r="A3759" t="str">
            <v>NL420010</v>
          </cell>
          <cell r="B3759" t="str">
            <v>Dấm Bỗng NV</v>
          </cell>
          <cell r="C3759" t="str">
            <v>Lít</v>
          </cell>
        </row>
        <row r="3760">
          <cell r="A3760" t="str">
            <v>NL420011</v>
          </cell>
          <cell r="B3760" t="str">
            <v>Dấm gạo NV</v>
          </cell>
          <cell r="C3760" t="str">
            <v>Chai</v>
          </cell>
        </row>
        <row r="3761">
          <cell r="A3761" t="str">
            <v>NL420012</v>
          </cell>
          <cell r="B3761" t="str">
            <v>Dầu ăn NV</v>
          </cell>
          <cell r="C3761" t="str">
            <v>Can</v>
          </cell>
        </row>
        <row r="3762">
          <cell r="A3762" t="str">
            <v>NL420013</v>
          </cell>
          <cell r="B3762" t="str">
            <v>Đậu Đỏ NV</v>
          </cell>
          <cell r="C3762" t="str">
            <v>kg</v>
          </cell>
        </row>
        <row r="3763">
          <cell r="A3763" t="str">
            <v>NL420014</v>
          </cell>
          <cell r="B3763" t="str">
            <v>Dầu hào nhân viên</v>
          </cell>
          <cell r="C3763" t="str">
            <v>Chai</v>
          </cell>
        </row>
        <row r="3764">
          <cell r="A3764" t="str">
            <v>NL420015</v>
          </cell>
          <cell r="B3764" t="str">
            <v>Đỗ đen NV</v>
          </cell>
          <cell r="C3764" t="str">
            <v>kg</v>
          </cell>
        </row>
        <row r="3765">
          <cell r="A3765" t="str">
            <v>NL420016</v>
          </cell>
          <cell r="B3765" t="str">
            <v>Đỗ đỏ NV</v>
          </cell>
          <cell r="C3765" t="str">
            <v>kg</v>
          </cell>
        </row>
        <row r="3766">
          <cell r="A3766" t="str">
            <v>NL420017</v>
          </cell>
          <cell r="B3766" t="str">
            <v>Đỗ xanh NV</v>
          </cell>
          <cell r="C3766" t="str">
            <v>kg</v>
          </cell>
        </row>
        <row r="3767">
          <cell r="A3767" t="str">
            <v>NL420018</v>
          </cell>
          <cell r="B3767" t="str">
            <v>Dừa khô NV</v>
          </cell>
          <cell r="C3767" t="str">
            <v>Gói</v>
          </cell>
        </row>
        <row r="3768">
          <cell r="A3768" t="str">
            <v>NL420019</v>
          </cell>
          <cell r="B3768" t="str">
            <v>Đường NV</v>
          </cell>
          <cell r="C3768" t="str">
            <v>kg</v>
          </cell>
        </row>
        <row r="3769">
          <cell r="A3769" t="str">
            <v>NL420020</v>
          </cell>
          <cell r="B3769" t="str">
            <v>Gia vị bò kho NV</v>
          </cell>
          <cell r="C3769" t="str">
            <v>Gói</v>
          </cell>
        </row>
        <row r="3770">
          <cell r="A3770" t="str">
            <v>NL420021</v>
          </cell>
          <cell r="B3770" t="str">
            <v>Gia vị phở NV</v>
          </cell>
          <cell r="C3770" t="str">
            <v>Gói</v>
          </cell>
        </row>
        <row r="3771">
          <cell r="A3771" t="str">
            <v>NL420022</v>
          </cell>
          <cell r="B3771" t="str">
            <v>Hạt nêm NV</v>
          </cell>
          <cell r="C3771" t="str">
            <v>kg</v>
          </cell>
        </row>
        <row r="3772">
          <cell r="A3772" t="str">
            <v>NL420023</v>
          </cell>
          <cell r="B3772" t="str">
            <v>Hồi NV</v>
          </cell>
          <cell r="C3772" t="str">
            <v>kg</v>
          </cell>
        </row>
        <row r="3773">
          <cell r="A3773" t="str">
            <v>NL420024</v>
          </cell>
          <cell r="B3773" t="str">
            <v>Lạc sống NV</v>
          </cell>
          <cell r="C3773" t="str">
            <v>kg</v>
          </cell>
        </row>
        <row r="3774">
          <cell r="A3774" t="str">
            <v>NL420025</v>
          </cell>
          <cell r="B3774" t="str">
            <v>Mắm tép NV</v>
          </cell>
          <cell r="C3774" t="str">
            <v>Chai</v>
          </cell>
        </row>
        <row r="3775">
          <cell r="A3775" t="str">
            <v>NL420026</v>
          </cell>
          <cell r="B3775" t="str">
            <v>Mắm tôm (Hải sản ba làng) NV</v>
          </cell>
          <cell r="C3775" t="str">
            <v>kg</v>
          </cell>
        </row>
        <row r="3776">
          <cell r="A3776" t="str">
            <v>NL420027</v>
          </cell>
          <cell r="B3776" t="str">
            <v>Mẻ Trắng NV</v>
          </cell>
          <cell r="C3776" t="str">
            <v>Chai</v>
          </cell>
        </row>
        <row r="3777">
          <cell r="A3777" t="str">
            <v>NL420028</v>
          </cell>
          <cell r="B3777" t="str">
            <v>Me vàng NV</v>
          </cell>
          <cell r="C3777" t="str">
            <v>kg</v>
          </cell>
        </row>
        <row r="3778">
          <cell r="A3778" t="str">
            <v>NL420029</v>
          </cell>
          <cell r="B3778" t="str">
            <v>Mì chính NV</v>
          </cell>
          <cell r="C3778" t="str">
            <v>kg</v>
          </cell>
        </row>
        <row r="3779">
          <cell r="A3779" t="str">
            <v>NL420030</v>
          </cell>
          <cell r="B3779" t="str">
            <v>Mộc nhĩ NV</v>
          </cell>
          <cell r="C3779" t="str">
            <v>kg</v>
          </cell>
        </row>
        <row r="3780">
          <cell r="A3780" t="str">
            <v>NL420031</v>
          </cell>
          <cell r="B3780" t="str">
            <v>Muối hạt NV</v>
          </cell>
          <cell r="C3780" t="str">
            <v>kg</v>
          </cell>
        </row>
        <row r="3781">
          <cell r="A3781" t="str">
            <v>NL420032</v>
          </cell>
          <cell r="B3781" t="str">
            <v>Muối tinh (250g/gói, 60 gói/thùng) NV</v>
          </cell>
          <cell r="C3781" t="str">
            <v>kg</v>
          </cell>
        </row>
        <row r="3782">
          <cell r="A3782" t="str">
            <v>NL420033</v>
          </cell>
          <cell r="B3782" t="str">
            <v>Ngũ vị hương NV</v>
          </cell>
          <cell r="C3782" t="str">
            <v>Gói</v>
          </cell>
        </row>
        <row r="3783">
          <cell r="A3783" t="str">
            <v>NL420034</v>
          </cell>
          <cell r="B3783" t="str">
            <v>Nước mắm 900ML( 15 Chai/thùng ) NV</v>
          </cell>
          <cell r="C3783" t="str">
            <v>Chai</v>
          </cell>
        </row>
        <row r="3784">
          <cell r="A3784" t="str">
            <v>NL420035</v>
          </cell>
          <cell r="B3784" t="str">
            <v>Nước mắm Nam Ngư NV</v>
          </cell>
          <cell r="C3784" t="str">
            <v>Chai</v>
          </cell>
        </row>
        <row r="3785">
          <cell r="A3785" t="str">
            <v>NL420036</v>
          </cell>
          <cell r="B3785" t="str">
            <v>Phở gà NV</v>
          </cell>
          <cell r="C3785" t="str">
            <v>Gói</v>
          </cell>
        </row>
        <row r="3786">
          <cell r="A3786" t="str">
            <v>NL420037</v>
          </cell>
          <cell r="B3786" t="str">
            <v>Phở sợi NV</v>
          </cell>
          <cell r="C3786" t="str">
            <v>kg</v>
          </cell>
        </row>
        <row r="3787">
          <cell r="A3787" t="str">
            <v>NL420038</v>
          </cell>
          <cell r="B3787" t="str">
            <v>Phồng tôm NV</v>
          </cell>
          <cell r="C3787" t="str">
            <v>Gói</v>
          </cell>
        </row>
        <row r="3788">
          <cell r="A3788" t="str">
            <v>NL420039</v>
          </cell>
          <cell r="B3788" t="str">
            <v>Quế NV</v>
          </cell>
          <cell r="C3788" t="str">
            <v>kg</v>
          </cell>
        </row>
        <row r="3789">
          <cell r="A3789" t="str">
            <v>NL420040</v>
          </cell>
          <cell r="B3789" t="str">
            <v>Sa tế NV</v>
          </cell>
          <cell r="C3789" t="str">
            <v>Hộp</v>
          </cell>
        </row>
        <row r="3790">
          <cell r="A3790" t="str">
            <v>NL420041</v>
          </cell>
          <cell r="B3790" t="str">
            <v>Thảo quả NV</v>
          </cell>
          <cell r="C3790" t="str">
            <v>kg</v>
          </cell>
        </row>
        <row r="3791">
          <cell r="A3791" t="str">
            <v>NL420042</v>
          </cell>
          <cell r="B3791" t="str">
            <v>Trứng cút NV</v>
          </cell>
          <cell r="C3791" t="str">
            <v>quả</v>
          </cell>
        </row>
        <row r="3792">
          <cell r="A3792" t="str">
            <v>NL420043</v>
          </cell>
          <cell r="B3792" t="str">
            <v>Trứng gà NV</v>
          </cell>
          <cell r="C3792" t="str">
            <v>quả</v>
          </cell>
        </row>
        <row r="3793">
          <cell r="A3793" t="str">
            <v>NL420044</v>
          </cell>
          <cell r="B3793" t="str">
            <v>Tương bần NV</v>
          </cell>
          <cell r="C3793" t="str">
            <v>Chai</v>
          </cell>
        </row>
        <row r="3794">
          <cell r="A3794" t="str">
            <v>NL420045</v>
          </cell>
          <cell r="B3794" t="str">
            <v>Xì dầu đặc (NV)</v>
          </cell>
          <cell r="C3794" t="str">
            <v>Chai</v>
          </cell>
        </row>
        <row r="3795">
          <cell r="A3795" t="str">
            <v>NL420046</v>
          </cell>
          <cell r="B3795" t="str">
            <v>Xì dầu loãng (NV)</v>
          </cell>
          <cell r="C3795" t="str">
            <v>Chai</v>
          </cell>
        </row>
        <row r="3796">
          <cell r="A3796" t="str">
            <v>NL420047</v>
          </cell>
          <cell r="B3796" t="str">
            <v>Cổ gà NV</v>
          </cell>
          <cell r="C3796" t="str">
            <v>kg</v>
          </cell>
        </row>
        <row r="3797">
          <cell r="A3797" t="str">
            <v>NL420048</v>
          </cell>
          <cell r="B3797" t="str">
            <v>Lạc rang sẵn NV</v>
          </cell>
          <cell r="C3797" t="str">
            <v>kg</v>
          </cell>
        </row>
        <row r="3798">
          <cell r="A3798" t="str">
            <v>NL420049</v>
          </cell>
          <cell r="B3798" t="str">
            <v>Mỳ tôm NV</v>
          </cell>
          <cell r="C3798" t="str">
            <v>Gói</v>
          </cell>
        </row>
        <row r="3799">
          <cell r="A3799" t="str">
            <v>NL420050</v>
          </cell>
          <cell r="B3799" t="str">
            <v>Váng đậu NV</v>
          </cell>
          <cell r="C3799" t="str">
            <v>kg</v>
          </cell>
        </row>
        <row r="3800">
          <cell r="A3800" t="str">
            <v>NL420051</v>
          </cell>
          <cell r="B3800" t="str">
            <v>Chao trắng NV</v>
          </cell>
          <cell r="C3800" t="str">
            <v>Hũ</v>
          </cell>
        </row>
        <row r="3801">
          <cell r="A3801" t="str">
            <v>NL420052</v>
          </cell>
          <cell r="B3801" t="str">
            <v>Thạch đen NV</v>
          </cell>
          <cell r="C3801" t="str">
            <v>kg</v>
          </cell>
        </row>
        <row r="3802">
          <cell r="A3802" t="str">
            <v>NL420053</v>
          </cell>
          <cell r="B3802" t="str">
            <v>Bột mỳ NV</v>
          </cell>
          <cell r="C3802" t="str">
            <v>kg</v>
          </cell>
        </row>
        <row r="3803">
          <cell r="A3803" t="str">
            <v>NL420054</v>
          </cell>
          <cell r="B3803" t="str">
            <v>Sữa ông thọ (NV)</v>
          </cell>
          <cell r="C3803" t="str">
            <v>Hộp</v>
          </cell>
        </row>
        <row r="3804">
          <cell r="A3804" t="str">
            <v>NL420055</v>
          </cell>
          <cell r="B3804" t="str">
            <v>Sting (NV)</v>
          </cell>
          <cell r="C3804" t="str">
            <v>Chai</v>
          </cell>
        </row>
        <row r="3805">
          <cell r="A3805" t="str">
            <v>NL420056</v>
          </cell>
          <cell r="B3805" t="str">
            <v>Sữa milo hộp 48ml (NV)</v>
          </cell>
          <cell r="C3805" t="str">
            <v>Hộp</v>
          </cell>
        </row>
        <row r="3806">
          <cell r="A3806" t="str">
            <v>NL420057</v>
          </cell>
          <cell r="B3806" t="str">
            <v>Mắm tôm (NV)</v>
          </cell>
          <cell r="C3806" t="str">
            <v>kg</v>
          </cell>
        </row>
        <row r="3807">
          <cell r="A3807" t="str">
            <v>NL430001</v>
          </cell>
          <cell r="B3807" t="str">
            <v>Bánh Đa Cua NV</v>
          </cell>
          <cell r="C3807" t="str">
            <v>Gói</v>
          </cell>
        </row>
        <row r="3808">
          <cell r="A3808" t="str">
            <v>NL430002</v>
          </cell>
          <cell r="B3808" t="str">
            <v>Bánh phở NV</v>
          </cell>
          <cell r="C3808" t="str">
            <v>kg</v>
          </cell>
        </row>
        <row r="3809">
          <cell r="A3809" t="str">
            <v>NL430003</v>
          </cell>
          <cell r="B3809" t="str">
            <v>Bánh trưng NV</v>
          </cell>
          <cell r="C3809" t="str">
            <v>Cái</v>
          </cell>
        </row>
        <row r="3810">
          <cell r="A3810" t="str">
            <v>NL430004</v>
          </cell>
          <cell r="B3810" t="str">
            <v>Bắp cải NV</v>
          </cell>
          <cell r="C3810" t="str">
            <v>kg</v>
          </cell>
        </row>
        <row r="3811">
          <cell r="A3811" t="str">
            <v>NL430005</v>
          </cell>
          <cell r="B3811" t="str">
            <v>Bầu NV</v>
          </cell>
          <cell r="C3811" t="str">
            <v>kg</v>
          </cell>
        </row>
        <row r="3812">
          <cell r="A3812" t="str">
            <v>NL430006</v>
          </cell>
          <cell r="B3812" t="str">
            <v>Bí bao tử NV</v>
          </cell>
          <cell r="C3812" t="str">
            <v>kg</v>
          </cell>
        </row>
        <row r="3813">
          <cell r="A3813" t="str">
            <v>NL430007</v>
          </cell>
          <cell r="B3813" t="str">
            <v>Bí đỏ NV</v>
          </cell>
          <cell r="C3813" t="str">
            <v>kg</v>
          </cell>
        </row>
        <row r="3814">
          <cell r="A3814" t="str">
            <v>NL430008</v>
          </cell>
          <cell r="B3814" t="str">
            <v>Bí ngòi NV</v>
          </cell>
          <cell r="C3814" t="str">
            <v>kg</v>
          </cell>
        </row>
        <row r="3815">
          <cell r="A3815" t="str">
            <v>NL430009</v>
          </cell>
          <cell r="B3815" t="str">
            <v>Bí xanh NV</v>
          </cell>
          <cell r="C3815" t="str">
            <v>kg</v>
          </cell>
        </row>
        <row r="3816">
          <cell r="A3816" t="str">
            <v>NL430010</v>
          </cell>
          <cell r="B3816" t="str">
            <v>Bún lá NV</v>
          </cell>
          <cell r="C3816" t="str">
            <v>kg</v>
          </cell>
        </row>
        <row r="3817">
          <cell r="A3817" t="str">
            <v>NL430011</v>
          </cell>
          <cell r="B3817" t="str">
            <v>Bún NV</v>
          </cell>
          <cell r="C3817" t="str">
            <v>kg</v>
          </cell>
        </row>
        <row r="3818">
          <cell r="A3818" t="str">
            <v>NL430012</v>
          </cell>
          <cell r="B3818" t="str">
            <v>Cà chua NV</v>
          </cell>
          <cell r="C3818" t="str">
            <v>kg</v>
          </cell>
        </row>
        <row r="3819">
          <cell r="A3819" t="str">
            <v>NL430013</v>
          </cell>
          <cell r="B3819" t="str">
            <v>Cải bẹ xanh NV</v>
          </cell>
          <cell r="C3819" t="str">
            <v>kg</v>
          </cell>
        </row>
        <row r="3820">
          <cell r="A3820" t="str">
            <v>NL430014</v>
          </cell>
          <cell r="B3820" t="str">
            <v>Rau cải chíp NV</v>
          </cell>
          <cell r="C3820" t="str">
            <v>kg</v>
          </cell>
        </row>
        <row r="3821">
          <cell r="A3821" t="str">
            <v>NL430015</v>
          </cell>
          <cell r="B3821" t="str">
            <v>Cải cúc NV</v>
          </cell>
          <cell r="C3821" t="str">
            <v>kg</v>
          </cell>
        </row>
        <row r="3822">
          <cell r="A3822" t="str">
            <v>NL430016</v>
          </cell>
          <cell r="B3822" t="str">
            <v>Cải dưa NV</v>
          </cell>
          <cell r="C3822" t="str">
            <v>kg</v>
          </cell>
        </row>
        <row r="3823">
          <cell r="A3823" t="str">
            <v>NL430017</v>
          </cell>
          <cell r="B3823" t="str">
            <v>Cải làn NV</v>
          </cell>
          <cell r="C3823" t="str">
            <v>kg</v>
          </cell>
        </row>
        <row r="3824">
          <cell r="A3824" t="str">
            <v>NL430018</v>
          </cell>
          <cell r="B3824" t="str">
            <v>Cải ngồng NV</v>
          </cell>
          <cell r="C3824" t="str">
            <v>kg</v>
          </cell>
        </row>
        <row r="3825">
          <cell r="A3825" t="str">
            <v>NL430019</v>
          </cell>
          <cell r="B3825" t="str">
            <v>Cải ngọt NV</v>
          </cell>
          <cell r="C3825" t="str">
            <v>kg</v>
          </cell>
        </row>
        <row r="3826">
          <cell r="A3826" t="str">
            <v>NL430020</v>
          </cell>
          <cell r="B3826" t="str">
            <v>Cải thảo NV</v>
          </cell>
          <cell r="C3826" t="str">
            <v>kg</v>
          </cell>
        </row>
        <row r="3827">
          <cell r="A3827" t="str">
            <v>NL430021</v>
          </cell>
          <cell r="B3827" t="str">
            <v>Cải xanh NV</v>
          </cell>
          <cell r="C3827" t="str">
            <v>kg</v>
          </cell>
        </row>
        <row r="3828">
          <cell r="A3828" t="str">
            <v>NL430022</v>
          </cell>
          <cell r="B3828" t="str">
            <v>Cải xoong NV</v>
          </cell>
          <cell r="C3828" t="str">
            <v>kg</v>
          </cell>
        </row>
        <row r="3829">
          <cell r="A3829" t="str">
            <v>NL430023</v>
          </cell>
          <cell r="B3829" t="str">
            <v>Cà muối NV</v>
          </cell>
          <cell r="C3829" t="str">
            <v>kg</v>
          </cell>
        </row>
        <row r="3830">
          <cell r="A3830" t="str">
            <v>NL430024</v>
          </cell>
          <cell r="B3830" t="str">
            <v>Cần tỏi tây NV</v>
          </cell>
          <cell r="C3830" t="str">
            <v>kg</v>
          </cell>
        </row>
        <row r="3831">
          <cell r="A3831" t="str">
            <v>NL430025</v>
          </cell>
          <cell r="B3831" t="str">
            <v>Cà pháo NV</v>
          </cell>
          <cell r="C3831" t="str">
            <v>kg</v>
          </cell>
        </row>
        <row r="3832">
          <cell r="A3832" t="str">
            <v>NL430026</v>
          </cell>
          <cell r="B3832" t="str">
            <v>Cà rốt NV</v>
          </cell>
          <cell r="C3832" t="str">
            <v>kg</v>
          </cell>
        </row>
        <row r="3833">
          <cell r="A3833" t="str">
            <v>NL430027</v>
          </cell>
          <cell r="B3833" t="str">
            <v>Cà tím NV</v>
          </cell>
          <cell r="C3833" t="str">
            <v>kg</v>
          </cell>
        </row>
        <row r="3834">
          <cell r="A3834" t="str">
            <v>NL430028</v>
          </cell>
          <cell r="B3834" t="str">
            <v>Chanh quả NV</v>
          </cell>
          <cell r="C3834" t="str">
            <v>kg</v>
          </cell>
        </row>
        <row r="3835">
          <cell r="A3835" t="str">
            <v>NL430029</v>
          </cell>
          <cell r="B3835" t="str">
            <v>Chuối xanh NV</v>
          </cell>
          <cell r="C3835" t="str">
            <v>kg</v>
          </cell>
        </row>
        <row r="3836">
          <cell r="A3836" t="str">
            <v>NL430030</v>
          </cell>
          <cell r="B3836" t="str">
            <v>Củ Cải Muối NV</v>
          </cell>
          <cell r="C3836" t="str">
            <v>kg</v>
          </cell>
        </row>
        <row r="3837">
          <cell r="A3837" t="str">
            <v>NL430031</v>
          </cell>
          <cell r="B3837" t="str">
            <v>Củ cải NV</v>
          </cell>
          <cell r="C3837" t="str">
            <v>kg</v>
          </cell>
        </row>
        <row r="3838">
          <cell r="A3838" t="str">
            <v>NL430032</v>
          </cell>
          <cell r="B3838" t="str">
            <v>Củ đậu NV</v>
          </cell>
          <cell r="C3838" t="str">
            <v>kg</v>
          </cell>
        </row>
        <row r="3839">
          <cell r="A3839" t="str">
            <v>NL430033</v>
          </cell>
          <cell r="B3839" t="str">
            <v>Củ dền NV</v>
          </cell>
          <cell r="C3839" t="str">
            <v>kg</v>
          </cell>
        </row>
        <row r="3840">
          <cell r="A3840" t="str">
            <v>NL430034</v>
          </cell>
          <cell r="B3840" t="str">
            <v>Cùi dừa NV</v>
          </cell>
          <cell r="C3840" t="str">
            <v>kg</v>
          </cell>
        </row>
        <row r="3841">
          <cell r="A3841" t="str">
            <v>NL430035</v>
          </cell>
          <cell r="B3841" t="str">
            <v>Dạ dày (NV)</v>
          </cell>
          <cell r="C3841" t="str">
            <v>kg</v>
          </cell>
        </row>
        <row r="3842">
          <cell r="A3842" t="str">
            <v>NL430036</v>
          </cell>
          <cell r="B3842" t="str">
            <v>Bánh đa nem NV</v>
          </cell>
          <cell r="C3842" t="str">
            <v>tập</v>
          </cell>
        </row>
        <row r="3843">
          <cell r="A3843" t="str">
            <v>NL430037</v>
          </cell>
          <cell r="B3843" t="str">
            <v>Đậu bắp NV</v>
          </cell>
          <cell r="C3843" t="str">
            <v>kg</v>
          </cell>
        </row>
        <row r="3844">
          <cell r="A3844" t="str">
            <v>NL430038</v>
          </cell>
          <cell r="B3844" t="str">
            <v>Đậu đũa NV</v>
          </cell>
          <cell r="C3844" t="str">
            <v>kg</v>
          </cell>
        </row>
        <row r="3845">
          <cell r="A3845" t="str">
            <v>NL430039</v>
          </cell>
          <cell r="B3845" t="str">
            <v>Đậu phụ đóng hộp (Đậu bưởi) NV</v>
          </cell>
          <cell r="C3845" t="str">
            <v>miếng</v>
          </cell>
        </row>
        <row r="3846">
          <cell r="A3846" t="str">
            <v>NL430040</v>
          </cell>
          <cell r="B3846" t="str">
            <v>Đậu phụ (NV)</v>
          </cell>
          <cell r="C3846" t="str">
            <v>miếng</v>
          </cell>
        </row>
        <row r="3847">
          <cell r="A3847" t="str">
            <v>NL430041</v>
          </cell>
          <cell r="B3847" t="str">
            <v>Đậu rồng NV</v>
          </cell>
          <cell r="C3847" t="str">
            <v>kg</v>
          </cell>
        </row>
        <row r="3848">
          <cell r="A3848" t="str">
            <v>NL430042</v>
          </cell>
          <cell r="B3848" t="str">
            <v>Diếp cá NV</v>
          </cell>
          <cell r="C3848" t="str">
            <v>Mớ</v>
          </cell>
        </row>
        <row r="3849">
          <cell r="A3849" t="str">
            <v>NL430043</v>
          </cell>
          <cell r="B3849" t="str">
            <v>Dọc mùng NV</v>
          </cell>
          <cell r="C3849" t="str">
            <v>kg</v>
          </cell>
        </row>
        <row r="3850">
          <cell r="A3850" t="str">
            <v>NL430044</v>
          </cell>
          <cell r="B3850" t="str">
            <v>Đỗ cove NV</v>
          </cell>
          <cell r="C3850" t="str">
            <v>kg</v>
          </cell>
        </row>
        <row r="3851">
          <cell r="A3851" t="str">
            <v>NL430045</v>
          </cell>
          <cell r="B3851" t="str">
            <v>Dưa chua NV</v>
          </cell>
          <cell r="C3851" t="str">
            <v>kg</v>
          </cell>
        </row>
        <row r="3852">
          <cell r="A3852" t="str">
            <v>NL430046</v>
          </cell>
          <cell r="B3852" t="str">
            <v>Dưa chuột NV</v>
          </cell>
          <cell r="C3852" t="str">
            <v>kg</v>
          </cell>
        </row>
        <row r="3853">
          <cell r="A3853" t="str">
            <v>NL430047</v>
          </cell>
          <cell r="B3853" t="str">
            <v>Dưa hấu NV</v>
          </cell>
          <cell r="C3853" t="str">
            <v>kg</v>
          </cell>
        </row>
        <row r="3854">
          <cell r="A3854" t="str">
            <v>NL430048</v>
          </cell>
          <cell r="B3854" t="str">
            <v>Dứa quả NV</v>
          </cell>
          <cell r="C3854" t="str">
            <v>quả</v>
          </cell>
        </row>
        <row r="3855">
          <cell r="A3855" t="str">
            <v>NL430049</v>
          </cell>
          <cell r="B3855" t="str">
            <v>Dừa quả NV</v>
          </cell>
          <cell r="C3855" t="str">
            <v>quả</v>
          </cell>
        </row>
        <row r="3856">
          <cell r="A3856" t="str">
            <v>NL430050</v>
          </cell>
          <cell r="B3856" t="str">
            <v>Đu đủ NV</v>
          </cell>
          <cell r="C3856" t="str">
            <v>kg</v>
          </cell>
        </row>
        <row r="3857">
          <cell r="A3857" t="str">
            <v>NL430051</v>
          </cell>
          <cell r="B3857" t="str">
            <v>Giá đỗ NV</v>
          </cell>
          <cell r="C3857" t="str">
            <v>kg</v>
          </cell>
        </row>
        <row r="3858">
          <cell r="A3858" t="str">
            <v>NL430052</v>
          </cell>
          <cell r="B3858" t="str">
            <v>Giềng củ NV</v>
          </cell>
          <cell r="C3858" t="str">
            <v>kg</v>
          </cell>
        </row>
        <row r="3859">
          <cell r="A3859" t="str">
            <v>NL430053</v>
          </cell>
          <cell r="B3859" t="str">
            <v>Giềng xay NV</v>
          </cell>
          <cell r="C3859" t="str">
            <v>kg</v>
          </cell>
        </row>
        <row r="3860">
          <cell r="A3860" t="str">
            <v>NL430054</v>
          </cell>
          <cell r="B3860" t="str">
            <v>Gừng NV</v>
          </cell>
          <cell r="C3860" t="str">
            <v>kg</v>
          </cell>
        </row>
        <row r="3861">
          <cell r="A3861" t="str">
            <v>NL430055</v>
          </cell>
          <cell r="B3861" t="str">
            <v>Hành lá NV</v>
          </cell>
          <cell r="C3861" t="str">
            <v>kg</v>
          </cell>
        </row>
        <row r="3862">
          <cell r="A3862" t="str">
            <v>NL430056</v>
          </cell>
          <cell r="B3862" t="str">
            <v>Hành tây NV</v>
          </cell>
          <cell r="C3862" t="str">
            <v>kg</v>
          </cell>
        </row>
        <row r="3863">
          <cell r="A3863" t="str">
            <v>NL430057</v>
          </cell>
          <cell r="B3863" t="str">
            <v>Hành tím NV</v>
          </cell>
          <cell r="C3863" t="str">
            <v>kg</v>
          </cell>
        </row>
        <row r="3864">
          <cell r="A3864" t="str">
            <v>NL430058</v>
          </cell>
          <cell r="B3864" t="str">
            <v>Hoa chuối NV</v>
          </cell>
          <cell r="C3864" t="str">
            <v>kg</v>
          </cell>
        </row>
        <row r="3865">
          <cell r="A3865" t="str">
            <v>NL430059</v>
          </cell>
          <cell r="B3865" t="str">
            <v>Hành Paro NV</v>
          </cell>
          <cell r="C3865" t="str">
            <v>kg</v>
          </cell>
        </row>
        <row r="3866">
          <cell r="A3866" t="str">
            <v>NL430060</v>
          </cell>
          <cell r="B3866" t="str">
            <v>Húng Bạc Hà NV</v>
          </cell>
          <cell r="C3866" t="str">
            <v>kg</v>
          </cell>
        </row>
        <row r="3867">
          <cell r="A3867" t="str">
            <v>NL430061</v>
          </cell>
          <cell r="B3867" t="str">
            <v>Húng chó NV</v>
          </cell>
          <cell r="C3867" t="str">
            <v>kg</v>
          </cell>
        </row>
        <row r="3868">
          <cell r="A3868" t="str">
            <v>NL430062</v>
          </cell>
          <cell r="B3868" t="str">
            <v>Hủ tiếu NV</v>
          </cell>
          <cell r="C3868" t="str">
            <v>kg</v>
          </cell>
        </row>
        <row r="3869">
          <cell r="A3869" t="str">
            <v>NL430063</v>
          </cell>
          <cell r="B3869" t="str">
            <v>Khế NV</v>
          </cell>
          <cell r="C3869" t="str">
            <v>kg</v>
          </cell>
        </row>
        <row r="3870">
          <cell r="A3870" t="str">
            <v>NL430064</v>
          </cell>
          <cell r="B3870" t="str">
            <v>Khoai môn NV</v>
          </cell>
          <cell r="C3870" t="str">
            <v>kg</v>
          </cell>
        </row>
        <row r="3871">
          <cell r="A3871" t="str">
            <v>NL430065</v>
          </cell>
          <cell r="B3871" t="str">
            <v>Khoai mỡ NV</v>
          </cell>
          <cell r="C3871" t="str">
            <v>kg</v>
          </cell>
        </row>
        <row r="3872">
          <cell r="A3872" t="str">
            <v>NL430066</v>
          </cell>
          <cell r="B3872" t="str">
            <v>Khoai sọ nv</v>
          </cell>
          <cell r="C3872" t="str">
            <v>kg</v>
          </cell>
        </row>
        <row r="3873">
          <cell r="A3873" t="str">
            <v>NL430067</v>
          </cell>
          <cell r="B3873" t="str">
            <v>Khoai tây NV</v>
          </cell>
          <cell r="C3873" t="str">
            <v>kg</v>
          </cell>
        </row>
        <row r="3874">
          <cell r="A3874" t="str">
            <v>NL430068</v>
          </cell>
          <cell r="B3874" t="str">
            <v>Kinh giới NV</v>
          </cell>
          <cell r="C3874" t="str">
            <v>kg</v>
          </cell>
        </row>
        <row r="3875">
          <cell r="A3875" t="str">
            <v>NL430069</v>
          </cell>
          <cell r="B3875" t="str">
            <v>Lá chanh NV</v>
          </cell>
          <cell r="C3875" t="str">
            <v>kg</v>
          </cell>
        </row>
        <row r="3876">
          <cell r="A3876" t="str">
            <v>NL430070</v>
          </cell>
          <cell r="B3876" t="str">
            <v>Lặc lè NV</v>
          </cell>
          <cell r="C3876" t="str">
            <v>kg</v>
          </cell>
        </row>
        <row r="3877">
          <cell r="A3877" t="str">
            <v>NL430071</v>
          </cell>
          <cell r="B3877" t="str">
            <v>Lá giang NV</v>
          </cell>
          <cell r="C3877" t="str">
            <v>Bó</v>
          </cell>
        </row>
        <row r="3878">
          <cell r="A3878" t="str">
            <v>NL430072</v>
          </cell>
          <cell r="B3878" t="str">
            <v>Lá hẹ NV</v>
          </cell>
          <cell r="C3878" t="str">
            <v>kg</v>
          </cell>
        </row>
        <row r="3879">
          <cell r="A3879" t="str">
            <v>NL430073</v>
          </cell>
          <cell r="B3879" t="str">
            <v>Lá Lốt NV</v>
          </cell>
          <cell r="C3879" t="str">
            <v>kg</v>
          </cell>
        </row>
        <row r="3880">
          <cell r="A3880" t="str">
            <v>NL430074</v>
          </cell>
          <cell r="B3880" t="str">
            <v>Lá móc mật NV</v>
          </cell>
          <cell r="C3880" t="str">
            <v>kg</v>
          </cell>
        </row>
        <row r="3881">
          <cell r="A3881" t="str">
            <v>NL430075</v>
          </cell>
          <cell r="B3881" t="str">
            <v>Lá mơ NV</v>
          </cell>
          <cell r="C3881" t="str">
            <v>kg</v>
          </cell>
        </row>
        <row r="3882">
          <cell r="A3882" t="str">
            <v>NL430076</v>
          </cell>
          <cell r="B3882" t="str">
            <v>Rau + lá sung NV</v>
          </cell>
          <cell r="C3882" t="str">
            <v>kg</v>
          </cell>
        </row>
        <row r="3883">
          <cell r="A3883" t="str">
            <v>NL430077</v>
          </cell>
          <cell r="B3883" t="str">
            <v>Súp lơ trắng NV</v>
          </cell>
          <cell r="C3883" t="str">
            <v>kg</v>
          </cell>
        </row>
        <row r="3884">
          <cell r="A3884" t="str">
            <v>NL430078</v>
          </cell>
          <cell r="B3884" t="str">
            <v>Súp lơ xanh NV</v>
          </cell>
          <cell r="C3884" t="str">
            <v>kg</v>
          </cell>
        </row>
        <row r="3885">
          <cell r="A3885" t="str">
            <v>NL430079</v>
          </cell>
          <cell r="B3885" t="str">
            <v>Mầm đá NV</v>
          </cell>
          <cell r="C3885" t="str">
            <v>kg</v>
          </cell>
        </row>
        <row r="3886">
          <cell r="A3886" t="str">
            <v>NL430080</v>
          </cell>
          <cell r="B3886" t="str">
            <v>Mắm Ruốc NV</v>
          </cell>
          <cell r="C3886" t="str">
            <v>kg</v>
          </cell>
        </row>
        <row r="3887">
          <cell r="A3887" t="str">
            <v>NL430081</v>
          </cell>
          <cell r="B3887" t="str">
            <v>Mắm tôm NV</v>
          </cell>
          <cell r="C3887" t="str">
            <v>Chai</v>
          </cell>
        </row>
        <row r="3888">
          <cell r="A3888" t="str">
            <v>NL430082</v>
          </cell>
          <cell r="B3888" t="str">
            <v>Măng củ NV</v>
          </cell>
          <cell r="C3888" t="str">
            <v>kg</v>
          </cell>
        </row>
        <row r="3889">
          <cell r="A3889" t="str">
            <v>NL430083</v>
          </cell>
          <cell r="B3889" t="str">
            <v>Măng lá NV</v>
          </cell>
          <cell r="C3889" t="str">
            <v>kg</v>
          </cell>
        </row>
        <row r="3890">
          <cell r="A3890" t="str">
            <v>NL430084</v>
          </cell>
          <cell r="B3890" t="str">
            <v>Lọ măng ớt NV</v>
          </cell>
          <cell r="C3890" t="str">
            <v>Hộp</v>
          </cell>
        </row>
        <row r="3891">
          <cell r="A3891" t="str">
            <v>NL430085</v>
          </cell>
          <cell r="B3891" t="str">
            <v>Mận NV</v>
          </cell>
          <cell r="C3891" t="str">
            <v>kg</v>
          </cell>
        </row>
        <row r="3892">
          <cell r="A3892" t="str">
            <v>NL430086</v>
          </cell>
          <cell r="B3892" t="str">
            <v>Miến dong NV</v>
          </cell>
          <cell r="C3892" t="str">
            <v>kg</v>
          </cell>
        </row>
        <row r="3893">
          <cell r="A3893" t="str">
            <v>NL430087</v>
          </cell>
          <cell r="B3893" t="str">
            <v>Mồng tơi NV</v>
          </cell>
          <cell r="C3893" t="str">
            <v>kg</v>
          </cell>
        </row>
        <row r="3894">
          <cell r="A3894" t="str">
            <v>NL430088</v>
          </cell>
          <cell r="B3894" t="str">
            <v>Mùi ta NV</v>
          </cell>
          <cell r="C3894" t="str">
            <v>kg</v>
          </cell>
        </row>
        <row r="3895">
          <cell r="A3895" t="str">
            <v>NL430089</v>
          </cell>
          <cell r="B3895" t="str">
            <v>Mùi tàu NV</v>
          </cell>
          <cell r="C3895" t="str">
            <v>kg</v>
          </cell>
        </row>
        <row r="3896">
          <cell r="A3896" t="str">
            <v>NL430090</v>
          </cell>
          <cell r="B3896" t="str">
            <v>Rau muống (NV)</v>
          </cell>
          <cell r="C3896" t="str">
            <v>kg</v>
          </cell>
        </row>
        <row r="3897">
          <cell r="A3897" t="str">
            <v>NL430091</v>
          </cell>
          <cell r="B3897" t="str">
            <v>Rau muống chẻ NV</v>
          </cell>
          <cell r="C3897" t="str">
            <v>kg</v>
          </cell>
        </row>
        <row r="3898">
          <cell r="A3898" t="str">
            <v>NL430092</v>
          </cell>
          <cell r="B3898" t="str">
            <v>Mướp đắng NV ( Khổ qua NV )</v>
          </cell>
          <cell r="C3898" t="str">
            <v>kg</v>
          </cell>
        </row>
        <row r="3899">
          <cell r="A3899" t="str">
            <v>NL430093</v>
          </cell>
          <cell r="B3899" t="str">
            <v>Mướp NV</v>
          </cell>
          <cell r="C3899" t="str">
            <v>kg</v>
          </cell>
        </row>
        <row r="3900">
          <cell r="A3900" t="str">
            <v>NL430094</v>
          </cell>
          <cell r="B3900" t="str">
            <v>Nấm đùi gà NV</v>
          </cell>
          <cell r="C3900" t="str">
            <v>Túi</v>
          </cell>
        </row>
        <row r="3901">
          <cell r="A3901" t="str">
            <v>NL430095</v>
          </cell>
          <cell r="B3901" t="str">
            <v>Nấm hải sản NV</v>
          </cell>
          <cell r="C3901" t="str">
            <v>kg</v>
          </cell>
        </row>
        <row r="3902">
          <cell r="A3902" t="str">
            <v>NL430096</v>
          </cell>
          <cell r="B3902" t="str">
            <v>Nấm hương NV</v>
          </cell>
          <cell r="C3902" t="str">
            <v>Túi</v>
          </cell>
        </row>
        <row r="3903">
          <cell r="A3903" t="str">
            <v>NL430097</v>
          </cell>
          <cell r="B3903" t="str">
            <v>Nấm kim châm NV</v>
          </cell>
          <cell r="C3903" t="str">
            <v>Túi</v>
          </cell>
        </row>
        <row r="3904">
          <cell r="A3904" t="str">
            <v>NL430098</v>
          </cell>
          <cell r="B3904" t="str">
            <v>Nấm Rơm NV</v>
          </cell>
          <cell r="C3904" t="str">
            <v>kg</v>
          </cell>
        </row>
        <row r="3905">
          <cell r="A3905" t="str">
            <v>NL430099</v>
          </cell>
          <cell r="B3905" t="str">
            <v>Nấm sò NV</v>
          </cell>
          <cell r="C3905" t="str">
            <v>kg</v>
          </cell>
        </row>
        <row r="3906">
          <cell r="A3906" t="str">
            <v>NL430100</v>
          </cell>
          <cell r="B3906" t="str">
            <v>Nước dừa tươi NV</v>
          </cell>
          <cell r="C3906" t="str">
            <v>Lít</v>
          </cell>
        </row>
        <row r="3907">
          <cell r="A3907" t="str">
            <v>NL430101</v>
          </cell>
          <cell r="B3907" t="str">
            <v>Ngải cứu NV</v>
          </cell>
          <cell r="C3907" t="str">
            <v>kg</v>
          </cell>
        </row>
        <row r="3908">
          <cell r="A3908" t="str">
            <v>NL430102</v>
          </cell>
          <cell r="B3908" t="str">
            <v>Nghệ NV</v>
          </cell>
          <cell r="C3908" t="str">
            <v>kg</v>
          </cell>
        </row>
        <row r="3909">
          <cell r="A3909" t="str">
            <v>NL430103</v>
          </cell>
          <cell r="B3909" t="str">
            <v>Ngô bao tử NV</v>
          </cell>
          <cell r="C3909" t="str">
            <v>kg</v>
          </cell>
        </row>
        <row r="3910">
          <cell r="A3910" t="str">
            <v>NL430104</v>
          </cell>
          <cell r="B3910" t="str">
            <v>Ngô hộp (200g/hộp) NV</v>
          </cell>
          <cell r="C3910" t="str">
            <v>Hộp</v>
          </cell>
        </row>
        <row r="3911">
          <cell r="A3911" t="str">
            <v>NL430105</v>
          </cell>
          <cell r="B3911" t="str">
            <v>Ngọn su su NV</v>
          </cell>
          <cell r="C3911" t="str">
            <v>kg</v>
          </cell>
        </row>
        <row r="3912">
          <cell r="A3912" t="str">
            <v>NL430106</v>
          </cell>
          <cell r="B3912" t="str">
            <v>Ngô NV</v>
          </cell>
          <cell r="C3912" t="str">
            <v>Cái</v>
          </cell>
        </row>
        <row r="3913">
          <cell r="A3913" t="str">
            <v>NL430107</v>
          </cell>
          <cell r="B3913" t="str">
            <v>Ổi NV</v>
          </cell>
          <cell r="C3913" t="str">
            <v>kg</v>
          </cell>
        </row>
        <row r="3914">
          <cell r="A3914" t="str">
            <v>NL430108</v>
          </cell>
          <cell r="B3914" t="str">
            <v>Ớt NV</v>
          </cell>
          <cell r="C3914" t="str">
            <v>kg</v>
          </cell>
        </row>
        <row r="3915">
          <cell r="A3915" t="str">
            <v>NL430109</v>
          </cell>
          <cell r="B3915" t="str">
            <v>Ớt xanh NV</v>
          </cell>
          <cell r="C3915" t="str">
            <v>kg</v>
          </cell>
        </row>
        <row r="3916">
          <cell r="A3916" t="str">
            <v>NL430110</v>
          </cell>
          <cell r="B3916" t="str">
            <v>Phở cuốn NV</v>
          </cell>
          <cell r="C3916" t="str">
            <v>kg</v>
          </cell>
        </row>
        <row r="3917">
          <cell r="A3917" t="str">
            <v>NL430111</v>
          </cell>
          <cell r="B3917" t="str">
            <v>Quất nv</v>
          </cell>
          <cell r="C3917" t="str">
            <v>kg</v>
          </cell>
        </row>
        <row r="3918">
          <cell r="A3918" t="str">
            <v>NL430112</v>
          </cell>
          <cell r="B3918" t="str">
            <v>Quýt NV</v>
          </cell>
          <cell r="C3918" t="str">
            <v>kg</v>
          </cell>
        </row>
        <row r="3919">
          <cell r="A3919" t="str">
            <v>NL430113</v>
          </cell>
          <cell r="B3919" t="str">
            <v>Rau răm NV</v>
          </cell>
          <cell r="C3919" t="str">
            <v>kg</v>
          </cell>
        </row>
        <row r="3920">
          <cell r="A3920" t="str">
            <v>NL430114</v>
          </cell>
          <cell r="B3920" t="str">
            <v>Rau bí NV</v>
          </cell>
          <cell r="C3920" t="str">
            <v>kg</v>
          </cell>
        </row>
        <row r="3921">
          <cell r="A3921" t="str">
            <v>NL430115</v>
          </cell>
          <cell r="B3921" t="str">
            <v>Rau cần NV</v>
          </cell>
          <cell r="C3921" t="str">
            <v>kg</v>
          </cell>
        </row>
        <row r="3922">
          <cell r="A3922" t="str">
            <v>NL430116</v>
          </cell>
          <cell r="B3922" t="str">
            <v>Rau đắng NV</v>
          </cell>
          <cell r="C3922" t="str">
            <v>kg</v>
          </cell>
        </row>
        <row r="3923">
          <cell r="A3923" t="str">
            <v>NL430117</v>
          </cell>
          <cell r="B3923" t="str">
            <v>Rau đay NV</v>
          </cell>
          <cell r="C3923" t="str">
            <v>kg</v>
          </cell>
        </row>
        <row r="3924">
          <cell r="A3924" t="str">
            <v>NL430118</v>
          </cell>
          <cell r="B3924" t="str">
            <v>Rau dền NV</v>
          </cell>
          <cell r="C3924" t="str">
            <v>kg</v>
          </cell>
        </row>
        <row r="3925">
          <cell r="A3925" t="str">
            <v>NL430119</v>
          </cell>
          <cell r="B3925" t="str">
            <v>Rau lang NV</v>
          </cell>
          <cell r="C3925" t="str">
            <v>kg</v>
          </cell>
        </row>
        <row r="3926">
          <cell r="A3926" t="str">
            <v>NL430120</v>
          </cell>
          <cell r="B3926" t="str">
            <v>Rau má NV</v>
          </cell>
          <cell r="C3926" t="str">
            <v>kg</v>
          </cell>
        </row>
        <row r="3927">
          <cell r="A3927" t="str">
            <v>NL430121</v>
          </cell>
          <cell r="B3927" t="str">
            <v>Rau ngổ NV</v>
          </cell>
          <cell r="C3927" t="str">
            <v>kg</v>
          </cell>
        </row>
        <row r="3928">
          <cell r="A3928" t="str">
            <v>NL430122</v>
          </cell>
          <cell r="B3928" t="str">
            <v>Rau ngót NV</v>
          </cell>
          <cell r="C3928" t="str">
            <v>kg</v>
          </cell>
        </row>
        <row r="3929">
          <cell r="A3929" t="str">
            <v>NL430123</v>
          </cell>
          <cell r="B3929" t="str">
            <v>Rau Nhút (Rau Rút) NV</v>
          </cell>
          <cell r="C3929" t="str">
            <v>kg</v>
          </cell>
        </row>
        <row r="3930">
          <cell r="A3930" t="str">
            <v>NL430124</v>
          </cell>
          <cell r="B3930" t="str">
            <v>Rau rền cơm NV</v>
          </cell>
          <cell r="C3930" t="str">
            <v>kg</v>
          </cell>
        </row>
        <row r="3931">
          <cell r="A3931" t="str">
            <v>NL430125</v>
          </cell>
          <cell r="B3931" t="str">
            <v>Rau Tiến Vua NV</v>
          </cell>
          <cell r="C3931" t="str">
            <v>kg</v>
          </cell>
        </row>
        <row r="3932">
          <cell r="A3932" t="str">
            <v>NL430126</v>
          </cell>
          <cell r="B3932" t="str">
            <v>Rau rền cơm NV</v>
          </cell>
          <cell r="C3932" t="str">
            <v>kg</v>
          </cell>
        </row>
        <row r="3933">
          <cell r="A3933" t="str">
            <v>NL430127</v>
          </cell>
          <cell r="B3933" t="str">
            <v>Roi NV ( Mận NV )</v>
          </cell>
          <cell r="C3933" t="str">
            <v>kg</v>
          </cell>
        </row>
        <row r="3934">
          <cell r="A3934" t="str">
            <v>NL430128</v>
          </cell>
          <cell r="B3934" t="str">
            <v>Sả NV</v>
          </cell>
          <cell r="C3934" t="str">
            <v>kg</v>
          </cell>
        </row>
        <row r="3935">
          <cell r="A3935" t="str">
            <v>NL430129</v>
          </cell>
          <cell r="B3935" t="str">
            <v>Quả sấu NV</v>
          </cell>
          <cell r="C3935" t="str">
            <v>kg</v>
          </cell>
        </row>
        <row r="3936">
          <cell r="A3936" t="str">
            <v>NL430130</v>
          </cell>
          <cell r="B3936" t="str">
            <v>Sả xay NV</v>
          </cell>
          <cell r="C3936" t="str">
            <v>kg</v>
          </cell>
        </row>
        <row r="3937">
          <cell r="A3937" t="str">
            <v>NL430131</v>
          </cell>
          <cell r="B3937" t="str">
            <v>Su hào NV</v>
          </cell>
          <cell r="C3937" t="str">
            <v>kg</v>
          </cell>
        </row>
        <row r="3938">
          <cell r="A3938" t="str">
            <v>NL430132</v>
          </cell>
          <cell r="B3938" t="str">
            <v>Su su NV</v>
          </cell>
          <cell r="C3938" t="str">
            <v>kg</v>
          </cell>
        </row>
        <row r="3939">
          <cell r="A3939" t="str">
            <v>NL430133</v>
          </cell>
          <cell r="B3939" t="str">
            <v>Táo NV</v>
          </cell>
          <cell r="C3939" t="str">
            <v>kg</v>
          </cell>
        </row>
        <row r="3940">
          <cell r="A3940" t="str">
            <v>NL430134</v>
          </cell>
          <cell r="B3940" t="str">
            <v>Hoa thiên lý (NV)</v>
          </cell>
          <cell r="C3940" t="str">
            <v>kg</v>
          </cell>
        </row>
        <row r="3941">
          <cell r="A3941" t="str">
            <v>NL430135</v>
          </cell>
          <cell r="B3941" t="str">
            <v>Thì là NV</v>
          </cell>
          <cell r="C3941" t="str">
            <v>kg</v>
          </cell>
        </row>
        <row r="3942">
          <cell r="A3942" t="str">
            <v>NL430136</v>
          </cell>
          <cell r="B3942" t="str">
            <v>Tía tô NV</v>
          </cell>
          <cell r="C3942" t="str">
            <v>kg</v>
          </cell>
        </row>
        <row r="3943">
          <cell r="A3943" t="str">
            <v>NL430137</v>
          </cell>
          <cell r="B3943" t="str">
            <v>Tiêu xanh NV</v>
          </cell>
          <cell r="C3943" t="str">
            <v>kg</v>
          </cell>
        </row>
        <row r="3944">
          <cell r="A3944" t="str">
            <v>NL430138</v>
          </cell>
          <cell r="B3944" t="str">
            <v>Thanh long NV</v>
          </cell>
          <cell r="C3944" t="str">
            <v>kg</v>
          </cell>
        </row>
        <row r="3945">
          <cell r="A3945" t="str">
            <v>NL430139</v>
          </cell>
          <cell r="B3945" t="str">
            <v>Tỏi NV</v>
          </cell>
          <cell r="C3945" t="str">
            <v>kg</v>
          </cell>
        </row>
        <row r="3946">
          <cell r="A3946" t="str">
            <v>NL430140</v>
          </cell>
          <cell r="B3946" t="str">
            <v>Tỏi tây NV</v>
          </cell>
          <cell r="C3946" t="str">
            <v>kg</v>
          </cell>
        </row>
        <row r="3947">
          <cell r="A3947" t="str">
            <v>NL430141</v>
          </cell>
          <cell r="B3947" t="str">
            <v>Xà lách NV</v>
          </cell>
          <cell r="C3947" t="str">
            <v>kg</v>
          </cell>
        </row>
        <row r="3948">
          <cell r="A3948" t="str">
            <v>NL430142</v>
          </cell>
          <cell r="B3948" t="str">
            <v>Xoài NV</v>
          </cell>
          <cell r="C3948" t="str">
            <v>kg</v>
          </cell>
        </row>
        <row r="3949">
          <cell r="A3949" t="str">
            <v>NL430143</v>
          </cell>
          <cell r="B3949" t="str">
            <v>Xu hào NV</v>
          </cell>
          <cell r="C3949" t="str">
            <v>kg</v>
          </cell>
        </row>
        <row r="3950">
          <cell r="A3950" t="str">
            <v>NL430144</v>
          </cell>
          <cell r="B3950" t="str">
            <v>Xương xông NV</v>
          </cell>
          <cell r="C3950" t="str">
            <v>kg</v>
          </cell>
        </row>
        <row r="3951">
          <cell r="A3951" t="str">
            <v>NL430145</v>
          </cell>
          <cell r="B3951" t="str">
            <v>Cá hấp (NV)</v>
          </cell>
          <cell r="C3951" t="str">
            <v>Khay</v>
          </cell>
        </row>
        <row r="3952">
          <cell r="A3952" t="str">
            <v>NL430146</v>
          </cell>
          <cell r="B3952" t="str">
            <v>Bánh mỳ NV</v>
          </cell>
          <cell r="C3952" t="str">
            <v>cái</v>
          </cell>
        </row>
        <row r="3953">
          <cell r="A3953" t="str">
            <v>NL430147</v>
          </cell>
          <cell r="B3953" t="str">
            <v>Cải mèo NV</v>
          </cell>
          <cell r="C3953" t="str">
            <v>kg</v>
          </cell>
        </row>
        <row r="3954">
          <cell r="A3954" t="str">
            <v>NL430148</v>
          </cell>
          <cell r="B3954" t="str">
            <v>Gà Tre NV</v>
          </cell>
          <cell r="C3954" t="str">
            <v>kg</v>
          </cell>
        </row>
        <row r="3955">
          <cell r="A3955" t="str">
            <v>NL430149</v>
          </cell>
          <cell r="B3955" t="str">
            <v>Hành khô NV</v>
          </cell>
          <cell r="C3955" t="str">
            <v>kg</v>
          </cell>
        </row>
        <row r="3956">
          <cell r="A3956" t="str">
            <v>NL430150</v>
          </cell>
          <cell r="B3956" t="str">
            <v>Đinh lăng NV</v>
          </cell>
          <cell r="C3956" t="str">
            <v>kg</v>
          </cell>
        </row>
        <row r="3957">
          <cell r="A3957" t="str">
            <v>NL430151</v>
          </cell>
          <cell r="B3957" t="str">
            <v>Bánh canh NV</v>
          </cell>
          <cell r="C3957" t="str">
            <v>kg</v>
          </cell>
        </row>
        <row r="3958">
          <cell r="A3958" t="str">
            <v>NL430152</v>
          </cell>
          <cell r="B3958" t="str">
            <v>Gói sốt vang NV</v>
          </cell>
          <cell r="C3958" t="str">
            <v>Gói</v>
          </cell>
        </row>
        <row r="3959">
          <cell r="A3959" t="str">
            <v>NL430153</v>
          </cell>
          <cell r="B3959" t="str">
            <v>Măng cay NV</v>
          </cell>
          <cell r="C3959" t="str">
            <v>Lọ</v>
          </cell>
        </row>
        <row r="3960">
          <cell r="A3960" t="str">
            <v>NL430154</v>
          </cell>
          <cell r="B3960" t="str">
            <v>Cá rô phi bỏ ruột NV</v>
          </cell>
          <cell r="C3960" t="str">
            <v>Lọ</v>
          </cell>
        </row>
        <row r="3961">
          <cell r="A3961" t="str">
            <v>NL430155</v>
          </cell>
          <cell r="B3961" t="str">
            <v>Đậu cove NV</v>
          </cell>
          <cell r="C3961" t="str">
            <v>kg</v>
          </cell>
        </row>
        <row r="3962">
          <cell r="A3962" t="str">
            <v>NL430156</v>
          </cell>
          <cell r="B3962" t="str">
            <v>Đậu hũ chiên NV</v>
          </cell>
          <cell r="C3962" t="str">
            <v>miếng</v>
          </cell>
        </row>
        <row r="3963">
          <cell r="A3963" t="str">
            <v>NL430157</v>
          </cell>
          <cell r="B3963" t="str">
            <v>Da hoành thánh NV</v>
          </cell>
          <cell r="C3963" t="str">
            <v>kg</v>
          </cell>
        </row>
        <row r="3964">
          <cell r="A3964" t="str">
            <v>NL430158</v>
          </cell>
          <cell r="B3964" t="str">
            <v>Xà lách son NV</v>
          </cell>
          <cell r="C3964" t="str">
            <v>kg</v>
          </cell>
        </row>
        <row r="3965">
          <cell r="A3965" t="str">
            <v>NL430159</v>
          </cell>
          <cell r="B3965" t="str">
            <v>Hến ruột đông lạnh NV</v>
          </cell>
          <cell r="C3965" t="str">
            <v>kg</v>
          </cell>
        </row>
        <row r="3966">
          <cell r="A3966" t="str">
            <v>NL430160</v>
          </cell>
          <cell r="B3966" t="str">
            <v>Mùi tây NV</v>
          </cell>
          <cell r="C3966" t="str">
            <v>kg</v>
          </cell>
        </row>
        <row r="3967">
          <cell r="A3967" t="str">
            <v>NL430161</v>
          </cell>
          <cell r="B3967" t="str">
            <v>Khoai sọ gọt vỏ NV</v>
          </cell>
          <cell r="C3967" t="str">
            <v>kg</v>
          </cell>
        </row>
        <row r="3968">
          <cell r="A3968" t="str">
            <v>NL430162</v>
          </cell>
          <cell r="B3968" t="str">
            <v>Mì căn NV</v>
          </cell>
          <cell r="C3968" t="str">
            <v>kg</v>
          </cell>
        </row>
        <row r="3969">
          <cell r="A3969" t="str">
            <v>NL430163</v>
          </cell>
          <cell r="B3969" t="str">
            <v>Su su gọt vỏ NV</v>
          </cell>
          <cell r="C3969" t="str">
            <v>kg</v>
          </cell>
        </row>
        <row r="3970">
          <cell r="A3970" t="str">
            <v>NL430164</v>
          </cell>
          <cell r="B3970" t="str">
            <v>Xiên tre NV</v>
          </cell>
          <cell r="C3970" t="str">
            <v>kg</v>
          </cell>
        </row>
        <row r="3971">
          <cell r="A3971" t="str">
            <v>NL430165</v>
          </cell>
          <cell r="B3971" t="str">
            <v>Nước đậu NV</v>
          </cell>
          <cell r="C3971" t="str">
            <v>Lít</v>
          </cell>
        </row>
        <row r="3972">
          <cell r="A3972" t="str">
            <v>NL430166</v>
          </cell>
          <cell r="B3972" t="str">
            <v>Rau ngót (đã tuốt) NV</v>
          </cell>
          <cell r="C3972" t="str">
            <v>kg</v>
          </cell>
        </row>
        <row r="3973">
          <cell r="A3973" t="str">
            <v>NL430167</v>
          </cell>
          <cell r="B3973" t="str">
            <v>Lá nếp NV</v>
          </cell>
          <cell r="C3973" t="str">
            <v>kg</v>
          </cell>
        </row>
        <row r="3974">
          <cell r="A3974" t="str">
            <v>NL430168</v>
          </cell>
          <cell r="B3974" t="str">
            <v>Bí ngô xanh NV</v>
          </cell>
          <cell r="C3974" t="str">
            <v>kg</v>
          </cell>
        </row>
        <row r="3975">
          <cell r="A3975" t="str">
            <v>NL430169</v>
          </cell>
          <cell r="B3975" t="str">
            <v>Bún tàu NV</v>
          </cell>
          <cell r="C3975" t="str">
            <v>kg</v>
          </cell>
        </row>
        <row r="3976">
          <cell r="A3976" t="str">
            <v>NL430170</v>
          </cell>
          <cell r="B3976" t="str">
            <v>Óc heo (NV)</v>
          </cell>
          <cell r="C3976" t="str">
            <v>bộ</v>
          </cell>
        </row>
        <row r="3977">
          <cell r="A3977" t="str">
            <v>NL430171</v>
          </cell>
          <cell r="B3977" t="str">
            <v>Khoai lang Nhật NV</v>
          </cell>
          <cell r="C3977" t="str">
            <v>kg</v>
          </cell>
        </row>
        <row r="3978">
          <cell r="A3978" t="str">
            <v>NL430172</v>
          </cell>
          <cell r="B3978" t="str">
            <v>Nước hàng (NV)</v>
          </cell>
          <cell r="C3978" t="str">
            <v>Chai</v>
          </cell>
        </row>
        <row r="3979">
          <cell r="A3979" t="str">
            <v>NL430173</v>
          </cell>
          <cell r="B3979" t="str">
            <v>Quả sung NV</v>
          </cell>
          <cell r="C3979" t="str">
            <v>kg</v>
          </cell>
        </row>
        <row r="3980">
          <cell r="A3980" t="str">
            <v>NL430174</v>
          </cell>
          <cell r="B3980" t="str">
            <v>Thịt bò cổ (NV)</v>
          </cell>
          <cell r="C3980" t="str">
            <v>kg</v>
          </cell>
        </row>
        <row r="3981">
          <cell r="A3981" t="str">
            <v>NL430175</v>
          </cell>
          <cell r="B3981" t="str">
            <v>Khoai lang NV</v>
          </cell>
          <cell r="C3981" t="str">
            <v>kg</v>
          </cell>
        </row>
        <row r="3982">
          <cell r="A3982" t="str">
            <v>NL430176</v>
          </cell>
          <cell r="B3982" t="str">
            <v>Nấm Đông Cô NV</v>
          </cell>
          <cell r="C3982" t="str">
            <v>kg</v>
          </cell>
        </row>
        <row r="3983">
          <cell r="A3983" t="str">
            <v>NL430177</v>
          </cell>
          <cell r="B3983" t="str">
            <v>Bí thơm NV</v>
          </cell>
          <cell r="C3983" t="str">
            <v>kg</v>
          </cell>
        </row>
        <row r="3984">
          <cell r="A3984" t="str">
            <v>NL430178</v>
          </cell>
          <cell r="B3984" t="str">
            <v>Cà muối túi (NV)</v>
          </cell>
          <cell r="C3984" t="str">
            <v>Túi</v>
          </cell>
        </row>
        <row r="3985">
          <cell r="A3985" t="str">
            <v>NL430179</v>
          </cell>
          <cell r="B3985" t="str">
            <v>Lá gừng NV</v>
          </cell>
          <cell r="C3985" t="str">
            <v>kg</v>
          </cell>
        </row>
        <row r="3986">
          <cell r="A3986" t="str">
            <v>NL430180</v>
          </cell>
          <cell r="B3986" t="str">
            <v>Bắp cải tím NV</v>
          </cell>
          <cell r="C3986" t="str">
            <v>kg</v>
          </cell>
        </row>
        <row r="3987">
          <cell r="A3987" t="str">
            <v>NL430181</v>
          </cell>
          <cell r="B3987" t="str">
            <v>Củ sen NV</v>
          </cell>
          <cell r="C3987" t="str">
            <v>kg</v>
          </cell>
        </row>
        <row r="3988">
          <cell r="A3988" t="str">
            <v>NL430182</v>
          </cell>
          <cell r="B3988" t="str">
            <v>Cala thầu NV</v>
          </cell>
          <cell r="C3988" t="str">
            <v>kg</v>
          </cell>
        </row>
        <row r="3989">
          <cell r="A3989" t="str">
            <v>NL430183</v>
          </cell>
          <cell r="B3989" t="str">
            <v>Bông Súng NV</v>
          </cell>
          <cell r="C3989" t="str">
            <v>kg</v>
          </cell>
        </row>
        <row r="3990">
          <cell r="A3990" t="str">
            <v>NL430184</v>
          </cell>
          <cell r="B3990" t="str">
            <v>Cà pháo muối NV</v>
          </cell>
          <cell r="C3990" t="str">
            <v>kg</v>
          </cell>
        </row>
        <row r="3991">
          <cell r="A3991" t="str">
            <v>NL430185</v>
          </cell>
          <cell r="B3991" t="str">
            <v>Bánh cuốn NV</v>
          </cell>
          <cell r="C3991" t="str">
            <v>kg</v>
          </cell>
        </row>
        <row r="3992">
          <cell r="A3992" t="str">
            <v>NL430186</v>
          </cell>
          <cell r="B3992" t="str">
            <v>Cần tây NV</v>
          </cell>
          <cell r="C3992" t="str">
            <v>kg</v>
          </cell>
        </row>
        <row r="3993">
          <cell r="A3993" t="str">
            <v>NL430187</v>
          </cell>
          <cell r="B3993" t="str">
            <v>Dừa nạo (NV)</v>
          </cell>
          <cell r="C3993" t="str">
            <v>kg</v>
          </cell>
        </row>
        <row r="3994">
          <cell r="A3994" t="str">
            <v>NL430188</v>
          </cell>
          <cell r="B3994" t="str">
            <v>Kèo Nèo NV</v>
          </cell>
          <cell r="C3994" t="str">
            <v>kg</v>
          </cell>
        </row>
        <row r="3995">
          <cell r="A3995" t="str">
            <v>NL430189</v>
          </cell>
          <cell r="B3995" t="str">
            <v>Ớt chuông đỏ (NV)</v>
          </cell>
          <cell r="C3995" t="str">
            <v>kg</v>
          </cell>
        </row>
        <row r="3996">
          <cell r="A3996" t="str">
            <v>NL430190</v>
          </cell>
          <cell r="B3996" t="str">
            <v>Ớt chuông xanh (NV)</v>
          </cell>
          <cell r="C3996" t="str">
            <v>kg</v>
          </cell>
        </row>
        <row r="3997">
          <cell r="A3997" t="str">
            <v>NL430191</v>
          </cell>
          <cell r="B3997" t="str">
            <v>Ớt chuông vàng (NV)</v>
          </cell>
          <cell r="C3997" t="str">
            <v>kg</v>
          </cell>
        </row>
        <row r="3998">
          <cell r="A3998" t="str">
            <v>NL430192</v>
          </cell>
          <cell r="B3998" t="str">
            <v>Thịt nạc vai (NV)</v>
          </cell>
          <cell r="C3998" t="str">
            <v>kg</v>
          </cell>
        </row>
        <row r="3999">
          <cell r="A3999" t="str">
            <v>NL430193</v>
          </cell>
          <cell r="B3999" t="str">
            <v>Xương thịt NV</v>
          </cell>
          <cell r="C3999" t="str">
            <v>kg</v>
          </cell>
        </row>
        <row r="4000">
          <cell r="A4000" t="str">
            <v>NL430194</v>
          </cell>
          <cell r="B4000" t="str">
            <v>Củ canh NV</v>
          </cell>
          <cell r="C4000" t="str">
            <v>kg</v>
          </cell>
        </row>
        <row r="4001">
          <cell r="A4001" t="str">
            <v>NL430195</v>
          </cell>
          <cell r="B4001" t="str">
            <v>Trứng bắc thảo NV</v>
          </cell>
          <cell r="C4001" t="str">
            <v>Quả</v>
          </cell>
        </row>
        <row r="4002">
          <cell r="A4002" t="str">
            <v>NL430196</v>
          </cell>
          <cell r="B4002" t="str">
            <v>Nấm linh chi trắng NV</v>
          </cell>
          <cell r="C4002" t="str">
            <v>kg</v>
          </cell>
        </row>
        <row r="4003">
          <cell r="A4003" t="str">
            <v>NL430197</v>
          </cell>
          <cell r="B4003" t="str">
            <v>Bún bò NV</v>
          </cell>
          <cell r="C4003" t="str">
            <v>kg</v>
          </cell>
        </row>
        <row r="4004">
          <cell r="A4004" t="str">
            <v>NL430198</v>
          </cell>
          <cell r="B4004" t="str">
            <v>Cải bó xôi NV</v>
          </cell>
          <cell r="C4004" t="str">
            <v>kg</v>
          </cell>
        </row>
        <row r="4005">
          <cell r="A4005" t="str">
            <v>NL430199</v>
          </cell>
          <cell r="B4005" t="str">
            <v>Lòng mề gà NV (Bộ)</v>
          </cell>
          <cell r="C4005" t="str">
            <v>bộ</v>
          </cell>
        </row>
        <row r="4006">
          <cell r="A4006" t="str">
            <v>NL430200</v>
          </cell>
          <cell r="B4006" t="str">
            <v>Bắp non tươi NV</v>
          </cell>
          <cell r="C4006" t="str">
            <v>kg</v>
          </cell>
        </row>
        <row r="4007">
          <cell r="A4007" t="str">
            <v>NL430201</v>
          </cell>
          <cell r="B4007" t="str">
            <v>Thịt gà góc tư (NV)</v>
          </cell>
          <cell r="C4007" t="str">
            <v>kg</v>
          </cell>
        </row>
        <row r="4008">
          <cell r="A4008" t="str">
            <v>NL430202</v>
          </cell>
          <cell r="B4008" t="str">
            <v>Sườn sụn (NV)</v>
          </cell>
          <cell r="C4008" t="str">
            <v>kg</v>
          </cell>
        </row>
        <row r="4009">
          <cell r="A4009" t="str">
            <v>NL430203</v>
          </cell>
          <cell r="B4009" t="str">
            <v>Sườn vai (NV)</v>
          </cell>
          <cell r="C4009" t="str">
            <v>kg</v>
          </cell>
        </row>
        <row r="4010">
          <cell r="A4010" t="str">
            <v>NL430204</v>
          </cell>
          <cell r="B4010" t="str">
            <v>Bồng Khoai (NV)</v>
          </cell>
          <cell r="C4010" t="str">
            <v>kg</v>
          </cell>
        </row>
        <row r="4011">
          <cell r="A4011" t="str">
            <v>NL430205</v>
          </cell>
          <cell r="B4011" t="str">
            <v>Gạch cua (NV)</v>
          </cell>
          <cell r="C4011" t="str">
            <v>kg</v>
          </cell>
        </row>
        <row r="4012">
          <cell r="A4012" t="str">
            <v>NL430206</v>
          </cell>
          <cell r="B4012" t="str">
            <v>Bột bánh trôi NV</v>
          </cell>
          <cell r="C4012" t="str">
            <v>kg</v>
          </cell>
        </row>
        <row r="4013">
          <cell r="A4013" t="str">
            <v>NL430207</v>
          </cell>
          <cell r="B4013" t="str">
            <v>Thân chuối bào NV</v>
          </cell>
          <cell r="C4013" t="str">
            <v>kg</v>
          </cell>
        </row>
        <row r="4014">
          <cell r="A4014" t="str">
            <v>NL430208</v>
          </cell>
          <cell r="B4014" t="str">
            <v>Bắp giò heo rút xương NV</v>
          </cell>
          <cell r="C4014" t="str">
            <v>kg</v>
          </cell>
        </row>
        <row r="4015">
          <cell r="A4015" t="str">
            <v>NL430209</v>
          </cell>
          <cell r="B4015" t="str">
            <v>Măng trúc NV</v>
          </cell>
          <cell r="C4015" t="str">
            <v>kg</v>
          </cell>
        </row>
        <row r="4016">
          <cell r="A4016" t="str">
            <v>NL430210</v>
          </cell>
          <cell r="B4016" t="str">
            <v>Măng lá tước sẵn NV</v>
          </cell>
          <cell r="C4016" t="str">
            <v>kg</v>
          </cell>
        </row>
        <row r="4017">
          <cell r="A4017" t="str">
            <v>NL430211</v>
          </cell>
          <cell r="B4017" t="str">
            <v>Cải Đông Dư NV</v>
          </cell>
          <cell r="C4017" t="str">
            <v>kg</v>
          </cell>
        </row>
        <row r="4018">
          <cell r="A4018" t="str">
            <v>NL500001</v>
          </cell>
          <cell r="B4018" t="str">
            <v>Cồn thạch (50 viên/thùng)</v>
          </cell>
          <cell r="C4018" t="str">
            <v>Hộp</v>
          </cell>
        </row>
        <row r="4019">
          <cell r="A4019" t="str">
            <v>NL500002</v>
          </cell>
          <cell r="B4019" t="str">
            <v>Gas du lịch (1 thùng = 28 bình)</v>
          </cell>
          <cell r="C4019" t="str">
            <v>Bình</v>
          </cell>
        </row>
        <row r="4020">
          <cell r="A4020" t="str">
            <v>NL500003</v>
          </cell>
          <cell r="B4020" t="str">
            <v>Gas hóa lỏng 12kg</v>
          </cell>
          <cell r="C4020" t="str">
            <v>kg</v>
          </cell>
        </row>
        <row r="4021">
          <cell r="A4021" t="str">
            <v>NL500004</v>
          </cell>
          <cell r="B4021" t="str">
            <v>Gas hoá lỏng 48kg</v>
          </cell>
          <cell r="C4021" t="str">
            <v>kg</v>
          </cell>
        </row>
        <row r="4022">
          <cell r="A4022" t="str">
            <v>NL500005</v>
          </cell>
          <cell r="B4022" t="str">
            <v>Than</v>
          </cell>
          <cell r="C4022" t="str">
            <v>kg</v>
          </cell>
        </row>
        <row r="4023">
          <cell r="A4023" t="str">
            <v>NL500006</v>
          </cell>
          <cell r="B4023" t="str">
            <v>Gas hóa lỏng 22kg</v>
          </cell>
          <cell r="C4023" t="str">
            <v>kg</v>
          </cell>
        </row>
        <row r="4024">
          <cell r="A4024" t="str">
            <v>NL600001</v>
          </cell>
          <cell r="B4024" t="str">
            <v>Bưởi Da Xanh</v>
          </cell>
          <cell r="C4024" t="str">
            <v>quả</v>
          </cell>
        </row>
        <row r="4025">
          <cell r="A4025" t="str">
            <v>NL600002</v>
          </cell>
          <cell r="B4025" t="str">
            <v>Cam sành</v>
          </cell>
          <cell r="C4025" t="str">
            <v>kg</v>
          </cell>
        </row>
        <row r="4026">
          <cell r="A4026" t="str">
            <v>NL600003</v>
          </cell>
          <cell r="B4026" t="str">
            <v>Củ Đậu (Củ Sắn)</v>
          </cell>
          <cell r="C4026" t="str">
            <v>kg</v>
          </cell>
        </row>
        <row r="4027">
          <cell r="A4027" t="str">
            <v>NL600004</v>
          </cell>
          <cell r="B4027" t="str">
            <v>Dưa hấu</v>
          </cell>
          <cell r="C4027" t="str">
            <v>kg</v>
          </cell>
        </row>
        <row r="4028">
          <cell r="A4028" t="str">
            <v>NL600005</v>
          </cell>
          <cell r="B4028" t="str">
            <v>Nho xanh (tráng miệng)</v>
          </cell>
          <cell r="C4028" t="str">
            <v>kg</v>
          </cell>
        </row>
        <row r="4029">
          <cell r="A4029" t="str">
            <v>NL600006</v>
          </cell>
          <cell r="B4029" t="str">
            <v>Ổi (Tráng miệng)</v>
          </cell>
          <cell r="C4029" t="str">
            <v>kg</v>
          </cell>
        </row>
        <row r="4030">
          <cell r="A4030" t="str">
            <v>NL600007</v>
          </cell>
          <cell r="B4030" t="str">
            <v>Roi (Mận Nam) (tráng miệng)</v>
          </cell>
          <cell r="C4030" t="str">
            <v>kg</v>
          </cell>
        </row>
        <row r="4031">
          <cell r="A4031" t="str">
            <v>NL600008</v>
          </cell>
          <cell r="B4031" t="str">
            <v>Táo (tráng miệng)</v>
          </cell>
          <cell r="C4031" t="str">
            <v>kg</v>
          </cell>
        </row>
        <row r="4032">
          <cell r="A4032" t="str">
            <v>NL600009</v>
          </cell>
          <cell r="B4032" t="str">
            <v>Đào Ngâm HOSEN ( 1 Thùng 12 hộp, 1 hộp 820gr )</v>
          </cell>
          <cell r="C4032" t="str">
            <v>Hộp</v>
          </cell>
        </row>
        <row r="4033">
          <cell r="A4033" t="str">
            <v>NL600010</v>
          </cell>
          <cell r="B4033" t="str">
            <v>Đường trắng (Đồ Bar)</v>
          </cell>
          <cell r="C4033" t="str">
            <v>kg</v>
          </cell>
        </row>
        <row r="4034">
          <cell r="A4034" t="str">
            <v>NL600011</v>
          </cell>
          <cell r="B4034" t="str">
            <v>Đường phèn (đồ Bar)</v>
          </cell>
          <cell r="C4034" t="str">
            <v>kg</v>
          </cell>
        </row>
        <row r="4035">
          <cell r="A4035" t="str">
            <v>NL600012</v>
          </cell>
          <cell r="B4035" t="str">
            <v>Hạt chia</v>
          </cell>
          <cell r="C4035" t="str">
            <v>kg</v>
          </cell>
        </row>
        <row r="4036">
          <cell r="A4036" t="str">
            <v>NL600013</v>
          </cell>
          <cell r="B4036" t="str">
            <v>Hoa đông trùng</v>
          </cell>
          <cell r="C4036" t="str">
            <v>kg</v>
          </cell>
        </row>
        <row r="4037">
          <cell r="A4037" t="str">
            <v>NL600014</v>
          </cell>
          <cell r="B4037" t="str">
            <v>Kỳ tử (Đồ Bar)</v>
          </cell>
          <cell r="C4037" t="str">
            <v>kg</v>
          </cell>
        </row>
        <row r="4038">
          <cell r="A4038" t="str">
            <v>NL600015</v>
          </cell>
          <cell r="B4038" t="str">
            <v>Siro Đào 520ml</v>
          </cell>
          <cell r="C4038" t="str">
            <v>Chai</v>
          </cell>
        </row>
        <row r="4039">
          <cell r="A4039" t="str">
            <v>NL600016</v>
          </cell>
          <cell r="B4039" t="str">
            <v>Táo đỏ (Đồ Bar)</v>
          </cell>
          <cell r="C4039" t="str">
            <v>kg</v>
          </cell>
        </row>
        <row r="4040">
          <cell r="A4040" t="str">
            <v>NL600017</v>
          </cell>
          <cell r="B4040" t="str">
            <v>Trà đào túi lọc ( 1 thùng 30 túi, 1 túi 10 gói, 1 gói 20gr )</v>
          </cell>
          <cell r="C4040" t="str">
            <v>Gói</v>
          </cell>
        </row>
        <row r="4041">
          <cell r="A4041" t="str">
            <v>NL600018</v>
          </cell>
          <cell r="B4041" t="str">
            <v>Trà sâm dứa</v>
          </cell>
          <cell r="C4041" t="str">
            <v>Gói</v>
          </cell>
        </row>
        <row r="4042">
          <cell r="A4042" t="str">
            <v>NL600019</v>
          </cell>
          <cell r="B4042" t="str">
            <v>Đá lạnh</v>
          </cell>
          <cell r="C4042" t="str">
            <v>Túi</v>
          </cell>
        </row>
        <row r="4043">
          <cell r="A4043" t="str">
            <v>NL600020</v>
          </cell>
          <cell r="B4043" t="str">
            <v>Dứa quả (Đồ Bar)</v>
          </cell>
          <cell r="C4043" t="str">
            <v>Quả</v>
          </cell>
        </row>
        <row r="4044">
          <cell r="A4044" t="str">
            <v>NL600021</v>
          </cell>
          <cell r="B4044" t="str">
            <v>Xoài (tráng miệng)</v>
          </cell>
          <cell r="C4044" t="str">
            <v>kg</v>
          </cell>
        </row>
        <row r="4045">
          <cell r="A4045" t="str">
            <v>NL600022</v>
          </cell>
          <cell r="B4045" t="str">
            <v>Cà rốt (Đồ Bar)</v>
          </cell>
          <cell r="C4045" t="str">
            <v>kg</v>
          </cell>
        </row>
        <row r="4046">
          <cell r="A4046" t="str">
            <v>NL600023</v>
          </cell>
          <cell r="B4046" t="str">
            <v>Cam vàng decor</v>
          </cell>
          <cell r="C4046" t="str">
            <v>kg</v>
          </cell>
        </row>
        <row r="4047">
          <cell r="A4047" t="str">
            <v>NL600024</v>
          </cell>
          <cell r="B4047" t="str">
            <v>Đá cây</v>
          </cell>
          <cell r="C4047" t="str">
            <v>cây</v>
          </cell>
        </row>
        <row r="4048">
          <cell r="A4048" t="str">
            <v>NL600025</v>
          </cell>
          <cell r="B4048" t="str">
            <v>Đào Ngâm HOSEN ( 1 Thùng 12 hộp, 1 hộp 480gr )</v>
          </cell>
          <cell r="C4048" t="str">
            <v>Hộp</v>
          </cell>
        </row>
        <row r="4049">
          <cell r="A4049" t="str">
            <v>NL600026</v>
          </cell>
          <cell r="B4049" t="str">
            <v>Bia tươi Bubweiser 19.5 lít</v>
          </cell>
          <cell r="C4049" t="str">
            <v>Lít</v>
          </cell>
        </row>
        <row r="4050">
          <cell r="A4050" t="str">
            <v>NL600027</v>
          </cell>
          <cell r="B4050" t="str">
            <v>Bia tươi Hoegaarden 19.5 lít</v>
          </cell>
          <cell r="C4050" t="str">
            <v>Lít</v>
          </cell>
        </row>
        <row r="4051">
          <cell r="A4051" t="str">
            <v>NL600028</v>
          </cell>
          <cell r="B4051" t="str">
            <v>Bia tươi Hefeweizen 20 lít</v>
          </cell>
          <cell r="C4051" t="str">
            <v>Lít</v>
          </cell>
        </row>
        <row r="4052">
          <cell r="A4052" t="str">
            <v>NL600029</v>
          </cell>
          <cell r="B4052" t="str">
            <v>Bia tươi Golden Ale 20 lít</v>
          </cell>
          <cell r="C4052" t="str">
            <v>Lít</v>
          </cell>
        </row>
        <row r="4053">
          <cell r="A4053" t="str">
            <v>NL600030</v>
          </cell>
          <cell r="B4053" t="str">
            <v>Siro đào ( 1 Thùng 20 chai, 1 chai 600ml)</v>
          </cell>
          <cell r="C4053" t="str">
            <v>Chai</v>
          </cell>
        </row>
        <row r="4054">
          <cell r="A4054" t="str">
            <v>NL600031</v>
          </cell>
          <cell r="B4054" t="str">
            <v>Trà HABICUS Khô 100gr</v>
          </cell>
          <cell r="C4054" t="str">
            <v>Gói</v>
          </cell>
        </row>
        <row r="4055">
          <cell r="A4055" t="str">
            <v>NL600032</v>
          </cell>
          <cell r="B4055" t="str">
            <v>Bò khô miếng</v>
          </cell>
          <cell r="C4055" t="str">
            <v>Gói</v>
          </cell>
        </row>
        <row r="4056">
          <cell r="A4056" t="str">
            <v>NL600033</v>
          </cell>
          <cell r="B4056" t="str">
            <v>Siro Đào Golden Farm 500ml</v>
          </cell>
          <cell r="C4056" t="str">
            <v>Chai</v>
          </cell>
        </row>
        <row r="4057">
          <cell r="A4057" t="str">
            <v>NL600034</v>
          </cell>
          <cell r="B4057" t="str">
            <v>Hồng Trà Cozy (25 gói/hộp)</v>
          </cell>
          <cell r="C4057" t="str">
            <v>Gói</v>
          </cell>
        </row>
        <row r="4058">
          <cell r="A4058" t="str">
            <v>NL600035</v>
          </cell>
          <cell r="B4058" t="str">
            <v>Mứt Sinh Tố Ổi</v>
          </cell>
          <cell r="C4058" t="str">
            <v>Chai</v>
          </cell>
        </row>
        <row r="4059">
          <cell r="A4059" t="str">
            <v>NL600036</v>
          </cell>
          <cell r="B4059" t="str">
            <v>Ổi Ruột Đỏ</v>
          </cell>
          <cell r="C4059" t="str">
            <v>kg</v>
          </cell>
        </row>
        <row r="4060">
          <cell r="A4060" t="str">
            <v>NL600037</v>
          </cell>
          <cell r="B4060" t="str">
            <v>Mứt sinh tố Chanh dây</v>
          </cell>
          <cell r="C4060" t="str">
            <v>kg</v>
          </cell>
        </row>
        <row r="4061">
          <cell r="A4061" t="str">
            <v>NL600038</v>
          </cell>
          <cell r="B4061" t="str">
            <v>Mứt sinh tố Dâu</v>
          </cell>
          <cell r="C4061" t="str">
            <v>kg</v>
          </cell>
        </row>
        <row r="4062">
          <cell r="A4062" t="str">
            <v>NL600039</v>
          </cell>
          <cell r="B4062" t="str">
            <v>Siro dâu Golden Farm 500ml</v>
          </cell>
          <cell r="C4062" t="str">
            <v>Chai</v>
          </cell>
        </row>
        <row r="4063">
          <cell r="A4063" t="str">
            <v>NL600040</v>
          </cell>
          <cell r="B4063" t="str">
            <v>Trân Châu trắng 3Q</v>
          </cell>
          <cell r="C4063" t="str">
            <v>kg</v>
          </cell>
        </row>
        <row r="4064">
          <cell r="A4064" t="str">
            <v>NL600041</v>
          </cell>
          <cell r="B4064" t="str">
            <v>Long nhãn (Đồ Bar)</v>
          </cell>
          <cell r="C4064" t="str">
            <v>kg</v>
          </cell>
        </row>
        <row r="4065">
          <cell r="A4065" t="str">
            <v>NL600042</v>
          </cell>
          <cell r="B4065" t="str">
            <v>Táo quả (Đồ Bar)</v>
          </cell>
          <cell r="C4065" t="str">
            <v>kg</v>
          </cell>
        </row>
        <row r="4066">
          <cell r="A4066" t="str">
            <v>NL600043</v>
          </cell>
          <cell r="B4066" t="str">
            <v>Rau cần tây Mỹ (Đồ Bar)</v>
          </cell>
          <cell r="C4066" t="str">
            <v>kg</v>
          </cell>
        </row>
        <row r="4067">
          <cell r="A4067" t="str">
            <v>NL600044</v>
          </cell>
          <cell r="B4067" t="str">
            <v>Hồng trà Tân Nam Bắc 300gr</v>
          </cell>
          <cell r="C4067" t="str">
            <v>Gói</v>
          </cell>
        </row>
        <row r="4068">
          <cell r="A4068" t="str">
            <v>NL600045</v>
          </cell>
          <cell r="B4068" t="str">
            <v>Siro dâu ( 1 Thùng 20 chai, 1 chai 600ml)</v>
          </cell>
          <cell r="C4068" t="str">
            <v>Chai</v>
          </cell>
        </row>
        <row r="4069">
          <cell r="A4069" t="str">
            <v>NL600046</v>
          </cell>
          <cell r="B4069" t="str">
            <v>Trà hoa cúc</v>
          </cell>
          <cell r="C4069" t="str">
            <v>Gói</v>
          </cell>
        </row>
        <row r="4070">
          <cell r="A4070" t="str">
            <v>NL600047</v>
          </cell>
          <cell r="B4070" t="str">
            <v>Trà Xanh Lài 500Gr</v>
          </cell>
          <cell r="C4070" t="str">
            <v>Gói</v>
          </cell>
        </row>
        <row r="4071">
          <cell r="A4071" t="str">
            <v>NL600048</v>
          </cell>
          <cell r="B4071" t="str">
            <v>Tuyết Yến 500Gr</v>
          </cell>
          <cell r="C4071" t="str">
            <v>Gói</v>
          </cell>
        </row>
        <row r="4072">
          <cell r="A4072" t="str">
            <v>NL600049</v>
          </cell>
          <cell r="B4072" t="str">
            <v>Cam Sấy Khô</v>
          </cell>
          <cell r="C4072" t="str">
            <v>kg</v>
          </cell>
        </row>
        <row r="4073">
          <cell r="A4073" t="str">
            <v>NL600050</v>
          </cell>
          <cell r="B4073" t="str">
            <v>Mứt Chunky Quýt và hoa Nhài 1kg</v>
          </cell>
          <cell r="C4073" t="str">
            <v>Gói</v>
          </cell>
        </row>
        <row r="4074">
          <cell r="A4074" t="str">
            <v>NL600051</v>
          </cell>
          <cell r="B4074" t="str">
            <v>Nước ép vị Quýt SunQuick 800ml</v>
          </cell>
          <cell r="C4074" t="str">
            <v>Chai</v>
          </cell>
        </row>
        <row r="4075">
          <cell r="A4075" t="str">
            <v>NL600052</v>
          </cell>
          <cell r="B4075" t="str">
            <v>Sinh tố ổi đỏ (1000ml/chai)</v>
          </cell>
          <cell r="C4075" t="str">
            <v>Chai</v>
          </cell>
        </row>
        <row r="4076">
          <cell r="A4076" t="str">
            <v>NL600053</v>
          </cell>
          <cell r="B4076" t="str">
            <v>Táo đỏ Hàn Quốc (Đồ Bar) 780gr/gói</v>
          </cell>
          <cell r="C4076" t="str">
            <v>Gói</v>
          </cell>
        </row>
        <row r="4077">
          <cell r="A4077" t="str">
            <v>NL600054</v>
          </cell>
          <cell r="B4077" t="str">
            <v>Đá xay</v>
          </cell>
          <cell r="C4077" t="str">
            <v>Túi</v>
          </cell>
        </row>
        <row r="4078">
          <cell r="A4078" t="str">
            <v>NL600055</v>
          </cell>
          <cell r="B4078" t="str">
            <v>Sinh tố chanh dây (1000ml/chai)</v>
          </cell>
          <cell r="C4078" t="str">
            <v>Chai</v>
          </cell>
        </row>
        <row r="4079">
          <cell r="A4079" t="str">
            <v>NL600056</v>
          </cell>
          <cell r="B4079" t="str">
            <v>Sinh tố dâu (1000ml/chai)</v>
          </cell>
          <cell r="C4079" t="str">
            <v>Chai</v>
          </cell>
        </row>
        <row r="4080">
          <cell r="A4080" t="str">
            <v>NL600057</v>
          </cell>
          <cell r="B4080" t="str">
            <v>Siro Dâu (1000ml/chai)</v>
          </cell>
          <cell r="C4080" t="str">
            <v>Chai</v>
          </cell>
        </row>
        <row r="4081">
          <cell r="A4081" t="str">
            <v>NL600058</v>
          </cell>
          <cell r="B4081" t="str">
            <v>Siro Đào (1000ml/chai)</v>
          </cell>
          <cell r="C4081" t="str">
            <v>Chai</v>
          </cell>
        </row>
        <row r="4082">
          <cell r="A4082" t="str">
            <v>NL600059</v>
          </cell>
          <cell r="B4082" t="str">
            <v>Nấm tuyết nhĩ (đồ Bar)</v>
          </cell>
          <cell r="C4082" t="str">
            <v>kg</v>
          </cell>
        </row>
        <row r="4083">
          <cell r="A4083" t="str">
            <v>NL600060</v>
          </cell>
          <cell r="B4083" t="str">
            <v>Mứt Đào 1000ml/chai</v>
          </cell>
          <cell r="C4083" t="str">
            <v>Chai</v>
          </cell>
        </row>
        <row r="4084">
          <cell r="A4084" t="str">
            <v>NL600061</v>
          </cell>
          <cell r="B4084" t="str">
            <v>Trà Loving Teq (30 gói/hộp)</v>
          </cell>
          <cell r="C4084" t="str">
            <v>Gói</v>
          </cell>
        </row>
        <row r="4085">
          <cell r="A4085" t="str">
            <v>NL600062</v>
          </cell>
          <cell r="B4085" t="str">
            <v>Trà Olong 500gr/gói</v>
          </cell>
          <cell r="C4085" t="str">
            <v>Gói</v>
          </cell>
        </row>
        <row r="4086">
          <cell r="A4086" t="str">
            <v>NL600063</v>
          </cell>
          <cell r="B4086" t="str">
            <v>Mứt Thơm 1000ml/chai</v>
          </cell>
          <cell r="C4086" t="str">
            <v>Chai</v>
          </cell>
        </row>
        <row r="4087">
          <cell r="A4087" t="str">
            <v>NL600064</v>
          </cell>
          <cell r="B4087" t="str">
            <v>Sốt syrup Socola Hershey 1.36kg/Chai</v>
          </cell>
          <cell r="C4087" t="str">
            <v>Chai</v>
          </cell>
        </row>
        <row r="4088">
          <cell r="A4088" t="str">
            <v>NL600065</v>
          </cell>
          <cell r="B4088" t="str">
            <v>Trà Hoa Atiso Đỏ 500gr/gói</v>
          </cell>
          <cell r="C4088" t="str">
            <v>Gói</v>
          </cell>
        </row>
        <row r="4089">
          <cell r="A4089" t="str">
            <v>NL600066</v>
          </cell>
          <cell r="B4089" t="str">
            <v>Sinh tố đào (1000ml/chai)</v>
          </cell>
          <cell r="C4089" t="str">
            <v>Chai</v>
          </cell>
        </row>
        <row r="4090">
          <cell r="A4090" t="str">
            <v>NL600067</v>
          </cell>
          <cell r="B4090" t="str">
            <v>Cam vàng</v>
          </cell>
          <cell r="C4090" t="str">
            <v>kg</v>
          </cell>
        </row>
        <row r="4091">
          <cell r="A4091" t="str">
            <v>NL600068</v>
          </cell>
          <cell r="B4091" t="str">
            <v>Chanh vàng</v>
          </cell>
          <cell r="C4091" t="str">
            <v>kg</v>
          </cell>
        </row>
        <row r="4092">
          <cell r="A4092" t="str">
            <v>NL600069</v>
          </cell>
          <cell r="B4092" t="str">
            <v>Trà nhài 500g/gói</v>
          </cell>
          <cell r="C4092" t="str">
            <v>Gói</v>
          </cell>
        </row>
        <row r="4093">
          <cell r="A4093" t="str">
            <v>NL600070</v>
          </cell>
          <cell r="B4093" t="str">
            <v>Chanh leo (Đồ Bar)</v>
          </cell>
          <cell r="C4093" t="str">
            <v>kg</v>
          </cell>
        </row>
        <row r="4094">
          <cell r="A4094" t="str">
            <v>NL600071</v>
          </cell>
          <cell r="B4094" t="str">
            <v>Táo xanh Ninh Thuận</v>
          </cell>
          <cell r="C4094" t="str">
            <v>kg</v>
          </cell>
        </row>
        <row r="4095">
          <cell r="A4095" t="str">
            <v>NL600072</v>
          </cell>
          <cell r="B4095" t="str">
            <v>Sả (Đồ Bar)</v>
          </cell>
          <cell r="C4095" t="str">
            <v>kg</v>
          </cell>
        </row>
        <row r="4096">
          <cell r="A4096" t="str">
            <v>NL600073</v>
          </cell>
          <cell r="B4096" t="str">
            <v>Nha đam (đồ bar)</v>
          </cell>
          <cell r="C4096" t="str">
            <v>kg</v>
          </cell>
        </row>
        <row r="4097">
          <cell r="A4097" t="str">
            <v>NL600074</v>
          </cell>
          <cell r="B4097" t="str">
            <v>Xoài Chín ( đồ bar)</v>
          </cell>
          <cell r="C4097" t="str">
            <v>kg</v>
          </cell>
        </row>
        <row r="4098">
          <cell r="A4098" t="str">
            <v>NL600075</v>
          </cell>
          <cell r="B4098" t="str">
            <v>Thanh Long ruột trắng</v>
          </cell>
          <cell r="C4098" t="str">
            <v>kg</v>
          </cell>
        </row>
        <row r="4099">
          <cell r="A4099" t="str">
            <v>NL600076</v>
          </cell>
          <cell r="B4099" t="str">
            <v>Hạt é</v>
          </cell>
          <cell r="C4099" t="str">
            <v>kg</v>
          </cell>
        </row>
        <row r="4100">
          <cell r="A4100" t="str">
            <v>NL600077</v>
          </cell>
          <cell r="B4100" t="str">
            <v>Sữa lên men tự nhiên Betagen (700ml)</v>
          </cell>
          <cell r="C4100" t="str">
            <v>Hộp</v>
          </cell>
        </row>
        <row r="4101">
          <cell r="A4101" t="str">
            <v>NL600078</v>
          </cell>
          <cell r="B4101" t="str">
            <v>Sữa đậu nành 500g/Túi</v>
          </cell>
          <cell r="C4101" t="str">
            <v>Túi</v>
          </cell>
        </row>
        <row r="4102">
          <cell r="A4102" t="str">
            <v>NL600079</v>
          </cell>
          <cell r="B4102" t="str">
            <v>Caramen</v>
          </cell>
          <cell r="C4102" t="str">
            <v>Hộp</v>
          </cell>
        </row>
        <row r="4103">
          <cell r="A4103" t="str">
            <v>NL600080</v>
          </cell>
          <cell r="B4103" t="str">
            <v>Trà mạn</v>
          </cell>
          <cell r="C4103" t="str">
            <v>kg</v>
          </cell>
        </row>
        <row r="4104">
          <cell r="A4104" t="str">
            <v>NL600081</v>
          </cell>
          <cell r="B4104" t="str">
            <v>Dừa khô (270g/gói)</v>
          </cell>
          <cell r="C4104" t="str">
            <v>Gói</v>
          </cell>
        </row>
        <row r="4105">
          <cell r="A4105" t="str">
            <v>NL600082</v>
          </cell>
          <cell r="B4105" t="str">
            <v>Rong sụn khô (bar)</v>
          </cell>
          <cell r="C4105" t="str">
            <v>kg</v>
          </cell>
        </row>
        <row r="4106">
          <cell r="A4106" t="str">
            <v>NL600083</v>
          </cell>
          <cell r="B4106" t="str">
            <v>Thạch dừa Minh Châu</v>
          </cell>
          <cell r="C4106" t="str">
            <v>kg</v>
          </cell>
        </row>
        <row r="4107">
          <cell r="A4107" t="str">
            <v>NL600084</v>
          </cell>
          <cell r="B4107" t="str">
            <v>Trà lipton trà đen ( 1 gói 2g, 100 gói/ hộp)</v>
          </cell>
          <cell r="C4107" t="str">
            <v>Gói</v>
          </cell>
        </row>
        <row r="4108">
          <cell r="A4108" t="str">
            <v>NL600085</v>
          </cell>
          <cell r="B4108" t="str">
            <v>Sữa đặc hoàn hảo (380g/ hộp)</v>
          </cell>
          <cell r="C4108" t="str">
            <v>Hộp</v>
          </cell>
        </row>
        <row r="4109">
          <cell r="A4109" t="str">
            <v>NL600086</v>
          </cell>
          <cell r="B4109" t="str">
            <v>Bột muối NBCA-Hoaduoc 100g</v>
          </cell>
          <cell r="C4109" t="str">
            <v>Gói</v>
          </cell>
        </row>
        <row r="4110">
          <cell r="A4110" t="str">
            <v>NL600087</v>
          </cell>
          <cell r="B4110" t="str">
            <v>Tinh bột khoai mì 10kg</v>
          </cell>
          <cell r="C4110" t="str">
            <v>Bao</v>
          </cell>
        </row>
        <row r="4111">
          <cell r="A4111" t="str">
            <v>NL600088</v>
          </cell>
          <cell r="B4111" t="str">
            <v>Hoa nhài khô</v>
          </cell>
          <cell r="C4111" t="str">
            <v>kg</v>
          </cell>
        </row>
        <row r="4112">
          <cell r="A4112" t="str">
            <v>NL600089</v>
          </cell>
          <cell r="B4112" t="str">
            <v>Bột thạch xoài</v>
          </cell>
          <cell r="C4112" t="str">
            <v>kg</v>
          </cell>
        </row>
        <row r="4113">
          <cell r="A4113" t="str">
            <v>NL600090</v>
          </cell>
          <cell r="B4113" t="str">
            <v>Bột chân châu</v>
          </cell>
          <cell r="C4113" t="str">
            <v>kg</v>
          </cell>
        </row>
        <row r="4114">
          <cell r="A4114" t="str">
            <v>NL600091</v>
          </cell>
          <cell r="B4114" t="str">
            <v>Bột vani ống 100g/gói</v>
          </cell>
          <cell r="C4114" t="str">
            <v>Gói</v>
          </cell>
        </row>
        <row r="4115">
          <cell r="A4115" t="str">
            <v>NL600092</v>
          </cell>
          <cell r="B4115" t="str">
            <v>Bò khô (500gr)</v>
          </cell>
          <cell r="C4115" t="str">
            <v>Gói</v>
          </cell>
        </row>
        <row r="4116">
          <cell r="A4116" t="str">
            <v>NL610001</v>
          </cell>
          <cell r="B4116" t="str">
            <v>Rượu bách nhật</v>
          </cell>
          <cell r="C4116" t="str">
            <v>Lít</v>
          </cell>
        </row>
        <row r="4117">
          <cell r="A4117" t="str">
            <v>NL610002</v>
          </cell>
          <cell r="B4117" t="str">
            <v>Bia tươi Sapporo 20l</v>
          </cell>
          <cell r="C4117" t="str">
            <v>Lít</v>
          </cell>
        </row>
        <row r="4118">
          <cell r="A4118" t="str">
            <v>NL610003</v>
          </cell>
          <cell r="B4118" t="str">
            <v>Bia tươi Tiger 20L</v>
          </cell>
          <cell r="C4118" t="str">
            <v>Lít</v>
          </cell>
        </row>
        <row r="4119">
          <cell r="A4119" t="str">
            <v>NL610004</v>
          </cell>
          <cell r="B4119" t="str">
            <v>Hồng Trà Cozy (25 gói/hộp)</v>
          </cell>
          <cell r="C4119" t="str">
            <v>Hộp</v>
          </cell>
        </row>
        <row r="4120">
          <cell r="A4120" t="str">
            <v>NL610005</v>
          </cell>
          <cell r="B4120" t="str">
            <v>Tuyết Yến</v>
          </cell>
          <cell r="C4120" t="str">
            <v>kg</v>
          </cell>
        </row>
        <row r="4121">
          <cell r="A4121" t="str">
            <v>NL610006</v>
          </cell>
          <cell r="B4121" t="str">
            <v>Dừa khô (275g/gói)</v>
          </cell>
          <cell r="C4121" t="str">
            <v>Gói</v>
          </cell>
        </row>
        <row r="4122">
          <cell r="A4122" t="str">
            <v>NL610007</v>
          </cell>
          <cell r="B4122" t="str">
            <v>Lá nếp (Đồ Bar)</v>
          </cell>
          <cell r="C4122" t="str">
            <v>kg</v>
          </cell>
        </row>
        <row r="4123">
          <cell r="A4123" t="str">
            <v>NL610008</v>
          </cell>
          <cell r="B4123" t="str">
            <v>Củ dền (Đồ Bar)</v>
          </cell>
          <cell r="C4123" t="str">
            <v>kg</v>
          </cell>
        </row>
        <row r="4124">
          <cell r="A4124" t="str">
            <v>NL610009</v>
          </cell>
          <cell r="B4124" t="str">
            <v>Bột rau câu con cá dẻo (12g/gói)</v>
          </cell>
          <cell r="C4124" t="str">
            <v>Gói</v>
          </cell>
        </row>
        <row r="4125">
          <cell r="A4125" t="str">
            <v>NL610010</v>
          </cell>
          <cell r="B4125" t="str">
            <v>Nước cốt dừa (400ml/hộp) (Đồ Bar)</v>
          </cell>
          <cell r="C4125" t="str">
            <v>Gói</v>
          </cell>
        </row>
        <row r="4126">
          <cell r="A4126" t="str">
            <v>NL610011</v>
          </cell>
          <cell r="B4126" t="str">
            <v>Bột năng (1kg/gói) (Đồ Bar)</v>
          </cell>
          <cell r="C4126" t="str">
            <v>Gói</v>
          </cell>
        </row>
        <row r="4127">
          <cell r="A4127" t="str">
            <v>NL610012</v>
          </cell>
          <cell r="B4127" t="str">
            <v>Bột vani ống (10 tuýp/hộp)</v>
          </cell>
          <cell r="C4127" t="str">
            <v>Tuýp</v>
          </cell>
        </row>
        <row r="4128">
          <cell r="A4128" t="str">
            <v>NL610013</v>
          </cell>
          <cell r="B4128" t="str">
            <v>Sữa đậu nành 500g/Túi</v>
          </cell>
          <cell r="C4128" t="str">
            <v>Túi</v>
          </cell>
        </row>
        <row r="4129">
          <cell r="A4129" t="str">
            <v>NL610015</v>
          </cell>
          <cell r="B4129" t="str">
            <v>Caramen</v>
          </cell>
          <cell r="C4129" t="str">
            <v>Hộp</v>
          </cell>
        </row>
        <row r="4130">
          <cell r="A4130" t="str">
            <v>NL610016</v>
          </cell>
          <cell r="B4130" t="str">
            <v>Trà mạn</v>
          </cell>
          <cell r="C4130" t="str">
            <v>kg</v>
          </cell>
        </row>
        <row r="4131">
          <cell r="A4131" t="str">
            <v>NL610017</v>
          </cell>
          <cell r="B4131" t="str">
            <v>Dừa khô (270g/gói)</v>
          </cell>
          <cell r="C4131" t="str">
            <v>Gói</v>
          </cell>
        </row>
        <row r="4132">
          <cell r="A4132" t="str">
            <v>NL610018</v>
          </cell>
          <cell r="B4132" t="str">
            <v>Rong sụn khô (bar)</v>
          </cell>
          <cell r="C4132" t="str">
            <v>kg</v>
          </cell>
        </row>
        <row r="4133">
          <cell r="A4133" t="str">
            <v>NL610019</v>
          </cell>
          <cell r="B4133" t="str">
            <v>Thạch dừa Minh Châu</v>
          </cell>
          <cell r="C4133" t="str">
            <v>kg</v>
          </cell>
        </row>
        <row r="4134">
          <cell r="A4134" t="str">
            <v>NL610020</v>
          </cell>
          <cell r="B4134" t="str">
            <v>Trà lipton trà đen ( 1 gói 2g, 100 gói/ hộp)</v>
          </cell>
          <cell r="C4134" t="str">
            <v>Gói</v>
          </cell>
        </row>
        <row r="4135">
          <cell r="A4135" t="str">
            <v>NL610021</v>
          </cell>
          <cell r="B4135" t="str">
            <v>Sữa đặc hoàn hảo (380g/ hộp)</v>
          </cell>
          <cell r="C4135" t="str">
            <v>Hộp</v>
          </cell>
        </row>
        <row r="4136">
          <cell r="A4136" t="str">
            <v>NL610022</v>
          </cell>
          <cell r="B4136" t="str">
            <v>Bột muối NBCA-Hoaduoc 100g</v>
          </cell>
          <cell r="C4136" t="str">
            <v>Gói</v>
          </cell>
        </row>
        <row r="4137">
          <cell r="A4137" t="str">
            <v>NL610023</v>
          </cell>
          <cell r="B4137" t="str">
            <v>Tinh bột khoai mì 10kg</v>
          </cell>
          <cell r="C4137" t="str">
            <v>Bao</v>
          </cell>
        </row>
        <row r="4138">
          <cell r="A4138" t="str">
            <v>NL610024</v>
          </cell>
          <cell r="B4138" t="str">
            <v>Hoa nhài khô</v>
          </cell>
          <cell r="C4138" t="str">
            <v>kg</v>
          </cell>
        </row>
        <row r="4139">
          <cell r="A4139" t="str">
            <v>NL610025</v>
          </cell>
          <cell r="B4139" t="str">
            <v>Bột thạch xoài</v>
          </cell>
          <cell r="C4139" t="str">
            <v>kg</v>
          </cell>
        </row>
        <row r="4140">
          <cell r="A4140" t="str">
            <v>NL610026</v>
          </cell>
          <cell r="B4140" t="str">
            <v>Bột chân châu</v>
          </cell>
          <cell r="C4140" t="str">
            <v>kg</v>
          </cell>
        </row>
        <row r="4141">
          <cell r="A4141" t="str">
            <v>NL610027</v>
          </cell>
          <cell r="B4141" t="str">
            <v>Bột vani ống 100g/gói</v>
          </cell>
          <cell r="C4141" t="str">
            <v>Gói</v>
          </cell>
        </row>
        <row r="4142">
          <cell r="A4142" t="str">
            <v>NL610028</v>
          </cell>
          <cell r="B4142" t="str">
            <v>Trà bí đao</v>
          </cell>
          <cell r="C4142" t="str">
            <v>Gói</v>
          </cell>
        </row>
        <row r="4143">
          <cell r="A4143" t="str">
            <v>NL610029</v>
          </cell>
          <cell r="B4143" t="str">
            <v>Chè bưởi</v>
          </cell>
          <cell r="C4143" t="str">
            <v>kg</v>
          </cell>
        </row>
        <row r="4144">
          <cell r="A4144" t="str">
            <v>NL610030</v>
          </cell>
          <cell r="B4144" t="str">
            <v>Cốt cam 840ml (6chai/thùng)</v>
          </cell>
          <cell r="C4144" t="str">
            <v>Chai</v>
          </cell>
        </row>
        <row r="4145">
          <cell r="A4145" t="str">
            <v>NL610031</v>
          </cell>
          <cell r="B4145" t="str">
            <v>Thạch nha đam (1kg/gói)</v>
          </cell>
          <cell r="C4145" t="str">
            <v>kg</v>
          </cell>
        </row>
        <row r="4146">
          <cell r="A4146" t="str">
            <v>NL610032</v>
          </cell>
          <cell r="B4146" t="str">
            <v>Siro Đào (750ml/chai)</v>
          </cell>
          <cell r="C4146" t="str">
            <v>Chai</v>
          </cell>
        </row>
        <row r="4147">
          <cell r="A4147" t="str">
            <v>NL610033</v>
          </cell>
          <cell r="B4147" t="str">
            <v>Nước cốt dừa (kg)</v>
          </cell>
          <cell r="C4147" t="str">
            <v>kg</v>
          </cell>
        </row>
        <row r="4148">
          <cell r="A4148" t="str">
            <v>QUATET25</v>
          </cell>
          <cell r="B4148" t="str">
            <v>Sét quà tết nhân viên</v>
          </cell>
          <cell r="C4148" t="str">
            <v>set</v>
          </cell>
        </row>
        <row r="4149">
          <cell r="A4149" t="str">
            <v>THAKN001</v>
          </cell>
          <cell r="B4149" t="str">
            <v>Tàu hũ ki cuộn</v>
          </cell>
          <cell r="C4149" t="str">
            <v>Phần</v>
          </cell>
        </row>
        <row r="4150">
          <cell r="A4150" t="str">
            <v>THAKN002</v>
          </cell>
          <cell r="B4150" t="str">
            <v>Đậu Hũ Phô Mai</v>
          </cell>
          <cell r="C4150" t="str">
            <v>Phần</v>
          </cell>
        </row>
        <row r="4151">
          <cell r="A4151" t="str">
            <v>THAKN003</v>
          </cell>
          <cell r="B4151" t="str">
            <v>Xúc xích Phô Mai</v>
          </cell>
          <cell r="C4151" t="str">
            <v>Phần</v>
          </cell>
        </row>
        <row r="4152">
          <cell r="A4152" t="str">
            <v>THAKN004</v>
          </cell>
          <cell r="B4152" t="str">
            <v>Thanh Cua</v>
          </cell>
          <cell r="C4152" t="str">
            <v>Phần</v>
          </cell>
        </row>
        <row r="4153">
          <cell r="A4153" t="str">
            <v>THAKN005</v>
          </cell>
          <cell r="B4153" t="str">
            <v>Đậu Phụ Tuyết</v>
          </cell>
          <cell r="C4153" t="str">
            <v>Phần</v>
          </cell>
        </row>
        <row r="4154">
          <cell r="A4154" t="str">
            <v>THAKN006</v>
          </cell>
          <cell r="B4154" t="str">
            <v>Ngự vị Huyết Cay</v>
          </cell>
          <cell r="C4154" t="str">
            <v>Phần</v>
          </cell>
        </row>
        <row r="4155">
          <cell r="A4155" t="str">
            <v>THAKN007</v>
          </cell>
          <cell r="B4155" t="str">
            <v>Váng Đậu Chiên</v>
          </cell>
          <cell r="C4155" t="str">
            <v>Phần</v>
          </cell>
        </row>
        <row r="4156">
          <cell r="A4156" t="str">
            <v>THAKN008</v>
          </cell>
          <cell r="B4156" t="str">
            <v>Miến Bạch Ngọc</v>
          </cell>
          <cell r="C4156" t="str">
            <v>Phần</v>
          </cell>
        </row>
        <row r="4157">
          <cell r="A4157" t="str">
            <v>THAKN009</v>
          </cell>
          <cell r="B4157" t="str">
            <v>Miến Bích Diệp</v>
          </cell>
          <cell r="C4157" t="str">
            <v>Phần</v>
          </cell>
        </row>
        <row r="4158">
          <cell r="A4158" t="str">
            <v>THAKN010</v>
          </cell>
          <cell r="B4158" t="str">
            <v>Mỳ Tôm</v>
          </cell>
          <cell r="C4158" t="str">
            <v>Phần</v>
          </cell>
        </row>
        <row r="4159">
          <cell r="A4159" t="str">
            <v>THAKN011</v>
          </cell>
          <cell r="B4159" t="str">
            <v>Set Viên Thập Cẩm</v>
          </cell>
          <cell r="C4159" t="str">
            <v>Phần</v>
          </cell>
        </row>
        <row r="4160">
          <cell r="A4160" t="str">
            <v>THAKN012</v>
          </cell>
          <cell r="B4160" t="str">
            <v>Set viên thập cẩm size S</v>
          </cell>
          <cell r="C4160" t="str">
            <v>Phần</v>
          </cell>
        </row>
        <row r="4161">
          <cell r="A4161" t="str">
            <v>THCBO001</v>
          </cell>
          <cell r="B4161" t="str">
            <v>COMBO TIAN LONG 1 ( Dành cho 2 khách)</v>
          </cell>
          <cell r="C4161" t="str">
            <v>Set</v>
          </cell>
        </row>
        <row r="4162">
          <cell r="A4162" t="str">
            <v>THCBO002</v>
          </cell>
          <cell r="B4162" t="str">
            <v>COMBO TIAN LONG 2( Dành cho 3 khách)</v>
          </cell>
          <cell r="C4162" t="str">
            <v>Set</v>
          </cell>
        </row>
        <row r="4163">
          <cell r="A4163" t="str">
            <v>THCBO003</v>
          </cell>
          <cell r="B4163" t="str">
            <v>COMBO TIAN LONG 3 ( Dành cho 4 khách)</v>
          </cell>
          <cell r="C4163" t="str">
            <v>Set</v>
          </cell>
        </row>
        <row r="4164">
          <cell r="A4164" t="str">
            <v>THCBO004</v>
          </cell>
          <cell r="B4164" t="str">
            <v>COMBO TIAN LONG 4 ( Dành cho 5 khách)</v>
          </cell>
          <cell r="C4164" t="str">
            <v>Set</v>
          </cell>
        </row>
        <row r="4165">
          <cell r="A4165" t="str">
            <v>THCBO005</v>
          </cell>
          <cell r="B4165" t="str">
            <v>COMBO TIAN LONG 5 ( Dành cho 6 khách)</v>
          </cell>
          <cell r="C4165" t="str">
            <v>Set</v>
          </cell>
        </row>
        <row r="4166">
          <cell r="A4166" t="str">
            <v>THCBO006</v>
          </cell>
          <cell r="B4166" t="str">
            <v>Set tâm giao</v>
          </cell>
          <cell r="C4166" t="str">
            <v>Set</v>
          </cell>
        </row>
        <row r="4167">
          <cell r="A4167" t="str">
            <v>THDVI001</v>
          </cell>
          <cell r="B4167" t="str">
            <v>Tôm Tươi Phỉ Thúy</v>
          </cell>
          <cell r="C4167" t="str">
            <v>Phần</v>
          </cell>
        </row>
        <row r="4168">
          <cell r="A4168" t="str">
            <v>THDVI002</v>
          </cell>
          <cell r="B4168" t="str">
            <v>Tôm Tươi Trứng Cua</v>
          </cell>
          <cell r="C4168" t="str">
            <v>Phần</v>
          </cell>
        </row>
        <row r="4169">
          <cell r="A4169" t="str">
            <v>THDVI003</v>
          </cell>
          <cell r="B4169" t="str">
            <v>Mực Tươi Phỉ Thúy</v>
          </cell>
          <cell r="C4169" t="str">
            <v>Phần</v>
          </cell>
        </row>
        <row r="4170">
          <cell r="A4170" t="str">
            <v>THDVI004</v>
          </cell>
          <cell r="B4170" t="str">
            <v>Mực Tươi Trứng Cua</v>
          </cell>
          <cell r="C4170" t="str">
            <v>Phần</v>
          </cell>
        </row>
        <row r="4171">
          <cell r="A4171" t="str">
            <v>THDVI005</v>
          </cell>
          <cell r="B4171" t="str">
            <v>Chả Cá Thát Lát Tươi</v>
          </cell>
          <cell r="C4171" t="str">
            <v>Phần</v>
          </cell>
        </row>
        <row r="4172">
          <cell r="A4172" t="str">
            <v>THDVI006</v>
          </cell>
          <cell r="B4172" t="str">
            <v>Paste Hải Sản Mỹ Vị</v>
          </cell>
          <cell r="C4172" t="str">
            <v>Phần</v>
          </cell>
        </row>
        <row r="4173">
          <cell r="A4173" t="str">
            <v>THDVI007</v>
          </cell>
          <cell r="B4173" t="str">
            <v>Sủi Cảo Tứ Xuyên</v>
          </cell>
          <cell r="C4173" t="str">
            <v>Phần</v>
          </cell>
        </row>
        <row r="4174">
          <cell r="A4174" t="str">
            <v>THDVI008</v>
          </cell>
          <cell r="B4174" t="str">
            <v>Sủi Cảo Tôm Thịt</v>
          </cell>
          <cell r="C4174" t="str">
            <v>Phần</v>
          </cell>
        </row>
        <row r="4175">
          <cell r="A4175" t="str">
            <v>THDVI009</v>
          </cell>
          <cell r="B4175" t="str">
            <v>Sủi Cảo Tôm Hẹ</v>
          </cell>
          <cell r="C4175" t="str">
            <v>Phần</v>
          </cell>
        </row>
        <row r="4176">
          <cell r="A4176" t="str">
            <v>THDVI010</v>
          </cell>
          <cell r="B4176" t="str">
            <v>Sủi Cảo Tam Vị</v>
          </cell>
          <cell r="C4176" t="str">
            <v>Phần</v>
          </cell>
        </row>
        <row r="4177">
          <cell r="A4177" t="str">
            <v>THDVU001</v>
          </cell>
          <cell r="B4177" t="str">
            <v>Khăn lạnh</v>
          </cell>
          <cell r="C4177" t="str">
            <v>chiếc</v>
          </cell>
        </row>
        <row r="4178">
          <cell r="A4178" t="str">
            <v>THDVU002</v>
          </cell>
          <cell r="B4178" t="str">
            <v>Phí rượu quê</v>
          </cell>
          <cell r="C4178" t="str">
            <v>Phần</v>
          </cell>
        </row>
        <row r="4179">
          <cell r="A4179" t="str">
            <v>THDVU003</v>
          </cell>
          <cell r="B4179" t="str">
            <v>Phí đồ ăn</v>
          </cell>
          <cell r="C4179" t="str">
            <v>Phần</v>
          </cell>
        </row>
        <row r="4180">
          <cell r="A4180" t="str">
            <v>THDVU004</v>
          </cell>
          <cell r="B4180" t="str">
            <v>Phí rượu vang ngoại</v>
          </cell>
          <cell r="C4180" t="str">
            <v>Phần</v>
          </cell>
        </row>
        <row r="4181">
          <cell r="A4181" t="str">
            <v>THDVU005</v>
          </cell>
          <cell r="B4181" t="str">
            <v>Phí đồ uống(rượu mạnh/chai,bia/thùng, nước ngọt/két...)</v>
          </cell>
          <cell r="C4181" t="str">
            <v>Phần</v>
          </cell>
        </row>
        <row r="4182">
          <cell r="A4182" t="str">
            <v>THHQU001</v>
          </cell>
          <cell r="B4182" t="str">
            <v>Trà Táo Đỏ Hoa Cúc (Ly)</v>
          </cell>
          <cell r="C4182" t="str">
            <v>Ly</v>
          </cell>
        </row>
        <row r="4183">
          <cell r="A4183" t="str">
            <v>THHQU002</v>
          </cell>
          <cell r="B4183" t="str">
            <v>Trà Táo Đỏ Hoa Cúc (Bình)</v>
          </cell>
          <cell r="C4183" t="str">
            <v>Bình</v>
          </cell>
        </row>
        <row r="4184">
          <cell r="A4184" t="str">
            <v>THHQU003</v>
          </cell>
          <cell r="B4184" t="str">
            <v>Nước ép cam tươi</v>
          </cell>
          <cell r="C4184" t="str">
            <v>Ly</v>
          </cell>
        </row>
        <row r="4185">
          <cell r="A4185" t="str">
            <v>THHQU004</v>
          </cell>
          <cell r="B4185" t="str">
            <v>Nước ép dưa hấu</v>
          </cell>
          <cell r="C4185" t="str">
            <v>Ly</v>
          </cell>
        </row>
        <row r="4186">
          <cell r="A4186" t="str">
            <v>THHQU005</v>
          </cell>
          <cell r="B4186" t="str">
            <v>Nước ép ổi</v>
          </cell>
          <cell r="C4186" t="str">
            <v>Ly</v>
          </cell>
        </row>
        <row r="4187">
          <cell r="A4187" t="str">
            <v>THHQU006</v>
          </cell>
          <cell r="B4187" t="str">
            <v>Trà Ô long cam đào</v>
          </cell>
          <cell r="C4187" t="str">
            <v>Ly</v>
          </cell>
        </row>
        <row r="4188">
          <cell r="A4188" t="str">
            <v>THHQU007</v>
          </cell>
          <cell r="B4188" t="str">
            <v>Trà ổi hồng</v>
          </cell>
          <cell r="C4188" t="str">
            <v>Ly</v>
          </cell>
        </row>
        <row r="4189">
          <cell r="A4189" t="str">
            <v>THHQU008</v>
          </cell>
          <cell r="B4189" t="str">
            <v>Trà dưỡng nhan</v>
          </cell>
          <cell r="C4189" t="str">
            <v>Ly</v>
          </cell>
        </row>
        <row r="4190">
          <cell r="A4190" t="str">
            <v>THHQU009</v>
          </cell>
          <cell r="B4190" t="str">
            <v>Trà Hồng Sắc Mỹ Nhân</v>
          </cell>
          <cell r="C4190" t="str">
            <v>Ly</v>
          </cell>
        </row>
        <row r="4191">
          <cell r="A4191" t="str">
            <v>THHQU010</v>
          </cell>
          <cell r="B4191" t="str">
            <v>Băng Sa</v>
          </cell>
          <cell r="C4191" t="str">
            <v>Bình</v>
          </cell>
        </row>
        <row r="4192">
          <cell r="A4192" t="str">
            <v>THHQU011</v>
          </cell>
          <cell r="B4192" t="str">
            <v>Băng sa - Hàng tặng không bán</v>
          </cell>
          <cell r="C4192" t="str">
            <v>Bình</v>
          </cell>
        </row>
        <row r="4193">
          <cell r="A4193" t="str">
            <v>THHSA001</v>
          </cell>
          <cell r="B4193" t="str">
            <v>Tôm Sú</v>
          </cell>
          <cell r="C4193" t="str">
            <v>Phần</v>
          </cell>
        </row>
        <row r="4194">
          <cell r="A4194" t="str">
            <v>THHSA002</v>
          </cell>
          <cell r="B4194" t="str">
            <v>Cá Chép Giòn</v>
          </cell>
          <cell r="C4194" t="str">
            <v>Phần</v>
          </cell>
        </row>
        <row r="4195">
          <cell r="A4195" t="str">
            <v>THHSA003</v>
          </cell>
          <cell r="B4195" t="str">
            <v>Cá Chình</v>
          </cell>
          <cell r="C4195" t="str">
            <v>Phần</v>
          </cell>
        </row>
        <row r="4196">
          <cell r="A4196" t="str">
            <v>THHSA004</v>
          </cell>
          <cell r="B4196" t="str">
            <v>Mực Ống</v>
          </cell>
          <cell r="C4196" t="str">
            <v>Phần</v>
          </cell>
        </row>
        <row r="4197">
          <cell r="A4197" t="str">
            <v>THHSA005</v>
          </cell>
          <cell r="B4197" t="str">
            <v>Set Hải Sản</v>
          </cell>
          <cell r="C4197" t="str">
            <v>Phần</v>
          </cell>
        </row>
        <row r="4198">
          <cell r="A4198" t="str">
            <v>THKVI001</v>
          </cell>
          <cell r="B4198" t="str">
            <v>Khoai tây chiên</v>
          </cell>
          <cell r="C4198" t="str">
            <v>phần</v>
          </cell>
        </row>
        <row r="4199">
          <cell r="A4199" t="str">
            <v>THKVI002</v>
          </cell>
          <cell r="B4199" t="str">
            <v>Chân gà rang muối Hồng Kông</v>
          </cell>
          <cell r="C4199" t="str">
            <v>phần</v>
          </cell>
        </row>
        <row r="4200">
          <cell r="A4200" t="str">
            <v>THKVI003</v>
          </cell>
          <cell r="B4200" t="str">
            <v>Màn thầu chiên</v>
          </cell>
          <cell r="C4200" t="str">
            <v>phần</v>
          </cell>
        </row>
        <row r="4201">
          <cell r="A4201" t="str">
            <v>THLAU001</v>
          </cell>
          <cell r="B4201" t="str">
            <v>Lẩu Thảo Mộc Tian Long</v>
          </cell>
          <cell r="C4201" t="str">
            <v>Phần</v>
          </cell>
        </row>
        <row r="4202">
          <cell r="A4202" t="str">
            <v>THLAU002</v>
          </cell>
          <cell r="B4202" t="str">
            <v>Lẩu Cà Chua</v>
          </cell>
          <cell r="C4202" t="str">
            <v>Phần</v>
          </cell>
        </row>
        <row r="4203">
          <cell r="A4203" t="str">
            <v>THLAU003</v>
          </cell>
          <cell r="B4203" t="str">
            <v>Lẩu Cay Triều Châu</v>
          </cell>
          <cell r="C4203" t="str">
            <v>Phần</v>
          </cell>
        </row>
        <row r="4204">
          <cell r="A4204" t="str">
            <v>THLAU004</v>
          </cell>
          <cell r="B4204" t="str">
            <v>Lẩu Trường Thọ</v>
          </cell>
          <cell r="C4204" t="str">
            <v>Phần</v>
          </cell>
        </row>
        <row r="4205">
          <cell r="A4205" t="str">
            <v>THRAU001</v>
          </cell>
          <cell r="B4205" t="str">
            <v>Cải Thảo</v>
          </cell>
          <cell r="C4205" t="str">
            <v>Phần</v>
          </cell>
        </row>
        <row r="4206">
          <cell r="A4206" t="str">
            <v>THRAU002</v>
          </cell>
          <cell r="B4206" t="str">
            <v>Xà Lách Romaine</v>
          </cell>
          <cell r="C4206" t="str">
            <v>Phần</v>
          </cell>
        </row>
        <row r="4207">
          <cell r="A4207" t="str">
            <v>THRAU003</v>
          </cell>
          <cell r="B4207" t="str">
            <v>Mồng Tơi</v>
          </cell>
          <cell r="C4207" t="str">
            <v>Phần</v>
          </cell>
        </row>
        <row r="4208">
          <cell r="A4208" t="str">
            <v>THRAU004</v>
          </cell>
          <cell r="B4208" t="str">
            <v>Cải Bó Xôi</v>
          </cell>
          <cell r="C4208" t="str">
            <v>Phần</v>
          </cell>
        </row>
        <row r="4209">
          <cell r="A4209" t="str">
            <v>THRAU005</v>
          </cell>
          <cell r="B4209" t="str">
            <v>Cải Cúc</v>
          </cell>
          <cell r="C4209" t="str">
            <v>Phần</v>
          </cell>
        </row>
        <row r="4210">
          <cell r="A4210" t="str">
            <v>THRAU006</v>
          </cell>
          <cell r="B4210" t="str">
            <v>Nấm Hải Sản</v>
          </cell>
          <cell r="C4210" t="str">
            <v>Phần</v>
          </cell>
        </row>
        <row r="4211">
          <cell r="A4211" t="str">
            <v>THRAU007</v>
          </cell>
          <cell r="B4211" t="str">
            <v>Nấm Kim Châm</v>
          </cell>
          <cell r="C4211" t="str">
            <v>Phần</v>
          </cell>
        </row>
        <row r="4212">
          <cell r="A4212" t="str">
            <v>THRAU008</v>
          </cell>
          <cell r="B4212" t="str">
            <v>Nấm Linh Chi</v>
          </cell>
          <cell r="C4212" t="str">
            <v>Phần</v>
          </cell>
        </row>
        <row r="4213">
          <cell r="A4213" t="str">
            <v>THRAU009</v>
          </cell>
          <cell r="B4213" t="str">
            <v>Nấm Đùi Gà</v>
          </cell>
          <cell r="C4213" t="str">
            <v>Phần</v>
          </cell>
        </row>
        <row r="4214">
          <cell r="A4214" t="str">
            <v>THRAU010</v>
          </cell>
          <cell r="B4214" t="str">
            <v>Nấm Tuyết Nhĩ</v>
          </cell>
          <cell r="C4214" t="str">
            <v>Phần</v>
          </cell>
        </row>
        <row r="4215">
          <cell r="A4215" t="str">
            <v>THRAU011</v>
          </cell>
          <cell r="B4215" t="str">
            <v>Nấm Đông Cô</v>
          </cell>
          <cell r="C4215" t="str">
            <v>Phần</v>
          </cell>
        </row>
        <row r="4216">
          <cell r="A4216" t="str">
            <v>THRAU012</v>
          </cell>
          <cell r="B4216" t="str">
            <v>Nấm Lộc Nhung</v>
          </cell>
          <cell r="C4216" t="str">
            <v>Phần</v>
          </cell>
        </row>
        <row r="4217">
          <cell r="A4217" t="str">
            <v>THRAU013</v>
          </cell>
          <cell r="B4217" t="str">
            <v>Củ Cải</v>
          </cell>
          <cell r="C4217" t="str">
            <v>Phần</v>
          </cell>
        </row>
        <row r="4218">
          <cell r="A4218" t="str">
            <v>THRAU014</v>
          </cell>
          <cell r="B4218" t="str">
            <v>Khoai Môn</v>
          </cell>
          <cell r="C4218" t="str">
            <v>Phần</v>
          </cell>
        </row>
        <row r="4219">
          <cell r="A4219" t="str">
            <v>THRAU015</v>
          </cell>
          <cell r="B4219" t="str">
            <v>Ngô Ngọt</v>
          </cell>
          <cell r="C4219" t="str">
            <v>Phần</v>
          </cell>
        </row>
        <row r="4220">
          <cell r="A4220" t="str">
            <v>THRAU016</v>
          </cell>
          <cell r="B4220" t="str">
            <v>Củ Sen</v>
          </cell>
          <cell r="C4220" t="str">
            <v>Phần</v>
          </cell>
        </row>
        <row r="4221">
          <cell r="A4221" t="str">
            <v>THRAU017</v>
          </cell>
          <cell r="B4221" t="str">
            <v>Bí Đỏ</v>
          </cell>
          <cell r="C4221" t="str">
            <v>Phần</v>
          </cell>
        </row>
        <row r="4222">
          <cell r="A4222" t="str">
            <v>THRAU018</v>
          </cell>
          <cell r="B4222" t="str">
            <v>Ngó Xuân</v>
          </cell>
          <cell r="C4222" t="str">
            <v>Phần</v>
          </cell>
        </row>
        <row r="4223">
          <cell r="A4223" t="str">
            <v>THRAU019</v>
          </cell>
          <cell r="B4223" t="str">
            <v>Set Rau Nấm</v>
          </cell>
          <cell r="C4223" t="str">
            <v>Phần</v>
          </cell>
        </row>
        <row r="4224">
          <cell r="A4224" t="str">
            <v>THRAU020</v>
          </cell>
          <cell r="B4224" t="str">
            <v>Set Rau Củ</v>
          </cell>
          <cell r="C4224" t="str">
            <v>Phần</v>
          </cell>
        </row>
        <row r="4225">
          <cell r="A4225" t="str">
            <v>THRAU021</v>
          </cell>
          <cell r="B4225" t="str">
            <v>Set Rau Tươi</v>
          </cell>
          <cell r="C4225" t="str">
            <v>Phần</v>
          </cell>
        </row>
        <row r="4226">
          <cell r="A4226" t="str">
            <v>THRAU022</v>
          </cell>
          <cell r="B4226" t="str">
            <v>Set Nấm Tươi</v>
          </cell>
          <cell r="C4226" t="str">
            <v>Phần</v>
          </cell>
        </row>
        <row r="4227">
          <cell r="A4227" t="str">
            <v>THRAU023</v>
          </cell>
          <cell r="B4227" t="str">
            <v>Rau tiến vua</v>
          </cell>
          <cell r="C4227" t="str">
            <v>Phần</v>
          </cell>
        </row>
        <row r="4228">
          <cell r="A4228" t="str">
            <v>THTBO001</v>
          </cell>
          <cell r="B4228" t="str">
            <v>Set bò đặc biệt</v>
          </cell>
          <cell r="C4228" t="str">
            <v>Phần</v>
          </cell>
        </row>
        <row r="4229">
          <cell r="A4229" t="str">
            <v>THTBO002</v>
          </cell>
          <cell r="B4229" t="str">
            <v>Diềm Thăn</v>
          </cell>
          <cell r="C4229" t="str">
            <v>Phần</v>
          </cell>
        </row>
        <row r="4230">
          <cell r="A4230" t="str">
            <v>THTBO003</v>
          </cell>
          <cell r="B4230" t="str">
            <v>Gù Hoa</v>
          </cell>
          <cell r="C4230" t="str">
            <v>Phần</v>
          </cell>
        </row>
        <row r="4231">
          <cell r="A4231" t="str">
            <v>THTBO004</v>
          </cell>
          <cell r="B4231" t="str">
            <v>Đầu Rồng</v>
          </cell>
          <cell r="C4231" t="str">
            <v>Phần</v>
          </cell>
        </row>
        <row r="4232">
          <cell r="A4232" t="str">
            <v>THTBO005</v>
          </cell>
          <cell r="B4232" t="str">
            <v>Bắp Lõi Rùa</v>
          </cell>
          <cell r="C4232" t="str">
            <v>Phần</v>
          </cell>
        </row>
        <row r="4233">
          <cell r="A4233" t="str">
            <v>THTBO006</v>
          </cell>
          <cell r="B4233" t="str">
            <v>Bắp Hoa</v>
          </cell>
          <cell r="C4233" t="str">
            <v>Phần</v>
          </cell>
        </row>
        <row r="4234">
          <cell r="A4234" t="str">
            <v>THTBO007</v>
          </cell>
          <cell r="B4234" t="str">
            <v>Bò Viên Tươi</v>
          </cell>
          <cell r="C4234" t="str">
            <v>Phần</v>
          </cell>
        </row>
        <row r="4235">
          <cell r="A4235" t="str">
            <v>THTBO008</v>
          </cell>
          <cell r="B4235" t="str">
            <v>Thăn Nội</v>
          </cell>
          <cell r="C4235" t="str">
            <v>Phần</v>
          </cell>
        </row>
        <row r="4236">
          <cell r="A4236" t="str">
            <v>THTBO009</v>
          </cell>
          <cell r="B4236" t="str">
            <v>Dẻ Sườn</v>
          </cell>
          <cell r="C4236" t="str">
            <v>Phần</v>
          </cell>
        </row>
        <row r="4237">
          <cell r="A4237" t="str">
            <v>THTBO010</v>
          </cell>
          <cell r="B4237" t="str">
            <v>Gầu Giòn</v>
          </cell>
          <cell r="C4237" t="str">
            <v>Phần</v>
          </cell>
        </row>
        <row r="4238">
          <cell r="A4238" t="str">
            <v>THTBO011</v>
          </cell>
          <cell r="B4238" t="str">
            <v>Thịt Vai Bò</v>
          </cell>
          <cell r="C4238" t="str">
            <v>Phần</v>
          </cell>
        </row>
        <row r="4239">
          <cell r="A4239" t="str">
            <v>THTBO012</v>
          </cell>
          <cell r="B4239" t="str">
            <v>Lưỡi Bò</v>
          </cell>
          <cell r="C4239" t="str">
            <v>Phần</v>
          </cell>
        </row>
        <row r="4240">
          <cell r="A4240" t="str">
            <v>THTBO013</v>
          </cell>
          <cell r="B4240" t="str">
            <v>Tim Bò</v>
          </cell>
          <cell r="C4240" t="str">
            <v>Phần</v>
          </cell>
        </row>
        <row r="4241">
          <cell r="A4241" t="str">
            <v>THTBO014</v>
          </cell>
          <cell r="B4241" t="str">
            <v>Óc Bò</v>
          </cell>
          <cell r="C4241" t="str">
            <v>Phần</v>
          </cell>
        </row>
        <row r="4242">
          <cell r="A4242" t="str">
            <v>THTBO015</v>
          </cell>
          <cell r="B4242" t="str">
            <v>Tủy Bò</v>
          </cell>
          <cell r="C4242" t="str">
            <v>Phần</v>
          </cell>
        </row>
        <row r="4243">
          <cell r="A4243" t="str">
            <v>THTBO016</v>
          </cell>
          <cell r="B4243" t="str">
            <v>Lá sách Thiên Tầng</v>
          </cell>
          <cell r="C4243" t="str">
            <v>Phần</v>
          </cell>
        </row>
        <row r="4244">
          <cell r="A4244" t="str">
            <v>THTBO017</v>
          </cell>
          <cell r="B4244" t="str">
            <v>Đuôi Bò</v>
          </cell>
          <cell r="C4244" t="str">
            <v>Phần</v>
          </cell>
        </row>
        <row r="4245">
          <cell r="A4245" t="str">
            <v>THTBO018</v>
          </cell>
          <cell r="B4245" t="str">
            <v>Tổ Ong</v>
          </cell>
          <cell r="C4245" t="str">
            <v>Phần</v>
          </cell>
        </row>
        <row r="4246">
          <cell r="A4246" t="str">
            <v>THTBO019</v>
          </cell>
          <cell r="B4246" t="str">
            <v>Sách Bò</v>
          </cell>
          <cell r="C4246" t="str">
            <v>Phần</v>
          </cell>
        </row>
        <row r="4247">
          <cell r="A4247" t="str">
            <v>THTBO020</v>
          </cell>
          <cell r="B4247" t="str">
            <v>Bò Viên Triều Châu</v>
          </cell>
          <cell r="C4247" t="str">
            <v>Phần</v>
          </cell>
        </row>
        <row r="4248">
          <cell r="A4248" t="str">
            <v>THTBO021</v>
          </cell>
          <cell r="B4248" t="str">
            <v>Nạm Bò</v>
          </cell>
          <cell r="C4248" t="str">
            <v>Phần</v>
          </cell>
        </row>
        <row r="4249">
          <cell r="A4249" t="str">
            <v>THTBO022</v>
          </cell>
          <cell r="B4249" t="str">
            <v>Pín Bò</v>
          </cell>
          <cell r="C4249" t="str">
            <v>Phần</v>
          </cell>
        </row>
        <row r="4250">
          <cell r="A4250" t="str">
            <v>THTBO023</v>
          </cell>
          <cell r="B4250" t="str">
            <v>Gân Bò</v>
          </cell>
          <cell r="C4250" t="str">
            <v>Phần</v>
          </cell>
        </row>
        <row r="4251">
          <cell r="A4251" t="str">
            <v>THTBO024</v>
          </cell>
          <cell r="B4251" t="str">
            <v>Khay bò tươi 1 mét</v>
          </cell>
          <cell r="C4251" t="str">
            <v>Khay</v>
          </cell>
        </row>
        <row r="4252">
          <cell r="A4252" t="str">
            <v>THTBO025</v>
          </cell>
          <cell r="B4252" t="str">
            <v>Xách trắng</v>
          </cell>
          <cell r="C4252" t="str">
            <v>Phần</v>
          </cell>
        </row>
        <row r="4253">
          <cell r="A4253" t="str">
            <v>THTBO026</v>
          </cell>
          <cell r="B4253" t="str">
            <v>Cuống tim</v>
          </cell>
          <cell r="C4253" t="str">
            <v>Phần</v>
          </cell>
        </row>
        <row r="4254">
          <cell r="A4254" t="str">
            <v>THTBO027</v>
          </cell>
          <cell r="B4254" t="str">
            <v>Gầu bò</v>
          </cell>
          <cell r="C4254" t="str">
            <v>Phần</v>
          </cell>
        </row>
        <row r="4255">
          <cell r="A4255" t="str">
            <v>THTBO028</v>
          </cell>
          <cell r="B4255" t="str">
            <v>Bò viên tươi size S</v>
          </cell>
          <cell r="C4255" t="str">
            <v>Phần</v>
          </cell>
        </row>
        <row r="4256">
          <cell r="A4256" t="str">
            <v>WBCBO001</v>
          </cell>
          <cell r="B4256" t="str">
            <v>COMBO HEALTHY (BG)</v>
          </cell>
          <cell r="C4256" t="str">
            <v>Set</v>
          </cell>
        </row>
        <row r="4257">
          <cell r="A4257" t="str">
            <v>WBCBO002</v>
          </cell>
          <cell r="B4257" t="str">
            <v>COMBO DÁNG ĐẸP (BG)</v>
          </cell>
          <cell r="C4257" t="str">
            <v>Set</v>
          </cell>
        </row>
        <row r="4258">
          <cell r="A4258" t="str">
            <v>WBCBO003</v>
          </cell>
          <cell r="B4258" t="str">
            <v>COMBO AN LẠC (BG)</v>
          </cell>
          <cell r="C4258" t="str">
            <v>Set</v>
          </cell>
        </row>
        <row r="4259">
          <cell r="A4259" t="str">
            <v>WBCBO004</v>
          </cell>
          <cell r="B4259" t="str">
            <v>ĐẠI TIỆC DIMSUM (BG)</v>
          </cell>
          <cell r="C4259" t="str">
            <v>Set</v>
          </cell>
        </row>
        <row r="4260">
          <cell r="A4260" t="str">
            <v>WBCBO005</v>
          </cell>
          <cell r="B4260" t="str">
            <v>COMBO EO THON (BG)</v>
          </cell>
          <cell r="C4260" t="str">
            <v>Set</v>
          </cell>
        </row>
        <row r="4261">
          <cell r="A4261" t="str">
            <v>WBCBO006</v>
          </cell>
          <cell r="B4261" t="str">
            <v>COMBO TƯƠI TRẺ (BG)</v>
          </cell>
          <cell r="C4261" t="str">
            <v>Set</v>
          </cell>
        </row>
        <row r="4262">
          <cell r="A4262" t="str">
            <v>WBCBO007</v>
          </cell>
          <cell r="B4262" t="str">
            <v>Combo Xuân Sắc</v>
          </cell>
          <cell r="C4262" t="str">
            <v>Set</v>
          </cell>
        </row>
        <row r="4263">
          <cell r="A4263" t="str">
            <v>WBCBO008</v>
          </cell>
          <cell r="B4263" t="str">
            <v>Combo Rạng Ngời</v>
          </cell>
          <cell r="C4263" t="str">
            <v>Set</v>
          </cell>
        </row>
        <row r="4264">
          <cell r="A4264" t="str">
            <v>WBCBO009</v>
          </cell>
          <cell r="B4264" t="str">
            <v>Combo Như Ý</v>
          </cell>
          <cell r="C4264" t="str">
            <v>Set</v>
          </cell>
        </row>
        <row r="4265">
          <cell r="A4265" t="str">
            <v>WBCBO010</v>
          </cell>
          <cell r="B4265" t="str">
            <v>Combo Cát Tường</v>
          </cell>
          <cell r="C4265" t="str">
            <v>Set</v>
          </cell>
        </row>
        <row r="4266">
          <cell r="A4266" t="str">
            <v>WBCBO011</v>
          </cell>
          <cell r="B4266" t="str">
            <v>ComBo Thượng Hạng</v>
          </cell>
          <cell r="C4266" t="str">
            <v>Set</v>
          </cell>
        </row>
        <row r="4267">
          <cell r="A4267" t="str">
            <v>WBCBO012</v>
          </cell>
          <cell r="B4267" t="str">
            <v>Combo Viên Mãn</v>
          </cell>
          <cell r="C4267" t="str">
            <v>Set</v>
          </cell>
        </row>
        <row r="4268">
          <cell r="A4268" t="str">
            <v>WBCBO013</v>
          </cell>
          <cell r="B4268" t="str">
            <v>ComBo An Nhiên</v>
          </cell>
          <cell r="C4268" t="str">
            <v>Set</v>
          </cell>
        </row>
        <row r="4269">
          <cell r="A4269" t="str">
            <v>WBKVI001</v>
          </cell>
          <cell r="B4269" t="str">
            <v>Salad rau xanh sốt chanh leo</v>
          </cell>
          <cell r="C4269" t="str">
            <v>Suất</v>
          </cell>
        </row>
        <row r="4270">
          <cell r="A4270" t="str">
            <v>WBRAU001</v>
          </cell>
          <cell r="B4270" t="str">
            <v>Set rau nấm tươi</v>
          </cell>
          <cell r="C4270" t="str">
            <v>Suất</v>
          </cell>
        </row>
        <row r="4271">
          <cell r="A4271" t="str">
            <v>WBRAU002</v>
          </cell>
          <cell r="B4271" t="str">
            <v>Set rau củ đặc biệt</v>
          </cell>
          <cell r="C4271" t="str">
            <v>Suất</v>
          </cell>
        </row>
        <row r="4272">
          <cell r="A4272" t="str">
            <v>WHAKN003</v>
          </cell>
          <cell r="B4272" t="str">
            <v>Sốt sa tế tôm sò điệp</v>
          </cell>
          <cell r="C4272" t="str">
            <v>Lọ</v>
          </cell>
        </row>
        <row r="4273">
          <cell r="A4273" t="str">
            <v>WHAKO004</v>
          </cell>
          <cell r="B4273" t="str">
            <v>Sốt sa tế tôm sò điệp (MV)</v>
          </cell>
          <cell r="C4273" t="str">
            <v>Lọ</v>
          </cell>
        </row>
        <row r="4274">
          <cell r="A4274" t="str">
            <v>WHANO002</v>
          </cell>
          <cell r="B4274" t="str">
            <v>Cháo đậu xanh thịt bằm bí đỏ</v>
          </cell>
          <cell r="C4274" t="str">
            <v>Bát</v>
          </cell>
        </row>
        <row r="4275">
          <cell r="A4275" t="str">
            <v>WHCBO007</v>
          </cell>
          <cell r="B4275" t="str">
            <v>Combo Xuân Sắc</v>
          </cell>
          <cell r="C4275" t="str">
            <v>Set</v>
          </cell>
        </row>
        <row r="4276">
          <cell r="A4276" t="str">
            <v>WHCBO008</v>
          </cell>
          <cell r="B4276" t="str">
            <v>Combo Rạng Ngời</v>
          </cell>
          <cell r="C4276" t="str">
            <v>Set</v>
          </cell>
        </row>
        <row r="4277">
          <cell r="A4277" t="str">
            <v>WHCBO009</v>
          </cell>
          <cell r="B4277" t="str">
            <v>Combo Như Ý</v>
          </cell>
          <cell r="C4277" t="str">
            <v>Set</v>
          </cell>
        </row>
        <row r="4278">
          <cell r="A4278" t="str">
            <v>WHCBO010</v>
          </cell>
          <cell r="B4278" t="str">
            <v>Combo Cát Tường</v>
          </cell>
          <cell r="C4278" t="str">
            <v>Set</v>
          </cell>
        </row>
        <row r="4279">
          <cell r="A4279" t="str">
            <v>WHCBO011</v>
          </cell>
          <cell r="B4279" t="str">
            <v>ComBo Thượng Hạng</v>
          </cell>
          <cell r="C4279" t="str">
            <v>Set</v>
          </cell>
        </row>
        <row r="4280">
          <cell r="A4280" t="str">
            <v>WHCBO012</v>
          </cell>
          <cell r="B4280" t="str">
            <v>Combo Viên Mãn</v>
          </cell>
          <cell r="C4280" t="str">
            <v>Set</v>
          </cell>
        </row>
        <row r="4281">
          <cell r="A4281" t="str">
            <v>WHCBO013</v>
          </cell>
          <cell r="B4281" t="str">
            <v>Combo An Nhiên</v>
          </cell>
          <cell r="C4281" t="str">
            <v>Set</v>
          </cell>
        </row>
        <row r="4282">
          <cell r="A4282" t="str">
            <v>WHDSU023</v>
          </cell>
          <cell r="B4282" t="str">
            <v>Há cảo tam sắc</v>
          </cell>
          <cell r="C4282" t="str">
            <v>Suất</v>
          </cell>
        </row>
        <row r="4283">
          <cell r="A4283" t="str">
            <v>WHDSU024</v>
          </cell>
          <cell r="B4283" t="str">
            <v>Set bánh bao kim sa &amp; bánh bao bò phomai</v>
          </cell>
          <cell r="C4283" t="str">
            <v>Suất</v>
          </cell>
        </row>
        <row r="4284">
          <cell r="A4284" t="str">
            <v>WHDSU025</v>
          </cell>
          <cell r="B4284" t="str">
            <v>Set bánh bao khoai môn &amp; bánh bao kim sa</v>
          </cell>
          <cell r="C4284" t="str">
            <v>Suất</v>
          </cell>
        </row>
        <row r="4285">
          <cell r="A4285" t="str">
            <v>WHDSU026</v>
          </cell>
          <cell r="B4285" t="str">
            <v>Bánh bao chay (chiếc)</v>
          </cell>
          <cell r="C4285" t="str">
            <v>chiếc</v>
          </cell>
        </row>
        <row r="4286">
          <cell r="A4286" t="str">
            <v>WHDSU027</v>
          </cell>
          <cell r="B4286" t="str">
            <v>Bánh Bao Chay (suất)</v>
          </cell>
          <cell r="C4286" t="str">
            <v>Suất</v>
          </cell>
        </row>
        <row r="4287">
          <cell r="A4287" t="str">
            <v>WHDSU028</v>
          </cell>
          <cell r="B4287" t="str">
            <v>Bánh bao tứ vị</v>
          </cell>
          <cell r="C4287" t="str">
            <v>Suất</v>
          </cell>
        </row>
        <row r="4288">
          <cell r="A4288" t="str">
            <v>WHDSU029</v>
          </cell>
          <cell r="B4288" t="str">
            <v>Bánh bao tam vị</v>
          </cell>
          <cell r="C4288" t="str">
            <v>Suất</v>
          </cell>
        </row>
        <row r="4289">
          <cell r="A4289" t="str">
            <v>WHDSU030</v>
          </cell>
          <cell r="B4289" t="str">
            <v>Set bánh bao kim sa &amp; bánh bao nấm</v>
          </cell>
          <cell r="C4289" t="str">
            <v>Suất</v>
          </cell>
        </row>
        <row r="4290">
          <cell r="A4290" t="str">
            <v>WHDSU031</v>
          </cell>
          <cell r="B4290" t="str">
            <v>Há cảo nhân hải sản (4c)</v>
          </cell>
          <cell r="C4290" t="str">
            <v>Suất</v>
          </cell>
        </row>
        <row r="4291">
          <cell r="A4291" t="str">
            <v>WHDSU032</v>
          </cell>
          <cell r="B4291" t="str">
            <v>Bánh bao Thiên Kim</v>
          </cell>
          <cell r="C4291" t="str">
            <v>Suất</v>
          </cell>
        </row>
        <row r="4292">
          <cell r="A4292" t="str">
            <v>WHDSU033</v>
          </cell>
          <cell r="B4292" t="str">
            <v>Set bánh bao Longwang</v>
          </cell>
          <cell r="C4292" t="str">
            <v>Suất</v>
          </cell>
        </row>
        <row r="4293">
          <cell r="A4293" t="str">
            <v>WHDSU034</v>
          </cell>
          <cell r="B4293" t="str">
            <v>Há cảo nhân hải sản (5c)</v>
          </cell>
          <cell r="C4293" t="str">
            <v>Suất</v>
          </cell>
        </row>
        <row r="4294">
          <cell r="A4294" t="str">
            <v>WHDVI007</v>
          </cell>
          <cell r="B4294" t="str">
            <v>Set mọc tươi Longwang</v>
          </cell>
          <cell r="C4294" t="str">
            <v>Suất</v>
          </cell>
        </row>
        <row r="4295">
          <cell r="A4295" t="str">
            <v>WHDVI008</v>
          </cell>
          <cell r="B4295" t="str">
            <v>Tàu hũ tôm tươi cuộn nấm đông trùng</v>
          </cell>
          <cell r="C4295" t="str">
            <v>Suất</v>
          </cell>
        </row>
        <row r="4296">
          <cell r="A4296" t="str">
            <v>WHDVI009</v>
          </cell>
          <cell r="B4296" t="str">
            <v>Rong biển cuộn nhân tôm</v>
          </cell>
          <cell r="C4296" t="str">
            <v>Suất</v>
          </cell>
        </row>
        <row r="4297">
          <cell r="A4297" t="str">
            <v>WHDVI010</v>
          </cell>
          <cell r="B4297" t="str">
            <v>Tôm viên phô mai củ sen</v>
          </cell>
          <cell r="C4297" t="str">
            <v>Suất</v>
          </cell>
        </row>
        <row r="4298">
          <cell r="A4298" t="str">
            <v>WHDVI011</v>
          </cell>
          <cell r="B4298" t="str">
            <v>Tôm viên củ sen (4c)</v>
          </cell>
          <cell r="C4298" t="str">
            <v>Suất</v>
          </cell>
        </row>
        <row r="4299">
          <cell r="A4299" t="str">
            <v>WHDVU006</v>
          </cell>
          <cell r="B4299" t="str">
            <v>Gói Sinh nhật</v>
          </cell>
          <cell r="C4299" t="str">
            <v>Gói</v>
          </cell>
        </row>
        <row r="4300">
          <cell r="A4300" t="str">
            <v>WHDVU007</v>
          </cell>
          <cell r="B4300" t="str">
            <v>Bánh sinh nhật pana cotta</v>
          </cell>
          <cell r="C4300" t="str">
            <v>chiếc</v>
          </cell>
        </row>
        <row r="4301">
          <cell r="A4301" t="str">
            <v>WHDVU008</v>
          </cell>
          <cell r="B4301" t="str">
            <v>03 túi mù (02-04 khách) - Hàng tặng không bán</v>
          </cell>
          <cell r="C4301" t="str">
            <v>set</v>
          </cell>
        </row>
        <row r="4302">
          <cell r="A4302" t="str">
            <v>WHDVU009</v>
          </cell>
          <cell r="B4302" t="str">
            <v>04 túi mù (05-07 khách) - Hàng tặng không bán</v>
          </cell>
          <cell r="C4302" t="str">
            <v>set</v>
          </cell>
        </row>
        <row r="4303">
          <cell r="A4303" t="str">
            <v>WHDVU010</v>
          </cell>
          <cell r="B4303" t="str">
            <v>05 túi mù (08 khách trở lên) - Hàng tặng không bán</v>
          </cell>
          <cell r="C4303" t="str">
            <v>set</v>
          </cell>
        </row>
        <row r="4304">
          <cell r="A4304" t="str">
            <v>WHHAS025</v>
          </cell>
          <cell r="B4304" t="str">
            <v>Cá lăng hấp gừng</v>
          </cell>
          <cell r="C4304" t="str">
            <v>Suất</v>
          </cell>
        </row>
        <row r="4305">
          <cell r="A4305" t="str">
            <v>WHHAS026</v>
          </cell>
          <cell r="B4305" t="str">
            <v>Cá Lăng Hấp Bầu</v>
          </cell>
          <cell r="C4305" t="str">
            <v>Suất</v>
          </cell>
        </row>
        <row r="4306">
          <cell r="A4306" t="str">
            <v>WHHAS027</v>
          </cell>
          <cell r="B4306" t="str">
            <v>Cá lăng hấp xì dầu</v>
          </cell>
          <cell r="C4306" t="str">
            <v>Suất</v>
          </cell>
        </row>
        <row r="4307">
          <cell r="A4307" t="str">
            <v>WHHAS028</v>
          </cell>
          <cell r="B4307" t="str">
            <v>Tôm Hấp Trứng HongKong</v>
          </cell>
          <cell r="C4307" t="str">
            <v>Suất</v>
          </cell>
        </row>
        <row r="4308">
          <cell r="A4308" t="str">
            <v>WHHAS029</v>
          </cell>
          <cell r="B4308" t="str">
            <v>Tôm hấp trứng HongKong 4c</v>
          </cell>
          <cell r="C4308" t="str">
            <v>Suất</v>
          </cell>
        </row>
        <row r="4309">
          <cell r="A4309" t="str">
            <v>WHHAS030</v>
          </cell>
          <cell r="B4309" t="str">
            <v>Ốc nhồi ống tre 4c</v>
          </cell>
          <cell r="C4309" t="str">
            <v>Suất</v>
          </cell>
        </row>
        <row r="4310">
          <cell r="A4310" t="str">
            <v>WHHAS031</v>
          </cell>
          <cell r="B4310" t="str">
            <v>Cá lăng hấp bầu 6c</v>
          </cell>
          <cell r="C4310" t="str">
            <v>Suất</v>
          </cell>
        </row>
        <row r="4311">
          <cell r="A4311" t="str">
            <v>WHHAS032</v>
          </cell>
          <cell r="B4311" t="str">
            <v>Mực nút hấp hành gừng</v>
          </cell>
          <cell r="C4311" t="str">
            <v>Suất</v>
          </cell>
        </row>
        <row r="4312">
          <cell r="A4312" t="str">
            <v>WHHAS033</v>
          </cell>
          <cell r="B4312" t="str">
            <v>Vẹm hữu cơ New Zealand xốt hành</v>
          </cell>
          <cell r="C4312" t="str">
            <v>Suất</v>
          </cell>
        </row>
        <row r="4313">
          <cell r="A4313" t="str">
            <v>WHHAS034</v>
          </cell>
          <cell r="B4313" t="str">
            <v>Vẹm hữu cơ New Zealand xốt phomai</v>
          </cell>
          <cell r="C4313" t="str">
            <v>Suất</v>
          </cell>
        </row>
        <row r="4314">
          <cell r="A4314" t="str">
            <v>WHHAS035</v>
          </cell>
          <cell r="B4314" t="str">
            <v>Sò thưng xốt hành</v>
          </cell>
          <cell r="C4314" t="str">
            <v>Suất</v>
          </cell>
        </row>
        <row r="4315">
          <cell r="A4315" t="str">
            <v>WHHAS036</v>
          </cell>
          <cell r="B4315" t="str">
            <v>Hàu sữa xốt hành</v>
          </cell>
          <cell r="C4315" t="str">
            <v>Suất</v>
          </cell>
        </row>
        <row r="4316">
          <cell r="A4316" t="str">
            <v>WHHAS037</v>
          </cell>
          <cell r="B4316" t="str">
            <v>Sò điệp xốt hành</v>
          </cell>
          <cell r="C4316" t="str">
            <v>Suất</v>
          </cell>
        </row>
        <row r="4317">
          <cell r="A4317" t="str">
            <v>WHHAS038</v>
          </cell>
          <cell r="B4317" t="str">
            <v>Sò điệp xốt phomai</v>
          </cell>
          <cell r="C4317" t="str">
            <v>Suất</v>
          </cell>
        </row>
        <row r="4318">
          <cell r="A4318" t="str">
            <v>WHHAS039</v>
          </cell>
          <cell r="B4318" t="str">
            <v>Tôm hấp trứng Hongkong size nhỏ</v>
          </cell>
          <cell r="C4318" t="str">
            <v>Hũ</v>
          </cell>
        </row>
        <row r="4319">
          <cell r="A4319" t="str">
            <v>WHHAS040</v>
          </cell>
          <cell r="B4319" t="str">
            <v>Bạch Tuộc sốt chanh thái</v>
          </cell>
          <cell r="C4319" t="str">
            <v>Suất</v>
          </cell>
        </row>
        <row r="4320">
          <cell r="A4320" t="str">
            <v>WHHAS041</v>
          </cell>
          <cell r="B4320" t="str">
            <v>Bạch tuộc hấp gừng cần</v>
          </cell>
          <cell r="C4320" t="str">
            <v>Suất</v>
          </cell>
        </row>
        <row r="4321">
          <cell r="A4321" t="str">
            <v>WHHAS042</v>
          </cell>
          <cell r="B4321" t="str">
            <v>Cá hồi xốt tiêu xanh</v>
          </cell>
          <cell r="C4321" t="str">
            <v>Suất</v>
          </cell>
        </row>
        <row r="4322">
          <cell r="A4322" t="str">
            <v>WHHAS043</v>
          </cell>
          <cell r="B4322" t="str">
            <v>Hàu xốt phô mai</v>
          </cell>
          <cell r="C4322" t="str">
            <v>Suất</v>
          </cell>
        </row>
        <row r="4323">
          <cell r="A4323" t="str">
            <v>WHHAS044</v>
          </cell>
          <cell r="B4323" t="str">
            <v>Cá hồi</v>
          </cell>
          <cell r="C4323" t="str">
            <v>Suất</v>
          </cell>
        </row>
        <row r="4324">
          <cell r="A4324" t="str">
            <v>WHHAS045</v>
          </cell>
          <cell r="B4324" t="str">
            <v>Hàu sữa xốt hành (4 con)</v>
          </cell>
          <cell r="C4324" t="str">
            <v>Suất</v>
          </cell>
        </row>
        <row r="4325">
          <cell r="A4325" t="str">
            <v>WHHAS046</v>
          </cell>
          <cell r="B4325" t="str">
            <v>Hàu sữa xốt hành (5 con)</v>
          </cell>
          <cell r="C4325" t="str">
            <v>Suất</v>
          </cell>
        </row>
        <row r="4326">
          <cell r="A4326" t="str">
            <v>WHHGC006</v>
          </cell>
          <cell r="B4326" t="str">
            <v>Heo giòn xốt tiêu xanh</v>
          </cell>
          <cell r="C4326" t="str">
            <v>Suất</v>
          </cell>
        </row>
        <row r="4327">
          <cell r="A4327" t="str">
            <v>WHHQU011</v>
          </cell>
          <cell r="B4327" t="str">
            <v>Trà hồng sắc mỹ nhân (Bình)</v>
          </cell>
          <cell r="C4327" t="str">
            <v>Bình</v>
          </cell>
        </row>
        <row r="4328">
          <cell r="A4328" t="str">
            <v>WHHQU012</v>
          </cell>
          <cell r="B4328" t="str">
            <v>Trà Ô Long Cam Đào</v>
          </cell>
          <cell r="C4328" t="str">
            <v>Cốc</v>
          </cell>
        </row>
        <row r="4329">
          <cell r="A4329" t="str">
            <v>WHHQU013</v>
          </cell>
          <cell r="B4329" t="str">
            <v>Trà hồng sắc mỹ nhân (Cốc)</v>
          </cell>
          <cell r="C4329" t="str">
            <v>Cốc</v>
          </cell>
        </row>
        <row r="4330">
          <cell r="A4330" t="str">
            <v>WHHQU014</v>
          </cell>
          <cell r="B4330" t="str">
            <v>Trà dưỡng tâm</v>
          </cell>
          <cell r="C4330" t="str">
            <v>Cốc</v>
          </cell>
        </row>
        <row r="4331">
          <cell r="A4331" t="str">
            <v>WHHQU015</v>
          </cell>
          <cell r="B4331" t="str">
            <v>Trà hoa cúc táo đỏ</v>
          </cell>
          <cell r="C4331" t="str">
            <v>Cốc</v>
          </cell>
        </row>
        <row r="4332">
          <cell r="A4332" t="str">
            <v>WHMHQU004</v>
          </cell>
          <cell r="B4332" t="str">
            <v>Nước Ép rau má (MV)</v>
          </cell>
          <cell r="C4332" t="str">
            <v>Cốc</v>
          </cell>
        </row>
        <row r="4333">
          <cell r="A4333" t="str">
            <v>WHMHQU005</v>
          </cell>
          <cell r="B4333" t="str">
            <v>Nước Ép Dưa hấu (MV)</v>
          </cell>
          <cell r="C4333" t="str">
            <v>Cốc</v>
          </cell>
        </row>
        <row r="4334">
          <cell r="A4334" t="str">
            <v>WHMHQU006</v>
          </cell>
          <cell r="B4334" t="str">
            <v>Nước ép Thơm (MV)</v>
          </cell>
          <cell r="C4334" t="str">
            <v>Cốc</v>
          </cell>
        </row>
        <row r="4335">
          <cell r="A4335" t="str">
            <v>WHMHQU007</v>
          </cell>
          <cell r="B4335" t="str">
            <v>Trà Dưỡng Nhan (MV)</v>
          </cell>
          <cell r="C4335" t="str">
            <v>Cốc</v>
          </cell>
        </row>
        <row r="4336">
          <cell r="A4336" t="str">
            <v>WHMHQU008</v>
          </cell>
          <cell r="B4336" t="str">
            <v>Trà Ổi Hồng (MV)</v>
          </cell>
          <cell r="C4336" t="str">
            <v>Cốc</v>
          </cell>
        </row>
        <row r="4337">
          <cell r="A4337" t="str">
            <v>WHRAU020</v>
          </cell>
          <cell r="B4337" t="str">
            <v>Set rau củ bốn mùa</v>
          </cell>
          <cell r="C4337" t="str">
            <v>Suất</v>
          </cell>
        </row>
        <row r="4338">
          <cell r="A4338" t="str">
            <v>WHRAU021</v>
          </cell>
          <cell r="B4338" t="str">
            <v>Bắp Mỹ 4c</v>
          </cell>
          <cell r="C4338" t="str">
            <v>Suất</v>
          </cell>
        </row>
        <row r="4339">
          <cell r="A4339" t="str">
            <v>WHRAU022</v>
          </cell>
          <cell r="B4339" t="str">
            <v>Bí thơm Tây Bắc</v>
          </cell>
          <cell r="C4339" t="str">
            <v>Suất</v>
          </cell>
        </row>
        <row r="4340">
          <cell r="A4340" t="str">
            <v>WHTMI004</v>
          </cell>
          <cell r="B4340" t="str">
            <v>Dưa hấu tráng miệng</v>
          </cell>
          <cell r="C4340" t="str">
            <v>Suất</v>
          </cell>
        </row>
        <row r="4341">
          <cell r="A4341" t="str">
            <v>WPCBO007</v>
          </cell>
          <cell r="B4341" t="str">
            <v>Combo Xuân Sắc</v>
          </cell>
          <cell r="C4341" t="str">
            <v>Set</v>
          </cell>
        </row>
        <row r="4342">
          <cell r="A4342" t="str">
            <v>WPCBO008</v>
          </cell>
          <cell r="B4342" t="str">
            <v>Combo Rạng Ngời</v>
          </cell>
          <cell r="C4342" t="str">
            <v>Set</v>
          </cell>
        </row>
        <row r="4343">
          <cell r="A4343" t="str">
            <v>WPCBO009</v>
          </cell>
          <cell r="B4343" t="str">
            <v>Combo Như Ý</v>
          </cell>
          <cell r="C4343" t="str">
            <v>Set</v>
          </cell>
        </row>
        <row r="4344">
          <cell r="A4344" t="str">
            <v>WPCBO010</v>
          </cell>
          <cell r="B4344" t="str">
            <v>Combo Cát Tường</v>
          </cell>
          <cell r="C4344" t="str">
            <v>Set</v>
          </cell>
        </row>
        <row r="4345">
          <cell r="A4345" t="str">
            <v>WPCBO011</v>
          </cell>
          <cell r="B4345" t="str">
            <v>ComBo Thượng Hạng</v>
          </cell>
          <cell r="C4345" t="str">
            <v>Set</v>
          </cell>
        </row>
        <row r="4346">
          <cell r="A4346" t="str">
            <v>WPCBO012</v>
          </cell>
          <cell r="B4346" t="str">
            <v>Combo Viên Mãn</v>
          </cell>
          <cell r="C4346" t="str">
            <v>Set</v>
          </cell>
        </row>
        <row r="4347">
          <cell r="A4347" t="str">
            <v>WPCBO013</v>
          </cell>
          <cell r="B4347" t="str">
            <v>ComBo An Nhiên</v>
          </cell>
          <cell r="C4347" t="str">
            <v>Set</v>
          </cell>
        </row>
        <row r="4348">
          <cell r="A4348" t="str">
            <v>WPRAU001</v>
          </cell>
          <cell r="B4348" t="str">
            <v>Set rau nấm tươi</v>
          </cell>
          <cell r="C4348" t="str">
            <v>Suất</v>
          </cell>
        </row>
        <row r="4349">
          <cell r="A4349" t="str">
            <v>WPRAU002</v>
          </cell>
          <cell r="B4349" t="str">
            <v>Set rau củ đặc biệt</v>
          </cell>
          <cell r="C4349" t="str">
            <v>Suất</v>
          </cell>
        </row>
        <row r="4350">
          <cell r="A4350" t="str">
            <v>WSAKN001</v>
          </cell>
          <cell r="B4350" t="str">
            <v>Trứng Muối</v>
          </cell>
          <cell r="C4350" t="str">
            <v>Phần</v>
          </cell>
        </row>
        <row r="4351">
          <cell r="A4351" t="str">
            <v>WSAKN002</v>
          </cell>
          <cell r="B4351" t="str">
            <v>Sườn Heo Non</v>
          </cell>
          <cell r="C4351" t="str">
            <v>Phần</v>
          </cell>
        </row>
        <row r="4352">
          <cell r="A4352" t="str">
            <v>WSAKN003</v>
          </cell>
          <cell r="B4352" t="str">
            <v>Bánh Bao Kim Sa (Cái)</v>
          </cell>
          <cell r="C4352" t="str">
            <v>Phần</v>
          </cell>
        </row>
        <row r="4353">
          <cell r="A4353" t="str">
            <v>WSAKN004</v>
          </cell>
          <cell r="B4353" t="str">
            <v>Bánh Bao Trà Xanh (Cái)</v>
          </cell>
          <cell r="C4353" t="str">
            <v>Phần</v>
          </cell>
        </row>
        <row r="4354">
          <cell r="A4354" t="str">
            <v>WSAKN005</v>
          </cell>
          <cell r="B4354" t="str">
            <v>Bánh Bao Nấm (Cái)</v>
          </cell>
          <cell r="C4354" t="str">
            <v>Phần</v>
          </cell>
        </row>
        <row r="4355">
          <cell r="A4355" t="str">
            <v>WSAKN006</v>
          </cell>
          <cell r="B4355" t="str">
            <v>Gạo Cháo Thêm</v>
          </cell>
          <cell r="C4355" t="str">
            <v>Phần</v>
          </cell>
        </row>
        <row r="4356">
          <cell r="A4356" t="str">
            <v>WSAKN007</v>
          </cell>
          <cell r="B4356" t="str">
            <v>Bánh Bao Khoai Môn (Cái)</v>
          </cell>
          <cell r="C4356" t="str">
            <v>Cái</v>
          </cell>
        </row>
        <row r="4357">
          <cell r="A4357" t="str">
            <v>WSAKN008</v>
          </cell>
          <cell r="B4357" t="str">
            <v>Bánh Bao Sầu Riêng (Cái)</v>
          </cell>
          <cell r="C4357" t="str">
            <v>Cái</v>
          </cell>
        </row>
        <row r="4358">
          <cell r="A4358" t="str">
            <v>WSAKN009</v>
          </cell>
          <cell r="B4358" t="str">
            <v>Cá Hồi</v>
          </cell>
          <cell r="C4358" t="str">
            <v>phần</v>
          </cell>
        </row>
        <row r="4359">
          <cell r="A4359" t="str">
            <v>WSANO001</v>
          </cell>
          <cell r="B4359" t="str">
            <v>Cháo Long Wang</v>
          </cell>
          <cell r="C4359" t="str">
            <v>Phần</v>
          </cell>
        </row>
        <row r="4360">
          <cell r="A4360" t="str">
            <v>WSCBO001</v>
          </cell>
          <cell r="B4360" t="str">
            <v>Set Menu Healthy</v>
          </cell>
          <cell r="C4360" t="str">
            <v>Set</v>
          </cell>
        </row>
        <row r="4361">
          <cell r="A4361" t="str">
            <v>WSCBO002</v>
          </cell>
          <cell r="B4361" t="str">
            <v>Set Menu Tươi Trẻ</v>
          </cell>
          <cell r="C4361" t="str">
            <v>Set</v>
          </cell>
        </row>
        <row r="4362">
          <cell r="A4362" t="str">
            <v>WSCBO003</v>
          </cell>
          <cell r="B4362" t="str">
            <v>Set Menu  Dáng Đẹp</v>
          </cell>
          <cell r="C4362" t="str">
            <v>Set</v>
          </cell>
        </row>
        <row r="4363">
          <cell r="A4363" t="str">
            <v>WSCBO004</v>
          </cell>
          <cell r="B4363" t="str">
            <v>Set Menu Hạnh Phúc</v>
          </cell>
          <cell r="C4363" t="str">
            <v>Set</v>
          </cell>
        </row>
        <row r="4364">
          <cell r="A4364" t="str">
            <v>WSCBO005</v>
          </cell>
          <cell r="B4364" t="str">
            <v>Đại Tiệc Dimsum</v>
          </cell>
          <cell r="C4364" t="str">
            <v>Set</v>
          </cell>
        </row>
        <row r="4365">
          <cell r="A4365" t="str">
            <v>WSCBO006</v>
          </cell>
          <cell r="B4365" t="str">
            <v>Set Menu Thanh Lành</v>
          </cell>
          <cell r="C4365" t="str">
            <v>Set</v>
          </cell>
        </row>
        <row r="4366">
          <cell r="A4366" t="str">
            <v>WSCBO007</v>
          </cell>
          <cell r="B4366" t="str">
            <v>Set Menu Tươi Mát</v>
          </cell>
          <cell r="C4366" t="str">
            <v>Set</v>
          </cell>
        </row>
        <row r="4367">
          <cell r="A4367" t="str">
            <v>WSCBO008</v>
          </cell>
          <cell r="B4367" t="str">
            <v>Set Menu Hoa Đán</v>
          </cell>
          <cell r="C4367" t="str">
            <v>Set</v>
          </cell>
        </row>
        <row r="4368">
          <cell r="A4368" t="str">
            <v>WSCBO009</v>
          </cell>
          <cell r="B4368" t="str">
            <v>Set Menu Linh Lung</v>
          </cell>
          <cell r="C4368" t="str">
            <v>Set</v>
          </cell>
        </row>
        <row r="4369">
          <cell r="A4369" t="str">
            <v>WSCBO010</v>
          </cell>
          <cell r="B4369" t="str">
            <v>Set Menu Liên Hoa</v>
          </cell>
          <cell r="C4369" t="str">
            <v>Set</v>
          </cell>
        </row>
        <row r="4370">
          <cell r="A4370" t="str">
            <v>WSCBO011</v>
          </cell>
          <cell r="B4370" t="str">
            <v>Set Menu Tuyệt Sắc</v>
          </cell>
          <cell r="C4370" t="str">
            <v>Set</v>
          </cell>
        </row>
        <row r="4371">
          <cell r="A4371" t="str">
            <v>WSCBO012</v>
          </cell>
          <cell r="B4371" t="str">
            <v>Set Menu Thiên Hương</v>
          </cell>
          <cell r="C4371" t="str">
            <v>Set</v>
          </cell>
        </row>
        <row r="4372">
          <cell r="A4372" t="str">
            <v>WSCBO013</v>
          </cell>
          <cell r="B4372" t="str">
            <v>Set Menu Như Ý</v>
          </cell>
          <cell r="C4372" t="str">
            <v>Set</v>
          </cell>
        </row>
        <row r="4373">
          <cell r="A4373" t="str">
            <v>WSCBO014</v>
          </cell>
          <cell r="B4373" t="str">
            <v>Set Menu Cát Tường</v>
          </cell>
          <cell r="C4373" t="str">
            <v>Set</v>
          </cell>
        </row>
        <row r="4374">
          <cell r="A4374" t="str">
            <v>WSCBO015</v>
          </cell>
          <cell r="B4374" t="str">
            <v>Set Menu Thượng Phẩm</v>
          </cell>
          <cell r="C4374" t="str">
            <v>Set</v>
          </cell>
        </row>
        <row r="4375">
          <cell r="A4375" t="str">
            <v>WSDSU001</v>
          </cell>
          <cell r="B4375" t="str">
            <v>Há Cảo Tôm</v>
          </cell>
          <cell r="C4375" t="str">
            <v>Phần</v>
          </cell>
        </row>
        <row r="4376">
          <cell r="A4376" t="str">
            <v>WSDSU002</v>
          </cell>
          <cell r="B4376" t="str">
            <v>Bánh Bao Kim Sa</v>
          </cell>
          <cell r="C4376" t="str">
            <v>Phần</v>
          </cell>
        </row>
        <row r="4377">
          <cell r="A4377" t="str">
            <v>WSDSU003</v>
          </cell>
          <cell r="B4377" t="str">
            <v>Há Cảo Than Tre Nhân Tôm</v>
          </cell>
          <cell r="C4377" t="str">
            <v>Phần</v>
          </cell>
        </row>
        <row r="4378">
          <cell r="A4378" t="str">
            <v>WSDSU004</v>
          </cell>
          <cell r="B4378" t="str">
            <v>Bánh Bao Trà Xanh</v>
          </cell>
          <cell r="C4378" t="str">
            <v>Phần</v>
          </cell>
        </row>
        <row r="4379">
          <cell r="A4379" t="str">
            <v>WSDSU005</v>
          </cell>
          <cell r="B4379" t="str">
            <v>Bánh Bao Nấm</v>
          </cell>
          <cell r="C4379" t="str">
            <v>Phần</v>
          </cell>
        </row>
        <row r="4380">
          <cell r="A4380" t="str">
            <v>WSDSU006</v>
          </cell>
          <cell r="B4380" t="str">
            <v>Há Cảo Ngọc Bích Nhân Tôm</v>
          </cell>
          <cell r="C4380" t="str">
            <v>Phần</v>
          </cell>
        </row>
        <row r="4381">
          <cell r="A4381" t="str">
            <v>WSDSU007</v>
          </cell>
          <cell r="B4381" t="str">
            <v>Há Cảo Sò Điệp</v>
          </cell>
          <cell r="C4381" t="str">
            <v>Phần</v>
          </cell>
        </row>
        <row r="4382">
          <cell r="A4382" t="str">
            <v>WSDSU008</v>
          </cell>
          <cell r="B4382" t="str">
            <v>Tiểu Long Bao</v>
          </cell>
          <cell r="C4382" t="str">
            <v>Phần</v>
          </cell>
        </row>
        <row r="4383">
          <cell r="A4383" t="str">
            <v>WSDSU009</v>
          </cell>
          <cell r="B4383" t="str">
            <v>Xíu Mại Tôm Thịt</v>
          </cell>
          <cell r="C4383" t="str">
            <v>Phần</v>
          </cell>
        </row>
        <row r="4384">
          <cell r="A4384" t="str">
            <v>WSDSU010</v>
          </cell>
          <cell r="B4384" t="str">
            <v>Chân Gà Tàu Xì</v>
          </cell>
          <cell r="C4384" t="str">
            <v>Phần</v>
          </cell>
        </row>
        <row r="4385">
          <cell r="A4385" t="str">
            <v>WSDSU011</v>
          </cell>
          <cell r="B4385" t="str">
            <v>Sườn Hấp Tàu Xì</v>
          </cell>
          <cell r="C4385" t="str">
            <v>Phần</v>
          </cell>
        </row>
        <row r="4386">
          <cell r="A4386" t="str">
            <v>WSDSU012</v>
          </cell>
          <cell r="B4386" t="str">
            <v>Há Cảo Tam Sắc Long Wang</v>
          </cell>
          <cell r="C4386" t="str">
            <v>phần</v>
          </cell>
        </row>
        <row r="4387">
          <cell r="A4387" t="str">
            <v>WSDSU013</v>
          </cell>
          <cell r="B4387" t="str">
            <v>Há Cảo - Xíu Mại Long Wang</v>
          </cell>
          <cell r="C4387" t="str">
            <v>phần</v>
          </cell>
        </row>
        <row r="4388">
          <cell r="A4388" t="str">
            <v>WSDSU014</v>
          </cell>
          <cell r="B4388" t="str">
            <v>Set Bánh Bao Kim Sa &amp; Trà Xanh</v>
          </cell>
          <cell r="C4388" t="str">
            <v>phần</v>
          </cell>
        </row>
        <row r="4389">
          <cell r="A4389" t="str">
            <v>WSDSU015</v>
          </cell>
          <cell r="B4389" t="str">
            <v>Bánh Bao Khoai Môn</v>
          </cell>
          <cell r="C4389" t="str">
            <v>Phần</v>
          </cell>
        </row>
        <row r="4390">
          <cell r="A4390" t="str">
            <v>WSDSU016</v>
          </cell>
          <cell r="B4390" t="str">
            <v>Bánh Bao Sầu Riêng</v>
          </cell>
          <cell r="C4390" t="str">
            <v>Phần</v>
          </cell>
        </row>
        <row r="4391">
          <cell r="A4391" t="str">
            <v>WSDSU017</v>
          </cell>
          <cell r="B4391" t="str">
            <v>Bánh Bao Tứ Vị</v>
          </cell>
          <cell r="C4391" t="str">
            <v>Phần</v>
          </cell>
        </row>
        <row r="4392">
          <cell r="A4392" t="str">
            <v>WSDSU018</v>
          </cell>
          <cell r="B4392" t="str">
            <v>Bánh Bao Tam Vị</v>
          </cell>
          <cell r="C4392" t="str">
            <v>Phần</v>
          </cell>
        </row>
        <row r="4393">
          <cell r="A4393" t="str">
            <v>WSDSU019</v>
          </cell>
          <cell r="B4393" t="str">
            <v>Bánh Bao Song Vị</v>
          </cell>
          <cell r="C4393" t="str">
            <v>Phần</v>
          </cell>
        </row>
        <row r="4394">
          <cell r="A4394" t="str">
            <v>WSDVI001</v>
          </cell>
          <cell r="B4394" t="str">
            <v>Nấm Đông Cô Nhân Sò Điệp</v>
          </cell>
          <cell r="C4394" t="str">
            <v>Phần</v>
          </cell>
        </row>
        <row r="4395">
          <cell r="A4395" t="str">
            <v>WSDVI002</v>
          </cell>
          <cell r="B4395" t="str">
            <v>Nấm Đông Cô Nhân Tôm</v>
          </cell>
          <cell r="C4395" t="str">
            <v>Phần</v>
          </cell>
        </row>
        <row r="4396">
          <cell r="A4396" t="str">
            <v>WSDVI003</v>
          </cell>
          <cell r="B4396" t="str">
            <v>Nấm Đông Cô Nhân Bò Tươi</v>
          </cell>
          <cell r="C4396" t="str">
            <v>Phần</v>
          </cell>
        </row>
        <row r="4397">
          <cell r="A4397" t="str">
            <v>WSDVI004</v>
          </cell>
          <cell r="B4397" t="str">
            <v>Nấm Đông Cô Nhân Heo Tươi</v>
          </cell>
          <cell r="C4397" t="str">
            <v>Phần</v>
          </cell>
        </row>
        <row r="4398">
          <cell r="A4398" t="str">
            <v>WSDVI005</v>
          </cell>
          <cell r="B4398" t="str">
            <v>Đậu Hũ Phô Mai</v>
          </cell>
          <cell r="C4398" t="str">
            <v>Phần</v>
          </cell>
        </row>
        <row r="4399">
          <cell r="A4399" t="str">
            <v>WSDVI006</v>
          </cell>
          <cell r="B4399" t="str">
            <v>Xúc Xích Phô Mai</v>
          </cell>
          <cell r="C4399" t="str">
            <v>Phần</v>
          </cell>
        </row>
        <row r="4400">
          <cell r="A4400" t="str">
            <v>WSDVI007</v>
          </cell>
          <cell r="B4400" t="str">
            <v>Chả Cá Thác Lác Thì Là Hấp</v>
          </cell>
          <cell r="C4400" t="str">
            <v>Phần</v>
          </cell>
        </row>
        <row r="4401">
          <cell r="A4401" t="str">
            <v>WSDVI008</v>
          </cell>
          <cell r="B4401" t="str">
            <v>Chả Cá Thác Lác Nhồi Mướp Hương</v>
          </cell>
          <cell r="C4401" t="str">
            <v>Phần</v>
          </cell>
        </row>
        <row r="4402">
          <cell r="A4402" t="str">
            <v>WSDVI009</v>
          </cell>
          <cell r="B4402" t="str">
            <v>Tàu Hũ Tôm Tươi Cuộn Nấm Đông Trùng</v>
          </cell>
          <cell r="C4402" t="str">
            <v>phần</v>
          </cell>
        </row>
        <row r="4403">
          <cell r="A4403" t="str">
            <v>WSDVI010</v>
          </cell>
          <cell r="B4403" t="str">
            <v>Handmade Long Wang</v>
          </cell>
          <cell r="C4403" t="str">
            <v>phần</v>
          </cell>
        </row>
        <row r="4404">
          <cell r="A4404" t="str">
            <v>WSDVI011</v>
          </cell>
          <cell r="B4404" t="str">
            <v>Viên Nấm Long Wang</v>
          </cell>
          <cell r="C4404" t="str">
            <v>phần</v>
          </cell>
        </row>
        <row r="4405">
          <cell r="A4405" t="str">
            <v>WSDVI012</v>
          </cell>
          <cell r="B4405" t="str">
            <v>Rong Biển Cuốn Tôm Tươi</v>
          </cell>
          <cell r="C4405" t="str">
            <v>phần</v>
          </cell>
        </row>
        <row r="4406">
          <cell r="A4406" t="str">
            <v>WSDVI013</v>
          </cell>
          <cell r="B4406" t="str">
            <v>Hải Sản Cuốn Thanh Xuân</v>
          </cell>
          <cell r="C4406" t="str">
            <v>phần</v>
          </cell>
        </row>
        <row r="4407">
          <cell r="A4407" t="str">
            <v>WSDVI014</v>
          </cell>
          <cell r="B4407" t="str">
            <v>Trân Châu Tôm Phô Mai Củ Sen</v>
          </cell>
          <cell r="C4407" t="str">
            <v>phần</v>
          </cell>
        </row>
        <row r="4408">
          <cell r="A4408" t="str">
            <v>WSDVI015</v>
          </cell>
          <cell r="B4408" t="str">
            <v>Trân Châu Sò Điệp Củ Sen</v>
          </cell>
          <cell r="C4408" t="str">
            <v>phần</v>
          </cell>
        </row>
        <row r="4409">
          <cell r="A4409" t="str">
            <v>WSDVU001</v>
          </cell>
          <cell r="B4409" t="str">
            <v>Khăn ướt</v>
          </cell>
          <cell r="C4409" t="str">
            <v>Chiếc</v>
          </cell>
        </row>
        <row r="4410">
          <cell r="A4410" t="str">
            <v>WSDVU002</v>
          </cell>
          <cell r="B4410" t="str">
            <v>Phí Rượu Vang Ngoại</v>
          </cell>
          <cell r="C4410" t="str">
            <v>Chai</v>
          </cell>
        </row>
        <row r="4411">
          <cell r="A4411" t="str">
            <v>WSDVU003</v>
          </cell>
          <cell r="B4411" t="str">
            <v>Phí Rượu Mạnh Ngoại (Chai)/Bia (Thùng)/Nước Ngọt (Két)...</v>
          </cell>
          <cell r="C4411" t="str">
            <v>Lần</v>
          </cell>
        </row>
        <row r="4412">
          <cell r="A4412" t="str">
            <v>WSDVU004</v>
          </cell>
          <cell r="B4412" t="str">
            <v>Phí Rượu Quê/Lít</v>
          </cell>
          <cell r="C4412" t="str">
            <v>Lít</v>
          </cell>
        </row>
        <row r="4413">
          <cell r="A4413" t="str">
            <v>WSDVU005</v>
          </cell>
          <cell r="B4413" t="str">
            <v>Phí Đồ Ăn</v>
          </cell>
          <cell r="C4413" t="str">
            <v>Đĩa</v>
          </cell>
        </row>
        <row r="4414">
          <cell r="A4414" t="str">
            <v>WSHAS001</v>
          </cell>
          <cell r="B4414" t="str">
            <v>Cá Chình Hấp Tiêu</v>
          </cell>
          <cell r="C4414" t="str">
            <v>Phần</v>
          </cell>
        </row>
        <row r="4415">
          <cell r="A4415" t="str">
            <v>WSHAS002</v>
          </cell>
          <cell r="B4415" t="str">
            <v>Cá Chép Giòn Hấp Gừng</v>
          </cell>
          <cell r="C4415" t="str">
            <v>Phần</v>
          </cell>
        </row>
        <row r="4416">
          <cell r="A4416" t="str">
            <v>WSHAS003</v>
          </cell>
          <cell r="B4416" t="str">
            <v>Cá Tầm Hấp Hành</v>
          </cell>
          <cell r="C4416" t="str">
            <v>Phần</v>
          </cell>
        </row>
        <row r="4417">
          <cell r="A4417" t="str">
            <v>WSHAS004</v>
          </cell>
          <cell r="B4417" t="str">
            <v>Ngao Hoa Hấp Nấm</v>
          </cell>
          <cell r="C4417" t="str">
            <v>Phần</v>
          </cell>
        </row>
        <row r="4418">
          <cell r="A4418" t="str">
            <v>WSHAS005</v>
          </cell>
          <cell r="B4418" t="str">
            <v>Tôm Sú Hấp Nấm</v>
          </cell>
          <cell r="C4418" t="str">
            <v>Phần</v>
          </cell>
        </row>
        <row r="4419">
          <cell r="A4419" t="str">
            <v>WSHAS006</v>
          </cell>
          <cell r="B4419" t="str">
            <v>Tôm Sú Nhảy</v>
          </cell>
          <cell r="C4419" t="str">
            <v>Phần</v>
          </cell>
        </row>
        <row r="4420">
          <cell r="A4420" t="str">
            <v>WSHAS007</v>
          </cell>
          <cell r="B4420" t="str">
            <v>Mực Nút Hấp Gừng</v>
          </cell>
          <cell r="C4420" t="str">
            <v>Phần</v>
          </cell>
        </row>
        <row r="4421">
          <cell r="A4421" t="str">
            <v>WSHAS008</v>
          </cell>
          <cell r="B4421" t="str">
            <v>Tôm Sú Hấp Phô Mai</v>
          </cell>
          <cell r="C4421" t="str">
            <v>Phần</v>
          </cell>
        </row>
        <row r="4422">
          <cell r="A4422" t="str">
            <v>WSHAS009</v>
          </cell>
          <cell r="B4422" t="str">
            <v>Ốc Hương Hấp Sả</v>
          </cell>
          <cell r="C4422" t="str">
            <v>Phần</v>
          </cell>
        </row>
        <row r="4423">
          <cell r="A4423" t="str">
            <v>WSHAS010</v>
          </cell>
          <cell r="B4423" t="str">
            <v>Bào ngư tiềm nấm đông trùng</v>
          </cell>
          <cell r="C4423" t="str">
            <v>Phần</v>
          </cell>
        </row>
        <row r="4424">
          <cell r="A4424" t="str">
            <v>WSHAS011</v>
          </cell>
          <cell r="B4424" t="str">
            <v>Bào Ngư Xốt Xá Xíu</v>
          </cell>
          <cell r="C4424" t="str">
            <v>Phần</v>
          </cell>
        </row>
        <row r="4425">
          <cell r="A4425" t="str">
            <v>WSHAS012</v>
          </cell>
          <cell r="B4425" t="str">
            <v>Ngao Sần Lưỡi Đỏ</v>
          </cell>
          <cell r="C4425" t="str">
            <v>Phần</v>
          </cell>
        </row>
        <row r="4426">
          <cell r="A4426" t="str">
            <v>WSHAS013</v>
          </cell>
          <cell r="B4426" t="str">
            <v>Hàu Phô Mai Trứng Muối</v>
          </cell>
          <cell r="C4426" t="str">
            <v>Phần</v>
          </cell>
        </row>
        <row r="4427">
          <cell r="A4427" t="str">
            <v>WSHAS014</v>
          </cell>
          <cell r="B4427" t="str">
            <v>Hàu Hấp Gừng</v>
          </cell>
          <cell r="C4427" t="str">
            <v>Phần</v>
          </cell>
        </row>
        <row r="4428">
          <cell r="A4428" t="str">
            <v>WSHAS015</v>
          </cell>
          <cell r="B4428" t="str">
            <v>Cá Bống Mú Trân Châu Hấp Hongkong</v>
          </cell>
          <cell r="C4428" t="str">
            <v>Phần</v>
          </cell>
        </row>
        <row r="4429">
          <cell r="A4429" t="str">
            <v>WSHAS016</v>
          </cell>
          <cell r="B4429" t="str">
            <v>Mực Ống Hấp Gừng</v>
          </cell>
          <cell r="C4429" t="str">
            <v>Phần</v>
          </cell>
        </row>
        <row r="4430">
          <cell r="A4430" t="str">
            <v>WSHAS017</v>
          </cell>
          <cell r="B4430" t="str">
            <v>Mực Ống Hấp Thái</v>
          </cell>
          <cell r="C4430" t="str">
            <v>Phần</v>
          </cell>
        </row>
        <row r="4431">
          <cell r="A4431" t="str">
            <v>WSHAS018</v>
          </cell>
          <cell r="B4431" t="str">
            <v>Ngao Trắng Hấp Gừng</v>
          </cell>
          <cell r="C4431" t="str">
            <v>Phần</v>
          </cell>
        </row>
        <row r="4432">
          <cell r="A4432" t="str">
            <v>WSHAS019</v>
          </cell>
          <cell r="B4432" t="str">
            <v>Ngao Trắng Hấp Thái</v>
          </cell>
          <cell r="C4432" t="str">
            <v>Phần</v>
          </cell>
        </row>
        <row r="4433">
          <cell r="A4433" t="str">
            <v>WSHAS020</v>
          </cell>
          <cell r="B4433" t="str">
            <v>Sò thưng hấp sả</v>
          </cell>
          <cell r="C4433" t="str">
            <v>Phần</v>
          </cell>
        </row>
        <row r="4434">
          <cell r="A4434" t="str">
            <v>WSHAS021</v>
          </cell>
          <cell r="B4434" t="str">
            <v>Ốc bulot hấp sả</v>
          </cell>
          <cell r="C4434" t="str">
            <v>Phần</v>
          </cell>
        </row>
        <row r="4435">
          <cell r="A4435" t="str">
            <v>WSHAS022</v>
          </cell>
          <cell r="B4435" t="str">
            <v>Sò Dương Baby Hấp Nấm</v>
          </cell>
          <cell r="C4435" t="str">
            <v>Phần</v>
          </cell>
        </row>
        <row r="4436">
          <cell r="A4436" t="str">
            <v>WSHAS023</v>
          </cell>
          <cell r="B4436" t="str">
            <v>Sò Lụa Lưỡi Đỏ Hấp Nấm</v>
          </cell>
          <cell r="C4436" t="str">
            <v>Phần</v>
          </cell>
        </row>
        <row r="4437">
          <cell r="A4437" t="str">
            <v>WSHAS024</v>
          </cell>
          <cell r="B4437" t="str">
            <v>Cá Dìa Hấp Xì Dầu</v>
          </cell>
          <cell r="C4437" t="str">
            <v>phần</v>
          </cell>
        </row>
        <row r="4438">
          <cell r="A4438" t="str">
            <v>WSHAS025</v>
          </cell>
          <cell r="B4438" t="str">
            <v>Ngao Sần Xốt Nấm Mối</v>
          </cell>
          <cell r="C4438" t="str">
            <v>phần</v>
          </cell>
        </row>
        <row r="4439">
          <cell r="A4439" t="str">
            <v>WSHAS026</v>
          </cell>
          <cell r="B4439" t="str">
            <v>Ốc Bulot Xốt Nấm</v>
          </cell>
          <cell r="C4439" t="str">
            <v>phần</v>
          </cell>
        </row>
        <row r="4440">
          <cell r="A4440" t="str">
            <v>WSHAS027</v>
          </cell>
          <cell r="B4440" t="str">
            <v>Tôm Hấp Trứng Hongkong</v>
          </cell>
          <cell r="C4440" t="str">
            <v>phần</v>
          </cell>
        </row>
        <row r="4441">
          <cell r="A4441" t="str">
            <v>WSHAS028</v>
          </cell>
          <cell r="B4441" t="str">
            <v>Tôm Hấp Trứng Hongkong (Size Nhỏ)</v>
          </cell>
          <cell r="C4441" t="str">
            <v>phần</v>
          </cell>
        </row>
        <row r="4442">
          <cell r="A4442" t="str">
            <v>WSHAS029</v>
          </cell>
          <cell r="B4442" t="str">
            <v>Vẹm Xanh Xốt Gratin</v>
          </cell>
          <cell r="C4442" t="str">
            <v>phần</v>
          </cell>
        </row>
        <row r="4443">
          <cell r="A4443" t="str">
            <v>WSHAS030</v>
          </cell>
          <cell r="B4443" t="str">
            <v>Vẹm Xanh Xốt Hành Baro</v>
          </cell>
          <cell r="C4443" t="str">
            <v>phần</v>
          </cell>
        </row>
        <row r="4444">
          <cell r="A4444" t="str">
            <v>WSHAS031</v>
          </cell>
          <cell r="B4444" t="str">
            <v>Vẹm Xanh Xốt XO</v>
          </cell>
          <cell r="C4444" t="str">
            <v>phần</v>
          </cell>
        </row>
        <row r="4445">
          <cell r="A4445" t="str">
            <v>WSHAS032</v>
          </cell>
          <cell r="B4445" t="str">
            <v>Vẹm Xanh Xốt Thái</v>
          </cell>
          <cell r="C4445" t="str">
            <v>phần</v>
          </cell>
        </row>
        <row r="4446">
          <cell r="A4446" t="str">
            <v>WSHAS033</v>
          </cell>
          <cell r="B4446" t="str">
            <v>Cồi Sò Điệp Xốt Gratin</v>
          </cell>
          <cell r="C4446" t="str">
            <v>phần</v>
          </cell>
        </row>
        <row r="4447">
          <cell r="A4447" t="str">
            <v>WSHAS034</v>
          </cell>
          <cell r="B4447" t="str">
            <v>Cồi Sò Điệp Xốt Hành Baro</v>
          </cell>
          <cell r="C4447" t="str">
            <v>phần</v>
          </cell>
        </row>
        <row r="4448">
          <cell r="A4448" t="str">
            <v>WSHAS035</v>
          </cell>
          <cell r="B4448" t="str">
            <v>Cồi Sò Điệp Xốt XO</v>
          </cell>
          <cell r="C4448" t="str">
            <v>phần</v>
          </cell>
        </row>
        <row r="4449">
          <cell r="A4449" t="str">
            <v>WSHAS036</v>
          </cell>
          <cell r="B4449" t="str">
            <v>Cá Chẽm Xốt Hongkong</v>
          </cell>
          <cell r="C4449" t="str">
            <v>phần</v>
          </cell>
        </row>
        <row r="4450">
          <cell r="A4450" t="str">
            <v>WSHAS037</v>
          </cell>
          <cell r="B4450" t="str">
            <v>Cá Chẽm Xốt Chanh Thái</v>
          </cell>
          <cell r="C4450" t="str">
            <v>phần</v>
          </cell>
        </row>
        <row r="4451">
          <cell r="A4451" t="str">
            <v>WSHAS038</v>
          </cell>
          <cell r="B4451" t="str">
            <v>Cá Bống Mú Xốt Chanh Thái</v>
          </cell>
          <cell r="C4451" t="str">
            <v>phần</v>
          </cell>
        </row>
        <row r="4452">
          <cell r="A4452" t="str">
            <v>WSHAS039</v>
          </cell>
          <cell r="B4452" t="str">
            <v>Hàu Xốt Hành Baro</v>
          </cell>
          <cell r="C4452" t="str">
            <v>phần</v>
          </cell>
        </row>
        <row r="4453">
          <cell r="A4453" t="str">
            <v>WSHAS040</v>
          </cell>
          <cell r="B4453" t="str">
            <v>Cá Hồi Xốt Tiêu Xanh</v>
          </cell>
          <cell r="C4453" t="str">
            <v>phần</v>
          </cell>
        </row>
        <row r="4454">
          <cell r="A4454" t="str">
            <v>WSHAS041</v>
          </cell>
          <cell r="B4454" t="str">
            <v>Bạch Tuộc Khổng Lồ Xốt Thái</v>
          </cell>
          <cell r="C4454" t="str">
            <v>phần</v>
          </cell>
        </row>
        <row r="4455">
          <cell r="A4455" t="str">
            <v>WSHAS042</v>
          </cell>
          <cell r="B4455" t="str">
            <v>Bạch Tuộc Khổng Lồ Hấp Gừng</v>
          </cell>
          <cell r="C4455" t="str">
            <v>phần</v>
          </cell>
        </row>
        <row r="4456">
          <cell r="A4456" t="str">
            <v>WSHGC001</v>
          </cell>
          <cell r="B4456" t="str">
            <v>Gà Ác Hấp Thuốc Bắc</v>
          </cell>
          <cell r="C4456" t="str">
            <v>Phần</v>
          </cell>
        </row>
        <row r="4457">
          <cell r="A4457" t="str">
            <v>WSHGC002</v>
          </cell>
          <cell r="B4457" t="str">
            <v>Tim Heo</v>
          </cell>
          <cell r="C4457" t="str">
            <v>Phần</v>
          </cell>
        </row>
        <row r="4458">
          <cell r="A4458" t="str">
            <v>WSHGC003</v>
          </cell>
          <cell r="B4458" t="str">
            <v>Lưỡi Heo</v>
          </cell>
          <cell r="C4458" t="str">
            <v>Phần</v>
          </cell>
        </row>
        <row r="4459">
          <cell r="A4459" t="str">
            <v>WSHGC004</v>
          </cell>
          <cell r="B4459" t="str">
            <v>Gà Ta Hầm Sâm</v>
          </cell>
          <cell r="C4459" t="str">
            <v>Phần</v>
          </cell>
        </row>
        <row r="4460">
          <cell r="A4460" t="str">
            <v>WSHGC005</v>
          </cell>
          <cell r="B4460" t="str">
            <v>Heo Giòn Xốt Tiêu Xanh</v>
          </cell>
          <cell r="C4460" t="str">
            <v>Phần</v>
          </cell>
        </row>
        <row r="4461">
          <cell r="A4461" t="str">
            <v>WSHQU001</v>
          </cell>
          <cell r="B4461" t="str">
            <v>Trà Đào Hibicus</v>
          </cell>
          <cell r="C4461" t="str">
            <v>Phần</v>
          </cell>
        </row>
        <row r="4462">
          <cell r="A4462" t="str">
            <v>WSHQU002</v>
          </cell>
          <cell r="B4462" t="str">
            <v>Trà Ổi Hồng</v>
          </cell>
          <cell r="C4462" t="str">
            <v>Phần</v>
          </cell>
        </row>
        <row r="4463">
          <cell r="A4463" t="str">
            <v>WSHQU003</v>
          </cell>
          <cell r="B4463" t="str">
            <v>Trà Dâu Rừng Nhiệt Đới</v>
          </cell>
          <cell r="C4463" t="str">
            <v>Phần</v>
          </cell>
        </row>
        <row r="4464">
          <cell r="A4464" t="str">
            <v>WSHQU004</v>
          </cell>
          <cell r="B4464" t="str">
            <v>Trà Dưỡng Tâm</v>
          </cell>
          <cell r="C4464" t="str">
            <v>Phần</v>
          </cell>
        </row>
        <row r="4465">
          <cell r="A4465" t="str">
            <v>WSHQU005</v>
          </cell>
          <cell r="B4465" t="str">
            <v>Siêu Detox Rocket</v>
          </cell>
          <cell r="C4465" t="str">
            <v>Phần</v>
          </cell>
        </row>
        <row r="4466">
          <cell r="A4466" t="str">
            <v>WSHQU006</v>
          </cell>
          <cell r="B4466" t="str">
            <v>Siêu "C"</v>
          </cell>
          <cell r="C4466" t="str">
            <v>Phần</v>
          </cell>
        </row>
        <row r="4467">
          <cell r="A4467" t="str">
            <v>WSHQU007</v>
          </cell>
          <cell r="B4467" t="str">
            <v>Rau Má Đậu</v>
          </cell>
          <cell r="C4467" t="str">
            <v>Phần</v>
          </cell>
        </row>
        <row r="4468">
          <cell r="A4468" t="str">
            <v>WSHQU008</v>
          </cell>
          <cell r="B4468" t="str">
            <v>Nước Cam Ép</v>
          </cell>
          <cell r="C4468" t="str">
            <v>Phần</v>
          </cell>
        </row>
        <row r="4469">
          <cell r="A4469" t="str">
            <v>WSHQU009</v>
          </cell>
          <cell r="B4469" t="str">
            <v>Thơm Ép</v>
          </cell>
          <cell r="C4469" t="str">
            <v>Phần</v>
          </cell>
        </row>
        <row r="4470">
          <cell r="A4470" t="str">
            <v>WSHQU010</v>
          </cell>
          <cell r="B4470" t="str">
            <v>Dưa Hấu Ép</v>
          </cell>
          <cell r="C4470" t="str">
            <v>Phần</v>
          </cell>
        </row>
        <row r="4471">
          <cell r="A4471" t="str">
            <v>WSHQU011</v>
          </cell>
          <cell r="B4471" t="str">
            <v>Trà Thanh Nhiệt</v>
          </cell>
          <cell r="C4471" t="str">
            <v>Phần</v>
          </cell>
        </row>
        <row r="4472">
          <cell r="A4472" t="str">
            <v>WSHQU012</v>
          </cell>
          <cell r="B4472" t="str">
            <v>Trà Dưỡng Nhan</v>
          </cell>
          <cell r="C4472" t="str">
            <v>Phần</v>
          </cell>
        </row>
        <row r="4473">
          <cell r="A4473" t="str">
            <v>WSHQU013</v>
          </cell>
          <cell r="B4473" t="str">
            <v>Trà Đại Cát</v>
          </cell>
          <cell r="C4473" t="str">
            <v>Phần</v>
          </cell>
        </row>
        <row r="4474">
          <cell r="A4474" t="str">
            <v>WSHQU014</v>
          </cell>
          <cell r="B4474" t="str">
            <v>Trà Ô Long Lá Dứa</v>
          </cell>
          <cell r="C4474" t="str">
            <v>Phần</v>
          </cell>
        </row>
        <row r="4475">
          <cell r="A4475" t="str">
            <v>WSHQU015</v>
          </cell>
          <cell r="B4475" t="str">
            <v>Trà Ô Long Cam Đào</v>
          </cell>
          <cell r="C4475" t="str">
            <v>Phần</v>
          </cell>
        </row>
        <row r="4476">
          <cell r="A4476" t="str">
            <v>WSHQU016</v>
          </cell>
          <cell r="B4476" t="str">
            <v>Trà Thanh Xuân</v>
          </cell>
          <cell r="C4476" t="str">
            <v>Phần</v>
          </cell>
        </row>
        <row r="4477">
          <cell r="A4477" t="str">
            <v>WSHQU017</v>
          </cell>
          <cell r="B4477" t="str">
            <v>Trà Kim Sắc Mỹ Nhân</v>
          </cell>
          <cell r="C4477" t="str">
            <v>Phần</v>
          </cell>
        </row>
        <row r="4478">
          <cell r="A4478" t="str">
            <v>WSHQU018</v>
          </cell>
          <cell r="B4478" t="str">
            <v>Trà Kim Sắc Mỹ Nhân (Bình)</v>
          </cell>
          <cell r="C4478" t="str">
            <v>Phần</v>
          </cell>
        </row>
        <row r="4479">
          <cell r="A4479" t="str">
            <v>WSHQU019</v>
          </cell>
          <cell r="B4479" t="str">
            <v>Trà Hoa Cúc Táo Đỏ</v>
          </cell>
          <cell r="C4479" t="str">
            <v>Phần</v>
          </cell>
        </row>
        <row r="4480">
          <cell r="A4480" t="str">
            <v>WSKVI001</v>
          </cell>
          <cell r="B4480" t="str">
            <v>Tóp Mỡ Mắm Tỏi</v>
          </cell>
          <cell r="C4480" t="str">
            <v>Phần</v>
          </cell>
        </row>
        <row r="4481">
          <cell r="A4481" t="str">
            <v>WSKVI002</v>
          </cell>
          <cell r="B4481" t="str">
            <v>Đu Đủ Ngâm Chua</v>
          </cell>
          <cell r="C4481" t="str">
            <v>Phần</v>
          </cell>
        </row>
        <row r="4482">
          <cell r="A4482" t="str">
            <v>WSKVI003</v>
          </cell>
          <cell r="B4482" t="str">
            <v>Cá Cơm Đậu Phộng Rang Mắm Tỏi</v>
          </cell>
          <cell r="C4482" t="str">
            <v>Phần</v>
          </cell>
        </row>
        <row r="4483">
          <cell r="A4483" t="str">
            <v>WSKVI004</v>
          </cell>
          <cell r="B4483" t="str">
            <v>Miến Thiên Hương</v>
          </cell>
          <cell r="C4483" t="str">
            <v>Phần</v>
          </cell>
        </row>
        <row r="4484">
          <cell r="A4484" t="str">
            <v>WSKVI005</v>
          </cell>
          <cell r="B4484" t="str">
            <v>Bánh Cuốn Nhân Tôm</v>
          </cell>
          <cell r="C4484" t="str">
            <v>Phần</v>
          </cell>
        </row>
        <row r="4485">
          <cell r="A4485" t="str">
            <v>WSKVI006</v>
          </cell>
          <cell r="B4485" t="str">
            <v>Tôm Hấp Miến Hongkong</v>
          </cell>
          <cell r="C4485" t="str">
            <v>Phần</v>
          </cell>
        </row>
        <row r="4486">
          <cell r="A4486" t="str">
            <v>WSRAU001</v>
          </cell>
          <cell r="B4486" t="str">
            <v>Súp Lơ Xanh</v>
          </cell>
          <cell r="C4486" t="str">
            <v>Phần</v>
          </cell>
        </row>
        <row r="4487">
          <cell r="A4487" t="str">
            <v>WSRAU002</v>
          </cell>
          <cell r="B4487" t="str">
            <v>Xà Lách Romaine</v>
          </cell>
          <cell r="C4487" t="str">
            <v>Phần</v>
          </cell>
        </row>
        <row r="4488">
          <cell r="A4488" t="str">
            <v>WSRAU003</v>
          </cell>
          <cell r="B4488" t="str">
            <v>Khoai Lang</v>
          </cell>
          <cell r="C4488" t="str">
            <v>Phần</v>
          </cell>
        </row>
        <row r="4489">
          <cell r="A4489" t="str">
            <v>WSRAU004</v>
          </cell>
          <cell r="B4489" t="str">
            <v>Bắp Mỹ</v>
          </cell>
          <cell r="C4489" t="str">
            <v>Phần</v>
          </cell>
        </row>
        <row r="4490">
          <cell r="A4490" t="str">
            <v>WSRAU005</v>
          </cell>
          <cell r="B4490" t="str">
            <v>Bí Ngòi Hấp</v>
          </cell>
          <cell r="C4490" t="str">
            <v>Phần</v>
          </cell>
        </row>
        <row r="4491">
          <cell r="A4491" t="str">
            <v>WSRAU006</v>
          </cell>
          <cell r="B4491" t="str">
            <v>Set Rau Củ Tươi</v>
          </cell>
          <cell r="C4491" t="str">
            <v>Phần</v>
          </cell>
        </row>
        <row r="4492">
          <cell r="A4492" t="str">
            <v>WSRAU007</v>
          </cell>
          <cell r="B4492" t="str">
            <v>Set Nấm Tươi</v>
          </cell>
          <cell r="C4492" t="str">
            <v>Phần</v>
          </cell>
        </row>
        <row r="4493">
          <cell r="A4493" t="str">
            <v>WSRAU008</v>
          </cell>
          <cell r="B4493" t="str">
            <v>Cà Rốt Baby</v>
          </cell>
          <cell r="C4493" t="str">
            <v>Phần</v>
          </cell>
        </row>
        <row r="4494">
          <cell r="A4494" t="str">
            <v>WSRAU009</v>
          </cell>
          <cell r="B4494" t="str">
            <v>Bí Bao Tử</v>
          </cell>
          <cell r="C4494" t="str">
            <v>Phần</v>
          </cell>
        </row>
        <row r="4495">
          <cell r="A4495" t="str">
            <v>WSRAU010</v>
          </cell>
          <cell r="B4495" t="str">
            <v>Bí Đỏ</v>
          </cell>
          <cell r="C4495" t="str">
            <v>Phần</v>
          </cell>
        </row>
        <row r="4496">
          <cell r="A4496" t="str">
            <v>WSRAU011</v>
          </cell>
          <cell r="B4496" t="str">
            <v>Cải Ngồng</v>
          </cell>
          <cell r="C4496" t="str">
            <v>Phần</v>
          </cell>
        </row>
        <row r="4497">
          <cell r="A4497" t="str">
            <v>WSRAU012</v>
          </cell>
          <cell r="B4497" t="str">
            <v>Bông Cải Baby</v>
          </cell>
          <cell r="C4497" t="str">
            <v>Phần</v>
          </cell>
        </row>
        <row r="4498">
          <cell r="A4498" t="str">
            <v>WSRAU013</v>
          </cell>
          <cell r="B4498" t="str">
            <v>Bí Nụ Có Hoa</v>
          </cell>
          <cell r="C4498" t="str">
            <v>Phần</v>
          </cell>
        </row>
        <row r="4499">
          <cell r="A4499" t="str">
            <v>WSRAU014</v>
          </cell>
          <cell r="B4499" t="str">
            <v>Nấm Kim Châm</v>
          </cell>
          <cell r="C4499" t="str">
            <v>Phần</v>
          </cell>
        </row>
        <row r="4500">
          <cell r="A4500" t="str">
            <v>WSRAU015</v>
          </cell>
          <cell r="B4500" t="str">
            <v>Nấm Linh Chi Trắng</v>
          </cell>
          <cell r="C4500" t="str">
            <v>Phần</v>
          </cell>
        </row>
        <row r="4501">
          <cell r="A4501" t="str">
            <v>WSRAU016</v>
          </cell>
          <cell r="B4501" t="str">
            <v>Nấm Linh Chi Nâu</v>
          </cell>
          <cell r="C4501" t="str">
            <v>Phần</v>
          </cell>
        </row>
        <row r="4502">
          <cell r="A4502" t="str">
            <v>WSRAU017</v>
          </cell>
          <cell r="B4502" t="str">
            <v>Nấm Đùi Gà</v>
          </cell>
          <cell r="C4502" t="str">
            <v>Phần</v>
          </cell>
        </row>
        <row r="4503">
          <cell r="A4503" t="str">
            <v>WSRAU018</v>
          </cell>
          <cell r="B4503" t="str">
            <v>Nấm Đùi Gà Baby</v>
          </cell>
          <cell r="C4503" t="str">
            <v>Phần</v>
          </cell>
        </row>
        <row r="4504">
          <cell r="A4504" t="str">
            <v>WSRAU019</v>
          </cell>
          <cell r="B4504" t="str">
            <v>Nấm Sò Nâu</v>
          </cell>
          <cell r="C4504" t="str">
            <v>Phần</v>
          </cell>
        </row>
        <row r="4505">
          <cell r="A4505" t="str">
            <v>WSRAU020</v>
          </cell>
          <cell r="B4505" t="str">
            <v>Nấm Mối</v>
          </cell>
          <cell r="C4505" t="str">
            <v>Phần</v>
          </cell>
        </row>
        <row r="4506">
          <cell r="A4506" t="str">
            <v>WSRAU021</v>
          </cell>
          <cell r="B4506" t="str">
            <v>Set Nấm Tươi Đặc Biệt</v>
          </cell>
          <cell r="C4506" t="str">
            <v>phần</v>
          </cell>
        </row>
        <row r="4507">
          <cell r="A4507" t="str">
            <v>WSRAU022</v>
          </cell>
          <cell r="B4507" t="str">
            <v>Set Rau Nấm Tươi</v>
          </cell>
          <cell r="C4507" t="str">
            <v>phần</v>
          </cell>
        </row>
        <row r="4508">
          <cell r="A4508" t="str">
            <v>WSRAU023</v>
          </cell>
          <cell r="B4508" t="str">
            <v>Set Rau Tươi</v>
          </cell>
          <cell r="C4508" t="str">
            <v>phần</v>
          </cell>
        </row>
        <row r="4509">
          <cell r="A4509" t="str">
            <v>WSRAU024</v>
          </cell>
          <cell r="B4509" t="str">
            <v>Set Rau Nấm Xuân Sắc</v>
          </cell>
          <cell r="C4509" t="str">
            <v>phần</v>
          </cell>
        </row>
        <row r="4510">
          <cell r="A4510" t="str">
            <v>WSTBO001</v>
          </cell>
          <cell r="B4510" t="str">
            <v>Dẻ Sườn Bò Mỹ</v>
          </cell>
          <cell r="C4510" t="str">
            <v>Phần</v>
          </cell>
        </row>
        <row r="4511">
          <cell r="A4511" t="str">
            <v>WSTBO002</v>
          </cell>
          <cell r="B4511" t="str">
            <v>Ba Chỉ Bò Mỹ Hấp</v>
          </cell>
          <cell r="C4511" t="str">
            <v>Phần</v>
          </cell>
        </row>
        <row r="4512">
          <cell r="A4512" t="str">
            <v>WSTBO003</v>
          </cell>
          <cell r="B4512" t="str">
            <v>Lưỡi Bò Hấp Hành Gừng</v>
          </cell>
          <cell r="C4512" t="str">
            <v>Phần</v>
          </cell>
        </row>
        <row r="4513">
          <cell r="A4513" t="str">
            <v>WSTBO004</v>
          </cell>
          <cell r="B4513" t="str">
            <v>Thăn Ngoại Bò Aukobe</v>
          </cell>
          <cell r="C4513" t="str">
            <v>Phần</v>
          </cell>
        </row>
        <row r="4514">
          <cell r="A4514" t="str">
            <v>WSTBO005</v>
          </cell>
          <cell r="B4514" t="str">
            <v>Ba Chỉ Bò Mỹ Cuộn Nấm Kim Châm</v>
          </cell>
          <cell r="C4514" t="str">
            <v>Phần</v>
          </cell>
        </row>
        <row r="4515">
          <cell r="A4515" t="str">
            <v>WSTBO006</v>
          </cell>
          <cell r="B4515" t="str">
            <v>Đuôi Bò Tiềm Thuốc Bắc Củ Sen</v>
          </cell>
          <cell r="C4515" t="str">
            <v>Phần</v>
          </cell>
        </row>
        <row r="4516">
          <cell r="A4516" t="str">
            <v>WSTBO007</v>
          </cell>
          <cell r="B4516" t="str">
            <v>Lõi Vai Bò Aukobe</v>
          </cell>
          <cell r="C4516" t="str">
            <v>Phần</v>
          </cell>
        </row>
        <row r="4517">
          <cell r="A4517" t="str">
            <v>WSTBO008</v>
          </cell>
          <cell r="B4517" t="str">
            <v>Lõi Vai Bò Aukobe cuộn nấm kim châm</v>
          </cell>
          <cell r="C4517" t="str">
            <v>Phần</v>
          </cell>
        </row>
        <row r="4518">
          <cell r="A4518" t="str">
            <v>WSTMI001</v>
          </cell>
          <cell r="B4518" t="str">
            <v>Sữa Chua Handmade</v>
          </cell>
          <cell r="C4518" t="str">
            <v>Phần</v>
          </cell>
        </row>
        <row r="4519">
          <cell r="A4519" t="str">
            <v>WSTMI002</v>
          </cell>
          <cell r="B4519" t="str">
            <v>Ổi</v>
          </cell>
          <cell r="C4519" t="str">
            <v>Phần</v>
          </cell>
        </row>
        <row r="4520">
          <cell r="A4520" t="str">
            <v>WSTMI003</v>
          </cell>
          <cell r="B4520" t="str">
            <v>Dưa Hấu</v>
          </cell>
          <cell r="C4520" t="str">
            <v>Phần</v>
          </cell>
        </row>
      </sheetData>
      <sheetData sheetId="3" refreshError="1"/>
      <sheetData sheetId="4"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gày_ct" sourceName="Ngày ct">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xx" sourceName="CHECK ">
  <extLst>
    <x:ext xmlns:x15="http://schemas.microsoft.com/office/spreadsheetml/2010/11/main" uri="{2F2917AC-EB37-4324-AD4E-5DD8C200BD13}">
      <x15:tableSlicerCache tableId="2" column="2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ỆCH_ĐƠN_GIÁ" sourceName="LỆCH ĐƠN GIÁ ">
  <extLst>
    <x:ext xmlns:x15="http://schemas.microsoft.com/office/spreadsheetml/2010/11/main" uri="{2F2917AC-EB37-4324-AD4E-5DD8C200BD13}">
      <x15:tableSlicerCache tableId="2" column="2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xx1" sourceName="CHECK ">
  <extLst>
    <x:ext xmlns:x15="http://schemas.microsoft.com/office/spreadsheetml/2010/11/main" uri="{2F2917AC-EB37-4324-AD4E-5DD8C200BD13}">
      <x15:tableSlicerCache tableId="3" column="2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LỆCH_ĐƠN_GIÁ1" sourceName="LỆCH ĐƠN GIÁ ">
  <extLst>
    <x:ext xmlns:x15="http://schemas.microsoft.com/office/spreadsheetml/2010/11/main" uri="{2F2917AC-EB37-4324-AD4E-5DD8C200BD13}">
      <x15:tableSlicerCache tableId="3" column="2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xx11" sourceName="CHECK ">
  <extLst>
    <x:ext xmlns:x15="http://schemas.microsoft.com/office/spreadsheetml/2010/11/main" uri="{2F2917AC-EB37-4324-AD4E-5DD8C200BD13}">
      <x15:tableSlicerCache tableId="4"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LỆCH_ĐƠN_GIÁ11" sourceName="LỆCH ĐƠN GIÁ ">
  <extLst>
    <x:ext xmlns:x15="http://schemas.microsoft.com/office/spreadsheetml/2010/11/main" uri="{2F2917AC-EB37-4324-AD4E-5DD8C200BD13}">
      <x15:tableSlicerCache tableId="4" column="2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xx111" sourceName="CHECK ">
  <extLst>
    <x:ext xmlns:x15="http://schemas.microsoft.com/office/spreadsheetml/2010/11/main" uri="{2F2917AC-EB37-4324-AD4E-5DD8C200BD13}">
      <x15:tableSlicerCache tableId="5" column="26"/>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LỆCH_ĐƠN_GIÁ111" sourceName="LỆCH ĐƠN GIÁ ">
  <extLst>
    <x:ext xmlns:x15="http://schemas.microsoft.com/office/spreadsheetml/2010/11/main" uri="{2F2917AC-EB37-4324-AD4E-5DD8C200BD13}">
      <x15:tableSlicerCache tableId="5" column="2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Bộ_phận" sourceName="Bộ phận">
  <extLst>
    <x:ext xmlns:x15="http://schemas.microsoft.com/office/spreadsheetml/2010/11/main" uri="{2F2917AC-EB37-4324-AD4E-5DD8C200BD13}">
      <x15:tableSlicerCache tableId="1" column="23"/>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Column1" sourceName="Column1">
  <extLst>
    <x:ext xmlns:x15="http://schemas.microsoft.com/office/spreadsheetml/2010/11/main" uri="{2F2917AC-EB37-4324-AD4E-5DD8C200BD13}">
      <x15:tableSlicerCache tableId="1" column="27"/>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xx" cache="Slicer_xx" caption="CHECK " style="SlicerStyleLight2" rowHeight="241300"/>
  <slicer name="LỆCH ĐƠN GIÁ " cache="Slicer_LỆCH_ĐƠN_GIÁ" caption="LỆCH ĐƠN GIÁ "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xx 1" cache="Slicer_xx1" caption="CHECK " style="SlicerStyleLight2" rowHeight="241300"/>
  <slicer name="LỆCH ĐƠN GIÁ  1" cache="Slicer_LỆCH_ĐƠN_GIÁ1" caption="LỆCH ĐƠN GIÁ "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xx 2" cache="Slicer_xx11" caption="CHECK " style="SlicerStyleLight2" rowHeight="241300"/>
  <slicer name="LỆCH ĐƠN GIÁ  2" cache="Slicer_LỆCH_ĐƠN_GIÁ11" caption="LỆCH ĐƠN GIÁ "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xx 3" cache="Slicer_xx111" caption="CHECK " style="SlicerStyleLight2" rowHeight="241300"/>
  <slicer name="LỆCH ĐƠN GIÁ  3" cache="Slicer_LỆCH_ĐƠN_GIÁ111" caption="LỆCH ĐƠN GIÁ " style="SlicerStyleLight2"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Ngày ct" cache="Slicer_Ngày_ct" caption="Ngày ct" columnCount="5" style="SlicerStyleLight2" rowHeight="241300"/>
  <slicer name="Bộ phận" cache="Slicer_Bộ_phận" caption="Bộ phận" columnCount="2" style="SlicerStyleLight2" rowHeight="288000"/>
  <slicer name="Column1" cache="Slicer_Column1" caption="Column1" columnCount="4" style="SlicerStyleLight2" rowHeight="241300"/>
</slicers>
</file>

<file path=xl/tables/table1.xml><?xml version="1.0" encoding="utf-8"?>
<table xmlns="http://schemas.openxmlformats.org/spreadsheetml/2006/main" id="2" name="Table01" displayName="Table01" ref="A6:Z1000" totalsRowShown="0" headerRowDxfId="64" dataDxfId="62" headerRowBorderDxfId="63" tableBorderDxfId="61" dataCellStyle="Comma">
  <autoFilter ref="A6:Z1000"/>
  <tableColumns count="26">
    <tableColumn id="1" name="MÃ ĐƠN HÀNG" dataDxfId="60"/>
    <tableColumn id="2" name="NGÀY" dataDxfId="59"/>
    <tableColumn id="3" name="MÃ KH" dataDxfId="58"/>
    <tableColumn id="4" name="TÊN KH" dataDxfId="57"/>
    <tableColumn id="5" name="Line ID" dataDxfId="56"/>
    <tableColumn id="6" name="Barcode" dataDxfId="55"/>
    <tableColumn id="7" name="MÃ KHO" dataDxfId="54"/>
    <tableColumn id="8" name="MÃ HÀNG" dataDxfId="53"/>
    <tableColumn id="9" name="TÊN HÀNG" dataDxfId="52"/>
    <tableColumn id="10" name="ĐVT" dataDxfId="51"/>
    <tableColumn id="11" name="SL" dataDxfId="50" dataCellStyle="Comma"/>
    <tableColumn id="12" name="ĐƠN GIÁ" dataDxfId="49"/>
    <tableColumn id="13" name="THÀNH TIỀN" dataDxfId="48">
      <calculatedColumnFormula>K7*L7</calculatedColumnFormula>
    </tableColumn>
    <tableColumn id="14" name="MÃ FAST" dataDxfId="47">
      <calculatedColumnFormula>VLOOKUP(I7,'MÃ '!$A$2:$E$1048576,4,0)</calculatedColumnFormula>
    </tableColumn>
    <tableColumn id="15" name="TÊN FAST" dataDxfId="46">
      <calculatedColumnFormula>VLOOKUP(I7,'MÃ '!$A$2:$E$1048576,5,0)</calculatedColumnFormula>
    </tableColumn>
    <tableColumn id="16" name="TSG01" dataDxfId="45">
      <calculatedColumnFormula>$P$6</calculatedColumnFormula>
    </tableColumn>
    <tableColumn id="17" name="CT1" dataDxfId="44">
      <calculatedColumnFormula>DAY(Table01[[#This Row],[NGÀY]])&amp;Table01[[#This Row],[TSG01]]&amp;Table01[[#This Row],[MÃ FAST]]</calculatedColumnFormula>
    </tableColumn>
    <tableColumn id="18" name="CT2" dataDxfId="43">
      <calculatedColumnFormula>COUNTIF($Q$7:Q7,Q7)&amp;Q7</calculatedColumnFormula>
    </tableColumn>
    <tableColumn id="19" name="THỰC NHẬN" dataDxfId="42" dataCellStyle="Comma">
      <calculatedColumnFormula>IFERROR(VLOOKUP(R7,Table1[[ct2]:[Số lượng]],13,0),0)</calculatedColumnFormula>
    </tableColumn>
    <tableColumn id="20" name="ĐG FAST" dataDxfId="41" dataCellStyle="Comma">
      <calculatedColumnFormula>IFERROR(VLOOKUP(R7,Table1[[ct2]:[Giá]],14,0),Table01[[#This Row],[ĐƠN GIÁ]])</calculatedColumnFormula>
    </tableColumn>
    <tableColumn id="21" name="THÀNH TIỀN FAST" dataDxfId="40" dataCellStyle="Comma">
      <calculatedColumnFormula>IFERROR((T7*S7),"0")</calculatedColumnFormula>
    </tableColumn>
    <tableColumn id="22" name="lệch sl " dataDxfId="39" dataCellStyle="Comma">
      <calculatedColumnFormula>S7-K7</calculatedColumnFormula>
    </tableColumn>
    <tableColumn id="23" name="lệch tổng tiền" dataDxfId="38" dataCellStyle="Comma">
      <calculatedColumnFormula>Table01[[#This Row],[THÀNH TIỀN FAST]]-Table01[[#This Row],[THÀNH TIỀN]]</calculatedColumnFormula>
    </tableColumn>
    <tableColumn id="24" name="LỆCH ĐƠN GIÁ " dataDxfId="37" dataCellStyle="Comma">
      <calculatedColumnFormula>Table01[[#This Row],[ĐG FAST]]=Table01[[#This Row],[ĐƠN GIÁ]]</calculatedColumnFormula>
    </tableColumn>
    <tableColumn id="26" name="CHECK " dataDxfId="36" dataCellStyle="Comma">
      <calculatedColumnFormula>Table01[[#This Row],[THÀNH TIỀN FAST]]=Table01[[#This Row],[THÀNH TIỀN]]</calculatedColumnFormula>
    </tableColumn>
    <tableColumn id="25" name="Column1" dataDxfId="35"/>
  </tableColumns>
  <tableStyleInfo showFirstColumn="0" showLastColumn="0" showRowStripes="1" showColumnStripes="0"/>
</table>
</file>

<file path=xl/tables/table2.xml><?xml version="1.0" encoding="utf-8"?>
<table xmlns="http://schemas.openxmlformats.org/spreadsheetml/2006/main" id="3" name="Table014" displayName="Table014" ref="A6:Z1000" totalsRowShown="0" headerRowDxfId="96" dataDxfId="94" headerRowBorderDxfId="95" tableBorderDxfId="93" dataCellStyle="Comma">
  <autoFilter ref="A6:Z1000"/>
  <tableColumns count="26">
    <tableColumn id="1" name="MÃ ĐƠN HÀNG" dataDxfId="92"/>
    <tableColumn id="2" name="NGÀY" dataDxfId="91"/>
    <tableColumn id="3" name="MÃ KH" dataDxfId="90"/>
    <tableColumn id="4" name="TÊN KH" dataDxfId="89"/>
    <tableColumn id="5" name="Line ID" dataDxfId="88"/>
    <tableColumn id="6" name="Barcode" dataDxfId="87"/>
    <tableColumn id="7" name="MÃ KHO" dataDxfId="86"/>
    <tableColumn id="8" name="MÃ HÀNG" dataDxfId="85"/>
    <tableColumn id="9" name="TÊN HÀNG" dataDxfId="84"/>
    <tableColumn id="10" name="ĐVT" dataDxfId="83"/>
    <tableColumn id="11" name="SL" dataDxfId="82" dataCellStyle="Comma"/>
    <tableColumn id="12" name="ĐƠN GIÁ" dataDxfId="81"/>
    <tableColumn id="13" name="THÀNH TIỀN" dataDxfId="80">
      <calculatedColumnFormula>K7*L7</calculatedColumnFormula>
    </tableColumn>
    <tableColumn id="14" name="MÃ FAST" dataDxfId="79">
      <calculatedColumnFormula>VLOOKUP(I7,'MÃ '!$A$2:$E$1048576,4,0)</calculatedColumnFormula>
    </tableColumn>
    <tableColumn id="15" name="TÊN FAST" dataDxfId="78">
      <calculatedColumnFormula>VLOOKUP(I7,'MÃ '!$A$2:$E$1048576,5,0)</calculatedColumnFormula>
    </tableColumn>
    <tableColumn id="16" name="TSG06" dataDxfId="77">
      <calculatedColumnFormula>$P$6</calculatedColumnFormula>
    </tableColumn>
    <tableColumn id="17" name="CT1" dataDxfId="76">
      <calculatedColumnFormula>DAY(Table014[[#This Row],[NGÀY]])&amp;Table014[[#This Row],[TSG06]]&amp;Table014[[#This Row],[MÃ FAST]]</calculatedColumnFormula>
    </tableColumn>
    <tableColumn id="18" name="CT2" dataDxfId="75">
      <calculatedColumnFormula>COUNTIF($Q$7:Q7,Q7)&amp;Q7</calculatedColumnFormula>
    </tableColumn>
    <tableColumn id="19" name="THỰC NHẬN" dataDxfId="74" dataCellStyle="Comma">
      <calculatedColumnFormula>IFERROR(VLOOKUP(R7,Table1[[ct2]:[Số lượng]],13,0),0)</calculatedColumnFormula>
    </tableColumn>
    <tableColumn id="20" name="ĐG FAST" dataDxfId="73" dataCellStyle="Comma">
      <calculatedColumnFormula>IFERROR(VLOOKUP(R7,Table1[[ct2]:[Giá]],14,0),Table014[[#This Row],[ĐƠN GIÁ]])</calculatedColumnFormula>
    </tableColumn>
    <tableColumn id="21" name="THÀNH TIỀN FAST" dataDxfId="72" dataCellStyle="Comma">
      <calculatedColumnFormula>IFERROR((T7*S7),"0")</calculatedColumnFormula>
    </tableColumn>
    <tableColumn id="22" name="lệch sl " dataDxfId="71" dataCellStyle="Comma">
      <calculatedColumnFormula>S7-K7</calculatedColumnFormula>
    </tableColumn>
    <tableColumn id="23" name="lệch tổng tiền" dataDxfId="70" dataCellStyle="Comma">
      <calculatedColumnFormula>Table014[[#This Row],[THÀNH TIỀN FAST]]-Table014[[#This Row],[THÀNH TIỀN]]</calculatedColumnFormula>
    </tableColumn>
    <tableColumn id="24" name="LỆCH ĐƠN GIÁ " dataDxfId="69" dataCellStyle="Comma">
      <calculatedColumnFormula>Table014[[#This Row],[ĐG FAST]]=Table014[[#This Row],[ĐƠN GIÁ]]</calculatedColumnFormula>
    </tableColumn>
    <tableColumn id="26" name="CHECK " dataDxfId="68" dataCellStyle="Comma">
      <calculatedColumnFormula>Table014[[#This Row],[THÀNH TIỀN FAST]]=Table014[[#This Row],[THÀNH TIỀN]]</calculatedColumnFormula>
    </tableColumn>
    <tableColumn id="25" name="Column1" dataDxfId="67"/>
  </tableColumns>
  <tableStyleInfo showFirstColumn="0" showLastColumn="0" showRowStripes="1" showColumnStripes="0"/>
</table>
</file>

<file path=xl/tables/table3.xml><?xml version="1.0" encoding="utf-8"?>
<table xmlns="http://schemas.openxmlformats.org/spreadsheetml/2006/main" id="4" name="Table0145" displayName="Table0145" ref="A6:Z1000" totalsRowShown="0" headerRowDxfId="128" dataDxfId="126" headerRowBorderDxfId="127" tableBorderDxfId="125" dataCellStyle="Comma">
  <autoFilter ref="A6:Z1000"/>
  <tableColumns count="26">
    <tableColumn id="1" name="MÃ ĐƠN HÀNG" dataDxfId="124"/>
    <tableColumn id="2" name="NGÀY" dataDxfId="123"/>
    <tableColumn id="3" name="MÃ KH" dataDxfId="122"/>
    <tableColumn id="4" name="TÊN KH" dataDxfId="121"/>
    <tableColumn id="5" name="Line ID" dataDxfId="120"/>
    <tableColumn id="6" name="Barcode" dataDxfId="119"/>
    <tableColumn id="7" name="MÃ KHO" dataDxfId="118"/>
    <tableColumn id="8" name="MÃ HÀNG" dataDxfId="117"/>
    <tableColumn id="9" name="TÊN HÀNG" dataDxfId="116"/>
    <tableColumn id="10" name="ĐVT" dataDxfId="115"/>
    <tableColumn id="11" name="SL" dataDxfId="114" dataCellStyle="Comma"/>
    <tableColumn id="12" name="ĐƠN GIÁ" dataDxfId="113"/>
    <tableColumn id="13" name="THÀNH TIỀN" dataDxfId="112">
      <calculatedColumnFormula>K7*L7</calculatedColumnFormula>
    </tableColumn>
    <tableColumn id="14" name="MÃ FAST" dataDxfId="111">
      <calculatedColumnFormula>VLOOKUP(I7,'MÃ '!$A$2:$E$1048576,4,0)</calculatedColumnFormula>
    </tableColumn>
    <tableColumn id="15" name="TÊN FAST" dataDxfId="110">
      <calculatedColumnFormula>VLOOKUP(I7,'MÃ '!$A$2:$E$1048576,5,0)</calculatedColumnFormula>
    </tableColumn>
    <tableColumn id="16" name="TSG08" dataDxfId="109">
      <calculatedColumnFormula>$P$6</calculatedColumnFormula>
    </tableColumn>
    <tableColumn id="17" name="CT1" dataDxfId="108">
      <calculatedColumnFormula>DAY(Table0145[[#This Row],[NGÀY]])&amp;Table0145[[#This Row],[TSG08]]&amp;Table0145[[#This Row],[MÃ FAST]]</calculatedColumnFormula>
    </tableColumn>
    <tableColumn id="18" name="CT2" dataDxfId="107">
      <calculatedColumnFormula>COUNTIF($Q$7:Q7,Q7)&amp;Q7</calculatedColumnFormula>
    </tableColumn>
    <tableColumn id="19" name="THỰC NHẬN" dataDxfId="106" dataCellStyle="Comma">
      <calculatedColumnFormula>IFERROR(VLOOKUP(R7,Table1[[ct2]:[Số lượng]],13,0),0)</calculatedColumnFormula>
    </tableColumn>
    <tableColumn id="20" name="ĐG FAST" dataDxfId="105" dataCellStyle="Comma">
      <calculatedColumnFormula>IFERROR(VLOOKUP(R7,Table1[[ct2]:[Giá]],14,0),Table0145[[#This Row],[ĐƠN GIÁ]])</calculatedColumnFormula>
    </tableColumn>
    <tableColumn id="21" name="THÀNH TIỀN FAST" dataDxfId="104" dataCellStyle="Comma">
      <calculatedColumnFormula>IFERROR((T7*S7),"0")</calculatedColumnFormula>
    </tableColumn>
    <tableColumn id="22" name="lệch sl " dataDxfId="103" dataCellStyle="Comma">
      <calculatedColumnFormula>S7-K7</calculatedColumnFormula>
    </tableColumn>
    <tableColumn id="23" name="lệch tổng tiền" dataDxfId="102" dataCellStyle="Comma">
      <calculatedColumnFormula>Table0145[[#This Row],[THÀNH TIỀN FAST]]-Table0145[[#This Row],[THÀNH TIỀN]]</calculatedColumnFormula>
    </tableColumn>
    <tableColumn id="24" name="LỆCH ĐƠN GIÁ " dataDxfId="101" dataCellStyle="Comma">
      <calculatedColumnFormula>Table0145[[#This Row],[ĐG FAST]]=Table0145[[#This Row],[ĐƠN GIÁ]]</calculatedColumnFormula>
    </tableColumn>
    <tableColumn id="26" name="CHECK " dataDxfId="100" dataCellStyle="Comma">
      <calculatedColumnFormula>Table0145[[#This Row],[THÀNH TIỀN FAST]]=Table0145[[#This Row],[THÀNH TIỀN]]</calculatedColumnFormula>
    </tableColumn>
    <tableColumn id="25" name="Column1" dataDxfId="99"/>
  </tableColumns>
  <tableStyleInfo showFirstColumn="0" showLastColumn="0" showRowStripes="1" showColumnStripes="0"/>
</table>
</file>

<file path=xl/tables/table4.xml><?xml version="1.0" encoding="utf-8"?>
<table xmlns="http://schemas.openxmlformats.org/spreadsheetml/2006/main" id="5" name="Table01456" displayName="Table01456" ref="A6:Z1000" totalsRowShown="0" headerRowDxfId="160" dataDxfId="158" headerRowBorderDxfId="159" tableBorderDxfId="157" dataCellStyle="Comma">
  <autoFilter ref="A6:Z1000"/>
  <tableColumns count="26">
    <tableColumn id="1" name="MÃ ĐƠN HÀNG" dataDxfId="156"/>
    <tableColumn id="2" name="NGÀY" dataDxfId="155"/>
    <tableColumn id="3" name="MÃ KH" dataDxfId="154"/>
    <tableColumn id="4" name="TÊN KH" dataDxfId="153"/>
    <tableColumn id="5" name="Line ID" dataDxfId="152"/>
    <tableColumn id="6" name="Barcode" dataDxfId="151"/>
    <tableColumn id="7" name="MÃ KHO" dataDxfId="150"/>
    <tableColumn id="8" name="MÃ HÀNG" dataDxfId="149"/>
    <tableColumn id="9" name="TÊN HÀNG" dataDxfId="148"/>
    <tableColumn id="10" name="ĐVT" dataDxfId="147"/>
    <tableColumn id="11" name="SL" dataDxfId="146" dataCellStyle="Comma"/>
    <tableColumn id="12" name="ĐƠN GIÁ" dataDxfId="145"/>
    <tableColumn id="13" name="THÀNH TIỀN" dataDxfId="144">
      <calculatedColumnFormula>K7*L7</calculatedColumnFormula>
    </tableColumn>
    <tableColumn id="14" name="MÃ FAST" dataDxfId="143">
      <calculatedColumnFormula>VLOOKUP(I7,'MÃ '!$A$2:$E$1048576,4,0)</calculatedColumnFormula>
    </tableColumn>
    <tableColumn id="15" name="TÊN FAST" dataDxfId="142">
      <calculatedColumnFormula>VLOOKUP(I7,'MÃ '!$A$2:$E$1048576,5,0)</calculatedColumnFormula>
    </tableColumn>
    <tableColumn id="16" name="TSG09" dataDxfId="141">
      <calculatedColumnFormula>$P$6</calculatedColumnFormula>
    </tableColumn>
    <tableColumn id="17" name="CT1" dataDxfId="140">
      <calculatedColumnFormula>DAY(Table01456[[#This Row],[NGÀY]])&amp;Table01456[[#This Row],[TSG09]]&amp;Table01456[[#This Row],[MÃ FAST]]</calculatedColumnFormula>
    </tableColumn>
    <tableColumn id="18" name="CT2" dataDxfId="139">
      <calculatedColumnFormula>COUNTIF($Q$7:Q7,Q7)&amp;Q7</calculatedColumnFormula>
    </tableColumn>
    <tableColumn id="19" name="THỰC NHẬN" dataDxfId="138" dataCellStyle="Comma">
      <calculatedColumnFormula>IFERROR(VLOOKUP(R7,Table1[[ct2]:[Số lượng]],13,0),0)</calculatedColumnFormula>
    </tableColumn>
    <tableColumn id="20" name="ĐG FAST" dataDxfId="137" dataCellStyle="Comma">
      <calculatedColumnFormula>IFERROR(VLOOKUP(R7,Table1[[ct2]:[Giá]],14,0),Table01456[[#This Row],[ĐƠN GIÁ]])</calculatedColumnFormula>
    </tableColumn>
    <tableColumn id="21" name="THÀNH TIỀN FAST" dataDxfId="136" dataCellStyle="Comma">
      <calculatedColumnFormula>IFERROR((T7*S7),"0")</calculatedColumnFormula>
    </tableColumn>
    <tableColumn id="22" name="lệch sl " dataDxfId="135" dataCellStyle="Comma">
      <calculatedColumnFormula>S7-K7</calculatedColumnFormula>
    </tableColumn>
    <tableColumn id="23" name="lệch tổng tiền" dataDxfId="134" dataCellStyle="Comma">
      <calculatedColumnFormula>Table01456[[#This Row],[THÀNH TIỀN FAST]]-Table01456[[#This Row],[THÀNH TIỀN]]</calculatedColumnFormula>
    </tableColumn>
    <tableColumn id="24" name="LỆCH ĐƠN GIÁ " dataDxfId="133" dataCellStyle="Comma">
      <calculatedColumnFormula>Table01456[[#This Row],[ĐG FAST]]=Table01456[[#This Row],[ĐƠN GIÁ]]</calculatedColumnFormula>
    </tableColumn>
    <tableColumn id="26" name="CHECK " dataDxfId="132" dataCellStyle="Comma">
      <calculatedColumnFormula>Table01456[[#This Row],[THÀNH TIỀN FAST]]=Table01456[[#This Row],[THÀNH TIỀN]]</calculatedColumnFormula>
    </tableColumn>
    <tableColumn id="25" name="Column1" dataDxfId="131"/>
  </tableColumns>
  <tableStyleInfo showFirstColumn="0" showLastColumn="0" showRowStripes="1" showColumnStripes="0"/>
</table>
</file>

<file path=xl/tables/table5.xml><?xml version="1.0" encoding="utf-8"?>
<table xmlns="http://schemas.openxmlformats.org/spreadsheetml/2006/main" id="1" name="Table1" displayName="Table1" ref="A4:AA4999" totalsRowShown="0" headerRowDxfId="34" dataDxfId="33">
  <autoFilter ref="A4:AA4999"/>
  <tableColumns count="27">
    <tableColumn id="1" name="ct1" dataDxfId="32">
      <calculatedColumnFormula>DAY(C5)&amp;Table1[[#This Row],[Bộ phận]]&amp;Table1[[#This Row],[Mã hàng]]</calculatedColumnFormula>
    </tableColumn>
    <tableColumn id="2" name="ct2" dataDxfId="31"/>
    <tableColumn id="3" name="Ngày ct" dataDxfId="30"/>
    <tableColumn id="4" name="Mã ct" dataDxfId="29"/>
    <tableColumn id="5" name="Số ct" dataDxfId="28"/>
    <tableColumn id="6" name="Số hđ" dataDxfId="27"/>
    <tableColumn id="7" name="Áp giá" dataDxfId="26"/>
    <tableColumn id="8" name="Mã ncc" dataDxfId="25"/>
    <tableColumn id="9" name="Tên ncc" dataDxfId="24"/>
    <tableColumn id="10" name="Diễn giải" dataDxfId="23"/>
    <tableColumn id="11" name="Mã hàng" dataDxfId="22"/>
    <tableColumn id="12" name="Tên mặt hàng" dataDxfId="21"/>
    <tableColumn id="13" name="Đvt" dataDxfId="20"/>
    <tableColumn id="14" name="Số lượng" dataDxfId="19"/>
    <tableColumn id="15" name="Giá" dataDxfId="18"/>
    <tableColumn id="16" name="Giá báo" dataDxfId="17"/>
    <tableColumn id="17" name="Tiền" dataDxfId="16"/>
    <tableColumn id="18" name="Thuế suất" dataDxfId="15"/>
    <tableColumn id="19" name="Chênh lệch giá" dataDxfId="14"/>
    <tableColumn id="20" name="Kho hàng" dataDxfId="13"/>
    <tableColumn id="21" name="Mã nx" dataDxfId="12"/>
    <tableColumn id="22" name="Vụ việc" dataDxfId="11"/>
    <tableColumn id="23" name="Bộ phận" dataDxfId="10"/>
    <tableColumn id="25" name="Hợp đồng" dataDxfId="9" dataCellStyle="Comma">
      <calculatedColumnFormula>SUMIF(Table01[CT2],Table1[[#This Row],[ct2]],Table01[THỰC NHẬN])+SUMIF(#REF!,Table1[[#This Row],[ct2]],#REF!)+SUMIF(#REF!,Table1[[#This Row],[ct2]],#REF!)+SUMIF(#REF!,Table1[[#This Row],[ct2]],#REF!)-Table1[[#This Row],[Đvt]]</calculatedColumnFormula>
    </tableColumn>
    <tableColumn id="24" name="Người tạo" dataDxfId="8">
      <calculatedColumnFormula>IF(Table1[[#This Row],[Hợp đồng]]=0,"ĐÚNG","SAI")</calculatedColumnFormula>
    </tableColumn>
    <tableColumn id="26" name="Người sửa" dataDxfId="7"/>
    <tableColumn id="27" name="Column1" dataDxfId="0">
      <calculatedColumnFormula>IFERROR((VLOOKUP(Table1[[#This Row],[ct2]],Table01[[CT2]:[THỰC NHẬN]],2,0)),0)+(IFERROR((VLOOKUP(Table1[[#This Row],[ct2]],Table014[[CT2]:[THỰC NHẬN]],2,0)),0))+(IFERROR((VLOOKUP(Table1[[#This Row],[ct2]],Table0145[[CT2]:[THỰC NHẬN]],2,0)),0))+(IFERROR((VLOOKUP(Table1[[#This Row],[ct2]],Table01456[[CT2]:[THỰC NHẬN]],2,0)),0))-Table1[[#This Row],[Số lượng]]</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Z1000"/>
  <sheetViews>
    <sheetView tabSelected="1" topLeftCell="B1" zoomScale="115" zoomScaleNormal="115" workbookViewId="0">
      <pane ySplit="6" topLeftCell="A172" activePane="bottomLeft" state="frozen"/>
      <selection activeCell="AA17" sqref="AA17"/>
      <selection pane="bottomLeft" activeCell="X3" sqref="X3"/>
    </sheetView>
  </sheetViews>
  <sheetFormatPr defaultColWidth="26" defaultRowHeight="14.25" x14ac:dyDescent="0.2"/>
  <cols>
    <col min="1" max="1" width="19.140625" style="31" hidden="1" customWidth="1"/>
    <col min="2" max="2" width="11.28515625" style="34" bestFit="1" customWidth="1"/>
    <col min="3" max="3" width="11.5703125" style="31" hidden="1" customWidth="1"/>
    <col min="4" max="4" width="14.28515625" style="31" bestFit="1" customWidth="1"/>
    <col min="5" max="5" width="12" style="31" hidden="1" customWidth="1"/>
    <col min="6" max="6" width="13.140625" style="31" hidden="1" customWidth="1"/>
    <col min="7" max="7" width="13" style="31" hidden="1" customWidth="1"/>
    <col min="8" max="8" width="14.28515625" style="31" hidden="1" customWidth="1"/>
    <col min="9" max="9" width="25.5703125" style="31" bestFit="1" customWidth="1"/>
    <col min="10" max="10" width="9.28515625" style="31" bestFit="1" customWidth="1"/>
    <col min="11" max="11" width="13.42578125" style="35" bestFit="1" customWidth="1"/>
    <col min="12" max="12" width="13.5703125" style="31" bestFit="1" customWidth="1"/>
    <col min="13" max="13" width="16.5703125" style="31" bestFit="1" customWidth="1"/>
    <col min="14" max="14" width="13.85546875" style="31" bestFit="1" customWidth="1"/>
    <col min="15" max="15" width="23.85546875" style="31" bestFit="1" customWidth="1"/>
    <col min="16" max="16" width="11.42578125" style="31" bestFit="1" customWidth="1"/>
    <col min="17" max="17" width="21" style="31" hidden="1" customWidth="1"/>
    <col min="18" max="18" width="22.28515625" style="31" hidden="1" customWidth="1"/>
    <col min="19" max="19" width="16.42578125" style="35" bestFit="1" customWidth="1"/>
    <col min="20" max="20" width="13.5703125" style="46" bestFit="1" customWidth="1"/>
    <col min="21" max="21" width="16.5703125" style="46" customWidth="1"/>
    <col min="22" max="22" width="11.5703125" style="32" bestFit="1" customWidth="1"/>
    <col min="23" max="23" width="16.7109375" style="46" bestFit="1" customWidth="1"/>
    <col min="24" max="24" width="19.5703125" style="46" bestFit="1" customWidth="1"/>
    <col min="25" max="25" width="9.140625" style="46" bestFit="1" customWidth="1"/>
    <col min="26" max="26" width="12.85546875" style="31" bestFit="1" customWidth="1"/>
    <col min="27" max="16384" width="26" style="31"/>
  </cols>
  <sheetData>
    <row r="1" spans="1:26" ht="20.25" x14ac:dyDescent="0.2">
      <c r="A1" s="64" t="s">
        <v>49</v>
      </c>
      <c r="B1" s="64"/>
      <c r="C1" s="64"/>
      <c r="D1" s="64"/>
      <c r="E1" s="64"/>
      <c r="F1" s="64"/>
      <c r="G1" s="64"/>
      <c r="H1" s="64"/>
      <c r="I1" s="64"/>
      <c r="J1" s="64"/>
      <c r="K1" s="64"/>
      <c r="L1" s="64"/>
      <c r="M1" s="64"/>
      <c r="N1" s="30"/>
      <c r="O1" s="30"/>
      <c r="P1" s="30"/>
      <c r="Q1" s="30"/>
      <c r="R1" s="30"/>
      <c r="S1" s="31"/>
      <c r="T1" s="31"/>
      <c r="U1" s="31"/>
      <c r="W1" s="31"/>
      <c r="X1" s="31"/>
      <c r="Y1" s="31"/>
    </row>
    <row r="2" spans="1:26" ht="20.25" x14ac:dyDescent="0.2">
      <c r="A2" s="64"/>
      <c r="B2" s="64"/>
      <c r="C2" s="64"/>
      <c r="D2" s="64"/>
      <c r="E2" s="64"/>
      <c r="F2" s="64"/>
      <c r="G2" s="64"/>
      <c r="H2" s="64"/>
      <c r="I2" s="64"/>
      <c r="J2" s="64"/>
      <c r="K2" s="64"/>
      <c r="L2" s="64"/>
      <c r="M2" s="64"/>
      <c r="N2" s="30"/>
      <c r="O2" s="30"/>
      <c r="P2" s="30"/>
      <c r="Q2" s="30"/>
      <c r="R2" s="30"/>
      <c r="S2" s="31"/>
      <c r="T2" s="31"/>
      <c r="U2" s="31"/>
      <c r="W2" s="31"/>
      <c r="X2" s="80">
        <f>W5/M5</f>
        <v>-4.3829255273984916E-2</v>
      </c>
      <c r="Y2" s="33"/>
    </row>
    <row r="3" spans="1:26" ht="35.25" customHeight="1" x14ac:dyDescent="0.2">
      <c r="A3" s="64"/>
      <c r="B3" s="64"/>
      <c r="C3" s="64"/>
      <c r="D3" s="64"/>
      <c r="E3" s="64"/>
      <c r="F3" s="64"/>
      <c r="G3" s="64"/>
      <c r="H3" s="64"/>
      <c r="I3" s="64"/>
      <c r="J3" s="64"/>
      <c r="K3" s="64"/>
      <c r="L3" s="64"/>
      <c r="M3" s="64"/>
      <c r="N3" s="30"/>
      <c r="O3" s="30"/>
      <c r="P3" s="30"/>
      <c r="Q3" s="30"/>
      <c r="R3" s="30">
        <f>DAY(B301)</f>
        <v>15</v>
      </c>
      <c r="S3" s="31"/>
      <c r="T3" s="31"/>
      <c r="U3" s="31"/>
      <c r="W3" s="31"/>
      <c r="X3" s="31"/>
      <c r="Y3" s="31"/>
    </row>
    <row r="4" spans="1:26" x14ac:dyDescent="0.2">
      <c r="S4" s="31" t="b">
        <f>SUMIF(Table1[Mã nx],"tsg01",Table1[Đvt])=S5</f>
        <v>0</v>
      </c>
      <c r="T4" s="31"/>
      <c r="U4" s="31" t="b">
        <f>SUMIF(Table1[Mã nx],"tsg01",Table1[Giá báo])=U5</f>
        <v>0</v>
      </c>
      <c r="W4" s="31"/>
      <c r="X4" s="31"/>
      <c r="Y4" s="31"/>
    </row>
    <row r="5" spans="1:26" s="56" customFormat="1" ht="15" x14ac:dyDescent="0.2">
      <c r="B5" s="57"/>
      <c r="K5" s="58">
        <f>SUM(K7:K1048576)</f>
        <v>1333.18</v>
      </c>
      <c r="M5" s="59">
        <f>SUM(M7:M1048576)</f>
        <v>50171740</v>
      </c>
      <c r="N5" s="59"/>
      <c r="O5" s="59"/>
      <c r="P5" s="59"/>
      <c r="Q5" s="59"/>
      <c r="R5" s="59"/>
      <c r="S5" s="60">
        <f>SUM(S7:S1048576)</f>
        <v>1265.9999999999995</v>
      </c>
      <c r="U5" s="59">
        <f>SUM(U7:U1048576)</f>
        <v>47972750</v>
      </c>
      <c r="V5" s="61">
        <f>SUM(V7:V1048576)</f>
        <v>-67.180000000000007</v>
      </c>
      <c r="W5" s="62">
        <f>SUM(W7:W1048576)</f>
        <v>-2198990</v>
      </c>
      <c r="X5" s="31"/>
      <c r="Y5" s="63"/>
    </row>
    <row r="6" spans="1:26" s="41" customFormat="1" ht="22.5" customHeight="1" x14ac:dyDescent="0.25">
      <c r="A6" s="36" t="s">
        <v>0</v>
      </c>
      <c r="B6" s="37" t="s">
        <v>1</v>
      </c>
      <c r="C6" s="36" t="s">
        <v>2</v>
      </c>
      <c r="D6" s="36" t="s">
        <v>3</v>
      </c>
      <c r="E6" s="36" t="s">
        <v>4</v>
      </c>
      <c r="F6" s="36" t="s">
        <v>5</v>
      </c>
      <c r="G6" s="36" t="s">
        <v>6</v>
      </c>
      <c r="H6" s="36" t="s">
        <v>7</v>
      </c>
      <c r="I6" s="36" t="s">
        <v>8</v>
      </c>
      <c r="J6" s="36" t="s">
        <v>9</v>
      </c>
      <c r="K6" s="38" t="s">
        <v>10</v>
      </c>
      <c r="L6" s="36" t="s">
        <v>11</v>
      </c>
      <c r="M6" s="36" t="s">
        <v>12</v>
      </c>
      <c r="N6" s="36" t="s">
        <v>343</v>
      </c>
      <c r="O6" s="36" t="s">
        <v>344</v>
      </c>
      <c r="P6" s="36" t="s">
        <v>317</v>
      </c>
      <c r="Q6" s="36" t="s">
        <v>345</v>
      </c>
      <c r="R6" s="36" t="s">
        <v>346</v>
      </c>
      <c r="S6" s="39" t="s">
        <v>52</v>
      </c>
      <c r="T6" s="39" t="s">
        <v>53</v>
      </c>
      <c r="U6" s="39" t="s">
        <v>54</v>
      </c>
      <c r="V6" s="40" t="s">
        <v>512</v>
      </c>
      <c r="W6" s="39" t="s">
        <v>513</v>
      </c>
      <c r="X6" s="39" t="s">
        <v>347</v>
      </c>
      <c r="Y6" s="39" t="s">
        <v>514</v>
      </c>
      <c r="Z6" s="39" t="s">
        <v>348</v>
      </c>
    </row>
    <row r="7" spans="1:26" ht="15" x14ac:dyDescent="0.2">
      <c r="A7" s="1"/>
      <c r="B7" s="2" t="s">
        <v>354</v>
      </c>
      <c r="C7" s="42"/>
      <c r="D7" s="7" t="s">
        <v>13</v>
      </c>
      <c r="E7" s="43"/>
      <c r="F7" s="43"/>
      <c r="G7" s="43"/>
      <c r="H7" s="43"/>
      <c r="I7" s="7" t="s">
        <v>14</v>
      </c>
      <c r="J7" s="7" t="s">
        <v>15</v>
      </c>
      <c r="K7" s="28">
        <v>10</v>
      </c>
      <c r="L7" s="8">
        <v>8500</v>
      </c>
      <c r="M7" s="8">
        <f>K7*L7</f>
        <v>85000</v>
      </c>
      <c r="N7" s="21" t="str">
        <f>VLOOKUP(I7,'MÃ '!$A$2:$E$1048576,4,0)</f>
        <v>NL300107</v>
      </c>
      <c r="O7" s="21" t="str">
        <f>VLOOKUP(I7,'MÃ '!$A$2:$E$1048576,5,0)</f>
        <v>Ngô ngọt ( Bắp trái)</v>
      </c>
      <c r="P7" s="21" t="str">
        <f>$P$6</f>
        <v>TSG01</v>
      </c>
      <c r="Q7" s="21" t="str">
        <f>DAY(Table01[[#This Row],[NGÀY]])&amp;Table01[[#This Row],[TSG01]]&amp;Table01[[#This Row],[MÃ FAST]]</f>
        <v>1TSG01NL300107</v>
      </c>
      <c r="R7" s="21" t="str">
        <f>COUNTIF($Q$7:Q7,Q7)&amp;Q7</f>
        <v>11TSG01NL300107</v>
      </c>
      <c r="S7" s="44">
        <f>IFERROR(VLOOKUP(R7,Table1[[ct2]:[Số lượng]],13,0),0)</f>
        <v>10</v>
      </c>
      <c r="T7" s="45">
        <f>IFERROR(VLOOKUP(R7,Table1[[ct2]:[Giá]],14,0),Table01[[#This Row],[ĐƠN GIÁ]])</f>
        <v>8500</v>
      </c>
      <c r="U7" s="45">
        <f>IFERROR((T7*S7),"0")</f>
        <v>85000</v>
      </c>
      <c r="V7" s="32">
        <f>S7-K7</f>
        <v>0</v>
      </c>
      <c r="W7" s="45">
        <f>Table01[[#This Row],[THÀNH TIỀN FAST]]-Table01[[#This Row],[THÀNH TIỀN]]</f>
        <v>0</v>
      </c>
      <c r="X7" s="46" t="b">
        <f>Table01[[#This Row],[ĐG FAST]]=Table01[[#This Row],[ĐƠN GIÁ]]</f>
        <v>1</v>
      </c>
      <c r="Y7" s="47" t="b">
        <f>Table01[[#This Row],[THÀNH TIỀN FAST]]=Table01[[#This Row],[THÀNH TIỀN]]</f>
        <v>1</v>
      </c>
      <c r="Z7" s="48"/>
    </row>
    <row r="8" spans="1:26" ht="15" x14ac:dyDescent="0.2">
      <c r="A8" s="1"/>
      <c r="B8" s="2" t="s">
        <v>354</v>
      </c>
      <c r="C8" s="42"/>
      <c r="D8" s="7" t="s">
        <v>13</v>
      </c>
      <c r="E8" s="43"/>
      <c r="F8" s="43"/>
      <c r="G8" s="43"/>
      <c r="H8" s="43"/>
      <c r="I8" s="7" t="s">
        <v>18</v>
      </c>
      <c r="J8" s="7" t="s">
        <v>17</v>
      </c>
      <c r="K8" s="28">
        <v>2</v>
      </c>
      <c r="L8" s="8">
        <v>45000</v>
      </c>
      <c r="M8" s="8">
        <f t="shared" ref="M8:M71" si="0">K8*L8</f>
        <v>90000</v>
      </c>
      <c r="N8" s="21" t="str">
        <f>VLOOKUP(I8,'MÃ '!$A$2:$E$1048576,4,0)</f>
        <v>NL300203</v>
      </c>
      <c r="O8" s="21" t="str">
        <f>VLOOKUP(I8,'MÃ '!$A$2:$E$1048576,5,0)</f>
        <v>Cải bó xôi</v>
      </c>
      <c r="P8" s="21" t="str">
        <f t="shared" ref="P8:P71" si="1">$P$6</f>
        <v>TSG01</v>
      </c>
      <c r="Q8" s="21" t="str">
        <f>DAY(Table01[[#This Row],[NGÀY]])&amp;Table01[[#This Row],[TSG01]]&amp;Table01[[#This Row],[MÃ FAST]]</f>
        <v>1TSG01NL300203</v>
      </c>
      <c r="R8" s="21" t="str">
        <f>COUNTIF($Q$7:Q8,Q8)&amp;Q8</f>
        <v>11TSG01NL300203</v>
      </c>
      <c r="S8" s="44">
        <f>IFERROR(VLOOKUP(R8,Table1[[ct2]:[Số lượng]],13,0),0)</f>
        <v>1.7</v>
      </c>
      <c r="T8" s="45">
        <f>IFERROR(VLOOKUP(R8,Table1[[ct2]:[Giá]],14,0),Table01[[#This Row],[ĐƠN GIÁ]])</f>
        <v>45000</v>
      </c>
      <c r="U8" s="45">
        <f t="shared" ref="U8:U71" si="2">IFERROR((T8*S8),"0")</f>
        <v>76500</v>
      </c>
      <c r="V8" s="32">
        <f t="shared" ref="V8:V71" si="3">S8-K8</f>
        <v>-0.30000000000000004</v>
      </c>
      <c r="W8" s="45">
        <f>Table01[[#This Row],[THÀNH TIỀN FAST]]-Table01[[#This Row],[THÀNH TIỀN]]</f>
        <v>-13500</v>
      </c>
      <c r="X8" s="46" t="b">
        <f>Table01[[#This Row],[ĐG FAST]]=Table01[[#This Row],[ĐƠN GIÁ]]</f>
        <v>1</v>
      </c>
      <c r="Y8" s="47" t="b">
        <f>Table01[[#This Row],[THÀNH TIỀN FAST]]=Table01[[#This Row],[THÀNH TIỀN]]</f>
        <v>0</v>
      </c>
      <c r="Z8" s="48"/>
    </row>
    <row r="9" spans="1:26" ht="15" x14ac:dyDescent="0.2">
      <c r="A9" s="1"/>
      <c r="B9" s="2" t="s">
        <v>354</v>
      </c>
      <c r="C9" s="42"/>
      <c r="D9" s="7" t="s">
        <v>13</v>
      </c>
      <c r="E9" s="43"/>
      <c r="F9" s="43"/>
      <c r="G9" s="43"/>
      <c r="H9" s="43"/>
      <c r="I9" s="7" t="s">
        <v>19</v>
      </c>
      <c r="J9" s="7" t="s">
        <v>17</v>
      </c>
      <c r="K9" s="28">
        <v>2</v>
      </c>
      <c r="L9" s="8">
        <v>50000</v>
      </c>
      <c r="M9" s="8">
        <f t="shared" si="0"/>
        <v>100000</v>
      </c>
      <c r="N9" s="21" t="str">
        <f>VLOOKUP(I9,'MÃ '!$A$2:$E$1048576,4,0)</f>
        <v>NL300013</v>
      </c>
      <c r="O9" s="21" t="str">
        <f>VLOOKUP(I9,'MÃ '!$A$2:$E$1048576,5,0)</f>
        <v>Cà chua</v>
      </c>
      <c r="P9" s="21" t="str">
        <f t="shared" si="1"/>
        <v>TSG01</v>
      </c>
      <c r="Q9" s="21" t="str">
        <f>DAY(Table01[[#This Row],[NGÀY]])&amp;Table01[[#This Row],[TSG01]]&amp;Table01[[#This Row],[MÃ FAST]]</f>
        <v>1TSG01NL300013</v>
      </c>
      <c r="R9" s="21" t="str">
        <f>COUNTIF($Q$7:Q9,Q9)&amp;Q9</f>
        <v>11TSG01NL300013</v>
      </c>
      <c r="S9" s="44">
        <f>IFERROR(VLOOKUP(R9,Table1[[ct2]:[Số lượng]],13,0),0)</f>
        <v>2</v>
      </c>
      <c r="T9" s="45">
        <f>IFERROR(VLOOKUP(R9,Table1[[ct2]:[Giá]],14,0),Table01[[#This Row],[ĐƠN GIÁ]])</f>
        <v>50000</v>
      </c>
      <c r="U9" s="45">
        <f t="shared" si="2"/>
        <v>100000</v>
      </c>
      <c r="V9" s="32">
        <f t="shared" si="3"/>
        <v>0</v>
      </c>
      <c r="W9" s="45">
        <f>Table01[[#This Row],[THÀNH TIỀN FAST]]-Table01[[#This Row],[THÀNH TIỀN]]</f>
        <v>0</v>
      </c>
      <c r="X9" s="46" t="b">
        <f>Table01[[#This Row],[ĐG FAST]]=Table01[[#This Row],[ĐƠN GIÁ]]</f>
        <v>1</v>
      </c>
      <c r="Y9" s="47" t="b">
        <f>Table01[[#This Row],[THÀNH TIỀN FAST]]=Table01[[#This Row],[THÀNH TIỀN]]</f>
        <v>1</v>
      </c>
      <c r="Z9" s="48"/>
    </row>
    <row r="10" spans="1:26" ht="15" x14ac:dyDescent="0.2">
      <c r="A10" s="1"/>
      <c r="B10" s="2" t="s">
        <v>354</v>
      </c>
      <c r="C10" s="42"/>
      <c r="D10" s="7" t="s">
        <v>13</v>
      </c>
      <c r="E10" s="43"/>
      <c r="F10" s="43"/>
      <c r="G10" s="43"/>
      <c r="H10" s="43"/>
      <c r="I10" s="7" t="s">
        <v>20</v>
      </c>
      <c r="J10" s="7" t="s">
        <v>17</v>
      </c>
      <c r="K10" s="28">
        <v>10</v>
      </c>
      <c r="L10" s="8">
        <v>18000</v>
      </c>
      <c r="M10" s="8">
        <f t="shared" si="0"/>
        <v>180000</v>
      </c>
      <c r="N10" s="21" t="str">
        <f>VLOOKUP(I10,'MÃ '!$A$2:$E$1048576,4,0)</f>
        <v>NL300022</v>
      </c>
      <c r="O10" s="21" t="str">
        <f>VLOOKUP(I10,'MÃ '!$A$2:$E$1048576,5,0)</f>
        <v>Cải thảo</v>
      </c>
      <c r="P10" s="21" t="str">
        <f t="shared" si="1"/>
        <v>TSG01</v>
      </c>
      <c r="Q10" s="21" t="str">
        <f>DAY(Table01[[#This Row],[NGÀY]])&amp;Table01[[#This Row],[TSG01]]&amp;Table01[[#This Row],[MÃ FAST]]</f>
        <v>1TSG01NL300022</v>
      </c>
      <c r="R10" s="21" t="str">
        <f>COUNTIF($Q$7:Q10,Q10)&amp;Q10</f>
        <v>11TSG01NL300022</v>
      </c>
      <c r="S10" s="44">
        <f>IFERROR(VLOOKUP(R10,Table1[[ct2]:[Số lượng]],13,0),0)</f>
        <v>9.5</v>
      </c>
      <c r="T10" s="45">
        <f>IFERROR(VLOOKUP(R10,Table1[[ct2]:[Giá]],14,0),Table01[[#This Row],[ĐƠN GIÁ]])</f>
        <v>18000</v>
      </c>
      <c r="U10" s="45">
        <f t="shared" si="2"/>
        <v>171000</v>
      </c>
      <c r="V10" s="32">
        <f t="shared" si="3"/>
        <v>-0.5</v>
      </c>
      <c r="W10" s="45">
        <f>Table01[[#This Row],[THÀNH TIỀN FAST]]-Table01[[#This Row],[THÀNH TIỀN]]</f>
        <v>-9000</v>
      </c>
      <c r="X10" s="46" t="b">
        <f>Table01[[#This Row],[ĐG FAST]]=Table01[[#This Row],[ĐƠN GIÁ]]</f>
        <v>1</v>
      </c>
      <c r="Y10" s="47" t="b">
        <f>Table01[[#This Row],[THÀNH TIỀN FAST]]=Table01[[#This Row],[THÀNH TIỀN]]</f>
        <v>0</v>
      </c>
      <c r="Z10" s="48"/>
    </row>
    <row r="11" spans="1:26" ht="15" x14ac:dyDescent="0.2">
      <c r="A11" s="1"/>
      <c r="B11" s="2" t="s">
        <v>354</v>
      </c>
      <c r="C11" s="42"/>
      <c r="D11" s="7" t="s">
        <v>13</v>
      </c>
      <c r="E11" s="43"/>
      <c r="F11" s="43"/>
      <c r="G11" s="43"/>
      <c r="H11" s="43"/>
      <c r="I11" s="7" t="s">
        <v>21</v>
      </c>
      <c r="J11" s="7" t="s">
        <v>17</v>
      </c>
      <c r="K11" s="28">
        <v>0.9</v>
      </c>
      <c r="L11" s="8">
        <v>75000</v>
      </c>
      <c r="M11" s="8">
        <f t="shared" si="0"/>
        <v>67500</v>
      </c>
      <c r="N11" s="21" t="str">
        <f>VLOOKUP(I11,'MÃ '!$A$2:$E$1048576,4,0)</f>
        <v>NL600067</v>
      </c>
      <c r="O11" s="21" t="str">
        <f>VLOOKUP(I11,'MÃ '!$A$2:$E$1048576,5,0)</f>
        <v>Cam vàng</v>
      </c>
      <c r="P11" s="21" t="str">
        <f t="shared" si="1"/>
        <v>TSG01</v>
      </c>
      <c r="Q11" s="21" t="str">
        <f>DAY(Table01[[#This Row],[NGÀY]])&amp;Table01[[#This Row],[TSG01]]&amp;Table01[[#This Row],[MÃ FAST]]</f>
        <v>1TSG01NL600067</v>
      </c>
      <c r="R11" s="21" t="str">
        <f>COUNTIF($Q$7:Q11,Q11)&amp;Q11</f>
        <v>11TSG01NL600067</v>
      </c>
      <c r="S11" s="44">
        <f>IFERROR(VLOOKUP(R11,Table1[[ct2]:[Số lượng]],13,0),0)</f>
        <v>0.9</v>
      </c>
      <c r="T11" s="45">
        <f>IFERROR(VLOOKUP(R11,Table1[[ct2]:[Giá]],14,0),Table01[[#This Row],[ĐƠN GIÁ]])</f>
        <v>75000</v>
      </c>
      <c r="U11" s="45">
        <f t="shared" si="2"/>
        <v>67500</v>
      </c>
      <c r="V11" s="32">
        <f t="shared" si="3"/>
        <v>0</v>
      </c>
      <c r="W11" s="45">
        <f>Table01[[#This Row],[THÀNH TIỀN FAST]]-Table01[[#This Row],[THÀNH TIỀN]]</f>
        <v>0</v>
      </c>
      <c r="X11" s="46" t="b">
        <f>Table01[[#This Row],[ĐG FAST]]=Table01[[#This Row],[ĐƠN GIÁ]]</f>
        <v>1</v>
      </c>
      <c r="Y11" s="47" t="b">
        <f>Table01[[#This Row],[THÀNH TIỀN FAST]]=Table01[[#This Row],[THÀNH TIỀN]]</f>
        <v>1</v>
      </c>
      <c r="Z11" s="48"/>
    </row>
    <row r="12" spans="1:26" ht="15" x14ac:dyDescent="0.2">
      <c r="A12" s="1"/>
      <c r="B12" s="2" t="s">
        <v>354</v>
      </c>
      <c r="C12" s="42"/>
      <c r="D12" s="7" t="s">
        <v>13</v>
      </c>
      <c r="E12" s="43"/>
      <c r="F12" s="43"/>
      <c r="G12" s="43"/>
      <c r="H12" s="43"/>
      <c r="I12" s="7" t="s">
        <v>48</v>
      </c>
      <c r="J12" s="7" t="s">
        <v>17</v>
      </c>
      <c r="K12" s="28">
        <v>0.5</v>
      </c>
      <c r="L12" s="8">
        <v>95000</v>
      </c>
      <c r="M12" s="8">
        <f t="shared" si="0"/>
        <v>47500</v>
      </c>
      <c r="N12" s="21" t="str">
        <f>VLOOKUP(I12,'MÃ '!$A$2:$E$1048576,4,0)</f>
        <v>NL600068</v>
      </c>
      <c r="O12" s="21" t="str">
        <f>VLOOKUP(I12,'MÃ '!$A$2:$E$1048576,5,0)</f>
        <v>Chanh vàng</v>
      </c>
      <c r="P12" s="21" t="str">
        <f t="shared" si="1"/>
        <v>TSG01</v>
      </c>
      <c r="Q12" s="21" t="str">
        <f>DAY(Table01[[#This Row],[NGÀY]])&amp;Table01[[#This Row],[TSG01]]&amp;Table01[[#This Row],[MÃ FAST]]</f>
        <v>1TSG01NL600068</v>
      </c>
      <c r="R12" s="21" t="str">
        <f>COUNTIF($Q$7:Q12,Q12)&amp;Q12</f>
        <v>11TSG01NL600068</v>
      </c>
      <c r="S12" s="44">
        <f>IFERROR(VLOOKUP(R12,Table1[[ct2]:[Số lượng]],13,0),0)</f>
        <v>0.5</v>
      </c>
      <c r="T12" s="45">
        <f>IFERROR(VLOOKUP(R12,Table1[[ct2]:[Giá]],14,0),Table01[[#This Row],[ĐƠN GIÁ]])</f>
        <v>95000</v>
      </c>
      <c r="U12" s="45">
        <f t="shared" si="2"/>
        <v>47500</v>
      </c>
      <c r="V12" s="32">
        <f t="shared" si="3"/>
        <v>0</v>
      </c>
      <c r="W12" s="45">
        <f>Table01[[#This Row],[THÀNH TIỀN FAST]]-Table01[[#This Row],[THÀNH TIỀN]]</f>
        <v>0</v>
      </c>
      <c r="X12" s="46" t="b">
        <f>Table01[[#This Row],[ĐG FAST]]=Table01[[#This Row],[ĐƠN GIÁ]]</f>
        <v>1</v>
      </c>
      <c r="Y12" s="47" t="b">
        <f>Table01[[#This Row],[THÀNH TIỀN FAST]]=Table01[[#This Row],[THÀNH TIỀN]]</f>
        <v>1</v>
      </c>
      <c r="Z12" s="48"/>
    </row>
    <row r="13" spans="1:26" ht="15" x14ac:dyDescent="0.2">
      <c r="A13" s="1"/>
      <c r="B13" s="2" t="s">
        <v>354</v>
      </c>
      <c r="C13" s="42"/>
      <c r="D13" s="7" t="s">
        <v>13</v>
      </c>
      <c r="E13" s="43"/>
      <c r="F13" s="43"/>
      <c r="G13" s="43"/>
      <c r="H13" s="43"/>
      <c r="I13" s="7" t="s">
        <v>45</v>
      </c>
      <c r="J13" s="7" t="s">
        <v>17</v>
      </c>
      <c r="K13" s="28">
        <v>1.2</v>
      </c>
      <c r="L13" s="8">
        <v>13000</v>
      </c>
      <c r="M13" s="8">
        <f t="shared" si="0"/>
        <v>15600</v>
      </c>
      <c r="N13" s="21" t="str">
        <f>VLOOKUP(I13,'MÃ '!$A$2:$E$1048576,4,0)</f>
        <v>NL300033</v>
      </c>
      <c r="O13" s="21" t="str">
        <f>VLOOKUP(I13,'MÃ '!$A$2:$E$1048576,5,0)</f>
        <v>Củ cải trắng</v>
      </c>
      <c r="P13" s="21" t="str">
        <f t="shared" si="1"/>
        <v>TSG01</v>
      </c>
      <c r="Q13" s="21" t="str">
        <f>DAY(Table01[[#This Row],[NGÀY]])&amp;Table01[[#This Row],[TSG01]]&amp;Table01[[#This Row],[MÃ FAST]]</f>
        <v>1TSG01NL300033</v>
      </c>
      <c r="R13" s="21" t="str">
        <f>COUNTIF($Q$7:Q13,Q13)&amp;Q13</f>
        <v>11TSG01NL300033</v>
      </c>
      <c r="S13" s="44">
        <f>IFERROR(VLOOKUP(R13,Table1[[ct2]:[Số lượng]],13,0),0)</f>
        <v>1.2</v>
      </c>
      <c r="T13" s="45">
        <f>IFERROR(VLOOKUP(R13,Table1[[ct2]:[Giá]],14,0),Table01[[#This Row],[ĐƠN GIÁ]])</f>
        <v>13000</v>
      </c>
      <c r="U13" s="45">
        <f t="shared" si="2"/>
        <v>15600</v>
      </c>
      <c r="V13" s="32">
        <f t="shared" si="3"/>
        <v>0</v>
      </c>
      <c r="W13" s="45">
        <f>Table01[[#This Row],[THÀNH TIỀN FAST]]-Table01[[#This Row],[THÀNH TIỀN]]</f>
        <v>0</v>
      </c>
      <c r="X13" s="46" t="b">
        <f>Table01[[#This Row],[ĐG FAST]]=Table01[[#This Row],[ĐƠN GIÁ]]</f>
        <v>1</v>
      </c>
      <c r="Y13" s="47" t="b">
        <f>Table01[[#This Row],[THÀNH TIỀN FAST]]=Table01[[#This Row],[THÀNH TIỀN]]</f>
        <v>1</v>
      </c>
      <c r="Z13" s="48"/>
    </row>
    <row r="14" spans="1:26" ht="15" x14ac:dyDescent="0.2">
      <c r="A14" s="1"/>
      <c r="B14" s="2" t="s">
        <v>354</v>
      </c>
      <c r="C14" s="42"/>
      <c r="D14" s="7" t="s">
        <v>13</v>
      </c>
      <c r="E14" s="43"/>
      <c r="F14" s="43"/>
      <c r="G14" s="43"/>
      <c r="H14" s="43"/>
      <c r="I14" s="7" t="s">
        <v>24</v>
      </c>
      <c r="J14" s="7" t="s">
        <v>17</v>
      </c>
      <c r="K14" s="28">
        <v>2</v>
      </c>
      <c r="L14" s="8">
        <v>47000</v>
      </c>
      <c r="M14" s="8">
        <f t="shared" si="0"/>
        <v>94000</v>
      </c>
      <c r="N14" s="21" t="str">
        <f>VLOOKUP(I14,'MÃ '!$A$2:$E$1048576,4,0)</f>
        <v>NL300036</v>
      </c>
      <c r="O14" s="21" t="str">
        <f>VLOOKUP(I14,'MÃ '!$A$2:$E$1048576,5,0)</f>
        <v>Củ sen</v>
      </c>
      <c r="P14" s="21" t="str">
        <f t="shared" si="1"/>
        <v>TSG01</v>
      </c>
      <c r="Q14" s="21" t="str">
        <f>DAY(Table01[[#This Row],[NGÀY]])&amp;Table01[[#This Row],[TSG01]]&amp;Table01[[#This Row],[MÃ FAST]]</f>
        <v>1TSG01NL300036</v>
      </c>
      <c r="R14" s="21" t="str">
        <f>COUNTIF($Q$7:Q14,Q14)&amp;Q14</f>
        <v>11TSG01NL300036</v>
      </c>
      <c r="S14" s="44">
        <f>IFERROR(VLOOKUP(R14,Table1[[ct2]:[Số lượng]],13,0),0)</f>
        <v>1.8</v>
      </c>
      <c r="T14" s="45">
        <f>IFERROR(VLOOKUP(R14,Table1[[ct2]:[Giá]],14,0),Table01[[#This Row],[ĐƠN GIÁ]])</f>
        <v>47000</v>
      </c>
      <c r="U14" s="45">
        <f t="shared" si="2"/>
        <v>84600</v>
      </c>
      <c r="V14" s="32">
        <f t="shared" si="3"/>
        <v>-0.19999999999999996</v>
      </c>
      <c r="W14" s="45">
        <f>Table01[[#This Row],[THÀNH TIỀN FAST]]-Table01[[#This Row],[THÀNH TIỀN]]</f>
        <v>-9400</v>
      </c>
      <c r="X14" s="46" t="b">
        <f>Table01[[#This Row],[ĐG FAST]]=Table01[[#This Row],[ĐƠN GIÁ]]</f>
        <v>1</v>
      </c>
      <c r="Y14" s="47" t="b">
        <f>Table01[[#This Row],[THÀNH TIỀN FAST]]=Table01[[#This Row],[THÀNH TIỀN]]</f>
        <v>0</v>
      </c>
      <c r="Z14" s="48"/>
    </row>
    <row r="15" spans="1:26" ht="15" x14ac:dyDescent="0.2">
      <c r="A15" s="1"/>
      <c r="B15" s="2" t="s">
        <v>354</v>
      </c>
      <c r="C15" s="42"/>
      <c r="D15" s="7" t="s">
        <v>13</v>
      </c>
      <c r="E15" s="43"/>
      <c r="F15" s="43"/>
      <c r="G15" s="43"/>
      <c r="H15" s="43"/>
      <c r="I15" s="7" t="s">
        <v>25</v>
      </c>
      <c r="J15" s="7" t="s">
        <v>17</v>
      </c>
      <c r="K15" s="28">
        <v>20</v>
      </c>
      <c r="L15" s="8">
        <v>18000</v>
      </c>
      <c r="M15" s="8">
        <f t="shared" si="0"/>
        <v>360000</v>
      </c>
      <c r="N15" s="21" t="str">
        <f>VLOOKUP(I15,'MÃ '!$A$2:$E$1048576,4,0)</f>
        <v>NL600004</v>
      </c>
      <c r="O15" s="21" t="str">
        <f>VLOOKUP(I15,'MÃ '!$A$2:$E$1048576,5,0)</f>
        <v>Dưa hấu</v>
      </c>
      <c r="P15" s="21" t="str">
        <f t="shared" si="1"/>
        <v>TSG01</v>
      </c>
      <c r="Q15" s="21" t="str">
        <f>DAY(Table01[[#This Row],[NGÀY]])&amp;Table01[[#This Row],[TSG01]]&amp;Table01[[#This Row],[MÃ FAST]]</f>
        <v>1TSG01NL600004</v>
      </c>
      <c r="R15" s="21" t="str">
        <f>COUNTIF($Q$7:Q15,Q15)&amp;Q15</f>
        <v>11TSG01NL600004</v>
      </c>
      <c r="S15" s="44">
        <f>IFERROR(VLOOKUP(R15,Table1[[ct2]:[Số lượng]],13,0),0)</f>
        <v>20</v>
      </c>
      <c r="T15" s="45">
        <f>IFERROR(VLOOKUP(R15,Table1[[ct2]:[Giá]],14,0),Table01[[#This Row],[ĐƠN GIÁ]])</f>
        <v>18000</v>
      </c>
      <c r="U15" s="45">
        <f t="shared" si="2"/>
        <v>360000</v>
      </c>
      <c r="V15" s="32">
        <f t="shared" si="3"/>
        <v>0</v>
      </c>
      <c r="W15" s="45">
        <f>Table01[[#This Row],[THÀNH TIỀN FAST]]-Table01[[#This Row],[THÀNH TIỀN]]</f>
        <v>0</v>
      </c>
      <c r="X15" s="46" t="b">
        <f>Table01[[#This Row],[ĐG FAST]]=Table01[[#This Row],[ĐƠN GIÁ]]</f>
        <v>1</v>
      </c>
      <c r="Y15" s="47" t="b">
        <f>Table01[[#This Row],[THÀNH TIỀN FAST]]=Table01[[#This Row],[THÀNH TIỀN]]</f>
        <v>1</v>
      </c>
      <c r="Z15" s="48"/>
    </row>
    <row r="16" spans="1:26" ht="15" x14ac:dyDescent="0.2">
      <c r="A16" s="1"/>
      <c r="B16" s="2" t="s">
        <v>354</v>
      </c>
      <c r="C16" s="42"/>
      <c r="D16" s="7" t="s">
        <v>13</v>
      </c>
      <c r="E16" s="43"/>
      <c r="F16" s="43"/>
      <c r="G16" s="43"/>
      <c r="H16" s="43"/>
      <c r="I16" s="7" t="s">
        <v>27</v>
      </c>
      <c r="J16" s="7" t="s">
        <v>17</v>
      </c>
      <c r="K16" s="28">
        <v>1</v>
      </c>
      <c r="L16" s="8">
        <v>55000</v>
      </c>
      <c r="M16" s="8">
        <f t="shared" si="0"/>
        <v>55000</v>
      </c>
      <c r="N16" s="21" t="str">
        <f>VLOOKUP(I16,'MÃ '!$A$2:$E$1048576,4,0)</f>
        <v>NL300058</v>
      </c>
      <c r="O16" s="21" t="str">
        <f>VLOOKUP(I16,'MÃ '!$A$2:$E$1048576,5,0)</f>
        <v>Hành lá</v>
      </c>
      <c r="P16" s="21" t="str">
        <f t="shared" si="1"/>
        <v>TSG01</v>
      </c>
      <c r="Q16" s="21" t="str">
        <f>DAY(Table01[[#This Row],[NGÀY]])&amp;Table01[[#This Row],[TSG01]]&amp;Table01[[#This Row],[MÃ FAST]]</f>
        <v>1TSG01NL300058</v>
      </c>
      <c r="R16" s="21" t="str">
        <f>COUNTIF($Q$7:Q16,Q16)&amp;Q16</f>
        <v>11TSG01NL300058</v>
      </c>
      <c r="S16" s="44">
        <f>IFERROR(VLOOKUP(R16,Table1[[ct2]:[Số lượng]],13,0),0)</f>
        <v>1</v>
      </c>
      <c r="T16" s="45">
        <f>IFERROR(VLOOKUP(R16,Table1[[ct2]:[Giá]],14,0),Table01[[#This Row],[ĐƠN GIÁ]])</f>
        <v>55000</v>
      </c>
      <c r="U16" s="45">
        <f t="shared" si="2"/>
        <v>55000</v>
      </c>
      <c r="V16" s="32">
        <f t="shared" si="3"/>
        <v>0</v>
      </c>
      <c r="W16" s="45">
        <f>Table01[[#This Row],[THÀNH TIỀN FAST]]-Table01[[#This Row],[THÀNH TIỀN]]</f>
        <v>0</v>
      </c>
      <c r="X16" s="46" t="b">
        <f>Table01[[#This Row],[ĐG FAST]]=Table01[[#This Row],[ĐƠN GIÁ]]</f>
        <v>1</v>
      </c>
      <c r="Y16" s="47" t="b">
        <f>Table01[[#This Row],[THÀNH TIỀN FAST]]=Table01[[#This Row],[THÀNH TIỀN]]</f>
        <v>1</v>
      </c>
      <c r="Z16" s="48"/>
    </row>
    <row r="17" spans="1:26" ht="15" x14ac:dyDescent="0.2">
      <c r="A17" s="1"/>
      <c r="B17" s="2" t="s">
        <v>354</v>
      </c>
      <c r="C17" s="42"/>
      <c r="D17" s="7" t="s">
        <v>13</v>
      </c>
      <c r="E17" s="43"/>
      <c r="F17" s="43"/>
      <c r="G17" s="43"/>
      <c r="H17" s="43"/>
      <c r="I17" s="7" t="s">
        <v>28</v>
      </c>
      <c r="J17" s="7" t="s">
        <v>29</v>
      </c>
      <c r="K17" s="28">
        <v>1</v>
      </c>
      <c r="L17" s="8">
        <v>80000</v>
      </c>
      <c r="M17" s="8">
        <f t="shared" si="0"/>
        <v>80000</v>
      </c>
      <c r="N17" s="21" t="str">
        <f>VLOOKUP(I17,'MÃ '!$A$2:$E$1048576,4,0)</f>
        <v>NL300218</v>
      </c>
      <c r="O17" s="21" t="str">
        <f>VLOOKUP(I17,'MÃ '!$A$2:$E$1048576,5,0)</f>
        <v>Hoa cúc (decor) bó</v>
      </c>
      <c r="P17" s="21" t="str">
        <f t="shared" si="1"/>
        <v>TSG01</v>
      </c>
      <c r="Q17" s="21" t="str">
        <f>DAY(Table01[[#This Row],[NGÀY]])&amp;Table01[[#This Row],[TSG01]]&amp;Table01[[#This Row],[MÃ FAST]]</f>
        <v>1TSG01NL300218</v>
      </c>
      <c r="R17" s="21" t="str">
        <f>COUNTIF($Q$7:Q17,Q17)&amp;Q17</f>
        <v>11TSG01NL300218</v>
      </c>
      <c r="S17" s="44">
        <f>IFERROR(VLOOKUP(R17,Table1[[ct2]:[Số lượng]],13,0),0)</f>
        <v>1</v>
      </c>
      <c r="T17" s="45">
        <f>IFERROR(VLOOKUP(R17,Table1[[ct2]:[Giá]],14,0),Table01[[#This Row],[ĐƠN GIÁ]])</f>
        <v>40000</v>
      </c>
      <c r="U17" s="45">
        <f t="shared" si="2"/>
        <v>40000</v>
      </c>
      <c r="V17" s="32">
        <f t="shared" si="3"/>
        <v>0</v>
      </c>
      <c r="W17" s="45">
        <f>Table01[[#This Row],[THÀNH TIỀN FAST]]-Table01[[#This Row],[THÀNH TIỀN]]</f>
        <v>-40000</v>
      </c>
      <c r="X17" s="46" t="b">
        <f>Table01[[#This Row],[ĐG FAST]]=Table01[[#This Row],[ĐƠN GIÁ]]</f>
        <v>0</v>
      </c>
      <c r="Y17" s="47" t="b">
        <f>Table01[[#This Row],[THÀNH TIỀN FAST]]=Table01[[#This Row],[THÀNH TIỀN]]</f>
        <v>0</v>
      </c>
      <c r="Z17" s="48"/>
    </row>
    <row r="18" spans="1:26" ht="15" x14ac:dyDescent="0.2">
      <c r="A18" s="1"/>
      <c r="B18" s="2" t="s">
        <v>354</v>
      </c>
      <c r="C18" s="42"/>
      <c r="D18" s="7" t="s">
        <v>13</v>
      </c>
      <c r="E18" s="43"/>
      <c r="F18" s="43"/>
      <c r="G18" s="43"/>
      <c r="H18" s="43"/>
      <c r="I18" s="7" t="s">
        <v>30</v>
      </c>
      <c r="J18" s="7" t="s">
        <v>17</v>
      </c>
      <c r="K18" s="28">
        <v>0.3</v>
      </c>
      <c r="L18" s="8">
        <v>65000</v>
      </c>
      <c r="M18" s="8">
        <f t="shared" si="0"/>
        <v>19500</v>
      </c>
      <c r="N18" s="21" t="str">
        <f>VLOOKUP(I18,'MÃ '!$A$2:$E$1048576,4,0)</f>
        <v>NL300062</v>
      </c>
      <c r="O18" s="21" t="str">
        <f>VLOOKUP(I18,'MÃ '!$A$2:$E$1048576,5,0)</f>
        <v>Húng Bạc Hà</v>
      </c>
      <c r="P18" s="21" t="str">
        <f t="shared" si="1"/>
        <v>TSG01</v>
      </c>
      <c r="Q18" s="21" t="str">
        <f>DAY(Table01[[#This Row],[NGÀY]])&amp;Table01[[#This Row],[TSG01]]&amp;Table01[[#This Row],[MÃ FAST]]</f>
        <v>1TSG01NL300062</v>
      </c>
      <c r="R18" s="21" t="str">
        <f>COUNTIF($Q$7:Q18,Q18)&amp;Q18</f>
        <v>11TSG01NL300062</v>
      </c>
      <c r="S18" s="44">
        <f>IFERROR(VLOOKUP(R18,Table1[[ct2]:[Số lượng]],13,0),0)</f>
        <v>0.3</v>
      </c>
      <c r="T18" s="45">
        <f>IFERROR(VLOOKUP(R18,Table1[[ct2]:[Giá]],14,0),Table01[[#This Row],[ĐƠN GIÁ]])</f>
        <v>65000</v>
      </c>
      <c r="U18" s="45">
        <f t="shared" si="2"/>
        <v>19500</v>
      </c>
      <c r="V18" s="32">
        <f t="shared" si="3"/>
        <v>0</v>
      </c>
      <c r="W18" s="45">
        <f>Table01[[#This Row],[THÀNH TIỀN FAST]]-Table01[[#This Row],[THÀNH TIỀN]]</f>
        <v>0</v>
      </c>
      <c r="X18" s="46" t="b">
        <f>Table01[[#This Row],[ĐG FAST]]=Table01[[#This Row],[ĐƠN GIÁ]]</f>
        <v>1</v>
      </c>
      <c r="Y18" s="47" t="b">
        <f>Table01[[#This Row],[THÀNH TIỀN FAST]]=Table01[[#This Row],[THÀNH TIỀN]]</f>
        <v>1</v>
      </c>
      <c r="Z18" s="48"/>
    </row>
    <row r="19" spans="1:26" ht="15" x14ac:dyDescent="0.2">
      <c r="A19" s="1"/>
      <c r="B19" s="2" t="s">
        <v>354</v>
      </c>
      <c r="C19" s="42"/>
      <c r="D19" s="7" t="s">
        <v>13</v>
      </c>
      <c r="E19" s="43"/>
      <c r="F19" s="43"/>
      <c r="G19" s="43"/>
      <c r="H19" s="43"/>
      <c r="I19" s="7" t="s">
        <v>31</v>
      </c>
      <c r="J19" s="7" t="s">
        <v>17</v>
      </c>
      <c r="K19" s="28">
        <v>5.4</v>
      </c>
      <c r="L19" s="8">
        <v>30000</v>
      </c>
      <c r="M19" s="8">
        <f t="shared" si="0"/>
        <v>162000</v>
      </c>
      <c r="N19" s="21" t="str">
        <f>VLOOKUP(I19,'MÃ '!$A$2:$E$1048576,4,0)</f>
        <v>NL300209</v>
      </c>
      <c r="O19" s="21" t="str">
        <f>VLOOKUP(I19,'MÃ '!$A$2:$E$1048576,5,0)</f>
        <v>Khoai môn</v>
      </c>
      <c r="P19" s="21" t="str">
        <f t="shared" si="1"/>
        <v>TSG01</v>
      </c>
      <c r="Q19" s="21" t="str">
        <f>DAY(Table01[[#This Row],[NGÀY]])&amp;Table01[[#This Row],[TSG01]]&amp;Table01[[#This Row],[MÃ FAST]]</f>
        <v>1TSG01NL300209</v>
      </c>
      <c r="R19" s="21" t="str">
        <f>COUNTIF($Q$7:Q19,Q19)&amp;Q19</f>
        <v>11TSG01NL300209</v>
      </c>
      <c r="S19" s="44">
        <f>IFERROR(VLOOKUP(R19,Table1[[ct2]:[Số lượng]],13,0),0)</f>
        <v>5</v>
      </c>
      <c r="T19" s="45">
        <f>IFERROR(VLOOKUP(R19,Table1[[ct2]:[Giá]],14,0),Table01[[#This Row],[ĐƠN GIÁ]])</f>
        <v>30000</v>
      </c>
      <c r="U19" s="45">
        <f t="shared" si="2"/>
        <v>150000</v>
      </c>
      <c r="V19" s="32">
        <f t="shared" si="3"/>
        <v>-0.40000000000000036</v>
      </c>
      <c r="W19" s="45">
        <f>Table01[[#This Row],[THÀNH TIỀN FAST]]-Table01[[#This Row],[THÀNH TIỀN]]</f>
        <v>-12000</v>
      </c>
      <c r="X19" s="46" t="b">
        <f>Table01[[#This Row],[ĐG FAST]]=Table01[[#This Row],[ĐƠN GIÁ]]</f>
        <v>1</v>
      </c>
      <c r="Y19" s="47" t="b">
        <f>Table01[[#This Row],[THÀNH TIỀN FAST]]=Table01[[#This Row],[THÀNH TIỀN]]</f>
        <v>0</v>
      </c>
      <c r="Z19" s="48"/>
    </row>
    <row r="20" spans="1:26" ht="15" x14ac:dyDescent="0.2">
      <c r="A20" s="1"/>
      <c r="B20" s="2" t="s">
        <v>354</v>
      </c>
      <c r="C20" s="42"/>
      <c r="D20" s="7" t="s">
        <v>13</v>
      </c>
      <c r="E20" s="43"/>
      <c r="F20" s="43"/>
      <c r="G20" s="43"/>
      <c r="H20" s="43"/>
      <c r="I20" s="7" t="s">
        <v>32</v>
      </c>
      <c r="J20" s="7" t="s">
        <v>17</v>
      </c>
      <c r="K20" s="28">
        <v>1.2</v>
      </c>
      <c r="L20" s="8">
        <v>18000</v>
      </c>
      <c r="M20" s="8">
        <f t="shared" si="0"/>
        <v>21600</v>
      </c>
      <c r="N20" s="21" t="str">
        <f>VLOOKUP(I20,'MÃ '!$A$2:$E$1048576,4,0)</f>
        <v>NL300074</v>
      </c>
      <c r="O20" s="21" t="str">
        <f>VLOOKUP(I20,'MÃ '!$A$2:$E$1048576,5,0)</f>
        <v>Lá chuối</v>
      </c>
      <c r="P20" s="21" t="str">
        <f t="shared" si="1"/>
        <v>TSG01</v>
      </c>
      <c r="Q20" s="21" t="str">
        <f>DAY(Table01[[#This Row],[NGÀY]])&amp;Table01[[#This Row],[TSG01]]&amp;Table01[[#This Row],[MÃ FAST]]</f>
        <v>1TSG01NL300074</v>
      </c>
      <c r="R20" s="21" t="str">
        <f>COUNTIF($Q$7:Q20,Q20)&amp;Q20</f>
        <v>11TSG01NL300074</v>
      </c>
      <c r="S20" s="44">
        <f>IFERROR(VLOOKUP(R20,Table1[[ct2]:[Số lượng]],13,0),0)</f>
        <v>1.2</v>
      </c>
      <c r="T20" s="45">
        <f>IFERROR(VLOOKUP(R20,Table1[[ct2]:[Giá]],14,0),Table01[[#This Row],[ĐƠN GIÁ]])</f>
        <v>18000</v>
      </c>
      <c r="U20" s="45">
        <f t="shared" si="2"/>
        <v>21600</v>
      </c>
      <c r="V20" s="32">
        <f t="shared" si="3"/>
        <v>0</v>
      </c>
      <c r="W20" s="45">
        <f>Table01[[#This Row],[THÀNH TIỀN FAST]]-Table01[[#This Row],[THÀNH TIỀN]]</f>
        <v>0</v>
      </c>
      <c r="X20" s="46" t="b">
        <f>Table01[[#This Row],[ĐG FAST]]=Table01[[#This Row],[ĐƠN GIÁ]]</f>
        <v>1</v>
      </c>
      <c r="Y20" s="47" t="b">
        <f>Table01[[#This Row],[THÀNH TIỀN FAST]]=Table01[[#This Row],[THÀNH TIỀN]]</f>
        <v>1</v>
      </c>
      <c r="Z20" s="48"/>
    </row>
    <row r="21" spans="1:26" ht="15" x14ac:dyDescent="0.2">
      <c r="A21" s="1"/>
      <c r="B21" s="2" t="s">
        <v>354</v>
      </c>
      <c r="C21" s="42"/>
      <c r="D21" s="7" t="s">
        <v>13</v>
      </c>
      <c r="E21" s="43"/>
      <c r="F21" s="43"/>
      <c r="G21" s="43"/>
      <c r="H21" s="43"/>
      <c r="I21" s="7" t="s">
        <v>33</v>
      </c>
      <c r="J21" s="7" t="s">
        <v>17</v>
      </c>
      <c r="K21" s="28">
        <v>6</v>
      </c>
      <c r="L21" s="8">
        <v>22000</v>
      </c>
      <c r="M21" s="8">
        <f t="shared" si="0"/>
        <v>132000</v>
      </c>
      <c r="N21" s="21" t="str">
        <f>VLOOKUP(I21,'MÃ '!$A$2:$E$1048576,4,0)</f>
        <v>NL300084</v>
      </c>
      <c r="O21" s="21" t="str">
        <f>VLOOKUP(I21,'MÃ '!$A$2:$E$1048576,5,0)</f>
        <v>Mồng tơi nhặt</v>
      </c>
      <c r="P21" s="21" t="str">
        <f t="shared" si="1"/>
        <v>TSG01</v>
      </c>
      <c r="Q21" s="21" t="str">
        <f>DAY(Table01[[#This Row],[NGÀY]])&amp;Table01[[#This Row],[TSG01]]&amp;Table01[[#This Row],[MÃ FAST]]</f>
        <v>1TSG01NL300084</v>
      </c>
      <c r="R21" s="21" t="str">
        <f>COUNTIF($Q$7:Q21,Q21)&amp;Q21</f>
        <v>11TSG01NL300084</v>
      </c>
      <c r="S21" s="44">
        <f>IFERROR(VLOOKUP(R21,Table1[[ct2]:[Số lượng]],13,0),0)</f>
        <v>5.5</v>
      </c>
      <c r="T21" s="45">
        <f>IFERROR(VLOOKUP(R21,Table1[[ct2]:[Giá]],14,0),Table01[[#This Row],[ĐƠN GIÁ]])</f>
        <v>22000</v>
      </c>
      <c r="U21" s="45">
        <f t="shared" si="2"/>
        <v>121000</v>
      </c>
      <c r="V21" s="32">
        <f t="shared" si="3"/>
        <v>-0.5</v>
      </c>
      <c r="W21" s="45">
        <f>Table01[[#This Row],[THÀNH TIỀN FAST]]-Table01[[#This Row],[THÀNH TIỀN]]</f>
        <v>-11000</v>
      </c>
      <c r="X21" s="46" t="b">
        <f>Table01[[#This Row],[ĐG FAST]]=Table01[[#This Row],[ĐƠN GIÁ]]</f>
        <v>1</v>
      </c>
      <c r="Y21" s="47" t="b">
        <f>Table01[[#This Row],[THÀNH TIỀN FAST]]=Table01[[#This Row],[THÀNH TIỀN]]</f>
        <v>0</v>
      </c>
      <c r="Z21" s="48"/>
    </row>
    <row r="22" spans="1:26" ht="15" x14ac:dyDescent="0.2">
      <c r="A22" s="1"/>
      <c r="B22" s="2" t="s">
        <v>354</v>
      </c>
      <c r="C22" s="42"/>
      <c r="D22" s="7" t="s">
        <v>13</v>
      </c>
      <c r="E22" s="43"/>
      <c r="F22" s="43"/>
      <c r="G22" s="43"/>
      <c r="H22" s="43"/>
      <c r="I22" s="7" t="s">
        <v>34</v>
      </c>
      <c r="J22" s="7" t="s">
        <v>17</v>
      </c>
      <c r="K22" s="28">
        <v>6</v>
      </c>
      <c r="L22" s="8">
        <v>145000</v>
      </c>
      <c r="M22" s="8">
        <f t="shared" si="0"/>
        <v>870000</v>
      </c>
      <c r="N22" s="21" t="str">
        <f>VLOOKUP(I22,'MÃ '!$A$2:$E$1048576,4,0)</f>
        <v>NL300090</v>
      </c>
      <c r="O22" s="21" t="str">
        <f>VLOOKUP(I22,'MÃ '!$A$2:$E$1048576,5,0)</f>
        <v>Nấm đông cô tươi</v>
      </c>
      <c r="P22" s="21" t="str">
        <f t="shared" si="1"/>
        <v>TSG01</v>
      </c>
      <c r="Q22" s="21" t="str">
        <f>DAY(Table01[[#This Row],[NGÀY]])&amp;Table01[[#This Row],[TSG01]]&amp;Table01[[#This Row],[MÃ FAST]]</f>
        <v>1TSG01NL300090</v>
      </c>
      <c r="R22" s="21" t="str">
        <f>COUNTIF($Q$7:Q22,Q22)&amp;Q22</f>
        <v>11TSG01NL300090</v>
      </c>
      <c r="S22" s="44">
        <f>IFERROR(VLOOKUP(R22,Table1[[ct2]:[Số lượng]],13,0),0)</f>
        <v>6</v>
      </c>
      <c r="T22" s="45">
        <f>IFERROR(VLOOKUP(R22,Table1[[ct2]:[Giá]],14,0),Table01[[#This Row],[ĐƠN GIÁ]])</f>
        <v>145000</v>
      </c>
      <c r="U22" s="45">
        <f t="shared" si="2"/>
        <v>870000</v>
      </c>
      <c r="V22" s="32">
        <f t="shared" si="3"/>
        <v>0</v>
      </c>
      <c r="W22" s="45">
        <f>Table01[[#This Row],[THÀNH TIỀN FAST]]-Table01[[#This Row],[THÀNH TIỀN]]</f>
        <v>0</v>
      </c>
      <c r="X22" s="46" t="b">
        <f>Table01[[#This Row],[ĐG FAST]]=Table01[[#This Row],[ĐƠN GIÁ]]</f>
        <v>1</v>
      </c>
      <c r="Y22" s="47" t="b">
        <f>Table01[[#This Row],[THÀNH TIỀN FAST]]=Table01[[#This Row],[THÀNH TIỀN]]</f>
        <v>1</v>
      </c>
      <c r="Z22" s="48"/>
    </row>
    <row r="23" spans="1:26" ht="15" x14ac:dyDescent="0.2">
      <c r="A23" s="1"/>
      <c r="B23" s="2" t="s">
        <v>354</v>
      </c>
      <c r="C23" s="42"/>
      <c r="D23" s="7" t="s">
        <v>13</v>
      </c>
      <c r="E23" s="43"/>
      <c r="F23" s="43"/>
      <c r="G23" s="43"/>
      <c r="H23" s="43"/>
      <c r="I23" s="7" t="s">
        <v>35</v>
      </c>
      <c r="J23" s="7" t="s">
        <v>17</v>
      </c>
      <c r="K23" s="28">
        <v>6</v>
      </c>
      <c r="L23" s="8">
        <v>47000</v>
      </c>
      <c r="M23" s="8">
        <f t="shared" si="0"/>
        <v>282000</v>
      </c>
      <c r="N23" s="21" t="str">
        <f>VLOOKUP(I23,'MÃ '!$A$2:$E$1048576,4,0)</f>
        <v>NL300091</v>
      </c>
      <c r="O23" s="21" t="str">
        <f>VLOOKUP(I23,'MÃ '!$A$2:$E$1048576,5,0)</f>
        <v>Nấm đùi gà</v>
      </c>
      <c r="P23" s="21" t="str">
        <f t="shared" si="1"/>
        <v>TSG01</v>
      </c>
      <c r="Q23" s="21" t="str">
        <f>DAY(Table01[[#This Row],[NGÀY]])&amp;Table01[[#This Row],[TSG01]]&amp;Table01[[#This Row],[MÃ FAST]]</f>
        <v>1TSG01NL300091</v>
      </c>
      <c r="R23" s="21" t="str">
        <f>COUNTIF($Q$7:Q23,Q23)&amp;Q23</f>
        <v>11TSG01NL300091</v>
      </c>
      <c r="S23" s="44">
        <f>IFERROR(VLOOKUP(R23,Table1[[ct2]:[Số lượng]],13,0),0)</f>
        <v>6</v>
      </c>
      <c r="T23" s="45">
        <f>IFERROR(VLOOKUP(R23,Table1[[ct2]:[Giá]],14,0),Table01[[#This Row],[ĐƠN GIÁ]])</f>
        <v>47000</v>
      </c>
      <c r="U23" s="45">
        <f t="shared" si="2"/>
        <v>282000</v>
      </c>
      <c r="V23" s="32">
        <f t="shared" si="3"/>
        <v>0</v>
      </c>
      <c r="W23" s="45">
        <f>Table01[[#This Row],[THÀNH TIỀN FAST]]-Table01[[#This Row],[THÀNH TIỀN]]</f>
        <v>0</v>
      </c>
      <c r="X23" s="46" t="b">
        <f>Table01[[#This Row],[ĐG FAST]]=Table01[[#This Row],[ĐƠN GIÁ]]</f>
        <v>1</v>
      </c>
      <c r="Y23" s="47" t="b">
        <f>Table01[[#This Row],[THÀNH TIỀN FAST]]=Table01[[#This Row],[THÀNH TIỀN]]</f>
        <v>1</v>
      </c>
      <c r="Z23" s="48"/>
    </row>
    <row r="24" spans="1:26" ht="15" x14ac:dyDescent="0.2">
      <c r="A24" s="1"/>
      <c r="B24" s="2" t="s">
        <v>354</v>
      </c>
      <c r="C24" s="42"/>
      <c r="D24" s="7" t="s">
        <v>13</v>
      </c>
      <c r="E24" s="43"/>
      <c r="F24" s="43"/>
      <c r="G24" s="43"/>
      <c r="H24" s="43"/>
      <c r="I24" s="7" t="s">
        <v>46</v>
      </c>
      <c r="J24" s="7" t="s">
        <v>17</v>
      </c>
      <c r="K24" s="28">
        <v>1</v>
      </c>
      <c r="L24" s="8">
        <v>80000</v>
      </c>
      <c r="M24" s="8">
        <f t="shared" si="0"/>
        <v>80000</v>
      </c>
      <c r="N24" s="21" t="str">
        <f>VLOOKUP(I24,'MÃ '!$A$2:$E$1048576,4,0)</f>
        <v>NL300094</v>
      </c>
      <c r="O24" s="21" t="str">
        <f>VLOOKUP(I24,'MÃ '!$A$2:$E$1048576,5,0)</f>
        <v>Nấm hải sản</v>
      </c>
      <c r="P24" s="21" t="str">
        <f t="shared" si="1"/>
        <v>TSG01</v>
      </c>
      <c r="Q24" s="21" t="str">
        <f>DAY(Table01[[#This Row],[NGÀY]])&amp;Table01[[#This Row],[TSG01]]&amp;Table01[[#This Row],[MÃ FAST]]</f>
        <v>1TSG01NL300094</v>
      </c>
      <c r="R24" s="21" t="str">
        <f>COUNTIF($Q$7:Q24,Q24)&amp;Q24</f>
        <v>11TSG01NL300094</v>
      </c>
      <c r="S24" s="44">
        <f>IFERROR(VLOOKUP(R24,Table1[[ct2]:[Số lượng]],13,0),0)</f>
        <v>1</v>
      </c>
      <c r="T24" s="45">
        <f>IFERROR(VLOOKUP(R24,Table1[[ct2]:[Giá]],14,0),Table01[[#This Row],[ĐƠN GIÁ]])</f>
        <v>80000</v>
      </c>
      <c r="U24" s="45">
        <f t="shared" si="2"/>
        <v>80000</v>
      </c>
      <c r="V24" s="32">
        <f t="shared" si="3"/>
        <v>0</v>
      </c>
      <c r="W24" s="45">
        <f>Table01[[#This Row],[THÀNH TIỀN FAST]]-Table01[[#This Row],[THÀNH TIỀN]]</f>
        <v>0</v>
      </c>
      <c r="X24" s="46" t="b">
        <f>Table01[[#This Row],[ĐG FAST]]=Table01[[#This Row],[ĐƠN GIÁ]]</f>
        <v>1</v>
      </c>
      <c r="Y24" s="47" t="b">
        <f>Table01[[#This Row],[THÀNH TIỀN FAST]]=Table01[[#This Row],[THÀNH TIỀN]]</f>
        <v>1</v>
      </c>
      <c r="Z24" s="48"/>
    </row>
    <row r="25" spans="1:26" ht="15" x14ac:dyDescent="0.2">
      <c r="A25" s="1"/>
      <c r="B25" s="2" t="s">
        <v>354</v>
      </c>
      <c r="C25" s="42"/>
      <c r="D25" s="7" t="s">
        <v>13</v>
      </c>
      <c r="E25" s="43"/>
      <c r="F25" s="43"/>
      <c r="G25" s="43"/>
      <c r="H25" s="43"/>
      <c r="I25" s="7" t="s">
        <v>36</v>
      </c>
      <c r="J25" s="7" t="s">
        <v>37</v>
      </c>
      <c r="K25" s="28">
        <v>20</v>
      </c>
      <c r="L25" s="8">
        <v>11000</v>
      </c>
      <c r="M25" s="8">
        <f t="shared" si="0"/>
        <v>220000</v>
      </c>
      <c r="N25" s="21" t="str">
        <f>VLOOKUP(I25,'MÃ '!$A$2:$E$1048576,4,0)</f>
        <v>NL300096</v>
      </c>
      <c r="O25" s="21" t="str">
        <f>VLOOKUP(I25,'MÃ '!$A$2:$E$1048576,5,0)</f>
        <v>Nấm kim châm tươi</v>
      </c>
      <c r="P25" s="21" t="str">
        <f t="shared" si="1"/>
        <v>TSG01</v>
      </c>
      <c r="Q25" s="21" t="str">
        <f>DAY(Table01[[#This Row],[NGÀY]])&amp;Table01[[#This Row],[TSG01]]&amp;Table01[[#This Row],[MÃ FAST]]</f>
        <v>1TSG01NL300096</v>
      </c>
      <c r="R25" s="21" t="str">
        <f>COUNTIF($Q$7:Q25,Q25)&amp;Q25</f>
        <v>11TSG01NL300096</v>
      </c>
      <c r="S25" s="44">
        <f>IFERROR(VLOOKUP(R25,Table1[[ct2]:[Số lượng]],13,0),0)</f>
        <v>4</v>
      </c>
      <c r="T25" s="45">
        <f>IFERROR(VLOOKUP(R25,Table1[[ct2]:[Giá]],14,0),Table01[[#This Row],[ĐƠN GIÁ]])</f>
        <v>45000</v>
      </c>
      <c r="U25" s="45">
        <f t="shared" si="2"/>
        <v>180000</v>
      </c>
      <c r="V25" s="32">
        <f t="shared" si="3"/>
        <v>-16</v>
      </c>
      <c r="W25" s="45">
        <f>Table01[[#This Row],[THÀNH TIỀN FAST]]-Table01[[#This Row],[THÀNH TIỀN]]</f>
        <v>-40000</v>
      </c>
      <c r="X25" s="46" t="b">
        <f>Table01[[#This Row],[ĐG FAST]]=Table01[[#This Row],[ĐƠN GIÁ]]</f>
        <v>0</v>
      </c>
      <c r="Y25" s="47" t="b">
        <f>Table01[[#This Row],[THÀNH TIỀN FAST]]=Table01[[#This Row],[THÀNH TIỀN]]</f>
        <v>0</v>
      </c>
      <c r="Z25" s="48"/>
    </row>
    <row r="26" spans="1:26" ht="15" x14ac:dyDescent="0.2">
      <c r="A26" s="1"/>
      <c r="B26" s="2" t="s">
        <v>354</v>
      </c>
      <c r="C26" s="42"/>
      <c r="D26" s="7" t="s">
        <v>13</v>
      </c>
      <c r="E26" s="43"/>
      <c r="F26" s="43"/>
      <c r="G26" s="43"/>
      <c r="H26" s="43"/>
      <c r="I26" s="7" t="s">
        <v>38</v>
      </c>
      <c r="J26" s="7" t="s">
        <v>17</v>
      </c>
      <c r="K26" s="28">
        <v>10</v>
      </c>
      <c r="L26" s="8">
        <v>95000</v>
      </c>
      <c r="M26" s="8">
        <f t="shared" si="0"/>
        <v>950000</v>
      </c>
      <c r="N26" s="21" t="str">
        <f>VLOOKUP(I26,'MÃ '!$A$2:$E$1048576,4,0)</f>
        <v>NL300098</v>
      </c>
      <c r="O26" s="21" t="str">
        <f>VLOOKUP(I26,'MÃ '!$A$2:$E$1048576,5,0)</f>
        <v>Nấm Linh Chi trắng</v>
      </c>
      <c r="P26" s="21" t="str">
        <f t="shared" si="1"/>
        <v>TSG01</v>
      </c>
      <c r="Q26" s="21" t="str">
        <f>DAY(Table01[[#This Row],[NGÀY]])&amp;Table01[[#This Row],[TSG01]]&amp;Table01[[#This Row],[MÃ FAST]]</f>
        <v>1TSG01NL300098</v>
      </c>
      <c r="R26" s="21" t="str">
        <f>COUNTIF($Q$7:Q26,Q26)&amp;Q26</f>
        <v>11TSG01NL300098</v>
      </c>
      <c r="S26" s="44">
        <f>IFERROR(VLOOKUP(R26,Table1[[ct2]:[Số lượng]],13,0),0)</f>
        <v>10</v>
      </c>
      <c r="T26" s="45">
        <f>IFERROR(VLOOKUP(R26,Table1[[ct2]:[Giá]],14,0),Table01[[#This Row],[ĐƠN GIÁ]])</f>
        <v>95000</v>
      </c>
      <c r="U26" s="45">
        <f t="shared" si="2"/>
        <v>950000</v>
      </c>
      <c r="V26" s="32">
        <f t="shared" si="3"/>
        <v>0</v>
      </c>
      <c r="W26" s="45">
        <f>Table01[[#This Row],[THÀNH TIỀN FAST]]-Table01[[#This Row],[THÀNH TIỀN]]</f>
        <v>0</v>
      </c>
      <c r="X26" s="46" t="b">
        <f>Table01[[#This Row],[ĐG FAST]]=Table01[[#This Row],[ĐƠN GIÁ]]</f>
        <v>1</v>
      </c>
      <c r="Y26" s="47" t="b">
        <f>Table01[[#This Row],[THÀNH TIỀN FAST]]=Table01[[#This Row],[THÀNH TIỀN]]</f>
        <v>1</v>
      </c>
      <c r="Z26" s="48"/>
    </row>
    <row r="27" spans="1:26" ht="15" x14ac:dyDescent="0.2">
      <c r="A27" s="1"/>
      <c r="B27" s="2" t="s">
        <v>354</v>
      </c>
      <c r="C27" s="42"/>
      <c r="D27" s="7" t="s">
        <v>13</v>
      </c>
      <c r="E27" s="43"/>
      <c r="F27" s="43"/>
      <c r="G27" s="43"/>
      <c r="H27" s="43"/>
      <c r="I27" s="7" t="s">
        <v>39</v>
      </c>
      <c r="J27" s="7" t="s">
        <v>17</v>
      </c>
      <c r="K27" s="28">
        <v>1.5</v>
      </c>
      <c r="L27" s="8">
        <v>45000</v>
      </c>
      <c r="M27" s="8">
        <f t="shared" si="0"/>
        <v>67500</v>
      </c>
      <c r="N27" s="21" t="str">
        <f>VLOOKUP(I27,'MÃ '!$A$2:$E$1048576,4,0)</f>
        <v>NL300085</v>
      </c>
      <c r="O27" s="21" t="str">
        <f>VLOOKUP(I27,'MÃ '!$A$2:$E$1048576,5,0)</f>
        <v>Mùi ta ( Ngò rí )</v>
      </c>
      <c r="P27" s="21" t="str">
        <f t="shared" si="1"/>
        <v>TSG01</v>
      </c>
      <c r="Q27" s="21" t="str">
        <f>DAY(Table01[[#This Row],[NGÀY]])&amp;Table01[[#This Row],[TSG01]]&amp;Table01[[#This Row],[MÃ FAST]]</f>
        <v>1TSG01NL300085</v>
      </c>
      <c r="R27" s="21" t="str">
        <f>COUNTIF($Q$7:Q27,Q27)&amp;Q27</f>
        <v>11TSG01NL300085</v>
      </c>
      <c r="S27" s="44">
        <f>IFERROR(VLOOKUP(R27,Table1[[ct2]:[Số lượng]],13,0),0)</f>
        <v>1.2</v>
      </c>
      <c r="T27" s="45">
        <f>IFERROR(VLOOKUP(R27,Table1[[ct2]:[Giá]],14,0),Table01[[#This Row],[ĐƠN GIÁ]])</f>
        <v>45000</v>
      </c>
      <c r="U27" s="45">
        <f t="shared" si="2"/>
        <v>54000</v>
      </c>
      <c r="V27" s="32">
        <f t="shared" si="3"/>
        <v>-0.30000000000000004</v>
      </c>
      <c r="W27" s="45">
        <f>Table01[[#This Row],[THÀNH TIỀN FAST]]-Table01[[#This Row],[THÀNH TIỀN]]</f>
        <v>-13500</v>
      </c>
      <c r="X27" s="46" t="b">
        <f>Table01[[#This Row],[ĐG FAST]]=Table01[[#This Row],[ĐƠN GIÁ]]</f>
        <v>1</v>
      </c>
      <c r="Y27" s="47" t="b">
        <f>Table01[[#This Row],[THÀNH TIỀN FAST]]=Table01[[#This Row],[THÀNH TIỀN]]</f>
        <v>0</v>
      </c>
      <c r="Z27" s="48"/>
    </row>
    <row r="28" spans="1:26" ht="15" x14ac:dyDescent="0.2">
      <c r="A28" s="1"/>
      <c r="B28" s="2" t="s">
        <v>354</v>
      </c>
      <c r="C28" s="42"/>
      <c r="D28" s="7" t="s">
        <v>13</v>
      </c>
      <c r="E28" s="43"/>
      <c r="F28" s="43"/>
      <c r="G28" s="43"/>
      <c r="H28" s="43"/>
      <c r="I28" s="7" t="s">
        <v>47</v>
      </c>
      <c r="J28" s="7" t="s">
        <v>17</v>
      </c>
      <c r="K28" s="28">
        <v>0.3</v>
      </c>
      <c r="L28" s="8">
        <v>70000</v>
      </c>
      <c r="M28" s="8">
        <f t="shared" si="0"/>
        <v>21000</v>
      </c>
      <c r="N28" s="21" t="str">
        <f>VLOOKUP(I28,'MÃ '!$A$2:$E$1048576,4,0)</f>
        <v>NL300126</v>
      </c>
      <c r="O28" s="21" t="str">
        <f>VLOOKUP(I28,'MÃ '!$A$2:$E$1048576,5,0)</f>
        <v>Rau mùi tây</v>
      </c>
      <c r="P28" s="21" t="str">
        <f t="shared" si="1"/>
        <v>TSG01</v>
      </c>
      <c r="Q28" s="21" t="str">
        <f>DAY(Table01[[#This Row],[NGÀY]])&amp;Table01[[#This Row],[TSG01]]&amp;Table01[[#This Row],[MÃ FAST]]</f>
        <v>1TSG01NL300126</v>
      </c>
      <c r="R28" s="21" t="str">
        <f>COUNTIF($Q$7:Q28,Q28)&amp;Q28</f>
        <v>11TSG01NL300126</v>
      </c>
      <c r="S28" s="44">
        <f>IFERROR(VLOOKUP(R28,Table1[[ct2]:[Số lượng]],13,0),0)</f>
        <v>0.3</v>
      </c>
      <c r="T28" s="45">
        <f>IFERROR(VLOOKUP(R28,Table1[[ct2]:[Giá]],14,0),Table01[[#This Row],[ĐƠN GIÁ]])</f>
        <v>70000</v>
      </c>
      <c r="U28" s="45">
        <f t="shared" si="2"/>
        <v>21000</v>
      </c>
      <c r="V28" s="32">
        <f t="shared" si="3"/>
        <v>0</v>
      </c>
      <c r="W28" s="45">
        <f>Table01[[#This Row],[THÀNH TIỀN FAST]]-Table01[[#This Row],[THÀNH TIỀN]]</f>
        <v>0</v>
      </c>
      <c r="X28" s="46" t="b">
        <f>Table01[[#This Row],[ĐG FAST]]=Table01[[#This Row],[ĐƠN GIÁ]]</f>
        <v>1</v>
      </c>
      <c r="Y28" s="47" t="b">
        <f>Table01[[#This Row],[THÀNH TIỀN FAST]]=Table01[[#This Row],[THÀNH TIỀN]]</f>
        <v>1</v>
      </c>
      <c r="Z28" s="48"/>
    </row>
    <row r="29" spans="1:26" ht="15" x14ac:dyDescent="0.2">
      <c r="A29" s="1"/>
      <c r="B29" s="2" t="s">
        <v>354</v>
      </c>
      <c r="C29" s="42"/>
      <c r="D29" s="7" t="s">
        <v>13</v>
      </c>
      <c r="E29" s="43"/>
      <c r="F29" s="43"/>
      <c r="G29" s="43"/>
      <c r="H29" s="43"/>
      <c r="I29" s="7" t="s">
        <v>41</v>
      </c>
      <c r="J29" s="7" t="s">
        <v>17</v>
      </c>
      <c r="K29" s="28">
        <v>8</v>
      </c>
      <c r="L29" s="8">
        <v>21000</v>
      </c>
      <c r="M29" s="8">
        <f t="shared" si="0"/>
        <v>168000</v>
      </c>
      <c r="N29" s="21" t="str">
        <f>VLOOKUP(I29,'MÃ '!$A$2:$E$1048576,4,0)</f>
        <v>NL300119</v>
      </c>
      <c r="O29" s="21" t="str">
        <f>VLOOKUP(I29,'MÃ '!$A$2:$E$1048576,5,0)</f>
        <v>Quất ( Tắc trái )</v>
      </c>
      <c r="P29" s="21" t="str">
        <f t="shared" si="1"/>
        <v>TSG01</v>
      </c>
      <c r="Q29" s="21" t="str">
        <f>DAY(Table01[[#This Row],[NGÀY]])&amp;Table01[[#This Row],[TSG01]]&amp;Table01[[#This Row],[MÃ FAST]]</f>
        <v>1TSG01NL300119</v>
      </c>
      <c r="R29" s="21" t="str">
        <f>COUNTIF($Q$7:Q29,Q29)&amp;Q29</f>
        <v>11TSG01NL300119</v>
      </c>
      <c r="S29" s="44">
        <f>IFERROR(VLOOKUP(R29,Table1[[ct2]:[Số lượng]],13,0),0)</f>
        <v>7.5</v>
      </c>
      <c r="T29" s="45">
        <f>IFERROR(VLOOKUP(R29,Table1[[ct2]:[Giá]],14,0),Table01[[#This Row],[ĐƠN GIÁ]])</f>
        <v>21000</v>
      </c>
      <c r="U29" s="45">
        <f t="shared" si="2"/>
        <v>157500</v>
      </c>
      <c r="V29" s="32">
        <f t="shared" si="3"/>
        <v>-0.5</v>
      </c>
      <c r="W29" s="45">
        <f>Table01[[#This Row],[THÀNH TIỀN FAST]]-Table01[[#This Row],[THÀNH TIỀN]]</f>
        <v>-10500</v>
      </c>
      <c r="X29" s="46" t="b">
        <f>Table01[[#This Row],[ĐG FAST]]=Table01[[#This Row],[ĐƠN GIÁ]]</f>
        <v>1</v>
      </c>
      <c r="Y29" s="47" t="b">
        <f>Table01[[#This Row],[THÀNH TIỀN FAST]]=Table01[[#This Row],[THÀNH TIỀN]]</f>
        <v>0</v>
      </c>
      <c r="Z29" s="48"/>
    </row>
    <row r="30" spans="1:26" ht="15" x14ac:dyDescent="0.2">
      <c r="A30" s="1"/>
      <c r="B30" s="2" t="s">
        <v>354</v>
      </c>
      <c r="C30" s="42"/>
      <c r="D30" s="7" t="s">
        <v>13</v>
      </c>
      <c r="E30" s="43"/>
      <c r="F30" s="43"/>
      <c r="G30" s="43"/>
      <c r="H30" s="43"/>
      <c r="I30" s="7" t="s">
        <v>42</v>
      </c>
      <c r="J30" s="7" t="s">
        <v>17</v>
      </c>
      <c r="K30" s="28">
        <v>7</v>
      </c>
      <c r="L30" s="8">
        <v>38000</v>
      </c>
      <c r="M30" s="8">
        <f t="shared" si="0"/>
        <v>266000</v>
      </c>
      <c r="N30" s="21" t="str">
        <f>VLOOKUP(I30,'MÃ '!$A$2:$E$1048576,4,0)</f>
        <v>NL300018</v>
      </c>
      <c r="O30" s="21" t="str">
        <f>VLOOKUP(I30,'MÃ '!$A$2:$E$1048576,5,0)</f>
        <v>Cải cúc</v>
      </c>
      <c r="P30" s="21" t="str">
        <f t="shared" si="1"/>
        <v>TSG01</v>
      </c>
      <c r="Q30" s="21" t="str">
        <f>DAY(Table01[[#This Row],[NGÀY]])&amp;Table01[[#This Row],[TSG01]]&amp;Table01[[#This Row],[MÃ FAST]]</f>
        <v>1TSG01NL300018</v>
      </c>
      <c r="R30" s="21" t="str">
        <f>COUNTIF($Q$7:Q30,Q30)&amp;Q30</f>
        <v>11TSG01NL300018</v>
      </c>
      <c r="S30" s="44">
        <f>IFERROR(VLOOKUP(R30,Table1[[ct2]:[Số lượng]],13,0),0)</f>
        <v>6.5</v>
      </c>
      <c r="T30" s="45">
        <f>IFERROR(VLOOKUP(R30,Table1[[ct2]:[Giá]],14,0),Table01[[#This Row],[ĐƠN GIÁ]])</f>
        <v>38000</v>
      </c>
      <c r="U30" s="45">
        <f t="shared" si="2"/>
        <v>247000</v>
      </c>
      <c r="V30" s="32">
        <f t="shared" si="3"/>
        <v>-0.5</v>
      </c>
      <c r="W30" s="45">
        <f>Table01[[#This Row],[THÀNH TIỀN FAST]]-Table01[[#This Row],[THÀNH TIỀN]]</f>
        <v>-19000</v>
      </c>
      <c r="X30" s="46" t="b">
        <f>Table01[[#This Row],[ĐG FAST]]=Table01[[#This Row],[ĐƠN GIÁ]]</f>
        <v>1</v>
      </c>
      <c r="Y30" s="47" t="b">
        <f>Table01[[#This Row],[THÀNH TIỀN FAST]]=Table01[[#This Row],[THÀNH TIỀN]]</f>
        <v>0</v>
      </c>
      <c r="Z30" s="48"/>
    </row>
    <row r="31" spans="1:26" ht="15" x14ac:dyDescent="0.2">
      <c r="A31" s="1"/>
      <c r="B31" s="2" t="s">
        <v>354</v>
      </c>
      <c r="C31" s="42"/>
      <c r="D31" s="7" t="s">
        <v>13</v>
      </c>
      <c r="E31" s="43"/>
      <c r="F31" s="43"/>
      <c r="G31" s="43"/>
      <c r="H31" s="43"/>
      <c r="I31" s="7" t="s">
        <v>43</v>
      </c>
      <c r="J31" s="7" t="s">
        <v>17</v>
      </c>
      <c r="K31" s="28">
        <v>2</v>
      </c>
      <c r="L31" s="8">
        <v>50000</v>
      </c>
      <c r="M31" s="8">
        <f t="shared" si="0"/>
        <v>100000</v>
      </c>
      <c r="N31" s="21" t="str">
        <f>VLOOKUP(I31,'MÃ '!$A$2:$E$1048576,4,0)</f>
        <v>NL300142</v>
      </c>
      <c r="O31" s="21" t="str">
        <f>VLOOKUP(I31,'MÃ '!$A$2:$E$1048576,5,0)</f>
        <v>Tỏi bóc</v>
      </c>
      <c r="P31" s="21" t="str">
        <f t="shared" si="1"/>
        <v>TSG01</v>
      </c>
      <c r="Q31" s="21" t="str">
        <f>DAY(Table01[[#This Row],[NGÀY]])&amp;Table01[[#This Row],[TSG01]]&amp;Table01[[#This Row],[MÃ FAST]]</f>
        <v>1TSG01NL300142</v>
      </c>
      <c r="R31" s="21" t="str">
        <f>COUNTIF($Q$7:Q31,Q31)&amp;Q31</f>
        <v>11TSG01NL300142</v>
      </c>
      <c r="S31" s="44">
        <f>IFERROR(VLOOKUP(R31,Table1[[ct2]:[Số lượng]],13,0),0)</f>
        <v>2</v>
      </c>
      <c r="T31" s="45">
        <f>IFERROR(VLOOKUP(R31,Table1[[ct2]:[Giá]],14,0),Table01[[#This Row],[ĐƠN GIÁ]])</f>
        <v>50000</v>
      </c>
      <c r="U31" s="45">
        <f t="shared" si="2"/>
        <v>100000</v>
      </c>
      <c r="V31" s="32">
        <f t="shared" si="3"/>
        <v>0</v>
      </c>
      <c r="W31" s="45">
        <f>Table01[[#This Row],[THÀNH TIỀN FAST]]-Table01[[#This Row],[THÀNH TIỀN]]</f>
        <v>0</v>
      </c>
      <c r="X31" s="46" t="b">
        <f>Table01[[#This Row],[ĐG FAST]]=Table01[[#This Row],[ĐƠN GIÁ]]</f>
        <v>1</v>
      </c>
      <c r="Y31" s="47" t="b">
        <f>Table01[[#This Row],[THÀNH TIỀN FAST]]=Table01[[#This Row],[THÀNH TIỀN]]</f>
        <v>1</v>
      </c>
      <c r="Z31" s="48"/>
    </row>
    <row r="32" spans="1:26" ht="15" x14ac:dyDescent="0.2">
      <c r="A32" s="1"/>
      <c r="B32" s="2" t="s">
        <v>354</v>
      </c>
      <c r="C32" s="42"/>
      <c r="D32" s="7" t="s">
        <v>13</v>
      </c>
      <c r="E32" s="43"/>
      <c r="F32" s="43"/>
      <c r="G32" s="43"/>
      <c r="H32" s="43"/>
      <c r="I32" s="7" t="s">
        <v>44</v>
      </c>
      <c r="J32" s="7" t="s">
        <v>17</v>
      </c>
      <c r="K32" s="28">
        <v>12</v>
      </c>
      <c r="L32" s="8">
        <v>62000</v>
      </c>
      <c r="M32" s="8">
        <f t="shared" si="0"/>
        <v>744000</v>
      </c>
      <c r="N32" s="21" t="str">
        <f>VLOOKUP(I32,'MÃ '!$A$2:$E$1048576,4,0)</f>
        <v>NL300147</v>
      </c>
      <c r="O32" s="21" t="str">
        <f>VLOOKUP(I32,'MÃ '!$A$2:$E$1048576,5,0)</f>
        <v>Xà lách Roman</v>
      </c>
      <c r="P32" s="21" t="str">
        <f t="shared" si="1"/>
        <v>TSG01</v>
      </c>
      <c r="Q32" s="21" t="str">
        <f>DAY(Table01[[#This Row],[NGÀY]])&amp;Table01[[#This Row],[TSG01]]&amp;Table01[[#This Row],[MÃ FAST]]</f>
        <v>1TSG01NL300147</v>
      </c>
      <c r="R32" s="21" t="str">
        <f>COUNTIF($Q$7:Q32,Q32)&amp;Q32</f>
        <v>11TSG01NL300147</v>
      </c>
      <c r="S32" s="44">
        <f>IFERROR(VLOOKUP(R32,Table1[[ct2]:[Số lượng]],13,0),0)</f>
        <v>11</v>
      </c>
      <c r="T32" s="45">
        <f>IFERROR(VLOOKUP(R32,Table1[[ct2]:[Giá]],14,0),Table01[[#This Row],[ĐƠN GIÁ]])</f>
        <v>62000</v>
      </c>
      <c r="U32" s="45">
        <f t="shared" si="2"/>
        <v>682000</v>
      </c>
      <c r="V32" s="32">
        <f t="shared" si="3"/>
        <v>-1</v>
      </c>
      <c r="W32" s="45">
        <f>Table01[[#This Row],[THÀNH TIỀN FAST]]-Table01[[#This Row],[THÀNH TIỀN]]</f>
        <v>-62000</v>
      </c>
      <c r="X32" s="46" t="b">
        <f>Table01[[#This Row],[ĐG FAST]]=Table01[[#This Row],[ĐƠN GIÁ]]</f>
        <v>1</v>
      </c>
      <c r="Y32" s="47" t="b">
        <f>Table01[[#This Row],[THÀNH TIỀN FAST]]=Table01[[#This Row],[THÀNH TIỀN]]</f>
        <v>0</v>
      </c>
      <c r="Z32" s="48"/>
    </row>
    <row r="33" spans="1:26" ht="15" x14ac:dyDescent="0.2">
      <c r="A33" s="1"/>
      <c r="B33" s="2" t="s">
        <v>355</v>
      </c>
      <c r="C33" s="42"/>
      <c r="D33" s="7" t="s">
        <v>13</v>
      </c>
      <c r="E33" s="43"/>
      <c r="F33" s="43"/>
      <c r="G33" s="43"/>
      <c r="H33" s="43"/>
      <c r="I33" s="7" t="s">
        <v>20</v>
      </c>
      <c r="J33" s="7" t="s">
        <v>17</v>
      </c>
      <c r="K33" s="28">
        <v>10</v>
      </c>
      <c r="L33" s="8">
        <v>18000</v>
      </c>
      <c r="M33" s="8">
        <f t="shared" si="0"/>
        <v>180000</v>
      </c>
      <c r="N33" s="21" t="str">
        <f>VLOOKUP(I33,'MÃ '!$A$2:$E$1048576,4,0)</f>
        <v>NL300022</v>
      </c>
      <c r="O33" s="21" t="str">
        <f>VLOOKUP(I33,'MÃ '!$A$2:$E$1048576,5,0)</f>
        <v>Cải thảo</v>
      </c>
      <c r="P33" s="21" t="str">
        <f t="shared" si="1"/>
        <v>TSG01</v>
      </c>
      <c r="Q33" s="21" t="str">
        <f>DAY(Table01[[#This Row],[NGÀY]])&amp;Table01[[#This Row],[TSG01]]&amp;Table01[[#This Row],[MÃ FAST]]</f>
        <v>2TSG01NL300022</v>
      </c>
      <c r="R33" s="21" t="str">
        <f>COUNTIF($Q$7:Q33,Q33)&amp;Q33</f>
        <v>12TSG01NL300022</v>
      </c>
      <c r="S33" s="44">
        <f>IFERROR(VLOOKUP(R33,Table1[[ct2]:[Số lượng]],13,0),0)</f>
        <v>9.5</v>
      </c>
      <c r="T33" s="45">
        <f>IFERROR(VLOOKUP(R33,Table1[[ct2]:[Giá]],14,0),Table01[[#This Row],[ĐƠN GIÁ]])</f>
        <v>18000</v>
      </c>
      <c r="U33" s="45">
        <f t="shared" si="2"/>
        <v>171000</v>
      </c>
      <c r="V33" s="32">
        <f t="shared" si="3"/>
        <v>-0.5</v>
      </c>
      <c r="W33" s="45">
        <f>Table01[[#This Row],[THÀNH TIỀN FAST]]-Table01[[#This Row],[THÀNH TIỀN]]</f>
        <v>-9000</v>
      </c>
      <c r="X33" s="46" t="b">
        <f>Table01[[#This Row],[ĐG FAST]]=Table01[[#This Row],[ĐƠN GIÁ]]</f>
        <v>1</v>
      </c>
      <c r="Y33" s="47" t="b">
        <f>Table01[[#This Row],[THÀNH TIỀN FAST]]=Table01[[#This Row],[THÀNH TIỀN]]</f>
        <v>0</v>
      </c>
      <c r="Z33" s="48"/>
    </row>
    <row r="34" spans="1:26" ht="15" x14ac:dyDescent="0.2">
      <c r="A34" s="1"/>
      <c r="B34" s="2" t="s">
        <v>355</v>
      </c>
      <c r="C34" s="42"/>
      <c r="D34" s="7" t="s">
        <v>13</v>
      </c>
      <c r="E34" s="43"/>
      <c r="F34" s="43"/>
      <c r="G34" s="43"/>
      <c r="H34" s="43"/>
      <c r="I34" s="7" t="s">
        <v>23</v>
      </c>
      <c r="J34" s="7" t="s">
        <v>17</v>
      </c>
      <c r="K34" s="28">
        <v>1</v>
      </c>
      <c r="L34" s="8">
        <v>22000</v>
      </c>
      <c r="M34" s="8">
        <f t="shared" si="0"/>
        <v>22000</v>
      </c>
      <c r="N34" s="21" t="str">
        <f>VLOOKUP(I34,'MÃ '!$A$2:$E$1048576,4,0)</f>
        <v>NL300029</v>
      </c>
      <c r="O34" s="21" t="str">
        <f>VLOOKUP(I34,'MÃ '!$A$2:$E$1048576,5,0)</f>
        <v>Chanh</v>
      </c>
      <c r="P34" s="21" t="str">
        <f t="shared" si="1"/>
        <v>TSG01</v>
      </c>
      <c r="Q34" s="21" t="str">
        <f>DAY(Table01[[#This Row],[NGÀY]])&amp;Table01[[#This Row],[TSG01]]&amp;Table01[[#This Row],[MÃ FAST]]</f>
        <v>2TSG01NL300029</v>
      </c>
      <c r="R34" s="21" t="str">
        <f>COUNTIF($Q$7:Q34,Q34)&amp;Q34</f>
        <v>12TSG01NL300029</v>
      </c>
      <c r="S34" s="44">
        <f>IFERROR(VLOOKUP(R34,Table1[[ct2]:[Số lượng]],13,0),0)</f>
        <v>1</v>
      </c>
      <c r="T34" s="45">
        <f>IFERROR(VLOOKUP(R34,Table1[[ct2]:[Giá]],14,0),Table01[[#This Row],[ĐƠN GIÁ]])</f>
        <v>22000</v>
      </c>
      <c r="U34" s="45">
        <f t="shared" si="2"/>
        <v>22000</v>
      </c>
      <c r="V34" s="32">
        <f t="shared" si="3"/>
        <v>0</v>
      </c>
      <c r="W34" s="45">
        <f>Table01[[#This Row],[THÀNH TIỀN FAST]]-Table01[[#This Row],[THÀNH TIỀN]]</f>
        <v>0</v>
      </c>
      <c r="X34" s="46" t="b">
        <f>Table01[[#This Row],[ĐG FAST]]=Table01[[#This Row],[ĐƠN GIÁ]]</f>
        <v>1</v>
      </c>
      <c r="Y34" s="47" t="b">
        <f>Table01[[#This Row],[THÀNH TIỀN FAST]]=Table01[[#This Row],[THÀNH TIỀN]]</f>
        <v>1</v>
      </c>
      <c r="Z34" s="48"/>
    </row>
    <row r="35" spans="1:26" ht="15" x14ac:dyDescent="0.2">
      <c r="A35" s="1"/>
      <c r="B35" s="2" t="s">
        <v>355</v>
      </c>
      <c r="C35" s="42"/>
      <c r="D35" s="7" t="s">
        <v>13</v>
      </c>
      <c r="E35" s="43"/>
      <c r="F35" s="43"/>
      <c r="G35" s="43"/>
      <c r="H35" s="43"/>
      <c r="I35" s="7" t="s">
        <v>25</v>
      </c>
      <c r="J35" s="7" t="s">
        <v>17</v>
      </c>
      <c r="K35" s="28">
        <v>35</v>
      </c>
      <c r="L35" s="8">
        <v>18000</v>
      </c>
      <c r="M35" s="8">
        <f t="shared" si="0"/>
        <v>630000</v>
      </c>
      <c r="N35" s="21" t="str">
        <f>VLOOKUP(I35,'MÃ '!$A$2:$E$1048576,4,0)</f>
        <v>NL600004</v>
      </c>
      <c r="O35" s="21" t="str">
        <f>VLOOKUP(I35,'MÃ '!$A$2:$E$1048576,5,0)</f>
        <v>Dưa hấu</v>
      </c>
      <c r="P35" s="21" t="str">
        <f t="shared" si="1"/>
        <v>TSG01</v>
      </c>
      <c r="Q35" s="21" t="str">
        <f>DAY(Table01[[#This Row],[NGÀY]])&amp;Table01[[#This Row],[TSG01]]&amp;Table01[[#This Row],[MÃ FAST]]</f>
        <v>2TSG01NL600004</v>
      </c>
      <c r="R35" s="21" t="str">
        <f>COUNTIF($Q$7:Q35,Q35)&amp;Q35</f>
        <v>12TSG01NL600004</v>
      </c>
      <c r="S35" s="44">
        <f>IFERROR(VLOOKUP(R35,Table1[[ct2]:[Số lượng]],13,0),0)</f>
        <v>35</v>
      </c>
      <c r="T35" s="45">
        <f>IFERROR(VLOOKUP(R35,Table1[[ct2]:[Giá]],14,0),Table01[[#This Row],[ĐƠN GIÁ]])</f>
        <v>18000</v>
      </c>
      <c r="U35" s="45">
        <f t="shared" si="2"/>
        <v>630000</v>
      </c>
      <c r="V35" s="32">
        <f t="shared" si="3"/>
        <v>0</v>
      </c>
      <c r="W35" s="45">
        <f>Table01[[#This Row],[THÀNH TIỀN FAST]]-Table01[[#This Row],[THÀNH TIỀN]]</f>
        <v>0</v>
      </c>
      <c r="X35" s="46" t="b">
        <f>Table01[[#This Row],[ĐG FAST]]=Table01[[#This Row],[ĐƠN GIÁ]]</f>
        <v>1</v>
      </c>
      <c r="Y35" s="47" t="b">
        <f>Table01[[#This Row],[THÀNH TIỀN FAST]]=Table01[[#This Row],[THÀNH TIỀN]]</f>
        <v>1</v>
      </c>
      <c r="Z35" s="48"/>
    </row>
    <row r="36" spans="1:26" ht="15" x14ac:dyDescent="0.2">
      <c r="A36" s="1"/>
      <c r="B36" s="2" t="s">
        <v>355</v>
      </c>
      <c r="C36" s="42"/>
      <c r="D36" s="7" t="s">
        <v>13</v>
      </c>
      <c r="E36" s="43"/>
      <c r="F36" s="43"/>
      <c r="G36" s="43"/>
      <c r="H36" s="43"/>
      <c r="I36" s="7" t="s">
        <v>27</v>
      </c>
      <c r="J36" s="7" t="s">
        <v>17</v>
      </c>
      <c r="K36" s="28">
        <v>2</v>
      </c>
      <c r="L36" s="8">
        <v>55000</v>
      </c>
      <c r="M36" s="8">
        <f t="shared" si="0"/>
        <v>110000</v>
      </c>
      <c r="N36" s="21" t="str">
        <f>VLOOKUP(I36,'MÃ '!$A$2:$E$1048576,4,0)</f>
        <v>NL300058</v>
      </c>
      <c r="O36" s="21" t="str">
        <f>VLOOKUP(I36,'MÃ '!$A$2:$E$1048576,5,0)</f>
        <v>Hành lá</v>
      </c>
      <c r="P36" s="21" t="str">
        <f t="shared" si="1"/>
        <v>TSG01</v>
      </c>
      <c r="Q36" s="21" t="str">
        <f>DAY(Table01[[#This Row],[NGÀY]])&amp;Table01[[#This Row],[TSG01]]&amp;Table01[[#This Row],[MÃ FAST]]</f>
        <v>2TSG01NL300058</v>
      </c>
      <c r="R36" s="21" t="str">
        <f>COUNTIF($Q$7:Q36,Q36)&amp;Q36</f>
        <v>12TSG01NL300058</v>
      </c>
      <c r="S36" s="44">
        <f>IFERROR(VLOOKUP(R36,Table1[[ct2]:[Số lượng]],13,0),0)</f>
        <v>1.8</v>
      </c>
      <c r="T36" s="45">
        <f>IFERROR(VLOOKUP(R36,Table1[[ct2]:[Giá]],14,0),Table01[[#This Row],[ĐƠN GIÁ]])</f>
        <v>55000</v>
      </c>
      <c r="U36" s="45">
        <f t="shared" si="2"/>
        <v>99000</v>
      </c>
      <c r="V36" s="32">
        <f t="shared" si="3"/>
        <v>-0.19999999999999996</v>
      </c>
      <c r="W36" s="45">
        <f>Table01[[#This Row],[THÀNH TIỀN FAST]]-Table01[[#This Row],[THÀNH TIỀN]]</f>
        <v>-11000</v>
      </c>
      <c r="X36" s="46" t="b">
        <f>Table01[[#This Row],[ĐG FAST]]=Table01[[#This Row],[ĐƠN GIÁ]]</f>
        <v>1</v>
      </c>
      <c r="Y36" s="47" t="b">
        <f>Table01[[#This Row],[THÀNH TIỀN FAST]]=Table01[[#This Row],[THÀNH TIỀN]]</f>
        <v>0</v>
      </c>
      <c r="Z36" s="48"/>
    </row>
    <row r="37" spans="1:26" ht="15" x14ac:dyDescent="0.2">
      <c r="A37" s="1"/>
      <c r="B37" s="2" t="s">
        <v>355</v>
      </c>
      <c r="C37" s="42"/>
      <c r="D37" s="7" t="s">
        <v>13</v>
      </c>
      <c r="E37" s="43"/>
      <c r="F37" s="43"/>
      <c r="G37" s="43"/>
      <c r="H37" s="43"/>
      <c r="I37" s="7" t="s">
        <v>28</v>
      </c>
      <c r="J37" s="7" t="s">
        <v>29</v>
      </c>
      <c r="K37" s="28">
        <v>1</v>
      </c>
      <c r="L37" s="8">
        <v>80000</v>
      </c>
      <c r="M37" s="8">
        <f t="shared" si="0"/>
        <v>80000</v>
      </c>
      <c r="N37" s="21" t="str">
        <f>VLOOKUP(I37,'MÃ '!$A$2:$E$1048576,4,0)</f>
        <v>NL300218</v>
      </c>
      <c r="O37" s="21" t="str">
        <f>VLOOKUP(I37,'MÃ '!$A$2:$E$1048576,5,0)</f>
        <v>Hoa cúc (decor) bó</v>
      </c>
      <c r="P37" s="21" t="str">
        <f t="shared" si="1"/>
        <v>TSG01</v>
      </c>
      <c r="Q37" s="21" t="str">
        <f>DAY(Table01[[#This Row],[NGÀY]])&amp;Table01[[#This Row],[TSG01]]&amp;Table01[[#This Row],[MÃ FAST]]</f>
        <v>2TSG01NL300218</v>
      </c>
      <c r="R37" s="21" t="str">
        <f>COUNTIF($Q$7:Q37,Q37)&amp;Q37</f>
        <v>12TSG01NL300218</v>
      </c>
      <c r="S37" s="44">
        <f>IFERROR(VLOOKUP(R37,Table1[[ct2]:[Số lượng]],13,0),0)</f>
        <v>1</v>
      </c>
      <c r="T37" s="45">
        <f>IFERROR(VLOOKUP(R37,Table1[[ct2]:[Giá]],14,0),Table01[[#This Row],[ĐƠN GIÁ]])</f>
        <v>40000</v>
      </c>
      <c r="U37" s="45">
        <f t="shared" si="2"/>
        <v>40000</v>
      </c>
      <c r="V37" s="32">
        <f t="shared" si="3"/>
        <v>0</v>
      </c>
      <c r="W37" s="45">
        <f>Table01[[#This Row],[THÀNH TIỀN FAST]]-Table01[[#This Row],[THÀNH TIỀN]]</f>
        <v>-40000</v>
      </c>
      <c r="X37" s="46" t="b">
        <f>Table01[[#This Row],[ĐG FAST]]=Table01[[#This Row],[ĐƠN GIÁ]]</f>
        <v>0</v>
      </c>
      <c r="Y37" s="47" t="b">
        <f>Table01[[#This Row],[THÀNH TIỀN FAST]]=Table01[[#This Row],[THÀNH TIỀN]]</f>
        <v>0</v>
      </c>
      <c r="Z37" s="48"/>
    </row>
    <row r="38" spans="1:26" ht="15" x14ac:dyDescent="0.2">
      <c r="A38" s="1"/>
      <c r="B38" s="2" t="s">
        <v>355</v>
      </c>
      <c r="C38" s="42"/>
      <c r="D38" s="7" t="s">
        <v>13</v>
      </c>
      <c r="E38" s="43"/>
      <c r="F38" s="43"/>
      <c r="G38" s="43"/>
      <c r="H38" s="43"/>
      <c r="I38" s="7" t="s">
        <v>31</v>
      </c>
      <c r="J38" s="7" t="s">
        <v>17</v>
      </c>
      <c r="K38" s="28">
        <v>3</v>
      </c>
      <c r="L38" s="8">
        <v>30000</v>
      </c>
      <c r="M38" s="8">
        <f t="shared" si="0"/>
        <v>90000</v>
      </c>
      <c r="N38" s="21" t="str">
        <f>VLOOKUP(I38,'MÃ '!$A$2:$E$1048576,4,0)</f>
        <v>NL300209</v>
      </c>
      <c r="O38" s="21" t="str">
        <f>VLOOKUP(I38,'MÃ '!$A$2:$E$1048576,5,0)</f>
        <v>Khoai môn</v>
      </c>
      <c r="P38" s="21" t="str">
        <f t="shared" si="1"/>
        <v>TSG01</v>
      </c>
      <c r="Q38" s="21" t="str">
        <f>DAY(Table01[[#This Row],[NGÀY]])&amp;Table01[[#This Row],[TSG01]]&amp;Table01[[#This Row],[MÃ FAST]]</f>
        <v>2TSG01NL300209</v>
      </c>
      <c r="R38" s="21" t="str">
        <f>COUNTIF($Q$7:Q38,Q38)&amp;Q38</f>
        <v>12TSG01NL300209</v>
      </c>
      <c r="S38" s="44">
        <f>IFERROR(VLOOKUP(R38,Table1[[ct2]:[Số lượng]],13,0),0)</f>
        <v>3</v>
      </c>
      <c r="T38" s="45">
        <f>IFERROR(VLOOKUP(R38,Table1[[ct2]:[Giá]],14,0),Table01[[#This Row],[ĐƠN GIÁ]])</f>
        <v>30000</v>
      </c>
      <c r="U38" s="45">
        <f t="shared" si="2"/>
        <v>90000</v>
      </c>
      <c r="V38" s="32">
        <f t="shared" si="3"/>
        <v>0</v>
      </c>
      <c r="W38" s="45">
        <f>Table01[[#This Row],[THÀNH TIỀN FAST]]-Table01[[#This Row],[THÀNH TIỀN]]</f>
        <v>0</v>
      </c>
      <c r="X38" s="46" t="b">
        <f>Table01[[#This Row],[ĐG FAST]]=Table01[[#This Row],[ĐƠN GIÁ]]</f>
        <v>1</v>
      </c>
      <c r="Y38" s="47" t="b">
        <f>Table01[[#This Row],[THÀNH TIỀN FAST]]=Table01[[#This Row],[THÀNH TIỀN]]</f>
        <v>1</v>
      </c>
      <c r="Z38" s="48"/>
    </row>
    <row r="39" spans="1:26" ht="15" x14ac:dyDescent="0.2">
      <c r="A39" s="1"/>
      <c r="B39" s="2" t="s">
        <v>355</v>
      </c>
      <c r="C39" s="42"/>
      <c r="D39" s="7" t="s">
        <v>13</v>
      </c>
      <c r="E39" s="43"/>
      <c r="F39" s="43"/>
      <c r="G39" s="43"/>
      <c r="H39" s="43"/>
      <c r="I39" s="7" t="s">
        <v>32</v>
      </c>
      <c r="J39" s="7" t="s">
        <v>17</v>
      </c>
      <c r="K39" s="28">
        <v>2</v>
      </c>
      <c r="L39" s="8">
        <v>18000</v>
      </c>
      <c r="M39" s="8">
        <f t="shared" si="0"/>
        <v>36000</v>
      </c>
      <c r="N39" s="21" t="str">
        <f>VLOOKUP(I39,'MÃ '!$A$2:$E$1048576,4,0)</f>
        <v>NL300074</v>
      </c>
      <c r="O39" s="21" t="str">
        <f>VLOOKUP(I39,'MÃ '!$A$2:$E$1048576,5,0)</f>
        <v>Lá chuối</v>
      </c>
      <c r="P39" s="21" t="str">
        <f t="shared" si="1"/>
        <v>TSG01</v>
      </c>
      <c r="Q39" s="21" t="str">
        <f>DAY(Table01[[#This Row],[NGÀY]])&amp;Table01[[#This Row],[TSG01]]&amp;Table01[[#This Row],[MÃ FAST]]</f>
        <v>2TSG01NL300074</v>
      </c>
      <c r="R39" s="21" t="str">
        <f>COUNTIF($Q$7:Q39,Q39)&amp;Q39</f>
        <v>12TSG01NL300074</v>
      </c>
      <c r="S39" s="44">
        <f>IFERROR(VLOOKUP(R39,Table1[[ct2]:[Số lượng]],13,0),0)</f>
        <v>2</v>
      </c>
      <c r="T39" s="45">
        <f>IFERROR(VLOOKUP(R39,Table1[[ct2]:[Giá]],14,0),Table01[[#This Row],[ĐƠN GIÁ]])</f>
        <v>18000</v>
      </c>
      <c r="U39" s="45">
        <f t="shared" si="2"/>
        <v>36000</v>
      </c>
      <c r="V39" s="32">
        <f t="shared" si="3"/>
        <v>0</v>
      </c>
      <c r="W39" s="45">
        <f>Table01[[#This Row],[THÀNH TIỀN FAST]]-Table01[[#This Row],[THÀNH TIỀN]]</f>
        <v>0</v>
      </c>
      <c r="X39" s="46" t="b">
        <f>Table01[[#This Row],[ĐG FAST]]=Table01[[#This Row],[ĐƠN GIÁ]]</f>
        <v>1</v>
      </c>
      <c r="Y39" s="47" t="b">
        <f>Table01[[#This Row],[THÀNH TIỀN FAST]]=Table01[[#This Row],[THÀNH TIỀN]]</f>
        <v>1</v>
      </c>
      <c r="Z39" s="48"/>
    </row>
    <row r="40" spans="1:26" ht="15" x14ac:dyDescent="0.2">
      <c r="A40" s="1"/>
      <c r="B40" s="2" t="s">
        <v>355</v>
      </c>
      <c r="C40" s="42"/>
      <c r="D40" s="7" t="s">
        <v>13</v>
      </c>
      <c r="E40" s="43"/>
      <c r="F40" s="43"/>
      <c r="G40" s="43"/>
      <c r="H40" s="43"/>
      <c r="I40" s="7" t="s">
        <v>33</v>
      </c>
      <c r="J40" s="7" t="s">
        <v>17</v>
      </c>
      <c r="K40" s="28">
        <v>4</v>
      </c>
      <c r="L40" s="8">
        <v>22000</v>
      </c>
      <c r="M40" s="8">
        <f t="shared" si="0"/>
        <v>88000</v>
      </c>
      <c r="N40" s="21" t="str">
        <f>VLOOKUP(I40,'MÃ '!$A$2:$E$1048576,4,0)</f>
        <v>NL300084</v>
      </c>
      <c r="O40" s="21" t="str">
        <f>VLOOKUP(I40,'MÃ '!$A$2:$E$1048576,5,0)</f>
        <v>Mồng tơi nhặt</v>
      </c>
      <c r="P40" s="21" t="str">
        <f t="shared" si="1"/>
        <v>TSG01</v>
      </c>
      <c r="Q40" s="21" t="str">
        <f>DAY(Table01[[#This Row],[NGÀY]])&amp;Table01[[#This Row],[TSG01]]&amp;Table01[[#This Row],[MÃ FAST]]</f>
        <v>2TSG01NL300084</v>
      </c>
      <c r="R40" s="21" t="str">
        <f>COUNTIF($Q$7:Q40,Q40)&amp;Q40</f>
        <v>12TSG01NL300084</v>
      </c>
      <c r="S40" s="44">
        <f>IFERROR(VLOOKUP(R40,Table1[[ct2]:[Số lượng]],13,0),0)</f>
        <v>3.8</v>
      </c>
      <c r="T40" s="45">
        <f>IFERROR(VLOOKUP(R40,Table1[[ct2]:[Giá]],14,0),Table01[[#This Row],[ĐƠN GIÁ]])</f>
        <v>22000</v>
      </c>
      <c r="U40" s="45">
        <f t="shared" si="2"/>
        <v>83600</v>
      </c>
      <c r="V40" s="32">
        <f t="shared" si="3"/>
        <v>-0.20000000000000018</v>
      </c>
      <c r="W40" s="45">
        <f>Table01[[#This Row],[THÀNH TIỀN FAST]]-Table01[[#This Row],[THÀNH TIỀN]]</f>
        <v>-4400</v>
      </c>
      <c r="X40" s="46" t="b">
        <f>Table01[[#This Row],[ĐG FAST]]=Table01[[#This Row],[ĐƠN GIÁ]]</f>
        <v>1</v>
      </c>
      <c r="Y40" s="47" t="b">
        <f>Table01[[#This Row],[THÀNH TIỀN FAST]]=Table01[[#This Row],[THÀNH TIỀN]]</f>
        <v>0</v>
      </c>
      <c r="Z40" s="48"/>
    </row>
    <row r="41" spans="1:26" ht="15" x14ac:dyDescent="0.2">
      <c r="A41" s="1"/>
      <c r="B41" s="2" t="s">
        <v>355</v>
      </c>
      <c r="C41" s="42"/>
      <c r="D41" s="7" t="s">
        <v>13</v>
      </c>
      <c r="E41" s="43"/>
      <c r="F41" s="43"/>
      <c r="G41" s="43"/>
      <c r="H41" s="43"/>
      <c r="I41" s="7" t="s">
        <v>35</v>
      </c>
      <c r="J41" s="7" t="s">
        <v>17</v>
      </c>
      <c r="K41" s="28">
        <v>5</v>
      </c>
      <c r="L41" s="8">
        <v>47000</v>
      </c>
      <c r="M41" s="8">
        <f t="shared" si="0"/>
        <v>235000</v>
      </c>
      <c r="N41" s="21" t="str">
        <f>VLOOKUP(I41,'MÃ '!$A$2:$E$1048576,4,0)</f>
        <v>NL300091</v>
      </c>
      <c r="O41" s="21" t="str">
        <f>VLOOKUP(I41,'MÃ '!$A$2:$E$1048576,5,0)</f>
        <v>Nấm đùi gà</v>
      </c>
      <c r="P41" s="21" t="str">
        <f t="shared" si="1"/>
        <v>TSG01</v>
      </c>
      <c r="Q41" s="21" t="str">
        <f>DAY(Table01[[#This Row],[NGÀY]])&amp;Table01[[#This Row],[TSG01]]&amp;Table01[[#This Row],[MÃ FAST]]</f>
        <v>2TSG01NL300091</v>
      </c>
      <c r="R41" s="21" t="str">
        <f>COUNTIF($Q$7:Q41,Q41)&amp;Q41</f>
        <v>12TSG01NL300091</v>
      </c>
      <c r="S41" s="44">
        <f>IFERROR(VLOOKUP(R41,Table1[[ct2]:[Số lượng]],13,0),0)</f>
        <v>5</v>
      </c>
      <c r="T41" s="45">
        <f>IFERROR(VLOOKUP(R41,Table1[[ct2]:[Giá]],14,0),Table01[[#This Row],[ĐƠN GIÁ]])</f>
        <v>47000</v>
      </c>
      <c r="U41" s="45">
        <f t="shared" si="2"/>
        <v>235000</v>
      </c>
      <c r="V41" s="32">
        <f t="shared" si="3"/>
        <v>0</v>
      </c>
      <c r="W41" s="45">
        <f>Table01[[#This Row],[THÀNH TIỀN FAST]]-Table01[[#This Row],[THÀNH TIỀN]]</f>
        <v>0</v>
      </c>
      <c r="X41" s="46" t="b">
        <f>Table01[[#This Row],[ĐG FAST]]=Table01[[#This Row],[ĐƠN GIÁ]]</f>
        <v>1</v>
      </c>
      <c r="Y41" s="47" t="b">
        <f>Table01[[#This Row],[THÀNH TIỀN FAST]]=Table01[[#This Row],[THÀNH TIỀN]]</f>
        <v>1</v>
      </c>
      <c r="Z41" s="48"/>
    </row>
    <row r="42" spans="1:26" ht="15" x14ac:dyDescent="0.2">
      <c r="A42" s="1"/>
      <c r="B42" s="2" t="s">
        <v>355</v>
      </c>
      <c r="C42" s="42"/>
      <c r="D42" s="7" t="s">
        <v>13</v>
      </c>
      <c r="E42" s="43"/>
      <c r="F42" s="43"/>
      <c r="G42" s="43"/>
      <c r="H42" s="43"/>
      <c r="I42" s="7" t="s">
        <v>50</v>
      </c>
      <c r="J42" s="7" t="s">
        <v>17</v>
      </c>
      <c r="K42" s="28">
        <v>8</v>
      </c>
      <c r="L42" s="8">
        <v>45000</v>
      </c>
      <c r="M42" s="8">
        <f t="shared" si="0"/>
        <v>360000</v>
      </c>
      <c r="N42" s="21" t="str">
        <f>VLOOKUP(I42,'MÃ '!$A$2:$E$1048576,4,0)</f>
        <v>NL300096</v>
      </c>
      <c r="O42" s="21" t="str">
        <f>VLOOKUP(I42,'MÃ '!$A$2:$E$1048576,5,0)</f>
        <v>Nấm kim châm tươi</v>
      </c>
      <c r="P42" s="21" t="str">
        <f t="shared" si="1"/>
        <v>TSG01</v>
      </c>
      <c r="Q42" s="21" t="str">
        <f>DAY(Table01[[#This Row],[NGÀY]])&amp;Table01[[#This Row],[TSG01]]&amp;Table01[[#This Row],[MÃ FAST]]</f>
        <v>2TSG01NL300096</v>
      </c>
      <c r="R42" s="21" t="str">
        <f>COUNTIF($Q$7:Q42,Q42)&amp;Q42</f>
        <v>12TSG01NL300096</v>
      </c>
      <c r="S42" s="44">
        <f>IFERROR(VLOOKUP(R42,Table1[[ct2]:[Số lượng]],13,0),0)</f>
        <v>8</v>
      </c>
      <c r="T42" s="45">
        <f>IFERROR(VLOOKUP(R42,Table1[[ct2]:[Giá]],14,0),Table01[[#This Row],[ĐƠN GIÁ]])</f>
        <v>45000</v>
      </c>
      <c r="U42" s="45">
        <f t="shared" si="2"/>
        <v>360000</v>
      </c>
      <c r="V42" s="32">
        <f t="shared" si="3"/>
        <v>0</v>
      </c>
      <c r="W42" s="45">
        <f>Table01[[#This Row],[THÀNH TIỀN FAST]]-Table01[[#This Row],[THÀNH TIỀN]]</f>
        <v>0</v>
      </c>
      <c r="X42" s="46" t="b">
        <f>Table01[[#This Row],[ĐG FAST]]=Table01[[#This Row],[ĐƠN GIÁ]]</f>
        <v>1</v>
      </c>
      <c r="Y42" s="47" t="b">
        <f>Table01[[#This Row],[THÀNH TIỀN FAST]]=Table01[[#This Row],[THÀNH TIỀN]]</f>
        <v>1</v>
      </c>
      <c r="Z42" s="48"/>
    </row>
    <row r="43" spans="1:26" ht="15" x14ac:dyDescent="0.2">
      <c r="A43" s="1"/>
      <c r="B43" s="2" t="s">
        <v>355</v>
      </c>
      <c r="C43" s="42"/>
      <c r="D43" s="7" t="s">
        <v>13</v>
      </c>
      <c r="E43" s="43"/>
      <c r="F43" s="43"/>
      <c r="G43" s="43"/>
      <c r="H43" s="43"/>
      <c r="I43" s="7" t="s">
        <v>38</v>
      </c>
      <c r="J43" s="7" t="s">
        <v>17</v>
      </c>
      <c r="K43" s="28">
        <v>6</v>
      </c>
      <c r="L43" s="8">
        <v>95000</v>
      </c>
      <c r="M43" s="8">
        <f t="shared" si="0"/>
        <v>570000</v>
      </c>
      <c r="N43" s="21" t="str">
        <f>VLOOKUP(I43,'MÃ '!$A$2:$E$1048576,4,0)</f>
        <v>NL300098</v>
      </c>
      <c r="O43" s="21" t="str">
        <f>VLOOKUP(I43,'MÃ '!$A$2:$E$1048576,5,0)</f>
        <v>Nấm Linh Chi trắng</v>
      </c>
      <c r="P43" s="21" t="str">
        <f t="shared" si="1"/>
        <v>TSG01</v>
      </c>
      <c r="Q43" s="21" t="str">
        <f>DAY(Table01[[#This Row],[NGÀY]])&amp;Table01[[#This Row],[TSG01]]&amp;Table01[[#This Row],[MÃ FAST]]</f>
        <v>2TSG01NL300098</v>
      </c>
      <c r="R43" s="21" t="str">
        <f>COUNTIF($Q$7:Q43,Q43)&amp;Q43</f>
        <v>12TSG01NL300098</v>
      </c>
      <c r="S43" s="44">
        <f>IFERROR(VLOOKUP(R43,Table1[[ct2]:[Số lượng]],13,0),0)</f>
        <v>6</v>
      </c>
      <c r="T43" s="45">
        <f>IFERROR(VLOOKUP(R43,Table1[[ct2]:[Giá]],14,0),Table01[[#This Row],[ĐƠN GIÁ]])</f>
        <v>95000</v>
      </c>
      <c r="U43" s="45">
        <f t="shared" si="2"/>
        <v>570000</v>
      </c>
      <c r="V43" s="32">
        <f t="shared" si="3"/>
        <v>0</v>
      </c>
      <c r="W43" s="45">
        <f>Table01[[#This Row],[THÀNH TIỀN FAST]]-Table01[[#This Row],[THÀNH TIỀN]]</f>
        <v>0</v>
      </c>
      <c r="X43" s="46" t="b">
        <f>Table01[[#This Row],[ĐG FAST]]=Table01[[#This Row],[ĐƠN GIÁ]]</f>
        <v>1</v>
      </c>
      <c r="Y43" s="47" t="b">
        <f>Table01[[#This Row],[THÀNH TIỀN FAST]]=Table01[[#This Row],[THÀNH TIỀN]]</f>
        <v>1</v>
      </c>
      <c r="Z43" s="48"/>
    </row>
    <row r="44" spans="1:26" ht="15" x14ac:dyDescent="0.2">
      <c r="A44" s="1"/>
      <c r="B44" s="2" t="s">
        <v>355</v>
      </c>
      <c r="C44" s="42"/>
      <c r="D44" s="7" t="s">
        <v>13</v>
      </c>
      <c r="E44" s="43"/>
      <c r="F44" s="43"/>
      <c r="G44" s="43"/>
      <c r="H44" s="43"/>
      <c r="I44" s="7" t="s">
        <v>39</v>
      </c>
      <c r="J44" s="7" t="s">
        <v>17</v>
      </c>
      <c r="K44" s="28">
        <v>1.5</v>
      </c>
      <c r="L44" s="8">
        <v>45000</v>
      </c>
      <c r="M44" s="8">
        <f t="shared" si="0"/>
        <v>67500</v>
      </c>
      <c r="N44" s="21" t="str">
        <f>VLOOKUP(I44,'MÃ '!$A$2:$E$1048576,4,0)</f>
        <v>NL300085</v>
      </c>
      <c r="O44" s="21" t="str">
        <f>VLOOKUP(I44,'MÃ '!$A$2:$E$1048576,5,0)</f>
        <v>Mùi ta ( Ngò rí )</v>
      </c>
      <c r="P44" s="21" t="str">
        <f t="shared" si="1"/>
        <v>TSG01</v>
      </c>
      <c r="Q44" s="21" t="str">
        <f>DAY(Table01[[#This Row],[NGÀY]])&amp;Table01[[#This Row],[TSG01]]&amp;Table01[[#This Row],[MÃ FAST]]</f>
        <v>2TSG01NL300085</v>
      </c>
      <c r="R44" s="21" t="str">
        <f>COUNTIF($Q$7:Q44,Q44)&amp;Q44</f>
        <v>12TSG01NL300085</v>
      </c>
      <c r="S44" s="44">
        <f>IFERROR(VLOOKUP(R44,Table1[[ct2]:[Số lượng]],13,0),0)</f>
        <v>1.5</v>
      </c>
      <c r="T44" s="45">
        <f>IFERROR(VLOOKUP(R44,Table1[[ct2]:[Giá]],14,0),Table01[[#This Row],[ĐƠN GIÁ]])</f>
        <v>45000</v>
      </c>
      <c r="U44" s="45">
        <f t="shared" si="2"/>
        <v>67500</v>
      </c>
      <c r="V44" s="32">
        <f t="shared" si="3"/>
        <v>0</v>
      </c>
      <c r="W44" s="45">
        <f>Table01[[#This Row],[THÀNH TIỀN FAST]]-Table01[[#This Row],[THÀNH TIỀN]]</f>
        <v>0</v>
      </c>
      <c r="X44" s="46" t="b">
        <f>Table01[[#This Row],[ĐG FAST]]=Table01[[#This Row],[ĐƠN GIÁ]]</f>
        <v>1</v>
      </c>
      <c r="Y44" s="47" t="b">
        <f>Table01[[#This Row],[THÀNH TIỀN FAST]]=Table01[[#This Row],[THÀNH TIỀN]]</f>
        <v>1</v>
      </c>
      <c r="Z44" s="48"/>
    </row>
    <row r="45" spans="1:26" ht="15" x14ac:dyDescent="0.2">
      <c r="A45" s="1"/>
      <c r="B45" s="2" t="s">
        <v>355</v>
      </c>
      <c r="C45" s="42"/>
      <c r="D45" s="7" t="s">
        <v>13</v>
      </c>
      <c r="E45" s="43"/>
      <c r="F45" s="43"/>
      <c r="G45" s="43"/>
      <c r="H45" s="43"/>
      <c r="I45" s="7" t="s">
        <v>47</v>
      </c>
      <c r="J45" s="7" t="s">
        <v>17</v>
      </c>
      <c r="K45" s="28">
        <v>0.2</v>
      </c>
      <c r="L45" s="8">
        <v>70000</v>
      </c>
      <c r="M45" s="8">
        <f t="shared" si="0"/>
        <v>14000</v>
      </c>
      <c r="N45" s="21" t="str">
        <f>VLOOKUP(I45,'MÃ '!$A$2:$E$1048576,4,0)</f>
        <v>NL300126</v>
      </c>
      <c r="O45" s="21" t="str">
        <f>VLOOKUP(I45,'MÃ '!$A$2:$E$1048576,5,0)</f>
        <v>Rau mùi tây</v>
      </c>
      <c r="P45" s="21" t="str">
        <f t="shared" si="1"/>
        <v>TSG01</v>
      </c>
      <c r="Q45" s="21" t="str">
        <f>DAY(Table01[[#This Row],[NGÀY]])&amp;Table01[[#This Row],[TSG01]]&amp;Table01[[#This Row],[MÃ FAST]]</f>
        <v>2TSG01NL300126</v>
      </c>
      <c r="R45" s="21" t="str">
        <f>COUNTIF($Q$7:Q45,Q45)&amp;Q45</f>
        <v>12TSG01NL300126</v>
      </c>
      <c r="S45" s="44">
        <f>IFERROR(VLOOKUP(R45,Table1[[ct2]:[Số lượng]],13,0),0)</f>
        <v>0.2</v>
      </c>
      <c r="T45" s="45">
        <f>IFERROR(VLOOKUP(R45,Table1[[ct2]:[Giá]],14,0),Table01[[#This Row],[ĐƠN GIÁ]])</f>
        <v>70000</v>
      </c>
      <c r="U45" s="45">
        <f t="shared" si="2"/>
        <v>14000</v>
      </c>
      <c r="V45" s="32">
        <f t="shared" si="3"/>
        <v>0</v>
      </c>
      <c r="W45" s="45">
        <f>Table01[[#This Row],[THÀNH TIỀN FAST]]-Table01[[#This Row],[THÀNH TIỀN]]</f>
        <v>0</v>
      </c>
      <c r="X45" s="46" t="b">
        <f>Table01[[#This Row],[ĐG FAST]]=Table01[[#This Row],[ĐƠN GIÁ]]</f>
        <v>1</v>
      </c>
      <c r="Y45" s="47" t="b">
        <f>Table01[[#This Row],[THÀNH TIỀN FAST]]=Table01[[#This Row],[THÀNH TIỀN]]</f>
        <v>1</v>
      </c>
      <c r="Z45" s="48"/>
    </row>
    <row r="46" spans="1:26" ht="15" x14ac:dyDescent="0.2">
      <c r="A46" s="1"/>
      <c r="B46" s="2" t="s">
        <v>355</v>
      </c>
      <c r="C46" s="42"/>
      <c r="D46" s="7" t="s">
        <v>13</v>
      </c>
      <c r="E46" s="43"/>
      <c r="F46" s="43"/>
      <c r="G46" s="43"/>
      <c r="H46" s="43"/>
      <c r="I46" s="7" t="s">
        <v>40</v>
      </c>
      <c r="J46" s="7" t="s">
        <v>17</v>
      </c>
      <c r="K46" s="28">
        <v>1</v>
      </c>
      <c r="L46" s="8">
        <v>145000</v>
      </c>
      <c r="M46" s="8">
        <f t="shared" si="0"/>
        <v>145000</v>
      </c>
      <c r="N46" s="21" t="str">
        <f>VLOOKUP(I46,'MÃ '!$A$2:$E$1048576,4,0)</f>
        <v>NL300113</v>
      </c>
      <c r="O46" s="21" t="str">
        <f>VLOOKUP(I46,'MÃ '!$A$2:$E$1048576,5,0)</f>
        <v>Ớt hiểm đỏ</v>
      </c>
      <c r="P46" s="21" t="str">
        <f t="shared" si="1"/>
        <v>TSG01</v>
      </c>
      <c r="Q46" s="21" t="str">
        <f>DAY(Table01[[#This Row],[NGÀY]])&amp;Table01[[#This Row],[TSG01]]&amp;Table01[[#This Row],[MÃ FAST]]</f>
        <v>2TSG01NL300113</v>
      </c>
      <c r="R46" s="21" t="str">
        <f>COUNTIF($Q$7:Q46,Q46)&amp;Q46</f>
        <v>12TSG01NL300113</v>
      </c>
      <c r="S46" s="44">
        <f>IFERROR(VLOOKUP(R46,Table1[[ct2]:[Số lượng]],13,0),0)</f>
        <v>1</v>
      </c>
      <c r="T46" s="45">
        <f>IFERROR(VLOOKUP(R46,Table1[[ct2]:[Giá]],14,0),Table01[[#This Row],[ĐƠN GIÁ]])</f>
        <v>145000</v>
      </c>
      <c r="U46" s="45">
        <f t="shared" si="2"/>
        <v>145000</v>
      </c>
      <c r="V46" s="32">
        <f t="shared" si="3"/>
        <v>0</v>
      </c>
      <c r="W46" s="45">
        <f>Table01[[#This Row],[THÀNH TIỀN FAST]]-Table01[[#This Row],[THÀNH TIỀN]]</f>
        <v>0</v>
      </c>
      <c r="X46" s="46" t="b">
        <f>Table01[[#This Row],[ĐG FAST]]=Table01[[#This Row],[ĐƠN GIÁ]]</f>
        <v>1</v>
      </c>
      <c r="Y46" s="47" t="b">
        <f>Table01[[#This Row],[THÀNH TIỀN FAST]]=Table01[[#This Row],[THÀNH TIỀN]]</f>
        <v>1</v>
      </c>
      <c r="Z46" s="48"/>
    </row>
    <row r="47" spans="1:26" ht="15" x14ac:dyDescent="0.2">
      <c r="A47" s="1"/>
      <c r="B47" s="2" t="s">
        <v>355</v>
      </c>
      <c r="C47" s="42"/>
      <c r="D47" s="7" t="s">
        <v>13</v>
      </c>
      <c r="E47" s="43"/>
      <c r="F47" s="43"/>
      <c r="G47" s="43"/>
      <c r="H47" s="43"/>
      <c r="I47" s="7" t="s">
        <v>41</v>
      </c>
      <c r="J47" s="7" t="s">
        <v>17</v>
      </c>
      <c r="K47" s="28">
        <v>12</v>
      </c>
      <c r="L47" s="8">
        <v>21000</v>
      </c>
      <c r="M47" s="8">
        <f t="shared" si="0"/>
        <v>252000</v>
      </c>
      <c r="N47" s="21" t="str">
        <f>VLOOKUP(I47,'MÃ '!$A$2:$E$1048576,4,0)</f>
        <v>NL300119</v>
      </c>
      <c r="O47" s="21" t="str">
        <f>VLOOKUP(I47,'MÃ '!$A$2:$E$1048576,5,0)</f>
        <v>Quất ( Tắc trái )</v>
      </c>
      <c r="P47" s="21" t="str">
        <f t="shared" si="1"/>
        <v>TSG01</v>
      </c>
      <c r="Q47" s="21" t="str">
        <f>DAY(Table01[[#This Row],[NGÀY]])&amp;Table01[[#This Row],[TSG01]]&amp;Table01[[#This Row],[MÃ FAST]]</f>
        <v>2TSG01NL300119</v>
      </c>
      <c r="R47" s="21" t="str">
        <f>COUNTIF($Q$7:Q47,Q47)&amp;Q47</f>
        <v>12TSG01NL300119</v>
      </c>
      <c r="S47" s="44">
        <f>IFERROR(VLOOKUP(R47,Table1[[ct2]:[Số lượng]],13,0),0)</f>
        <v>12</v>
      </c>
      <c r="T47" s="45">
        <f>IFERROR(VLOOKUP(R47,Table1[[ct2]:[Giá]],14,0),Table01[[#This Row],[ĐƠN GIÁ]])</f>
        <v>21000</v>
      </c>
      <c r="U47" s="45">
        <f t="shared" si="2"/>
        <v>252000</v>
      </c>
      <c r="V47" s="32">
        <f t="shared" si="3"/>
        <v>0</v>
      </c>
      <c r="W47" s="45">
        <f>Table01[[#This Row],[THÀNH TIỀN FAST]]-Table01[[#This Row],[THÀNH TIỀN]]</f>
        <v>0</v>
      </c>
      <c r="X47" s="46" t="b">
        <f>Table01[[#This Row],[ĐG FAST]]=Table01[[#This Row],[ĐƠN GIÁ]]</f>
        <v>1</v>
      </c>
      <c r="Y47" s="47" t="b">
        <f>Table01[[#This Row],[THÀNH TIỀN FAST]]=Table01[[#This Row],[THÀNH TIỀN]]</f>
        <v>1</v>
      </c>
      <c r="Z47" s="48"/>
    </row>
    <row r="48" spans="1:26" ht="15" x14ac:dyDescent="0.2">
      <c r="A48" s="1"/>
      <c r="B48" s="2" t="s">
        <v>355</v>
      </c>
      <c r="C48" s="42"/>
      <c r="D48" s="7" t="s">
        <v>13</v>
      </c>
      <c r="E48" s="43"/>
      <c r="F48" s="43"/>
      <c r="G48" s="43"/>
      <c r="H48" s="43"/>
      <c r="I48" s="7" t="s">
        <v>42</v>
      </c>
      <c r="J48" s="7" t="s">
        <v>17</v>
      </c>
      <c r="K48" s="28">
        <v>5</v>
      </c>
      <c r="L48" s="8">
        <v>38000</v>
      </c>
      <c r="M48" s="8">
        <f t="shared" si="0"/>
        <v>190000</v>
      </c>
      <c r="N48" s="21" t="str">
        <f>VLOOKUP(I48,'MÃ '!$A$2:$E$1048576,4,0)</f>
        <v>NL300018</v>
      </c>
      <c r="O48" s="21" t="str">
        <f>VLOOKUP(I48,'MÃ '!$A$2:$E$1048576,5,0)</f>
        <v>Cải cúc</v>
      </c>
      <c r="P48" s="21" t="str">
        <f t="shared" si="1"/>
        <v>TSG01</v>
      </c>
      <c r="Q48" s="21" t="str">
        <f>DAY(Table01[[#This Row],[NGÀY]])&amp;Table01[[#This Row],[TSG01]]&amp;Table01[[#This Row],[MÃ FAST]]</f>
        <v>2TSG01NL300018</v>
      </c>
      <c r="R48" s="21" t="str">
        <f>COUNTIF($Q$7:Q48,Q48)&amp;Q48</f>
        <v>12TSG01NL300018</v>
      </c>
      <c r="S48" s="44">
        <f>IFERROR(VLOOKUP(R48,Table1[[ct2]:[Số lượng]],13,0),0)</f>
        <v>5</v>
      </c>
      <c r="T48" s="45">
        <f>IFERROR(VLOOKUP(R48,Table1[[ct2]:[Giá]],14,0),Table01[[#This Row],[ĐƠN GIÁ]])</f>
        <v>38000</v>
      </c>
      <c r="U48" s="45">
        <f t="shared" si="2"/>
        <v>190000</v>
      </c>
      <c r="V48" s="32">
        <f t="shared" si="3"/>
        <v>0</v>
      </c>
      <c r="W48" s="45">
        <f>Table01[[#This Row],[THÀNH TIỀN FAST]]-Table01[[#This Row],[THÀNH TIỀN]]</f>
        <v>0</v>
      </c>
      <c r="X48" s="46" t="b">
        <f>Table01[[#This Row],[ĐG FAST]]=Table01[[#This Row],[ĐƠN GIÁ]]</f>
        <v>1</v>
      </c>
      <c r="Y48" s="47" t="b">
        <f>Table01[[#This Row],[THÀNH TIỀN FAST]]=Table01[[#This Row],[THÀNH TIỀN]]</f>
        <v>1</v>
      </c>
      <c r="Z48" s="48"/>
    </row>
    <row r="49" spans="1:26" ht="15" x14ac:dyDescent="0.2">
      <c r="A49" s="1"/>
      <c r="B49" s="2" t="s">
        <v>355</v>
      </c>
      <c r="C49" s="42"/>
      <c r="D49" s="7" t="s">
        <v>13</v>
      </c>
      <c r="E49" s="43"/>
      <c r="F49" s="43"/>
      <c r="G49" s="43"/>
      <c r="H49" s="43"/>
      <c r="I49" s="7" t="s">
        <v>43</v>
      </c>
      <c r="J49" s="7" t="s">
        <v>17</v>
      </c>
      <c r="K49" s="28">
        <v>1</v>
      </c>
      <c r="L49" s="8">
        <v>50000</v>
      </c>
      <c r="M49" s="8">
        <f t="shared" si="0"/>
        <v>50000</v>
      </c>
      <c r="N49" s="21" t="str">
        <f>VLOOKUP(I49,'MÃ '!$A$2:$E$1048576,4,0)</f>
        <v>NL300142</v>
      </c>
      <c r="O49" s="21" t="str">
        <f>VLOOKUP(I49,'MÃ '!$A$2:$E$1048576,5,0)</f>
        <v>Tỏi bóc</v>
      </c>
      <c r="P49" s="21" t="str">
        <f t="shared" si="1"/>
        <v>TSG01</v>
      </c>
      <c r="Q49" s="21" t="str">
        <f>DAY(Table01[[#This Row],[NGÀY]])&amp;Table01[[#This Row],[TSG01]]&amp;Table01[[#This Row],[MÃ FAST]]</f>
        <v>2TSG01NL300142</v>
      </c>
      <c r="R49" s="21" t="str">
        <f>COUNTIF($Q$7:Q49,Q49)&amp;Q49</f>
        <v>12TSG01NL300142</v>
      </c>
      <c r="S49" s="44">
        <f>IFERROR(VLOOKUP(R49,Table1[[ct2]:[Số lượng]],13,0),0)</f>
        <v>1</v>
      </c>
      <c r="T49" s="45">
        <f>IFERROR(VLOOKUP(R49,Table1[[ct2]:[Giá]],14,0),Table01[[#This Row],[ĐƠN GIÁ]])</f>
        <v>50000</v>
      </c>
      <c r="U49" s="45">
        <f t="shared" si="2"/>
        <v>50000</v>
      </c>
      <c r="V49" s="32">
        <f t="shared" si="3"/>
        <v>0</v>
      </c>
      <c r="W49" s="45">
        <f>Table01[[#This Row],[THÀNH TIỀN FAST]]-Table01[[#This Row],[THÀNH TIỀN]]</f>
        <v>0</v>
      </c>
      <c r="X49" s="46" t="b">
        <f>Table01[[#This Row],[ĐG FAST]]=Table01[[#This Row],[ĐƠN GIÁ]]</f>
        <v>1</v>
      </c>
      <c r="Y49" s="47" t="b">
        <f>Table01[[#This Row],[THÀNH TIỀN FAST]]=Table01[[#This Row],[THÀNH TIỀN]]</f>
        <v>1</v>
      </c>
      <c r="Z49" s="48"/>
    </row>
    <row r="50" spans="1:26" ht="15" x14ac:dyDescent="0.2">
      <c r="A50" s="1"/>
      <c r="B50" s="2" t="s">
        <v>355</v>
      </c>
      <c r="C50" s="42"/>
      <c r="D50" s="7" t="s">
        <v>13</v>
      </c>
      <c r="E50" s="43"/>
      <c r="F50" s="43"/>
      <c r="G50" s="43"/>
      <c r="H50" s="43"/>
      <c r="I50" s="7" t="s">
        <v>44</v>
      </c>
      <c r="J50" s="7" t="s">
        <v>17</v>
      </c>
      <c r="K50" s="28">
        <v>8</v>
      </c>
      <c r="L50" s="8">
        <v>62000</v>
      </c>
      <c r="M50" s="8">
        <f t="shared" si="0"/>
        <v>496000</v>
      </c>
      <c r="N50" s="21" t="str">
        <f>VLOOKUP(I50,'MÃ '!$A$2:$E$1048576,4,0)</f>
        <v>NL300147</v>
      </c>
      <c r="O50" s="21" t="str">
        <f>VLOOKUP(I50,'MÃ '!$A$2:$E$1048576,5,0)</f>
        <v>Xà lách Roman</v>
      </c>
      <c r="P50" s="21" t="str">
        <f t="shared" si="1"/>
        <v>TSG01</v>
      </c>
      <c r="Q50" s="21" t="str">
        <f>DAY(Table01[[#This Row],[NGÀY]])&amp;Table01[[#This Row],[TSG01]]&amp;Table01[[#This Row],[MÃ FAST]]</f>
        <v>2TSG01NL300147</v>
      </c>
      <c r="R50" s="21" t="str">
        <f>COUNTIF($Q$7:Q50,Q50)&amp;Q50</f>
        <v>12TSG01NL300147</v>
      </c>
      <c r="S50" s="44">
        <f>IFERROR(VLOOKUP(R50,Table1[[ct2]:[Số lượng]],13,0),0)</f>
        <v>8</v>
      </c>
      <c r="T50" s="45">
        <f>IFERROR(VLOOKUP(R50,Table1[[ct2]:[Giá]],14,0),Table01[[#This Row],[ĐƠN GIÁ]])</f>
        <v>62000</v>
      </c>
      <c r="U50" s="45">
        <f t="shared" si="2"/>
        <v>496000</v>
      </c>
      <c r="V50" s="32">
        <f t="shared" si="3"/>
        <v>0</v>
      </c>
      <c r="W50" s="45">
        <f>Table01[[#This Row],[THÀNH TIỀN FAST]]-Table01[[#This Row],[THÀNH TIỀN]]</f>
        <v>0</v>
      </c>
      <c r="X50" s="46" t="b">
        <f>Table01[[#This Row],[ĐG FAST]]=Table01[[#This Row],[ĐƠN GIÁ]]</f>
        <v>1</v>
      </c>
      <c r="Y50" s="47" t="b">
        <f>Table01[[#This Row],[THÀNH TIỀN FAST]]=Table01[[#This Row],[THÀNH TIỀN]]</f>
        <v>1</v>
      </c>
      <c r="Z50" s="48"/>
    </row>
    <row r="51" spans="1:26" ht="15" x14ac:dyDescent="0.2">
      <c r="A51" s="1"/>
      <c r="B51" s="2" t="s">
        <v>356</v>
      </c>
      <c r="C51" s="42"/>
      <c r="D51" s="7" t="s">
        <v>13</v>
      </c>
      <c r="E51" s="43"/>
      <c r="F51" s="43"/>
      <c r="G51" s="43"/>
      <c r="H51" s="43"/>
      <c r="I51" s="7" t="s">
        <v>14</v>
      </c>
      <c r="J51" s="7" t="s">
        <v>15</v>
      </c>
      <c r="K51" s="28">
        <v>11</v>
      </c>
      <c r="L51" s="8">
        <v>8500</v>
      </c>
      <c r="M51" s="8">
        <f t="shared" si="0"/>
        <v>93500</v>
      </c>
      <c r="N51" s="21" t="str">
        <f>VLOOKUP(I51,'MÃ '!$A$2:$E$1048576,4,0)</f>
        <v>NL300107</v>
      </c>
      <c r="O51" s="21" t="str">
        <f>VLOOKUP(I51,'MÃ '!$A$2:$E$1048576,5,0)</f>
        <v>Ngô ngọt ( Bắp trái)</v>
      </c>
      <c r="P51" s="21" t="str">
        <f t="shared" si="1"/>
        <v>TSG01</v>
      </c>
      <c r="Q51" s="21" t="str">
        <f>DAY(Table01[[#This Row],[NGÀY]])&amp;Table01[[#This Row],[TSG01]]&amp;Table01[[#This Row],[MÃ FAST]]</f>
        <v>3TSG01NL300107</v>
      </c>
      <c r="R51" s="21" t="str">
        <f>COUNTIF($Q$7:Q51,Q51)&amp;Q51</f>
        <v>13TSG01NL300107</v>
      </c>
      <c r="S51" s="44">
        <f>IFERROR(VLOOKUP(R51,Table1[[ct2]:[Số lượng]],13,0),0)</f>
        <v>11</v>
      </c>
      <c r="T51" s="45">
        <f>IFERROR(VLOOKUP(R51,Table1[[ct2]:[Giá]],14,0),Table01[[#This Row],[ĐƠN GIÁ]])</f>
        <v>8500</v>
      </c>
      <c r="U51" s="45">
        <f t="shared" si="2"/>
        <v>93500</v>
      </c>
      <c r="V51" s="32">
        <f t="shared" si="3"/>
        <v>0</v>
      </c>
      <c r="W51" s="45">
        <f>Table01[[#This Row],[THÀNH TIỀN FAST]]-Table01[[#This Row],[THÀNH TIỀN]]</f>
        <v>0</v>
      </c>
      <c r="X51" s="46" t="b">
        <f>Table01[[#This Row],[ĐG FAST]]=Table01[[#This Row],[ĐƠN GIÁ]]</f>
        <v>1</v>
      </c>
      <c r="Y51" s="47" t="b">
        <f>Table01[[#This Row],[THÀNH TIỀN FAST]]=Table01[[#This Row],[THÀNH TIỀN]]</f>
        <v>1</v>
      </c>
      <c r="Z51" s="48"/>
    </row>
    <row r="52" spans="1:26" ht="15" x14ac:dyDescent="0.2">
      <c r="A52" s="1"/>
      <c r="B52" s="2" t="s">
        <v>356</v>
      </c>
      <c r="C52" s="42"/>
      <c r="D52" s="7" t="s">
        <v>13</v>
      </c>
      <c r="E52" s="43"/>
      <c r="F52" s="43"/>
      <c r="G52" s="43"/>
      <c r="H52" s="43"/>
      <c r="I52" s="7" t="s">
        <v>16</v>
      </c>
      <c r="J52" s="7" t="s">
        <v>17</v>
      </c>
      <c r="K52" s="28">
        <v>1</v>
      </c>
      <c r="L52" s="8">
        <v>30000</v>
      </c>
      <c r="M52" s="8">
        <f t="shared" si="0"/>
        <v>30000</v>
      </c>
      <c r="N52" s="21" t="str">
        <f>VLOOKUP(I52,'MÃ '!$A$2:$E$1048576,4,0)</f>
        <v>NL300007</v>
      </c>
      <c r="O52" s="21" t="str">
        <f>VLOOKUP(I52,'MÃ '!$A$2:$E$1048576,5,0)</f>
        <v>Bí đỏ</v>
      </c>
      <c r="P52" s="21" t="str">
        <f t="shared" si="1"/>
        <v>TSG01</v>
      </c>
      <c r="Q52" s="21" t="str">
        <f>DAY(Table01[[#This Row],[NGÀY]])&amp;Table01[[#This Row],[TSG01]]&amp;Table01[[#This Row],[MÃ FAST]]</f>
        <v>3TSG01NL300007</v>
      </c>
      <c r="R52" s="21" t="str">
        <f>COUNTIF($Q$7:Q52,Q52)&amp;Q52</f>
        <v>13TSG01NL300007</v>
      </c>
      <c r="S52" s="44">
        <f>IFERROR(VLOOKUP(R52,Table1[[ct2]:[Số lượng]],13,0),0)</f>
        <v>1</v>
      </c>
      <c r="T52" s="45">
        <f>IFERROR(VLOOKUP(R52,Table1[[ct2]:[Giá]],14,0),Table01[[#This Row],[ĐƠN GIÁ]])</f>
        <v>30000</v>
      </c>
      <c r="U52" s="45">
        <f t="shared" si="2"/>
        <v>30000</v>
      </c>
      <c r="V52" s="32">
        <f t="shared" si="3"/>
        <v>0</v>
      </c>
      <c r="W52" s="45">
        <f>Table01[[#This Row],[THÀNH TIỀN FAST]]-Table01[[#This Row],[THÀNH TIỀN]]</f>
        <v>0</v>
      </c>
      <c r="X52" s="46" t="b">
        <f>Table01[[#This Row],[ĐG FAST]]=Table01[[#This Row],[ĐƠN GIÁ]]</f>
        <v>1</v>
      </c>
      <c r="Y52" s="47" t="b">
        <f>Table01[[#This Row],[THÀNH TIỀN FAST]]=Table01[[#This Row],[THÀNH TIỀN]]</f>
        <v>1</v>
      </c>
      <c r="Z52" s="48"/>
    </row>
    <row r="53" spans="1:26" ht="15" x14ac:dyDescent="0.2">
      <c r="A53" s="1"/>
      <c r="B53" s="2" t="s">
        <v>356</v>
      </c>
      <c r="C53" s="42"/>
      <c r="D53" s="7" t="s">
        <v>13</v>
      </c>
      <c r="E53" s="43"/>
      <c r="F53" s="43"/>
      <c r="G53" s="43"/>
      <c r="H53" s="43"/>
      <c r="I53" s="7" t="s">
        <v>19</v>
      </c>
      <c r="J53" s="7" t="s">
        <v>17</v>
      </c>
      <c r="K53" s="28">
        <v>2</v>
      </c>
      <c r="L53" s="8">
        <v>50000</v>
      </c>
      <c r="M53" s="8">
        <f t="shared" si="0"/>
        <v>100000</v>
      </c>
      <c r="N53" s="21" t="str">
        <f>VLOOKUP(I53,'MÃ '!$A$2:$E$1048576,4,0)</f>
        <v>NL300013</v>
      </c>
      <c r="O53" s="21" t="str">
        <f>VLOOKUP(I53,'MÃ '!$A$2:$E$1048576,5,0)</f>
        <v>Cà chua</v>
      </c>
      <c r="P53" s="21" t="str">
        <f t="shared" si="1"/>
        <v>TSG01</v>
      </c>
      <c r="Q53" s="21" t="str">
        <f>DAY(Table01[[#This Row],[NGÀY]])&amp;Table01[[#This Row],[TSG01]]&amp;Table01[[#This Row],[MÃ FAST]]</f>
        <v>3TSG01NL300013</v>
      </c>
      <c r="R53" s="21" t="str">
        <f>COUNTIF($Q$7:Q53,Q53)&amp;Q53</f>
        <v>13TSG01NL300013</v>
      </c>
      <c r="S53" s="44">
        <f>IFERROR(VLOOKUP(R53,Table1[[ct2]:[Số lượng]],13,0),0)</f>
        <v>2</v>
      </c>
      <c r="T53" s="45">
        <f>IFERROR(VLOOKUP(R53,Table1[[ct2]:[Giá]],14,0),Table01[[#This Row],[ĐƠN GIÁ]])</f>
        <v>50000</v>
      </c>
      <c r="U53" s="45">
        <f t="shared" si="2"/>
        <v>100000</v>
      </c>
      <c r="V53" s="32">
        <f t="shared" si="3"/>
        <v>0</v>
      </c>
      <c r="W53" s="45">
        <f>Table01[[#This Row],[THÀNH TIỀN FAST]]-Table01[[#This Row],[THÀNH TIỀN]]</f>
        <v>0</v>
      </c>
      <c r="X53" s="46" t="b">
        <f>Table01[[#This Row],[ĐG FAST]]=Table01[[#This Row],[ĐƠN GIÁ]]</f>
        <v>1</v>
      </c>
      <c r="Y53" s="47" t="b">
        <f>Table01[[#This Row],[THÀNH TIỀN FAST]]=Table01[[#This Row],[THÀNH TIỀN]]</f>
        <v>1</v>
      </c>
      <c r="Z53" s="48"/>
    </row>
    <row r="54" spans="1:26" ht="15" x14ac:dyDescent="0.2">
      <c r="A54" s="1"/>
      <c r="B54" s="2" t="s">
        <v>356</v>
      </c>
      <c r="C54" s="42"/>
      <c r="D54" s="7" t="s">
        <v>13</v>
      </c>
      <c r="E54" s="43"/>
      <c r="F54" s="43"/>
      <c r="G54" s="43"/>
      <c r="H54" s="43"/>
      <c r="I54" s="7" t="s">
        <v>20</v>
      </c>
      <c r="J54" s="7" t="s">
        <v>17</v>
      </c>
      <c r="K54" s="28">
        <v>10</v>
      </c>
      <c r="L54" s="8">
        <v>18000</v>
      </c>
      <c r="M54" s="8">
        <f t="shared" si="0"/>
        <v>180000</v>
      </c>
      <c r="N54" s="21" t="str">
        <f>VLOOKUP(I54,'MÃ '!$A$2:$E$1048576,4,0)</f>
        <v>NL300022</v>
      </c>
      <c r="O54" s="21" t="str">
        <f>VLOOKUP(I54,'MÃ '!$A$2:$E$1048576,5,0)</f>
        <v>Cải thảo</v>
      </c>
      <c r="P54" s="21" t="str">
        <f t="shared" si="1"/>
        <v>TSG01</v>
      </c>
      <c r="Q54" s="21" t="str">
        <f>DAY(Table01[[#This Row],[NGÀY]])&amp;Table01[[#This Row],[TSG01]]&amp;Table01[[#This Row],[MÃ FAST]]</f>
        <v>3TSG01NL300022</v>
      </c>
      <c r="R54" s="21" t="str">
        <f>COUNTIF($Q$7:Q54,Q54)&amp;Q54</f>
        <v>13TSG01NL300022</v>
      </c>
      <c r="S54" s="44">
        <f>IFERROR(VLOOKUP(R54,Table1[[ct2]:[Số lượng]],13,0),0)</f>
        <v>10</v>
      </c>
      <c r="T54" s="45">
        <f>IFERROR(VLOOKUP(R54,Table1[[ct2]:[Giá]],14,0),Table01[[#This Row],[ĐƠN GIÁ]])</f>
        <v>18000</v>
      </c>
      <c r="U54" s="45">
        <f t="shared" si="2"/>
        <v>180000</v>
      </c>
      <c r="V54" s="32">
        <f t="shared" si="3"/>
        <v>0</v>
      </c>
      <c r="W54" s="45">
        <f>Table01[[#This Row],[THÀNH TIỀN FAST]]-Table01[[#This Row],[THÀNH TIỀN]]</f>
        <v>0</v>
      </c>
      <c r="X54" s="46" t="b">
        <f>Table01[[#This Row],[ĐG FAST]]=Table01[[#This Row],[ĐƠN GIÁ]]</f>
        <v>1</v>
      </c>
      <c r="Y54" s="47" t="b">
        <f>Table01[[#This Row],[THÀNH TIỀN FAST]]=Table01[[#This Row],[THÀNH TIỀN]]</f>
        <v>1</v>
      </c>
      <c r="Z54" s="48"/>
    </row>
    <row r="55" spans="1:26" ht="15" x14ac:dyDescent="0.2">
      <c r="A55" s="1"/>
      <c r="B55" s="2" t="s">
        <v>356</v>
      </c>
      <c r="C55" s="42"/>
      <c r="D55" s="7" t="s">
        <v>13</v>
      </c>
      <c r="E55" s="43"/>
      <c r="F55" s="43"/>
      <c r="G55" s="43"/>
      <c r="H55" s="43"/>
      <c r="I55" s="7" t="s">
        <v>45</v>
      </c>
      <c r="J55" s="7" t="s">
        <v>17</v>
      </c>
      <c r="K55" s="28">
        <v>2</v>
      </c>
      <c r="L55" s="8">
        <v>13000</v>
      </c>
      <c r="M55" s="8">
        <f t="shared" si="0"/>
        <v>26000</v>
      </c>
      <c r="N55" s="21" t="str">
        <f>VLOOKUP(I55,'MÃ '!$A$2:$E$1048576,4,0)</f>
        <v>NL300033</v>
      </c>
      <c r="O55" s="21" t="str">
        <f>VLOOKUP(I55,'MÃ '!$A$2:$E$1048576,5,0)</f>
        <v>Củ cải trắng</v>
      </c>
      <c r="P55" s="21" t="str">
        <f t="shared" si="1"/>
        <v>TSG01</v>
      </c>
      <c r="Q55" s="21" t="str">
        <f>DAY(Table01[[#This Row],[NGÀY]])&amp;Table01[[#This Row],[TSG01]]&amp;Table01[[#This Row],[MÃ FAST]]</f>
        <v>3TSG01NL300033</v>
      </c>
      <c r="R55" s="21" t="str">
        <f>COUNTIF($Q$7:Q55,Q55)&amp;Q55</f>
        <v>13TSG01NL300033</v>
      </c>
      <c r="S55" s="44">
        <f>IFERROR(VLOOKUP(R55,Table1[[ct2]:[Số lượng]],13,0),0)</f>
        <v>2</v>
      </c>
      <c r="T55" s="45">
        <f>IFERROR(VLOOKUP(R55,Table1[[ct2]:[Giá]],14,0),Table01[[#This Row],[ĐƠN GIÁ]])</f>
        <v>13000</v>
      </c>
      <c r="U55" s="45">
        <f t="shared" si="2"/>
        <v>26000</v>
      </c>
      <c r="V55" s="32">
        <f t="shared" si="3"/>
        <v>0</v>
      </c>
      <c r="W55" s="45">
        <f>Table01[[#This Row],[THÀNH TIỀN FAST]]-Table01[[#This Row],[THÀNH TIỀN]]</f>
        <v>0</v>
      </c>
      <c r="X55" s="46" t="b">
        <f>Table01[[#This Row],[ĐG FAST]]=Table01[[#This Row],[ĐƠN GIÁ]]</f>
        <v>1</v>
      </c>
      <c r="Y55" s="47" t="b">
        <f>Table01[[#This Row],[THÀNH TIỀN FAST]]=Table01[[#This Row],[THÀNH TIỀN]]</f>
        <v>1</v>
      </c>
      <c r="Z55" s="48"/>
    </row>
    <row r="56" spans="1:26" ht="15" x14ac:dyDescent="0.2">
      <c r="A56" s="1"/>
      <c r="B56" s="2" t="s">
        <v>356</v>
      </c>
      <c r="C56" s="42"/>
      <c r="D56" s="7" t="s">
        <v>13</v>
      </c>
      <c r="E56" s="43"/>
      <c r="F56" s="43"/>
      <c r="G56" s="43"/>
      <c r="H56" s="43"/>
      <c r="I56" s="7" t="s">
        <v>24</v>
      </c>
      <c r="J56" s="7" t="s">
        <v>17</v>
      </c>
      <c r="K56" s="28">
        <v>2</v>
      </c>
      <c r="L56" s="8">
        <v>47000</v>
      </c>
      <c r="M56" s="8">
        <f t="shared" si="0"/>
        <v>94000</v>
      </c>
      <c r="N56" s="21" t="str">
        <f>VLOOKUP(I56,'MÃ '!$A$2:$E$1048576,4,0)</f>
        <v>NL300036</v>
      </c>
      <c r="O56" s="21" t="str">
        <f>VLOOKUP(I56,'MÃ '!$A$2:$E$1048576,5,0)</f>
        <v>Củ sen</v>
      </c>
      <c r="P56" s="21" t="str">
        <f t="shared" si="1"/>
        <v>TSG01</v>
      </c>
      <c r="Q56" s="21" t="str">
        <f>DAY(Table01[[#This Row],[NGÀY]])&amp;Table01[[#This Row],[TSG01]]&amp;Table01[[#This Row],[MÃ FAST]]</f>
        <v>3TSG01NL300036</v>
      </c>
      <c r="R56" s="21" t="str">
        <f>COUNTIF($Q$7:Q56,Q56)&amp;Q56</f>
        <v>13TSG01NL300036</v>
      </c>
      <c r="S56" s="44">
        <f>IFERROR(VLOOKUP(R56,Table1[[ct2]:[Số lượng]],13,0),0)</f>
        <v>2</v>
      </c>
      <c r="T56" s="45">
        <f>IFERROR(VLOOKUP(R56,Table1[[ct2]:[Giá]],14,0),Table01[[#This Row],[ĐƠN GIÁ]])</f>
        <v>47000</v>
      </c>
      <c r="U56" s="45">
        <f t="shared" si="2"/>
        <v>94000</v>
      </c>
      <c r="V56" s="32">
        <f t="shared" si="3"/>
        <v>0</v>
      </c>
      <c r="W56" s="45">
        <f>Table01[[#This Row],[THÀNH TIỀN FAST]]-Table01[[#This Row],[THÀNH TIỀN]]</f>
        <v>0</v>
      </c>
      <c r="X56" s="46" t="b">
        <f>Table01[[#This Row],[ĐG FAST]]=Table01[[#This Row],[ĐƠN GIÁ]]</f>
        <v>1</v>
      </c>
      <c r="Y56" s="47" t="b">
        <f>Table01[[#This Row],[THÀNH TIỀN FAST]]=Table01[[#This Row],[THÀNH TIỀN]]</f>
        <v>1</v>
      </c>
      <c r="Z56" s="48"/>
    </row>
    <row r="57" spans="1:26" ht="15" x14ac:dyDescent="0.2">
      <c r="A57" s="1"/>
      <c r="B57" s="2" t="s">
        <v>356</v>
      </c>
      <c r="C57" s="42"/>
      <c r="D57" s="7" t="s">
        <v>13</v>
      </c>
      <c r="E57" s="43"/>
      <c r="F57" s="43"/>
      <c r="G57" s="43"/>
      <c r="H57" s="43"/>
      <c r="I57" s="7" t="s">
        <v>25</v>
      </c>
      <c r="J57" s="7" t="s">
        <v>17</v>
      </c>
      <c r="K57" s="28">
        <v>34</v>
      </c>
      <c r="L57" s="8">
        <v>18000</v>
      </c>
      <c r="M57" s="8">
        <f t="shared" si="0"/>
        <v>612000</v>
      </c>
      <c r="N57" s="21" t="str">
        <f>VLOOKUP(I57,'MÃ '!$A$2:$E$1048576,4,0)</f>
        <v>NL600004</v>
      </c>
      <c r="O57" s="21" t="str">
        <f>VLOOKUP(I57,'MÃ '!$A$2:$E$1048576,5,0)</f>
        <v>Dưa hấu</v>
      </c>
      <c r="P57" s="21" t="str">
        <f t="shared" si="1"/>
        <v>TSG01</v>
      </c>
      <c r="Q57" s="21" t="str">
        <f>DAY(Table01[[#This Row],[NGÀY]])&amp;Table01[[#This Row],[TSG01]]&amp;Table01[[#This Row],[MÃ FAST]]</f>
        <v>3TSG01NL600004</v>
      </c>
      <c r="R57" s="21" t="str">
        <f>COUNTIF($Q$7:Q57,Q57)&amp;Q57</f>
        <v>13TSG01NL600004</v>
      </c>
      <c r="S57" s="44">
        <f>IFERROR(VLOOKUP(R57,Table1[[ct2]:[Số lượng]],13,0),0)</f>
        <v>34</v>
      </c>
      <c r="T57" s="45">
        <f>IFERROR(VLOOKUP(R57,Table1[[ct2]:[Giá]],14,0),Table01[[#This Row],[ĐƠN GIÁ]])</f>
        <v>18000</v>
      </c>
      <c r="U57" s="45">
        <f t="shared" si="2"/>
        <v>612000</v>
      </c>
      <c r="V57" s="32">
        <f t="shared" si="3"/>
        <v>0</v>
      </c>
      <c r="W57" s="45">
        <f>Table01[[#This Row],[THÀNH TIỀN FAST]]-Table01[[#This Row],[THÀNH TIỀN]]</f>
        <v>0</v>
      </c>
      <c r="X57" s="46" t="b">
        <f>Table01[[#This Row],[ĐG FAST]]=Table01[[#This Row],[ĐƠN GIÁ]]</f>
        <v>1</v>
      </c>
      <c r="Y57" s="47" t="b">
        <f>Table01[[#This Row],[THÀNH TIỀN FAST]]=Table01[[#This Row],[THÀNH TIỀN]]</f>
        <v>1</v>
      </c>
      <c r="Z57" s="48"/>
    </row>
    <row r="58" spans="1:26" ht="15" x14ac:dyDescent="0.2">
      <c r="A58" s="1"/>
      <c r="B58" s="2" t="s">
        <v>356</v>
      </c>
      <c r="C58" s="42"/>
      <c r="D58" s="7" t="s">
        <v>13</v>
      </c>
      <c r="E58" s="43"/>
      <c r="F58" s="43"/>
      <c r="G58" s="43"/>
      <c r="H58" s="43"/>
      <c r="I58" s="7" t="s">
        <v>26</v>
      </c>
      <c r="J58" s="7" t="s">
        <v>17</v>
      </c>
      <c r="K58" s="28">
        <v>0.5</v>
      </c>
      <c r="L58" s="8">
        <v>30000</v>
      </c>
      <c r="M58" s="8">
        <f t="shared" si="0"/>
        <v>15000</v>
      </c>
      <c r="N58" s="21" t="str">
        <f>VLOOKUP(I58,'MÃ '!$A$2:$E$1048576,4,0)</f>
        <v>NL300053</v>
      </c>
      <c r="O58" s="21" t="str">
        <f>VLOOKUP(I58,'MÃ '!$A$2:$E$1048576,5,0)</f>
        <v>Gừng ta</v>
      </c>
      <c r="P58" s="21" t="str">
        <f t="shared" si="1"/>
        <v>TSG01</v>
      </c>
      <c r="Q58" s="21" t="str">
        <f>DAY(Table01[[#This Row],[NGÀY]])&amp;Table01[[#This Row],[TSG01]]&amp;Table01[[#This Row],[MÃ FAST]]</f>
        <v>3TSG01NL300053</v>
      </c>
      <c r="R58" s="21" t="str">
        <f>COUNTIF($Q$7:Q58,Q58)&amp;Q58</f>
        <v>13TSG01NL300053</v>
      </c>
      <c r="S58" s="44">
        <f>IFERROR(VLOOKUP(R58,Table1[[ct2]:[Số lượng]],13,0),0)</f>
        <v>0.5</v>
      </c>
      <c r="T58" s="45">
        <f>IFERROR(VLOOKUP(R58,Table1[[ct2]:[Giá]],14,0),Table01[[#This Row],[ĐƠN GIÁ]])</f>
        <v>30000</v>
      </c>
      <c r="U58" s="45">
        <f t="shared" si="2"/>
        <v>15000</v>
      </c>
      <c r="V58" s="32">
        <f t="shared" si="3"/>
        <v>0</v>
      </c>
      <c r="W58" s="45">
        <f>Table01[[#This Row],[THÀNH TIỀN FAST]]-Table01[[#This Row],[THÀNH TIỀN]]</f>
        <v>0</v>
      </c>
      <c r="X58" s="46" t="b">
        <f>Table01[[#This Row],[ĐG FAST]]=Table01[[#This Row],[ĐƠN GIÁ]]</f>
        <v>1</v>
      </c>
      <c r="Y58" s="47" t="b">
        <f>Table01[[#This Row],[THÀNH TIỀN FAST]]=Table01[[#This Row],[THÀNH TIỀN]]</f>
        <v>1</v>
      </c>
      <c r="Z58" s="48"/>
    </row>
    <row r="59" spans="1:26" ht="15" x14ac:dyDescent="0.2">
      <c r="A59" s="1"/>
      <c r="B59" s="2" t="s">
        <v>356</v>
      </c>
      <c r="C59" s="42"/>
      <c r="D59" s="7" t="s">
        <v>13</v>
      </c>
      <c r="E59" s="43"/>
      <c r="F59" s="43"/>
      <c r="G59" s="43"/>
      <c r="H59" s="43"/>
      <c r="I59" s="7" t="s">
        <v>27</v>
      </c>
      <c r="J59" s="7" t="s">
        <v>17</v>
      </c>
      <c r="K59" s="28">
        <v>1</v>
      </c>
      <c r="L59" s="8">
        <v>55000</v>
      </c>
      <c r="M59" s="8">
        <f t="shared" si="0"/>
        <v>55000</v>
      </c>
      <c r="N59" s="21" t="str">
        <f>VLOOKUP(I59,'MÃ '!$A$2:$E$1048576,4,0)</f>
        <v>NL300058</v>
      </c>
      <c r="O59" s="21" t="str">
        <f>VLOOKUP(I59,'MÃ '!$A$2:$E$1048576,5,0)</f>
        <v>Hành lá</v>
      </c>
      <c r="P59" s="21" t="str">
        <f t="shared" si="1"/>
        <v>TSG01</v>
      </c>
      <c r="Q59" s="21" t="str">
        <f>DAY(Table01[[#This Row],[NGÀY]])&amp;Table01[[#This Row],[TSG01]]&amp;Table01[[#This Row],[MÃ FAST]]</f>
        <v>3TSG01NL300058</v>
      </c>
      <c r="R59" s="21" t="str">
        <f>COUNTIF($Q$7:Q59,Q59)&amp;Q59</f>
        <v>13TSG01NL300058</v>
      </c>
      <c r="S59" s="44">
        <f>IFERROR(VLOOKUP(R59,Table1[[ct2]:[Số lượng]],13,0),0)</f>
        <v>1</v>
      </c>
      <c r="T59" s="45">
        <f>IFERROR(VLOOKUP(R59,Table1[[ct2]:[Giá]],14,0),Table01[[#This Row],[ĐƠN GIÁ]])</f>
        <v>55000</v>
      </c>
      <c r="U59" s="45">
        <f t="shared" si="2"/>
        <v>55000</v>
      </c>
      <c r="V59" s="32">
        <f t="shared" si="3"/>
        <v>0</v>
      </c>
      <c r="W59" s="45">
        <f>Table01[[#This Row],[THÀNH TIỀN FAST]]-Table01[[#This Row],[THÀNH TIỀN]]</f>
        <v>0</v>
      </c>
      <c r="X59" s="46" t="b">
        <f>Table01[[#This Row],[ĐG FAST]]=Table01[[#This Row],[ĐƠN GIÁ]]</f>
        <v>1</v>
      </c>
      <c r="Y59" s="47" t="b">
        <f>Table01[[#This Row],[THÀNH TIỀN FAST]]=Table01[[#This Row],[THÀNH TIỀN]]</f>
        <v>1</v>
      </c>
      <c r="Z59" s="48"/>
    </row>
    <row r="60" spans="1:26" ht="15" x14ac:dyDescent="0.2">
      <c r="A60" s="1"/>
      <c r="B60" s="2" t="s">
        <v>356</v>
      </c>
      <c r="C60" s="42"/>
      <c r="D60" s="7" t="s">
        <v>13</v>
      </c>
      <c r="E60" s="43"/>
      <c r="F60" s="43"/>
      <c r="G60" s="43"/>
      <c r="H60" s="43"/>
      <c r="I60" s="7" t="s">
        <v>28</v>
      </c>
      <c r="J60" s="7" t="s">
        <v>29</v>
      </c>
      <c r="K60" s="28">
        <v>1</v>
      </c>
      <c r="L60" s="8">
        <v>80000</v>
      </c>
      <c r="M60" s="8">
        <f t="shared" si="0"/>
        <v>80000</v>
      </c>
      <c r="N60" s="21" t="str">
        <f>VLOOKUP(I60,'MÃ '!$A$2:$E$1048576,4,0)</f>
        <v>NL300218</v>
      </c>
      <c r="O60" s="21" t="str">
        <f>VLOOKUP(I60,'MÃ '!$A$2:$E$1048576,5,0)</f>
        <v>Hoa cúc (decor) bó</v>
      </c>
      <c r="P60" s="21" t="str">
        <f t="shared" si="1"/>
        <v>TSG01</v>
      </c>
      <c r="Q60" s="21" t="str">
        <f>DAY(Table01[[#This Row],[NGÀY]])&amp;Table01[[#This Row],[TSG01]]&amp;Table01[[#This Row],[MÃ FAST]]</f>
        <v>3TSG01NL300218</v>
      </c>
      <c r="R60" s="21" t="str">
        <f>COUNTIF($Q$7:Q60,Q60)&amp;Q60</f>
        <v>13TSG01NL300218</v>
      </c>
      <c r="S60" s="44">
        <f>IFERROR(VLOOKUP(R60,Table1[[ct2]:[Số lượng]],13,0),0)</f>
        <v>1</v>
      </c>
      <c r="T60" s="45">
        <f>IFERROR(VLOOKUP(R60,Table1[[ct2]:[Giá]],14,0),Table01[[#This Row],[ĐƠN GIÁ]])</f>
        <v>40000</v>
      </c>
      <c r="U60" s="45">
        <f t="shared" si="2"/>
        <v>40000</v>
      </c>
      <c r="V60" s="32">
        <f t="shared" si="3"/>
        <v>0</v>
      </c>
      <c r="W60" s="45">
        <f>Table01[[#This Row],[THÀNH TIỀN FAST]]-Table01[[#This Row],[THÀNH TIỀN]]</f>
        <v>-40000</v>
      </c>
      <c r="X60" s="46" t="b">
        <f>Table01[[#This Row],[ĐG FAST]]=Table01[[#This Row],[ĐƠN GIÁ]]</f>
        <v>0</v>
      </c>
      <c r="Y60" s="47" t="b">
        <f>Table01[[#This Row],[THÀNH TIỀN FAST]]=Table01[[#This Row],[THÀNH TIỀN]]</f>
        <v>0</v>
      </c>
      <c r="Z60" s="48"/>
    </row>
    <row r="61" spans="1:26" ht="15" x14ac:dyDescent="0.2">
      <c r="A61" s="1"/>
      <c r="B61" s="2" t="s">
        <v>356</v>
      </c>
      <c r="C61" s="42"/>
      <c r="D61" s="7" t="s">
        <v>13</v>
      </c>
      <c r="E61" s="43"/>
      <c r="F61" s="43"/>
      <c r="G61" s="43"/>
      <c r="H61" s="43"/>
      <c r="I61" s="7" t="s">
        <v>30</v>
      </c>
      <c r="J61" s="7" t="s">
        <v>17</v>
      </c>
      <c r="K61" s="28">
        <v>0.3</v>
      </c>
      <c r="L61" s="8">
        <v>65000</v>
      </c>
      <c r="M61" s="8">
        <f t="shared" si="0"/>
        <v>19500</v>
      </c>
      <c r="N61" s="21" t="str">
        <f>VLOOKUP(I61,'MÃ '!$A$2:$E$1048576,4,0)</f>
        <v>NL300062</v>
      </c>
      <c r="O61" s="21" t="str">
        <f>VLOOKUP(I61,'MÃ '!$A$2:$E$1048576,5,0)</f>
        <v>Húng Bạc Hà</v>
      </c>
      <c r="P61" s="21" t="str">
        <f t="shared" si="1"/>
        <v>TSG01</v>
      </c>
      <c r="Q61" s="21" t="str">
        <f>DAY(Table01[[#This Row],[NGÀY]])&amp;Table01[[#This Row],[TSG01]]&amp;Table01[[#This Row],[MÃ FAST]]</f>
        <v>3TSG01NL300062</v>
      </c>
      <c r="R61" s="21" t="str">
        <f>COUNTIF($Q$7:Q61,Q61)&amp;Q61</f>
        <v>13TSG01NL300062</v>
      </c>
      <c r="S61" s="44">
        <f>IFERROR(VLOOKUP(R61,Table1[[ct2]:[Số lượng]],13,0),0)</f>
        <v>0.3</v>
      </c>
      <c r="T61" s="45">
        <f>IFERROR(VLOOKUP(R61,Table1[[ct2]:[Giá]],14,0),Table01[[#This Row],[ĐƠN GIÁ]])</f>
        <v>65000</v>
      </c>
      <c r="U61" s="45">
        <f t="shared" si="2"/>
        <v>19500</v>
      </c>
      <c r="V61" s="32">
        <f t="shared" si="3"/>
        <v>0</v>
      </c>
      <c r="W61" s="45">
        <f>Table01[[#This Row],[THÀNH TIỀN FAST]]-Table01[[#This Row],[THÀNH TIỀN]]</f>
        <v>0</v>
      </c>
      <c r="X61" s="46" t="b">
        <f>Table01[[#This Row],[ĐG FAST]]=Table01[[#This Row],[ĐƠN GIÁ]]</f>
        <v>1</v>
      </c>
      <c r="Y61" s="47" t="b">
        <f>Table01[[#This Row],[THÀNH TIỀN FAST]]=Table01[[#This Row],[THÀNH TIỀN]]</f>
        <v>1</v>
      </c>
      <c r="Z61" s="48"/>
    </row>
    <row r="62" spans="1:26" ht="15" x14ac:dyDescent="0.2">
      <c r="A62" s="1"/>
      <c r="B62" s="2" t="s">
        <v>356</v>
      </c>
      <c r="C62" s="42"/>
      <c r="D62" s="7" t="s">
        <v>13</v>
      </c>
      <c r="E62" s="43"/>
      <c r="F62" s="43"/>
      <c r="G62" s="43"/>
      <c r="H62" s="43"/>
      <c r="I62" s="7" t="s">
        <v>31</v>
      </c>
      <c r="J62" s="7" t="s">
        <v>17</v>
      </c>
      <c r="K62" s="28">
        <v>3</v>
      </c>
      <c r="L62" s="8">
        <v>30000</v>
      </c>
      <c r="M62" s="8">
        <f t="shared" si="0"/>
        <v>90000</v>
      </c>
      <c r="N62" s="21" t="str">
        <f>VLOOKUP(I62,'MÃ '!$A$2:$E$1048576,4,0)</f>
        <v>NL300209</v>
      </c>
      <c r="O62" s="21" t="str">
        <f>VLOOKUP(I62,'MÃ '!$A$2:$E$1048576,5,0)</f>
        <v>Khoai môn</v>
      </c>
      <c r="P62" s="21" t="str">
        <f t="shared" si="1"/>
        <v>TSG01</v>
      </c>
      <c r="Q62" s="21" t="str">
        <f>DAY(Table01[[#This Row],[NGÀY]])&amp;Table01[[#This Row],[TSG01]]&amp;Table01[[#This Row],[MÃ FAST]]</f>
        <v>3TSG01NL300209</v>
      </c>
      <c r="R62" s="21" t="str">
        <f>COUNTIF($Q$7:Q62,Q62)&amp;Q62</f>
        <v>13TSG01NL300209</v>
      </c>
      <c r="S62" s="44">
        <f>IFERROR(VLOOKUP(R62,Table1[[ct2]:[Số lượng]],13,0),0)</f>
        <v>3</v>
      </c>
      <c r="T62" s="45">
        <f>IFERROR(VLOOKUP(R62,Table1[[ct2]:[Giá]],14,0),Table01[[#This Row],[ĐƠN GIÁ]])</f>
        <v>30000</v>
      </c>
      <c r="U62" s="45">
        <f t="shared" si="2"/>
        <v>90000</v>
      </c>
      <c r="V62" s="32">
        <f t="shared" si="3"/>
        <v>0</v>
      </c>
      <c r="W62" s="45">
        <f>Table01[[#This Row],[THÀNH TIỀN FAST]]-Table01[[#This Row],[THÀNH TIỀN]]</f>
        <v>0</v>
      </c>
      <c r="X62" s="46" t="b">
        <f>Table01[[#This Row],[ĐG FAST]]=Table01[[#This Row],[ĐƠN GIÁ]]</f>
        <v>1</v>
      </c>
      <c r="Y62" s="47" t="b">
        <f>Table01[[#This Row],[THÀNH TIỀN FAST]]=Table01[[#This Row],[THÀNH TIỀN]]</f>
        <v>1</v>
      </c>
      <c r="Z62" s="48"/>
    </row>
    <row r="63" spans="1:26" ht="15" x14ac:dyDescent="0.2">
      <c r="A63" s="1"/>
      <c r="B63" s="2" t="s">
        <v>356</v>
      </c>
      <c r="C63" s="42"/>
      <c r="D63" s="7" t="s">
        <v>13</v>
      </c>
      <c r="E63" s="43"/>
      <c r="F63" s="43"/>
      <c r="G63" s="43"/>
      <c r="H63" s="43"/>
      <c r="I63" s="7" t="s">
        <v>33</v>
      </c>
      <c r="J63" s="7" t="s">
        <v>17</v>
      </c>
      <c r="K63" s="28">
        <v>4.5</v>
      </c>
      <c r="L63" s="8">
        <v>22000</v>
      </c>
      <c r="M63" s="8">
        <f t="shared" si="0"/>
        <v>99000</v>
      </c>
      <c r="N63" s="21" t="str">
        <f>VLOOKUP(I63,'MÃ '!$A$2:$E$1048576,4,0)</f>
        <v>NL300084</v>
      </c>
      <c r="O63" s="21" t="str">
        <f>VLOOKUP(I63,'MÃ '!$A$2:$E$1048576,5,0)</f>
        <v>Mồng tơi nhặt</v>
      </c>
      <c r="P63" s="21" t="str">
        <f t="shared" si="1"/>
        <v>TSG01</v>
      </c>
      <c r="Q63" s="21" t="str">
        <f>DAY(Table01[[#This Row],[NGÀY]])&amp;Table01[[#This Row],[TSG01]]&amp;Table01[[#This Row],[MÃ FAST]]</f>
        <v>3TSG01NL300084</v>
      </c>
      <c r="R63" s="21" t="str">
        <f>COUNTIF($Q$7:Q63,Q63)&amp;Q63</f>
        <v>13TSG01NL300084</v>
      </c>
      <c r="S63" s="44">
        <f>IFERROR(VLOOKUP(R63,Table1[[ct2]:[Số lượng]],13,0),0)</f>
        <v>4.5</v>
      </c>
      <c r="T63" s="45">
        <f>IFERROR(VLOOKUP(R63,Table1[[ct2]:[Giá]],14,0),Table01[[#This Row],[ĐƠN GIÁ]])</f>
        <v>22000</v>
      </c>
      <c r="U63" s="45">
        <f t="shared" si="2"/>
        <v>99000</v>
      </c>
      <c r="V63" s="32">
        <f t="shared" si="3"/>
        <v>0</v>
      </c>
      <c r="W63" s="45">
        <f>Table01[[#This Row],[THÀNH TIỀN FAST]]-Table01[[#This Row],[THÀNH TIỀN]]</f>
        <v>0</v>
      </c>
      <c r="X63" s="46" t="b">
        <f>Table01[[#This Row],[ĐG FAST]]=Table01[[#This Row],[ĐƠN GIÁ]]</f>
        <v>1</v>
      </c>
      <c r="Y63" s="47" t="b">
        <f>Table01[[#This Row],[THÀNH TIỀN FAST]]=Table01[[#This Row],[THÀNH TIỀN]]</f>
        <v>1</v>
      </c>
      <c r="Z63" s="48"/>
    </row>
    <row r="64" spans="1:26" ht="15" x14ac:dyDescent="0.2">
      <c r="A64" s="1"/>
      <c r="B64" s="2" t="s">
        <v>356</v>
      </c>
      <c r="C64" s="42"/>
      <c r="D64" s="7" t="s">
        <v>13</v>
      </c>
      <c r="E64" s="43"/>
      <c r="F64" s="43"/>
      <c r="G64" s="43"/>
      <c r="H64" s="43"/>
      <c r="I64" s="7" t="s">
        <v>34</v>
      </c>
      <c r="J64" s="7" t="s">
        <v>17</v>
      </c>
      <c r="K64" s="28">
        <v>5</v>
      </c>
      <c r="L64" s="8">
        <v>145000</v>
      </c>
      <c r="M64" s="8">
        <f t="shared" si="0"/>
        <v>725000</v>
      </c>
      <c r="N64" s="21" t="str">
        <f>VLOOKUP(I64,'MÃ '!$A$2:$E$1048576,4,0)</f>
        <v>NL300090</v>
      </c>
      <c r="O64" s="21" t="str">
        <f>VLOOKUP(I64,'MÃ '!$A$2:$E$1048576,5,0)</f>
        <v>Nấm đông cô tươi</v>
      </c>
      <c r="P64" s="21" t="str">
        <f t="shared" si="1"/>
        <v>TSG01</v>
      </c>
      <c r="Q64" s="21" t="str">
        <f>DAY(Table01[[#This Row],[NGÀY]])&amp;Table01[[#This Row],[TSG01]]&amp;Table01[[#This Row],[MÃ FAST]]</f>
        <v>3TSG01NL300090</v>
      </c>
      <c r="R64" s="21" t="str">
        <f>COUNTIF($Q$7:Q64,Q64)&amp;Q64</f>
        <v>13TSG01NL300090</v>
      </c>
      <c r="S64" s="44">
        <f>IFERROR(VLOOKUP(R64,Table1[[ct2]:[Số lượng]],13,0),0)</f>
        <v>5</v>
      </c>
      <c r="T64" s="45">
        <f>IFERROR(VLOOKUP(R64,Table1[[ct2]:[Giá]],14,0),Table01[[#This Row],[ĐƠN GIÁ]])</f>
        <v>145000</v>
      </c>
      <c r="U64" s="45">
        <f t="shared" si="2"/>
        <v>725000</v>
      </c>
      <c r="V64" s="32">
        <f t="shared" si="3"/>
        <v>0</v>
      </c>
      <c r="W64" s="45">
        <f>Table01[[#This Row],[THÀNH TIỀN FAST]]-Table01[[#This Row],[THÀNH TIỀN]]</f>
        <v>0</v>
      </c>
      <c r="X64" s="46" t="b">
        <f>Table01[[#This Row],[ĐG FAST]]=Table01[[#This Row],[ĐƠN GIÁ]]</f>
        <v>1</v>
      </c>
      <c r="Y64" s="47" t="b">
        <f>Table01[[#This Row],[THÀNH TIỀN FAST]]=Table01[[#This Row],[THÀNH TIỀN]]</f>
        <v>1</v>
      </c>
      <c r="Z64" s="48"/>
    </row>
    <row r="65" spans="1:26" ht="15" x14ac:dyDescent="0.2">
      <c r="A65" s="1"/>
      <c r="B65" s="2" t="s">
        <v>356</v>
      </c>
      <c r="C65" s="42"/>
      <c r="D65" s="7" t="s">
        <v>13</v>
      </c>
      <c r="E65" s="43"/>
      <c r="F65" s="43"/>
      <c r="G65" s="43"/>
      <c r="H65" s="43"/>
      <c r="I65" s="7" t="s">
        <v>35</v>
      </c>
      <c r="J65" s="7" t="s">
        <v>17</v>
      </c>
      <c r="K65" s="28">
        <v>5</v>
      </c>
      <c r="L65" s="8">
        <v>47000</v>
      </c>
      <c r="M65" s="8">
        <f t="shared" si="0"/>
        <v>235000</v>
      </c>
      <c r="N65" s="21" t="str">
        <f>VLOOKUP(I65,'MÃ '!$A$2:$E$1048576,4,0)</f>
        <v>NL300091</v>
      </c>
      <c r="O65" s="21" t="str">
        <f>VLOOKUP(I65,'MÃ '!$A$2:$E$1048576,5,0)</f>
        <v>Nấm đùi gà</v>
      </c>
      <c r="P65" s="21" t="str">
        <f t="shared" si="1"/>
        <v>TSG01</v>
      </c>
      <c r="Q65" s="21" t="str">
        <f>DAY(Table01[[#This Row],[NGÀY]])&amp;Table01[[#This Row],[TSG01]]&amp;Table01[[#This Row],[MÃ FAST]]</f>
        <v>3TSG01NL300091</v>
      </c>
      <c r="R65" s="21" t="str">
        <f>COUNTIF($Q$7:Q65,Q65)&amp;Q65</f>
        <v>13TSG01NL300091</v>
      </c>
      <c r="S65" s="44">
        <f>IFERROR(VLOOKUP(R65,Table1[[ct2]:[Số lượng]],13,0),0)</f>
        <v>5</v>
      </c>
      <c r="T65" s="45">
        <f>IFERROR(VLOOKUP(R65,Table1[[ct2]:[Giá]],14,0),Table01[[#This Row],[ĐƠN GIÁ]])</f>
        <v>47000</v>
      </c>
      <c r="U65" s="45">
        <f t="shared" si="2"/>
        <v>235000</v>
      </c>
      <c r="V65" s="32">
        <f t="shared" si="3"/>
        <v>0</v>
      </c>
      <c r="W65" s="45">
        <f>Table01[[#This Row],[THÀNH TIỀN FAST]]-Table01[[#This Row],[THÀNH TIỀN]]</f>
        <v>0</v>
      </c>
      <c r="X65" s="46" t="b">
        <f>Table01[[#This Row],[ĐG FAST]]=Table01[[#This Row],[ĐƠN GIÁ]]</f>
        <v>1</v>
      </c>
      <c r="Y65" s="47" t="b">
        <f>Table01[[#This Row],[THÀNH TIỀN FAST]]=Table01[[#This Row],[THÀNH TIỀN]]</f>
        <v>1</v>
      </c>
      <c r="Z65" s="48"/>
    </row>
    <row r="66" spans="1:26" ht="15" x14ac:dyDescent="0.2">
      <c r="A66" s="1"/>
      <c r="B66" s="2" t="s">
        <v>356</v>
      </c>
      <c r="C66" s="42"/>
      <c r="D66" s="7" t="s">
        <v>13</v>
      </c>
      <c r="E66" s="43"/>
      <c r="F66" s="43"/>
      <c r="G66" s="43"/>
      <c r="H66" s="43"/>
      <c r="I66" s="7" t="s">
        <v>50</v>
      </c>
      <c r="J66" s="7" t="s">
        <v>17</v>
      </c>
      <c r="K66" s="28">
        <v>7</v>
      </c>
      <c r="L66" s="8">
        <v>45000</v>
      </c>
      <c r="M66" s="8">
        <f t="shared" si="0"/>
        <v>315000</v>
      </c>
      <c r="N66" s="21" t="str">
        <f>VLOOKUP(I66,'MÃ '!$A$2:$E$1048576,4,0)</f>
        <v>NL300096</v>
      </c>
      <c r="O66" s="21" t="str">
        <f>VLOOKUP(I66,'MÃ '!$A$2:$E$1048576,5,0)</f>
        <v>Nấm kim châm tươi</v>
      </c>
      <c r="P66" s="21" t="str">
        <f t="shared" si="1"/>
        <v>TSG01</v>
      </c>
      <c r="Q66" s="21" t="str">
        <f>DAY(Table01[[#This Row],[NGÀY]])&amp;Table01[[#This Row],[TSG01]]&amp;Table01[[#This Row],[MÃ FAST]]</f>
        <v>3TSG01NL300096</v>
      </c>
      <c r="R66" s="21" t="str">
        <f>COUNTIF($Q$7:Q66,Q66)&amp;Q66</f>
        <v>13TSG01NL300096</v>
      </c>
      <c r="S66" s="44">
        <f>IFERROR(VLOOKUP(R66,Table1[[ct2]:[Số lượng]],13,0),0)</f>
        <v>7</v>
      </c>
      <c r="T66" s="45">
        <f>IFERROR(VLOOKUP(R66,Table1[[ct2]:[Giá]],14,0),Table01[[#This Row],[ĐƠN GIÁ]])</f>
        <v>45000</v>
      </c>
      <c r="U66" s="45">
        <f t="shared" si="2"/>
        <v>315000</v>
      </c>
      <c r="V66" s="32">
        <f t="shared" si="3"/>
        <v>0</v>
      </c>
      <c r="W66" s="45">
        <f>Table01[[#This Row],[THÀNH TIỀN FAST]]-Table01[[#This Row],[THÀNH TIỀN]]</f>
        <v>0</v>
      </c>
      <c r="X66" s="46" t="b">
        <f>Table01[[#This Row],[ĐG FAST]]=Table01[[#This Row],[ĐƠN GIÁ]]</f>
        <v>1</v>
      </c>
      <c r="Y66" s="47" t="b">
        <f>Table01[[#This Row],[THÀNH TIỀN FAST]]=Table01[[#This Row],[THÀNH TIỀN]]</f>
        <v>1</v>
      </c>
      <c r="Z66" s="48"/>
    </row>
    <row r="67" spans="1:26" ht="15" x14ac:dyDescent="0.2">
      <c r="A67" s="1"/>
      <c r="B67" s="2" t="s">
        <v>356</v>
      </c>
      <c r="C67" s="42"/>
      <c r="D67" s="7" t="s">
        <v>13</v>
      </c>
      <c r="E67" s="43"/>
      <c r="F67" s="43"/>
      <c r="G67" s="43"/>
      <c r="H67" s="43"/>
      <c r="I67" s="7" t="s">
        <v>38</v>
      </c>
      <c r="J67" s="7" t="s">
        <v>17</v>
      </c>
      <c r="K67" s="28">
        <v>6</v>
      </c>
      <c r="L67" s="8">
        <v>95000</v>
      </c>
      <c r="M67" s="8">
        <f t="shared" si="0"/>
        <v>570000</v>
      </c>
      <c r="N67" s="21" t="str">
        <f>VLOOKUP(I67,'MÃ '!$A$2:$E$1048576,4,0)</f>
        <v>NL300098</v>
      </c>
      <c r="O67" s="21" t="str">
        <f>VLOOKUP(I67,'MÃ '!$A$2:$E$1048576,5,0)</f>
        <v>Nấm Linh Chi trắng</v>
      </c>
      <c r="P67" s="21" t="str">
        <f t="shared" si="1"/>
        <v>TSG01</v>
      </c>
      <c r="Q67" s="21" t="str">
        <f>DAY(Table01[[#This Row],[NGÀY]])&amp;Table01[[#This Row],[TSG01]]&amp;Table01[[#This Row],[MÃ FAST]]</f>
        <v>3TSG01NL300098</v>
      </c>
      <c r="R67" s="21" t="str">
        <f>COUNTIF($Q$7:Q67,Q67)&amp;Q67</f>
        <v>13TSG01NL300098</v>
      </c>
      <c r="S67" s="44">
        <f>IFERROR(VLOOKUP(R67,Table1[[ct2]:[Số lượng]],13,0),0)</f>
        <v>6</v>
      </c>
      <c r="T67" s="45">
        <f>IFERROR(VLOOKUP(R67,Table1[[ct2]:[Giá]],14,0),Table01[[#This Row],[ĐƠN GIÁ]])</f>
        <v>95000</v>
      </c>
      <c r="U67" s="45">
        <f t="shared" si="2"/>
        <v>570000</v>
      </c>
      <c r="V67" s="32">
        <f t="shared" si="3"/>
        <v>0</v>
      </c>
      <c r="W67" s="45">
        <f>Table01[[#This Row],[THÀNH TIỀN FAST]]-Table01[[#This Row],[THÀNH TIỀN]]</f>
        <v>0</v>
      </c>
      <c r="X67" s="46" t="b">
        <f>Table01[[#This Row],[ĐG FAST]]=Table01[[#This Row],[ĐƠN GIÁ]]</f>
        <v>1</v>
      </c>
      <c r="Y67" s="47" t="b">
        <f>Table01[[#This Row],[THÀNH TIỀN FAST]]=Table01[[#This Row],[THÀNH TIỀN]]</f>
        <v>1</v>
      </c>
      <c r="Z67" s="48"/>
    </row>
    <row r="68" spans="1:26" ht="15" x14ac:dyDescent="0.2">
      <c r="A68" s="1"/>
      <c r="B68" s="2" t="s">
        <v>356</v>
      </c>
      <c r="C68" s="42"/>
      <c r="D68" s="7" t="s">
        <v>13</v>
      </c>
      <c r="E68" s="43"/>
      <c r="F68" s="43"/>
      <c r="G68" s="43"/>
      <c r="H68" s="43"/>
      <c r="I68" s="7" t="s">
        <v>39</v>
      </c>
      <c r="J68" s="7" t="s">
        <v>17</v>
      </c>
      <c r="K68" s="28">
        <v>1.5</v>
      </c>
      <c r="L68" s="8">
        <v>45000</v>
      </c>
      <c r="M68" s="8">
        <f t="shared" si="0"/>
        <v>67500</v>
      </c>
      <c r="N68" s="21" t="str">
        <f>VLOOKUP(I68,'MÃ '!$A$2:$E$1048576,4,0)</f>
        <v>NL300085</v>
      </c>
      <c r="O68" s="21" t="str">
        <f>VLOOKUP(I68,'MÃ '!$A$2:$E$1048576,5,0)</f>
        <v>Mùi ta ( Ngò rí )</v>
      </c>
      <c r="P68" s="21" t="str">
        <f t="shared" si="1"/>
        <v>TSG01</v>
      </c>
      <c r="Q68" s="21" t="str">
        <f>DAY(Table01[[#This Row],[NGÀY]])&amp;Table01[[#This Row],[TSG01]]&amp;Table01[[#This Row],[MÃ FAST]]</f>
        <v>3TSG01NL300085</v>
      </c>
      <c r="R68" s="21" t="str">
        <f>COUNTIF($Q$7:Q68,Q68)&amp;Q68</f>
        <v>13TSG01NL300085</v>
      </c>
      <c r="S68" s="44">
        <f>IFERROR(VLOOKUP(R68,Table1[[ct2]:[Số lượng]],13,0),0)</f>
        <v>1.5</v>
      </c>
      <c r="T68" s="45">
        <f>IFERROR(VLOOKUP(R68,Table1[[ct2]:[Giá]],14,0),Table01[[#This Row],[ĐƠN GIÁ]])</f>
        <v>45000</v>
      </c>
      <c r="U68" s="45">
        <f t="shared" si="2"/>
        <v>67500</v>
      </c>
      <c r="V68" s="32">
        <f t="shared" si="3"/>
        <v>0</v>
      </c>
      <c r="W68" s="45">
        <f>Table01[[#This Row],[THÀNH TIỀN FAST]]-Table01[[#This Row],[THÀNH TIỀN]]</f>
        <v>0</v>
      </c>
      <c r="X68" s="46" t="b">
        <f>Table01[[#This Row],[ĐG FAST]]=Table01[[#This Row],[ĐƠN GIÁ]]</f>
        <v>1</v>
      </c>
      <c r="Y68" s="47" t="b">
        <f>Table01[[#This Row],[THÀNH TIỀN FAST]]=Table01[[#This Row],[THÀNH TIỀN]]</f>
        <v>1</v>
      </c>
      <c r="Z68" s="48"/>
    </row>
    <row r="69" spans="1:26" ht="15" x14ac:dyDescent="0.2">
      <c r="A69" s="1"/>
      <c r="B69" s="2" t="s">
        <v>356</v>
      </c>
      <c r="C69" s="42"/>
      <c r="D69" s="7" t="s">
        <v>13</v>
      </c>
      <c r="E69" s="43"/>
      <c r="F69" s="43"/>
      <c r="G69" s="43"/>
      <c r="H69" s="43"/>
      <c r="I69" s="7" t="s">
        <v>40</v>
      </c>
      <c r="J69" s="7" t="s">
        <v>17</v>
      </c>
      <c r="K69" s="28">
        <v>2</v>
      </c>
      <c r="L69" s="8">
        <v>145000</v>
      </c>
      <c r="M69" s="8">
        <f t="shared" si="0"/>
        <v>290000</v>
      </c>
      <c r="N69" s="21" t="str">
        <f>VLOOKUP(I69,'MÃ '!$A$2:$E$1048576,4,0)</f>
        <v>NL300113</v>
      </c>
      <c r="O69" s="21" t="str">
        <f>VLOOKUP(I69,'MÃ '!$A$2:$E$1048576,5,0)</f>
        <v>Ớt hiểm đỏ</v>
      </c>
      <c r="P69" s="21" t="str">
        <f t="shared" si="1"/>
        <v>TSG01</v>
      </c>
      <c r="Q69" s="21" t="str">
        <f>DAY(Table01[[#This Row],[NGÀY]])&amp;Table01[[#This Row],[TSG01]]&amp;Table01[[#This Row],[MÃ FAST]]</f>
        <v>3TSG01NL300113</v>
      </c>
      <c r="R69" s="21" t="str">
        <f>COUNTIF($Q$7:Q69,Q69)&amp;Q69</f>
        <v>13TSG01NL300113</v>
      </c>
      <c r="S69" s="44">
        <f>IFERROR(VLOOKUP(R69,Table1[[ct2]:[Số lượng]],13,0),0)</f>
        <v>2</v>
      </c>
      <c r="T69" s="45">
        <f>IFERROR(VLOOKUP(R69,Table1[[ct2]:[Giá]],14,0),Table01[[#This Row],[ĐƠN GIÁ]])</f>
        <v>145000</v>
      </c>
      <c r="U69" s="45">
        <f t="shared" si="2"/>
        <v>290000</v>
      </c>
      <c r="V69" s="32">
        <f t="shared" si="3"/>
        <v>0</v>
      </c>
      <c r="W69" s="45">
        <f>Table01[[#This Row],[THÀNH TIỀN FAST]]-Table01[[#This Row],[THÀNH TIỀN]]</f>
        <v>0</v>
      </c>
      <c r="X69" s="46" t="b">
        <f>Table01[[#This Row],[ĐG FAST]]=Table01[[#This Row],[ĐƠN GIÁ]]</f>
        <v>1</v>
      </c>
      <c r="Y69" s="47" t="b">
        <f>Table01[[#This Row],[THÀNH TIỀN FAST]]=Table01[[#This Row],[THÀNH TIỀN]]</f>
        <v>1</v>
      </c>
      <c r="Z69" s="48"/>
    </row>
    <row r="70" spans="1:26" ht="15" x14ac:dyDescent="0.2">
      <c r="A70" s="1"/>
      <c r="B70" s="2" t="s">
        <v>356</v>
      </c>
      <c r="C70" s="42"/>
      <c r="D70" s="7" t="s">
        <v>13</v>
      </c>
      <c r="E70" s="43"/>
      <c r="F70" s="43"/>
      <c r="G70" s="43"/>
      <c r="H70" s="43"/>
      <c r="I70" s="7" t="s">
        <v>41</v>
      </c>
      <c r="J70" s="7" t="s">
        <v>17</v>
      </c>
      <c r="K70" s="28">
        <v>15</v>
      </c>
      <c r="L70" s="8">
        <v>21000</v>
      </c>
      <c r="M70" s="8">
        <f t="shared" si="0"/>
        <v>315000</v>
      </c>
      <c r="N70" s="21" t="str">
        <f>VLOOKUP(I70,'MÃ '!$A$2:$E$1048576,4,0)</f>
        <v>NL300119</v>
      </c>
      <c r="O70" s="21" t="str">
        <f>VLOOKUP(I70,'MÃ '!$A$2:$E$1048576,5,0)</f>
        <v>Quất ( Tắc trái )</v>
      </c>
      <c r="P70" s="21" t="str">
        <f t="shared" si="1"/>
        <v>TSG01</v>
      </c>
      <c r="Q70" s="21" t="str">
        <f>DAY(Table01[[#This Row],[NGÀY]])&amp;Table01[[#This Row],[TSG01]]&amp;Table01[[#This Row],[MÃ FAST]]</f>
        <v>3TSG01NL300119</v>
      </c>
      <c r="R70" s="21" t="str">
        <f>COUNTIF($Q$7:Q70,Q70)&amp;Q70</f>
        <v>13TSG01NL300119</v>
      </c>
      <c r="S70" s="44">
        <f>IFERROR(VLOOKUP(R70,Table1[[ct2]:[Số lượng]],13,0),0)</f>
        <v>15</v>
      </c>
      <c r="T70" s="45">
        <f>IFERROR(VLOOKUP(R70,Table1[[ct2]:[Giá]],14,0),Table01[[#This Row],[ĐƠN GIÁ]])</f>
        <v>21000</v>
      </c>
      <c r="U70" s="45">
        <f t="shared" si="2"/>
        <v>315000</v>
      </c>
      <c r="V70" s="32">
        <f t="shared" si="3"/>
        <v>0</v>
      </c>
      <c r="W70" s="45">
        <f>Table01[[#This Row],[THÀNH TIỀN FAST]]-Table01[[#This Row],[THÀNH TIỀN]]</f>
        <v>0</v>
      </c>
      <c r="X70" s="46" t="b">
        <f>Table01[[#This Row],[ĐG FAST]]=Table01[[#This Row],[ĐƠN GIÁ]]</f>
        <v>1</v>
      </c>
      <c r="Y70" s="47" t="b">
        <f>Table01[[#This Row],[THÀNH TIỀN FAST]]=Table01[[#This Row],[THÀNH TIỀN]]</f>
        <v>1</v>
      </c>
      <c r="Z70" s="48"/>
    </row>
    <row r="71" spans="1:26" ht="15" x14ac:dyDescent="0.2">
      <c r="A71" s="1"/>
      <c r="B71" s="2" t="s">
        <v>356</v>
      </c>
      <c r="C71" s="42"/>
      <c r="D71" s="7" t="s">
        <v>13</v>
      </c>
      <c r="E71" s="43"/>
      <c r="F71" s="43"/>
      <c r="G71" s="43"/>
      <c r="H71" s="43"/>
      <c r="I71" s="7" t="s">
        <v>42</v>
      </c>
      <c r="J71" s="7" t="s">
        <v>17</v>
      </c>
      <c r="K71" s="28">
        <v>6</v>
      </c>
      <c r="L71" s="8">
        <v>38000</v>
      </c>
      <c r="M71" s="8">
        <f t="shared" si="0"/>
        <v>228000</v>
      </c>
      <c r="N71" s="21" t="str">
        <f>VLOOKUP(I71,'MÃ '!$A$2:$E$1048576,4,0)</f>
        <v>NL300018</v>
      </c>
      <c r="O71" s="21" t="str">
        <f>VLOOKUP(I71,'MÃ '!$A$2:$E$1048576,5,0)</f>
        <v>Cải cúc</v>
      </c>
      <c r="P71" s="21" t="str">
        <f t="shared" si="1"/>
        <v>TSG01</v>
      </c>
      <c r="Q71" s="21" t="str">
        <f>DAY(Table01[[#This Row],[NGÀY]])&amp;Table01[[#This Row],[TSG01]]&amp;Table01[[#This Row],[MÃ FAST]]</f>
        <v>3TSG01NL300018</v>
      </c>
      <c r="R71" s="21" t="str">
        <f>COUNTIF($Q$7:Q71,Q71)&amp;Q71</f>
        <v>13TSG01NL300018</v>
      </c>
      <c r="S71" s="44">
        <f>IFERROR(VLOOKUP(R71,Table1[[ct2]:[Số lượng]],13,0),0)</f>
        <v>6</v>
      </c>
      <c r="T71" s="45">
        <f>IFERROR(VLOOKUP(R71,Table1[[ct2]:[Giá]],14,0),Table01[[#This Row],[ĐƠN GIÁ]])</f>
        <v>38000</v>
      </c>
      <c r="U71" s="45">
        <f t="shared" si="2"/>
        <v>228000</v>
      </c>
      <c r="V71" s="32">
        <f t="shared" si="3"/>
        <v>0</v>
      </c>
      <c r="W71" s="45">
        <f>Table01[[#This Row],[THÀNH TIỀN FAST]]-Table01[[#This Row],[THÀNH TIỀN]]</f>
        <v>0</v>
      </c>
      <c r="X71" s="46" t="b">
        <f>Table01[[#This Row],[ĐG FAST]]=Table01[[#This Row],[ĐƠN GIÁ]]</f>
        <v>1</v>
      </c>
      <c r="Y71" s="47" t="b">
        <f>Table01[[#This Row],[THÀNH TIỀN FAST]]=Table01[[#This Row],[THÀNH TIỀN]]</f>
        <v>1</v>
      </c>
      <c r="Z71" s="48"/>
    </row>
    <row r="72" spans="1:26" ht="15" x14ac:dyDescent="0.2">
      <c r="A72" s="1"/>
      <c r="B72" s="2" t="s">
        <v>356</v>
      </c>
      <c r="C72" s="42"/>
      <c r="D72" s="7" t="s">
        <v>13</v>
      </c>
      <c r="E72" s="43"/>
      <c r="F72" s="43"/>
      <c r="G72" s="43"/>
      <c r="H72" s="43"/>
      <c r="I72" s="7" t="s">
        <v>43</v>
      </c>
      <c r="J72" s="7" t="s">
        <v>17</v>
      </c>
      <c r="K72" s="28">
        <v>2</v>
      </c>
      <c r="L72" s="8">
        <v>50000</v>
      </c>
      <c r="M72" s="8">
        <f t="shared" ref="M72:M135" si="4">K72*L72</f>
        <v>100000</v>
      </c>
      <c r="N72" s="21" t="str">
        <f>VLOOKUP(I72,'MÃ '!$A$2:$E$1048576,4,0)</f>
        <v>NL300142</v>
      </c>
      <c r="O72" s="21" t="str">
        <f>VLOOKUP(I72,'MÃ '!$A$2:$E$1048576,5,0)</f>
        <v>Tỏi bóc</v>
      </c>
      <c r="P72" s="21" t="str">
        <f t="shared" ref="P72:P135" si="5">$P$6</f>
        <v>TSG01</v>
      </c>
      <c r="Q72" s="21" t="str">
        <f>DAY(Table01[[#This Row],[NGÀY]])&amp;Table01[[#This Row],[TSG01]]&amp;Table01[[#This Row],[MÃ FAST]]</f>
        <v>3TSG01NL300142</v>
      </c>
      <c r="R72" s="21" t="str">
        <f>COUNTIF($Q$7:Q72,Q72)&amp;Q72</f>
        <v>13TSG01NL300142</v>
      </c>
      <c r="S72" s="44">
        <f>IFERROR(VLOOKUP(R72,Table1[[ct2]:[Số lượng]],13,0),0)</f>
        <v>2</v>
      </c>
      <c r="T72" s="45">
        <f>IFERROR(VLOOKUP(R72,Table1[[ct2]:[Giá]],14,0),Table01[[#This Row],[ĐƠN GIÁ]])</f>
        <v>50000</v>
      </c>
      <c r="U72" s="45">
        <f t="shared" ref="U72:U135" si="6">IFERROR((T72*S72),"0")</f>
        <v>100000</v>
      </c>
      <c r="V72" s="32">
        <f t="shared" ref="V72:V135" si="7">S72-K72</f>
        <v>0</v>
      </c>
      <c r="W72" s="45">
        <f>Table01[[#This Row],[THÀNH TIỀN FAST]]-Table01[[#This Row],[THÀNH TIỀN]]</f>
        <v>0</v>
      </c>
      <c r="X72" s="46" t="b">
        <f>Table01[[#This Row],[ĐG FAST]]=Table01[[#This Row],[ĐƠN GIÁ]]</f>
        <v>1</v>
      </c>
      <c r="Y72" s="47" t="b">
        <f>Table01[[#This Row],[THÀNH TIỀN FAST]]=Table01[[#This Row],[THÀNH TIỀN]]</f>
        <v>1</v>
      </c>
      <c r="Z72" s="48"/>
    </row>
    <row r="73" spans="1:26" ht="15" x14ac:dyDescent="0.2">
      <c r="A73" s="1"/>
      <c r="B73" s="2" t="s">
        <v>356</v>
      </c>
      <c r="C73" s="42"/>
      <c r="D73" s="7" t="s">
        <v>13</v>
      </c>
      <c r="E73" s="43"/>
      <c r="F73" s="43"/>
      <c r="G73" s="43"/>
      <c r="H73" s="43"/>
      <c r="I73" s="7" t="s">
        <v>44</v>
      </c>
      <c r="J73" s="7" t="s">
        <v>17</v>
      </c>
      <c r="K73" s="28">
        <v>9</v>
      </c>
      <c r="L73" s="8">
        <v>62000</v>
      </c>
      <c r="M73" s="8">
        <f t="shared" si="4"/>
        <v>558000</v>
      </c>
      <c r="N73" s="21" t="str">
        <f>VLOOKUP(I73,'MÃ '!$A$2:$E$1048576,4,0)</f>
        <v>NL300147</v>
      </c>
      <c r="O73" s="21" t="str">
        <f>VLOOKUP(I73,'MÃ '!$A$2:$E$1048576,5,0)</f>
        <v>Xà lách Roman</v>
      </c>
      <c r="P73" s="21" t="str">
        <f t="shared" si="5"/>
        <v>TSG01</v>
      </c>
      <c r="Q73" s="21" t="str">
        <f>DAY(Table01[[#This Row],[NGÀY]])&amp;Table01[[#This Row],[TSG01]]&amp;Table01[[#This Row],[MÃ FAST]]</f>
        <v>3TSG01NL300147</v>
      </c>
      <c r="R73" s="21" t="str">
        <f>COUNTIF($Q$7:Q73,Q73)&amp;Q73</f>
        <v>13TSG01NL300147</v>
      </c>
      <c r="S73" s="44">
        <f>IFERROR(VLOOKUP(R73,Table1[[ct2]:[Số lượng]],13,0),0)</f>
        <v>9</v>
      </c>
      <c r="T73" s="45">
        <f>IFERROR(VLOOKUP(R73,Table1[[ct2]:[Giá]],14,0),Table01[[#This Row],[ĐƠN GIÁ]])</f>
        <v>62000</v>
      </c>
      <c r="U73" s="45">
        <f t="shared" si="6"/>
        <v>558000</v>
      </c>
      <c r="V73" s="32">
        <f t="shared" si="7"/>
        <v>0</v>
      </c>
      <c r="W73" s="45">
        <f>Table01[[#This Row],[THÀNH TIỀN FAST]]-Table01[[#This Row],[THÀNH TIỀN]]</f>
        <v>0</v>
      </c>
      <c r="X73" s="46" t="b">
        <f>Table01[[#This Row],[ĐG FAST]]=Table01[[#This Row],[ĐƠN GIÁ]]</f>
        <v>1</v>
      </c>
      <c r="Y73" s="47" t="b">
        <f>Table01[[#This Row],[THÀNH TIỀN FAST]]=Table01[[#This Row],[THÀNH TIỀN]]</f>
        <v>1</v>
      </c>
      <c r="Z73" s="48"/>
    </row>
    <row r="74" spans="1:26" ht="15" x14ac:dyDescent="0.2">
      <c r="A74" s="1"/>
      <c r="B74" s="2" t="s">
        <v>357</v>
      </c>
      <c r="C74" s="42"/>
      <c r="D74" s="7" t="s">
        <v>13</v>
      </c>
      <c r="E74" s="43"/>
      <c r="F74" s="43"/>
      <c r="G74" s="43"/>
      <c r="H74" s="43"/>
      <c r="I74" s="7" t="s">
        <v>14</v>
      </c>
      <c r="J74" s="7" t="s">
        <v>15</v>
      </c>
      <c r="K74" s="28">
        <v>5</v>
      </c>
      <c r="L74" s="8">
        <v>8500</v>
      </c>
      <c r="M74" s="8">
        <f t="shared" si="4"/>
        <v>42500</v>
      </c>
      <c r="N74" s="21" t="str">
        <f>VLOOKUP(I74,'MÃ '!$A$2:$E$1048576,4,0)</f>
        <v>NL300107</v>
      </c>
      <c r="O74" s="21" t="str">
        <f>VLOOKUP(I74,'MÃ '!$A$2:$E$1048576,5,0)</f>
        <v>Ngô ngọt ( Bắp trái)</v>
      </c>
      <c r="P74" s="21" t="str">
        <f t="shared" si="5"/>
        <v>TSG01</v>
      </c>
      <c r="Q74" s="21" t="str">
        <f>DAY(Table01[[#This Row],[NGÀY]])&amp;Table01[[#This Row],[TSG01]]&amp;Table01[[#This Row],[MÃ FAST]]</f>
        <v>4TSG01NL300107</v>
      </c>
      <c r="R74" s="21" t="str">
        <f>COUNTIF($Q$7:Q74,Q74)&amp;Q74</f>
        <v>14TSG01NL300107</v>
      </c>
      <c r="S74" s="44">
        <f>IFERROR(VLOOKUP(R74,Table1[[ct2]:[Số lượng]],13,0),0)</f>
        <v>5</v>
      </c>
      <c r="T74" s="45">
        <f>IFERROR(VLOOKUP(R74,Table1[[ct2]:[Giá]],14,0),Table01[[#This Row],[ĐƠN GIÁ]])</f>
        <v>8500</v>
      </c>
      <c r="U74" s="45">
        <f t="shared" si="6"/>
        <v>42500</v>
      </c>
      <c r="V74" s="32">
        <f t="shared" si="7"/>
        <v>0</v>
      </c>
      <c r="W74" s="45">
        <f>Table01[[#This Row],[THÀNH TIỀN FAST]]-Table01[[#This Row],[THÀNH TIỀN]]</f>
        <v>0</v>
      </c>
      <c r="X74" s="46" t="b">
        <f>Table01[[#This Row],[ĐG FAST]]=Table01[[#This Row],[ĐƠN GIÁ]]</f>
        <v>1</v>
      </c>
      <c r="Y74" s="47" t="b">
        <f>Table01[[#This Row],[THÀNH TIỀN FAST]]=Table01[[#This Row],[THÀNH TIỀN]]</f>
        <v>1</v>
      </c>
      <c r="Z74" s="48"/>
    </row>
    <row r="75" spans="1:26" ht="15" x14ac:dyDescent="0.2">
      <c r="A75" s="1"/>
      <c r="B75" s="2" t="s">
        <v>357</v>
      </c>
      <c r="C75" s="42"/>
      <c r="D75" s="7" t="s">
        <v>13</v>
      </c>
      <c r="E75" s="43"/>
      <c r="F75" s="43"/>
      <c r="G75" s="43"/>
      <c r="H75" s="43"/>
      <c r="I75" s="7" t="s">
        <v>18</v>
      </c>
      <c r="J75" s="7" t="s">
        <v>17</v>
      </c>
      <c r="K75" s="28">
        <v>2</v>
      </c>
      <c r="L75" s="8">
        <v>45000</v>
      </c>
      <c r="M75" s="8">
        <f t="shared" si="4"/>
        <v>90000</v>
      </c>
      <c r="N75" s="21" t="str">
        <f>VLOOKUP(I75,'MÃ '!$A$2:$E$1048576,4,0)</f>
        <v>NL300203</v>
      </c>
      <c r="O75" s="21" t="str">
        <f>VLOOKUP(I75,'MÃ '!$A$2:$E$1048576,5,0)</f>
        <v>Cải bó xôi</v>
      </c>
      <c r="P75" s="21" t="str">
        <f t="shared" si="5"/>
        <v>TSG01</v>
      </c>
      <c r="Q75" s="21" t="str">
        <f>DAY(Table01[[#This Row],[NGÀY]])&amp;Table01[[#This Row],[TSG01]]&amp;Table01[[#This Row],[MÃ FAST]]</f>
        <v>4TSG01NL300203</v>
      </c>
      <c r="R75" s="21" t="str">
        <f>COUNTIF($Q$7:Q75,Q75)&amp;Q75</f>
        <v>14TSG01NL300203</v>
      </c>
      <c r="S75" s="44">
        <f>IFERROR(VLOOKUP(R75,Table1[[ct2]:[Số lượng]],13,0),0)</f>
        <v>1.7</v>
      </c>
      <c r="T75" s="45">
        <f>IFERROR(VLOOKUP(R75,Table1[[ct2]:[Giá]],14,0),Table01[[#This Row],[ĐƠN GIÁ]])</f>
        <v>45000</v>
      </c>
      <c r="U75" s="45">
        <f t="shared" si="6"/>
        <v>76500</v>
      </c>
      <c r="V75" s="32">
        <f t="shared" si="7"/>
        <v>-0.30000000000000004</v>
      </c>
      <c r="W75" s="45">
        <f>Table01[[#This Row],[THÀNH TIỀN FAST]]-Table01[[#This Row],[THÀNH TIỀN]]</f>
        <v>-13500</v>
      </c>
      <c r="X75" s="46" t="b">
        <f>Table01[[#This Row],[ĐG FAST]]=Table01[[#This Row],[ĐƠN GIÁ]]</f>
        <v>1</v>
      </c>
      <c r="Y75" s="47" t="b">
        <f>Table01[[#This Row],[THÀNH TIỀN FAST]]=Table01[[#This Row],[THÀNH TIỀN]]</f>
        <v>0</v>
      </c>
      <c r="Z75" s="48"/>
    </row>
    <row r="76" spans="1:26" ht="15" x14ac:dyDescent="0.2">
      <c r="A76" s="1"/>
      <c r="B76" s="2" t="s">
        <v>357</v>
      </c>
      <c r="C76" s="42"/>
      <c r="D76" s="7" t="s">
        <v>13</v>
      </c>
      <c r="E76" s="43"/>
      <c r="F76" s="43"/>
      <c r="G76" s="43"/>
      <c r="H76" s="43"/>
      <c r="I76" s="7" t="s">
        <v>31</v>
      </c>
      <c r="J76" s="7" t="s">
        <v>17</v>
      </c>
      <c r="K76" s="28">
        <v>2.1</v>
      </c>
      <c r="L76" s="8">
        <v>30000</v>
      </c>
      <c r="M76" s="8">
        <f t="shared" si="4"/>
        <v>63000</v>
      </c>
      <c r="N76" s="21" t="str">
        <f>VLOOKUP(I76,'MÃ '!$A$2:$E$1048576,4,0)</f>
        <v>NL300209</v>
      </c>
      <c r="O76" s="21" t="str">
        <f>VLOOKUP(I76,'MÃ '!$A$2:$E$1048576,5,0)</f>
        <v>Khoai môn</v>
      </c>
      <c r="P76" s="21" t="str">
        <f t="shared" si="5"/>
        <v>TSG01</v>
      </c>
      <c r="Q76" s="21" t="str">
        <f>DAY(Table01[[#This Row],[NGÀY]])&amp;Table01[[#This Row],[TSG01]]&amp;Table01[[#This Row],[MÃ FAST]]</f>
        <v>4TSG01NL300209</v>
      </c>
      <c r="R76" s="21" t="str">
        <f>COUNTIF($Q$7:Q76,Q76)&amp;Q76</f>
        <v>14TSG01NL300209</v>
      </c>
      <c r="S76" s="44">
        <f>IFERROR(VLOOKUP(R76,Table1[[ct2]:[Số lượng]],13,0),0)</f>
        <v>2.1</v>
      </c>
      <c r="T76" s="45">
        <f>IFERROR(VLOOKUP(R76,Table1[[ct2]:[Giá]],14,0),Table01[[#This Row],[ĐƠN GIÁ]])</f>
        <v>30000</v>
      </c>
      <c r="U76" s="45">
        <f t="shared" si="6"/>
        <v>63000</v>
      </c>
      <c r="V76" s="32">
        <f t="shared" si="7"/>
        <v>0</v>
      </c>
      <c r="W76" s="45">
        <f>Table01[[#This Row],[THÀNH TIỀN FAST]]-Table01[[#This Row],[THÀNH TIỀN]]</f>
        <v>0</v>
      </c>
      <c r="X76" s="46" t="b">
        <f>Table01[[#This Row],[ĐG FAST]]=Table01[[#This Row],[ĐƠN GIÁ]]</f>
        <v>1</v>
      </c>
      <c r="Y76" s="47" t="b">
        <f>Table01[[#This Row],[THÀNH TIỀN FAST]]=Table01[[#This Row],[THÀNH TIỀN]]</f>
        <v>1</v>
      </c>
      <c r="Z76" s="48"/>
    </row>
    <row r="77" spans="1:26" ht="15" x14ac:dyDescent="0.2">
      <c r="A77" s="1"/>
      <c r="B77" s="2" t="s">
        <v>357</v>
      </c>
      <c r="C77" s="42"/>
      <c r="D77" s="7" t="s">
        <v>13</v>
      </c>
      <c r="E77" s="43"/>
      <c r="F77" s="43"/>
      <c r="G77" s="43"/>
      <c r="H77" s="43"/>
      <c r="I77" s="7" t="s">
        <v>34</v>
      </c>
      <c r="J77" s="7" t="s">
        <v>17</v>
      </c>
      <c r="K77" s="28">
        <v>2</v>
      </c>
      <c r="L77" s="8">
        <v>145000</v>
      </c>
      <c r="M77" s="8">
        <f t="shared" si="4"/>
        <v>290000</v>
      </c>
      <c r="N77" s="21" t="str">
        <f>VLOOKUP(I77,'MÃ '!$A$2:$E$1048576,4,0)</f>
        <v>NL300090</v>
      </c>
      <c r="O77" s="21" t="str">
        <f>VLOOKUP(I77,'MÃ '!$A$2:$E$1048576,5,0)</f>
        <v>Nấm đông cô tươi</v>
      </c>
      <c r="P77" s="21" t="str">
        <f t="shared" si="5"/>
        <v>TSG01</v>
      </c>
      <c r="Q77" s="21" t="str">
        <f>DAY(Table01[[#This Row],[NGÀY]])&amp;Table01[[#This Row],[TSG01]]&amp;Table01[[#This Row],[MÃ FAST]]</f>
        <v>4TSG01NL300090</v>
      </c>
      <c r="R77" s="21" t="str">
        <f>COUNTIF($Q$7:Q77,Q77)&amp;Q77</f>
        <v>14TSG01NL300090</v>
      </c>
      <c r="S77" s="44">
        <f>IFERROR(VLOOKUP(R77,Table1[[ct2]:[Số lượng]],13,0),0)</f>
        <v>2</v>
      </c>
      <c r="T77" s="45">
        <f>IFERROR(VLOOKUP(R77,Table1[[ct2]:[Giá]],14,0),Table01[[#This Row],[ĐƠN GIÁ]])</f>
        <v>145000</v>
      </c>
      <c r="U77" s="45">
        <f t="shared" si="6"/>
        <v>290000</v>
      </c>
      <c r="V77" s="32">
        <f t="shared" si="7"/>
        <v>0</v>
      </c>
      <c r="W77" s="45">
        <f>Table01[[#This Row],[THÀNH TIỀN FAST]]-Table01[[#This Row],[THÀNH TIỀN]]</f>
        <v>0</v>
      </c>
      <c r="X77" s="46" t="b">
        <f>Table01[[#This Row],[ĐG FAST]]=Table01[[#This Row],[ĐƠN GIÁ]]</f>
        <v>1</v>
      </c>
      <c r="Y77" s="47" t="b">
        <f>Table01[[#This Row],[THÀNH TIỀN FAST]]=Table01[[#This Row],[THÀNH TIỀN]]</f>
        <v>1</v>
      </c>
      <c r="Z77" s="48"/>
    </row>
    <row r="78" spans="1:26" ht="15" x14ac:dyDescent="0.2">
      <c r="A78" s="1"/>
      <c r="B78" s="2" t="s">
        <v>357</v>
      </c>
      <c r="C78" s="42"/>
      <c r="D78" s="7" t="s">
        <v>13</v>
      </c>
      <c r="E78" s="43"/>
      <c r="F78" s="43"/>
      <c r="G78" s="43"/>
      <c r="H78" s="43"/>
      <c r="I78" s="7" t="s">
        <v>35</v>
      </c>
      <c r="J78" s="7" t="s">
        <v>17</v>
      </c>
      <c r="K78" s="28">
        <v>4</v>
      </c>
      <c r="L78" s="8">
        <v>47000</v>
      </c>
      <c r="M78" s="8">
        <f t="shared" si="4"/>
        <v>188000</v>
      </c>
      <c r="N78" s="21" t="str">
        <f>VLOOKUP(I78,'MÃ '!$A$2:$E$1048576,4,0)</f>
        <v>NL300091</v>
      </c>
      <c r="O78" s="21" t="str">
        <f>VLOOKUP(I78,'MÃ '!$A$2:$E$1048576,5,0)</f>
        <v>Nấm đùi gà</v>
      </c>
      <c r="P78" s="21" t="str">
        <f t="shared" si="5"/>
        <v>TSG01</v>
      </c>
      <c r="Q78" s="21" t="str">
        <f>DAY(Table01[[#This Row],[NGÀY]])&amp;Table01[[#This Row],[TSG01]]&amp;Table01[[#This Row],[MÃ FAST]]</f>
        <v>4TSG01NL300091</v>
      </c>
      <c r="R78" s="21" t="str">
        <f>COUNTIF($Q$7:Q78,Q78)&amp;Q78</f>
        <v>14TSG01NL300091</v>
      </c>
      <c r="S78" s="44">
        <f>IFERROR(VLOOKUP(R78,Table1[[ct2]:[Số lượng]],13,0),0)</f>
        <v>4</v>
      </c>
      <c r="T78" s="45">
        <f>IFERROR(VLOOKUP(R78,Table1[[ct2]:[Giá]],14,0),Table01[[#This Row],[ĐƠN GIÁ]])</f>
        <v>47000</v>
      </c>
      <c r="U78" s="45">
        <f t="shared" si="6"/>
        <v>188000</v>
      </c>
      <c r="V78" s="32">
        <f t="shared" si="7"/>
        <v>0</v>
      </c>
      <c r="W78" s="45">
        <f>Table01[[#This Row],[THÀNH TIỀN FAST]]-Table01[[#This Row],[THÀNH TIỀN]]</f>
        <v>0</v>
      </c>
      <c r="X78" s="46" t="b">
        <f>Table01[[#This Row],[ĐG FAST]]=Table01[[#This Row],[ĐƠN GIÁ]]</f>
        <v>1</v>
      </c>
      <c r="Y78" s="47" t="b">
        <f>Table01[[#This Row],[THÀNH TIỀN FAST]]=Table01[[#This Row],[THÀNH TIỀN]]</f>
        <v>1</v>
      </c>
      <c r="Z78" s="48"/>
    </row>
    <row r="79" spans="1:26" ht="15" x14ac:dyDescent="0.2">
      <c r="A79" s="1"/>
      <c r="B79" s="2" t="s">
        <v>357</v>
      </c>
      <c r="C79" s="42"/>
      <c r="D79" s="7" t="s">
        <v>13</v>
      </c>
      <c r="E79" s="43"/>
      <c r="F79" s="43"/>
      <c r="G79" s="43"/>
      <c r="H79" s="43"/>
      <c r="I79" s="7" t="s">
        <v>47</v>
      </c>
      <c r="J79" s="7" t="s">
        <v>17</v>
      </c>
      <c r="K79" s="28">
        <v>0.2</v>
      </c>
      <c r="L79" s="8">
        <v>70000</v>
      </c>
      <c r="M79" s="8">
        <f t="shared" si="4"/>
        <v>14000</v>
      </c>
      <c r="N79" s="21" t="str">
        <f>VLOOKUP(I79,'MÃ '!$A$2:$E$1048576,4,0)</f>
        <v>NL300126</v>
      </c>
      <c r="O79" s="21" t="str">
        <f>VLOOKUP(I79,'MÃ '!$A$2:$E$1048576,5,0)</f>
        <v>Rau mùi tây</v>
      </c>
      <c r="P79" s="21" t="str">
        <f t="shared" si="5"/>
        <v>TSG01</v>
      </c>
      <c r="Q79" s="21" t="str">
        <f>DAY(Table01[[#This Row],[NGÀY]])&amp;Table01[[#This Row],[TSG01]]&amp;Table01[[#This Row],[MÃ FAST]]</f>
        <v>4TSG01NL300126</v>
      </c>
      <c r="R79" s="21" t="str">
        <f>COUNTIF($Q$7:Q79,Q79)&amp;Q79</f>
        <v>14TSG01NL300126</v>
      </c>
      <c r="S79" s="44">
        <f>IFERROR(VLOOKUP(R79,Table1[[ct2]:[Số lượng]],13,0),0)</f>
        <v>0.2</v>
      </c>
      <c r="T79" s="45">
        <f>IFERROR(VLOOKUP(R79,Table1[[ct2]:[Giá]],14,0),Table01[[#This Row],[ĐƠN GIÁ]])</f>
        <v>70000</v>
      </c>
      <c r="U79" s="45">
        <f t="shared" si="6"/>
        <v>14000</v>
      </c>
      <c r="V79" s="32">
        <f t="shared" si="7"/>
        <v>0</v>
      </c>
      <c r="W79" s="45">
        <f>Table01[[#This Row],[THÀNH TIỀN FAST]]-Table01[[#This Row],[THÀNH TIỀN]]</f>
        <v>0</v>
      </c>
      <c r="X79" s="46" t="b">
        <f>Table01[[#This Row],[ĐG FAST]]=Table01[[#This Row],[ĐƠN GIÁ]]</f>
        <v>1</v>
      </c>
      <c r="Y79" s="47" t="b">
        <f>Table01[[#This Row],[THÀNH TIỀN FAST]]=Table01[[#This Row],[THÀNH TIỀN]]</f>
        <v>1</v>
      </c>
      <c r="Z79" s="48"/>
    </row>
    <row r="80" spans="1:26" ht="15" x14ac:dyDescent="0.2">
      <c r="A80" s="1"/>
      <c r="B80" s="2" t="s">
        <v>357</v>
      </c>
      <c r="C80" s="42"/>
      <c r="D80" s="7" t="s">
        <v>13</v>
      </c>
      <c r="E80" s="43"/>
      <c r="F80" s="43"/>
      <c r="G80" s="43"/>
      <c r="H80" s="43"/>
      <c r="I80" s="7" t="s">
        <v>20</v>
      </c>
      <c r="J80" s="7" t="s">
        <v>17</v>
      </c>
      <c r="K80" s="28">
        <v>10</v>
      </c>
      <c r="L80" s="8">
        <v>18000</v>
      </c>
      <c r="M80" s="8">
        <f t="shared" si="4"/>
        <v>180000</v>
      </c>
      <c r="N80" s="21" t="str">
        <f>VLOOKUP(I80,'MÃ '!$A$2:$E$1048576,4,0)</f>
        <v>NL300022</v>
      </c>
      <c r="O80" s="21" t="str">
        <f>VLOOKUP(I80,'MÃ '!$A$2:$E$1048576,5,0)</f>
        <v>Cải thảo</v>
      </c>
      <c r="P80" s="21" t="str">
        <f t="shared" si="5"/>
        <v>TSG01</v>
      </c>
      <c r="Q80" s="21" t="str">
        <f>DAY(Table01[[#This Row],[NGÀY]])&amp;Table01[[#This Row],[TSG01]]&amp;Table01[[#This Row],[MÃ FAST]]</f>
        <v>4TSG01NL300022</v>
      </c>
      <c r="R80" s="21" t="str">
        <f>COUNTIF($Q$7:Q80,Q80)&amp;Q80</f>
        <v>14TSG01NL300022</v>
      </c>
      <c r="S80" s="44">
        <f>IFERROR(VLOOKUP(R80,Table1[[ct2]:[Số lượng]],13,0),0)</f>
        <v>10</v>
      </c>
      <c r="T80" s="45">
        <f>IFERROR(VLOOKUP(R80,Table1[[ct2]:[Giá]],14,0),Table01[[#This Row],[ĐƠN GIÁ]])</f>
        <v>18000</v>
      </c>
      <c r="U80" s="45">
        <f t="shared" si="6"/>
        <v>180000</v>
      </c>
      <c r="V80" s="32">
        <f t="shared" si="7"/>
        <v>0</v>
      </c>
      <c r="W80" s="45">
        <f>Table01[[#This Row],[THÀNH TIỀN FAST]]-Table01[[#This Row],[THÀNH TIỀN]]</f>
        <v>0</v>
      </c>
      <c r="X80" s="46" t="b">
        <f>Table01[[#This Row],[ĐG FAST]]=Table01[[#This Row],[ĐƠN GIÁ]]</f>
        <v>1</v>
      </c>
      <c r="Y80" s="47" t="b">
        <f>Table01[[#This Row],[THÀNH TIỀN FAST]]=Table01[[#This Row],[THÀNH TIỀN]]</f>
        <v>1</v>
      </c>
      <c r="Z80" s="48"/>
    </row>
    <row r="81" spans="1:26" ht="15" x14ac:dyDescent="0.2">
      <c r="A81" s="1"/>
      <c r="B81" s="2" t="s">
        <v>357</v>
      </c>
      <c r="C81" s="42"/>
      <c r="D81" s="7" t="s">
        <v>13</v>
      </c>
      <c r="E81" s="43"/>
      <c r="F81" s="43"/>
      <c r="G81" s="43"/>
      <c r="H81" s="43"/>
      <c r="I81" s="7" t="s">
        <v>21</v>
      </c>
      <c r="J81" s="7" t="s">
        <v>17</v>
      </c>
      <c r="K81" s="28">
        <v>1</v>
      </c>
      <c r="L81" s="8">
        <v>75000</v>
      </c>
      <c r="M81" s="8">
        <f t="shared" si="4"/>
        <v>75000</v>
      </c>
      <c r="N81" s="21" t="str">
        <f>VLOOKUP(I81,'MÃ '!$A$2:$E$1048576,4,0)</f>
        <v>NL600067</v>
      </c>
      <c r="O81" s="21" t="str">
        <f>VLOOKUP(I81,'MÃ '!$A$2:$E$1048576,5,0)</f>
        <v>Cam vàng</v>
      </c>
      <c r="P81" s="21" t="str">
        <f t="shared" si="5"/>
        <v>TSG01</v>
      </c>
      <c r="Q81" s="21" t="str">
        <f>DAY(Table01[[#This Row],[NGÀY]])&amp;Table01[[#This Row],[TSG01]]&amp;Table01[[#This Row],[MÃ FAST]]</f>
        <v>4TSG01NL600067</v>
      </c>
      <c r="R81" s="21" t="str">
        <f>COUNTIF($Q$7:Q81,Q81)&amp;Q81</f>
        <v>14TSG01NL600067</v>
      </c>
      <c r="S81" s="44">
        <f>IFERROR(VLOOKUP(R81,Table1[[ct2]:[Số lượng]],13,0),0)</f>
        <v>1</v>
      </c>
      <c r="T81" s="45">
        <f>IFERROR(VLOOKUP(R81,Table1[[ct2]:[Giá]],14,0),Table01[[#This Row],[ĐƠN GIÁ]])</f>
        <v>75000</v>
      </c>
      <c r="U81" s="45">
        <f t="shared" si="6"/>
        <v>75000</v>
      </c>
      <c r="V81" s="32">
        <f t="shared" si="7"/>
        <v>0</v>
      </c>
      <c r="W81" s="45">
        <f>Table01[[#This Row],[THÀNH TIỀN FAST]]-Table01[[#This Row],[THÀNH TIỀN]]</f>
        <v>0</v>
      </c>
      <c r="X81" s="46" t="b">
        <f>Table01[[#This Row],[ĐG FAST]]=Table01[[#This Row],[ĐƠN GIÁ]]</f>
        <v>1</v>
      </c>
      <c r="Y81" s="47" t="b">
        <f>Table01[[#This Row],[THÀNH TIỀN FAST]]=Table01[[#This Row],[THÀNH TIỀN]]</f>
        <v>1</v>
      </c>
      <c r="Z81" s="48"/>
    </row>
    <row r="82" spans="1:26" ht="15" x14ac:dyDescent="0.2">
      <c r="A82" s="1"/>
      <c r="B82" s="2" t="s">
        <v>357</v>
      </c>
      <c r="C82" s="42"/>
      <c r="D82" s="7" t="s">
        <v>13</v>
      </c>
      <c r="E82" s="43"/>
      <c r="F82" s="43"/>
      <c r="G82" s="43"/>
      <c r="H82" s="43"/>
      <c r="I82" s="7" t="s">
        <v>22</v>
      </c>
      <c r="J82" s="7" t="s">
        <v>17</v>
      </c>
      <c r="K82" s="28">
        <v>0.5</v>
      </c>
      <c r="L82" s="8">
        <v>34000</v>
      </c>
      <c r="M82" s="8">
        <f t="shared" si="4"/>
        <v>17000</v>
      </c>
      <c r="N82" s="21" t="str">
        <f>VLOOKUP(I82,'MÃ '!$A$2:$E$1048576,4,0)</f>
        <v>NL300030</v>
      </c>
      <c r="O82" s="21" t="str">
        <f>VLOOKUP(I82,'MÃ '!$A$2:$E$1048576,5,0)</f>
        <v>Chanh dây (chanh leo)</v>
      </c>
      <c r="P82" s="21" t="str">
        <f t="shared" si="5"/>
        <v>TSG01</v>
      </c>
      <c r="Q82" s="21" t="str">
        <f>DAY(Table01[[#This Row],[NGÀY]])&amp;Table01[[#This Row],[TSG01]]&amp;Table01[[#This Row],[MÃ FAST]]</f>
        <v>4TSG01NL300030</v>
      </c>
      <c r="R82" s="21" t="str">
        <f>COUNTIF($Q$7:Q82,Q82)&amp;Q82</f>
        <v>14TSG01NL300030</v>
      </c>
      <c r="S82" s="44">
        <f>IFERROR(VLOOKUP(R82,Table1[[ct2]:[Số lượng]],13,0),0)</f>
        <v>0.5</v>
      </c>
      <c r="T82" s="45">
        <f>IFERROR(VLOOKUP(R82,Table1[[ct2]:[Giá]],14,0),Table01[[#This Row],[ĐƠN GIÁ]])</f>
        <v>34000</v>
      </c>
      <c r="U82" s="45">
        <f t="shared" si="6"/>
        <v>17000</v>
      </c>
      <c r="V82" s="32">
        <f t="shared" si="7"/>
        <v>0</v>
      </c>
      <c r="W82" s="45">
        <f>Table01[[#This Row],[THÀNH TIỀN FAST]]-Table01[[#This Row],[THÀNH TIỀN]]</f>
        <v>0</v>
      </c>
      <c r="X82" s="46" t="b">
        <f>Table01[[#This Row],[ĐG FAST]]=Table01[[#This Row],[ĐƠN GIÁ]]</f>
        <v>1</v>
      </c>
      <c r="Y82" s="47" t="b">
        <f>Table01[[#This Row],[THÀNH TIỀN FAST]]=Table01[[#This Row],[THÀNH TIỀN]]</f>
        <v>1</v>
      </c>
      <c r="Z82" s="48"/>
    </row>
    <row r="83" spans="1:26" ht="15" x14ac:dyDescent="0.2">
      <c r="A83" s="1"/>
      <c r="B83" s="2" t="s">
        <v>357</v>
      </c>
      <c r="C83" s="42"/>
      <c r="D83" s="7" t="s">
        <v>13</v>
      </c>
      <c r="E83" s="43"/>
      <c r="F83" s="43"/>
      <c r="G83" s="43"/>
      <c r="H83" s="43"/>
      <c r="I83" s="7" t="s">
        <v>25</v>
      </c>
      <c r="J83" s="7" t="s">
        <v>17</v>
      </c>
      <c r="K83" s="28">
        <v>34</v>
      </c>
      <c r="L83" s="8">
        <v>18000</v>
      </c>
      <c r="M83" s="8">
        <f t="shared" si="4"/>
        <v>612000</v>
      </c>
      <c r="N83" s="21" t="str">
        <f>VLOOKUP(I83,'MÃ '!$A$2:$E$1048576,4,0)</f>
        <v>NL600004</v>
      </c>
      <c r="O83" s="21" t="str">
        <f>VLOOKUP(I83,'MÃ '!$A$2:$E$1048576,5,0)</f>
        <v>Dưa hấu</v>
      </c>
      <c r="P83" s="21" t="str">
        <f t="shared" si="5"/>
        <v>TSG01</v>
      </c>
      <c r="Q83" s="21" t="str">
        <f>DAY(Table01[[#This Row],[NGÀY]])&amp;Table01[[#This Row],[TSG01]]&amp;Table01[[#This Row],[MÃ FAST]]</f>
        <v>4TSG01NL600004</v>
      </c>
      <c r="R83" s="21" t="str">
        <f>COUNTIF($Q$7:Q83,Q83)&amp;Q83</f>
        <v>14TSG01NL600004</v>
      </c>
      <c r="S83" s="44">
        <f>IFERROR(VLOOKUP(R83,Table1[[ct2]:[Số lượng]],13,0),0)</f>
        <v>34</v>
      </c>
      <c r="T83" s="45">
        <f>IFERROR(VLOOKUP(R83,Table1[[ct2]:[Giá]],14,0),Table01[[#This Row],[ĐƠN GIÁ]])</f>
        <v>18000</v>
      </c>
      <c r="U83" s="45">
        <f t="shared" si="6"/>
        <v>612000</v>
      </c>
      <c r="V83" s="32">
        <f t="shared" si="7"/>
        <v>0</v>
      </c>
      <c r="W83" s="45">
        <f>Table01[[#This Row],[THÀNH TIỀN FAST]]-Table01[[#This Row],[THÀNH TIỀN]]</f>
        <v>0</v>
      </c>
      <c r="X83" s="46" t="b">
        <f>Table01[[#This Row],[ĐG FAST]]=Table01[[#This Row],[ĐƠN GIÁ]]</f>
        <v>1</v>
      </c>
      <c r="Y83" s="47" t="b">
        <f>Table01[[#This Row],[THÀNH TIỀN FAST]]=Table01[[#This Row],[THÀNH TIỀN]]</f>
        <v>1</v>
      </c>
      <c r="Z83" s="48"/>
    </row>
    <row r="84" spans="1:26" ht="15" x14ac:dyDescent="0.2">
      <c r="A84" s="1"/>
      <c r="B84" s="2" t="s">
        <v>357</v>
      </c>
      <c r="C84" s="42"/>
      <c r="D84" s="7" t="s">
        <v>13</v>
      </c>
      <c r="E84" s="43"/>
      <c r="F84" s="43"/>
      <c r="G84" s="43"/>
      <c r="H84" s="43"/>
      <c r="I84" s="7" t="s">
        <v>28</v>
      </c>
      <c r="J84" s="7" t="s">
        <v>29</v>
      </c>
      <c r="K84" s="28">
        <v>1</v>
      </c>
      <c r="L84" s="8">
        <v>80000</v>
      </c>
      <c r="M84" s="8">
        <f t="shared" si="4"/>
        <v>80000</v>
      </c>
      <c r="N84" s="21" t="str">
        <f>VLOOKUP(I84,'MÃ '!$A$2:$E$1048576,4,0)</f>
        <v>NL300218</v>
      </c>
      <c r="O84" s="21" t="str">
        <f>VLOOKUP(I84,'MÃ '!$A$2:$E$1048576,5,0)</f>
        <v>Hoa cúc (decor) bó</v>
      </c>
      <c r="P84" s="21" t="str">
        <f t="shared" si="5"/>
        <v>TSG01</v>
      </c>
      <c r="Q84" s="21" t="str">
        <f>DAY(Table01[[#This Row],[NGÀY]])&amp;Table01[[#This Row],[TSG01]]&amp;Table01[[#This Row],[MÃ FAST]]</f>
        <v>4TSG01NL300218</v>
      </c>
      <c r="R84" s="21" t="str">
        <f>COUNTIF($Q$7:Q84,Q84)&amp;Q84</f>
        <v>14TSG01NL300218</v>
      </c>
      <c r="S84" s="44">
        <f>IFERROR(VLOOKUP(R84,Table1[[ct2]:[Số lượng]],13,0),0)</f>
        <v>1</v>
      </c>
      <c r="T84" s="45">
        <f>IFERROR(VLOOKUP(R84,Table1[[ct2]:[Giá]],14,0),Table01[[#This Row],[ĐƠN GIÁ]])</f>
        <v>40000</v>
      </c>
      <c r="U84" s="45">
        <f t="shared" si="6"/>
        <v>40000</v>
      </c>
      <c r="V84" s="32">
        <f t="shared" si="7"/>
        <v>0</v>
      </c>
      <c r="W84" s="45">
        <f>Table01[[#This Row],[THÀNH TIỀN FAST]]-Table01[[#This Row],[THÀNH TIỀN]]</f>
        <v>-40000</v>
      </c>
      <c r="X84" s="46" t="b">
        <f>Table01[[#This Row],[ĐG FAST]]=Table01[[#This Row],[ĐƠN GIÁ]]</f>
        <v>0</v>
      </c>
      <c r="Y84" s="47" t="b">
        <f>Table01[[#This Row],[THÀNH TIỀN FAST]]=Table01[[#This Row],[THÀNH TIỀN]]</f>
        <v>0</v>
      </c>
      <c r="Z84" s="48"/>
    </row>
    <row r="85" spans="1:26" ht="15" x14ac:dyDescent="0.2">
      <c r="A85" s="1"/>
      <c r="B85" s="2" t="s">
        <v>357</v>
      </c>
      <c r="C85" s="42"/>
      <c r="D85" s="7" t="s">
        <v>13</v>
      </c>
      <c r="E85" s="43"/>
      <c r="F85" s="43"/>
      <c r="G85" s="43"/>
      <c r="H85" s="43"/>
      <c r="I85" s="7" t="s">
        <v>35</v>
      </c>
      <c r="J85" s="7" t="s">
        <v>17</v>
      </c>
      <c r="K85" s="28">
        <v>6</v>
      </c>
      <c r="L85" s="8">
        <v>47000</v>
      </c>
      <c r="M85" s="8">
        <f t="shared" si="4"/>
        <v>282000</v>
      </c>
      <c r="N85" s="21" t="str">
        <f>VLOOKUP(I85,'MÃ '!$A$2:$E$1048576,4,0)</f>
        <v>NL300091</v>
      </c>
      <c r="O85" s="21" t="str">
        <f>VLOOKUP(I85,'MÃ '!$A$2:$E$1048576,5,0)</f>
        <v>Nấm đùi gà</v>
      </c>
      <c r="P85" s="21" t="str">
        <f t="shared" si="5"/>
        <v>TSG01</v>
      </c>
      <c r="Q85" s="21" t="str">
        <f>DAY(Table01[[#This Row],[NGÀY]])&amp;Table01[[#This Row],[TSG01]]&amp;Table01[[#This Row],[MÃ FAST]]</f>
        <v>4TSG01NL300091</v>
      </c>
      <c r="R85" s="21" t="str">
        <f>COUNTIF($Q$7:Q85,Q85)&amp;Q85</f>
        <v>24TSG01NL300091</v>
      </c>
      <c r="S85" s="44">
        <f>IFERROR(VLOOKUP(R85,Table1[[ct2]:[Số lượng]],13,0),0)</f>
        <v>4</v>
      </c>
      <c r="T85" s="45">
        <f>IFERROR(VLOOKUP(R85,Table1[[ct2]:[Giá]],14,0),Table01[[#This Row],[ĐƠN GIÁ]])</f>
        <v>47000</v>
      </c>
      <c r="U85" s="45">
        <f t="shared" si="6"/>
        <v>188000</v>
      </c>
      <c r="V85" s="32">
        <f t="shared" si="7"/>
        <v>-2</v>
      </c>
      <c r="W85" s="45">
        <f>Table01[[#This Row],[THÀNH TIỀN FAST]]-Table01[[#This Row],[THÀNH TIỀN]]</f>
        <v>-94000</v>
      </c>
      <c r="X85" s="46" t="b">
        <f>Table01[[#This Row],[ĐG FAST]]=Table01[[#This Row],[ĐƠN GIÁ]]</f>
        <v>1</v>
      </c>
      <c r="Y85" s="47" t="b">
        <f>Table01[[#This Row],[THÀNH TIỀN FAST]]=Table01[[#This Row],[THÀNH TIỀN]]</f>
        <v>0</v>
      </c>
      <c r="Z85" s="48"/>
    </row>
    <row r="86" spans="1:26" x14ac:dyDescent="0.2">
      <c r="A86" s="1"/>
      <c r="B86" s="2" t="s">
        <v>357</v>
      </c>
      <c r="C86" s="49"/>
      <c r="D86" s="7" t="s">
        <v>13</v>
      </c>
      <c r="E86" s="43"/>
      <c r="F86" s="43"/>
      <c r="G86" s="43"/>
      <c r="H86" s="43"/>
      <c r="I86" s="7" t="s">
        <v>50</v>
      </c>
      <c r="J86" s="7" t="s">
        <v>17</v>
      </c>
      <c r="K86" s="28">
        <v>6</v>
      </c>
      <c r="L86" s="8">
        <v>45000</v>
      </c>
      <c r="M86" s="8">
        <f t="shared" si="4"/>
        <v>270000</v>
      </c>
      <c r="N86" s="21" t="str">
        <f>VLOOKUP(I86,'MÃ '!$A$2:$E$1048576,4,0)</f>
        <v>NL300096</v>
      </c>
      <c r="O86" s="21" t="str">
        <f>VLOOKUP(I86,'MÃ '!$A$2:$E$1048576,5,0)</f>
        <v>Nấm kim châm tươi</v>
      </c>
      <c r="P86" s="21" t="str">
        <f t="shared" si="5"/>
        <v>TSG01</v>
      </c>
      <c r="Q86" s="21" t="str">
        <f>DAY(Table01[[#This Row],[NGÀY]])&amp;Table01[[#This Row],[TSG01]]&amp;Table01[[#This Row],[MÃ FAST]]</f>
        <v>4TSG01NL300096</v>
      </c>
      <c r="R86" s="21" t="str">
        <f>COUNTIF($Q$7:Q86,Q86)&amp;Q86</f>
        <v>14TSG01NL300096</v>
      </c>
      <c r="S86" s="44">
        <f>IFERROR(VLOOKUP(R86,Table1[[ct2]:[Số lượng]],13,0),0)</f>
        <v>6</v>
      </c>
      <c r="T86" s="45">
        <f>IFERROR(VLOOKUP(R86,Table1[[ct2]:[Giá]],14,0),Table01[[#This Row],[ĐƠN GIÁ]])</f>
        <v>45000</v>
      </c>
      <c r="U86" s="45">
        <f t="shared" si="6"/>
        <v>270000</v>
      </c>
      <c r="V86" s="32">
        <f t="shared" si="7"/>
        <v>0</v>
      </c>
      <c r="W86" s="45">
        <f>Table01[[#This Row],[THÀNH TIỀN FAST]]-Table01[[#This Row],[THÀNH TIỀN]]</f>
        <v>0</v>
      </c>
      <c r="X86" s="46" t="b">
        <f>Table01[[#This Row],[ĐG FAST]]=Table01[[#This Row],[ĐƠN GIÁ]]</f>
        <v>1</v>
      </c>
      <c r="Y86" s="47" t="b">
        <f>Table01[[#This Row],[THÀNH TIỀN FAST]]=Table01[[#This Row],[THÀNH TIỀN]]</f>
        <v>1</v>
      </c>
      <c r="Z86" s="48"/>
    </row>
    <row r="87" spans="1:26" ht="15" x14ac:dyDescent="0.2">
      <c r="A87" s="1"/>
      <c r="B87" s="2" t="s">
        <v>357</v>
      </c>
      <c r="C87" s="42"/>
      <c r="D87" s="7" t="s">
        <v>13</v>
      </c>
      <c r="E87" s="43"/>
      <c r="F87" s="43"/>
      <c r="G87" s="43"/>
      <c r="H87" s="43"/>
      <c r="I87" s="7" t="s">
        <v>38</v>
      </c>
      <c r="J87" s="7" t="s">
        <v>17</v>
      </c>
      <c r="K87" s="28">
        <v>6</v>
      </c>
      <c r="L87" s="8">
        <v>95000</v>
      </c>
      <c r="M87" s="8">
        <f t="shared" si="4"/>
        <v>570000</v>
      </c>
      <c r="N87" s="21" t="str">
        <f>VLOOKUP(I87,'MÃ '!$A$2:$E$1048576,4,0)</f>
        <v>NL300098</v>
      </c>
      <c r="O87" s="21" t="str">
        <f>VLOOKUP(I87,'MÃ '!$A$2:$E$1048576,5,0)</f>
        <v>Nấm Linh Chi trắng</v>
      </c>
      <c r="P87" s="21" t="str">
        <f t="shared" si="5"/>
        <v>TSG01</v>
      </c>
      <c r="Q87" s="21" t="str">
        <f>DAY(Table01[[#This Row],[NGÀY]])&amp;Table01[[#This Row],[TSG01]]&amp;Table01[[#This Row],[MÃ FAST]]</f>
        <v>4TSG01NL300098</v>
      </c>
      <c r="R87" s="21" t="str">
        <f>COUNTIF($Q$7:Q87,Q87)&amp;Q87</f>
        <v>14TSG01NL300098</v>
      </c>
      <c r="S87" s="44">
        <f>IFERROR(VLOOKUP(R87,Table1[[ct2]:[Số lượng]],13,0),0)</f>
        <v>6</v>
      </c>
      <c r="T87" s="45">
        <f>IFERROR(VLOOKUP(R87,Table1[[ct2]:[Giá]],14,0),Table01[[#This Row],[ĐƠN GIÁ]])</f>
        <v>95000</v>
      </c>
      <c r="U87" s="45">
        <f t="shared" si="6"/>
        <v>570000</v>
      </c>
      <c r="V87" s="32">
        <f t="shared" si="7"/>
        <v>0</v>
      </c>
      <c r="W87" s="45">
        <f>Table01[[#This Row],[THÀNH TIỀN FAST]]-Table01[[#This Row],[THÀNH TIỀN]]</f>
        <v>0</v>
      </c>
      <c r="X87" s="46" t="b">
        <f>Table01[[#This Row],[ĐG FAST]]=Table01[[#This Row],[ĐƠN GIÁ]]</f>
        <v>1</v>
      </c>
      <c r="Y87" s="47" t="b">
        <f>Table01[[#This Row],[THÀNH TIỀN FAST]]=Table01[[#This Row],[THÀNH TIỀN]]</f>
        <v>1</v>
      </c>
      <c r="Z87" s="48"/>
    </row>
    <row r="88" spans="1:26" ht="15" x14ac:dyDescent="0.2">
      <c r="A88" s="1"/>
      <c r="B88" s="2" t="s">
        <v>357</v>
      </c>
      <c r="C88" s="42"/>
      <c r="D88" s="7" t="s">
        <v>13</v>
      </c>
      <c r="E88" s="43"/>
      <c r="F88" s="43"/>
      <c r="G88" s="43"/>
      <c r="H88" s="43"/>
      <c r="I88" s="7" t="s">
        <v>40</v>
      </c>
      <c r="J88" s="7" t="s">
        <v>17</v>
      </c>
      <c r="K88" s="28">
        <v>1</v>
      </c>
      <c r="L88" s="8">
        <v>145000</v>
      </c>
      <c r="M88" s="8">
        <f t="shared" si="4"/>
        <v>145000</v>
      </c>
      <c r="N88" s="21" t="str">
        <f>VLOOKUP(I88,'MÃ '!$A$2:$E$1048576,4,0)</f>
        <v>NL300113</v>
      </c>
      <c r="O88" s="21" t="str">
        <f>VLOOKUP(I88,'MÃ '!$A$2:$E$1048576,5,0)</f>
        <v>Ớt hiểm đỏ</v>
      </c>
      <c r="P88" s="21" t="str">
        <f t="shared" si="5"/>
        <v>TSG01</v>
      </c>
      <c r="Q88" s="21" t="str">
        <f>DAY(Table01[[#This Row],[NGÀY]])&amp;Table01[[#This Row],[TSG01]]&amp;Table01[[#This Row],[MÃ FAST]]</f>
        <v>4TSG01NL300113</v>
      </c>
      <c r="R88" s="21" t="str">
        <f>COUNTIF($Q$7:Q88,Q88)&amp;Q88</f>
        <v>14TSG01NL300113</v>
      </c>
      <c r="S88" s="44">
        <f>IFERROR(VLOOKUP(R88,Table1[[ct2]:[Số lượng]],13,0),0)</f>
        <v>1</v>
      </c>
      <c r="T88" s="45">
        <f>IFERROR(VLOOKUP(R88,Table1[[ct2]:[Giá]],14,0),Table01[[#This Row],[ĐƠN GIÁ]])</f>
        <v>145000</v>
      </c>
      <c r="U88" s="45">
        <f t="shared" si="6"/>
        <v>145000</v>
      </c>
      <c r="V88" s="32">
        <f t="shared" si="7"/>
        <v>0</v>
      </c>
      <c r="W88" s="45">
        <f>Table01[[#This Row],[THÀNH TIỀN FAST]]-Table01[[#This Row],[THÀNH TIỀN]]</f>
        <v>0</v>
      </c>
      <c r="X88" s="46" t="b">
        <f>Table01[[#This Row],[ĐG FAST]]=Table01[[#This Row],[ĐƠN GIÁ]]</f>
        <v>1</v>
      </c>
      <c r="Y88" s="47" t="b">
        <f>Table01[[#This Row],[THÀNH TIỀN FAST]]=Table01[[#This Row],[THÀNH TIỀN]]</f>
        <v>1</v>
      </c>
      <c r="Z88" s="48"/>
    </row>
    <row r="89" spans="1:26" ht="15" x14ac:dyDescent="0.2">
      <c r="A89" s="1"/>
      <c r="B89" s="2" t="s">
        <v>357</v>
      </c>
      <c r="C89" s="42"/>
      <c r="D89" s="7" t="s">
        <v>13</v>
      </c>
      <c r="E89" s="43"/>
      <c r="F89" s="43"/>
      <c r="G89" s="43"/>
      <c r="H89" s="43"/>
      <c r="I89" s="7" t="s">
        <v>41</v>
      </c>
      <c r="J89" s="7" t="s">
        <v>17</v>
      </c>
      <c r="K89" s="28">
        <v>10</v>
      </c>
      <c r="L89" s="8">
        <v>21000</v>
      </c>
      <c r="M89" s="8">
        <f t="shared" si="4"/>
        <v>210000</v>
      </c>
      <c r="N89" s="21" t="str">
        <f>VLOOKUP(I89,'MÃ '!$A$2:$E$1048576,4,0)</f>
        <v>NL300119</v>
      </c>
      <c r="O89" s="21" t="str">
        <f>VLOOKUP(I89,'MÃ '!$A$2:$E$1048576,5,0)</f>
        <v>Quất ( Tắc trái )</v>
      </c>
      <c r="P89" s="21" t="str">
        <f t="shared" si="5"/>
        <v>TSG01</v>
      </c>
      <c r="Q89" s="21" t="str">
        <f>DAY(Table01[[#This Row],[NGÀY]])&amp;Table01[[#This Row],[TSG01]]&amp;Table01[[#This Row],[MÃ FAST]]</f>
        <v>4TSG01NL300119</v>
      </c>
      <c r="R89" s="21" t="str">
        <f>COUNTIF($Q$7:Q89,Q89)&amp;Q89</f>
        <v>14TSG01NL300119</v>
      </c>
      <c r="S89" s="44">
        <f>IFERROR(VLOOKUP(R89,Table1[[ct2]:[Số lượng]],13,0),0)</f>
        <v>10</v>
      </c>
      <c r="T89" s="45">
        <f>IFERROR(VLOOKUP(R89,Table1[[ct2]:[Giá]],14,0),Table01[[#This Row],[ĐƠN GIÁ]])</f>
        <v>21000</v>
      </c>
      <c r="U89" s="45">
        <f t="shared" si="6"/>
        <v>210000</v>
      </c>
      <c r="V89" s="32">
        <f t="shared" si="7"/>
        <v>0</v>
      </c>
      <c r="W89" s="45">
        <f>Table01[[#This Row],[THÀNH TIỀN FAST]]-Table01[[#This Row],[THÀNH TIỀN]]</f>
        <v>0</v>
      </c>
      <c r="X89" s="46" t="b">
        <f>Table01[[#This Row],[ĐG FAST]]=Table01[[#This Row],[ĐƠN GIÁ]]</f>
        <v>1</v>
      </c>
      <c r="Y89" s="47" t="b">
        <f>Table01[[#This Row],[THÀNH TIỀN FAST]]=Table01[[#This Row],[THÀNH TIỀN]]</f>
        <v>1</v>
      </c>
      <c r="Z89" s="48"/>
    </row>
    <row r="90" spans="1:26" ht="15" x14ac:dyDescent="0.2">
      <c r="A90" s="1"/>
      <c r="B90" s="2" t="s">
        <v>357</v>
      </c>
      <c r="C90" s="42"/>
      <c r="D90" s="7" t="s">
        <v>13</v>
      </c>
      <c r="E90" s="43"/>
      <c r="F90" s="43"/>
      <c r="G90" s="43"/>
      <c r="H90" s="43"/>
      <c r="I90" s="7" t="s">
        <v>42</v>
      </c>
      <c r="J90" s="7" t="s">
        <v>17</v>
      </c>
      <c r="K90" s="28">
        <v>3.8</v>
      </c>
      <c r="L90" s="8">
        <v>38000</v>
      </c>
      <c r="M90" s="8">
        <f t="shared" si="4"/>
        <v>144400</v>
      </c>
      <c r="N90" s="21" t="str">
        <f>VLOOKUP(I90,'MÃ '!$A$2:$E$1048576,4,0)</f>
        <v>NL300018</v>
      </c>
      <c r="O90" s="21" t="str">
        <f>VLOOKUP(I90,'MÃ '!$A$2:$E$1048576,5,0)</f>
        <v>Cải cúc</v>
      </c>
      <c r="P90" s="21" t="str">
        <f t="shared" si="5"/>
        <v>TSG01</v>
      </c>
      <c r="Q90" s="21" t="str">
        <f>DAY(Table01[[#This Row],[NGÀY]])&amp;Table01[[#This Row],[TSG01]]&amp;Table01[[#This Row],[MÃ FAST]]</f>
        <v>4TSG01NL300018</v>
      </c>
      <c r="R90" s="21" t="str">
        <f>COUNTIF($Q$7:Q90,Q90)&amp;Q90</f>
        <v>14TSG01NL300018</v>
      </c>
      <c r="S90" s="44">
        <f>IFERROR(VLOOKUP(R90,Table1[[ct2]:[Số lượng]],13,0),0)</f>
        <v>3.8</v>
      </c>
      <c r="T90" s="45">
        <f>IFERROR(VLOOKUP(R90,Table1[[ct2]:[Giá]],14,0),Table01[[#This Row],[ĐƠN GIÁ]])</f>
        <v>38000</v>
      </c>
      <c r="U90" s="45">
        <f t="shared" si="6"/>
        <v>144400</v>
      </c>
      <c r="V90" s="32">
        <f t="shared" si="7"/>
        <v>0</v>
      </c>
      <c r="W90" s="45">
        <f>Table01[[#This Row],[THÀNH TIỀN FAST]]-Table01[[#This Row],[THÀNH TIỀN]]</f>
        <v>0</v>
      </c>
      <c r="X90" s="46" t="b">
        <f>Table01[[#This Row],[ĐG FAST]]=Table01[[#This Row],[ĐƠN GIÁ]]</f>
        <v>1</v>
      </c>
      <c r="Y90" s="47" t="b">
        <f>Table01[[#This Row],[THÀNH TIỀN FAST]]=Table01[[#This Row],[THÀNH TIỀN]]</f>
        <v>1</v>
      </c>
      <c r="Z90" s="48"/>
    </row>
    <row r="91" spans="1:26" ht="15" x14ac:dyDescent="0.2">
      <c r="A91" s="1"/>
      <c r="B91" s="2" t="s">
        <v>357</v>
      </c>
      <c r="C91" s="42"/>
      <c r="D91" s="7" t="s">
        <v>13</v>
      </c>
      <c r="E91" s="43"/>
      <c r="F91" s="43"/>
      <c r="G91" s="43"/>
      <c r="H91" s="43"/>
      <c r="I91" s="7" t="s">
        <v>43</v>
      </c>
      <c r="J91" s="7" t="s">
        <v>17</v>
      </c>
      <c r="K91" s="28">
        <v>2</v>
      </c>
      <c r="L91" s="8">
        <v>50000</v>
      </c>
      <c r="M91" s="8">
        <f t="shared" si="4"/>
        <v>100000</v>
      </c>
      <c r="N91" s="21" t="str">
        <f>VLOOKUP(I91,'MÃ '!$A$2:$E$1048576,4,0)</f>
        <v>NL300142</v>
      </c>
      <c r="O91" s="21" t="str">
        <f>VLOOKUP(I91,'MÃ '!$A$2:$E$1048576,5,0)</f>
        <v>Tỏi bóc</v>
      </c>
      <c r="P91" s="21" t="str">
        <f t="shared" si="5"/>
        <v>TSG01</v>
      </c>
      <c r="Q91" s="21" t="str">
        <f>DAY(Table01[[#This Row],[NGÀY]])&amp;Table01[[#This Row],[TSG01]]&amp;Table01[[#This Row],[MÃ FAST]]</f>
        <v>4TSG01NL300142</v>
      </c>
      <c r="R91" s="21" t="str">
        <f>COUNTIF($Q$7:Q91,Q91)&amp;Q91</f>
        <v>14TSG01NL300142</v>
      </c>
      <c r="S91" s="44">
        <f>IFERROR(VLOOKUP(R91,Table1[[ct2]:[Số lượng]],13,0),0)</f>
        <v>2</v>
      </c>
      <c r="T91" s="45">
        <f>IFERROR(VLOOKUP(R91,Table1[[ct2]:[Giá]],14,0),Table01[[#This Row],[ĐƠN GIÁ]])</f>
        <v>50000</v>
      </c>
      <c r="U91" s="45">
        <f t="shared" si="6"/>
        <v>100000</v>
      </c>
      <c r="V91" s="32">
        <f t="shared" si="7"/>
        <v>0</v>
      </c>
      <c r="W91" s="45">
        <f>Table01[[#This Row],[THÀNH TIỀN FAST]]-Table01[[#This Row],[THÀNH TIỀN]]</f>
        <v>0</v>
      </c>
      <c r="X91" s="46" t="b">
        <f>Table01[[#This Row],[ĐG FAST]]=Table01[[#This Row],[ĐƠN GIÁ]]</f>
        <v>1</v>
      </c>
      <c r="Y91" s="47" t="b">
        <f>Table01[[#This Row],[THÀNH TIỀN FAST]]=Table01[[#This Row],[THÀNH TIỀN]]</f>
        <v>1</v>
      </c>
      <c r="Z91" s="48"/>
    </row>
    <row r="92" spans="1:26" ht="15" x14ac:dyDescent="0.2">
      <c r="A92" s="1"/>
      <c r="B92" s="2" t="s">
        <v>357</v>
      </c>
      <c r="C92" s="42"/>
      <c r="D92" s="7" t="s">
        <v>13</v>
      </c>
      <c r="E92" s="43"/>
      <c r="F92" s="43"/>
      <c r="G92" s="43"/>
      <c r="H92" s="43"/>
      <c r="I92" s="7" t="s">
        <v>44</v>
      </c>
      <c r="J92" s="7" t="s">
        <v>17</v>
      </c>
      <c r="K92" s="28">
        <v>9.5</v>
      </c>
      <c r="L92" s="8">
        <v>62000</v>
      </c>
      <c r="M92" s="8">
        <f t="shared" si="4"/>
        <v>589000</v>
      </c>
      <c r="N92" s="21" t="str">
        <f>VLOOKUP(I92,'MÃ '!$A$2:$E$1048576,4,0)</f>
        <v>NL300147</v>
      </c>
      <c r="O92" s="21" t="str">
        <f>VLOOKUP(I92,'MÃ '!$A$2:$E$1048576,5,0)</f>
        <v>Xà lách Roman</v>
      </c>
      <c r="P92" s="21" t="str">
        <f t="shared" si="5"/>
        <v>TSG01</v>
      </c>
      <c r="Q92" s="21" t="str">
        <f>DAY(Table01[[#This Row],[NGÀY]])&amp;Table01[[#This Row],[TSG01]]&amp;Table01[[#This Row],[MÃ FAST]]</f>
        <v>4TSG01NL300147</v>
      </c>
      <c r="R92" s="21" t="str">
        <f>COUNTIF($Q$7:Q92,Q92)&amp;Q92</f>
        <v>14TSG01NL300147</v>
      </c>
      <c r="S92" s="44">
        <f>IFERROR(VLOOKUP(R92,Table1[[ct2]:[Số lượng]],13,0),0)</f>
        <v>9.5</v>
      </c>
      <c r="T92" s="45">
        <f>IFERROR(VLOOKUP(R92,Table1[[ct2]:[Giá]],14,0),Table01[[#This Row],[ĐƠN GIÁ]])</f>
        <v>62000</v>
      </c>
      <c r="U92" s="45">
        <f t="shared" si="6"/>
        <v>589000</v>
      </c>
      <c r="V92" s="32">
        <f t="shared" si="7"/>
        <v>0</v>
      </c>
      <c r="W92" s="45">
        <f>Table01[[#This Row],[THÀNH TIỀN FAST]]-Table01[[#This Row],[THÀNH TIỀN]]</f>
        <v>0</v>
      </c>
      <c r="X92" s="46" t="b">
        <f>Table01[[#This Row],[ĐG FAST]]=Table01[[#This Row],[ĐƠN GIÁ]]</f>
        <v>1</v>
      </c>
      <c r="Y92" s="47" t="b">
        <f>Table01[[#This Row],[THÀNH TIỀN FAST]]=Table01[[#This Row],[THÀNH TIỀN]]</f>
        <v>1</v>
      </c>
      <c r="Z92" s="48"/>
    </row>
    <row r="93" spans="1:26" ht="15" x14ac:dyDescent="0.2">
      <c r="A93" s="1"/>
      <c r="B93" s="2" t="s">
        <v>358</v>
      </c>
      <c r="C93" s="42"/>
      <c r="D93" s="7" t="s">
        <v>13</v>
      </c>
      <c r="E93" s="43"/>
      <c r="F93" s="43"/>
      <c r="G93" s="43"/>
      <c r="H93" s="43"/>
      <c r="I93" s="7" t="s">
        <v>14</v>
      </c>
      <c r="J93" s="7" t="s">
        <v>15</v>
      </c>
      <c r="K93" s="28">
        <v>3</v>
      </c>
      <c r="L93" s="8">
        <v>8500</v>
      </c>
      <c r="M93" s="8">
        <f t="shared" si="4"/>
        <v>25500</v>
      </c>
      <c r="N93" s="21" t="str">
        <f>VLOOKUP(I93,'MÃ '!$A$2:$E$1048576,4,0)</f>
        <v>NL300107</v>
      </c>
      <c r="O93" s="21" t="str">
        <f>VLOOKUP(I93,'MÃ '!$A$2:$E$1048576,5,0)</f>
        <v>Ngô ngọt ( Bắp trái)</v>
      </c>
      <c r="P93" s="21" t="str">
        <f t="shared" si="5"/>
        <v>TSG01</v>
      </c>
      <c r="Q93" s="21" t="str">
        <f>DAY(Table01[[#This Row],[NGÀY]])&amp;Table01[[#This Row],[TSG01]]&amp;Table01[[#This Row],[MÃ FAST]]</f>
        <v>5TSG01NL300107</v>
      </c>
      <c r="R93" s="21" t="str">
        <f>COUNTIF($Q$7:Q93,Q93)&amp;Q93</f>
        <v>15TSG01NL300107</v>
      </c>
      <c r="S93" s="44">
        <f>IFERROR(VLOOKUP(R93,Table1[[ct2]:[Số lượng]],13,0),0)</f>
        <v>3</v>
      </c>
      <c r="T93" s="45">
        <f>IFERROR(VLOOKUP(R93,Table1[[ct2]:[Giá]],14,0),Table01[[#This Row],[ĐƠN GIÁ]])</f>
        <v>8500</v>
      </c>
      <c r="U93" s="45">
        <f t="shared" si="6"/>
        <v>25500</v>
      </c>
      <c r="V93" s="32">
        <f t="shared" si="7"/>
        <v>0</v>
      </c>
      <c r="W93" s="45">
        <f>Table01[[#This Row],[THÀNH TIỀN FAST]]-Table01[[#This Row],[THÀNH TIỀN]]</f>
        <v>0</v>
      </c>
      <c r="X93" s="46" t="b">
        <f>Table01[[#This Row],[ĐG FAST]]=Table01[[#This Row],[ĐƠN GIÁ]]</f>
        <v>1</v>
      </c>
      <c r="Y93" s="47" t="b">
        <f>Table01[[#This Row],[THÀNH TIỀN FAST]]=Table01[[#This Row],[THÀNH TIỀN]]</f>
        <v>1</v>
      </c>
      <c r="Z93" s="48"/>
    </row>
    <row r="94" spans="1:26" ht="15" x14ac:dyDescent="0.2">
      <c r="A94" s="1"/>
      <c r="B94" s="2" t="s">
        <v>358</v>
      </c>
      <c r="C94" s="42"/>
      <c r="D94" s="7" t="s">
        <v>13</v>
      </c>
      <c r="E94" s="43"/>
      <c r="F94" s="43"/>
      <c r="G94" s="43"/>
      <c r="H94" s="43"/>
      <c r="I94" s="7" t="s">
        <v>18</v>
      </c>
      <c r="J94" s="7" t="s">
        <v>17</v>
      </c>
      <c r="K94" s="28">
        <v>1</v>
      </c>
      <c r="L94" s="8">
        <v>45000</v>
      </c>
      <c r="M94" s="8">
        <f t="shared" si="4"/>
        <v>45000</v>
      </c>
      <c r="N94" s="21" t="str">
        <f>VLOOKUP(I94,'MÃ '!$A$2:$E$1048576,4,0)</f>
        <v>NL300203</v>
      </c>
      <c r="O94" s="21" t="str">
        <f>VLOOKUP(I94,'MÃ '!$A$2:$E$1048576,5,0)</f>
        <v>Cải bó xôi</v>
      </c>
      <c r="P94" s="21" t="str">
        <f t="shared" si="5"/>
        <v>TSG01</v>
      </c>
      <c r="Q94" s="21" t="str">
        <f>DAY(Table01[[#This Row],[NGÀY]])&amp;Table01[[#This Row],[TSG01]]&amp;Table01[[#This Row],[MÃ FAST]]</f>
        <v>5TSG01NL300203</v>
      </c>
      <c r="R94" s="21" t="str">
        <f>COUNTIF($Q$7:Q94,Q94)&amp;Q94</f>
        <v>15TSG01NL300203</v>
      </c>
      <c r="S94" s="44">
        <f>IFERROR(VLOOKUP(R94,Table1[[ct2]:[Số lượng]],13,0),0)</f>
        <v>1</v>
      </c>
      <c r="T94" s="45">
        <f>IFERROR(VLOOKUP(R94,Table1[[ct2]:[Giá]],14,0),Table01[[#This Row],[ĐƠN GIÁ]])</f>
        <v>45000</v>
      </c>
      <c r="U94" s="45">
        <f t="shared" si="6"/>
        <v>45000</v>
      </c>
      <c r="V94" s="32">
        <f t="shared" si="7"/>
        <v>0</v>
      </c>
      <c r="W94" s="45">
        <f>Table01[[#This Row],[THÀNH TIỀN FAST]]-Table01[[#This Row],[THÀNH TIỀN]]</f>
        <v>0</v>
      </c>
      <c r="X94" s="46" t="b">
        <f>Table01[[#This Row],[ĐG FAST]]=Table01[[#This Row],[ĐƠN GIÁ]]</f>
        <v>1</v>
      </c>
      <c r="Y94" s="47" t="b">
        <f>Table01[[#This Row],[THÀNH TIỀN FAST]]=Table01[[#This Row],[THÀNH TIỀN]]</f>
        <v>1</v>
      </c>
      <c r="Z94" s="48"/>
    </row>
    <row r="95" spans="1:26" ht="15" x14ac:dyDescent="0.2">
      <c r="A95" s="1"/>
      <c r="B95" s="2" t="s">
        <v>358</v>
      </c>
      <c r="C95" s="42"/>
      <c r="D95" s="7" t="s">
        <v>13</v>
      </c>
      <c r="E95" s="43"/>
      <c r="F95" s="43"/>
      <c r="G95" s="43"/>
      <c r="H95" s="43"/>
      <c r="I95" s="7" t="s">
        <v>20</v>
      </c>
      <c r="J95" s="7" t="s">
        <v>17</v>
      </c>
      <c r="K95" s="28">
        <v>11</v>
      </c>
      <c r="L95" s="8">
        <v>18000</v>
      </c>
      <c r="M95" s="8">
        <f t="shared" si="4"/>
        <v>198000</v>
      </c>
      <c r="N95" s="21" t="str">
        <f>VLOOKUP(I95,'MÃ '!$A$2:$E$1048576,4,0)</f>
        <v>NL300022</v>
      </c>
      <c r="O95" s="21" t="str">
        <f>VLOOKUP(I95,'MÃ '!$A$2:$E$1048576,5,0)</f>
        <v>Cải thảo</v>
      </c>
      <c r="P95" s="21" t="str">
        <f t="shared" si="5"/>
        <v>TSG01</v>
      </c>
      <c r="Q95" s="21" t="str">
        <f>DAY(Table01[[#This Row],[NGÀY]])&amp;Table01[[#This Row],[TSG01]]&amp;Table01[[#This Row],[MÃ FAST]]</f>
        <v>5TSG01NL300022</v>
      </c>
      <c r="R95" s="21" t="str">
        <f>COUNTIF($Q$7:Q95,Q95)&amp;Q95</f>
        <v>15TSG01NL300022</v>
      </c>
      <c r="S95" s="44">
        <f>IFERROR(VLOOKUP(R95,Table1[[ct2]:[Số lượng]],13,0),0)</f>
        <v>11</v>
      </c>
      <c r="T95" s="45">
        <f>IFERROR(VLOOKUP(R95,Table1[[ct2]:[Giá]],14,0),Table01[[#This Row],[ĐƠN GIÁ]])</f>
        <v>18000</v>
      </c>
      <c r="U95" s="45">
        <f t="shared" si="6"/>
        <v>198000</v>
      </c>
      <c r="V95" s="32">
        <f t="shared" si="7"/>
        <v>0</v>
      </c>
      <c r="W95" s="45">
        <f>Table01[[#This Row],[THÀNH TIỀN FAST]]-Table01[[#This Row],[THÀNH TIỀN]]</f>
        <v>0</v>
      </c>
      <c r="X95" s="46" t="b">
        <f>Table01[[#This Row],[ĐG FAST]]=Table01[[#This Row],[ĐƠN GIÁ]]</f>
        <v>1</v>
      </c>
      <c r="Y95" s="47" t="b">
        <f>Table01[[#This Row],[THÀNH TIỀN FAST]]=Table01[[#This Row],[THÀNH TIỀN]]</f>
        <v>1</v>
      </c>
      <c r="Z95" s="48"/>
    </row>
    <row r="96" spans="1:26" ht="15" x14ac:dyDescent="0.2">
      <c r="A96" s="1"/>
      <c r="B96" s="2" t="s">
        <v>358</v>
      </c>
      <c r="C96" s="42"/>
      <c r="D96" s="7" t="s">
        <v>13</v>
      </c>
      <c r="E96" s="43"/>
      <c r="F96" s="43"/>
      <c r="G96" s="43"/>
      <c r="H96" s="43"/>
      <c r="I96" s="7" t="s">
        <v>45</v>
      </c>
      <c r="J96" s="7" t="s">
        <v>17</v>
      </c>
      <c r="K96" s="28">
        <v>1.2</v>
      </c>
      <c r="L96" s="8">
        <v>13000</v>
      </c>
      <c r="M96" s="8">
        <f t="shared" si="4"/>
        <v>15600</v>
      </c>
      <c r="N96" s="21" t="str">
        <f>VLOOKUP(I96,'MÃ '!$A$2:$E$1048576,4,0)</f>
        <v>NL300033</v>
      </c>
      <c r="O96" s="21" t="str">
        <f>VLOOKUP(I96,'MÃ '!$A$2:$E$1048576,5,0)</f>
        <v>Củ cải trắng</v>
      </c>
      <c r="P96" s="21" t="str">
        <f t="shared" si="5"/>
        <v>TSG01</v>
      </c>
      <c r="Q96" s="21" t="str">
        <f>DAY(Table01[[#This Row],[NGÀY]])&amp;Table01[[#This Row],[TSG01]]&amp;Table01[[#This Row],[MÃ FAST]]</f>
        <v>5TSG01NL300033</v>
      </c>
      <c r="R96" s="21" t="str">
        <f>COUNTIF($Q$7:Q96,Q96)&amp;Q96</f>
        <v>15TSG01NL300033</v>
      </c>
      <c r="S96" s="44">
        <f>IFERROR(VLOOKUP(R96,Table1[[ct2]:[Số lượng]],13,0),0)</f>
        <v>1.2</v>
      </c>
      <c r="T96" s="45">
        <f>IFERROR(VLOOKUP(R96,Table1[[ct2]:[Giá]],14,0),Table01[[#This Row],[ĐƠN GIÁ]])</f>
        <v>13000</v>
      </c>
      <c r="U96" s="45">
        <f t="shared" si="6"/>
        <v>15600</v>
      </c>
      <c r="V96" s="32">
        <f t="shared" si="7"/>
        <v>0</v>
      </c>
      <c r="W96" s="45">
        <f>Table01[[#This Row],[THÀNH TIỀN FAST]]-Table01[[#This Row],[THÀNH TIỀN]]</f>
        <v>0</v>
      </c>
      <c r="X96" s="46" t="b">
        <f>Table01[[#This Row],[ĐG FAST]]=Table01[[#This Row],[ĐƠN GIÁ]]</f>
        <v>1</v>
      </c>
      <c r="Y96" s="47" t="b">
        <f>Table01[[#This Row],[THÀNH TIỀN FAST]]=Table01[[#This Row],[THÀNH TIỀN]]</f>
        <v>1</v>
      </c>
      <c r="Z96" s="48"/>
    </row>
    <row r="97" spans="1:26" ht="15" x14ac:dyDescent="0.2">
      <c r="A97" s="1"/>
      <c r="B97" s="2" t="s">
        <v>358</v>
      </c>
      <c r="C97" s="42"/>
      <c r="D97" s="7" t="s">
        <v>13</v>
      </c>
      <c r="E97" s="43"/>
      <c r="F97" s="43"/>
      <c r="G97" s="43"/>
      <c r="H97" s="43"/>
      <c r="I97" s="7" t="s">
        <v>25</v>
      </c>
      <c r="J97" s="7" t="s">
        <v>17</v>
      </c>
      <c r="K97" s="28">
        <v>34.5</v>
      </c>
      <c r="L97" s="8">
        <v>18000</v>
      </c>
      <c r="M97" s="8">
        <f t="shared" si="4"/>
        <v>621000</v>
      </c>
      <c r="N97" s="21" t="str">
        <f>VLOOKUP(I97,'MÃ '!$A$2:$E$1048576,4,0)</f>
        <v>NL600004</v>
      </c>
      <c r="O97" s="21" t="str">
        <f>VLOOKUP(I97,'MÃ '!$A$2:$E$1048576,5,0)</f>
        <v>Dưa hấu</v>
      </c>
      <c r="P97" s="21" t="str">
        <f t="shared" si="5"/>
        <v>TSG01</v>
      </c>
      <c r="Q97" s="21" t="str">
        <f>DAY(Table01[[#This Row],[NGÀY]])&amp;Table01[[#This Row],[TSG01]]&amp;Table01[[#This Row],[MÃ FAST]]</f>
        <v>5TSG01NL600004</v>
      </c>
      <c r="R97" s="21" t="str">
        <f>COUNTIF($Q$7:Q97,Q97)&amp;Q97</f>
        <v>15TSG01NL600004</v>
      </c>
      <c r="S97" s="44">
        <f>IFERROR(VLOOKUP(R97,Table1[[ct2]:[Số lượng]],13,0),0)</f>
        <v>34.5</v>
      </c>
      <c r="T97" s="45">
        <f>IFERROR(VLOOKUP(R97,Table1[[ct2]:[Giá]],14,0),Table01[[#This Row],[ĐƠN GIÁ]])</f>
        <v>18000</v>
      </c>
      <c r="U97" s="45">
        <f t="shared" si="6"/>
        <v>621000</v>
      </c>
      <c r="V97" s="32">
        <f t="shared" si="7"/>
        <v>0</v>
      </c>
      <c r="W97" s="45">
        <f>Table01[[#This Row],[THÀNH TIỀN FAST]]-Table01[[#This Row],[THÀNH TIỀN]]</f>
        <v>0</v>
      </c>
      <c r="X97" s="46" t="b">
        <f>Table01[[#This Row],[ĐG FAST]]=Table01[[#This Row],[ĐƠN GIÁ]]</f>
        <v>1</v>
      </c>
      <c r="Y97" s="47" t="b">
        <f>Table01[[#This Row],[THÀNH TIỀN FAST]]=Table01[[#This Row],[THÀNH TIỀN]]</f>
        <v>1</v>
      </c>
      <c r="Z97" s="48"/>
    </row>
    <row r="98" spans="1:26" ht="15" x14ac:dyDescent="0.2">
      <c r="A98" s="1"/>
      <c r="B98" s="2" t="s">
        <v>358</v>
      </c>
      <c r="C98" s="42"/>
      <c r="D98" s="7" t="s">
        <v>13</v>
      </c>
      <c r="E98" s="43"/>
      <c r="F98" s="43"/>
      <c r="G98" s="43"/>
      <c r="H98" s="43"/>
      <c r="I98" s="7" t="s">
        <v>27</v>
      </c>
      <c r="J98" s="7" t="s">
        <v>17</v>
      </c>
      <c r="K98" s="28">
        <v>1.5</v>
      </c>
      <c r="L98" s="8">
        <v>55000</v>
      </c>
      <c r="M98" s="8">
        <f t="shared" si="4"/>
        <v>82500</v>
      </c>
      <c r="N98" s="21" t="str">
        <f>VLOOKUP(I98,'MÃ '!$A$2:$E$1048576,4,0)</f>
        <v>NL300058</v>
      </c>
      <c r="O98" s="21" t="str">
        <f>VLOOKUP(I98,'MÃ '!$A$2:$E$1048576,5,0)</f>
        <v>Hành lá</v>
      </c>
      <c r="P98" s="21" t="str">
        <f t="shared" si="5"/>
        <v>TSG01</v>
      </c>
      <c r="Q98" s="21" t="str">
        <f>DAY(Table01[[#This Row],[NGÀY]])&amp;Table01[[#This Row],[TSG01]]&amp;Table01[[#This Row],[MÃ FAST]]</f>
        <v>5TSG01NL300058</v>
      </c>
      <c r="R98" s="21" t="str">
        <f>COUNTIF($Q$7:Q98,Q98)&amp;Q98</f>
        <v>15TSG01NL300058</v>
      </c>
      <c r="S98" s="44">
        <f>IFERROR(VLOOKUP(R98,Table1[[ct2]:[Số lượng]],13,0),0)</f>
        <v>1.5</v>
      </c>
      <c r="T98" s="45">
        <f>IFERROR(VLOOKUP(R98,Table1[[ct2]:[Giá]],14,0),Table01[[#This Row],[ĐƠN GIÁ]])</f>
        <v>55000</v>
      </c>
      <c r="U98" s="45">
        <f t="shared" si="6"/>
        <v>82500</v>
      </c>
      <c r="V98" s="32">
        <f t="shared" si="7"/>
        <v>0</v>
      </c>
      <c r="W98" s="45">
        <f>Table01[[#This Row],[THÀNH TIỀN FAST]]-Table01[[#This Row],[THÀNH TIỀN]]</f>
        <v>0</v>
      </c>
      <c r="X98" s="46" t="b">
        <f>Table01[[#This Row],[ĐG FAST]]=Table01[[#This Row],[ĐƠN GIÁ]]</f>
        <v>1</v>
      </c>
      <c r="Y98" s="47" t="b">
        <f>Table01[[#This Row],[THÀNH TIỀN FAST]]=Table01[[#This Row],[THÀNH TIỀN]]</f>
        <v>1</v>
      </c>
      <c r="Z98" s="48"/>
    </row>
    <row r="99" spans="1:26" ht="15" x14ac:dyDescent="0.2">
      <c r="A99" s="1"/>
      <c r="B99" s="2" t="s">
        <v>358</v>
      </c>
      <c r="C99" s="42"/>
      <c r="D99" s="7" t="s">
        <v>13</v>
      </c>
      <c r="E99" s="43"/>
      <c r="F99" s="43"/>
      <c r="G99" s="43"/>
      <c r="H99" s="43"/>
      <c r="I99" s="7" t="s">
        <v>28</v>
      </c>
      <c r="J99" s="7" t="s">
        <v>29</v>
      </c>
      <c r="K99" s="28">
        <v>1</v>
      </c>
      <c r="L99" s="8">
        <v>80000</v>
      </c>
      <c r="M99" s="8">
        <f t="shared" si="4"/>
        <v>80000</v>
      </c>
      <c r="N99" s="21" t="str">
        <f>VLOOKUP(I99,'MÃ '!$A$2:$E$1048576,4,0)</f>
        <v>NL300218</v>
      </c>
      <c r="O99" s="21" t="str">
        <f>VLOOKUP(I99,'MÃ '!$A$2:$E$1048576,5,0)</f>
        <v>Hoa cúc (decor) bó</v>
      </c>
      <c r="P99" s="21" t="str">
        <f t="shared" si="5"/>
        <v>TSG01</v>
      </c>
      <c r="Q99" s="21" t="str">
        <f>DAY(Table01[[#This Row],[NGÀY]])&amp;Table01[[#This Row],[TSG01]]&amp;Table01[[#This Row],[MÃ FAST]]</f>
        <v>5TSG01NL300218</v>
      </c>
      <c r="R99" s="21" t="str">
        <f>COUNTIF($Q$7:Q99,Q99)&amp;Q99</f>
        <v>15TSG01NL300218</v>
      </c>
      <c r="S99" s="44">
        <f>IFERROR(VLOOKUP(R99,Table1[[ct2]:[Số lượng]],13,0),0)</f>
        <v>1</v>
      </c>
      <c r="T99" s="45">
        <f>IFERROR(VLOOKUP(R99,Table1[[ct2]:[Giá]],14,0),Table01[[#This Row],[ĐƠN GIÁ]])</f>
        <v>40000</v>
      </c>
      <c r="U99" s="45">
        <f t="shared" si="6"/>
        <v>40000</v>
      </c>
      <c r="V99" s="32">
        <f t="shared" si="7"/>
        <v>0</v>
      </c>
      <c r="W99" s="45">
        <f>Table01[[#This Row],[THÀNH TIỀN FAST]]-Table01[[#This Row],[THÀNH TIỀN]]</f>
        <v>-40000</v>
      </c>
      <c r="X99" s="46" t="b">
        <f>Table01[[#This Row],[ĐG FAST]]=Table01[[#This Row],[ĐƠN GIÁ]]</f>
        <v>0</v>
      </c>
      <c r="Y99" s="47" t="b">
        <f>Table01[[#This Row],[THÀNH TIỀN FAST]]=Table01[[#This Row],[THÀNH TIỀN]]</f>
        <v>0</v>
      </c>
      <c r="Z99" s="48"/>
    </row>
    <row r="100" spans="1:26" ht="15" x14ac:dyDescent="0.2">
      <c r="A100" s="1"/>
      <c r="B100" s="2" t="s">
        <v>358</v>
      </c>
      <c r="C100" s="42"/>
      <c r="D100" s="7" t="s">
        <v>13</v>
      </c>
      <c r="E100" s="43"/>
      <c r="F100" s="43"/>
      <c r="G100" s="43"/>
      <c r="H100" s="43"/>
      <c r="I100" s="7" t="s">
        <v>31</v>
      </c>
      <c r="J100" s="7" t="s">
        <v>17</v>
      </c>
      <c r="K100" s="28">
        <v>3</v>
      </c>
      <c r="L100" s="8">
        <v>30000</v>
      </c>
      <c r="M100" s="8">
        <f t="shared" si="4"/>
        <v>90000</v>
      </c>
      <c r="N100" s="21" t="str">
        <f>VLOOKUP(I100,'MÃ '!$A$2:$E$1048576,4,0)</f>
        <v>NL300209</v>
      </c>
      <c r="O100" s="21" t="str">
        <f>VLOOKUP(I100,'MÃ '!$A$2:$E$1048576,5,0)</f>
        <v>Khoai môn</v>
      </c>
      <c r="P100" s="21" t="str">
        <f t="shared" si="5"/>
        <v>TSG01</v>
      </c>
      <c r="Q100" s="21" t="str">
        <f>DAY(Table01[[#This Row],[NGÀY]])&amp;Table01[[#This Row],[TSG01]]&amp;Table01[[#This Row],[MÃ FAST]]</f>
        <v>5TSG01NL300209</v>
      </c>
      <c r="R100" s="21" t="str">
        <f>COUNTIF($Q$7:Q100,Q100)&amp;Q100</f>
        <v>15TSG01NL300209</v>
      </c>
      <c r="S100" s="44">
        <f>IFERROR(VLOOKUP(R100,Table1[[ct2]:[Số lượng]],13,0),0)</f>
        <v>3</v>
      </c>
      <c r="T100" s="45">
        <f>IFERROR(VLOOKUP(R100,Table1[[ct2]:[Giá]],14,0),Table01[[#This Row],[ĐƠN GIÁ]])</f>
        <v>30000</v>
      </c>
      <c r="U100" s="45">
        <f t="shared" si="6"/>
        <v>90000</v>
      </c>
      <c r="V100" s="32">
        <f t="shared" si="7"/>
        <v>0</v>
      </c>
      <c r="W100" s="45">
        <f>Table01[[#This Row],[THÀNH TIỀN FAST]]-Table01[[#This Row],[THÀNH TIỀN]]</f>
        <v>0</v>
      </c>
      <c r="X100" s="46" t="b">
        <f>Table01[[#This Row],[ĐG FAST]]=Table01[[#This Row],[ĐƠN GIÁ]]</f>
        <v>1</v>
      </c>
      <c r="Y100" s="47" t="b">
        <f>Table01[[#This Row],[THÀNH TIỀN FAST]]=Table01[[#This Row],[THÀNH TIỀN]]</f>
        <v>1</v>
      </c>
      <c r="Z100" s="48"/>
    </row>
    <row r="101" spans="1:26" ht="15" x14ac:dyDescent="0.2">
      <c r="A101" s="1"/>
      <c r="B101" s="2" t="s">
        <v>358</v>
      </c>
      <c r="C101" s="42"/>
      <c r="D101" s="7" t="s">
        <v>13</v>
      </c>
      <c r="E101" s="43"/>
      <c r="F101" s="43"/>
      <c r="G101" s="43"/>
      <c r="H101" s="43"/>
      <c r="I101" s="7" t="s">
        <v>32</v>
      </c>
      <c r="J101" s="7" t="s">
        <v>17</v>
      </c>
      <c r="K101" s="28">
        <v>1.5</v>
      </c>
      <c r="L101" s="8">
        <v>18000</v>
      </c>
      <c r="M101" s="8">
        <f t="shared" si="4"/>
        <v>27000</v>
      </c>
      <c r="N101" s="21" t="str">
        <f>VLOOKUP(I101,'MÃ '!$A$2:$E$1048576,4,0)</f>
        <v>NL300074</v>
      </c>
      <c r="O101" s="21" t="str">
        <f>VLOOKUP(I101,'MÃ '!$A$2:$E$1048576,5,0)</f>
        <v>Lá chuối</v>
      </c>
      <c r="P101" s="21" t="str">
        <f t="shared" si="5"/>
        <v>TSG01</v>
      </c>
      <c r="Q101" s="21" t="str">
        <f>DAY(Table01[[#This Row],[NGÀY]])&amp;Table01[[#This Row],[TSG01]]&amp;Table01[[#This Row],[MÃ FAST]]</f>
        <v>5TSG01NL300074</v>
      </c>
      <c r="R101" s="21" t="str">
        <f>COUNTIF($Q$7:Q101,Q101)&amp;Q101</f>
        <v>15TSG01NL300074</v>
      </c>
      <c r="S101" s="44">
        <f>IFERROR(VLOOKUP(R101,Table1[[ct2]:[Số lượng]],13,0),0)</f>
        <v>1.5</v>
      </c>
      <c r="T101" s="45">
        <f>IFERROR(VLOOKUP(R101,Table1[[ct2]:[Giá]],14,0),Table01[[#This Row],[ĐƠN GIÁ]])</f>
        <v>18000</v>
      </c>
      <c r="U101" s="45">
        <f t="shared" si="6"/>
        <v>27000</v>
      </c>
      <c r="V101" s="32">
        <f t="shared" si="7"/>
        <v>0</v>
      </c>
      <c r="W101" s="45">
        <f>Table01[[#This Row],[THÀNH TIỀN FAST]]-Table01[[#This Row],[THÀNH TIỀN]]</f>
        <v>0</v>
      </c>
      <c r="X101" s="46" t="b">
        <f>Table01[[#This Row],[ĐG FAST]]=Table01[[#This Row],[ĐƠN GIÁ]]</f>
        <v>1</v>
      </c>
      <c r="Y101" s="47" t="b">
        <f>Table01[[#This Row],[THÀNH TIỀN FAST]]=Table01[[#This Row],[THÀNH TIỀN]]</f>
        <v>1</v>
      </c>
      <c r="Z101" s="48"/>
    </row>
    <row r="102" spans="1:26" ht="15" x14ac:dyDescent="0.2">
      <c r="A102" s="1"/>
      <c r="B102" s="2" t="s">
        <v>358</v>
      </c>
      <c r="C102" s="42"/>
      <c r="D102" s="7" t="s">
        <v>13</v>
      </c>
      <c r="E102" s="43"/>
      <c r="F102" s="43"/>
      <c r="G102" s="43"/>
      <c r="H102" s="43"/>
      <c r="I102" s="7" t="s">
        <v>33</v>
      </c>
      <c r="J102" s="7" t="s">
        <v>17</v>
      </c>
      <c r="K102" s="28">
        <v>2</v>
      </c>
      <c r="L102" s="8">
        <v>22000</v>
      </c>
      <c r="M102" s="8">
        <f t="shared" si="4"/>
        <v>44000</v>
      </c>
      <c r="N102" s="21" t="str">
        <f>VLOOKUP(I102,'MÃ '!$A$2:$E$1048576,4,0)</f>
        <v>NL300084</v>
      </c>
      <c r="O102" s="21" t="str">
        <f>VLOOKUP(I102,'MÃ '!$A$2:$E$1048576,5,0)</f>
        <v>Mồng tơi nhặt</v>
      </c>
      <c r="P102" s="21" t="str">
        <f t="shared" si="5"/>
        <v>TSG01</v>
      </c>
      <c r="Q102" s="21" t="str">
        <f>DAY(Table01[[#This Row],[NGÀY]])&amp;Table01[[#This Row],[TSG01]]&amp;Table01[[#This Row],[MÃ FAST]]</f>
        <v>5TSG01NL300084</v>
      </c>
      <c r="R102" s="21" t="str">
        <f>COUNTIF($Q$7:Q102,Q102)&amp;Q102</f>
        <v>15TSG01NL300084</v>
      </c>
      <c r="S102" s="44">
        <f>IFERROR(VLOOKUP(R102,Table1[[ct2]:[Số lượng]],13,0),0)</f>
        <v>2</v>
      </c>
      <c r="T102" s="45">
        <f>IFERROR(VLOOKUP(R102,Table1[[ct2]:[Giá]],14,0),Table01[[#This Row],[ĐƠN GIÁ]])</f>
        <v>22000</v>
      </c>
      <c r="U102" s="45">
        <f t="shared" si="6"/>
        <v>44000</v>
      </c>
      <c r="V102" s="32">
        <f t="shared" si="7"/>
        <v>0</v>
      </c>
      <c r="W102" s="45">
        <f>Table01[[#This Row],[THÀNH TIỀN FAST]]-Table01[[#This Row],[THÀNH TIỀN]]</f>
        <v>0</v>
      </c>
      <c r="X102" s="46" t="b">
        <f>Table01[[#This Row],[ĐG FAST]]=Table01[[#This Row],[ĐƠN GIÁ]]</f>
        <v>1</v>
      </c>
      <c r="Y102" s="47" t="b">
        <f>Table01[[#This Row],[THÀNH TIỀN FAST]]=Table01[[#This Row],[THÀNH TIỀN]]</f>
        <v>1</v>
      </c>
      <c r="Z102" s="48"/>
    </row>
    <row r="103" spans="1:26" ht="15" x14ac:dyDescent="0.2">
      <c r="A103" s="1"/>
      <c r="B103" s="2" t="s">
        <v>358</v>
      </c>
      <c r="C103" s="42"/>
      <c r="D103" s="7" t="s">
        <v>13</v>
      </c>
      <c r="E103" s="43"/>
      <c r="F103" s="43"/>
      <c r="G103" s="43"/>
      <c r="H103" s="43"/>
      <c r="I103" s="7" t="s">
        <v>34</v>
      </c>
      <c r="J103" s="7" t="s">
        <v>17</v>
      </c>
      <c r="K103" s="28">
        <v>2</v>
      </c>
      <c r="L103" s="8">
        <v>145000</v>
      </c>
      <c r="M103" s="8">
        <f t="shared" si="4"/>
        <v>290000</v>
      </c>
      <c r="N103" s="21" t="str">
        <f>VLOOKUP(I103,'MÃ '!$A$2:$E$1048576,4,0)</f>
        <v>NL300090</v>
      </c>
      <c r="O103" s="21" t="str">
        <f>VLOOKUP(I103,'MÃ '!$A$2:$E$1048576,5,0)</f>
        <v>Nấm đông cô tươi</v>
      </c>
      <c r="P103" s="21" t="str">
        <f t="shared" si="5"/>
        <v>TSG01</v>
      </c>
      <c r="Q103" s="21" t="str">
        <f>DAY(Table01[[#This Row],[NGÀY]])&amp;Table01[[#This Row],[TSG01]]&amp;Table01[[#This Row],[MÃ FAST]]</f>
        <v>5TSG01NL300090</v>
      </c>
      <c r="R103" s="21" t="str">
        <f>COUNTIF($Q$7:Q103,Q103)&amp;Q103</f>
        <v>15TSG01NL300090</v>
      </c>
      <c r="S103" s="44">
        <f>IFERROR(VLOOKUP(R103,Table1[[ct2]:[Số lượng]],13,0),0)</f>
        <v>2</v>
      </c>
      <c r="T103" s="45">
        <f>IFERROR(VLOOKUP(R103,Table1[[ct2]:[Giá]],14,0),Table01[[#This Row],[ĐƠN GIÁ]])</f>
        <v>145000</v>
      </c>
      <c r="U103" s="45">
        <f t="shared" si="6"/>
        <v>290000</v>
      </c>
      <c r="V103" s="32">
        <f t="shared" si="7"/>
        <v>0</v>
      </c>
      <c r="W103" s="45">
        <f>Table01[[#This Row],[THÀNH TIỀN FAST]]-Table01[[#This Row],[THÀNH TIỀN]]</f>
        <v>0</v>
      </c>
      <c r="X103" s="46" t="b">
        <f>Table01[[#This Row],[ĐG FAST]]=Table01[[#This Row],[ĐƠN GIÁ]]</f>
        <v>1</v>
      </c>
      <c r="Y103" s="47" t="b">
        <f>Table01[[#This Row],[THÀNH TIỀN FAST]]=Table01[[#This Row],[THÀNH TIỀN]]</f>
        <v>1</v>
      </c>
      <c r="Z103" s="48"/>
    </row>
    <row r="104" spans="1:26" ht="15" x14ac:dyDescent="0.2">
      <c r="A104" s="1"/>
      <c r="B104" s="2" t="s">
        <v>358</v>
      </c>
      <c r="C104" s="42"/>
      <c r="D104" s="7" t="s">
        <v>13</v>
      </c>
      <c r="E104" s="43"/>
      <c r="F104" s="43"/>
      <c r="G104" s="43"/>
      <c r="H104" s="43"/>
      <c r="I104" s="7" t="s">
        <v>50</v>
      </c>
      <c r="J104" s="7" t="s">
        <v>17</v>
      </c>
      <c r="K104" s="28">
        <v>6</v>
      </c>
      <c r="L104" s="8">
        <v>45000</v>
      </c>
      <c r="M104" s="8">
        <f t="shared" si="4"/>
        <v>270000</v>
      </c>
      <c r="N104" s="21" t="str">
        <f>VLOOKUP(I104,'MÃ '!$A$2:$E$1048576,4,0)</f>
        <v>NL300096</v>
      </c>
      <c r="O104" s="21" t="str">
        <f>VLOOKUP(I104,'MÃ '!$A$2:$E$1048576,5,0)</f>
        <v>Nấm kim châm tươi</v>
      </c>
      <c r="P104" s="21" t="str">
        <f t="shared" si="5"/>
        <v>TSG01</v>
      </c>
      <c r="Q104" s="21" t="str">
        <f>DAY(Table01[[#This Row],[NGÀY]])&amp;Table01[[#This Row],[TSG01]]&amp;Table01[[#This Row],[MÃ FAST]]</f>
        <v>5TSG01NL300096</v>
      </c>
      <c r="R104" s="21" t="str">
        <f>COUNTIF($Q$7:Q104,Q104)&amp;Q104</f>
        <v>15TSG01NL300096</v>
      </c>
      <c r="S104" s="44">
        <f>IFERROR(VLOOKUP(R104,Table1[[ct2]:[Số lượng]],13,0),0)</f>
        <v>6</v>
      </c>
      <c r="T104" s="45">
        <f>IFERROR(VLOOKUP(R104,Table1[[ct2]:[Giá]],14,0),Table01[[#This Row],[ĐƠN GIÁ]])</f>
        <v>45000</v>
      </c>
      <c r="U104" s="45">
        <f t="shared" si="6"/>
        <v>270000</v>
      </c>
      <c r="V104" s="32">
        <f t="shared" si="7"/>
        <v>0</v>
      </c>
      <c r="W104" s="45">
        <f>Table01[[#This Row],[THÀNH TIỀN FAST]]-Table01[[#This Row],[THÀNH TIỀN]]</f>
        <v>0</v>
      </c>
      <c r="X104" s="46" t="b">
        <f>Table01[[#This Row],[ĐG FAST]]=Table01[[#This Row],[ĐƠN GIÁ]]</f>
        <v>1</v>
      </c>
      <c r="Y104" s="47" t="b">
        <f>Table01[[#This Row],[THÀNH TIỀN FAST]]=Table01[[#This Row],[THÀNH TIỀN]]</f>
        <v>1</v>
      </c>
      <c r="Z104" s="48"/>
    </row>
    <row r="105" spans="1:26" ht="15" x14ac:dyDescent="0.2">
      <c r="A105" s="1"/>
      <c r="B105" s="2" t="s">
        <v>358</v>
      </c>
      <c r="C105" s="42"/>
      <c r="D105" s="7" t="s">
        <v>13</v>
      </c>
      <c r="E105" s="43"/>
      <c r="F105" s="43"/>
      <c r="G105" s="43"/>
      <c r="H105" s="43"/>
      <c r="I105" s="7" t="s">
        <v>38</v>
      </c>
      <c r="J105" s="7" t="s">
        <v>17</v>
      </c>
      <c r="K105" s="28">
        <v>5</v>
      </c>
      <c r="L105" s="8">
        <v>95000</v>
      </c>
      <c r="M105" s="8">
        <f t="shared" si="4"/>
        <v>475000</v>
      </c>
      <c r="N105" s="21" t="str">
        <f>VLOOKUP(I105,'MÃ '!$A$2:$E$1048576,4,0)</f>
        <v>NL300098</v>
      </c>
      <c r="O105" s="21" t="str">
        <f>VLOOKUP(I105,'MÃ '!$A$2:$E$1048576,5,0)</f>
        <v>Nấm Linh Chi trắng</v>
      </c>
      <c r="P105" s="21" t="str">
        <f t="shared" si="5"/>
        <v>TSG01</v>
      </c>
      <c r="Q105" s="21" t="str">
        <f>DAY(Table01[[#This Row],[NGÀY]])&amp;Table01[[#This Row],[TSG01]]&amp;Table01[[#This Row],[MÃ FAST]]</f>
        <v>5TSG01NL300098</v>
      </c>
      <c r="R105" s="21" t="str">
        <f>COUNTIF($Q$7:Q105,Q105)&amp;Q105</f>
        <v>15TSG01NL300098</v>
      </c>
      <c r="S105" s="44">
        <f>IFERROR(VLOOKUP(R105,Table1[[ct2]:[Số lượng]],13,0),0)</f>
        <v>5</v>
      </c>
      <c r="T105" s="45">
        <f>IFERROR(VLOOKUP(R105,Table1[[ct2]:[Giá]],14,0),Table01[[#This Row],[ĐƠN GIÁ]])</f>
        <v>95000</v>
      </c>
      <c r="U105" s="45">
        <f t="shared" si="6"/>
        <v>475000</v>
      </c>
      <c r="V105" s="32">
        <f t="shared" si="7"/>
        <v>0</v>
      </c>
      <c r="W105" s="45">
        <f>Table01[[#This Row],[THÀNH TIỀN FAST]]-Table01[[#This Row],[THÀNH TIỀN]]</f>
        <v>0</v>
      </c>
      <c r="X105" s="46" t="b">
        <f>Table01[[#This Row],[ĐG FAST]]=Table01[[#This Row],[ĐƠN GIÁ]]</f>
        <v>1</v>
      </c>
      <c r="Y105" s="47" t="b">
        <f>Table01[[#This Row],[THÀNH TIỀN FAST]]=Table01[[#This Row],[THÀNH TIỀN]]</f>
        <v>1</v>
      </c>
      <c r="Z105" s="48"/>
    </row>
    <row r="106" spans="1:26" ht="15" x14ac:dyDescent="0.2">
      <c r="A106" s="1"/>
      <c r="B106" s="2" t="s">
        <v>358</v>
      </c>
      <c r="C106" s="42"/>
      <c r="D106" s="7" t="s">
        <v>13</v>
      </c>
      <c r="E106" s="43"/>
      <c r="F106" s="43"/>
      <c r="G106" s="43"/>
      <c r="H106" s="43"/>
      <c r="I106" s="7" t="s">
        <v>39</v>
      </c>
      <c r="J106" s="7" t="s">
        <v>17</v>
      </c>
      <c r="K106" s="28">
        <v>1.5</v>
      </c>
      <c r="L106" s="8">
        <v>45000</v>
      </c>
      <c r="M106" s="8">
        <f t="shared" si="4"/>
        <v>67500</v>
      </c>
      <c r="N106" s="21" t="str">
        <f>VLOOKUP(I106,'MÃ '!$A$2:$E$1048576,4,0)</f>
        <v>NL300085</v>
      </c>
      <c r="O106" s="21" t="str">
        <f>VLOOKUP(I106,'MÃ '!$A$2:$E$1048576,5,0)</f>
        <v>Mùi ta ( Ngò rí )</v>
      </c>
      <c r="P106" s="21" t="str">
        <f t="shared" si="5"/>
        <v>TSG01</v>
      </c>
      <c r="Q106" s="21" t="str">
        <f>DAY(Table01[[#This Row],[NGÀY]])&amp;Table01[[#This Row],[TSG01]]&amp;Table01[[#This Row],[MÃ FAST]]</f>
        <v>5TSG01NL300085</v>
      </c>
      <c r="R106" s="21" t="str">
        <f>COUNTIF($Q$7:Q106,Q106)&amp;Q106</f>
        <v>15TSG01NL300085</v>
      </c>
      <c r="S106" s="44">
        <f>IFERROR(VLOOKUP(R106,Table1[[ct2]:[Số lượng]],13,0),0)</f>
        <v>1.5</v>
      </c>
      <c r="T106" s="45">
        <f>IFERROR(VLOOKUP(R106,Table1[[ct2]:[Giá]],14,0),Table01[[#This Row],[ĐƠN GIÁ]])</f>
        <v>45000</v>
      </c>
      <c r="U106" s="45">
        <f t="shared" si="6"/>
        <v>67500</v>
      </c>
      <c r="V106" s="32">
        <f t="shared" si="7"/>
        <v>0</v>
      </c>
      <c r="W106" s="45">
        <f>Table01[[#This Row],[THÀNH TIỀN FAST]]-Table01[[#This Row],[THÀNH TIỀN]]</f>
        <v>0</v>
      </c>
      <c r="X106" s="46" t="b">
        <f>Table01[[#This Row],[ĐG FAST]]=Table01[[#This Row],[ĐƠN GIÁ]]</f>
        <v>1</v>
      </c>
      <c r="Y106" s="47" t="b">
        <f>Table01[[#This Row],[THÀNH TIỀN FAST]]=Table01[[#This Row],[THÀNH TIỀN]]</f>
        <v>1</v>
      </c>
      <c r="Z106" s="48"/>
    </row>
    <row r="107" spans="1:26" ht="15" x14ac:dyDescent="0.2">
      <c r="A107" s="1"/>
      <c r="B107" s="2" t="s">
        <v>358</v>
      </c>
      <c r="C107" s="42"/>
      <c r="D107" s="7" t="s">
        <v>13</v>
      </c>
      <c r="E107" s="43"/>
      <c r="F107" s="43"/>
      <c r="G107" s="43"/>
      <c r="H107" s="43"/>
      <c r="I107" s="7" t="s">
        <v>47</v>
      </c>
      <c r="J107" s="7" t="s">
        <v>17</v>
      </c>
      <c r="K107" s="28">
        <v>0.3</v>
      </c>
      <c r="L107" s="8">
        <v>70000</v>
      </c>
      <c r="M107" s="8">
        <f t="shared" si="4"/>
        <v>21000</v>
      </c>
      <c r="N107" s="21" t="str">
        <f>VLOOKUP(I107,'MÃ '!$A$2:$E$1048576,4,0)</f>
        <v>NL300126</v>
      </c>
      <c r="O107" s="21" t="str">
        <f>VLOOKUP(I107,'MÃ '!$A$2:$E$1048576,5,0)</f>
        <v>Rau mùi tây</v>
      </c>
      <c r="P107" s="21" t="str">
        <f t="shared" si="5"/>
        <v>TSG01</v>
      </c>
      <c r="Q107" s="21" t="str">
        <f>DAY(Table01[[#This Row],[NGÀY]])&amp;Table01[[#This Row],[TSG01]]&amp;Table01[[#This Row],[MÃ FAST]]</f>
        <v>5TSG01NL300126</v>
      </c>
      <c r="R107" s="21" t="str">
        <f>COUNTIF($Q$7:Q107,Q107)&amp;Q107</f>
        <v>15TSG01NL300126</v>
      </c>
      <c r="S107" s="44">
        <f>IFERROR(VLOOKUP(R107,Table1[[ct2]:[Số lượng]],13,0),0)</f>
        <v>0.3</v>
      </c>
      <c r="T107" s="45">
        <f>IFERROR(VLOOKUP(R107,Table1[[ct2]:[Giá]],14,0),Table01[[#This Row],[ĐƠN GIÁ]])</f>
        <v>70000</v>
      </c>
      <c r="U107" s="45">
        <f t="shared" si="6"/>
        <v>21000</v>
      </c>
      <c r="V107" s="32">
        <f t="shared" si="7"/>
        <v>0</v>
      </c>
      <c r="W107" s="45">
        <f>Table01[[#This Row],[THÀNH TIỀN FAST]]-Table01[[#This Row],[THÀNH TIỀN]]</f>
        <v>0</v>
      </c>
      <c r="X107" s="46" t="b">
        <f>Table01[[#This Row],[ĐG FAST]]=Table01[[#This Row],[ĐƠN GIÁ]]</f>
        <v>1</v>
      </c>
      <c r="Y107" s="47" t="b">
        <f>Table01[[#This Row],[THÀNH TIỀN FAST]]=Table01[[#This Row],[THÀNH TIỀN]]</f>
        <v>1</v>
      </c>
      <c r="Z107" s="48"/>
    </row>
    <row r="108" spans="1:26" ht="15" x14ac:dyDescent="0.2">
      <c r="A108" s="1"/>
      <c r="B108" s="2" t="s">
        <v>358</v>
      </c>
      <c r="C108" s="42"/>
      <c r="D108" s="7" t="s">
        <v>13</v>
      </c>
      <c r="E108" s="43"/>
      <c r="F108" s="43"/>
      <c r="G108" s="43"/>
      <c r="H108" s="43"/>
      <c r="I108" s="7" t="s">
        <v>41</v>
      </c>
      <c r="J108" s="7" t="s">
        <v>17</v>
      </c>
      <c r="K108" s="28">
        <v>15</v>
      </c>
      <c r="L108" s="8">
        <v>21000</v>
      </c>
      <c r="M108" s="8">
        <f t="shared" si="4"/>
        <v>315000</v>
      </c>
      <c r="N108" s="21" t="str">
        <f>VLOOKUP(I108,'MÃ '!$A$2:$E$1048576,4,0)</f>
        <v>NL300119</v>
      </c>
      <c r="O108" s="21" t="str">
        <f>VLOOKUP(I108,'MÃ '!$A$2:$E$1048576,5,0)</f>
        <v>Quất ( Tắc trái )</v>
      </c>
      <c r="P108" s="21" t="str">
        <f t="shared" si="5"/>
        <v>TSG01</v>
      </c>
      <c r="Q108" s="21" t="str">
        <f>DAY(Table01[[#This Row],[NGÀY]])&amp;Table01[[#This Row],[TSG01]]&amp;Table01[[#This Row],[MÃ FAST]]</f>
        <v>5TSG01NL300119</v>
      </c>
      <c r="R108" s="21" t="str">
        <f>COUNTIF($Q$7:Q108,Q108)&amp;Q108</f>
        <v>15TSG01NL300119</v>
      </c>
      <c r="S108" s="44">
        <f>IFERROR(VLOOKUP(R108,Table1[[ct2]:[Số lượng]],13,0),0)</f>
        <v>15</v>
      </c>
      <c r="T108" s="45">
        <f>IFERROR(VLOOKUP(R108,Table1[[ct2]:[Giá]],14,0),Table01[[#This Row],[ĐƠN GIÁ]])</f>
        <v>21000</v>
      </c>
      <c r="U108" s="45">
        <f t="shared" si="6"/>
        <v>315000</v>
      </c>
      <c r="V108" s="32">
        <f t="shared" si="7"/>
        <v>0</v>
      </c>
      <c r="W108" s="45">
        <f>Table01[[#This Row],[THÀNH TIỀN FAST]]-Table01[[#This Row],[THÀNH TIỀN]]</f>
        <v>0</v>
      </c>
      <c r="X108" s="46" t="b">
        <f>Table01[[#This Row],[ĐG FAST]]=Table01[[#This Row],[ĐƠN GIÁ]]</f>
        <v>1</v>
      </c>
      <c r="Y108" s="47" t="b">
        <f>Table01[[#This Row],[THÀNH TIỀN FAST]]=Table01[[#This Row],[THÀNH TIỀN]]</f>
        <v>1</v>
      </c>
      <c r="Z108" s="48"/>
    </row>
    <row r="109" spans="1:26" x14ac:dyDescent="0.2">
      <c r="A109" s="49"/>
      <c r="B109" s="2" t="s">
        <v>358</v>
      </c>
      <c r="C109" s="49"/>
      <c r="D109" s="7" t="s">
        <v>13</v>
      </c>
      <c r="E109" s="49"/>
      <c r="F109" s="49"/>
      <c r="G109" s="49"/>
      <c r="H109" s="49"/>
      <c r="I109" s="7" t="s">
        <v>42</v>
      </c>
      <c r="J109" s="7" t="s">
        <v>17</v>
      </c>
      <c r="K109" s="28">
        <v>4.5</v>
      </c>
      <c r="L109" s="8">
        <v>38000</v>
      </c>
      <c r="M109" s="8">
        <f t="shared" si="4"/>
        <v>171000</v>
      </c>
      <c r="N109" s="21" t="str">
        <f>VLOOKUP(I109,'MÃ '!$A$2:$E$1048576,4,0)</f>
        <v>NL300018</v>
      </c>
      <c r="O109" s="21" t="str">
        <f>VLOOKUP(I109,'MÃ '!$A$2:$E$1048576,5,0)</f>
        <v>Cải cúc</v>
      </c>
      <c r="P109" s="21" t="str">
        <f t="shared" si="5"/>
        <v>TSG01</v>
      </c>
      <c r="Q109" s="21" t="str">
        <f>DAY(Table01[[#This Row],[NGÀY]])&amp;Table01[[#This Row],[TSG01]]&amp;Table01[[#This Row],[MÃ FAST]]</f>
        <v>5TSG01NL300018</v>
      </c>
      <c r="R109" s="21" t="str">
        <f>COUNTIF($Q$7:Q109,Q109)&amp;Q109</f>
        <v>15TSG01NL300018</v>
      </c>
      <c r="S109" s="44">
        <f>IFERROR(VLOOKUP(R109,Table1[[ct2]:[Số lượng]],13,0),0)</f>
        <v>4.5</v>
      </c>
      <c r="T109" s="45">
        <f>IFERROR(VLOOKUP(R109,Table1[[ct2]:[Giá]],14,0),Table01[[#This Row],[ĐƠN GIÁ]])</f>
        <v>38000</v>
      </c>
      <c r="U109" s="45">
        <f t="shared" si="6"/>
        <v>171000</v>
      </c>
      <c r="V109" s="32">
        <f t="shared" si="7"/>
        <v>0</v>
      </c>
      <c r="W109" s="45">
        <f>Table01[[#This Row],[THÀNH TIỀN FAST]]-Table01[[#This Row],[THÀNH TIỀN]]</f>
        <v>0</v>
      </c>
      <c r="X109" s="46" t="b">
        <f>Table01[[#This Row],[ĐG FAST]]=Table01[[#This Row],[ĐƠN GIÁ]]</f>
        <v>1</v>
      </c>
      <c r="Y109" s="47" t="b">
        <f>Table01[[#This Row],[THÀNH TIỀN FAST]]=Table01[[#This Row],[THÀNH TIỀN]]</f>
        <v>1</v>
      </c>
      <c r="Z109" s="48"/>
    </row>
    <row r="110" spans="1:26" x14ac:dyDescent="0.2">
      <c r="A110" s="49"/>
      <c r="B110" s="2" t="s">
        <v>358</v>
      </c>
      <c r="C110" s="49"/>
      <c r="D110" s="7" t="s">
        <v>13</v>
      </c>
      <c r="E110" s="49"/>
      <c r="F110" s="49"/>
      <c r="G110" s="49"/>
      <c r="H110" s="49"/>
      <c r="I110" s="7" t="s">
        <v>43</v>
      </c>
      <c r="J110" s="7" t="s">
        <v>17</v>
      </c>
      <c r="K110" s="28">
        <v>2</v>
      </c>
      <c r="L110" s="8">
        <v>50000</v>
      </c>
      <c r="M110" s="8">
        <f t="shared" si="4"/>
        <v>100000</v>
      </c>
      <c r="N110" s="21" t="str">
        <f>VLOOKUP(I110,'MÃ '!$A$2:$E$1048576,4,0)</f>
        <v>NL300142</v>
      </c>
      <c r="O110" s="21" t="str">
        <f>VLOOKUP(I110,'MÃ '!$A$2:$E$1048576,5,0)</f>
        <v>Tỏi bóc</v>
      </c>
      <c r="P110" s="21" t="str">
        <f t="shared" si="5"/>
        <v>TSG01</v>
      </c>
      <c r="Q110" s="21" t="str">
        <f>DAY(Table01[[#This Row],[NGÀY]])&amp;Table01[[#This Row],[TSG01]]&amp;Table01[[#This Row],[MÃ FAST]]</f>
        <v>5TSG01NL300142</v>
      </c>
      <c r="R110" s="21" t="str">
        <f>COUNTIF($Q$7:Q110,Q110)&amp;Q110</f>
        <v>15TSG01NL300142</v>
      </c>
      <c r="S110" s="44">
        <f>IFERROR(VLOOKUP(R110,Table1[[ct2]:[Số lượng]],13,0),0)</f>
        <v>2</v>
      </c>
      <c r="T110" s="45">
        <f>IFERROR(VLOOKUP(R110,Table1[[ct2]:[Giá]],14,0),Table01[[#This Row],[ĐƠN GIÁ]])</f>
        <v>50000</v>
      </c>
      <c r="U110" s="45">
        <f t="shared" si="6"/>
        <v>100000</v>
      </c>
      <c r="V110" s="32">
        <f t="shared" si="7"/>
        <v>0</v>
      </c>
      <c r="W110" s="45">
        <f>Table01[[#This Row],[THÀNH TIỀN FAST]]-Table01[[#This Row],[THÀNH TIỀN]]</f>
        <v>0</v>
      </c>
      <c r="X110" s="46" t="b">
        <f>Table01[[#This Row],[ĐG FAST]]=Table01[[#This Row],[ĐƠN GIÁ]]</f>
        <v>1</v>
      </c>
      <c r="Y110" s="47" t="b">
        <f>Table01[[#This Row],[THÀNH TIỀN FAST]]=Table01[[#This Row],[THÀNH TIỀN]]</f>
        <v>1</v>
      </c>
      <c r="Z110" s="48"/>
    </row>
    <row r="111" spans="1:26" x14ac:dyDescent="0.2">
      <c r="A111" s="49"/>
      <c r="B111" s="2" t="s">
        <v>358</v>
      </c>
      <c r="C111" s="49"/>
      <c r="D111" s="7" t="s">
        <v>13</v>
      </c>
      <c r="E111" s="49"/>
      <c r="F111" s="49"/>
      <c r="G111" s="49"/>
      <c r="H111" s="49"/>
      <c r="I111" s="7" t="s">
        <v>44</v>
      </c>
      <c r="J111" s="7" t="s">
        <v>17</v>
      </c>
      <c r="K111" s="28">
        <v>4</v>
      </c>
      <c r="L111" s="8">
        <v>62000</v>
      </c>
      <c r="M111" s="8">
        <f t="shared" si="4"/>
        <v>248000</v>
      </c>
      <c r="N111" s="21" t="str">
        <f>VLOOKUP(I111,'MÃ '!$A$2:$E$1048576,4,0)</f>
        <v>NL300147</v>
      </c>
      <c r="O111" s="21" t="str">
        <f>VLOOKUP(I111,'MÃ '!$A$2:$E$1048576,5,0)</f>
        <v>Xà lách Roman</v>
      </c>
      <c r="P111" s="21" t="str">
        <f t="shared" si="5"/>
        <v>TSG01</v>
      </c>
      <c r="Q111" s="21" t="str">
        <f>DAY(Table01[[#This Row],[NGÀY]])&amp;Table01[[#This Row],[TSG01]]&amp;Table01[[#This Row],[MÃ FAST]]</f>
        <v>5TSG01NL300147</v>
      </c>
      <c r="R111" s="21" t="str">
        <f>COUNTIF($Q$7:Q111,Q111)&amp;Q111</f>
        <v>15TSG01NL300147</v>
      </c>
      <c r="S111" s="44">
        <f>IFERROR(VLOOKUP(R111,Table1[[ct2]:[Số lượng]],13,0),0)</f>
        <v>4</v>
      </c>
      <c r="T111" s="45">
        <f>IFERROR(VLOOKUP(R111,Table1[[ct2]:[Giá]],14,0),Table01[[#This Row],[ĐƠN GIÁ]])</f>
        <v>62000</v>
      </c>
      <c r="U111" s="45">
        <f t="shared" si="6"/>
        <v>248000</v>
      </c>
      <c r="V111" s="32">
        <f t="shared" si="7"/>
        <v>0</v>
      </c>
      <c r="W111" s="45">
        <f>Table01[[#This Row],[THÀNH TIỀN FAST]]-Table01[[#This Row],[THÀNH TIỀN]]</f>
        <v>0</v>
      </c>
      <c r="X111" s="46" t="b">
        <f>Table01[[#This Row],[ĐG FAST]]=Table01[[#This Row],[ĐƠN GIÁ]]</f>
        <v>1</v>
      </c>
      <c r="Y111" s="47" t="b">
        <f>Table01[[#This Row],[THÀNH TIỀN FAST]]=Table01[[#This Row],[THÀNH TIỀN]]</f>
        <v>1</v>
      </c>
      <c r="Z111" s="48"/>
    </row>
    <row r="112" spans="1:26" x14ac:dyDescent="0.2">
      <c r="A112" s="49"/>
      <c r="B112" s="2" t="s">
        <v>359</v>
      </c>
      <c r="C112" s="49"/>
      <c r="D112" s="7" t="s">
        <v>13</v>
      </c>
      <c r="E112" s="49"/>
      <c r="F112" s="49"/>
      <c r="G112" s="49"/>
      <c r="H112" s="49"/>
      <c r="I112" s="7" t="s">
        <v>14</v>
      </c>
      <c r="J112" s="7" t="s">
        <v>15</v>
      </c>
      <c r="K112" s="28">
        <v>5</v>
      </c>
      <c r="L112" s="8">
        <v>8500</v>
      </c>
      <c r="M112" s="8">
        <f t="shared" si="4"/>
        <v>42500</v>
      </c>
      <c r="N112" s="21" t="str">
        <f>VLOOKUP(I112,'MÃ '!$A$2:$E$1048576,4,0)</f>
        <v>NL300107</v>
      </c>
      <c r="O112" s="21" t="str">
        <f>VLOOKUP(I112,'MÃ '!$A$2:$E$1048576,5,0)</f>
        <v>Ngô ngọt ( Bắp trái)</v>
      </c>
      <c r="P112" s="21" t="str">
        <f t="shared" si="5"/>
        <v>TSG01</v>
      </c>
      <c r="Q112" s="21" t="str">
        <f>DAY(Table01[[#This Row],[NGÀY]])&amp;Table01[[#This Row],[TSG01]]&amp;Table01[[#This Row],[MÃ FAST]]</f>
        <v>6TSG01NL300107</v>
      </c>
      <c r="R112" s="21" t="str">
        <f>COUNTIF($Q$7:Q112,Q112)&amp;Q112</f>
        <v>16TSG01NL300107</v>
      </c>
      <c r="S112" s="44">
        <f>IFERROR(VLOOKUP(R112,Table1[[ct2]:[Số lượng]],13,0),0)</f>
        <v>5</v>
      </c>
      <c r="T112" s="45">
        <f>IFERROR(VLOOKUP(R112,Table1[[ct2]:[Giá]],14,0),Table01[[#This Row],[ĐƠN GIÁ]])</f>
        <v>8500</v>
      </c>
      <c r="U112" s="45">
        <f t="shared" si="6"/>
        <v>42500</v>
      </c>
      <c r="V112" s="32">
        <f t="shared" si="7"/>
        <v>0</v>
      </c>
      <c r="W112" s="45">
        <f>Table01[[#This Row],[THÀNH TIỀN FAST]]-Table01[[#This Row],[THÀNH TIỀN]]</f>
        <v>0</v>
      </c>
      <c r="X112" s="46" t="b">
        <f>Table01[[#This Row],[ĐG FAST]]=Table01[[#This Row],[ĐƠN GIÁ]]</f>
        <v>1</v>
      </c>
      <c r="Y112" s="47" t="b">
        <f>Table01[[#This Row],[THÀNH TIỀN FAST]]=Table01[[#This Row],[THÀNH TIỀN]]</f>
        <v>1</v>
      </c>
      <c r="Z112" s="48"/>
    </row>
    <row r="113" spans="1:26" x14ac:dyDescent="0.2">
      <c r="A113" s="49"/>
      <c r="B113" s="2" t="s">
        <v>359</v>
      </c>
      <c r="C113" s="49"/>
      <c r="D113" s="7" t="s">
        <v>13</v>
      </c>
      <c r="E113" s="49"/>
      <c r="F113" s="49"/>
      <c r="G113" s="49"/>
      <c r="H113" s="49"/>
      <c r="I113" s="7" t="s">
        <v>19</v>
      </c>
      <c r="J113" s="7" t="s">
        <v>17</v>
      </c>
      <c r="K113" s="28">
        <v>1</v>
      </c>
      <c r="L113" s="8">
        <v>50000</v>
      </c>
      <c r="M113" s="8">
        <f t="shared" si="4"/>
        <v>50000</v>
      </c>
      <c r="N113" s="21" t="str">
        <f>VLOOKUP(I113,'MÃ '!$A$2:$E$1048576,4,0)</f>
        <v>NL300013</v>
      </c>
      <c r="O113" s="21" t="str">
        <f>VLOOKUP(I113,'MÃ '!$A$2:$E$1048576,5,0)</f>
        <v>Cà chua</v>
      </c>
      <c r="P113" s="21" t="str">
        <f t="shared" si="5"/>
        <v>TSG01</v>
      </c>
      <c r="Q113" s="21" t="str">
        <f>DAY(Table01[[#This Row],[NGÀY]])&amp;Table01[[#This Row],[TSG01]]&amp;Table01[[#This Row],[MÃ FAST]]</f>
        <v>6TSG01NL300013</v>
      </c>
      <c r="R113" s="21" t="str">
        <f>COUNTIF($Q$7:Q113,Q113)&amp;Q113</f>
        <v>16TSG01NL300013</v>
      </c>
      <c r="S113" s="44">
        <f>IFERROR(VLOOKUP(R113,Table1[[ct2]:[Số lượng]],13,0),0)</f>
        <v>1</v>
      </c>
      <c r="T113" s="45">
        <f>IFERROR(VLOOKUP(R113,Table1[[ct2]:[Giá]],14,0),Table01[[#This Row],[ĐƠN GIÁ]])</f>
        <v>50000</v>
      </c>
      <c r="U113" s="45">
        <f t="shared" si="6"/>
        <v>50000</v>
      </c>
      <c r="V113" s="32">
        <f t="shared" si="7"/>
        <v>0</v>
      </c>
      <c r="W113" s="45">
        <f>Table01[[#This Row],[THÀNH TIỀN FAST]]-Table01[[#This Row],[THÀNH TIỀN]]</f>
        <v>0</v>
      </c>
      <c r="X113" s="46" t="b">
        <f>Table01[[#This Row],[ĐG FAST]]=Table01[[#This Row],[ĐƠN GIÁ]]</f>
        <v>1</v>
      </c>
      <c r="Y113" s="47" t="b">
        <f>Table01[[#This Row],[THÀNH TIỀN FAST]]=Table01[[#This Row],[THÀNH TIỀN]]</f>
        <v>1</v>
      </c>
      <c r="Z113" s="48"/>
    </row>
    <row r="114" spans="1:26" x14ac:dyDescent="0.2">
      <c r="A114" s="49"/>
      <c r="B114" s="2" t="s">
        <v>359</v>
      </c>
      <c r="C114" s="49"/>
      <c r="D114" s="7" t="s">
        <v>13</v>
      </c>
      <c r="E114" s="49"/>
      <c r="F114" s="49"/>
      <c r="G114" s="49"/>
      <c r="H114" s="49"/>
      <c r="I114" s="7" t="s">
        <v>20</v>
      </c>
      <c r="J114" s="7" t="s">
        <v>17</v>
      </c>
      <c r="K114" s="28">
        <v>10</v>
      </c>
      <c r="L114" s="8">
        <v>18000</v>
      </c>
      <c r="M114" s="8">
        <f t="shared" si="4"/>
        <v>180000</v>
      </c>
      <c r="N114" s="21" t="str">
        <f>VLOOKUP(I114,'MÃ '!$A$2:$E$1048576,4,0)</f>
        <v>NL300022</v>
      </c>
      <c r="O114" s="21" t="str">
        <f>VLOOKUP(I114,'MÃ '!$A$2:$E$1048576,5,0)</f>
        <v>Cải thảo</v>
      </c>
      <c r="P114" s="21" t="str">
        <f t="shared" si="5"/>
        <v>TSG01</v>
      </c>
      <c r="Q114" s="21" t="str">
        <f>DAY(Table01[[#This Row],[NGÀY]])&amp;Table01[[#This Row],[TSG01]]&amp;Table01[[#This Row],[MÃ FAST]]</f>
        <v>6TSG01NL300022</v>
      </c>
      <c r="R114" s="21" t="str">
        <f>COUNTIF($Q$7:Q114,Q114)&amp;Q114</f>
        <v>16TSG01NL300022</v>
      </c>
      <c r="S114" s="44">
        <f>IFERROR(VLOOKUP(R114,Table1[[ct2]:[Số lượng]],13,0),0)</f>
        <v>10</v>
      </c>
      <c r="T114" s="45">
        <f>IFERROR(VLOOKUP(R114,Table1[[ct2]:[Giá]],14,0),Table01[[#This Row],[ĐƠN GIÁ]])</f>
        <v>18000</v>
      </c>
      <c r="U114" s="45">
        <f t="shared" si="6"/>
        <v>180000</v>
      </c>
      <c r="V114" s="32">
        <f t="shared" si="7"/>
        <v>0</v>
      </c>
      <c r="W114" s="45">
        <f>Table01[[#This Row],[THÀNH TIỀN FAST]]-Table01[[#This Row],[THÀNH TIỀN]]</f>
        <v>0</v>
      </c>
      <c r="X114" s="46" t="b">
        <f>Table01[[#This Row],[ĐG FAST]]=Table01[[#This Row],[ĐƠN GIÁ]]</f>
        <v>1</v>
      </c>
      <c r="Y114" s="47" t="b">
        <f>Table01[[#This Row],[THÀNH TIỀN FAST]]=Table01[[#This Row],[THÀNH TIỀN]]</f>
        <v>1</v>
      </c>
      <c r="Z114" s="48"/>
    </row>
    <row r="115" spans="1:26" x14ac:dyDescent="0.2">
      <c r="A115" s="49"/>
      <c r="B115" s="2" t="s">
        <v>359</v>
      </c>
      <c r="C115" s="49"/>
      <c r="D115" s="7" t="s">
        <v>13</v>
      </c>
      <c r="E115" s="49"/>
      <c r="F115" s="49"/>
      <c r="G115" s="49"/>
      <c r="H115" s="49"/>
      <c r="I115" s="7" t="s">
        <v>23</v>
      </c>
      <c r="J115" s="7" t="s">
        <v>17</v>
      </c>
      <c r="K115" s="28">
        <v>1</v>
      </c>
      <c r="L115" s="8">
        <v>22000</v>
      </c>
      <c r="M115" s="8">
        <f t="shared" si="4"/>
        <v>22000</v>
      </c>
      <c r="N115" s="21" t="str">
        <f>VLOOKUP(I115,'MÃ '!$A$2:$E$1048576,4,0)</f>
        <v>NL300029</v>
      </c>
      <c r="O115" s="21" t="str">
        <f>VLOOKUP(I115,'MÃ '!$A$2:$E$1048576,5,0)</f>
        <v>Chanh</v>
      </c>
      <c r="P115" s="21" t="str">
        <f t="shared" si="5"/>
        <v>TSG01</v>
      </c>
      <c r="Q115" s="21" t="str">
        <f>DAY(Table01[[#This Row],[NGÀY]])&amp;Table01[[#This Row],[TSG01]]&amp;Table01[[#This Row],[MÃ FAST]]</f>
        <v>6TSG01NL300029</v>
      </c>
      <c r="R115" s="21" t="str">
        <f>COUNTIF($Q$7:Q115,Q115)&amp;Q115</f>
        <v>16TSG01NL300029</v>
      </c>
      <c r="S115" s="44">
        <f>IFERROR(VLOOKUP(R115,Table1[[ct2]:[Số lượng]],13,0),0)</f>
        <v>0.7</v>
      </c>
      <c r="T115" s="45">
        <f>IFERROR(VLOOKUP(R115,Table1[[ct2]:[Giá]],14,0),Table01[[#This Row],[ĐƠN GIÁ]])</f>
        <v>22000</v>
      </c>
      <c r="U115" s="45">
        <f t="shared" si="6"/>
        <v>15399.999999999998</v>
      </c>
      <c r="V115" s="32">
        <f t="shared" si="7"/>
        <v>-0.30000000000000004</v>
      </c>
      <c r="W115" s="45">
        <f>Table01[[#This Row],[THÀNH TIỀN FAST]]-Table01[[#This Row],[THÀNH TIỀN]]</f>
        <v>-6600.0000000000018</v>
      </c>
      <c r="X115" s="46" t="b">
        <f>Table01[[#This Row],[ĐG FAST]]=Table01[[#This Row],[ĐƠN GIÁ]]</f>
        <v>1</v>
      </c>
      <c r="Y115" s="47" t="b">
        <f>Table01[[#This Row],[THÀNH TIỀN FAST]]=Table01[[#This Row],[THÀNH TIỀN]]</f>
        <v>0</v>
      </c>
      <c r="Z115" s="48"/>
    </row>
    <row r="116" spans="1:26" x14ac:dyDescent="0.2">
      <c r="A116" s="49"/>
      <c r="B116" s="2" t="s">
        <v>359</v>
      </c>
      <c r="C116" s="49"/>
      <c r="D116" s="7" t="s">
        <v>13</v>
      </c>
      <c r="E116" s="49"/>
      <c r="F116" s="49"/>
      <c r="G116" s="49"/>
      <c r="H116" s="49"/>
      <c r="I116" s="7" t="s">
        <v>24</v>
      </c>
      <c r="J116" s="7" t="s">
        <v>17</v>
      </c>
      <c r="K116" s="28">
        <v>2</v>
      </c>
      <c r="L116" s="8">
        <v>47000</v>
      </c>
      <c r="M116" s="8">
        <f t="shared" si="4"/>
        <v>94000</v>
      </c>
      <c r="N116" s="21" t="str">
        <f>VLOOKUP(I116,'MÃ '!$A$2:$E$1048576,4,0)</f>
        <v>NL300036</v>
      </c>
      <c r="O116" s="21" t="str">
        <f>VLOOKUP(I116,'MÃ '!$A$2:$E$1048576,5,0)</f>
        <v>Củ sen</v>
      </c>
      <c r="P116" s="21" t="str">
        <f t="shared" si="5"/>
        <v>TSG01</v>
      </c>
      <c r="Q116" s="21" t="str">
        <f>DAY(Table01[[#This Row],[NGÀY]])&amp;Table01[[#This Row],[TSG01]]&amp;Table01[[#This Row],[MÃ FAST]]</f>
        <v>6TSG01NL300036</v>
      </c>
      <c r="R116" s="21" t="str">
        <f>COUNTIF($Q$7:Q116,Q116)&amp;Q116</f>
        <v>16TSG01NL300036</v>
      </c>
      <c r="S116" s="44">
        <f>IFERROR(VLOOKUP(R116,Table1[[ct2]:[Số lượng]],13,0),0)</f>
        <v>1.5</v>
      </c>
      <c r="T116" s="45">
        <f>IFERROR(VLOOKUP(R116,Table1[[ct2]:[Giá]],14,0),Table01[[#This Row],[ĐƠN GIÁ]])</f>
        <v>47000</v>
      </c>
      <c r="U116" s="45">
        <f t="shared" si="6"/>
        <v>70500</v>
      </c>
      <c r="V116" s="32">
        <f t="shared" si="7"/>
        <v>-0.5</v>
      </c>
      <c r="W116" s="45">
        <f>Table01[[#This Row],[THÀNH TIỀN FAST]]-Table01[[#This Row],[THÀNH TIỀN]]</f>
        <v>-23500</v>
      </c>
      <c r="X116" s="46" t="b">
        <f>Table01[[#This Row],[ĐG FAST]]=Table01[[#This Row],[ĐƠN GIÁ]]</f>
        <v>1</v>
      </c>
      <c r="Y116" s="47" t="b">
        <f>Table01[[#This Row],[THÀNH TIỀN FAST]]=Table01[[#This Row],[THÀNH TIỀN]]</f>
        <v>0</v>
      </c>
      <c r="Z116" s="48"/>
    </row>
    <row r="117" spans="1:26" x14ac:dyDescent="0.2">
      <c r="A117" s="49"/>
      <c r="B117" s="2" t="s">
        <v>359</v>
      </c>
      <c r="C117" s="49"/>
      <c r="D117" s="7" t="s">
        <v>13</v>
      </c>
      <c r="E117" s="49"/>
      <c r="F117" s="49"/>
      <c r="G117" s="49"/>
      <c r="H117" s="49"/>
      <c r="I117" s="7" t="s">
        <v>25</v>
      </c>
      <c r="J117" s="7" t="s">
        <v>17</v>
      </c>
      <c r="K117" s="28">
        <v>20</v>
      </c>
      <c r="L117" s="8">
        <v>18000</v>
      </c>
      <c r="M117" s="8">
        <f t="shared" si="4"/>
        <v>360000</v>
      </c>
      <c r="N117" s="21" t="str">
        <f>VLOOKUP(I117,'MÃ '!$A$2:$E$1048576,4,0)</f>
        <v>NL600004</v>
      </c>
      <c r="O117" s="21" t="str">
        <f>VLOOKUP(I117,'MÃ '!$A$2:$E$1048576,5,0)</f>
        <v>Dưa hấu</v>
      </c>
      <c r="P117" s="21" t="str">
        <f t="shared" si="5"/>
        <v>TSG01</v>
      </c>
      <c r="Q117" s="21" t="str">
        <f>DAY(Table01[[#This Row],[NGÀY]])&amp;Table01[[#This Row],[TSG01]]&amp;Table01[[#This Row],[MÃ FAST]]</f>
        <v>6TSG01NL600004</v>
      </c>
      <c r="R117" s="21" t="str">
        <f>COUNTIF($Q$7:Q117,Q117)&amp;Q117</f>
        <v>16TSG01NL600004</v>
      </c>
      <c r="S117" s="44">
        <f>IFERROR(VLOOKUP(R117,Table1[[ct2]:[Số lượng]],13,0),0)</f>
        <v>17.8</v>
      </c>
      <c r="T117" s="45">
        <f>IFERROR(VLOOKUP(R117,Table1[[ct2]:[Giá]],14,0),Table01[[#This Row],[ĐƠN GIÁ]])</f>
        <v>18000</v>
      </c>
      <c r="U117" s="45">
        <f t="shared" si="6"/>
        <v>320400</v>
      </c>
      <c r="V117" s="32">
        <f t="shared" si="7"/>
        <v>-2.1999999999999993</v>
      </c>
      <c r="W117" s="45">
        <f>Table01[[#This Row],[THÀNH TIỀN FAST]]-Table01[[#This Row],[THÀNH TIỀN]]</f>
        <v>-39600</v>
      </c>
      <c r="X117" s="46" t="b">
        <f>Table01[[#This Row],[ĐG FAST]]=Table01[[#This Row],[ĐƠN GIÁ]]</f>
        <v>1</v>
      </c>
      <c r="Y117" s="47" t="b">
        <f>Table01[[#This Row],[THÀNH TIỀN FAST]]=Table01[[#This Row],[THÀNH TIỀN]]</f>
        <v>0</v>
      </c>
      <c r="Z117" s="48"/>
    </row>
    <row r="118" spans="1:26" x14ac:dyDescent="0.2">
      <c r="A118" s="49"/>
      <c r="B118" s="2" t="s">
        <v>359</v>
      </c>
      <c r="C118" s="49"/>
      <c r="D118" s="7" t="s">
        <v>13</v>
      </c>
      <c r="E118" s="49"/>
      <c r="F118" s="49"/>
      <c r="G118" s="49"/>
      <c r="H118" s="49"/>
      <c r="I118" s="7" t="s">
        <v>26</v>
      </c>
      <c r="J118" s="7" t="s">
        <v>17</v>
      </c>
      <c r="K118" s="28">
        <v>0.5</v>
      </c>
      <c r="L118" s="8">
        <v>30000</v>
      </c>
      <c r="M118" s="8">
        <f t="shared" si="4"/>
        <v>15000</v>
      </c>
      <c r="N118" s="21" t="str">
        <f>VLOOKUP(I118,'MÃ '!$A$2:$E$1048576,4,0)</f>
        <v>NL300053</v>
      </c>
      <c r="O118" s="21" t="str">
        <f>VLOOKUP(I118,'MÃ '!$A$2:$E$1048576,5,0)</f>
        <v>Gừng ta</v>
      </c>
      <c r="P118" s="21" t="str">
        <f t="shared" si="5"/>
        <v>TSG01</v>
      </c>
      <c r="Q118" s="21" t="str">
        <f>DAY(Table01[[#This Row],[NGÀY]])&amp;Table01[[#This Row],[TSG01]]&amp;Table01[[#This Row],[MÃ FAST]]</f>
        <v>6TSG01NL300053</v>
      </c>
      <c r="R118" s="21" t="str">
        <f>COUNTIF($Q$7:Q118,Q118)&amp;Q118</f>
        <v>16TSG01NL300053</v>
      </c>
      <c r="S118" s="44">
        <f>IFERROR(VLOOKUP(R118,Table1[[ct2]:[Số lượng]],13,0),0)</f>
        <v>0.5</v>
      </c>
      <c r="T118" s="45">
        <f>IFERROR(VLOOKUP(R118,Table1[[ct2]:[Giá]],14,0),Table01[[#This Row],[ĐƠN GIÁ]])</f>
        <v>30000</v>
      </c>
      <c r="U118" s="45">
        <f t="shared" si="6"/>
        <v>15000</v>
      </c>
      <c r="V118" s="32">
        <f t="shared" si="7"/>
        <v>0</v>
      </c>
      <c r="W118" s="45">
        <f>Table01[[#This Row],[THÀNH TIỀN FAST]]-Table01[[#This Row],[THÀNH TIỀN]]</f>
        <v>0</v>
      </c>
      <c r="X118" s="46" t="b">
        <f>Table01[[#This Row],[ĐG FAST]]=Table01[[#This Row],[ĐƠN GIÁ]]</f>
        <v>1</v>
      </c>
      <c r="Y118" s="47" t="b">
        <f>Table01[[#This Row],[THÀNH TIỀN FAST]]=Table01[[#This Row],[THÀNH TIỀN]]</f>
        <v>1</v>
      </c>
      <c r="Z118" s="48"/>
    </row>
    <row r="119" spans="1:26" x14ac:dyDescent="0.2">
      <c r="A119" s="49"/>
      <c r="B119" s="2" t="s">
        <v>359</v>
      </c>
      <c r="C119" s="49"/>
      <c r="D119" s="7" t="s">
        <v>13</v>
      </c>
      <c r="E119" s="49"/>
      <c r="F119" s="49"/>
      <c r="G119" s="49"/>
      <c r="H119" s="49"/>
      <c r="I119" s="7" t="s">
        <v>27</v>
      </c>
      <c r="J119" s="7" t="s">
        <v>17</v>
      </c>
      <c r="K119" s="28">
        <v>1</v>
      </c>
      <c r="L119" s="8">
        <v>55000</v>
      </c>
      <c r="M119" s="8">
        <f t="shared" si="4"/>
        <v>55000</v>
      </c>
      <c r="N119" s="21" t="str">
        <f>VLOOKUP(I119,'MÃ '!$A$2:$E$1048576,4,0)</f>
        <v>NL300058</v>
      </c>
      <c r="O119" s="21" t="str">
        <f>VLOOKUP(I119,'MÃ '!$A$2:$E$1048576,5,0)</f>
        <v>Hành lá</v>
      </c>
      <c r="P119" s="21" t="str">
        <f t="shared" si="5"/>
        <v>TSG01</v>
      </c>
      <c r="Q119" s="21" t="str">
        <f>DAY(Table01[[#This Row],[NGÀY]])&amp;Table01[[#This Row],[TSG01]]&amp;Table01[[#This Row],[MÃ FAST]]</f>
        <v>6TSG01NL300058</v>
      </c>
      <c r="R119" s="21" t="str">
        <f>COUNTIF($Q$7:Q119,Q119)&amp;Q119</f>
        <v>16TSG01NL300058</v>
      </c>
      <c r="S119" s="44">
        <f>IFERROR(VLOOKUP(R119,Table1[[ct2]:[Số lượng]],13,0),0)</f>
        <v>1</v>
      </c>
      <c r="T119" s="45">
        <f>IFERROR(VLOOKUP(R119,Table1[[ct2]:[Giá]],14,0),Table01[[#This Row],[ĐƠN GIÁ]])</f>
        <v>55000</v>
      </c>
      <c r="U119" s="45">
        <f t="shared" si="6"/>
        <v>55000</v>
      </c>
      <c r="V119" s="32">
        <f t="shared" si="7"/>
        <v>0</v>
      </c>
      <c r="W119" s="45">
        <f>Table01[[#This Row],[THÀNH TIỀN FAST]]-Table01[[#This Row],[THÀNH TIỀN]]</f>
        <v>0</v>
      </c>
      <c r="X119" s="46" t="b">
        <f>Table01[[#This Row],[ĐG FAST]]=Table01[[#This Row],[ĐƠN GIÁ]]</f>
        <v>1</v>
      </c>
      <c r="Y119" s="47" t="b">
        <f>Table01[[#This Row],[THÀNH TIỀN FAST]]=Table01[[#This Row],[THÀNH TIỀN]]</f>
        <v>1</v>
      </c>
      <c r="Z119" s="48"/>
    </row>
    <row r="120" spans="1:26" x14ac:dyDescent="0.2">
      <c r="A120" s="49"/>
      <c r="B120" s="2" t="s">
        <v>359</v>
      </c>
      <c r="C120" s="49"/>
      <c r="D120" s="7" t="s">
        <v>13</v>
      </c>
      <c r="E120" s="49"/>
      <c r="F120" s="49"/>
      <c r="G120" s="49"/>
      <c r="H120" s="49"/>
      <c r="I120" s="7" t="s">
        <v>28</v>
      </c>
      <c r="J120" s="7" t="s">
        <v>29</v>
      </c>
      <c r="K120" s="28">
        <v>1</v>
      </c>
      <c r="L120" s="8">
        <v>80000</v>
      </c>
      <c r="M120" s="8">
        <f t="shared" si="4"/>
        <v>80000</v>
      </c>
      <c r="N120" s="21" t="str">
        <f>VLOOKUP(I120,'MÃ '!$A$2:$E$1048576,4,0)</f>
        <v>NL300218</v>
      </c>
      <c r="O120" s="21" t="str">
        <f>VLOOKUP(I120,'MÃ '!$A$2:$E$1048576,5,0)</f>
        <v>Hoa cúc (decor) bó</v>
      </c>
      <c r="P120" s="21" t="str">
        <f t="shared" si="5"/>
        <v>TSG01</v>
      </c>
      <c r="Q120" s="21" t="str">
        <f>DAY(Table01[[#This Row],[NGÀY]])&amp;Table01[[#This Row],[TSG01]]&amp;Table01[[#This Row],[MÃ FAST]]</f>
        <v>6TSG01NL300218</v>
      </c>
      <c r="R120" s="21" t="str">
        <f>COUNTIF($Q$7:Q120,Q120)&amp;Q120</f>
        <v>16TSG01NL300218</v>
      </c>
      <c r="S120" s="44">
        <f>IFERROR(VLOOKUP(R120,Table1[[ct2]:[Số lượng]],13,0),0)</f>
        <v>1</v>
      </c>
      <c r="T120" s="45">
        <f>IFERROR(VLOOKUP(R120,Table1[[ct2]:[Giá]],14,0),Table01[[#This Row],[ĐƠN GIÁ]])</f>
        <v>40000</v>
      </c>
      <c r="U120" s="45">
        <f t="shared" si="6"/>
        <v>40000</v>
      </c>
      <c r="V120" s="32">
        <f t="shared" si="7"/>
        <v>0</v>
      </c>
      <c r="W120" s="45">
        <f>Table01[[#This Row],[THÀNH TIỀN FAST]]-Table01[[#This Row],[THÀNH TIỀN]]</f>
        <v>-40000</v>
      </c>
      <c r="X120" s="46" t="b">
        <f>Table01[[#This Row],[ĐG FAST]]=Table01[[#This Row],[ĐƠN GIÁ]]</f>
        <v>0</v>
      </c>
      <c r="Y120" s="47" t="b">
        <f>Table01[[#This Row],[THÀNH TIỀN FAST]]=Table01[[#This Row],[THÀNH TIỀN]]</f>
        <v>0</v>
      </c>
      <c r="Z120" s="48"/>
    </row>
    <row r="121" spans="1:26" x14ac:dyDescent="0.2">
      <c r="A121" s="49"/>
      <c r="B121" s="2" t="s">
        <v>359</v>
      </c>
      <c r="C121" s="49"/>
      <c r="D121" s="7" t="s">
        <v>13</v>
      </c>
      <c r="E121" s="49"/>
      <c r="F121" s="49"/>
      <c r="G121" s="49"/>
      <c r="H121" s="49"/>
      <c r="I121" s="7" t="s">
        <v>30</v>
      </c>
      <c r="J121" s="7" t="s">
        <v>17</v>
      </c>
      <c r="K121" s="28">
        <v>0.5</v>
      </c>
      <c r="L121" s="8">
        <v>65000</v>
      </c>
      <c r="M121" s="8">
        <f t="shared" si="4"/>
        <v>32500</v>
      </c>
      <c r="N121" s="21" t="str">
        <f>VLOOKUP(I121,'MÃ '!$A$2:$E$1048576,4,0)</f>
        <v>NL300062</v>
      </c>
      <c r="O121" s="21" t="str">
        <f>VLOOKUP(I121,'MÃ '!$A$2:$E$1048576,5,0)</f>
        <v>Húng Bạc Hà</v>
      </c>
      <c r="P121" s="21" t="str">
        <f t="shared" si="5"/>
        <v>TSG01</v>
      </c>
      <c r="Q121" s="21" t="str">
        <f>DAY(Table01[[#This Row],[NGÀY]])&amp;Table01[[#This Row],[TSG01]]&amp;Table01[[#This Row],[MÃ FAST]]</f>
        <v>6TSG01NL300062</v>
      </c>
      <c r="R121" s="21" t="str">
        <f>COUNTIF($Q$7:Q121,Q121)&amp;Q121</f>
        <v>16TSG01NL300062</v>
      </c>
      <c r="S121" s="44">
        <f>IFERROR(VLOOKUP(R121,Table1[[ct2]:[Số lượng]],13,0),0)</f>
        <v>0.5</v>
      </c>
      <c r="T121" s="45">
        <f>IFERROR(VLOOKUP(R121,Table1[[ct2]:[Giá]],14,0),Table01[[#This Row],[ĐƠN GIÁ]])</f>
        <v>65000</v>
      </c>
      <c r="U121" s="45">
        <f t="shared" si="6"/>
        <v>32500</v>
      </c>
      <c r="V121" s="32">
        <f t="shared" si="7"/>
        <v>0</v>
      </c>
      <c r="W121" s="45">
        <f>Table01[[#This Row],[THÀNH TIỀN FAST]]-Table01[[#This Row],[THÀNH TIỀN]]</f>
        <v>0</v>
      </c>
      <c r="X121" s="46" t="b">
        <f>Table01[[#This Row],[ĐG FAST]]=Table01[[#This Row],[ĐƠN GIÁ]]</f>
        <v>1</v>
      </c>
      <c r="Y121" s="47" t="b">
        <f>Table01[[#This Row],[THÀNH TIỀN FAST]]=Table01[[#This Row],[THÀNH TIỀN]]</f>
        <v>1</v>
      </c>
      <c r="Z121" s="48"/>
    </row>
    <row r="122" spans="1:26" x14ac:dyDescent="0.2">
      <c r="A122" s="49"/>
      <c r="B122" s="2" t="s">
        <v>359</v>
      </c>
      <c r="C122" s="49"/>
      <c r="D122" s="7" t="s">
        <v>13</v>
      </c>
      <c r="E122" s="49"/>
      <c r="F122" s="49"/>
      <c r="G122" s="49"/>
      <c r="H122" s="49"/>
      <c r="I122" s="7" t="s">
        <v>31</v>
      </c>
      <c r="J122" s="7" t="s">
        <v>17</v>
      </c>
      <c r="K122" s="28">
        <v>2.1</v>
      </c>
      <c r="L122" s="8">
        <v>30000</v>
      </c>
      <c r="M122" s="8">
        <f t="shared" si="4"/>
        <v>63000</v>
      </c>
      <c r="N122" s="21" t="str">
        <f>VLOOKUP(I122,'MÃ '!$A$2:$E$1048576,4,0)</f>
        <v>NL300209</v>
      </c>
      <c r="O122" s="21" t="str">
        <f>VLOOKUP(I122,'MÃ '!$A$2:$E$1048576,5,0)</f>
        <v>Khoai môn</v>
      </c>
      <c r="P122" s="21" t="str">
        <f t="shared" si="5"/>
        <v>TSG01</v>
      </c>
      <c r="Q122" s="21" t="str">
        <f>DAY(Table01[[#This Row],[NGÀY]])&amp;Table01[[#This Row],[TSG01]]&amp;Table01[[#This Row],[MÃ FAST]]</f>
        <v>6TSG01NL300209</v>
      </c>
      <c r="R122" s="21" t="str">
        <f>COUNTIF($Q$7:Q122,Q122)&amp;Q122</f>
        <v>16TSG01NL300209</v>
      </c>
      <c r="S122" s="44">
        <f>IFERROR(VLOOKUP(R122,Table1[[ct2]:[Số lượng]],13,0),0)</f>
        <v>1.8</v>
      </c>
      <c r="T122" s="45">
        <f>IFERROR(VLOOKUP(R122,Table1[[ct2]:[Giá]],14,0),Table01[[#This Row],[ĐƠN GIÁ]])</f>
        <v>30000</v>
      </c>
      <c r="U122" s="45">
        <f t="shared" si="6"/>
        <v>54000</v>
      </c>
      <c r="V122" s="32">
        <f t="shared" si="7"/>
        <v>-0.30000000000000004</v>
      </c>
      <c r="W122" s="45">
        <f>Table01[[#This Row],[THÀNH TIỀN FAST]]-Table01[[#This Row],[THÀNH TIỀN]]</f>
        <v>-9000</v>
      </c>
      <c r="X122" s="46" t="b">
        <f>Table01[[#This Row],[ĐG FAST]]=Table01[[#This Row],[ĐƠN GIÁ]]</f>
        <v>1</v>
      </c>
      <c r="Y122" s="47" t="b">
        <f>Table01[[#This Row],[THÀNH TIỀN FAST]]=Table01[[#This Row],[THÀNH TIỀN]]</f>
        <v>0</v>
      </c>
      <c r="Z122" s="48"/>
    </row>
    <row r="123" spans="1:26" x14ac:dyDescent="0.2">
      <c r="A123" s="49"/>
      <c r="B123" s="2" t="s">
        <v>359</v>
      </c>
      <c r="C123" s="49"/>
      <c r="D123" s="7" t="s">
        <v>13</v>
      </c>
      <c r="E123" s="49"/>
      <c r="F123" s="49"/>
      <c r="G123" s="49"/>
      <c r="H123" s="49"/>
      <c r="I123" s="7" t="s">
        <v>33</v>
      </c>
      <c r="J123" s="7" t="s">
        <v>17</v>
      </c>
      <c r="K123" s="28">
        <v>2</v>
      </c>
      <c r="L123" s="8">
        <v>22000</v>
      </c>
      <c r="M123" s="8">
        <f t="shared" si="4"/>
        <v>44000</v>
      </c>
      <c r="N123" s="21" t="str">
        <f>VLOOKUP(I123,'MÃ '!$A$2:$E$1048576,4,0)</f>
        <v>NL300084</v>
      </c>
      <c r="O123" s="21" t="str">
        <f>VLOOKUP(I123,'MÃ '!$A$2:$E$1048576,5,0)</f>
        <v>Mồng tơi nhặt</v>
      </c>
      <c r="P123" s="21" t="str">
        <f t="shared" si="5"/>
        <v>TSG01</v>
      </c>
      <c r="Q123" s="21" t="str">
        <f>DAY(Table01[[#This Row],[NGÀY]])&amp;Table01[[#This Row],[TSG01]]&amp;Table01[[#This Row],[MÃ FAST]]</f>
        <v>6TSG01NL300084</v>
      </c>
      <c r="R123" s="21" t="str">
        <f>COUNTIF($Q$7:Q123,Q123)&amp;Q123</f>
        <v>16TSG01NL300084</v>
      </c>
      <c r="S123" s="44">
        <f>IFERROR(VLOOKUP(R123,Table1[[ct2]:[Số lượng]],13,0),0)</f>
        <v>1.5</v>
      </c>
      <c r="T123" s="45">
        <f>IFERROR(VLOOKUP(R123,Table1[[ct2]:[Giá]],14,0),Table01[[#This Row],[ĐƠN GIÁ]])</f>
        <v>22000</v>
      </c>
      <c r="U123" s="45">
        <f t="shared" si="6"/>
        <v>33000</v>
      </c>
      <c r="V123" s="32">
        <f t="shared" si="7"/>
        <v>-0.5</v>
      </c>
      <c r="W123" s="45">
        <f>Table01[[#This Row],[THÀNH TIỀN FAST]]-Table01[[#This Row],[THÀNH TIỀN]]</f>
        <v>-11000</v>
      </c>
      <c r="X123" s="46" t="b">
        <f>Table01[[#This Row],[ĐG FAST]]=Table01[[#This Row],[ĐƠN GIÁ]]</f>
        <v>1</v>
      </c>
      <c r="Y123" s="47" t="b">
        <f>Table01[[#This Row],[THÀNH TIỀN FAST]]=Table01[[#This Row],[THÀNH TIỀN]]</f>
        <v>0</v>
      </c>
      <c r="Z123" s="48"/>
    </row>
    <row r="124" spans="1:26" x14ac:dyDescent="0.2">
      <c r="A124" s="49"/>
      <c r="B124" s="2" t="s">
        <v>359</v>
      </c>
      <c r="C124" s="49"/>
      <c r="D124" s="7" t="s">
        <v>13</v>
      </c>
      <c r="E124" s="49"/>
      <c r="F124" s="49"/>
      <c r="G124" s="49"/>
      <c r="H124" s="49"/>
      <c r="I124" s="7" t="s">
        <v>34</v>
      </c>
      <c r="J124" s="7" t="s">
        <v>17</v>
      </c>
      <c r="K124" s="28">
        <v>2</v>
      </c>
      <c r="L124" s="8">
        <v>145000</v>
      </c>
      <c r="M124" s="8">
        <f t="shared" si="4"/>
        <v>290000</v>
      </c>
      <c r="N124" s="21" t="str">
        <f>VLOOKUP(I124,'MÃ '!$A$2:$E$1048576,4,0)</f>
        <v>NL300090</v>
      </c>
      <c r="O124" s="21" t="str">
        <f>VLOOKUP(I124,'MÃ '!$A$2:$E$1048576,5,0)</f>
        <v>Nấm đông cô tươi</v>
      </c>
      <c r="P124" s="21" t="str">
        <f t="shared" si="5"/>
        <v>TSG01</v>
      </c>
      <c r="Q124" s="21" t="str">
        <f>DAY(Table01[[#This Row],[NGÀY]])&amp;Table01[[#This Row],[TSG01]]&amp;Table01[[#This Row],[MÃ FAST]]</f>
        <v>6TSG01NL300090</v>
      </c>
      <c r="R124" s="21" t="str">
        <f>COUNTIF($Q$7:Q124,Q124)&amp;Q124</f>
        <v>16TSG01NL300090</v>
      </c>
      <c r="S124" s="44">
        <f>IFERROR(VLOOKUP(R124,Table1[[ct2]:[Số lượng]],13,0),0)</f>
        <v>2</v>
      </c>
      <c r="T124" s="45">
        <f>IFERROR(VLOOKUP(R124,Table1[[ct2]:[Giá]],14,0),Table01[[#This Row],[ĐƠN GIÁ]])</f>
        <v>145000</v>
      </c>
      <c r="U124" s="45">
        <f t="shared" si="6"/>
        <v>290000</v>
      </c>
      <c r="V124" s="32">
        <f t="shared" si="7"/>
        <v>0</v>
      </c>
      <c r="W124" s="45">
        <f>Table01[[#This Row],[THÀNH TIỀN FAST]]-Table01[[#This Row],[THÀNH TIỀN]]</f>
        <v>0</v>
      </c>
      <c r="X124" s="46" t="b">
        <f>Table01[[#This Row],[ĐG FAST]]=Table01[[#This Row],[ĐƠN GIÁ]]</f>
        <v>1</v>
      </c>
      <c r="Y124" s="47" t="b">
        <f>Table01[[#This Row],[THÀNH TIỀN FAST]]=Table01[[#This Row],[THÀNH TIỀN]]</f>
        <v>1</v>
      </c>
      <c r="Z124" s="48"/>
    </row>
    <row r="125" spans="1:26" x14ac:dyDescent="0.2">
      <c r="A125" s="49"/>
      <c r="B125" s="2" t="s">
        <v>359</v>
      </c>
      <c r="C125" s="49"/>
      <c r="D125" s="7" t="s">
        <v>13</v>
      </c>
      <c r="E125" s="49"/>
      <c r="F125" s="49"/>
      <c r="G125" s="49"/>
      <c r="H125" s="49"/>
      <c r="I125" s="7" t="s">
        <v>35</v>
      </c>
      <c r="J125" s="7" t="s">
        <v>17</v>
      </c>
      <c r="K125" s="28">
        <v>5</v>
      </c>
      <c r="L125" s="8">
        <v>47000</v>
      </c>
      <c r="M125" s="8">
        <f t="shared" si="4"/>
        <v>235000</v>
      </c>
      <c r="N125" s="21" t="str">
        <f>VLOOKUP(I125,'MÃ '!$A$2:$E$1048576,4,0)</f>
        <v>NL300091</v>
      </c>
      <c r="O125" s="21" t="str">
        <f>VLOOKUP(I125,'MÃ '!$A$2:$E$1048576,5,0)</f>
        <v>Nấm đùi gà</v>
      </c>
      <c r="P125" s="21" t="str">
        <f t="shared" si="5"/>
        <v>TSG01</v>
      </c>
      <c r="Q125" s="21" t="str">
        <f>DAY(Table01[[#This Row],[NGÀY]])&amp;Table01[[#This Row],[TSG01]]&amp;Table01[[#This Row],[MÃ FAST]]</f>
        <v>6TSG01NL300091</v>
      </c>
      <c r="R125" s="21" t="str">
        <f>COUNTIF($Q$7:Q125,Q125)&amp;Q125</f>
        <v>16TSG01NL300091</v>
      </c>
      <c r="S125" s="44">
        <f>IFERROR(VLOOKUP(R125,Table1[[ct2]:[Số lượng]],13,0),0)</f>
        <v>5</v>
      </c>
      <c r="T125" s="45">
        <f>IFERROR(VLOOKUP(R125,Table1[[ct2]:[Giá]],14,0),Table01[[#This Row],[ĐƠN GIÁ]])</f>
        <v>47000</v>
      </c>
      <c r="U125" s="45">
        <f t="shared" si="6"/>
        <v>235000</v>
      </c>
      <c r="V125" s="32">
        <f t="shared" si="7"/>
        <v>0</v>
      </c>
      <c r="W125" s="45">
        <f>Table01[[#This Row],[THÀNH TIỀN FAST]]-Table01[[#This Row],[THÀNH TIỀN]]</f>
        <v>0</v>
      </c>
      <c r="X125" s="46" t="b">
        <f>Table01[[#This Row],[ĐG FAST]]=Table01[[#This Row],[ĐƠN GIÁ]]</f>
        <v>1</v>
      </c>
      <c r="Y125" s="47" t="b">
        <f>Table01[[#This Row],[THÀNH TIỀN FAST]]=Table01[[#This Row],[THÀNH TIỀN]]</f>
        <v>1</v>
      </c>
      <c r="Z125" s="48"/>
    </row>
    <row r="126" spans="1:26" x14ac:dyDescent="0.2">
      <c r="A126" s="49"/>
      <c r="B126" s="2" t="s">
        <v>359</v>
      </c>
      <c r="C126" s="49"/>
      <c r="D126" s="7" t="s">
        <v>13</v>
      </c>
      <c r="E126" s="49"/>
      <c r="F126" s="49"/>
      <c r="G126" s="49"/>
      <c r="H126" s="49"/>
      <c r="I126" s="7" t="s">
        <v>46</v>
      </c>
      <c r="J126" s="7" t="s">
        <v>17</v>
      </c>
      <c r="K126" s="28">
        <v>1</v>
      </c>
      <c r="L126" s="8">
        <v>80000</v>
      </c>
      <c r="M126" s="8">
        <f t="shared" si="4"/>
        <v>80000</v>
      </c>
      <c r="N126" s="21" t="str">
        <f>VLOOKUP(I126,'MÃ '!$A$2:$E$1048576,4,0)</f>
        <v>NL300094</v>
      </c>
      <c r="O126" s="21" t="str">
        <f>VLOOKUP(I126,'MÃ '!$A$2:$E$1048576,5,0)</f>
        <v>Nấm hải sản</v>
      </c>
      <c r="P126" s="21" t="str">
        <f t="shared" si="5"/>
        <v>TSG01</v>
      </c>
      <c r="Q126" s="21" t="str">
        <f>DAY(Table01[[#This Row],[NGÀY]])&amp;Table01[[#This Row],[TSG01]]&amp;Table01[[#This Row],[MÃ FAST]]</f>
        <v>6TSG01NL300094</v>
      </c>
      <c r="R126" s="21" t="str">
        <f>COUNTIF($Q$7:Q126,Q126)&amp;Q126</f>
        <v>16TSG01NL300094</v>
      </c>
      <c r="S126" s="44">
        <f>IFERROR(VLOOKUP(R126,Table1[[ct2]:[Số lượng]],13,0),0)</f>
        <v>1</v>
      </c>
      <c r="T126" s="45">
        <f>IFERROR(VLOOKUP(R126,Table1[[ct2]:[Giá]],14,0),Table01[[#This Row],[ĐƠN GIÁ]])</f>
        <v>80000</v>
      </c>
      <c r="U126" s="45">
        <f t="shared" si="6"/>
        <v>80000</v>
      </c>
      <c r="V126" s="32">
        <f t="shared" si="7"/>
        <v>0</v>
      </c>
      <c r="W126" s="45">
        <f>Table01[[#This Row],[THÀNH TIỀN FAST]]-Table01[[#This Row],[THÀNH TIỀN]]</f>
        <v>0</v>
      </c>
      <c r="X126" s="46" t="b">
        <f>Table01[[#This Row],[ĐG FAST]]=Table01[[#This Row],[ĐƠN GIÁ]]</f>
        <v>1</v>
      </c>
      <c r="Y126" s="47" t="b">
        <f>Table01[[#This Row],[THÀNH TIỀN FAST]]=Table01[[#This Row],[THÀNH TIỀN]]</f>
        <v>1</v>
      </c>
      <c r="Z126" s="48"/>
    </row>
    <row r="127" spans="1:26" x14ac:dyDescent="0.2">
      <c r="A127" s="49"/>
      <c r="B127" s="2" t="s">
        <v>359</v>
      </c>
      <c r="C127" s="49"/>
      <c r="D127" s="7" t="s">
        <v>13</v>
      </c>
      <c r="E127" s="49"/>
      <c r="F127" s="49"/>
      <c r="G127" s="49"/>
      <c r="H127" s="49"/>
      <c r="I127" s="7" t="s">
        <v>38</v>
      </c>
      <c r="J127" s="7" t="s">
        <v>17</v>
      </c>
      <c r="K127" s="28">
        <v>5</v>
      </c>
      <c r="L127" s="8">
        <v>95000</v>
      </c>
      <c r="M127" s="8">
        <f t="shared" si="4"/>
        <v>475000</v>
      </c>
      <c r="N127" s="21" t="str">
        <f>VLOOKUP(I127,'MÃ '!$A$2:$E$1048576,4,0)</f>
        <v>NL300098</v>
      </c>
      <c r="O127" s="21" t="str">
        <f>VLOOKUP(I127,'MÃ '!$A$2:$E$1048576,5,0)</f>
        <v>Nấm Linh Chi trắng</v>
      </c>
      <c r="P127" s="21" t="str">
        <f t="shared" si="5"/>
        <v>TSG01</v>
      </c>
      <c r="Q127" s="21" t="str">
        <f>DAY(Table01[[#This Row],[NGÀY]])&amp;Table01[[#This Row],[TSG01]]&amp;Table01[[#This Row],[MÃ FAST]]</f>
        <v>6TSG01NL300098</v>
      </c>
      <c r="R127" s="21" t="str">
        <f>COUNTIF($Q$7:Q127,Q127)&amp;Q127</f>
        <v>16TSG01NL300098</v>
      </c>
      <c r="S127" s="44">
        <f>IFERROR(VLOOKUP(R127,Table1[[ct2]:[Số lượng]],13,0),0)</f>
        <v>5</v>
      </c>
      <c r="T127" s="45">
        <f>IFERROR(VLOOKUP(R127,Table1[[ct2]:[Giá]],14,0),Table01[[#This Row],[ĐƠN GIÁ]])</f>
        <v>95000</v>
      </c>
      <c r="U127" s="45">
        <f t="shared" si="6"/>
        <v>475000</v>
      </c>
      <c r="V127" s="32">
        <f t="shared" si="7"/>
        <v>0</v>
      </c>
      <c r="W127" s="45">
        <f>Table01[[#This Row],[THÀNH TIỀN FAST]]-Table01[[#This Row],[THÀNH TIỀN]]</f>
        <v>0</v>
      </c>
      <c r="X127" s="46" t="b">
        <f>Table01[[#This Row],[ĐG FAST]]=Table01[[#This Row],[ĐƠN GIÁ]]</f>
        <v>1</v>
      </c>
      <c r="Y127" s="47" t="b">
        <f>Table01[[#This Row],[THÀNH TIỀN FAST]]=Table01[[#This Row],[THÀNH TIỀN]]</f>
        <v>1</v>
      </c>
      <c r="Z127" s="48"/>
    </row>
    <row r="128" spans="1:26" x14ac:dyDescent="0.2">
      <c r="A128" s="49"/>
      <c r="B128" s="2" t="s">
        <v>359</v>
      </c>
      <c r="C128" s="49"/>
      <c r="D128" s="7" t="s">
        <v>13</v>
      </c>
      <c r="E128" s="49"/>
      <c r="F128" s="49"/>
      <c r="G128" s="49"/>
      <c r="H128" s="49"/>
      <c r="I128" s="7" t="s">
        <v>39</v>
      </c>
      <c r="J128" s="7" t="s">
        <v>17</v>
      </c>
      <c r="K128" s="28">
        <v>0.5</v>
      </c>
      <c r="L128" s="8">
        <v>45000</v>
      </c>
      <c r="M128" s="8">
        <f t="shared" si="4"/>
        <v>22500</v>
      </c>
      <c r="N128" s="21" t="str">
        <f>VLOOKUP(I128,'MÃ '!$A$2:$E$1048576,4,0)</f>
        <v>NL300085</v>
      </c>
      <c r="O128" s="21" t="str">
        <f>VLOOKUP(I128,'MÃ '!$A$2:$E$1048576,5,0)</f>
        <v>Mùi ta ( Ngò rí )</v>
      </c>
      <c r="P128" s="21" t="str">
        <f t="shared" si="5"/>
        <v>TSG01</v>
      </c>
      <c r="Q128" s="21" t="str">
        <f>DAY(Table01[[#This Row],[NGÀY]])&amp;Table01[[#This Row],[TSG01]]&amp;Table01[[#This Row],[MÃ FAST]]</f>
        <v>6TSG01NL300085</v>
      </c>
      <c r="R128" s="21" t="str">
        <f>COUNTIF($Q$7:Q128,Q128)&amp;Q128</f>
        <v>16TSG01NL300085</v>
      </c>
      <c r="S128" s="44">
        <f>IFERROR(VLOOKUP(R128,Table1[[ct2]:[Số lượng]],13,0),0)</f>
        <v>0.5</v>
      </c>
      <c r="T128" s="45">
        <f>IFERROR(VLOOKUP(R128,Table1[[ct2]:[Giá]],14,0),Table01[[#This Row],[ĐƠN GIÁ]])</f>
        <v>45000</v>
      </c>
      <c r="U128" s="45">
        <f t="shared" si="6"/>
        <v>22500</v>
      </c>
      <c r="V128" s="32">
        <f t="shared" si="7"/>
        <v>0</v>
      </c>
      <c r="W128" s="45">
        <f>Table01[[#This Row],[THÀNH TIỀN FAST]]-Table01[[#This Row],[THÀNH TIỀN]]</f>
        <v>0</v>
      </c>
      <c r="X128" s="46" t="b">
        <f>Table01[[#This Row],[ĐG FAST]]=Table01[[#This Row],[ĐƠN GIÁ]]</f>
        <v>1</v>
      </c>
      <c r="Y128" s="47" t="b">
        <f>Table01[[#This Row],[THÀNH TIỀN FAST]]=Table01[[#This Row],[THÀNH TIỀN]]</f>
        <v>1</v>
      </c>
      <c r="Z128" s="48"/>
    </row>
    <row r="129" spans="1:26" x14ac:dyDescent="0.2">
      <c r="A129" s="49"/>
      <c r="B129" s="2" t="s">
        <v>359</v>
      </c>
      <c r="C129" s="49"/>
      <c r="D129" s="7" t="s">
        <v>13</v>
      </c>
      <c r="E129" s="49"/>
      <c r="F129" s="49"/>
      <c r="G129" s="49"/>
      <c r="H129" s="49"/>
      <c r="I129" s="7" t="s">
        <v>40</v>
      </c>
      <c r="J129" s="7" t="s">
        <v>17</v>
      </c>
      <c r="K129" s="28">
        <v>1</v>
      </c>
      <c r="L129" s="8">
        <v>145000</v>
      </c>
      <c r="M129" s="8">
        <f t="shared" si="4"/>
        <v>145000</v>
      </c>
      <c r="N129" s="21" t="str">
        <f>VLOOKUP(I129,'MÃ '!$A$2:$E$1048576,4,0)</f>
        <v>NL300113</v>
      </c>
      <c r="O129" s="21" t="str">
        <f>VLOOKUP(I129,'MÃ '!$A$2:$E$1048576,5,0)</f>
        <v>Ớt hiểm đỏ</v>
      </c>
      <c r="P129" s="21" t="str">
        <f t="shared" si="5"/>
        <v>TSG01</v>
      </c>
      <c r="Q129" s="21" t="str">
        <f>DAY(Table01[[#This Row],[NGÀY]])&amp;Table01[[#This Row],[TSG01]]&amp;Table01[[#This Row],[MÃ FAST]]</f>
        <v>6TSG01NL300113</v>
      </c>
      <c r="R129" s="21" t="str">
        <f>COUNTIF($Q$7:Q129,Q129)&amp;Q129</f>
        <v>16TSG01NL300113</v>
      </c>
      <c r="S129" s="44">
        <f>IFERROR(VLOOKUP(R129,Table1[[ct2]:[Số lượng]],13,0),0)</f>
        <v>1</v>
      </c>
      <c r="T129" s="45">
        <f>IFERROR(VLOOKUP(R129,Table1[[ct2]:[Giá]],14,0),Table01[[#This Row],[ĐƠN GIÁ]])</f>
        <v>145000</v>
      </c>
      <c r="U129" s="45">
        <f t="shared" si="6"/>
        <v>145000</v>
      </c>
      <c r="V129" s="32">
        <f t="shared" si="7"/>
        <v>0</v>
      </c>
      <c r="W129" s="45">
        <f>Table01[[#This Row],[THÀNH TIỀN FAST]]-Table01[[#This Row],[THÀNH TIỀN]]</f>
        <v>0</v>
      </c>
      <c r="X129" s="46" t="b">
        <f>Table01[[#This Row],[ĐG FAST]]=Table01[[#This Row],[ĐƠN GIÁ]]</f>
        <v>1</v>
      </c>
      <c r="Y129" s="47" t="b">
        <f>Table01[[#This Row],[THÀNH TIỀN FAST]]=Table01[[#This Row],[THÀNH TIỀN]]</f>
        <v>1</v>
      </c>
      <c r="Z129" s="48"/>
    </row>
    <row r="130" spans="1:26" x14ac:dyDescent="0.2">
      <c r="A130" s="49"/>
      <c r="B130" s="2" t="s">
        <v>359</v>
      </c>
      <c r="C130" s="49"/>
      <c r="D130" s="7" t="s">
        <v>13</v>
      </c>
      <c r="E130" s="49"/>
      <c r="F130" s="49"/>
      <c r="G130" s="49"/>
      <c r="H130" s="49"/>
      <c r="I130" s="7" t="s">
        <v>41</v>
      </c>
      <c r="J130" s="7" t="s">
        <v>17</v>
      </c>
      <c r="K130" s="28">
        <v>5</v>
      </c>
      <c r="L130" s="8">
        <v>21000</v>
      </c>
      <c r="M130" s="8">
        <f t="shared" si="4"/>
        <v>105000</v>
      </c>
      <c r="N130" s="21" t="str">
        <f>VLOOKUP(I130,'MÃ '!$A$2:$E$1048576,4,0)</f>
        <v>NL300119</v>
      </c>
      <c r="O130" s="21" t="str">
        <f>VLOOKUP(I130,'MÃ '!$A$2:$E$1048576,5,0)</f>
        <v>Quất ( Tắc trái )</v>
      </c>
      <c r="P130" s="21" t="str">
        <f t="shared" si="5"/>
        <v>TSG01</v>
      </c>
      <c r="Q130" s="21" t="str">
        <f>DAY(Table01[[#This Row],[NGÀY]])&amp;Table01[[#This Row],[TSG01]]&amp;Table01[[#This Row],[MÃ FAST]]</f>
        <v>6TSG01NL300119</v>
      </c>
      <c r="R130" s="21" t="str">
        <f>COUNTIF($Q$7:Q130,Q130)&amp;Q130</f>
        <v>16TSG01NL300119</v>
      </c>
      <c r="S130" s="44">
        <f>IFERROR(VLOOKUP(R130,Table1[[ct2]:[Số lượng]],13,0),0)</f>
        <v>4.8</v>
      </c>
      <c r="T130" s="45">
        <f>IFERROR(VLOOKUP(R130,Table1[[ct2]:[Giá]],14,0),Table01[[#This Row],[ĐƠN GIÁ]])</f>
        <v>21000</v>
      </c>
      <c r="U130" s="45">
        <f t="shared" si="6"/>
        <v>100800</v>
      </c>
      <c r="V130" s="32">
        <f t="shared" si="7"/>
        <v>-0.20000000000000018</v>
      </c>
      <c r="W130" s="45">
        <f>Table01[[#This Row],[THÀNH TIỀN FAST]]-Table01[[#This Row],[THÀNH TIỀN]]</f>
        <v>-4200</v>
      </c>
      <c r="X130" s="46" t="b">
        <f>Table01[[#This Row],[ĐG FAST]]=Table01[[#This Row],[ĐƠN GIÁ]]</f>
        <v>1</v>
      </c>
      <c r="Y130" s="47" t="b">
        <f>Table01[[#This Row],[THÀNH TIỀN FAST]]=Table01[[#This Row],[THÀNH TIỀN]]</f>
        <v>0</v>
      </c>
      <c r="Z130" s="48"/>
    </row>
    <row r="131" spans="1:26" x14ac:dyDescent="0.2">
      <c r="A131" s="49"/>
      <c r="B131" s="2" t="s">
        <v>359</v>
      </c>
      <c r="C131" s="49"/>
      <c r="D131" s="7" t="s">
        <v>13</v>
      </c>
      <c r="E131" s="49"/>
      <c r="F131" s="49"/>
      <c r="G131" s="49"/>
      <c r="H131" s="49"/>
      <c r="I131" s="7" t="s">
        <v>42</v>
      </c>
      <c r="J131" s="7" t="s">
        <v>17</v>
      </c>
      <c r="K131" s="28">
        <v>4</v>
      </c>
      <c r="L131" s="8">
        <v>38000</v>
      </c>
      <c r="M131" s="8">
        <f t="shared" si="4"/>
        <v>152000</v>
      </c>
      <c r="N131" s="21" t="str">
        <f>VLOOKUP(I131,'MÃ '!$A$2:$E$1048576,4,0)</f>
        <v>NL300018</v>
      </c>
      <c r="O131" s="21" t="str">
        <f>VLOOKUP(I131,'MÃ '!$A$2:$E$1048576,5,0)</f>
        <v>Cải cúc</v>
      </c>
      <c r="P131" s="21" t="str">
        <f t="shared" si="5"/>
        <v>TSG01</v>
      </c>
      <c r="Q131" s="21" t="str">
        <f>DAY(Table01[[#This Row],[NGÀY]])&amp;Table01[[#This Row],[TSG01]]&amp;Table01[[#This Row],[MÃ FAST]]</f>
        <v>6TSG01NL300018</v>
      </c>
      <c r="R131" s="21" t="str">
        <f>COUNTIF($Q$7:Q131,Q131)&amp;Q131</f>
        <v>16TSG01NL300018</v>
      </c>
      <c r="S131" s="44">
        <f>IFERROR(VLOOKUP(R131,Table1[[ct2]:[Số lượng]],13,0),0)</f>
        <v>4</v>
      </c>
      <c r="T131" s="45">
        <f>IFERROR(VLOOKUP(R131,Table1[[ct2]:[Giá]],14,0),Table01[[#This Row],[ĐƠN GIÁ]])</f>
        <v>38000</v>
      </c>
      <c r="U131" s="45">
        <f t="shared" si="6"/>
        <v>152000</v>
      </c>
      <c r="V131" s="32">
        <f t="shared" si="7"/>
        <v>0</v>
      </c>
      <c r="W131" s="45">
        <f>Table01[[#This Row],[THÀNH TIỀN FAST]]-Table01[[#This Row],[THÀNH TIỀN]]</f>
        <v>0</v>
      </c>
      <c r="X131" s="46" t="b">
        <f>Table01[[#This Row],[ĐG FAST]]=Table01[[#This Row],[ĐƠN GIÁ]]</f>
        <v>1</v>
      </c>
      <c r="Y131" s="47" t="b">
        <f>Table01[[#This Row],[THÀNH TIỀN FAST]]=Table01[[#This Row],[THÀNH TIỀN]]</f>
        <v>1</v>
      </c>
      <c r="Z131" s="48"/>
    </row>
    <row r="132" spans="1:26" x14ac:dyDescent="0.2">
      <c r="A132" s="49"/>
      <c r="B132" s="2" t="s">
        <v>359</v>
      </c>
      <c r="C132" s="49"/>
      <c r="D132" s="7" t="s">
        <v>13</v>
      </c>
      <c r="E132" s="49"/>
      <c r="F132" s="49"/>
      <c r="G132" s="49"/>
      <c r="H132" s="49"/>
      <c r="I132" s="7" t="s">
        <v>44</v>
      </c>
      <c r="J132" s="7" t="s">
        <v>17</v>
      </c>
      <c r="K132" s="28">
        <v>4</v>
      </c>
      <c r="L132" s="8">
        <v>62000</v>
      </c>
      <c r="M132" s="8">
        <f t="shared" si="4"/>
        <v>248000</v>
      </c>
      <c r="N132" s="21" t="str">
        <f>VLOOKUP(I132,'MÃ '!$A$2:$E$1048576,4,0)</f>
        <v>NL300147</v>
      </c>
      <c r="O132" s="21" t="str">
        <f>VLOOKUP(I132,'MÃ '!$A$2:$E$1048576,5,0)</f>
        <v>Xà lách Roman</v>
      </c>
      <c r="P132" s="21" t="str">
        <f t="shared" si="5"/>
        <v>TSG01</v>
      </c>
      <c r="Q132" s="21" t="str">
        <f>DAY(Table01[[#This Row],[NGÀY]])&amp;Table01[[#This Row],[TSG01]]&amp;Table01[[#This Row],[MÃ FAST]]</f>
        <v>6TSG01NL300147</v>
      </c>
      <c r="R132" s="21" t="str">
        <f>COUNTIF($Q$7:Q132,Q132)&amp;Q132</f>
        <v>16TSG01NL300147</v>
      </c>
      <c r="S132" s="44">
        <f>IFERROR(VLOOKUP(R132,Table1[[ct2]:[Số lượng]],13,0),0)</f>
        <v>4</v>
      </c>
      <c r="T132" s="45">
        <f>IFERROR(VLOOKUP(R132,Table1[[ct2]:[Giá]],14,0),Table01[[#This Row],[ĐƠN GIÁ]])</f>
        <v>62000</v>
      </c>
      <c r="U132" s="45">
        <f t="shared" si="6"/>
        <v>248000</v>
      </c>
      <c r="V132" s="32">
        <f t="shared" si="7"/>
        <v>0</v>
      </c>
      <c r="W132" s="45">
        <f>Table01[[#This Row],[THÀNH TIỀN FAST]]-Table01[[#This Row],[THÀNH TIỀN]]</f>
        <v>0</v>
      </c>
      <c r="X132" s="46" t="b">
        <f>Table01[[#This Row],[ĐG FAST]]=Table01[[#This Row],[ĐƠN GIÁ]]</f>
        <v>1</v>
      </c>
      <c r="Y132" s="47" t="b">
        <f>Table01[[#This Row],[THÀNH TIỀN FAST]]=Table01[[#This Row],[THÀNH TIỀN]]</f>
        <v>1</v>
      </c>
      <c r="Z132" s="48"/>
    </row>
    <row r="133" spans="1:26" x14ac:dyDescent="0.2">
      <c r="A133" s="49"/>
      <c r="B133" s="2" t="s">
        <v>359</v>
      </c>
      <c r="C133" s="49"/>
      <c r="D133" s="7" t="s">
        <v>13</v>
      </c>
      <c r="E133" s="49"/>
      <c r="F133" s="49"/>
      <c r="G133" s="49"/>
      <c r="H133" s="49"/>
      <c r="I133" s="7" t="s">
        <v>18</v>
      </c>
      <c r="J133" s="7" t="s">
        <v>17</v>
      </c>
      <c r="K133" s="28">
        <v>2</v>
      </c>
      <c r="L133" s="8">
        <v>45000</v>
      </c>
      <c r="M133" s="8">
        <f t="shared" si="4"/>
        <v>90000</v>
      </c>
      <c r="N133" s="21" t="str">
        <f>VLOOKUP(I133,'MÃ '!$A$2:$E$1048576,4,0)</f>
        <v>NL300203</v>
      </c>
      <c r="O133" s="21" t="str">
        <f>VLOOKUP(I133,'MÃ '!$A$2:$E$1048576,5,0)</f>
        <v>Cải bó xôi</v>
      </c>
      <c r="P133" s="21" t="str">
        <f t="shared" si="5"/>
        <v>TSG01</v>
      </c>
      <c r="Q133" s="21" t="str">
        <f>DAY(Table01[[#This Row],[NGÀY]])&amp;Table01[[#This Row],[TSG01]]&amp;Table01[[#This Row],[MÃ FAST]]</f>
        <v>6TSG01NL300203</v>
      </c>
      <c r="R133" s="21" t="str">
        <f>COUNTIF($Q$7:Q133,Q133)&amp;Q133</f>
        <v>16TSG01NL300203</v>
      </c>
      <c r="S133" s="44">
        <f>IFERROR(VLOOKUP(R133,Table1[[ct2]:[Số lượng]],13,0),0)</f>
        <v>0</v>
      </c>
      <c r="T133" s="45">
        <f>IFERROR(VLOOKUP(R133,Table1[[ct2]:[Giá]],14,0),Table01[[#This Row],[ĐƠN GIÁ]])</f>
        <v>45000</v>
      </c>
      <c r="U133" s="45">
        <f t="shared" si="6"/>
        <v>0</v>
      </c>
      <c r="V133" s="32">
        <f t="shared" si="7"/>
        <v>-2</v>
      </c>
      <c r="W133" s="45">
        <f>Table01[[#This Row],[THÀNH TIỀN FAST]]-Table01[[#This Row],[THÀNH TIỀN]]</f>
        <v>-90000</v>
      </c>
      <c r="X133" s="46" t="b">
        <f>Table01[[#This Row],[ĐG FAST]]=Table01[[#This Row],[ĐƠN GIÁ]]</f>
        <v>1</v>
      </c>
      <c r="Y133" s="47" t="b">
        <f>Table01[[#This Row],[THÀNH TIỀN FAST]]=Table01[[#This Row],[THÀNH TIỀN]]</f>
        <v>0</v>
      </c>
      <c r="Z133" s="48"/>
    </row>
    <row r="134" spans="1:26" x14ac:dyDescent="0.2">
      <c r="A134" s="49"/>
      <c r="B134" s="2" t="s">
        <v>359</v>
      </c>
      <c r="C134" s="49"/>
      <c r="D134" s="7" t="s">
        <v>13</v>
      </c>
      <c r="E134" s="49"/>
      <c r="F134" s="49"/>
      <c r="G134" s="49"/>
      <c r="H134" s="49"/>
      <c r="I134" s="7" t="s">
        <v>32</v>
      </c>
      <c r="J134" s="7" t="s">
        <v>17</v>
      </c>
      <c r="K134" s="28">
        <v>1.2</v>
      </c>
      <c r="L134" s="8">
        <v>18000</v>
      </c>
      <c r="M134" s="8">
        <f t="shared" si="4"/>
        <v>21600</v>
      </c>
      <c r="N134" s="21" t="str">
        <f>VLOOKUP(I134,'MÃ '!$A$2:$E$1048576,4,0)</f>
        <v>NL300074</v>
      </c>
      <c r="O134" s="21" t="str">
        <f>VLOOKUP(I134,'MÃ '!$A$2:$E$1048576,5,0)</f>
        <v>Lá chuối</v>
      </c>
      <c r="P134" s="21" t="str">
        <f t="shared" si="5"/>
        <v>TSG01</v>
      </c>
      <c r="Q134" s="21" t="str">
        <f>DAY(Table01[[#This Row],[NGÀY]])&amp;Table01[[#This Row],[TSG01]]&amp;Table01[[#This Row],[MÃ FAST]]</f>
        <v>6TSG01NL300074</v>
      </c>
      <c r="R134" s="21" t="str">
        <f>COUNTIF($Q$7:Q134,Q134)&amp;Q134</f>
        <v>16TSG01NL300074</v>
      </c>
      <c r="S134" s="44">
        <f>IFERROR(VLOOKUP(R134,Table1[[ct2]:[Số lượng]],13,0),0)</f>
        <v>0</v>
      </c>
      <c r="T134" s="45">
        <f>IFERROR(VLOOKUP(R134,Table1[[ct2]:[Giá]],14,0),Table01[[#This Row],[ĐƠN GIÁ]])</f>
        <v>18000</v>
      </c>
      <c r="U134" s="45">
        <f t="shared" si="6"/>
        <v>0</v>
      </c>
      <c r="V134" s="32">
        <f t="shared" si="7"/>
        <v>-1.2</v>
      </c>
      <c r="W134" s="45">
        <f>Table01[[#This Row],[THÀNH TIỀN FAST]]-Table01[[#This Row],[THÀNH TIỀN]]</f>
        <v>-21600</v>
      </c>
      <c r="X134" s="46" t="b">
        <f>Table01[[#This Row],[ĐG FAST]]=Table01[[#This Row],[ĐƠN GIÁ]]</f>
        <v>1</v>
      </c>
      <c r="Y134" s="47" t="b">
        <f>Table01[[#This Row],[THÀNH TIỀN FAST]]=Table01[[#This Row],[THÀNH TIỀN]]</f>
        <v>0</v>
      </c>
      <c r="Z134" s="48"/>
    </row>
    <row r="135" spans="1:26" x14ac:dyDescent="0.2">
      <c r="A135" s="49"/>
      <c r="B135" s="2" t="s">
        <v>359</v>
      </c>
      <c r="C135" s="49"/>
      <c r="D135" s="7" t="s">
        <v>13</v>
      </c>
      <c r="E135" s="49"/>
      <c r="F135" s="49"/>
      <c r="G135" s="49"/>
      <c r="H135" s="49"/>
      <c r="I135" s="7" t="s">
        <v>33</v>
      </c>
      <c r="J135" s="7" t="s">
        <v>17</v>
      </c>
      <c r="K135" s="28">
        <v>2</v>
      </c>
      <c r="L135" s="8">
        <v>22000</v>
      </c>
      <c r="M135" s="8">
        <f t="shared" si="4"/>
        <v>44000</v>
      </c>
      <c r="N135" s="21" t="str">
        <f>VLOOKUP(I135,'MÃ '!$A$2:$E$1048576,4,0)</f>
        <v>NL300084</v>
      </c>
      <c r="O135" s="21" t="str">
        <f>VLOOKUP(I135,'MÃ '!$A$2:$E$1048576,5,0)</f>
        <v>Mồng tơi nhặt</v>
      </c>
      <c r="P135" s="21" t="str">
        <f t="shared" si="5"/>
        <v>TSG01</v>
      </c>
      <c r="Q135" s="21" t="str">
        <f>DAY(Table01[[#This Row],[NGÀY]])&amp;Table01[[#This Row],[TSG01]]&amp;Table01[[#This Row],[MÃ FAST]]</f>
        <v>6TSG01NL300084</v>
      </c>
      <c r="R135" s="21" t="str">
        <f>COUNTIF($Q$7:Q135,Q135)&amp;Q135</f>
        <v>26TSG01NL300084</v>
      </c>
      <c r="S135" s="44">
        <f>IFERROR(VLOOKUP(R135,Table1[[ct2]:[Số lượng]],13,0),0)</f>
        <v>0</v>
      </c>
      <c r="T135" s="45">
        <f>IFERROR(VLOOKUP(R135,Table1[[ct2]:[Giá]],14,0),Table01[[#This Row],[ĐƠN GIÁ]])</f>
        <v>22000</v>
      </c>
      <c r="U135" s="45">
        <f t="shared" si="6"/>
        <v>0</v>
      </c>
      <c r="V135" s="32">
        <f t="shared" si="7"/>
        <v>-2</v>
      </c>
      <c r="W135" s="45">
        <f>Table01[[#This Row],[THÀNH TIỀN FAST]]-Table01[[#This Row],[THÀNH TIỀN]]</f>
        <v>-44000</v>
      </c>
      <c r="X135" s="46" t="b">
        <f>Table01[[#This Row],[ĐG FAST]]=Table01[[#This Row],[ĐƠN GIÁ]]</f>
        <v>1</v>
      </c>
      <c r="Y135" s="47" t="b">
        <f>Table01[[#This Row],[THÀNH TIỀN FAST]]=Table01[[#This Row],[THÀNH TIỀN]]</f>
        <v>0</v>
      </c>
      <c r="Z135" s="48"/>
    </row>
    <row r="136" spans="1:26" x14ac:dyDescent="0.2">
      <c r="A136" s="49"/>
      <c r="B136" s="2" t="s">
        <v>359</v>
      </c>
      <c r="C136" s="49"/>
      <c r="D136" s="7" t="s">
        <v>13</v>
      </c>
      <c r="E136" s="49"/>
      <c r="F136" s="49"/>
      <c r="G136" s="49"/>
      <c r="H136" s="49"/>
      <c r="I136" s="7" t="s">
        <v>44</v>
      </c>
      <c r="J136" s="7" t="s">
        <v>17</v>
      </c>
      <c r="K136" s="28">
        <v>2</v>
      </c>
      <c r="L136" s="8">
        <v>62000</v>
      </c>
      <c r="M136" s="8">
        <f t="shared" ref="M136:M199" si="8">K136*L136</f>
        <v>124000</v>
      </c>
      <c r="N136" s="21" t="str">
        <f>VLOOKUP(I136,'MÃ '!$A$2:$E$1048576,4,0)</f>
        <v>NL300147</v>
      </c>
      <c r="O136" s="21" t="str">
        <f>VLOOKUP(I136,'MÃ '!$A$2:$E$1048576,5,0)</f>
        <v>Xà lách Roman</v>
      </c>
      <c r="P136" s="21" t="str">
        <f t="shared" ref="P136:P199" si="9">$P$6</f>
        <v>TSG01</v>
      </c>
      <c r="Q136" s="21" t="str">
        <f>DAY(Table01[[#This Row],[NGÀY]])&amp;Table01[[#This Row],[TSG01]]&amp;Table01[[#This Row],[MÃ FAST]]</f>
        <v>6TSG01NL300147</v>
      </c>
      <c r="R136" s="21" t="str">
        <f>COUNTIF($Q$7:Q136,Q136)&amp;Q136</f>
        <v>26TSG01NL300147</v>
      </c>
      <c r="S136" s="44">
        <f>IFERROR(VLOOKUP(R136,Table1[[ct2]:[Số lượng]],13,0),0)</f>
        <v>0</v>
      </c>
      <c r="T136" s="45">
        <f>IFERROR(VLOOKUP(R136,Table1[[ct2]:[Giá]],14,0),Table01[[#This Row],[ĐƠN GIÁ]])</f>
        <v>62000</v>
      </c>
      <c r="U136" s="45">
        <f t="shared" ref="U136:U199" si="10">IFERROR((T136*S136),"0")</f>
        <v>0</v>
      </c>
      <c r="V136" s="32">
        <f t="shared" ref="V136:V199" si="11">S136-K136</f>
        <v>-2</v>
      </c>
      <c r="W136" s="45">
        <f>Table01[[#This Row],[THÀNH TIỀN FAST]]-Table01[[#This Row],[THÀNH TIỀN]]</f>
        <v>-124000</v>
      </c>
      <c r="X136" s="46" t="b">
        <f>Table01[[#This Row],[ĐG FAST]]=Table01[[#This Row],[ĐƠN GIÁ]]</f>
        <v>1</v>
      </c>
      <c r="Y136" s="47" t="b">
        <f>Table01[[#This Row],[THÀNH TIỀN FAST]]=Table01[[#This Row],[THÀNH TIỀN]]</f>
        <v>0</v>
      </c>
      <c r="Z136" s="48"/>
    </row>
    <row r="137" spans="1:26" x14ac:dyDescent="0.2">
      <c r="A137" s="49"/>
      <c r="B137" s="2" t="s">
        <v>360</v>
      </c>
      <c r="C137" s="49"/>
      <c r="D137" s="7" t="s">
        <v>13</v>
      </c>
      <c r="E137" s="49"/>
      <c r="F137" s="49"/>
      <c r="G137" s="49"/>
      <c r="H137" s="49"/>
      <c r="I137" s="7" t="s">
        <v>20</v>
      </c>
      <c r="J137" s="7" t="s">
        <v>17</v>
      </c>
      <c r="K137" s="28">
        <v>5.6</v>
      </c>
      <c r="L137" s="8">
        <v>18000</v>
      </c>
      <c r="M137" s="8">
        <f t="shared" si="8"/>
        <v>100800</v>
      </c>
      <c r="N137" s="21" t="str">
        <f>VLOOKUP(I137,'MÃ '!$A$2:$E$1048576,4,0)</f>
        <v>NL300022</v>
      </c>
      <c r="O137" s="21" t="str">
        <f>VLOOKUP(I137,'MÃ '!$A$2:$E$1048576,5,0)</f>
        <v>Cải thảo</v>
      </c>
      <c r="P137" s="21" t="str">
        <f t="shared" si="9"/>
        <v>TSG01</v>
      </c>
      <c r="Q137" s="21" t="str">
        <f>DAY(Table01[[#This Row],[NGÀY]])&amp;Table01[[#This Row],[TSG01]]&amp;Table01[[#This Row],[MÃ FAST]]</f>
        <v>7TSG01NL300022</v>
      </c>
      <c r="R137" s="21" t="str">
        <f>COUNTIF($Q$7:Q137,Q137)&amp;Q137</f>
        <v>17TSG01NL300022</v>
      </c>
      <c r="S137" s="44">
        <f>IFERROR(VLOOKUP(R137,Table1[[ct2]:[Số lượng]],13,0),0)</f>
        <v>4.8</v>
      </c>
      <c r="T137" s="45">
        <f>IFERROR(VLOOKUP(R137,Table1[[ct2]:[Giá]],14,0),Table01[[#This Row],[ĐƠN GIÁ]])</f>
        <v>18000</v>
      </c>
      <c r="U137" s="45">
        <f t="shared" si="10"/>
        <v>86400</v>
      </c>
      <c r="V137" s="32">
        <f t="shared" si="11"/>
        <v>-0.79999999999999982</v>
      </c>
      <c r="W137" s="45">
        <f>Table01[[#This Row],[THÀNH TIỀN FAST]]-Table01[[#This Row],[THÀNH TIỀN]]</f>
        <v>-14400</v>
      </c>
      <c r="X137" s="46" t="b">
        <f>Table01[[#This Row],[ĐG FAST]]=Table01[[#This Row],[ĐƠN GIÁ]]</f>
        <v>1</v>
      </c>
      <c r="Y137" s="47" t="b">
        <f>Table01[[#This Row],[THÀNH TIỀN FAST]]=Table01[[#This Row],[THÀNH TIỀN]]</f>
        <v>0</v>
      </c>
      <c r="Z137" s="48"/>
    </row>
    <row r="138" spans="1:26" x14ac:dyDescent="0.2">
      <c r="A138" s="49"/>
      <c r="B138" s="2" t="s">
        <v>360</v>
      </c>
      <c r="C138" s="49"/>
      <c r="D138" s="7" t="s">
        <v>13</v>
      </c>
      <c r="E138" s="49"/>
      <c r="F138" s="49"/>
      <c r="G138" s="49"/>
      <c r="H138" s="49"/>
      <c r="I138" s="7" t="s">
        <v>24</v>
      </c>
      <c r="J138" s="7" t="s">
        <v>17</v>
      </c>
      <c r="K138" s="28">
        <v>2.1</v>
      </c>
      <c r="L138" s="8">
        <v>47000</v>
      </c>
      <c r="M138" s="8">
        <f t="shared" si="8"/>
        <v>98700</v>
      </c>
      <c r="N138" s="21" t="str">
        <f>VLOOKUP(I138,'MÃ '!$A$2:$E$1048576,4,0)</f>
        <v>NL300036</v>
      </c>
      <c r="O138" s="21" t="str">
        <f>VLOOKUP(I138,'MÃ '!$A$2:$E$1048576,5,0)</f>
        <v>Củ sen</v>
      </c>
      <c r="P138" s="21" t="str">
        <f t="shared" si="9"/>
        <v>TSG01</v>
      </c>
      <c r="Q138" s="21" t="str">
        <f>DAY(Table01[[#This Row],[NGÀY]])&amp;Table01[[#This Row],[TSG01]]&amp;Table01[[#This Row],[MÃ FAST]]</f>
        <v>7TSG01NL300036</v>
      </c>
      <c r="R138" s="21" t="str">
        <f>COUNTIF($Q$7:Q138,Q138)&amp;Q138</f>
        <v>17TSG01NL300036</v>
      </c>
      <c r="S138" s="44">
        <f>IFERROR(VLOOKUP(R138,Table1[[ct2]:[Số lượng]],13,0),0)</f>
        <v>2.1</v>
      </c>
      <c r="T138" s="45">
        <f>IFERROR(VLOOKUP(R138,Table1[[ct2]:[Giá]],14,0),Table01[[#This Row],[ĐƠN GIÁ]])</f>
        <v>47000</v>
      </c>
      <c r="U138" s="45">
        <f t="shared" si="10"/>
        <v>98700</v>
      </c>
      <c r="V138" s="32">
        <f t="shared" si="11"/>
        <v>0</v>
      </c>
      <c r="W138" s="45">
        <f>Table01[[#This Row],[THÀNH TIỀN FAST]]-Table01[[#This Row],[THÀNH TIỀN]]</f>
        <v>0</v>
      </c>
      <c r="X138" s="46" t="b">
        <f>Table01[[#This Row],[ĐG FAST]]=Table01[[#This Row],[ĐƠN GIÁ]]</f>
        <v>1</v>
      </c>
      <c r="Y138" s="47" t="b">
        <f>Table01[[#This Row],[THÀNH TIỀN FAST]]=Table01[[#This Row],[THÀNH TIỀN]]</f>
        <v>1</v>
      </c>
      <c r="Z138" s="48"/>
    </row>
    <row r="139" spans="1:26" x14ac:dyDescent="0.2">
      <c r="A139" s="49"/>
      <c r="B139" s="2" t="s">
        <v>360</v>
      </c>
      <c r="C139" s="49"/>
      <c r="D139" s="7" t="s">
        <v>13</v>
      </c>
      <c r="E139" s="49"/>
      <c r="F139" s="49"/>
      <c r="G139" s="49"/>
      <c r="H139" s="49"/>
      <c r="I139" s="7" t="s">
        <v>27</v>
      </c>
      <c r="J139" s="7" t="s">
        <v>17</v>
      </c>
      <c r="K139" s="28">
        <v>1</v>
      </c>
      <c r="L139" s="8">
        <v>55000</v>
      </c>
      <c r="M139" s="8">
        <f t="shared" si="8"/>
        <v>55000</v>
      </c>
      <c r="N139" s="21" t="str">
        <f>VLOOKUP(I139,'MÃ '!$A$2:$E$1048576,4,0)</f>
        <v>NL300058</v>
      </c>
      <c r="O139" s="21" t="str">
        <f>VLOOKUP(I139,'MÃ '!$A$2:$E$1048576,5,0)</f>
        <v>Hành lá</v>
      </c>
      <c r="P139" s="21" t="str">
        <f t="shared" si="9"/>
        <v>TSG01</v>
      </c>
      <c r="Q139" s="21" t="str">
        <f>DAY(Table01[[#This Row],[NGÀY]])&amp;Table01[[#This Row],[TSG01]]&amp;Table01[[#This Row],[MÃ FAST]]</f>
        <v>7TSG01NL300058</v>
      </c>
      <c r="R139" s="21" t="str">
        <f>COUNTIF($Q$7:Q139,Q139)&amp;Q139</f>
        <v>17TSG01NL300058</v>
      </c>
      <c r="S139" s="44">
        <f>IFERROR(VLOOKUP(R139,Table1[[ct2]:[Số lượng]],13,0),0)</f>
        <v>1</v>
      </c>
      <c r="T139" s="45">
        <f>IFERROR(VLOOKUP(R139,Table1[[ct2]:[Giá]],14,0),Table01[[#This Row],[ĐƠN GIÁ]])</f>
        <v>55000</v>
      </c>
      <c r="U139" s="45">
        <f t="shared" si="10"/>
        <v>55000</v>
      </c>
      <c r="V139" s="32">
        <f t="shared" si="11"/>
        <v>0</v>
      </c>
      <c r="W139" s="45">
        <f>Table01[[#This Row],[THÀNH TIỀN FAST]]-Table01[[#This Row],[THÀNH TIỀN]]</f>
        <v>0</v>
      </c>
      <c r="X139" s="46" t="b">
        <f>Table01[[#This Row],[ĐG FAST]]=Table01[[#This Row],[ĐƠN GIÁ]]</f>
        <v>1</v>
      </c>
      <c r="Y139" s="47" t="b">
        <f>Table01[[#This Row],[THÀNH TIỀN FAST]]=Table01[[#This Row],[THÀNH TIỀN]]</f>
        <v>1</v>
      </c>
      <c r="Z139" s="48"/>
    </row>
    <row r="140" spans="1:26" x14ac:dyDescent="0.2">
      <c r="A140" s="49"/>
      <c r="B140" s="2" t="s">
        <v>360</v>
      </c>
      <c r="C140" s="49"/>
      <c r="D140" s="7" t="s">
        <v>13</v>
      </c>
      <c r="E140" s="49"/>
      <c r="F140" s="49"/>
      <c r="G140" s="49"/>
      <c r="H140" s="49"/>
      <c r="I140" s="7" t="s">
        <v>28</v>
      </c>
      <c r="J140" s="7" t="s">
        <v>29</v>
      </c>
      <c r="K140" s="28">
        <v>1</v>
      </c>
      <c r="L140" s="8">
        <v>80000</v>
      </c>
      <c r="M140" s="8">
        <f t="shared" si="8"/>
        <v>80000</v>
      </c>
      <c r="N140" s="21" t="str">
        <f>VLOOKUP(I140,'MÃ '!$A$2:$E$1048576,4,0)</f>
        <v>NL300218</v>
      </c>
      <c r="O140" s="21" t="str">
        <f>VLOOKUP(I140,'MÃ '!$A$2:$E$1048576,5,0)</f>
        <v>Hoa cúc (decor) bó</v>
      </c>
      <c r="P140" s="21" t="str">
        <f t="shared" si="9"/>
        <v>TSG01</v>
      </c>
      <c r="Q140" s="21" t="str">
        <f>DAY(Table01[[#This Row],[NGÀY]])&amp;Table01[[#This Row],[TSG01]]&amp;Table01[[#This Row],[MÃ FAST]]</f>
        <v>7TSG01NL300218</v>
      </c>
      <c r="R140" s="21" t="str">
        <f>COUNTIF($Q$7:Q140,Q140)&amp;Q140</f>
        <v>17TSG01NL300218</v>
      </c>
      <c r="S140" s="44">
        <f>IFERROR(VLOOKUP(R140,Table1[[ct2]:[Số lượng]],13,0),0)</f>
        <v>1</v>
      </c>
      <c r="T140" s="45">
        <f>IFERROR(VLOOKUP(R140,Table1[[ct2]:[Giá]],14,0),Table01[[#This Row],[ĐƠN GIÁ]])</f>
        <v>40000</v>
      </c>
      <c r="U140" s="45">
        <f t="shared" si="10"/>
        <v>40000</v>
      </c>
      <c r="V140" s="32">
        <f t="shared" si="11"/>
        <v>0</v>
      </c>
      <c r="W140" s="45">
        <f>Table01[[#This Row],[THÀNH TIỀN FAST]]-Table01[[#This Row],[THÀNH TIỀN]]</f>
        <v>-40000</v>
      </c>
      <c r="X140" s="46" t="b">
        <f>Table01[[#This Row],[ĐG FAST]]=Table01[[#This Row],[ĐƠN GIÁ]]</f>
        <v>0</v>
      </c>
      <c r="Y140" s="47" t="b">
        <f>Table01[[#This Row],[THÀNH TIỀN FAST]]=Table01[[#This Row],[THÀNH TIỀN]]</f>
        <v>0</v>
      </c>
      <c r="Z140" s="48"/>
    </row>
    <row r="141" spans="1:26" x14ac:dyDescent="0.2">
      <c r="A141" s="49"/>
      <c r="B141" s="2" t="s">
        <v>360</v>
      </c>
      <c r="C141" s="49"/>
      <c r="D141" s="7" t="s">
        <v>13</v>
      </c>
      <c r="E141" s="49"/>
      <c r="F141" s="49"/>
      <c r="G141" s="49"/>
      <c r="H141" s="49"/>
      <c r="I141" s="7" t="s">
        <v>33</v>
      </c>
      <c r="J141" s="7" t="s">
        <v>17</v>
      </c>
      <c r="K141" s="28">
        <v>2.2000000000000002</v>
      </c>
      <c r="L141" s="8">
        <v>22000</v>
      </c>
      <c r="M141" s="8">
        <f t="shared" si="8"/>
        <v>48400.000000000007</v>
      </c>
      <c r="N141" s="21" t="str">
        <f>VLOOKUP(I141,'MÃ '!$A$2:$E$1048576,4,0)</f>
        <v>NL300084</v>
      </c>
      <c r="O141" s="21" t="str">
        <f>VLOOKUP(I141,'MÃ '!$A$2:$E$1048576,5,0)</f>
        <v>Mồng tơi nhặt</v>
      </c>
      <c r="P141" s="21" t="str">
        <f t="shared" si="9"/>
        <v>TSG01</v>
      </c>
      <c r="Q141" s="21" t="str">
        <f>DAY(Table01[[#This Row],[NGÀY]])&amp;Table01[[#This Row],[TSG01]]&amp;Table01[[#This Row],[MÃ FAST]]</f>
        <v>7TSG01NL300084</v>
      </c>
      <c r="R141" s="21" t="str">
        <f>COUNTIF($Q$7:Q141,Q141)&amp;Q141</f>
        <v>17TSG01NL300084</v>
      </c>
      <c r="S141" s="44">
        <f>IFERROR(VLOOKUP(R141,Table1[[ct2]:[Số lượng]],13,0),0)</f>
        <v>1.8</v>
      </c>
      <c r="T141" s="45">
        <f>IFERROR(VLOOKUP(R141,Table1[[ct2]:[Giá]],14,0),Table01[[#This Row],[ĐƠN GIÁ]])</f>
        <v>22000</v>
      </c>
      <c r="U141" s="45">
        <f t="shared" si="10"/>
        <v>39600</v>
      </c>
      <c r="V141" s="32">
        <f t="shared" si="11"/>
        <v>-0.40000000000000013</v>
      </c>
      <c r="W141" s="45">
        <f>Table01[[#This Row],[THÀNH TIỀN FAST]]-Table01[[#This Row],[THÀNH TIỀN]]</f>
        <v>-8800.0000000000073</v>
      </c>
      <c r="X141" s="46" t="b">
        <f>Table01[[#This Row],[ĐG FAST]]=Table01[[#This Row],[ĐƠN GIÁ]]</f>
        <v>1</v>
      </c>
      <c r="Y141" s="47" t="b">
        <f>Table01[[#This Row],[THÀNH TIỀN FAST]]=Table01[[#This Row],[THÀNH TIỀN]]</f>
        <v>0</v>
      </c>
      <c r="Z141" s="48"/>
    </row>
    <row r="142" spans="1:26" x14ac:dyDescent="0.2">
      <c r="A142" s="49"/>
      <c r="B142" s="2" t="s">
        <v>360</v>
      </c>
      <c r="C142" s="49"/>
      <c r="D142" s="7" t="s">
        <v>13</v>
      </c>
      <c r="E142" s="49"/>
      <c r="F142" s="49"/>
      <c r="G142" s="49"/>
      <c r="H142" s="49"/>
      <c r="I142" s="7" t="s">
        <v>34</v>
      </c>
      <c r="J142" s="7" t="s">
        <v>17</v>
      </c>
      <c r="K142" s="28">
        <v>2</v>
      </c>
      <c r="L142" s="8">
        <v>145000</v>
      </c>
      <c r="M142" s="8">
        <f t="shared" si="8"/>
        <v>290000</v>
      </c>
      <c r="N142" s="21" t="str">
        <f>VLOOKUP(I142,'MÃ '!$A$2:$E$1048576,4,0)</f>
        <v>NL300090</v>
      </c>
      <c r="O142" s="21" t="str">
        <f>VLOOKUP(I142,'MÃ '!$A$2:$E$1048576,5,0)</f>
        <v>Nấm đông cô tươi</v>
      </c>
      <c r="P142" s="21" t="str">
        <f t="shared" si="9"/>
        <v>TSG01</v>
      </c>
      <c r="Q142" s="21" t="str">
        <f>DAY(Table01[[#This Row],[NGÀY]])&amp;Table01[[#This Row],[TSG01]]&amp;Table01[[#This Row],[MÃ FAST]]</f>
        <v>7TSG01NL300090</v>
      </c>
      <c r="R142" s="21" t="str">
        <f>COUNTIF($Q$7:Q142,Q142)&amp;Q142</f>
        <v>17TSG01NL300090</v>
      </c>
      <c r="S142" s="44">
        <f>IFERROR(VLOOKUP(R142,Table1[[ct2]:[Số lượng]],13,0),0)</f>
        <v>2</v>
      </c>
      <c r="T142" s="45">
        <f>IFERROR(VLOOKUP(R142,Table1[[ct2]:[Giá]],14,0),Table01[[#This Row],[ĐƠN GIÁ]])</f>
        <v>145000</v>
      </c>
      <c r="U142" s="45">
        <f t="shared" si="10"/>
        <v>290000</v>
      </c>
      <c r="V142" s="32">
        <f t="shared" si="11"/>
        <v>0</v>
      </c>
      <c r="W142" s="45">
        <f>Table01[[#This Row],[THÀNH TIỀN FAST]]-Table01[[#This Row],[THÀNH TIỀN]]</f>
        <v>0</v>
      </c>
      <c r="X142" s="46" t="b">
        <f>Table01[[#This Row],[ĐG FAST]]=Table01[[#This Row],[ĐƠN GIÁ]]</f>
        <v>1</v>
      </c>
      <c r="Y142" s="47" t="b">
        <f>Table01[[#This Row],[THÀNH TIỀN FAST]]=Table01[[#This Row],[THÀNH TIỀN]]</f>
        <v>1</v>
      </c>
      <c r="Z142" s="48"/>
    </row>
    <row r="143" spans="1:26" x14ac:dyDescent="0.2">
      <c r="A143" s="49"/>
      <c r="B143" s="2" t="s">
        <v>360</v>
      </c>
      <c r="C143" s="49"/>
      <c r="D143" s="7" t="s">
        <v>13</v>
      </c>
      <c r="E143" s="49"/>
      <c r="F143" s="49"/>
      <c r="G143" s="49"/>
      <c r="H143" s="49"/>
      <c r="I143" s="7" t="s">
        <v>35</v>
      </c>
      <c r="J143" s="7" t="s">
        <v>17</v>
      </c>
      <c r="K143" s="28">
        <v>3</v>
      </c>
      <c r="L143" s="8">
        <v>47000</v>
      </c>
      <c r="M143" s="8">
        <f t="shared" si="8"/>
        <v>141000</v>
      </c>
      <c r="N143" s="21" t="str">
        <f>VLOOKUP(I143,'MÃ '!$A$2:$E$1048576,4,0)</f>
        <v>NL300091</v>
      </c>
      <c r="O143" s="21" t="str">
        <f>VLOOKUP(I143,'MÃ '!$A$2:$E$1048576,5,0)</f>
        <v>Nấm đùi gà</v>
      </c>
      <c r="P143" s="21" t="str">
        <f t="shared" si="9"/>
        <v>TSG01</v>
      </c>
      <c r="Q143" s="21" t="str">
        <f>DAY(Table01[[#This Row],[NGÀY]])&amp;Table01[[#This Row],[TSG01]]&amp;Table01[[#This Row],[MÃ FAST]]</f>
        <v>7TSG01NL300091</v>
      </c>
      <c r="R143" s="21" t="str">
        <f>COUNTIF($Q$7:Q143,Q143)&amp;Q143</f>
        <v>17TSG01NL300091</v>
      </c>
      <c r="S143" s="44">
        <f>IFERROR(VLOOKUP(R143,Table1[[ct2]:[Số lượng]],13,0),0)</f>
        <v>3</v>
      </c>
      <c r="T143" s="45">
        <f>IFERROR(VLOOKUP(R143,Table1[[ct2]:[Giá]],14,0),Table01[[#This Row],[ĐƠN GIÁ]])</f>
        <v>47000</v>
      </c>
      <c r="U143" s="45">
        <f t="shared" si="10"/>
        <v>141000</v>
      </c>
      <c r="V143" s="32">
        <f t="shared" si="11"/>
        <v>0</v>
      </c>
      <c r="W143" s="45">
        <f>Table01[[#This Row],[THÀNH TIỀN FAST]]-Table01[[#This Row],[THÀNH TIỀN]]</f>
        <v>0</v>
      </c>
      <c r="X143" s="46" t="b">
        <f>Table01[[#This Row],[ĐG FAST]]=Table01[[#This Row],[ĐƠN GIÁ]]</f>
        <v>1</v>
      </c>
      <c r="Y143" s="47" t="b">
        <f>Table01[[#This Row],[THÀNH TIỀN FAST]]=Table01[[#This Row],[THÀNH TIỀN]]</f>
        <v>1</v>
      </c>
      <c r="Z143" s="48"/>
    </row>
    <row r="144" spans="1:26" x14ac:dyDescent="0.2">
      <c r="A144" s="49"/>
      <c r="B144" s="2" t="s">
        <v>360</v>
      </c>
      <c r="C144" s="49"/>
      <c r="D144" s="7" t="s">
        <v>13</v>
      </c>
      <c r="E144" s="49"/>
      <c r="F144" s="49"/>
      <c r="G144" s="49"/>
      <c r="H144" s="49"/>
      <c r="I144" s="7" t="s">
        <v>50</v>
      </c>
      <c r="J144" s="7" t="s">
        <v>17</v>
      </c>
      <c r="K144" s="28">
        <v>6</v>
      </c>
      <c r="L144" s="8">
        <v>45000</v>
      </c>
      <c r="M144" s="8">
        <f t="shared" si="8"/>
        <v>270000</v>
      </c>
      <c r="N144" s="21" t="str">
        <f>VLOOKUP(I144,'MÃ '!$A$2:$E$1048576,4,0)</f>
        <v>NL300096</v>
      </c>
      <c r="O144" s="21" t="str">
        <f>VLOOKUP(I144,'MÃ '!$A$2:$E$1048576,5,0)</f>
        <v>Nấm kim châm tươi</v>
      </c>
      <c r="P144" s="21" t="str">
        <f t="shared" si="9"/>
        <v>TSG01</v>
      </c>
      <c r="Q144" s="21" t="str">
        <f>DAY(Table01[[#This Row],[NGÀY]])&amp;Table01[[#This Row],[TSG01]]&amp;Table01[[#This Row],[MÃ FAST]]</f>
        <v>7TSG01NL300096</v>
      </c>
      <c r="R144" s="21" t="str">
        <f>COUNTIF($Q$7:Q144,Q144)&amp;Q144</f>
        <v>17TSG01NL300096</v>
      </c>
      <c r="S144" s="44">
        <f>IFERROR(VLOOKUP(R144,Table1[[ct2]:[Số lượng]],13,0),0)</f>
        <v>6</v>
      </c>
      <c r="T144" s="45">
        <f>IFERROR(VLOOKUP(R144,Table1[[ct2]:[Giá]],14,0),Table01[[#This Row],[ĐƠN GIÁ]])</f>
        <v>45000</v>
      </c>
      <c r="U144" s="45">
        <f t="shared" si="10"/>
        <v>270000</v>
      </c>
      <c r="V144" s="32">
        <f t="shared" si="11"/>
        <v>0</v>
      </c>
      <c r="W144" s="45">
        <f>Table01[[#This Row],[THÀNH TIỀN FAST]]-Table01[[#This Row],[THÀNH TIỀN]]</f>
        <v>0</v>
      </c>
      <c r="X144" s="46" t="b">
        <f>Table01[[#This Row],[ĐG FAST]]=Table01[[#This Row],[ĐƠN GIÁ]]</f>
        <v>1</v>
      </c>
      <c r="Y144" s="47" t="b">
        <f>Table01[[#This Row],[THÀNH TIỀN FAST]]=Table01[[#This Row],[THÀNH TIỀN]]</f>
        <v>1</v>
      </c>
      <c r="Z144" s="48"/>
    </row>
    <row r="145" spans="1:26" x14ac:dyDescent="0.2">
      <c r="A145" s="49"/>
      <c r="B145" s="2" t="s">
        <v>360</v>
      </c>
      <c r="C145" s="49"/>
      <c r="D145" s="7" t="s">
        <v>13</v>
      </c>
      <c r="E145" s="49"/>
      <c r="F145" s="49"/>
      <c r="G145" s="49"/>
      <c r="H145" s="49"/>
      <c r="I145" s="7" t="s">
        <v>38</v>
      </c>
      <c r="J145" s="7" t="s">
        <v>17</v>
      </c>
      <c r="K145" s="28">
        <v>4</v>
      </c>
      <c r="L145" s="8">
        <v>95000</v>
      </c>
      <c r="M145" s="8">
        <f t="shared" si="8"/>
        <v>380000</v>
      </c>
      <c r="N145" s="21" t="str">
        <f>VLOOKUP(I145,'MÃ '!$A$2:$E$1048576,4,0)</f>
        <v>NL300098</v>
      </c>
      <c r="O145" s="21" t="str">
        <f>VLOOKUP(I145,'MÃ '!$A$2:$E$1048576,5,0)</f>
        <v>Nấm Linh Chi trắng</v>
      </c>
      <c r="P145" s="21" t="str">
        <f t="shared" si="9"/>
        <v>TSG01</v>
      </c>
      <c r="Q145" s="21" t="str">
        <f>DAY(Table01[[#This Row],[NGÀY]])&amp;Table01[[#This Row],[TSG01]]&amp;Table01[[#This Row],[MÃ FAST]]</f>
        <v>7TSG01NL300098</v>
      </c>
      <c r="R145" s="21" t="str">
        <f>COUNTIF($Q$7:Q145,Q145)&amp;Q145</f>
        <v>17TSG01NL300098</v>
      </c>
      <c r="S145" s="44">
        <f>IFERROR(VLOOKUP(R145,Table1[[ct2]:[Số lượng]],13,0),0)</f>
        <v>4</v>
      </c>
      <c r="T145" s="45">
        <f>IFERROR(VLOOKUP(R145,Table1[[ct2]:[Giá]],14,0),Table01[[#This Row],[ĐƠN GIÁ]])</f>
        <v>95000</v>
      </c>
      <c r="U145" s="45">
        <f t="shared" si="10"/>
        <v>380000</v>
      </c>
      <c r="V145" s="32">
        <f t="shared" si="11"/>
        <v>0</v>
      </c>
      <c r="W145" s="45">
        <f>Table01[[#This Row],[THÀNH TIỀN FAST]]-Table01[[#This Row],[THÀNH TIỀN]]</f>
        <v>0</v>
      </c>
      <c r="X145" s="46" t="b">
        <f>Table01[[#This Row],[ĐG FAST]]=Table01[[#This Row],[ĐƠN GIÁ]]</f>
        <v>1</v>
      </c>
      <c r="Y145" s="47" t="b">
        <f>Table01[[#This Row],[THÀNH TIỀN FAST]]=Table01[[#This Row],[THÀNH TIỀN]]</f>
        <v>1</v>
      </c>
      <c r="Z145" s="48"/>
    </row>
    <row r="146" spans="1:26" x14ac:dyDescent="0.2">
      <c r="A146" s="49"/>
      <c r="B146" s="2" t="s">
        <v>360</v>
      </c>
      <c r="C146" s="49"/>
      <c r="D146" s="7" t="s">
        <v>13</v>
      </c>
      <c r="E146" s="49"/>
      <c r="F146" s="49"/>
      <c r="G146" s="49"/>
      <c r="H146" s="49"/>
      <c r="I146" s="7" t="s">
        <v>39</v>
      </c>
      <c r="J146" s="7" t="s">
        <v>17</v>
      </c>
      <c r="K146" s="28">
        <v>1.1000000000000001</v>
      </c>
      <c r="L146" s="8">
        <v>45000</v>
      </c>
      <c r="M146" s="8">
        <f t="shared" si="8"/>
        <v>49500.000000000007</v>
      </c>
      <c r="N146" s="21" t="str">
        <f>VLOOKUP(I146,'MÃ '!$A$2:$E$1048576,4,0)</f>
        <v>NL300085</v>
      </c>
      <c r="O146" s="21" t="str">
        <f>VLOOKUP(I146,'MÃ '!$A$2:$E$1048576,5,0)</f>
        <v>Mùi ta ( Ngò rí )</v>
      </c>
      <c r="P146" s="21" t="str">
        <f t="shared" si="9"/>
        <v>TSG01</v>
      </c>
      <c r="Q146" s="21" t="str">
        <f>DAY(Table01[[#This Row],[NGÀY]])&amp;Table01[[#This Row],[TSG01]]&amp;Table01[[#This Row],[MÃ FAST]]</f>
        <v>7TSG01NL300085</v>
      </c>
      <c r="R146" s="21" t="str">
        <f>COUNTIF($Q$7:Q146,Q146)&amp;Q146</f>
        <v>17TSG01NL300085</v>
      </c>
      <c r="S146" s="44">
        <f>IFERROR(VLOOKUP(R146,Table1[[ct2]:[Số lượng]],13,0),0)</f>
        <v>1</v>
      </c>
      <c r="T146" s="45">
        <f>IFERROR(VLOOKUP(R146,Table1[[ct2]:[Giá]],14,0),Table01[[#This Row],[ĐƠN GIÁ]])</f>
        <v>45000</v>
      </c>
      <c r="U146" s="45">
        <f t="shared" si="10"/>
        <v>45000</v>
      </c>
      <c r="V146" s="32">
        <f t="shared" si="11"/>
        <v>-0.10000000000000009</v>
      </c>
      <c r="W146" s="45">
        <f>Table01[[#This Row],[THÀNH TIỀN FAST]]-Table01[[#This Row],[THÀNH TIỀN]]</f>
        <v>-4500.0000000000073</v>
      </c>
      <c r="X146" s="46" t="b">
        <f>Table01[[#This Row],[ĐG FAST]]=Table01[[#This Row],[ĐƠN GIÁ]]</f>
        <v>1</v>
      </c>
      <c r="Y146" s="47" t="b">
        <f>Table01[[#This Row],[THÀNH TIỀN FAST]]=Table01[[#This Row],[THÀNH TIỀN]]</f>
        <v>0</v>
      </c>
      <c r="Z146" s="48"/>
    </row>
    <row r="147" spans="1:26" x14ac:dyDescent="0.2">
      <c r="A147" s="49"/>
      <c r="B147" s="2" t="s">
        <v>360</v>
      </c>
      <c r="C147" s="49"/>
      <c r="D147" s="7" t="s">
        <v>13</v>
      </c>
      <c r="E147" s="49"/>
      <c r="F147" s="49"/>
      <c r="G147" s="49"/>
      <c r="H147" s="49"/>
      <c r="I147" s="7" t="s">
        <v>42</v>
      </c>
      <c r="J147" s="7" t="s">
        <v>17</v>
      </c>
      <c r="K147" s="28">
        <v>4</v>
      </c>
      <c r="L147" s="8">
        <v>38000</v>
      </c>
      <c r="M147" s="8">
        <f t="shared" si="8"/>
        <v>152000</v>
      </c>
      <c r="N147" s="21" t="str">
        <f>VLOOKUP(I147,'MÃ '!$A$2:$E$1048576,4,0)</f>
        <v>NL300018</v>
      </c>
      <c r="O147" s="21" t="str">
        <f>VLOOKUP(I147,'MÃ '!$A$2:$E$1048576,5,0)</f>
        <v>Cải cúc</v>
      </c>
      <c r="P147" s="21" t="str">
        <f t="shared" si="9"/>
        <v>TSG01</v>
      </c>
      <c r="Q147" s="21" t="str">
        <f>DAY(Table01[[#This Row],[NGÀY]])&amp;Table01[[#This Row],[TSG01]]&amp;Table01[[#This Row],[MÃ FAST]]</f>
        <v>7TSG01NL300018</v>
      </c>
      <c r="R147" s="21" t="str">
        <f>COUNTIF($Q$7:Q147,Q147)&amp;Q147</f>
        <v>17TSG01NL300018</v>
      </c>
      <c r="S147" s="44">
        <f>IFERROR(VLOOKUP(R147,Table1[[ct2]:[Số lượng]],13,0),0)</f>
        <v>3.5</v>
      </c>
      <c r="T147" s="45">
        <f>IFERROR(VLOOKUP(R147,Table1[[ct2]:[Giá]],14,0),Table01[[#This Row],[ĐƠN GIÁ]])</f>
        <v>38000</v>
      </c>
      <c r="U147" s="45">
        <f t="shared" si="10"/>
        <v>133000</v>
      </c>
      <c r="V147" s="32">
        <f t="shared" si="11"/>
        <v>-0.5</v>
      </c>
      <c r="W147" s="45">
        <f>Table01[[#This Row],[THÀNH TIỀN FAST]]-Table01[[#This Row],[THÀNH TIỀN]]</f>
        <v>-19000</v>
      </c>
      <c r="X147" s="46" t="b">
        <f>Table01[[#This Row],[ĐG FAST]]=Table01[[#This Row],[ĐƠN GIÁ]]</f>
        <v>1</v>
      </c>
      <c r="Y147" s="47" t="b">
        <f>Table01[[#This Row],[THÀNH TIỀN FAST]]=Table01[[#This Row],[THÀNH TIỀN]]</f>
        <v>0</v>
      </c>
      <c r="Z147" s="48"/>
    </row>
    <row r="148" spans="1:26" x14ac:dyDescent="0.2">
      <c r="A148" s="49"/>
      <c r="B148" s="2" t="s">
        <v>360</v>
      </c>
      <c r="C148" s="49"/>
      <c r="D148" s="7" t="s">
        <v>13</v>
      </c>
      <c r="E148" s="49"/>
      <c r="F148" s="49"/>
      <c r="G148" s="49"/>
      <c r="H148" s="49"/>
      <c r="I148" s="7" t="s">
        <v>44</v>
      </c>
      <c r="J148" s="7" t="s">
        <v>17</v>
      </c>
      <c r="K148" s="28">
        <v>5</v>
      </c>
      <c r="L148" s="8">
        <v>62000</v>
      </c>
      <c r="M148" s="8">
        <f t="shared" si="8"/>
        <v>310000</v>
      </c>
      <c r="N148" s="21" t="str">
        <f>VLOOKUP(I148,'MÃ '!$A$2:$E$1048576,4,0)</f>
        <v>NL300147</v>
      </c>
      <c r="O148" s="21" t="str">
        <f>VLOOKUP(I148,'MÃ '!$A$2:$E$1048576,5,0)</f>
        <v>Xà lách Roman</v>
      </c>
      <c r="P148" s="21" t="str">
        <f t="shared" si="9"/>
        <v>TSG01</v>
      </c>
      <c r="Q148" s="21" t="str">
        <f>DAY(Table01[[#This Row],[NGÀY]])&amp;Table01[[#This Row],[TSG01]]&amp;Table01[[#This Row],[MÃ FAST]]</f>
        <v>7TSG01NL300147</v>
      </c>
      <c r="R148" s="21" t="str">
        <f>COUNTIF($Q$7:Q148,Q148)&amp;Q148</f>
        <v>17TSG01NL300147</v>
      </c>
      <c r="S148" s="44">
        <f>IFERROR(VLOOKUP(R148,Table1[[ct2]:[Số lượng]],13,0),0)</f>
        <v>4.5</v>
      </c>
      <c r="T148" s="45">
        <f>IFERROR(VLOOKUP(R148,Table1[[ct2]:[Giá]],14,0),Table01[[#This Row],[ĐƠN GIÁ]])</f>
        <v>62000</v>
      </c>
      <c r="U148" s="45">
        <f t="shared" si="10"/>
        <v>279000</v>
      </c>
      <c r="V148" s="32">
        <f t="shared" si="11"/>
        <v>-0.5</v>
      </c>
      <c r="W148" s="45">
        <f>Table01[[#This Row],[THÀNH TIỀN FAST]]-Table01[[#This Row],[THÀNH TIỀN]]</f>
        <v>-31000</v>
      </c>
      <c r="X148" s="46" t="b">
        <f>Table01[[#This Row],[ĐG FAST]]=Table01[[#This Row],[ĐƠN GIÁ]]</f>
        <v>1</v>
      </c>
      <c r="Y148" s="47" t="b">
        <f>Table01[[#This Row],[THÀNH TIỀN FAST]]=Table01[[#This Row],[THÀNH TIỀN]]</f>
        <v>0</v>
      </c>
      <c r="Z148" s="48"/>
    </row>
    <row r="149" spans="1:26" x14ac:dyDescent="0.2">
      <c r="A149" s="49"/>
      <c r="B149" s="2" t="s">
        <v>361</v>
      </c>
      <c r="C149" s="49"/>
      <c r="D149" s="7" t="s">
        <v>13</v>
      </c>
      <c r="E149" s="49"/>
      <c r="F149" s="49"/>
      <c r="G149" s="49"/>
      <c r="H149" s="49"/>
      <c r="I149" s="7" t="s">
        <v>14</v>
      </c>
      <c r="J149" s="7" t="s">
        <v>15</v>
      </c>
      <c r="K149" s="28">
        <v>3</v>
      </c>
      <c r="L149" s="8">
        <v>8500</v>
      </c>
      <c r="M149" s="8">
        <f t="shared" si="8"/>
        <v>25500</v>
      </c>
      <c r="N149" s="21" t="str">
        <f>VLOOKUP(I149,'MÃ '!$A$2:$E$1048576,4,0)</f>
        <v>NL300107</v>
      </c>
      <c r="O149" s="21" t="str">
        <f>VLOOKUP(I149,'MÃ '!$A$2:$E$1048576,5,0)</f>
        <v>Ngô ngọt ( Bắp trái)</v>
      </c>
      <c r="P149" s="21" t="str">
        <f t="shared" si="9"/>
        <v>TSG01</v>
      </c>
      <c r="Q149" s="21" t="str">
        <f>DAY(Table01[[#This Row],[NGÀY]])&amp;Table01[[#This Row],[TSG01]]&amp;Table01[[#This Row],[MÃ FAST]]</f>
        <v>8TSG01NL300107</v>
      </c>
      <c r="R149" s="21" t="str">
        <f>COUNTIF($Q$7:Q149,Q149)&amp;Q149</f>
        <v>18TSG01NL300107</v>
      </c>
      <c r="S149" s="44">
        <f>IFERROR(VLOOKUP(R149,Table1[[ct2]:[Số lượng]],13,0),0)</f>
        <v>2</v>
      </c>
      <c r="T149" s="45">
        <f>IFERROR(VLOOKUP(R149,Table1[[ct2]:[Giá]],14,0),Table01[[#This Row],[ĐƠN GIÁ]])</f>
        <v>8500</v>
      </c>
      <c r="U149" s="45">
        <f t="shared" si="10"/>
        <v>17000</v>
      </c>
      <c r="V149" s="32">
        <f t="shared" si="11"/>
        <v>-1</v>
      </c>
      <c r="W149" s="45">
        <f>Table01[[#This Row],[THÀNH TIỀN FAST]]-Table01[[#This Row],[THÀNH TIỀN]]</f>
        <v>-8500</v>
      </c>
      <c r="X149" s="46" t="b">
        <f>Table01[[#This Row],[ĐG FAST]]=Table01[[#This Row],[ĐƠN GIÁ]]</f>
        <v>1</v>
      </c>
      <c r="Y149" s="47" t="b">
        <f>Table01[[#This Row],[THÀNH TIỀN FAST]]=Table01[[#This Row],[THÀNH TIỀN]]</f>
        <v>0</v>
      </c>
      <c r="Z149" s="48"/>
    </row>
    <row r="150" spans="1:26" x14ac:dyDescent="0.2">
      <c r="A150" s="49"/>
      <c r="B150" s="2" t="s">
        <v>361</v>
      </c>
      <c r="C150" s="49"/>
      <c r="D150" s="7" t="s">
        <v>13</v>
      </c>
      <c r="E150" s="49"/>
      <c r="F150" s="49"/>
      <c r="G150" s="49"/>
      <c r="H150" s="49"/>
      <c r="I150" s="7" t="s">
        <v>19</v>
      </c>
      <c r="J150" s="7" t="s">
        <v>17</v>
      </c>
      <c r="K150" s="28">
        <v>2</v>
      </c>
      <c r="L150" s="8">
        <v>50000</v>
      </c>
      <c r="M150" s="8">
        <f t="shared" si="8"/>
        <v>100000</v>
      </c>
      <c r="N150" s="21" t="str">
        <f>VLOOKUP(I150,'MÃ '!$A$2:$E$1048576,4,0)</f>
        <v>NL300013</v>
      </c>
      <c r="O150" s="21" t="str">
        <f>VLOOKUP(I150,'MÃ '!$A$2:$E$1048576,5,0)</f>
        <v>Cà chua</v>
      </c>
      <c r="P150" s="21" t="str">
        <f t="shared" si="9"/>
        <v>TSG01</v>
      </c>
      <c r="Q150" s="21" t="str">
        <f>DAY(Table01[[#This Row],[NGÀY]])&amp;Table01[[#This Row],[TSG01]]&amp;Table01[[#This Row],[MÃ FAST]]</f>
        <v>8TSG01NL300013</v>
      </c>
      <c r="R150" s="21" t="str">
        <f>COUNTIF($Q$7:Q150,Q150)&amp;Q150</f>
        <v>18TSG01NL300013</v>
      </c>
      <c r="S150" s="44">
        <f>IFERROR(VLOOKUP(R150,Table1[[ct2]:[Số lượng]],13,0),0)</f>
        <v>2</v>
      </c>
      <c r="T150" s="45">
        <f>IFERROR(VLOOKUP(R150,Table1[[ct2]:[Giá]],14,0),Table01[[#This Row],[ĐƠN GIÁ]])</f>
        <v>50000</v>
      </c>
      <c r="U150" s="45">
        <f t="shared" si="10"/>
        <v>100000</v>
      </c>
      <c r="V150" s="32">
        <f t="shared" si="11"/>
        <v>0</v>
      </c>
      <c r="W150" s="45">
        <f>Table01[[#This Row],[THÀNH TIỀN FAST]]-Table01[[#This Row],[THÀNH TIỀN]]</f>
        <v>0</v>
      </c>
      <c r="X150" s="46" t="b">
        <f>Table01[[#This Row],[ĐG FAST]]=Table01[[#This Row],[ĐƠN GIÁ]]</f>
        <v>1</v>
      </c>
      <c r="Y150" s="47" t="b">
        <f>Table01[[#This Row],[THÀNH TIỀN FAST]]=Table01[[#This Row],[THÀNH TIỀN]]</f>
        <v>1</v>
      </c>
      <c r="Z150" s="48"/>
    </row>
    <row r="151" spans="1:26" x14ac:dyDescent="0.2">
      <c r="A151" s="49"/>
      <c r="B151" s="2" t="s">
        <v>361</v>
      </c>
      <c r="C151" s="49"/>
      <c r="D151" s="7" t="s">
        <v>13</v>
      </c>
      <c r="E151" s="49"/>
      <c r="F151" s="49"/>
      <c r="G151" s="49"/>
      <c r="H151" s="49"/>
      <c r="I151" s="7" t="s">
        <v>20</v>
      </c>
      <c r="J151" s="7" t="s">
        <v>17</v>
      </c>
      <c r="K151" s="28">
        <v>5</v>
      </c>
      <c r="L151" s="8">
        <v>18000</v>
      </c>
      <c r="M151" s="8">
        <f t="shared" si="8"/>
        <v>90000</v>
      </c>
      <c r="N151" s="21" t="str">
        <f>VLOOKUP(I151,'MÃ '!$A$2:$E$1048576,4,0)</f>
        <v>NL300022</v>
      </c>
      <c r="O151" s="21" t="str">
        <f>VLOOKUP(I151,'MÃ '!$A$2:$E$1048576,5,0)</f>
        <v>Cải thảo</v>
      </c>
      <c r="P151" s="21" t="str">
        <f t="shared" si="9"/>
        <v>TSG01</v>
      </c>
      <c r="Q151" s="21" t="str">
        <f>DAY(Table01[[#This Row],[NGÀY]])&amp;Table01[[#This Row],[TSG01]]&amp;Table01[[#This Row],[MÃ FAST]]</f>
        <v>8TSG01NL300022</v>
      </c>
      <c r="R151" s="21" t="str">
        <f>COUNTIF($Q$7:Q151,Q151)&amp;Q151</f>
        <v>18TSG01NL300022</v>
      </c>
      <c r="S151" s="44">
        <f>IFERROR(VLOOKUP(R151,Table1[[ct2]:[Số lượng]],13,0),0)</f>
        <v>4.5</v>
      </c>
      <c r="T151" s="45">
        <f>IFERROR(VLOOKUP(R151,Table1[[ct2]:[Giá]],14,0),Table01[[#This Row],[ĐƠN GIÁ]])</f>
        <v>18000</v>
      </c>
      <c r="U151" s="45">
        <f t="shared" si="10"/>
        <v>81000</v>
      </c>
      <c r="V151" s="32">
        <f t="shared" si="11"/>
        <v>-0.5</v>
      </c>
      <c r="W151" s="45">
        <f>Table01[[#This Row],[THÀNH TIỀN FAST]]-Table01[[#This Row],[THÀNH TIỀN]]</f>
        <v>-9000</v>
      </c>
      <c r="X151" s="46" t="b">
        <f>Table01[[#This Row],[ĐG FAST]]=Table01[[#This Row],[ĐƠN GIÁ]]</f>
        <v>1</v>
      </c>
      <c r="Y151" s="47" t="b">
        <f>Table01[[#This Row],[THÀNH TIỀN FAST]]=Table01[[#This Row],[THÀNH TIỀN]]</f>
        <v>0</v>
      </c>
      <c r="Z151" s="48"/>
    </row>
    <row r="152" spans="1:26" x14ac:dyDescent="0.2">
      <c r="A152" s="49"/>
      <c r="B152" s="2" t="s">
        <v>361</v>
      </c>
      <c r="C152" s="49"/>
      <c r="D152" s="7" t="s">
        <v>13</v>
      </c>
      <c r="E152" s="49"/>
      <c r="F152" s="49"/>
      <c r="G152" s="49"/>
      <c r="H152" s="49"/>
      <c r="I152" s="7" t="s">
        <v>22</v>
      </c>
      <c r="J152" s="7" t="s">
        <v>17</v>
      </c>
      <c r="K152" s="28">
        <v>0.5</v>
      </c>
      <c r="L152" s="8">
        <v>34000</v>
      </c>
      <c r="M152" s="8">
        <f t="shared" si="8"/>
        <v>17000</v>
      </c>
      <c r="N152" s="21" t="str">
        <f>VLOOKUP(I152,'MÃ '!$A$2:$E$1048576,4,0)</f>
        <v>NL300030</v>
      </c>
      <c r="O152" s="21" t="str">
        <f>VLOOKUP(I152,'MÃ '!$A$2:$E$1048576,5,0)</f>
        <v>Chanh dây (chanh leo)</v>
      </c>
      <c r="P152" s="21" t="str">
        <f t="shared" si="9"/>
        <v>TSG01</v>
      </c>
      <c r="Q152" s="21" t="str">
        <f>DAY(Table01[[#This Row],[NGÀY]])&amp;Table01[[#This Row],[TSG01]]&amp;Table01[[#This Row],[MÃ FAST]]</f>
        <v>8TSG01NL300030</v>
      </c>
      <c r="R152" s="21" t="str">
        <f>COUNTIF($Q$7:Q152,Q152)&amp;Q152</f>
        <v>18TSG01NL300030</v>
      </c>
      <c r="S152" s="44">
        <f>IFERROR(VLOOKUP(R152,Table1[[ct2]:[Số lượng]],13,0),0)</f>
        <v>0.5</v>
      </c>
      <c r="T152" s="45">
        <f>IFERROR(VLOOKUP(R152,Table1[[ct2]:[Giá]],14,0),Table01[[#This Row],[ĐƠN GIÁ]])</f>
        <v>34000</v>
      </c>
      <c r="U152" s="45">
        <f t="shared" si="10"/>
        <v>17000</v>
      </c>
      <c r="V152" s="32">
        <f t="shared" si="11"/>
        <v>0</v>
      </c>
      <c r="W152" s="45">
        <f>Table01[[#This Row],[THÀNH TIỀN FAST]]-Table01[[#This Row],[THÀNH TIỀN]]</f>
        <v>0</v>
      </c>
      <c r="X152" s="46" t="b">
        <f>Table01[[#This Row],[ĐG FAST]]=Table01[[#This Row],[ĐƠN GIÁ]]</f>
        <v>1</v>
      </c>
      <c r="Y152" s="47" t="b">
        <f>Table01[[#This Row],[THÀNH TIỀN FAST]]=Table01[[#This Row],[THÀNH TIỀN]]</f>
        <v>1</v>
      </c>
      <c r="Z152" s="48"/>
    </row>
    <row r="153" spans="1:26" x14ac:dyDescent="0.2">
      <c r="A153" s="49"/>
      <c r="B153" s="2" t="s">
        <v>361</v>
      </c>
      <c r="C153" s="49"/>
      <c r="D153" s="7" t="s">
        <v>13</v>
      </c>
      <c r="E153" s="49"/>
      <c r="F153" s="49"/>
      <c r="G153" s="49"/>
      <c r="H153" s="49"/>
      <c r="I153" s="7" t="s">
        <v>25</v>
      </c>
      <c r="J153" s="7" t="s">
        <v>17</v>
      </c>
      <c r="K153" s="28">
        <v>21</v>
      </c>
      <c r="L153" s="8">
        <v>18000</v>
      </c>
      <c r="M153" s="8">
        <f t="shared" si="8"/>
        <v>378000</v>
      </c>
      <c r="N153" s="21" t="str">
        <f>VLOOKUP(I153,'MÃ '!$A$2:$E$1048576,4,0)</f>
        <v>NL600004</v>
      </c>
      <c r="O153" s="21" t="str">
        <f>VLOOKUP(I153,'MÃ '!$A$2:$E$1048576,5,0)</f>
        <v>Dưa hấu</v>
      </c>
      <c r="P153" s="21" t="str">
        <f t="shared" si="9"/>
        <v>TSG01</v>
      </c>
      <c r="Q153" s="21" t="str">
        <f>DAY(Table01[[#This Row],[NGÀY]])&amp;Table01[[#This Row],[TSG01]]&amp;Table01[[#This Row],[MÃ FAST]]</f>
        <v>8TSG01NL600004</v>
      </c>
      <c r="R153" s="21" t="str">
        <f>COUNTIF($Q$7:Q153,Q153)&amp;Q153</f>
        <v>18TSG01NL600004</v>
      </c>
      <c r="S153" s="44">
        <f>IFERROR(VLOOKUP(R153,Table1[[ct2]:[Số lượng]],13,0),0)</f>
        <v>21</v>
      </c>
      <c r="T153" s="45">
        <f>IFERROR(VLOOKUP(R153,Table1[[ct2]:[Giá]],14,0),Table01[[#This Row],[ĐƠN GIÁ]])</f>
        <v>18000</v>
      </c>
      <c r="U153" s="45">
        <f t="shared" si="10"/>
        <v>378000</v>
      </c>
      <c r="V153" s="32">
        <f t="shared" si="11"/>
        <v>0</v>
      </c>
      <c r="W153" s="45">
        <f>Table01[[#This Row],[THÀNH TIỀN FAST]]-Table01[[#This Row],[THÀNH TIỀN]]</f>
        <v>0</v>
      </c>
      <c r="X153" s="46" t="b">
        <f>Table01[[#This Row],[ĐG FAST]]=Table01[[#This Row],[ĐƠN GIÁ]]</f>
        <v>1</v>
      </c>
      <c r="Y153" s="47" t="b">
        <f>Table01[[#This Row],[THÀNH TIỀN FAST]]=Table01[[#This Row],[THÀNH TIỀN]]</f>
        <v>1</v>
      </c>
      <c r="Z153" s="48"/>
    </row>
    <row r="154" spans="1:26" x14ac:dyDescent="0.2">
      <c r="A154" s="49"/>
      <c r="B154" s="2" t="s">
        <v>361</v>
      </c>
      <c r="C154" s="49"/>
      <c r="D154" s="7" t="s">
        <v>13</v>
      </c>
      <c r="E154" s="49"/>
      <c r="F154" s="49"/>
      <c r="G154" s="49"/>
      <c r="H154" s="49"/>
      <c r="I154" s="7" t="s">
        <v>26</v>
      </c>
      <c r="J154" s="7" t="s">
        <v>17</v>
      </c>
      <c r="K154" s="28">
        <v>0.5</v>
      </c>
      <c r="L154" s="8">
        <v>30000</v>
      </c>
      <c r="M154" s="8">
        <f t="shared" si="8"/>
        <v>15000</v>
      </c>
      <c r="N154" s="21" t="str">
        <f>VLOOKUP(I154,'MÃ '!$A$2:$E$1048576,4,0)</f>
        <v>NL300053</v>
      </c>
      <c r="O154" s="21" t="str">
        <f>VLOOKUP(I154,'MÃ '!$A$2:$E$1048576,5,0)</f>
        <v>Gừng ta</v>
      </c>
      <c r="P154" s="21" t="str">
        <f t="shared" si="9"/>
        <v>TSG01</v>
      </c>
      <c r="Q154" s="21" t="str">
        <f>DAY(Table01[[#This Row],[NGÀY]])&amp;Table01[[#This Row],[TSG01]]&amp;Table01[[#This Row],[MÃ FAST]]</f>
        <v>8TSG01NL300053</v>
      </c>
      <c r="R154" s="21" t="str">
        <f>COUNTIF($Q$7:Q154,Q154)&amp;Q154</f>
        <v>18TSG01NL300053</v>
      </c>
      <c r="S154" s="44">
        <f>IFERROR(VLOOKUP(R154,Table1[[ct2]:[Số lượng]],13,0),0)</f>
        <v>0.4</v>
      </c>
      <c r="T154" s="45">
        <f>IFERROR(VLOOKUP(R154,Table1[[ct2]:[Giá]],14,0),Table01[[#This Row],[ĐƠN GIÁ]])</f>
        <v>30000</v>
      </c>
      <c r="U154" s="45">
        <f t="shared" si="10"/>
        <v>12000</v>
      </c>
      <c r="V154" s="32">
        <f t="shared" si="11"/>
        <v>-9.9999999999999978E-2</v>
      </c>
      <c r="W154" s="45">
        <f>Table01[[#This Row],[THÀNH TIỀN FAST]]-Table01[[#This Row],[THÀNH TIỀN]]</f>
        <v>-3000</v>
      </c>
      <c r="X154" s="46" t="b">
        <f>Table01[[#This Row],[ĐG FAST]]=Table01[[#This Row],[ĐƠN GIÁ]]</f>
        <v>1</v>
      </c>
      <c r="Y154" s="47" t="b">
        <f>Table01[[#This Row],[THÀNH TIỀN FAST]]=Table01[[#This Row],[THÀNH TIỀN]]</f>
        <v>0</v>
      </c>
      <c r="Z154" s="48"/>
    </row>
    <row r="155" spans="1:26" x14ac:dyDescent="0.2">
      <c r="A155" s="49"/>
      <c r="B155" s="2" t="s">
        <v>361</v>
      </c>
      <c r="C155" s="49"/>
      <c r="D155" s="7" t="s">
        <v>13</v>
      </c>
      <c r="E155" s="49"/>
      <c r="F155" s="49"/>
      <c r="G155" s="49"/>
      <c r="H155" s="49"/>
      <c r="I155" s="7" t="s">
        <v>27</v>
      </c>
      <c r="J155" s="7" t="s">
        <v>17</v>
      </c>
      <c r="K155" s="28">
        <v>1</v>
      </c>
      <c r="L155" s="8">
        <v>55000</v>
      </c>
      <c r="M155" s="8">
        <f t="shared" si="8"/>
        <v>55000</v>
      </c>
      <c r="N155" s="21" t="str">
        <f>VLOOKUP(I155,'MÃ '!$A$2:$E$1048576,4,0)</f>
        <v>NL300058</v>
      </c>
      <c r="O155" s="21" t="str">
        <f>VLOOKUP(I155,'MÃ '!$A$2:$E$1048576,5,0)</f>
        <v>Hành lá</v>
      </c>
      <c r="P155" s="21" t="str">
        <f t="shared" si="9"/>
        <v>TSG01</v>
      </c>
      <c r="Q155" s="21" t="str">
        <f>DAY(Table01[[#This Row],[NGÀY]])&amp;Table01[[#This Row],[TSG01]]&amp;Table01[[#This Row],[MÃ FAST]]</f>
        <v>8TSG01NL300058</v>
      </c>
      <c r="R155" s="21" t="str">
        <f>COUNTIF($Q$7:Q155,Q155)&amp;Q155</f>
        <v>18TSG01NL300058</v>
      </c>
      <c r="S155" s="44">
        <f>IFERROR(VLOOKUP(R155,Table1[[ct2]:[Số lượng]],13,0),0)</f>
        <v>1</v>
      </c>
      <c r="T155" s="45">
        <f>IFERROR(VLOOKUP(R155,Table1[[ct2]:[Giá]],14,0),Table01[[#This Row],[ĐƠN GIÁ]])</f>
        <v>55000</v>
      </c>
      <c r="U155" s="45">
        <f t="shared" si="10"/>
        <v>55000</v>
      </c>
      <c r="V155" s="32">
        <f t="shared" si="11"/>
        <v>0</v>
      </c>
      <c r="W155" s="45">
        <f>Table01[[#This Row],[THÀNH TIỀN FAST]]-Table01[[#This Row],[THÀNH TIỀN]]</f>
        <v>0</v>
      </c>
      <c r="X155" s="46" t="b">
        <f>Table01[[#This Row],[ĐG FAST]]=Table01[[#This Row],[ĐƠN GIÁ]]</f>
        <v>1</v>
      </c>
      <c r="Y155" s="47" t="b">
        <f>Table01[[#This Row],[THÀNH TIỀN FAST]]=Table01[[#This Row],[THÀNH TIỀN]]</f>
        <v>1</v>
      </c>
      <c r="Z155" s="48"/>
    </row>
    <row r="156" spans="1:26" x14ac:dyDescent="0.2">
      <c r="A156" s="49"/>
      <c r="B156" s="2" t="s">
        <v>361</v>
      </c>
      <c r="C156" s="49"/>
      <c r="D156" s="7" t="s">
        <v>13</v>
      </c>
      <c r="E156" s="49"/>
      <c r="F156" s="49"/>
      <c r="G156" s="49"/>
      <c r="H156" s="49"/>
      <c r="I156" s="7" t="s">
        <v>28</v>
      </c>
      <c r="J156" s="7" t="s">
        <v>29</v>
      </c>
      <c r="K156" s="28">
        <v>1</v>
      </c>
      <c r="L156" s="8">
        <v>80000</v>
      </c>
      <c r="M156" s="8">
        <f t="shared" si="8"/>
        <v>80000</v>
      </c>
      <c r="N156" s="21" t="str">
        <f>VLOOKUP(I156,'MÃ '!$A$2:$E$1048576,4,0)</f>
        <v>NL300218</v>
      </c>
      <c r="O156" s="21" t="str">
        <f>VLOOKUP(I156,'MÃ '!$A$2:$E$1048576,5,0)</f>
        <v>Hoa cúc (decor) bó</v>
      </c>
      <c r="P156" s="21" t="str">
        <f t="shared" si="9"/>
        <v>TSG01</v>
      </c>
      <c r="Q156" s="21" t="str">
        <f>DAY(Table01[[#This Row],[NGÀY]])&amp;Table01[[#This Row],[TSG01]]&amp;Table01[[#This Row],[MÃ FAST]]</f>
        <v>8TSG01NL300218</v>
      </c>
      <c r="R156" s="21" t="str">
        <f>COUNTIF($Q$7:Q156,Q156)&amp;Q156</f>
        <v>18TSG01NL300218</v>
      </c>
      <c r="S156" s="44">
        <f>IFERROR(VLOOKUP(R156,Table1[[ct2]:[Số lượng]],13,0),0)</f>
        <v>1</v>
      </c>
      <c r="T156" s="45">
        <f>IFERROR(VLOOKUP(R156,Table1[[ct2]:[Giá]],14,0),Table01[[#This Row],[ĐƠN GIÁ]])</f>
        <v>40000</v>
      </c>
      <c r="U156" s="45">
        <f t="shared" si="10"/>
        <v>40000</v>
      </c>
      <c r="V156" s="32">
        <f t="shared" si="11"/>
        <v>0</v>
      </c>
      <c r="W156" s="45">
        <f>Table01[[#This Row],[THÀNH TIỀN FAST]]-Table01[[#This Row],[THÀNH TIỀN]]</f>
        <v>-40000</v>
      </c>
      <c r="X156" s="46" t="b">
        <f>Table01[[#This Row],[ĐG FAST]]=Table01[[#This Row],[ĐƠN GIÁ]]</f>
        <v>0</v>
      </c>
      <c r="Y156" s="47" t="b">
        <f>Table01[[#This Row],[THÀNH TIỀN FAST]]=Table01[[#This Row],[THÀNH TIỀN]]</f>
        <v>0</v>
      </c>
      <c r="Z156" s="48"/>
    </row>
    <row r="157" spans="1:26" x14ac:dyDescent="0.2">
      <c r="A157" s="49"/>
      <c r="B157" s="2" t="s">
        <v>361</v>
      </c>
      <c r="C157" s="49"/>
      <c r="D157" s="7" t="s">
        <v>13</v>
      </c>
      <c r="E157" s="49"/>
      <c r="F157" s="49"/>
      <c r="G157" s="49"/>
      <c r="H157" s="49"/>
      <c r="I157" s="7" t="s">
        <v>32</v>
      </c>
      <c r="J157" s="7" t="s">
        <v>17</v>
      </c>
      <c r="K157" s="28">
        <v>1</v>
      </c>
      <c r="L157" s="8">
        <v>18000</v>
      </c>
      <c r="M157" s="8">
        <f t="shared" si="8"/>
        <v>18000</v>
      </c>
      <c r="N157" s="21" t="str">
        <f>VLOOKUP(I157,'MÃ '!$A$2:$E$1048576,4,0)</f>
        <v>NL300074</v>
      </c>
      <c r="O157" s="21" t="str">
        <f>VLOOKUP(I157,'MÃ '!$A$2:$E$1048576,5,0)</f>
        <v>Lá chuối</v>
      </c>
      <c r="P157" s="21" t="str">
        <f t="shared" si="9"/>
        <v>TSG01</v>
      </c>
      <c r="Q157" s="21" t="str">
        <f>DAY(Table01[[#This Row],[NGÀY]])&amp;Table01[[#This Row],[TSG01]]&amp;Table01[[#This Row],[MÃ FAST]]</f>
        <v>8TSG01NL300074</v>
      </c>
      <c r="R157" s="21" t="str">
        <f>COUNTIF($Q$7:Q157,Q157)&amp;Q157</f>
        <v>18TSG01NL300074</v>
      </c>
      <c r="S157" s="44">
        <f>IFERROR(VLOOKUP(R157,Table1[[ct2]:[Số lượng]],13,0),0)</f>
        <v>1</v>
      </c>
      <c r="T157" s="45">
        <f>IFERROR(VLOOKUP(R157,Table1[[ct2]:[Giá]],14,0),Table01[[#This Row],[ĐƠN GIÁ]])</f>
        <v>18000</v>
      </c>
      <c r="U157" s="45">
        <f t="shared" si="10"/>
        <v>18000</v>
      </c>
      <c r="V157" s="32">
        <f t="shared" si="11"/>
        <v>0</v>
      </c>
      <c r="W157" s="45">
        <f>Table01[[#This Row],[THÀNH TIỀN FAST]]-Table01[[#This Row],[THÀNH TIỀN]]</f>
        <v>0</v>
      </c>
      <c r="X157" s="46" t="b">
        <f>Table01[[#This Row],[ĐG FAST]]=Table01[[#This Row],[ĐƠN GIÁ]]</f>
        <v>1</v>
      </c>
      <c r="Y157" s="47" t="b">
        <f>Table01[[#This Row],[THÀNH TIỀN FAST]]=Table01[[#This Row],[THÀNH TIỀN]]</f>
        <v>1</v>
      </c>
      <c r="Z157" s="48"/>
    </row>
    <row r="158" spans="1:26" x14ac:dyDescent="0.2">
      <c r="A158" s="49"/>
      <c r="B158" s="2" t="s">
        <v>361</v>
      </c>
      <c r="C158" s="49"/>
      <c r="D158" s="7" t="s">
        <v>13</v>
      </c>
      <c r="E158" s="49"/>
      <c r="F158" s="49"/>
      <c r="G158" s="49"/>
      <c r="H158" s="49"/>
      <c r="I158" s="7" t="s">
        <v>33</v>
      </c>
      <c r="J158" s="7" t="s">
        <v>17</v>
      </c>
      <c r="K158" s="28">
        <v>3</v>
      </c>
      <c r="L158" s="8">
        <v>22000</v>
      </c>
      <c r="M158" s="8">
        <f t="shared" si="8"/>
        <v>66000</v>
      </c>
      <c r="N158" s="21" t="str">
        <f>VLOOKUP(I158,'MÃ '!$A$2:$E$1048576,4,0)</f>
        <v>NL300084</v>
      </c>
      <c r="O158" s="21" t="str">
        <f>VLOOKUP(I158,'MÃ '!$A$2:$E$1048576,5,0)</f>
        <v>Mồng tơi nhặt</v>
      </c>
      <c r="P158" s="21" t="str">
        <f t="shared" si="9"/>
        <v>TSG01</v>
      </c>
      <c r="Q158" s="21" t="str">
        <f>DAY(Table01[[#This Row],[NGÀY]])&amp;Table01[[#This Row],[TSG01]]&amp;Table01[[#This Row],[MÃ FAST]]</f>
        <v>8TSG01NL300084</v>
      </c>
      <c r="R158" s="21" t="str">
        <f>COUNTIF($Q$7:Q158,Q158)&amp;Q158</f>
        <v>18TSG01NL300084</v>
      </c>
      <c r="S158" s="44">
        <f>IFERROR(VLOOKUP(R158,Table1[[ct2]:[Số lượng]],13,0),0)</f>
        <v>1.5</v>
      </c>
      <c r="T158" s="45">
        <f>IFERROR(VLOOKUP(R158,Table1[[ct2]:[Giá]],14,0),Table01[[#This Row],[ĐƠN GIÁ]])</f>
        <v>22000</v>
      </c>
      <c r="U158" s="45">
        <f t="shared" si="10"/>
        <v>33000</v>
      </c>
      <c r="V158" s="32">
        <f t="shared" si="11"/>
        <v>-1.5</v>
      </c>
      <c r="W158" s="45">
        <f>Table01[[#This Row],[THÀNH TIỀN FAST]]-Table01[[#This Row],[THÀNH TIỀN]]</f>
        <v>-33000</v>
      </c>
      <c r="X158" s="46" t="b">
        <f>Table01[[#This Row],[ĐG FAST]]=Table01[[#This Row],[ĐƠN GIÁ]]</f>
        <v>1</v>
      </c>
      <c r="Y158" s="47" t="b">
        <f>Table01[[#This Row],[THÀNH TIỀN FAST]]=Table01[[#This Row],[THÀNH TIỀN]]</f>
        <v>0</v>
      </c>
      <c r="Z158" s="48"/>
    </row>
    <row r="159" spans="1:26" x14ac:dyDescent="0.2">
      <c r="A159" s="49"/>
      <c r="B159" s="2" t="s">
        <v>361</v>
      </c>
      <c r="C159" s="49"/>
      <c r="D159" s="7" t="s">
        <v>13</v>
      </c>
      <c r="E159" s="49"/>
      <c r="F159" s="49"/>
      <c r="G159" s="49"/>
      <c r="H159" s="49"/>
      <c r="I159" s="7" t="s">
        <v>39</v>
      </c>
      <c r="J159" s="7" t="s">
        <v>17</v>
      </c>
      <c r="K159" s="28">
        <v>0.7</v>
      </c>
      <c r="L159" s="8">
        <v>45000</v>
      </c>
      <c r="M159" s="8">
        <f t="shared" si="8"/>
        <v>31499.999999999996</v>
      </c>
      <c r="N159" s="21" t="str">
        <f>VLOOKUP(I159,'MÃ '!$A$2:$E$1048576,4,0)</f>
        <v>NL300085</v>
      </c>
      <c r="O159" s="21" t="str">
        <f>VLOOKUP(I159,'MÃ '!$A$2:$E$1048576,5,0)</f>
        <v>Mùi ta ( Ngò rí )</v>
      </c>
      <c r="P159" s="21" t="str">
        <f t="shared" si="9"/>
        <v>TSG01</v>
      </c>
      <c r="Q159" s="21" t="str">
        <f>DAY(Table01[[#This Row],[NGÀY]])&amp;Table01[[#This Row],[TSG01]]&amp;Table01[[#This Row],[MÃ FAST]]</f>
        <v>8TSG01NL300085</v>
      </c>
      <c r="R159" s="21" t="str">
        <f>COUNTIF($Q$7:Q159,Q159)&amp;Q159</f>
        <v>18TSG01NL300085</v>
      </c>
      <c r="S159" s="44">
        <f>IFERROR(VLOOKUP(R159,Table1[[ct2]:[Số lượng]],13,0),0)</f>
        <v>0.6</v>
      </c>
      <c r="T159" s="45">
        <f>IFERROR(VLOOKUP(R159,Table1[[ct2]:[Giá]],14,0),Table01[[#This Row],[ĐƠN GIÁ]])</f>
        <v>45000</v>
      </c>
      <c r="U159" s="45">
        <f t="shared" si="10"/>
        <v>27000</v>
      </c>
      <c r="V159" s="32">
        <f t="shared" si="11"/>
        <v>-9.9999999999999978E-2</v>
      </c>
      <c r="W159" s="45">
        <f>Table01[[#This Row],[THÀNH TIỀN FAST]]-Table01[[#This Row],[THÀNH TIỀN]]</f>
        <v>-4499.9999999999964</v>
      </c>
      <c r="X159" s="46" t="b">
        <f>Table01[[#This Row],[ĐG FAST]]=Table01[[#This Row],[ĐƠN GIÁ]]</f>
        <v>1</v>
      </c>
      <c r="Y159" s="47" t="b">
        <f>Table01[[#This Row],[THÀNH TIỀN FAST]]=Table01[[#This Row],[THÀNH TIỀN]]</f>
        <v>0</v>
      </c>
      <c r="Z159" s="48"/>
    </row>
    <row r="160" spans="1:26" x14ac:dyDescent="0.2">
      <c r="A160" s="49"/>
      <c r="B160" s="2" t="s">
        <v>361</v>
      </c>
      <c r="C160" s="49"/>
      <c r="D160" s="7" t="s">
        <v>13</v>
      </c>
      <c r="E160" s="49"/>
      <c r="F160" s="49"/>
      <c r="G160" s="49"/>
      <c r="H160" s="49"/>
      <c r="I160" s="7" t="s">
        <v>47</v>
      </c>
      <c r="J160" s="7" t="s">
        <v>17</v>
      </c>
      <c r="K160" s="28">
        <v>0.3</v>
      </c>
      <c r="L160" s="8">
        <v>70000</v>
      </c>
      <c r="M160" s="8">
        <f t="shared" si="8"/>
        <v>21000</v>
      </c>
      <c r="N160" s="21" t="str">
        <f>VLOOKUP(I160,'MÃ '!$A$2:$E$1048576,4,0)</f>
        <v>NL300126</v>
      </c>
      <c r="O160" s="21" t="str">
        <f>VLOOKUP(I160,'MÃ '!$A$2:$E$1048576,5,0)</f>
        <v>Rau mùi tây</v>
      </c>
      <c r="P160" s="21" t="str">
        <f t="shared" si="9"/>
        <v>TSG01</v>
      </c>
      <c r="Q160" s="21" t="str">
        <f>DAY(Table01[[#This Row],[NGÀY]])&amp;Table01[[#This Row],[TSG01]]&amp;Table01[[#This Row],[MÃ FAST]]</f>
        <v>8TSG01NL300126</v>
      </c>
      <c r="R160" s="21" t="str">
        <f>COUNTIF($Q$7:Q160,Q160)&amp;Q160</f>
        <v>18TSG01NL300126</v>
      </c>
      <c r="S160" s="44">
        <f>IFERROR(VLOOKUP(R160,Table1[[ct2]:[Số lượng]],13,0),0)</f>
        <v>0.3</v>
      </c>
      <c r="T160" s="45">
        <f>IFERROR(VLOOKUP(R160,Table1[[ct2]:[Giá]],14,0),Table01[[#This Row],[ĐƠN GIÁ]])</f>
        <v>70000</v>
      </c>
      <c r="U160" s="45">
        <f t="shared" si="10"/>
        <v>21000</v>
      </c>
      <c r="V160" s="32">
        <f t="shared" si="11"/>
        <v>0</v>
      </c>
      <c r="W160" s="45">
        <f>Table01[[#This Row],[THÀNH TIỀN FAST]]-Table01[[#This Row],[THÀNH TIỀN]]</f>
        <v>0</v>
      </c>
      <c r="X160" s="46" t="b">
        <f>Table01[[#This Row],[ĐG FAST]]=Table01[[#This Row],[ĐƠN GIÁ]]</f>
        <v>1</v>
      </c>
      <c r="Y160" s="47" t="b">
        <f>Table01[[#This Row],[THÀNH TIỀN FAST]]=Table01[[#This Row],[THÀNH TIỀN]]</f>
        <v>1</v>
      </c>
      <c r="Z160" s="48"/>
    </row>
    <row r="161" spans="1:26" x14ac:dyDescent="0.2">
      <c r="A161" s="49"/>
      <c r="B161" s="2" t="s">
        <v>361</v>
      </c>
      <c r="C161" s="49"/>
      <c r="D161" s="7" t="s">
        <v>13</v>
      </c>
      <c r="E161" s="49"/>
      <c r="F161" s="49"/>
      <c r="G161" s="49"/>
      <c r="H161" s="49"/>
      <c r="I161" s="7" t="s">
        <v>40</v>
      </c>
      <c r="J161" s="7" t="s">
        <v>17</v>
      </c>
      <c r="K161" s="28">
        <v>1</v>
      </c>
      <c r="L161" s="8">
        <v>145000</v>
      </c>
      <c r="M161" s="8">
        <f t="shared" si="8"/>
        <v>145000</v>
      </c>
      <c r="N161" s="21" t="str">
        <f>VLOOKUP(I161,'MÃ '!$A$2:$E$1048576,4,0)</f>
        <v>NL300113</v>
      </c>
      <c r="O161" s="21" t="str">
        <f>VLOOKUP(I161,'MÃ '!$A$2:$E$1048576,5,0)</f>
        <v>Ớt hiểm đỏ</v>
      </c>
      <c r="P161" s="21" t="str">
        <f t="shared" si="9"/>
        <v>TSG01</v>
      </c>
      <c r="Q161" s="21" t="str">
        <f>DAY(Table01[[#This Row],[NGÀY]])&amp;Table01[[#This Row],[TSG01]]&amp;Table01[[#This Row],[MÃ FAST]]</f>
        <v>8TSG01NL300113</v>
      </c>
      <c r="R161" s="21" t="str">
        <f>COUNTIF($Q$7:Q161,Q161)&amp;Q161</f>
        <v>18TSG01NL300113</v>
      </c>
      <c r="S161" s="44">
        <f>IFERROR(VLOOKUP(R161,Table1[[ct2]:[Số lượng]],13,0),0)</f>
        <v>1</v>
      </c>
      <c r="T161" s="45">
        <f>IFERROR(VLOOKUP(R161,Table1[[ct2]:[Giá]],14,0),Table01[[#This Row],[ĐƠN GIÁ]])</f>
        <v>145000</v>
      </c>
      <c r="U161" s="45">
        <f t="shared" si="10"/>
        <v>145000</v>
      </c>
      <c r="V161" s="32">
        <f t="shared" si="11"/>
        <v>0</v>
      </c>
      <c r="W161" s="45">
        <f>Table01[[#This Row],[THÀNH TIỀN FAST]]-Table01[[#This Row],[THÀNH TIỀN]]</f>
        <v>0</v>
      </c>
      <c r="X161" s="46" t="b">
        <f>Table01[[#This Row],[ĐG FAST]]=Table01[[#This Row],[ĐƠN GIÁ]]</f>
        <v>1</v>
      </c>
      <c r="Y161" s="47" t="b">
        <f>Table01[[#This Row],[THÀNH TIỀN FAST]]=Table01[[#This Row],[THÀNH TIỀN]]</f>
        <v>1</v>
      </c>
      <c r="Z161" s="48"/>
    </row>
    <row r="162" spans="1:26" x14ac:dyDescent="0.2">
      <c r="A162" s="49"/>
      <c r="B162" s="2" t="s">
        <v>361</v>
      </c>
      <c r="C162" s="49"/>
      <c r="D162" s="7" t="s">
        <v>13</v>
      </c>
      <c r="E162" s="49"/>
      <c r="F162" s="49"/>
      <c r="G162" s="49"/>
      <c r="H162" s="49"/>
      <c r="I162" s="7" t="s">
        <v>41</v>
      </c>
      <c r="J162" s="7" t="s">
        <v>17</v>
      </c>
      <c r="K162" s="28">
        <v>10</v>
      </c>
      <c r="L162" s="8">
        <v>21000</v>
      </c>
      <c r="M162" s="8">
        <f t="shared" si="8"/>
        <v>210000</v>
      </c>
      <c r="N162" s="21" t="str">
        <f>VLOOKUP(I162,'MÃ '!$A$2:$E$1048576,4,0)</f>
        <v>NL300119</v>
      </c>
      <c r="O162" s="21" t="str">
        <f>VLOOKUP(I162,'MÃ '!$A$2:$E$1048576,5,0)</f>
        <v>Quất ( Tắc trái )</v>
      </c>
      <c r="P162" s="21" t="str">
        <f t="shared" si="9"/>
        <v>TSG01</v>
      </c>
      <c r="Q162" s="21" t="str">
        <f>DAY(Table01[[#This Row],[NGÀY]])&amp;Table01[[#This Row],[TSG01]]&amp;Table01[[#This Row],[MÃ FAST]]</f>
        <v>8TSG01NL300119</v>
      </c>
      <c r="R162" s="21" t="str">
        <f>COUNTIF($Q$7:Q162,Q162)&amp;Q162</f>
        <v>18TSG01NL300119</v>
      </c>
      <c r="S162" s="44">
        <f>IFERROR(VLOOKUP(R162,Table1[[ct2]:[Số lượng]],13,0),0)</f>
        <v>9.6999999999999993</v>
      </c>
      <c r="T162" s="45">
        <f>IFERROR(VLOOKUP(R162,Table1[[ct2]:[Giá]],14,0),Table01[[#This Row],[ĐƠN GIÁ]])</f>
        <v>21000</v>
      </c>
      <c r="U162" s="45">
        <f t="shared" si="10"/>
        <v>203699.99999999997</v>
      </c>
      <c r="V162" s="32">
        <f t="shared" si="11"/>
        <v>-0.30000000000000071</v>
      </c>
      <c r="W162" s="45">
        <f>Table01[[#This Row],[THÀNH TIỀN FAST]]-Table01[[#This Row],[THÀNH TIỀN]]</f>
        <v>-6300.0000000000291</v>
      </c>
      <c r="X162" s="46" t="b">
        <f>Table01[[#This Row],[ĐG FAST]]=Table01[[#This Row],[ĐƠN GIÁ]]</f>
        <v>1</v>
      </c>
      <c r="Y162" s="47" t="b">
        <f>Table01[[#This Row],[THÀNH TIỀN FAST]]=Table01[[#This Row],[THÀNH TIỀN]]</f>
        <v>0</v>
      </c>
      <c r="Z162" s="48"/>
    </row>
    <row r="163" spans="1:26" x14ac:dyDescent="0.2">
      <c r="A163" s="49"/>
      <c r="B163" s="2" t="s">
        <v>361</v>
      </c>
      <c r="C163" s="49"/>
      <c r="D163" s="7" t="s">
        <v>13</v>
      </c>
      <c r="E163" s="49"/>
      <c r="F163" s="49"/>
      <c r="G163" s="49"/>
      <c r="H163" s="49"/>
      <c r="I163" s="7" t="s">
        <v>42</v>
      </c>
      <c r="J163" s="7" t="s">
        <v>17</v>
      </c>
      <c r="K163" s="28">
        <v>3</v>
      </c>
      <c r="L163" s="8">
        <v>38000</v>
      </c>
      <c r="M163" s="8">
        <f t="shared" si="8"/>
        <v>114000</v>
      </c>
      <c r="N163" s="21" t="str">
        <f>VLOOKUP(I163,'MÃ '!$A$2:$E$1048576,4,0)</f>
        <v>NL300018</v>
      </c>
      <c r="O163" s="21" t="str">
        <f>VLOOKUP(I163,'MÃ '!$A$2:$E$1048576,5,0)</f>
        <v>Cải cúc</v>
      </c>
      <c r="P163" s="21" t="str">
        <f t="shared" si="9"/>
        <v>TSG01</v>
      </c>
      <c r="Q163" s="21" t="str">
        <f>DAY(Table01[[#This Row],[NGÀY]])&amp;Table01[[#This Row],[TSG01]]&amp;Table01[[#This Row],[MÃ FAST]]</f>
        <v>8TSG01NL300018</v>
      </c>
      <c r="R163" s="21" t="str">
        <f>COUNTIF($Q$7:Q163,Q163)&amp;Q163</f>
        <v>18TSG01NL300018</v>
      </c>
      <c r="S163" s="44">
        <f>IFERROR(VLOOKUP(R163,Table1[[ct2]:[Số lượng]],13,0),0)</f>
        <v>3</v>
      </c>
      <c r="T163" s="45">
        <f>IFERROR(VLOOKUP(R163,Table1[[ct2]:[Giá]],14,0),Table01[[#This Row],[ĐƠN GIÁ]])</f>
        <v>38000</v>
      </c>
      <c r="U163" s="45">
        <f t="shared" si="10"/>
        <v>114000</v>
      </c>
      <c r="V163" s="32">
        <f t="shared" si="11"/>
        <v>0</v>
      </c>
      <c r="W163" s="45">
        <f>Table01[[#This Row],[THÀNH TIỀN FAST]]-Table01[[#This Row],[THÀNH TIỀN]]</f>
        <v>0</v>
      </c>
      <c r="X163" s="46" t="b">
        <f>Table01[[#This Row],[ĐG FAST]]=Table01[[#This Row],[ĐƠN GIÁ]]</f>
        <v>1</v>
      </c>
      <c r="Y163" s="47" t="b">
        <f>Table01[[#This Row],[THÀNH TIỀN FAST]]=Table01[[#This Row],[THÀNH TIỀN]]</f>
        <v>1</v>
      </c>
      <c r="Z163" s="48"/>
    </row>
    <row r="164" spans="1:26" x14ac:dyDescent="0.2">
      <c r="A164" s="49"/>
      <c r="B164" s="2" t="s">
        <v>361</v>
      </c>
      <c r="C164" s="49"/>
      <c r="D164" s="7" t="s">
        <v>13</v>
      </c>
      <c r="E164" s="49"/>
      <c r="F164" s="49"/>
      <c r="G164" s="49"/>
      <c r="H164" s="49"/>
      <c r="I164" s="7" t="s">
        <v>43</v>
      </c>
      <c r="J164" s="7" t="s">
        <v>17</v>
      </c>
      <c r="K164" s="28">
        <v>1</v>
      </c>
      <c r="L164" s="8">
        <v>50000</v>
      </c>
      <c r="M164" s="8">
        <f t="shared" si="8"/>
        <v>50000</v>
      </c>
      <c r="N164" s="21" t="str">
        <f>VLOOKUP(I164,'MÃ '!$A$2:$E$1048576,4,0)</f>
        <v>NL300142</v>
      </c>
      <c r="O164" s="21" t="str">
        <f>VLOOKUP(I164,'MÃ '!$A$2:$E$1048576,5,0)</f>
        <v>Tỏi bóc</v>
      </c>
      <c r="P164" s="21" t="str">
        <f t="shared" si="9"/>
        <v>TSG01</v>
      </c>
      <c r="Q164" s="21" t="str">
        <f>DAY(Table01[[#This Row],[NGÀY]])&amp;Table01[[#This Row],[TSG01]]&amp;Table01[[#This Row],[MÃ FAST]]</f>
        <v>8TSG01NL300142</v>
      </c>
      <c r="R164" s="21" t="str">
        <f>COUNTIF($Q$7:Q164,Q164)&amp;Q164</f>
        <v>18TSG01NL300142</v>
      </c>
      <c r="S164" s="44">
        <f>IFERROR(VLOOKUP(R164,Table1[[ct2]:[Số lượng]],13,0),0)</f>
        <v>1</v>
      </c>
      <c r="T164" s="45">
        <f>IFERROR(VLOOKUP(R164,Table1[[ct2]:[Giá]],14,0),Table01[[#This Row],[ĐƠN GIÁ]])</f>
        <v>50000</v>
      </c>
      <c r="U164" s="45">
        <f t="shared" si="10"/>
        <v>50000</v>
      </c>
      <c r="V164" s="32">
        <f t="shared" si="11"/>
        <v>0</v>
      </c>
      <c r="W164" s="45">
        <f>Table01[[#This Row],[THÀNH TIỀN FAST]]-Table01[[#This Row],[THÀNH TIỀN]]</f>
        <v>0</v>
      </c>
      <c r="X164" s="46" t="b">
        <f>Table01[[#This Row],[ĐG FAST]]=Table01[[#This Row],[ĐƠN GIÁ]]</f>
        <v>1</v>
      </c>
      <c r="Y164" s="47" t="b">
        <f>Table01[[#This Row],[THÀNH TIỀN FAST]]=Table01[[#This Row],[THÀNH TIỀN]]</f>
        <v>1</v>
      </c>
      <c r="Z164" s="48"/>
    </row>
    <row r="165" spans="1:26" x14ac:dyDescent="0.2">
      <c r="A165" s="49"/>
      <c r="B165" s="2" t="s">
        <v>361</v>
      </c>
      <c r="C165" s="49"/>
      <c r="D165" s="7" t="s">
        <v>13</v>
      </c>
      <c r="E165" s="49"/>
      <c r="F165" s="49"/>
      <c r="G165" s="49"/>
      <c r="H165" s="49"/>
      <c r="I165" s="7" t="s">
        <v>44</v>
      </c>
      <c r="J165" s="7" t="s">
        <v>17</v>
      </c>
      <c r="K165" s="28">
        <v>6</v>
      </c>
      <c r="L165" s="8">
        <v>62000</v>
      </c>
      <c r="M165" s="8">
        <f t="shared" si="8"/>
        <v>372000</v>
      </c>
      <c r="N165" s="21" t="str">
        <f>VLOOKUP(I165,'MÃ '!$A$2:$E$1048576,4,0)</f>
        <v>NL300147</v>
      </c>
      <c r="O165" s="21" t="str">
        <f>VLOOKUP(I165,'MÃ '!$A$2:$E$1048576,5,0)</f>
        <v>Xà lách Roman</v>
      </c>
      <c r="P165" s="21" t="str">
        <f t="shared" si="9"/>
        <v>TSG01</v>
      </c>
      <c r="Q165" s="21" t="str">
        <f>DAY(Table01[[#This Row],[NGÀY]])&amp;Table01[[#This Row],[TSG01]]&amp;Table01[[#This Row],[MÃ FAST]]</f>
        <v>8TSG01NL300147</v>
      </c>
      <c r="R165" s="21" t="str">
        <f>COUNTIF($Q$7:Q165,Q165)&amp;Q165</f>
        <v>18TSG01NL300147</v>
      </c>
      <c r="S165" s="44">
        <f>IFERROR(VLOOKUP(R165,Table1[[ct2]:[Số lượng]],13,0),0)</f>
        <v>6</v>
      </c>
      <c r="T165" s="45">
        <f>IFERROR(VLOOKUP(R165,Table1[[ct2]:[Giá]],14,0),Table01[[#This Row],[ĐƠN GIÁ]])</f>
        <v>62000</v>
      </c>
      <c r="U165" s="45">
        <f t="shared" si="10"/>
        <v>372000</v>
      </c>
      <c r="V165" s="32">
        <f t="shared" si="11"/>
        <v>0</v>
      </c>
      <c r="W165" s="45">
        <f>Table01[[#This Row],[THÀNH TIỀN FAST]]-Table01[[#This Row],[THÀNH TIỀN]]</f>
        <v>0</v>
      </c>
      <c r="X165" s="46" t="b">
        <f>Table01[[#This Row],[ĐG FAST]]=Table01[[#This Row],[ĐƠN GIÁ]]</f>
        <v>1</v>
      </c>
      <c r="Y165" s="47" t="b">
        <f>Table01[[#This Row],[THÀNH TIỀN FAST]]=Table01[[#This Row],[THÀNH TIỀN]]</f>
        <v>1</v>
      </c>
      <c r="Z165" s="48"/>
    </row>
    <row r="166" spans="1:26" x14ac:dyDescent="0.2">
      <c r="A166" s="49"/>
      <c r="B166" s="2" t="s">
        <v>362</v>
      </c>
      <c r="C166" s="49"/>
      <c r="D166" s="7" t="s">
        <v>13</v>
      </c>
      <c r="E166" s="49"/>
      <c r="F166" s="49"/>
      <c r="G166" s="49"/>
      <c r="H166" s="49"/>
      <c r="I166" s="7" t="s">
        <v>18</v>
      </c>
      <c r="J166" s="7" t="s">
        <v>17</v>
      </c>
      <c r="K166" s="28">
        <v>1</v>
      </c>
      <c r="L166" s="8">
        <v>45000</v>
      </c>
      <c r="M166" s="8">
        <f t="shared" si="8"/>
        <v>45000</v>
      </c>
      <c r="N166" s="21" t="str">
        <f>VLOOKUP(I166,'MÃ '!$A$2:$E$1048576,4,0)</f>
        <v>NL300203</v>
      </c>
      <c r="O166" s="21" t="str">
        <f>VLOOKUP(I166,'MÃ '!$A$2:$E$1048576,5,0)</f>
        <v>Cải bó xôi</v>
      </c>
      <c r="P166" s="21" t="str">
        <f t="shared" si="9"/>
        <v>TSG01</v>
      </c>
      <c r="Q166" s="21" t="str">
        <f>DAY(Table01[[#This Row],[NGÀY]])&amp;Table01[[#This Row],[TSG01]]&amp;Table01[[#This Row],[MÃ FAST]]</f>
        <v>9TSG01NL300203</v>
      </c>
      <c r="R166" s="21" t="str">
        <f>COUNTIF($Q$7:Q166,Q166)&amp;Q166</f>
        <v>19TSG01NL300203</v>
      </c>
      <c r="S166" s="44">
        <f>IFERROR(VLOOKUP(R166,Table1[[ct2]:[Số lượng]],13,0),0)</f>
        <v>1</v>
      </c>
      <c r="T166" s="45">
        <f>IFERROR(VLOOKUP(R166,Table1[[ct2]:[Giá]],14,0),Table01[[#This Row],[ĐƠN GIÁ]])</f>
        <v>45000</v>
      </c>
      <c r="U166" s="45">
        <f t="shared" si="10"/>
        <v>45000</v>
      </c>
      <c r="V166" s="32">
        <f t="shared" si="11"/>
        <v>0</v>
      </c>
      <c r="W166" s="45">
        <f>Table01[[#This Row],[THÀNH TIỀN FAST]]-Table01[[#This Row],[THÀNH TIỀN]]</f>
        <v>0</v>
      </c>
      <c r="X166" s="46" t="b">
        <f>Table01[[#This Row],[ĐG FAST]]=Table01[[#This Row],[ĐƠN GIÁ]]</f>
        <v>1</v>
      </c>
      <c r="Y166" s="47" t="b">
        <f>Table01[[#This Row],[THÀNH TIỀN FAST]]=Table01[[#This Row],[THÀNH TIỀN]]</f>
        <v>1</v>
      </c>
      <c r="Z166" s="48"/>
    </row>
    <row r="167" spans="1:26" x14ac:dyDescent="0.2">
      <c r="A167" s="49"/>
      <c r="B167" s="2" t="s">
        <v>362</v>
      </c>
      <c r="C167" s="49"/>
      <c r="D167" s="7" t="s">
        <v>13</v>
      </c>
      <c r="E167" s="49"/>
      <c r="F167" s="49"/>
      <c r="G167" s="49"/>
      <c r="H167" s="49"/>
      <c r="I167" s="7" t="s">
        <v>20</v>
      </c>
      <c r="J167" s="7" t="s">
        <v>17</v>
      </c>
      <c r="K167" s="28">
        <v>10</v>
      </c>
      <c r="L167" s="8">
        <v>18000</v>
      </c>
      <c r="M167" s="8">
        <f t="shared" si="8"/>
        <v>180000</v>
      </c>
      <c r="N167" s="21" t="str">
        <f>VLOOKUP(I167,'MÃ '!$A$2:$E$1048576,4,0)</f>
        <v>NL300022</v>
      </c>
      <c r="O167" s="21" t="str">
        <f>VLOOKUP(I167,'MÃ '!$A$2:$E$1048576,5,0)</f>
        <v>Cải thảo</v>
      </c>
      <c r="P167" s="21" t="str">
        <f t="shared" si="9"/>
        <v>TSG01</v>
      </c>
      <c r="Q167" s="21" t="str">
        <f>DAY(Table01[[#This Row],[NGÀY]])&amp;Table01[[#This Row],[TSG01]]&amp;Table01[[#This Row],[MÃ FAST]]</f>
        <v>9TSG01NL300022</v>
      </c>
      <c r="R167" s="21" t="str">
        <f>COUNTIF($Q$7:Q167,Q167)&amp;Q167</f>
        <v>19TSG01NL300022</v>
      </c>
      <c r="S167" s="44">
        <f>IFERROR(VLOOKUP(R167,Table1[[ct2]:[Số lượng]],13,0),0)</f>
        <v>9.5</v>
      </c>
      <c r="T167" s="45">
        <f>IFERROR(VLOOKUP(R167,Table1[[ct2]:[Giá]],14,0),Table01[[#This Row],[ĐƠN GIÁ]])</f>
        <v>18000</v>
      </c>
      <c r="U167" s="45">
        <f t="shared" si="10"/>
        <v>171000</v>
      </c>
      <c r="V167" s="32">
        <f t="shared" si="11"/>
        <v>-0.5</v>
      </c>
      <c r="W167" s="45">
        <f>Table01[[#This Row],[THÀNH TIỀN FAST]]-Table01[[#This Row],[THÀNH TIỀN]]</f>
        <v>-9000</v>
      </c>
      <c r="X167" s="46" t="b">
        <f>Table01[[#This Row],[ĐG FAST]]=Table01[[#This Row],[ĐƠN GIÁ]]</f>
        <v>1</v>
      </c>
      <c r="Y167" s="47" t="b">
        <f>Table01[[#This Row],[THÀNH TIỀN FAST]]=Table01[[#This Row],[THÀNH TIỀN]]</f>
        <v>0</v>
      </c>
      <c r="Z167" s="48"/>
    </row>
    <row r="168" spans="1:26" x14ac:dyDescent="0.2">
      <c r="A168" s="49"/>
      <c r="B168" s="2" t="s">
        <v>362</v>
      </c>
      <c r="C168" s="49"/>
      <c r="D168" s="7" t="s">
        <v>13</v>
      </c>
      <c r="E168" s="49"/>
      <c r="F168" s="49"/>
      <c r="G168" s="49"/>
      <c r="H168" s="49"/>
      <c r="I168" s="7" t="s">
        <v>21</v>
      </c>
      <c r="J168" s="7" t="s">
        <v>17</v>
      </c>
      <c r="K168" s="28">
        <v>1</v>
      </c>
      <c r="L168" s="8">
        <v>75000</v>
      </c>
      <c r="M168" s="8">
        <f t="shared" si="8"/>
        <v>75000</v>
      </c>
      <c r="N168" s="21" t="str">
        <f>VLOOKUP(I168,'MÃ '!$A$2:$E$1048576,4,0)</f>
        <v>NL600067</v>
      </c>
      <c r="O168" s="21" t="str">
        <f>VLOOKUP(I168,'MÃ '!$A$2:$E$1048576,5,0)</f>
        <v>Cam vàng</v>
      </c>
      <c r="P168" s="21" t="str">
        <f t="shared" si="9"/>
        <v>TSG01</v>
      </c>
      <c r="Q168" s="21" t="str">
        <f>DAY(Table01[[#This Row],[NGÀY]])&amp;Table01[[#This Row],[TSG01]]&amp;Table01[[#This Row],[MÃ FAST]]</f>
        <v>9TSG01NL600067</v>
      </c>
      <c r="R168" s="21" t="str">
        <f>COUNTIF($Q$7:Q168,Q168)&amp;Q168</f>
        <v>19TSG01NL600067</v>
      </c>
      <c r="S168" s="44">
        <f>IFERROR(VLOOKUP(R168,Table1[[ct2]:[Số lượng]],13,0),0)</f>
        <v>1</v>
      </c>
      <c r="T168" s="45">
        <f>IFERROR(VLOOKUP(R168,Table1[[ct2]:[Giá]],14,0),Table01[[#This Row],[ĐƠN GIÁ]])</f>
        <v>75000</v>
      </c>
      <c r="U168" s="45">
        <f t="shared" si="10"/>
        <v>75000</v>
      </c>
      <c r="V168" s="32">
        <f t="shared" si="11"/>
        <v>0</v>
      </c>
      <c r="W168" s="45">
        <f>Table01[[#This Row],[THÀNH TIỀN FAST]]-Table01[[#This Row],[THÀNH TIỀN]]</f>
        <v>0</v>
      </c>
      <c r="X168" s="46" t="b">
        <f>Table01[[#This Row],[ĐG FAST]]=Table01[[#This Row],[ĐƠN GIÁ]]</f>
        <v>1</v>
      </c>
      <c r="Y168" s="47" t="b">
        <f>Table01[[#This Row],[THÀNH TIỀN FAST]]=Table01[[#This Row],[THÀNH TIỀN]]</f>
        <v>1</v>
      </c>
      <c r="Z168" s="48"/>
    </row>
    <row r="169" spans="1:26" x14ac:dyDescent="0.2">
      <c r="A169" s="49"/>
      <c r="B169" s="2" t="s">
        <v>362</v>
      </c>
      <c r="C169" s="49"/>
      <c r="D169" s="7" t="s">
        <v>13</v>
      </c>
      <c r="E169" s="49"/>
      <c r="F169" s="49"/>
      <c r="G169" s="49"/>
      <c r="H169" s="49"/>
      <c r="I169" s="7" t="s">
        <v>23</v>
      </c>
      <c r="J169" s="7" t="s">
        <v>17</v>
      </c>
      <c r="K169" s="28">
        <v>1</v>
      </c>
      <c r="L169" s="8">
        <v>22000</v>
      </c>
      <c r="M169" s="8">
        <f t="shared" si="8"/>
        <v>22000</v>
      </c>
      <c r="N169" s="21" t="str">
        <f>VLOOKUP(I169,'MÃ '!$A$2:$E$1048576,4,0)</f>
        <v>NL300029</v>
      </c>
      <c r="O169" s="21" t="str">
        <f>VLOOKUP(I169,'MÃ '!$A$2:$E$1048576,5,0)</f>
        <v>Chanh</v>
      </c>
      <c r="P169" s="21" t="str">
        <f t="shared" si="9"/>
        <v>TSG01</v>
      </c>
      <c r="Q169" s="21" t="str">
        <f>DAY(Table01[[#This Row],[NGÀY]])&amp;Table01[[#This Row],[TSG01]]&amp;Table01[[#This Row],[MÃ FAST]]</f>
        <v>9TSG01NL300029</v>
      </c>
      <c r="R169" s="21" t="str">
        <f>COUNTIF($Q$7:Q169,Q169)&amp;Q169</f>
        <v>19TSG01NL300029</v>
      </c>
      <c r="S169" s="44">
        <f>IFERROR(VLOOKUP(R169,Table1[[ct2]:[Số lượng]],13,0),0)</f>
        <v>1</v>
      </c>
      <c r="T169" s="45">
        <f>IFERROR(VLOOKUP(R169,Table1[[ct2]:[Giá]],14,0),Table01[[#This Row],[ĐƠN GIÁ]])</f>
        <v>22000</v>
      </c>
      <c r="U169" s="45">
        <f t="shared" si="10"/>
        <v>22000</v>
      </c>
      <c r="V169" s="32">
        <f t="shared" si="11"/>
        <v>0</v>
      </c>
      <c r="W169" s="45">
        <f>Table01[[#This Row],[THÀNH TIỀN FAST]]-Table01[[#This Row],[THÀNH TIỀN]]</f>
        <v>0</v>
      </c>
      <c r="X169" s="46" t="b">
        <f>Table01[[#This Row],[ĐG FAST]]=Table01[[#This Row],[ĐƠN GIÁ]]</f>
        <v>1</v>
      </c>
      <c r="Y169" s="47" t="b">
        <f>Table01[[#This Row],[THÀNH TIỀN FAST]]=Table01[[#This Row],[THÀNH TIỀN]]</f>
        <v>1</v>
      </c>
      <c r="Z169" s="48"/>
    </row>
    <row r="170" spans="1:26" x14ac:dyDescent="0.2">
      <c r="A170" s="49"/>
      <c r="B170" s="2" t="s">
        <v>362</v>
      </c>
      <c r="C170" s="49"/>
      <c r="D170" s="7" t="s">
        <v>13</v>
      </c>
      <c r="E170" s="49"/>
      <c r="F170" s="49"/>
      <c r="G170" s="49"/>
      <c r="H170" s="49"/>
      <c r="I170" s="7" t="s">
        <v>45</v>
      </c>
      <c r="J170" s="7" t="s">
        <v>17</v>
      </c>
      <c r="K170" s="28">
        <v>1.2</v>
      </c>
      <c r="L170" s="8">
        <v>13000</v>
      </c>
      <c r="M170" s="8">
        <f t="shared" si="8"/>
        <v>15600</v>
      </c>
      <c r="N170" s="21" t="str">
        <f>VLOOKUP(I170,'MÃ '!$A$2:$E$1048576,4,0)</f>
        <v>NL300033</v>
      </c>
      <c r="O170" s="21" t="str">
        <f>VLOOKUP(I170,'MÃ '!$A$2:$E$1048576,5,0)</f>
        <v>Củ cải trắng</v>
      </c>
      <c r="P170" s="21" t="str">
        <f t="shared" si="9"/>
        <v>TSG01</v>
      </c>
      <c r="Q170" s="21" t="str">
        <f>DAY(Table01[[#This Row],[NGÀY]])&amp;Table01[[#This Row],[TSG01]]&amp;Table01[[#This Row],[MÃ FAST]]</f>
        <v>9TSG01NL300033</v>
      </c>
      <c r="R170" s="21" t="str">
        <f>COUNTIF($Q$7:Q170,Q170)&amp;Q170</f>
        <v>19TSG01NL300033</v>
      </c>
      <c r="S170" s="44">
        <f>IFERROR(VLOOKUP(R170,Table1[[ct2]:[Số lượng]],13,0),0)</f>
        <v>1.2</v>
      </c>
      <c r="T170" s="45">
        <f>IFERROR(VLOOKUP(R170,Table1[[ct2]:[Giá]],14,0),Table01[[#This Row],[ĐƠN GIÁ]])</f>
        <v>13000</v>
      </c>
      <c r="U170" s="45">
        <f t="shared" si="10"/>
        <v>15600</v>
      </c>
      <c r="V170" s="32">
        <f t="shared" si="11"/>
        <v>0</v>
      </c>
      <c r="W170" s="45">
        <f>Table01[[#This Row],[THÀNH TIỀN FAST]]-Table01[[#This Row],[THÀNH TIỀN]]</f>
        <v>0</v>
      </c>
      <c r="X170" s="46" t="b">
        <f>Table01[[#This Row],[ĐG FAST]]=Table01[[#This Row],[ĐƠN GIÁ]]</f>
        <v>1</v>
      </c>
      <c r="Y170" s="47" t="b">
        <f>Table01[[#This Row],[THÀNH TIỀN FAST]]=Table01[[#This Row],[THÀNH TIỀN]]</f>
        <v>1</v>
      </c>
      <c r="Z170" s="48"/>
    </row>
    <row r="171" spans="1:26" x14ac:dyDescent="0.2">
      <c r="A171" s="49"/>
      <c r="B171" s="2" t="s">
        <v>362</v>
      </c>
      <c r="C171" s="49"/>
      <c r="D171" s="7" t="s">
        <v>13</v>
      </c>
      <c r="E171" s="49"/>
      <c r="F171" s="49"/>
      <c r="G171" s="49"/>
      <c r="H171" s="49"/>
      <c r="I171" s="7" t="s">
        <v>25</v>
      </c>
      <c r="J171" s="7" t="s">
        <v>17</v>
      </c>
      <c r="K171" s="28">
        <v>22</v>
      </c>
      <c r="L171" s="8">
        <v>18000</v>
      </c>
      <c r="M171" s="8">
        <f t="shared" si="8"/>
        <v>396000</v>
      </c>
      <c r="N171" s="21" t="str">
        <f>VLOOKUP(I171,'MÃ '!$A$2:$E$1048576,4,0)</f>
        <v>NL600004</v>
      </c>
      <c r="O171" s="21" t="str">
        <f>VLOOKUP(I171,'MÃ '!$A$2:$E$1048576,5,0)</f>
        <v>Dưa hấu</v>
      </c>
      <c r="P171" s="21" t="str">
        <f t="shared" si="9"/>
        <v>TSG01</v>
      </c>
      <c r="Q171" s="21" t="str">
        <f>DAY(Table01[[#This Row],[NGÀY]])&amp;Table01[[#This Row],[TSG01]]&amp;Table01[[#This Row],[MÃ FAST]]</f>
        <v>9TSG01NL600004</v>
      </c>
      <c r="R171" s="21" t="str">
        <f>COUNTIF($Q$7:Q171,Q171)&amp;Q171</f>
        <v>19TSG01NL600004</v>
      </c>
      <c r="S171" s="44">
        <f>IFERROR(VLOOKUP(R171,Table1[[ct2]:[Số lượng]],13,0),0)</f>
        <v>21</v>
      </c>
      <c r="T171" s="45">
        <f>IFERROR(VLOOKUP(R171,Table1[[ct2]:[Giá]],14,0),Table01[[#This Row],[ĐƠN GIÁ]])</f>
        <v>18000</v>
      </c>
      <c r="U171" s="45">
        <f t="shared" si="10"/>
        <v>378000</v>
      </c>
      <c r="V171" s="32">
        <f t="shared" si="11"/>
        <v>-1</v>
      </c>
      <c r="W171" s="45">
        <f>Table01[[#This Row],[THÀNH TIỀN FAST]]-Table01[[#This Row],[THÀNH TIỀN]]</f>
        <v>-18000</v>
      </c>
      <c r="X171" s="46" t="b">
        <f>Table01[[#This Row],[ĐG FAST]]=Table01[[#This Row],[ĐƠN GIÁ]]</f>
        <v>1</v>
      </c>
      <c r="Y171" s="47" t="b">
        <f>Table01[[#This Row],[THÀNH TIỀN FAST]]=Table01[[#This Row],[THÀNH TIỀN]]</f>
        <v>0</v>
      </c>
      <c r="Z171" s="48"/>
    </row>
    <row r="172" spans="1:26" x14ac:dyDescent="0.2">
      <c r="A172" s="49"/>
      <c r="B172" s="2" t="s">
        <v>362</v>
      </c>
      <c r="C172" s="49"/>
      <c r="D172" s="7" t="s">
        <v>13</v>
      </c>
      <c r="E172" s="49"/>
      <c r="F172" s="49"/>
      <c r="G172" s="49"/>
      <c r="H172" s="49"/>
      <c r="I172" s="7" t="s">
        <v>27</v>
      </c>
      <c r="J172" s="7" t="s">
        <v>17</v>
      </c>
      <c r="K172" s="28">
        <v>1</v>
      </c>
      <c r="L172" s="8">
        <v>55000</v>
      </c>
      <c r="M172" s="8">
        <f t="shared" si="8"/>
        <v>55000</v>
      </c>
      <c r="N172" s="21" t="str">
        <f>VLOOKUP(I172,'MÃ '!$A$2:$E$1048576,4,0)</f>
        <v>NL300058</v>
      </c>
      <c r="O172" s="21" t="str">
        <f>VLOOKUP(I172,'MÃ '!$A$2:$E$1048576,5,0)</f>
        <v>Hành lá</v>
      </c>
      <c r="P172" s="21" t="str">
        <f t="shared" si="9"/>
        <v>TSG01</v>
      </c>
      <c r="Q172" s="21" t="str">
        <f>DAY(Table01[[#This Row],[NGÀY]])&amp;Table01[[#This Row],[TSG01]]&amp;Table01[[#This Row],[MÃ FAST]]</f>
        <v>9TSG01NL300058</v>
      </c>
      <c r="R172" s="21" t="str">
        <f>COUNTIF($Q$7:Q172,Q172)&amp;Q172</f>
        <v>19TSG01NL300058</v>
      </c>
      <c r="S172" s="44">
        <f>IFERROR(VLOOKUP(R172,Table1[[ct2]:[Số lượng]],13,0),0)</f>
        <v>1</v>
      </c>
      <c r="T172" s="45">
        <f>IFERROR(VLOOKUP(R172,Table1[[ct2]:[Giá]],14,0),Table01[[#This Row],[ĐƠN GIÁ]])</f>
        <v>55000</v>
      </c>
      <c r="U172" s="45">
        <f t="shared" si="10"/>
        <v>55000</v>
      </c>
      <c r="V172" s="32">
        <f t="shared" si="11"/>
        <v>0</v>
      </c>
      <c r="W172" s="45">
        <f>Table01[[#This Row],[THÀNH TIỀN FAST]]-Table01[[#This Row],[THÀNH TIỀN]]</f>
        <v>0</v>
      </c>
      <c r="X172" s="46" t="b">
        <f>Table01[[#This Row],[ĐG FAST]]=Table01[[#This Row],[ĐƠN GIÁ]]</f>
        <v>1</v>
      </c>
      <c r="Y172" s="47" t="b">
        <f>Table01[[#This Row],[THÀNH TIỀN FAST]]=Table01[[#This Row],[THÀNH TIỀN]]</f>
        <v>1</v>
      </c>
      <c r="Z172" s="48"/>
    </row>
    <row r="173" spans="1:26" x14ac:dyDescent="0.2">
      <c r="A173" s="49"/>
      <c r="B173" s="2" t="s">
        <v>362</v>
      </c>
      <c r="C173" s="49"/>
      <c r="D173" s="7" t="s">
        <v>13</v>
      </c>
      <c r="E173" s="49"/>
      <c r="F173" s="49"/>
      <c r="G173" s="49"/>
      <c r="H173" s="49"/>
      <c r="I173" s="7" t="s">
        <v>28</v>
      </c>
      <c r="J173" s="7" t="s">
        <v>29</v>
      </c>
      <c r="K173" s="28">
        <v>1</v>
      </c>
      <c r="L173" s="8">
        <v>80000</v>
      </c>
      <c r="M173" s="8">
        <f t="shared" si="8"/>
        <v>80000</v>
      </c>
      <c r="N173" s="21" t="str">
        <f>VLOOKUP(I173,'MÃ '!$A$2:$E$1048576,4,0)</f>
        <v>NL300218</v>
      </c>
      <c r="O173" s="21" t="str">
        <f>VLOOKUP(I173,'MÃ '!$A$2:$E$1048576,5,0)</f>
        <v>Hoa cúc (decor) bó</v>
      </c>
      <c r="P173" s="21" t="str">
        <f t="shared" si="9"/>
        <v>TSG01</v>
      </c>
      <c r="Q173" s="21" t="str">
        <f>DAY(Table01[[#This Row],[NGÀY]])&amp;Table01[[#This Row],[TSG01]]&amp;Table01[[#This Row],[MÃ FAST]]</f>
        <v>9TSG01NL300218</v>
      </c>
      <c r="R173" s="21" t="str">
        <f>COUNTIF($Q$7:Q173,Q173)&amp;Q173</f>
        <v>19TSG01NL300218</v>
      </c>
      <c r="S173" s="44">
        <f>IFERROR(VLOOKUP(R173,Table1[[ct2]:[Số lượng]],13,0),0)</f>
        <v>1</v>
      </c>
      <c r="T173" s="45">
        <f>IFERROR(VLOOKUP(R173,Table1[[ct2]:[Giá]],14,0),Table01[[#This Row],[ĐƠN GIÁ]])</f>
        <v>40000</v>
      </c>
      <c r="U173" s="45">
        <f t="shared" si="10"/>
        <v>40000</v>
      </c>
      <c r="V173" s="32">
        <f t="shared" si="11"/>
        <v>0</v>
      </c>
      <c r="W173" s="45">
        <f>Table01[[#This Row],[THÀNH TIỀN FAST]]-Table01[[#This Row],[THÀNH TIỀN]]</f>
        <v>-40000</v>
      </c>
      <c r="X173" s="46" t="b">
        <f>Table01[[#This Row],[ĐG FAST]]=Table01[[#This Row],[ĐƠN GIÁ]]</f>
        <v>0</v>
      </c>
      <c r="Y173" s="47" t="b">
        <f>Table01[[#This Row],[THÀNH TIỀN FAST]]=Table01[[#This Row],[THÀNH TIỀN]]</f>
        <v>0</v>
      </c>
      <c r="Z173" s="48"/>
    </row>
    <row r="174" spans="1:26" x14ac:dyDescent="0.2">
      <c r="A174" s="49"/>
      <c r="B174" s="2" t="s">
        <v>362</v>
      </c>
      <c r="C174" s="49"/>
      <c r="D174" s="7" t="s">
        <v>13</v>
      </c>
      <c r="E174" s="49"/>
      <c r="F174" s="49"/>
      <c r="G174" s="49"/>
      <c r="H174" s="49"/>
      <c r="I174" s="7" t="s">
        <v>30</v>
      </c>
      <c r="J174" s="7" t="s">
        <v>17</v>
      </c>
      <c r="K174" s="28">
        <v>0.2</v>
      </c>
      <c r="L174" s="8">
        <v>65000</v>
      </c>
      <c r="M174" s="8">
        <f t="shared" si="8"/>
        <v>13000</v>
      </c>
      <c r="N174" s="21" t="str">
        <f>VLOOKUP(I174,'MÃ '!$A$2:$E$1048576,4,0)</f>
        <v>NL300062</v>
      </c>
      <c r="O174" s="21" t="str">
        <f>VLOOKUP(I174,'MÃ '!$A$2:$E$1048576,5,0)</f>
        <v>Húng Bạc Hà</v>
      </c>
      <c r="P174" s="21" t="str">
        <f t="shared" si="9"/>
        <v>TSG01</v>
      </c>
      <c r="Q174" s="21" t="str">
        <f>DAY(Table01[[#This Row],[NGÀY]])&amp;Table01[[#This Row],[TSG01]]&amp;Table01[[#This Row],[MÃ FAST]]</f>
        <v>9TSG01NL300062</v>
      </c>
      <c r="R174" s="21" t="str">
        <f>COUNTIF($Q$7:Q174,Q174)&amp;Q174</f>
        <v>19TSG01NL300062</v>
      </c>
      <c r="S174" s="44">
        <f>IFERROR(VLOOKUP(R174,Table1[[ct2]:[Số lượng]],13,0),0)</f>
        <v>0.2</v>
      </c>
      <c r="T174" s="45">
        <f>IFERROR(VLOOKUP(R174,Table1[[ct2]:[Giá]],14,0),Table01[[#This Row],[ĐƠN GIÁ]])</f>
        <v>65000</v>
      </c>
      <c r="U174" s="45">
        <f t="shared" si="10"/>
        <v>13000</v>
      </c>
      <c r="V174" s="32">
        <f t="shared" si="11"/>
        <v>0</v>
      </c>
      <c r="W174" s="45">
        <f>Table01[[#This Row],[THÀNH TIỀN FAST]]-Table01[[#This Row],[THÀNH TIỀN]]</f>
        <v>0</v>
      </c>
      <c r="X174" s="46" t="b">
        <f>Table01[[#This Row],[ĐG FAST]]=Table01[[#This Row],[ĐƠN GIÁ]]</f>
        <v>1</v>
      </c>
      <c r="Y174" s="47" t="b">
        <f>Table01[[#This Row],[THÀNH TIỀN FAST]]=Table01[[#This Row],[THÀNH TIỀN]]</f>
        <v>1</v>
      </c>
      <c r="Z174" s="48"/>
    </row>
    <row r="175" spans="1:26" x14ac:dyDescent="0.2">
      <c r="A175" s="49"/>
      <c r="B175" s="2" t="s">
        <v>362</v>
      </c>
      <c r="C175" s="49"/>
      <c r="D175" s="7" t="s">
        <v>13</v>
      </c>
      <c r="E175" s="49"/>
      <c r="F175" s="49"/>
      <c r="G175" s="49"/>
      <c r="H175" s="49"/>
      <c r="I175" s="7" t="s">
        <v>31</v>
      </c>
      <c r="J175" s="7" t="s">
        <v>17</v>
      </c>
      <c r="K175" s="28">
        <v>3</v>
      </c>
      <c r="L175" s="8">
        <v>30000</v>
      </c>
      <c r="M175" s="8">
        <f t="shared" si="8"/>
        <v>90000</v>
      </c>
      <c r="N175" s="21" t="str">
        <f>VLOOKUP(I175,'MÃ '!$A$2:$E$1048576,4,0)</f>
        <v>NL300209</v>
      </c>
      <c r="O175" s="21" t="str">
        <f>VLOOKUP(I175,'MÃ '!$A$2:$E$1048576,5,0)</f>
        <v>Khoai môn</v>
      </c>
      <c r="P175" s="21" t="str">
        <f t="shared" si="9"/>
        <v>TSG01</v>
      </c>
      <c r="Q175" s="21" t="str">
        <f>DAY(Table01[[#This Row],[NGÀY]])&amp;Table01[[#This Row],[TSG01]]&amp;Table01[[#This Row],[MÃ FAST]]</f>
        <v>9TSG01NL300209</v>
      </c>
      <c r="R175" s="21" t="str">
        <f>COUNTIF($Q$7:Q175,Q175)&amp;Q175</f>
        <v>19TSG01NL300209</v>
      </c>
      <c r="S175" s="44">
        <f>IFERROR(VLOOKUP(R175,Table1[[ct2]:[Số lượng]],13,0),0)</f>
        <v>2.7</v>
      </c>
      <c r="T175" s="45">
        <f>IFERROR(VLOOKUP(R175,Table1[[ct2]:[Giá]],14,0),Table01[[#This Row],[ĐƠN GIÁ]])</f>
        <v>30000</v>
      </c>
      <c r="U175" s="45">
        <f t="shared" si="10"/>
        <v>81000</v>
      </c>
      <c r="V175" s="32">
        <f t="shared" si="11"/>
        <v>-0.29999999999999982</v>
      </c>
      <c r="W175" s="45">
        <f>Table01[[#This Row],[THÀNH TIỀN FAST]]-Table01[[#This Row],[THÀNH TIỀN]]</f>
        <v>-9000</v>
      </c>
      <c r="X175" s="46" t="b">
        <f>Table01[[#This Row],[ĐG FAST]]=Table01[[#This Row],[ĐƠN GIÁ]]</f>
        <v>1</v>
      </c>
      <c r="Y175" s="47" t="b">
        <f>Table01[[#This Row],[THÀNH TIỀN FAST]]=Table01[[#This Row],[THÀNH TIỀN]]</f>
        <v>0</v>
      </c>
      <c r="Z175" s="48"/>
    </row>
    <row r="176" spans="1:26" x14ac:dyDescent="0.2">
      <c r="A176" s="49"/>
      <c r="B176" s="2" t="s">
        <v>362</v>
      </c>
      <c r="C176" s="49"/>
      <c r="D176" s="7" t="s">
        <v>13</v>
      </c>
      <c r="E176" s="49"/>
      <c r="F176" s="49"/>
      <c r="G176" s="49"/>
      <c r="H176" s="49"/>
      <c r="I176" s="7" t="s">
        <v>32</v>
      </c>
      <c r="J176" s="7" t="s">
        <v>17</v>
      </c>
      <c r="K176" s="28">
        <v>1.5</v>
      </c>
      <c r="L176" s="8">
        <v>18000</v>
      </c>
      <c r="M176" s="8">
        <f t="shared" si="8"/>
        <v>27000</v>
      </c>
      <c r="N176" s="21" t="str">
        <f>VLOOKUP(I176,'MÃ '!$A$2:$E$1048576,4,0)</f>
        <v>NL300074</v>
      </c>
      <c r="O176" s="21" t="str">
        <f>VLOOKUP(I176,'MÃ '!$A$2:$E$1048576,5,0)</f>
        <v>Lá chuối</v>
      </c>
      <c r="P176" s="21" t="str">
        <f t="shared" si="9"/>
        <v>TSG01</v>
      </c>
      <c r="Q176" s="21" t="str">
        <f>DAY(Table01[[#This Row],[NGÀY]])&amp;Table01[[#This Row],[TSG01]]&amp;Table01[[#This Row],[MÃ FAST]]</f>
        <v>9TSG01NL300074</v>
      </c>
      <c r="R176" s="21" t="str">
        <f>COUNTIF($Q$7:Q176,Q176)&amp;Q176</f>
        <v>19TSG01NL300074</v>
      </c>
      <c r="S176" s="44">
        <f>IFERROR(VLOOKUP(R176,Table1[[ct2]:[Số lượng]],13,0),0)</f>
        <v>1.5</v>
      </c>
      <c r="T176" s="45">
        <f>IFERROR(VLOOKUP(R176,Table1[[ct2]:[Giá]],14,0),Table01[[#This Row],[ĐƠN GIÁ]])</f>
        <v>18000</v>
      </c>
      <c r="U176" s="45">
        <f t="shared" si="10"/>
        <v>27000</v>
      </c>
      <c r="V176" s="32">
        <f t="shared" si="11"/>
        <v>0</v>
      </c>
      <c r="W176" s="45">
        <f>Table01[[#This Row],[THÀNH TIỀN FAST]]-Table01[[#This Row],[THÀNH TIỀN]]</f>
        <v>0</v>
      </c>
      <c r="X176" s="46" t="b">
        <f>Table01[[#This Row],[ĐG FAST]]=Table01[[#This Row],[ĐƠN GIÁ]]</f>
        <v>1</v>
      </c>
      <c r="Y176" s="47" t="b">
        <f>Table01[[#This Row],[THÀNH TIỀN FAST]]=Table01[[#This Row],[THÀNH TIỀN]]</f>
        <v>1</v>
      </c>
      <c r="Z176" s="48"/>
    </row>
    <row r="177" spans="1:26" x14ac:dyDescent="0.2">
      <c r="A177" s="49"/>
      <c r="B177" s="2" t="s">
        <v>362</v>
      </c>
      <c r="C177" s="49"/>
      <c r="D177" s="7" t="s">
        <v>13</v>
      </c>
      <c r="E177" s="49"/>
      <c r="F177" s="49"/>
      <c r="G177" s="49"/>
      <c r="H177" s="49"/>
      <c r="I177" s="7" t="s">
        <v>33</v>
      </c>
      <c r="J177" s="7" t="s">
        <v>17</v>
      </c>
      <c r="K177" s="28">
        <v>6</v>
      </c>
      <c r="L177" s="8">
        <v>22000</v>
      </c>
      <c r="M177" s="8">
        <f t="shared" si="8"/>
        <v>132000</v>
      </c>
      <c r="N177" s="21" t="str">
        <f>VLOOKUP(I177,'MÃ '!$A$2:$E$1048576,4,0)</f>
        <v>NL300084</v>
      </c>
      <c r="O177" s="21" t="str">
        <f>VLOOKUP(I177,'MÃ '!$A$2:$E$1048576,5,0)</f>
        <v>Mồng tơi nhặt</v>
      </c>
      <c r="P177" s="21" t="str">
        <f t="shared" si="9"/>
        <v>TSG01</v>
      </c>
      <c r="Q177" s="21" t="str">
        <f>DAY(Table01[[#This Row],[NGÀY]])&amp;Table01[[#This Row],[TSG01]]&amp;Table01[[#This Row],[MÃ FAST]]</f>
        <v>9TSG01NL300084</v>
      </c>
      <c r="R177" s="21" t="str">
        <f>COUNTIF($Q$7:Q177,Q177)&amp;Q177</f>
        <v>19TSG01NL300084</v>
      </c>
      <c r="S177" s="44">
        <f>IFERROR(VLOOKUP(R177,Table1[[ct2]:[Số lượng]],13,0),0)</f>
        <v>3</v>
      </c>
      <c r="T177" s="45">
        <f>IFERROR(VLOOKUP(R177,Table1[[ct2]:[Giá]],14,0),Table01[[#This Row],[ĐƠN GIÁ]])</f>
        <v>22000</v>
      </c>
      <c r="U177" s="45">
        <f t="shared" si="10"/>
        <v>66000</v>
      </c>
      <c r="V177" s="32">
        <f t="shared" si="11"/>
        <v>-3</v>
      </c>
      <c r="W177" s="45">
        <f>Table01[[#This Row],[THÀNH TIỀN FAST]]-Table01[[#This Row],[THÀNH TIỀN]]</f>
        <v>-66000</v>
      </c>
      <c r="X177" s="46" t="b">
        <f>Table01[[#This Row],[ĐG FAST]]=Table01[[#This Row],[ĐƠN GIÁ]]</f>
        <v>1</v>
      </c>
      <c r="Y177" s="47" t="b">
        <f>Table01[[#This Row],[THÀNH TIỀN FAST]]=Table01[[#This Row],[THÀNH TIỀN]]</f>
        <v>0</v>
      </c>
      <c r="Z177" s="48"/>
    </row>
    <row r="178" spans="1:26" x14ac:dyDescent="0.2">
      <c r="A178" s="49"/>
      <c r="B178" s="2" t="s">
        <v>362</v>
      </c>
      <c r="C178" s="49"/>
      <c r="D178" s="7" t="s">
        <v>13</v>
      </c>
      <c r="E178" s="49"/>
      <c r="F178" s="49"/>
      <c r="G178" s="49"/>
      <c r="H178" s="49"/>
      <c r="I178" s="7" t="s">
        <v>34</v>
      </c>
      <c r="J178" s="7" t="s">
        <v>17</v>
      </c>
      <c r="K178" s="28">
        <v>3</v>
      </c>
      <c r="L178" s="8">
        <v>145000</v>
      </c>
      <c r="M178" s="8">
        <f t="shared" si="8"/>
        <v>435000</v>
      </c>
      <c r="N178" s="21" t="str">
        <f>VLOOKUP(I178,'MÃ '!$A$2:$E$1048576,4,0)</f>
        <v>NL300090</v>
      </c>
      <c r="O178" s="21" t="str">
        <f>VLOOKUP(I178,'MÃ '!$A$2:$E$1048576,5,0)</f>
        <v>Nấm đông cô tươi</v>
      </c>
      <c r="P178" s="21" t="str">
        <f t="shared" si="9"/>
        <v>TSG01</v>
      </c>
      <c r="Q178" s="21" t="str">
        <f>DAY(Table01[[#This Row],[NGÀY]])&amp;Table01[[#This Row],[TSG01]]&amp;Table01[[#This Row],[MÃ FAST]]</f>
        <v>9TSG01NL300090</v>
      </c>
      <c r="R178" s="21" t="str">
        <f>COUNTIF($Q$7:Q178,Q178)&amp;Q178</f>
        <v>19TSG01NL300090</v>
      </c>
      <c r="S178" s="44">
        <f>IFERROR(VLOOKUP(R178,Table1[[ct2]:[Số lượng]],13,0),0)</f>
        <v>3</v>
      </c>
      <c r="T178" s="45">
        <f>IFERROR(VLOOKUP(R178,Table1[[ct2]:[Giá]],14,0),Table01[[#This Row],[ĐƠN GIÁ]])</f>
        <v>145000</v>
      </c>
      <c r="U178" s="45">
        <f t="shared" si="10"/>
        <v>435000</v>
      </c>
      <c r="V178" s="32">
        <f t="shared" si="11"/>
        <v>0</v>
      </c>
      <c r="W178" s="45">
        <f>Table01[[#This Row],[THÀNH TIỀN FAST]]-Table01[[#This Row],[THÀNH TIỀN]]</f>
        <v>0</v>
      </c>
      <c r="X178" s="46" t="b">
        <f>Table01[[#This Row],[ĐG FAST]]=Table01[[#This Row],[ĐƠN GIÁ]]</f>
        <v>1</v>
      </c>
      <c r="Y178" s="47" t="b">
        <f>Table01[[#This Row],[THÀNH TIỀN FAST]]=Table01[[#This Row],[THÀNH TIỀN]]</f>
        <v>1</v>
      </c>
      <c r="Z178" s="48"/>
    </row>
    <row r="179" spans="1:26" x14ac:dyDescent="0.2">
      <c r="A179" s="49"/>
      <c r="B179" s="2" t="s">
        <v>362</v>
      </c>
      <c r="C179" s="49"/>
      <c r="D179" s="7" t="s">
        <v>13</v>
      </c>
      <c r="E179" s="49"/>
      <c r="F179" s="49"/>
      <c r="G179" s="49"/>
      <c r="H179" s="49"/>
      <c r="I179" s="7" t="s">
        <v>35</v>
      </c>
      <c r="J179" s="7" t="s">
        <v>17</v>
      </c>
      <c r="K179" s="28">
        <v>5</v>
      </c>
      <c r="L179" s="8">
        <v>47000</v>
      </c>
      <c r="M179" s="8">
        <f t="shared" si="8"/>
        <v>235000</v>
      </c>
      <c r="N179" s="21" t="str">
        <f>VLOOKUP(I179,'MÃ '!$A$2:$E$1048576,4,0)</f>
        <v>NL300091</v>
      </c>
      <c r="O179" s="21" t="str">
        <f>VLOOKUP(I179,'MÃ '!$A$2:$E$1048576,5,0)</f>
        <v>Nấm đùi gà</v>
      </c>
      <c r="P179" s="21" t="str">
        <f t="shared" si="9"/>
        <v>TSG01</v>
      </c>
      <c r="Q179" s="21" t="str">
        <f>DAY(Table01[[#This Row],[NGÀY]])&amp;Table01[[#This Row],[TSG01]]&amp;Table01[[#This Row],[MÃ FAST]]</f>
        <v>9TSG01NL300091</v>
      </c>
      <c r="R179" s="21" t="str">
        <f>COUNTIF($Q$7:Q179,Q179)&amp;Q179</f>
        <v>19TSG01NL300091</v>
      </c>
      <c r="S179" s="44">
        <f>IFERROR(VLOOKUP(R179,Table1[[ct2]:[Số lượng]],13,0),0)</f>
        <v>5</v>
      </c>
      <c r="T179" s="45">
        <f>IFERROR(VLOOKUP(R179,Table1[[ct2]:[Giá]],14,0),Table01[[#This Row],[ĐƠN GIÁ]])</f>
        <v>47000</v>
      </c>
      <c r="U179" s="45">
        <f t="shared" si="10"/>
        <v>235000</v>
      </c>
      <c r="V179" s="32">
        <f t="shared" si="11"/>
        <v>0</v>
      </c>
      <c r="W179" s="45">
        <f>Table01[[#This Row],[THÀNH TIỀN FAST]]-Table01[[#This Row],[THÀNH TIỀN]]</f>
        <v>0</v>
      </c>
      <c r="X179" s="46" t="b">
        <f>Table01[[#This Row],[ĐG FAST]]=Table01[[#This Row],[ĐƠN GIÁ]]</f>
        <v>1</v>
      </c>
      <c r="Y179" s="47" t="b">
        <f>Table01[[#This Row],[THÀNH TIỀN FAST]]=Table01[[#This Row],[THÀNH TIỀN]]</f>
        <v>1</v>
      </c>
      <c r="Z179" s="48"/>
    </row>
    <row r="180" spans="1:26" x14ac:dyDescent="0.2">
      <c r="A180" s="49"/>
      <c r="B180" s="2" t="s">
        <v>362</v>
      </c>
      <c r="C180" s="49"/>
      <c r="D180" s="7" t="s">
        <v>13</v>
      </c>
      <c r="E180" s="49"/>
      <c r="F180" s="49"/>
      <c r="G180" s="49"/>
      <c r="H180" s="49"/>
      <c r="I180" s="7" t="s">
        <v>46</v>
      </c>
      <c r="J180" s="7" t="s">
        <v>17</v>
      </c>
      <c r="K180" s="28">
        <v>1.5</v>
      </c>
      <c r="L180" s="8">
        <v>80000</v>
      </c>
      <c r="M180" s="8">
        <f t="shared" si="8"/>
        <v>120000</v>
      </c>
      <c r="N180" s="21" t="str">
        <f>VLOOKUP(I180,'MÃ '!$A$2:$E$1048576,4,0)</f>
        <v>NL300094</v>
      </c>
      <c r="O180" s="21" t="str">
        <f>VLOOKUP(I180,'MÃ '!$A$2:$E$1048576,5,0)</f>
        <v>Nấm hải sản</v>
      </c>
      <c r="P180" s="21" t="str">
        <f t="shared" si="9"/>
        <v>TSG01</v>
      </c>
      <c r="Q180" s="21" t="str">
        <f>DAY(Table01[[#This Row],[NGÀY]])&amp;Table01[[#This Row],[TSG01]]&amp;Table01[[#This Row],[MÃ FAST]]</f>
        <v>9TSG01NL300094</v>
      </c>
      <c r="R180" s="21" t="str">
        <f>COUNTIF($Q$7:Q180,Q180)&amp;Q180</f>
        <v>19TSG01NL300094</v>
      </c>
      <c r="S180" s="44">
        <f>IFERROR(VLOOKUP(R180,Table1[[ct2]:[Số lượng]],13,0),0)</f>
        <v>1.5</v>
      </c>
      <c r="T180" s="45">
        <f>IFERROR(VLOOKUP(R180,Table1[[ct2]:[Giá]],14,0),Table01[[#This Row],[ĐƠN GIÁ]])</f>
        <v>80000</v>
      </c>
      <c r="U180" s="45">
        <f t="shared" si="10"/>
        <v>120000</v>
      </c>
      <c r="V180" s="32">
        <f t="shared" si="11"/>
        <v>0</v>
      </c>
      <c r="W180" s="45">
        <f>Table01[[#This Row],[THÀNH TIỀN FAST]]-Table01[[#This Row],[THÀNH TIỀN]]</f>
        <v>0</v>
      </c>
      <c r="X180" s="46" t="b">
        <f>Table01[[#This Row],[ĐG FAST]]=Table01[[#This Row],[ĐƠN GIÁ]]</f>
        <v>1</v>
      </c>
      <c r="Y180" s="47" t="b">
        <f>Table01[[#This Row],[THÀNH TIỀN FAST]]=Table01[[#This Row],[THÀNH TIỀN]]</f>
        <v>1</v>
      </c>
      <c r="Z180" s="48"/>
    </row>
    <row r="181" spans="1:26" x14ac:dyDescent="0.2">
      <c r="A181" s="49"/>
      <c r="B181" s="2" t="s">
        <v>362</v>
      </c>
      <c r="C181" s="49"/>
      <c r="D181" s="7" t="s">
        <v>13</v>
      </c>
      <c r="E181" s="49"/>
      <c r="F181" s="49"/>
      <c r="G181" s="49"/>
      <c r="H181" s="49"/>
      <c r="I181" s="7" t="s">
        <v>50</v>
      </c>
      <c r="J181" s="7" t="s">
        <v>17</v>
      </c>
      <c r="K181" s="28">
        <v>6</v>
      </c>
      <c r="L181" s="8">
        <v>45000</v>
      </c>
      <c r="M181" s="8">
        <f t="shared" si="8"/>
        <v>270000</v>
      </c>
      <c r="N181" s="21" t="str">
        <f>VLOOKUP(I181,'MÃ '!$A$2:$E$1048576,4,0)</f>
        <v>NL300096</v>
      </c>
      <c r="O181" s="21" t="str">
        <f>VLOOKUP(I181,'MÃ '!$A$2:$E$1048576,5,0)</f>
        <v>Nấm kim châm tươi</v>
      </c>
      <c r="P181" s="21" t="str">
        <f t="shared" si="9"/>
        <v>TSG01</v>
      </c>
      <c r="Q181" s="21" t="str">
        <f>DAY(Table01[[#This Row],[NGÀY]])&amp;Table01[[#This Row],[TSG01]]&amp;Table01[[#This Row],[MÃ FAST]]</f>
        <v>9TSG01NL300096</v>
      </c>
      <c r="R181" s="21" t="str">
        <f>COUNTIF($Q$7:Q181,Q181)&amp;Q181</f>
        <v>19TSG01NL300096</v>
      </c>
      <c r="S181" s="44">
        <f>IFERROR(VLOOKUP(R181,Table1[[ct2]:[Số lượng]],13,0),0)</f>
        <v>6</v>
      </c>
      <c r="T181" s="45">
        <f>IFERROR(VLOOKUP(R181,Table1[[ct2]:[Giá]],14,0),Table01[[#This Row],[ĐƠN GIÁ]])</f>
        <v>45000</v>
      </c>
      <c r="U181" s="45">
        <f t="shared" si="10"/>
        <v>270000</v>
      </c>
      <c r="V181" s="32">
        <f t="shared" si="11"/>
        <v>0</v>
      </c>
      <c r="W181" s="45">
        <f>Table01[[#This Row],[THÀNH TIỀN FAST]]-Table01[[#This Row],[THÀNH TIỀN]]</f>
        <v>0</v>
      </c>
      <c r="X181" s="46" t="b">
        <f>Table01[[#This Row],[ĐG FAST]]=Table01[[#This Row],[ĐƠN GIÁ]]</f>
        <v>1</v>
      </c>
      <c r="Y181" s="47" t="b">
        <f>Table01[[#This Row],[THÀNH TIỀN FAST]]=Table01[[#This Row],[THÀNH TIỀN]]</f>
        <v>1</v>
      </c>
      <c r="Z181" s="48"/>
    </row>
    <row r="182" spans="1:26" x14ac:dyDescent="0.2">
      <c r="A182" s="49"/>
      <c r="B182" s="2" t="s">
        <v>362</v>
      </c>
      <c r="C182" s="49"/>
      <c r="D182" s="7" t="s">
        <v>13</v>
      </c>
      <c r="E182" s="49"/>
      <c r="F182" s="49"/>
      <c r="G182" s="49"/>
      <c r="H182" s="49"/>
      <c r="I182" s="7" t="s">
        <v>38</v>
      </c>
      <c r="J182" s="7" t="s">
        <v>17</v>
      </c>
      <c r="K182" s="28">
        <v>5</v>
      </c>
      <c r="L182" s="8">
        <v>95000</v>
      </c>
      <c r="M182" s="8">
        <f t="shared" si="8"/>
        <v>475000</v>
      </c>
      <c r="N182" s="21" t="str">
        <f>VLOOKUP(I182,'MÃ '!$A$2:$E$1048576,4,0)</f>
        <v>NL300098</v>
      </c>
      <c r="O182" s="21" t="str">
        <f>VLOOKUP(I182,'MÃ '!$A$2:$E$1048576,5,0)</f>
        <v>Nấm Linh Chi trắng</v>
      </c>
      <c r="P182" s="21" t="str">
        <f t="shared" si="9"/>
        <v>TSG01</v>
      </c>
      <c r="Q182" s="21" t="str">
        <f>DAY(Table01[[#This Row],[NGÀY]])&amp;Table01[[#This Row],[TSG01]]&amp;Table01[[#This Row],[MÃ FAST]]</f>
        <v>9TSG01NL300098</v>
      </c>
      <c r="R182" s="21" t="str">
        <f>COUNTIF($Q$7:Q182,Q182)&amp;Q182</f>
        <v>19TSG01NL300098</v>
      </c>
      <c r="S182" s="44">
        <f>IFERROR(VLOOKUP(R182,Table1[[ct2]:[Số lượng]],13,0),0)</f>
        <v>5</v>
      </c>
      <c r="T182" s="45">
        <f>IFERROR(VLOOKUP(R182,Table1[[ct2]:[Giá]],14,0),Table01[[#This Row],[ĐƠN GIÁ]])</f>
        <v>95000</v>
      </c>
      <c r="U182" s="45">
        <f t="shared" si="10"/>
        <v>475000</v>
      </c>
      <c r="V182" s="32">
        <f t="shared" si="11"/>
        <v>0</v>
      </c>
      <c r="W182" s="45">
        <f>Table01[[#This Row],[THÀNH TIỀN FAST]]-Table01[[#This Row],[THÀNH TIỀN]]</f>
        <v>0</v>
      </c>
      <c r="X182" s="46" t="b">
        <f>Table01[[#This Row],[ĐG FAST]]=Table01[[#This Row],[ĐƠN GIÁ]]</f>
        <v>1</v>
      </c>
      <c r="Y182" s="47" t="b">
        <f>Table01[[#This Row],[THÀNH TIỀN FAST]]=Table01[[#This Row],[THÀNH TIỀN]]</f>
        <v>1</v>
      </c>
      <c r="Z182" s="48"/>
    </row>
    <row r="183" spans="1:26" x14ac:dyDescent="0.2">
      <c r="A183" s="49"/>
      <c r="B183" s="2" t="s">
        <v>362</v>
      </c>
      <c r="C183" s="49"/>
      <c r="D183" s="7" t="s">
        <v>13</v>
      </c>
      <c r="E183" s="49"/>
      <c r="F183" s="49"/>
      <c r="G183" s="49"/>
      <c r="H183" s="49"/>
      <c r="I183" s="7" t="s">
        <v>39</v>
      </c>
      <c r="J183" s="7" t="s">
        <v>17</v>
      </c>
      <c r="K183" s="28">
        <v>1</v>
      </c>
      <c r="L183" s="8">
        <v>45000</v>
      </c>
      <c r="M183" s="8">
        <f t="shared" si="8"/>
        <v>45000</v>
      </c>
      <c r="N183" s="21" t="str">
        <f>VLOOKUP(I183,'MÃ '!$A$2:$E$1048576,4,0)</f>
        <v>NL300085</v>
      </c>
      <c r="O183" s="21" t="str">
        <f>VLOOKUP(I183,'MÃ '!$A$2:$E$1048576,5,0)</f>
        <v>Mùi ta ( Ngò rí )</v>
      </c>
      <c r="P183" s="21" t="str">
        <f t="shared" si="9"/>
        <v>TSG01</v>
      </c>
      <c r="Q183" s="21" t="str">
        <f>DAY(Table01[[#This Row],[NGÀY]])&amp;Table01[[#This Row],[TSG01]]&amp;Table01[[#This Row],[MÃ FAST]]</f>
        <v>9TSG01NL300085</v>
      </c>
      <c r="R183" s="21" t="str">
        <f>COUNTIF($Q$7:Q183,Q183)&amp;Q183</f>
        <v>19TSG01NL300085</v>
      </c>
      <c r="S183" s="44">
        <f>IFERROR(VLOOKUP(R183,Table1[[ct2]:[Số lượng]],13,0),0)</f>
        <v>1</v>
      </c>
      <c r="T183" s="45">
        <f>IFERROR(VLOOKUP(R183,Table1[[ct2]:[Giá]],14,0),Table01[[#This Row],[ĐƠN GIÁ]])</f>
        <v>45000</v>
      </c>
      <c r="U183" s="45">
        <f t="shared" si="10"/>
        <v>45000</v>
      </c>
      <c r="V183" s="32">
        <f t="shared" si="11"/>
        <v>0</v>
      </c>
      <c r="W183" s="45">
        <f>Table01[[#This Row],[THÀNH TIỀN FAST]]-Table01[[#This Row],[THÀNH TIỀN]]</f>
        <v>0</v>
      </c>
      <c r="X183" s="46" t="b">
        <f>Table01[[#This Row],[ĐG FAST]]=Table01[[#This Row],[ĐƠN GIÁ]]</f>
        <v>1</v>
      </c>
      <c r="Y183" s="47" t="b">
        <f>Table01[[#This Row],[THÀNH TIỀN FAST]]=Table01[[#This Row],[THÀNH TIỀN]]</f>
        <v>1</v>
      </c>
      <c r="Z183" s="48"/>
    </row>
    <row r="184" spans="1:26" x14ac:dyDescent="0.2">
      <c r="A184" s="49"/>
      <c r="B184" s="2" t="s">
        <v>362</v>
      </c>
      <c r="C184" s="49"/>
      <c r="D184" s="7" t="s">
        <v>13</v>
      </c>
      <c r="E184" s="49"/>
      <c r="F184" s="49"/>
      <c r="G184" s="49"/>
      <c r="H184" s="49"/>
      <c r="I184" s="7" t="s">
        <v>40</v>
      </c>
      <c r="J184" s="7" t="s">
        <v>17</v>
      </c>
      <c r="K184" s="28">
        <v>2</v>
      </c>
      <c r="L184" s="8">
        <v>145000</v>
      </c>
      <c r="M184" s="8">
        <f t="shared" si="8"/>
        <v>290000</v>
      </c>
      <c r="N184" s="21" t="str">
        <f>VLOOKUP(I184,'MÃ '!$A$2:$E$1048576,4,0)</f>
        <v>NL300113</v>
      </c>
      <c r="O184" s="21" t="str">
        <f>VLOOKUP(I184,'MÃ '!$A$2:$E$1048576,5,0)</f>
        <v>Ớt hiểm đỏ</v>
      </c>
      <c r="P184" s="21" t="str">
        <f t="shared" si="9"/>
        <v>TSG01</v>
      </c>
      <c r="Q184" s="21" t="str">
        <f>DAY(Table01[[#This Row],[NGÀY]])&amp;Table01[[#This Row],[TSG01]]&amp;Table01[[#This Row],[MÃ FAST]]</f>
        <v>9TSG01NL300113</v>
      </c>
      <c r="R184" s="21" t="str">
        <f>COUNTIF($Q$7:Q184,Q184)&amp;Q184</f>
        <v>19TSG01NL300113</v>
      </c>
      <c r="S184" s="44">
        <f>IFERROR(VLOOKUP(R184,Table1[[ct2]:[Số lượng]],13,0),0)</f>
        <v>2</v>
      </c>
      <c r="T184" s="45">
        <f>IFERROR(VLOOKUP(R184,Table1[[ct2]:[Giá]],14,0),Table01[[#This Row],[ĐƠN GIÁ]])</f>
        <v>145000</v>
      </c>
      <c r="U184" s="45">
        <f t="shared" si="10"/>
        <v>290000</v>
      </c>
      <c r="V184" s="32">
        <f t="shared" si="11"/>
        <v>0</v>
      </c>
      <c r="W184" s="45">
        <f>Table01[[#This Row],[THÀNH TIỀN FAST]]-Table01[[#This Row],[THÀNH TIỀN]]</f>
        <v>0</v>
      </c>
      <c r="X184" s="46" t="b">
        <f>Table01[[#This Row],[ĐG FAST]]=Table01[[#This Row],[ĐƠN GIÁ]]</f>
        <v>1</v>
      </c>
      <c r="Y184" s="47" t="b">
        <f>Table01[[#This Row],[THÀNH TIỀN FAST]]=Table01[[#This Row],[THÀNH TIỀN]]</f>
        <v>1</v>
      </c>
      <c r="Z184" s="48"/>
    </row>
    <row r="185" spans="1:26" x14ac:dyDescent="0.2">
      <c r="A185" s="49"/>
      <c r="B185" s="2" t="s">
        <v>362</v>
      </c>
      <c r="C185" s="49"/>
      <c r="D185" s="7" t="s">
        <v>13</v>
      </c>
      <c r="E185" s="49"/>
      <c r="F185" s="49"/>
      <c r="G185" s="49"/>
      <c r="H185" s="49"/>
      <c r="I185" s="7" t="s">
        <v>42</v>
      </c>
      <c r="J185" s="7" t="s">
        <v>17</v>
      </c>
      <c r="K185" s="28">
        <v>6</v>
      </c>
      <c r="L185" s="8">
        <v>38000</v>
      </c>
      <c r="M185" s="8">
        <f t="shared" si="8"/>
        <v>228000</v>
      </c>
      <c r="N185" s="21" t="str">
        <f>VLOOKUP(I185,'MÃ '!$A$2:$E$1048576,4,0)</f>
        <v>NL300018</v>
      </c>
      <c r="O185" s="21" t="str">
        <f>VLOOKUP(I185,'MÃ '!$A$2:$E$1048576,5,0)</f>
        <v>Cải cúc</v>
      </c>
      <c r="P185" s="21" t="str">
        <f t="shared" si="9"/>
        <v>TSG01</v>
      </c>
      <c r="Q185" s="21" t="str">
        <f>DAY(Table01[[#This Row],[NGÀY]])&amp;Table01[[#This Row],[TSG01]]&amp;Table01[[#This Row],[MÃ FAST]]</f>
        <v>9TSG01NL300018</v>
      </c>
      <c r="R185" s="21" t="str">
        <f>COUNTIF($Q$7:Q185,Q185)&amp;Q185</f>
        <v>19TSG01NL300018</v>
      </c>
      <c r="S185" s="44">
        <f>IFERROR(VLOOKUP(R185,Table1[[ct2]:[Số lượng]],13,0),0)</f>
        <v>5.5</v>
      </c>
      <c r="T185" s="45">
        <f>IFERROR(VLOOKUP(R185,Table1[[ct2]:[Giá]],14,0),Table01[[#This Row],[ĐƠN GIÁ]])</f>
        <v>38000</v>
      </c>
      <c r="U185" s="45">
        <f t="shared" si="10"/>
        <v>209000</v>
      </c>
      <c r="V185" s="32">
        <f t="shared" si="11"/>
        <v>-0.5</v>
      </c>
      <c r="W185" s="45">
        <f>Table01[[#This Row],[THÀNH TIỀN FAST]]-Table01[[#This Row],[THÀNH TIỀN]]</f>
        <v>-19000</v>
      </c>
      <c r="X185" s="46" t="b">
        <f>Table01[[#This Row],[ĐG FAST]]=Table01[[#This Row],[ĐƠN GIÁ]]</f>
        <v>1</v>
      </c>
      <c r="Y185" s="47" t="b">
        <f>Table01[[#This Row],[THÀNH TIỀN FAST]]=Table01[[#This Row],[THÀNH TIỀN]]</f>
        <v>0</v>
      </c>
      <c r="Z185" s="48"/>
    </row>
    <row r="186" spans="1:26" x14ac:dyDescent="0.2">
      <c r="A186" s="49"/>
      <c r="B186" s="2" t="s">
        <v>362</v>
      </c>
      <c r="C186" s="49"/>
      <c r="D186" s="7" t="s">
        <v>13</v>
      </c>
      <c r="E186" s="49"/>
      <c r="F186" s="49"/>
      <c r="G186" s="49"/>
      <c r="H186" s="49"/>
      <c r="I186" s="7" t="s">
        <v>43</v>
      </c>
      <c r="J186" s="7" t="s">
        <v>17</v>
      </c>
      <c r="K186" s="28">
        <v>2</v>
      </c>
      <c r="L186" s="8">
        <v>50000</v>
      </c>
      <c r="M186" s="8">
        <f t="shared" si="8"/>
        <v>100000</v>
      </c>
      <c r="N186" s="21" t="str">
        <f>VLOOKUP(I186,'MÃ '!$A$2:$E$1048576,4,0)</f>
        <v>NL300142</v>
      </c>
      <c r="O186" s="21" t="str">
        <f>VLOOKUP(I186,'MÃ '!$A$2:$E$1048576,5,0)</f>
        <v>Tỏi bóc</v>
      </c>
      <c r="P186" s="21" t="str">
        <f t="shared" si="9"/>
        <v>TSG01</v>
      </c>
      <c r="Q186" s="21" t="str">
        <f>DAY(Table01[[#This Row],[NGÀY]])&amp;Table01[[#This Row],[TSG01]]&amp;Table01[[#This Row],[MÃ FAST]]</f>
        <v>9TSG01NL300142</v>
      </c>
      <c r="R186" s="21" t="str">
        <f>COUNTIF($Q$7:Q186,Q186)&amp;Q186</f>
        <v>19TSG01NL300142</v>
      </c>
      <c r="S186" s="44">
        <f>IFERROR(VLOOKUP(R186,Table1[[ct2]:[Số lượng]],13,0),0)</f>
        <v>2</v>
      </c>
      <c r="T186" s="45">
        <f>IFERROR(VLOOKUP(R186,Table1[[ct2]:[Giá]],14,0),Table01[[#This Row],[ĐƠN GIÁ]])</f>
        <v>50000</v>
      </c>
      <c r="U186" s="45">
        <f t="shared" si="10"/>
        <v>100000</v>
      </c>
      <c r="V186" s="32">
        <f t="shared" si="11"/>
        <v>0</v>
      </c>
      <c r="W186" s="45">
        <f>Table01[[#This Row],[THÀNH TIỀN FAST]]-Table01[[#This Row],[THÀNH TIỀN]]</f>
        <v>0</v>
      </c>
      <c r="X186" s="46" t="b">
        <f>Table01[[#This Row],[ĐG FAST]]=Table01[[#This Row],[ĐƠN GIÁ]]</f>
        <v>1</v>
      </c>
      <c r="Y186" s="47" t="b">
        <f>Table01[[#This Row],[THÀNH TIỀN FAST]]=Table01[[#This Row],[THÀNH TIỀN]]</f>
        <v>1</v>
      </c>
      <c r="Z186" s="48"/>
    </row>
    <row r="187" spans="1:26" x14ac:dyDescent="0.2">
      <c r="A187" s="49"/>
      <c r="B187" s="2" t="s">
        <v>362</v>
      </c>
      <c r="C187" s="49"/>
      <c r="D187" s="7" t="s">
        <v>13</v>
      </c>
      <c r="E187" s="49"/>
      <c r="F187" s="49"/>
      <c r="G187" s="49"/>
      <c r="H187" s="49"/>
      <c r="I187" s="7" t="s">
        <v>44</v>
      </c>
      <c r="J187" s="7" t="s">
        <v>17</v>
      </c>
      <c r="K187" s="28">
        <v>8</v>
      </c>
      <c r="L187" s="8">
        <v>62000</v>
      </c>
      <c r="M187" s="8">
        <f t="shared" si="8"/>
        <v>496000</v>
      </c>
      <c r="N187" s="21" t="str">
        <f>VLOOKUP(I187,'MÃ '!$A$2:$E$1048576,4,0)</f>
        <v>NL300147</v>
      </c>
      <c r="O187" s="21" t="str">
        <f>VLOOKUP(I187,'MÃ '!$A$2:$E$1048576,5,0)</f>
        <v>Xà lách Roman</v>
      </c>
      <c r="P187" s="21" t="str">
        <f t="shared" si="9"/>
        <v>TSG01</v>
      </c>
      <c r="Q187" s="21" t="str">
        <f>DAY(Table01[[#This Row],[NGÀY]])&amp;Table01[[#This Row],[TSG01]]&amp;Table01[[#This Row],[MÃ FAST]]</f>
        <v>9TSG01NL300147</v>
      </c>
      <c r="R187" s="21" t="str">
        <f>COUNTIF($Q$7:Q187,Q187)&amp;Q187</f>
        <v>19TSG01NL300147</v>
      </c>
      <c r="S187" s="44">
        <f>IFERROR(VLOOKUP(R187,Table1[[ct2]:[Số lượng]],13,0),0)</f>
        <v>7.7</v>
      </c>
      <c r="T187" s="45">
        <f>IFERROR(VLOOKUP(R187,Table1[[ct2]:[Giá]],14,0),Table01[[#This Row],[ĐƠN GIÁ]])</f>
        <v>62000</v>
      </c>
      <c r="U187" s="45">
        <f t="shared" si="10"/>
        <v>477400</v>
      </c>
      <c r="V187" s="32">
        <f t="shared" si="11"/>
        <v>-0.29999999999999982</v>
      </c>
      <c r="W187" s="45">
        <f>Table01[[#This Row],[THÀNH TIỀN FAST]]-Table01[[#This Row],[THÀNH TIỀN]]</f>
        <v>-18600</v>
      </c>
      <c r="X187" s="46" t="b">
        <f>Table01[[#This Row],[ĐG FAST]]=Table01[[#This Row],[ĐƠN GIÁ]]</f>
        <v>1</v>
      </c>
      <c r="Y187" s="47" t="b">
        <f>Table01[[#This Row],[THÀNH TIỀN FAST]]=Table01[[#This Row],[THÀNH TIỀN]]</f>
        <v>0</v>
      </c>
      <c r="Z187" s="48"/>
    </row>
    <row r="188" spans="1:26" x14ac:dyDescent="0.2">
      <c r="A188" s="49"/>
      <c r="B188" s="2" t="s">
        <v>363</v>
      </c>
      <c r="C188" s="49"/>
      <c r="D188" s="7" t="s">
        <v>13</v>
      </c>
      <c r="E188" s="49"/>
      <c r="F188" s="49"/>
      <c r="G188" s="49"/>
      <c r="H188" s="49"/>
      <c r="I188" s="7" t="s">
        <v>14</v>
      </c>
      <c r="J188" s="7" t="s">
        <v>15</v>
      </c>
      <c r="K188" s="28">
        <v>3</v>
      </c>
      <c r="L188" s="8">
        <v>8500</v>
      </c>
      <c r="M188" s="8">
        <f t="shared" si="8"/>
        <v>25500</v>
      </c>
      <c r="N188" s="21" t="str">
        <f>VLOOKUP(I188,'MÃ '!$A$2:$E$1048576,4,0)</f>
        <v>NL300107</v>
      </c>
      <c r="O188" s="21" t="str">
        <f>VLOOKUP(I188,'MÃ '!$A$2:$E$1048576,5,0)</f>
        <v>Ngô ngọt ( Bắp trái)</v>
      </c>
      <c r="P188" s="21" t="str">
        <f t="shared" si="9"/>
        <v>TSG01</v>
      </c>
      <c r="Q188" s="21" t="str">
        <f>DAY(Table01[[#This Row],[NGÀY]])&amp;Table01[[#This Row],[TSG01]]&amp;Table01[[#This Row],[MÃ FAST]]</f>
        <v>10TSG01NL300107</v>
      </c>
      <c r="R188" s="21" t="str">
        <f>COUNTIF($Q$7:Q188,Q188)&amp;Q188</f>
        <v>110TSG01NL300107</v>
      </c>
      <c r="S188" s="44">
        <f>IFERROR(VLOOKUP(R188,Table1[[ct2]:[Số lượng]],13,0),0)</f>
        <v>3</v>
      </c>
      <c r="T188" s="45">
        <f>IFERROR(VLOOKUP(R188,Table1[[ct2]:[Giá]],14,0),Table01[[#This Row],[ĐƠN GIÁ]])</f>
        <v>8500</v>
      </c>
      <c r="U188" s="45">
        <f t="shared" si="10"/>
        <v>25500</v>
      </c>
      <c r="V188" s="32">
        <f t="shared" si="11"/>
        <v>0</v>
      </c>
      <c r="W188" s="45">
        <f>Table01[[#This Row],[THÀNH TIỀN FAST]]-Table01[[#This Row],[THÀNH TIỀN]]</f>
        <v>0</v>
      </c>
      <c r="X188" s="46" t="b">
        <f>Table01[[#This Row],[ĐG FAST]]=Table01[[#This Row],[ĐƠN GIÁ]]</f>
        <v>1</v>
      </c>
      <c r="Y188" s="47" t="b">
        <f>Table01[[#This Row],[THÀNH TIỀN FAST]]=Table01[[#This Row],[THÀNH TIỀN]]</f>
        <v>1</v>
      </c>
      <c r="Z188" s="48"/>
    </row>
    <row r="189" spans="1:26" x14ac:dyDescent="0.2">
      <c r="A189" s="49"/>
      <c r="B189" s="2" t="s">
        <v>363</v>
      </c>
      <c r="C189" s="49"/>
      <c r="D189" s="7" t="s">
        <v>13</v>
      </c>
      <c r="E189" s="49"/>
      <c r="F189" s="49"/>
      <c r="G189" s="49"/>
      <c r="H189" s="49"/>
      <c r="I189" s="7" t="s">
        <v>18</v>
      </c>
      <c r="J189" s="7" t="s">
        <v>17</v>
      </c>
      <c r="K189" s="28">
        <v>1</v>
      </c>
      <c r="L189" s="8">
        <v>45000</v>
      </c>
      <c r="M189" s="8">
        <f t="shared" si="8"/>
        <v>45000</v>
      </c>
      <c r="N189" s="21" t="str">
        <f>VLOOKUP(I189,'MÃ '!$A$2:$E$1048576,4,0)</f>
        <v>NL300203</v>
      </c>
      <c r="O189" s="21" t="str">
        <f>VLOOKUP(I189,'MÃ '!$A$2:$E$1048576,5,0)</f>
        <v>Cải bó xôi</v>
      </c>
      <c r="P189" s="21" t="str">
        <f t="shared" si="9"/>
        <v>TSG01</v>
      </c>
      <c r="Q189" s="21" t="str">
        <f>DAY(Table01[[#This Row],[NGÀY]])&amp;Table01[[#This Row],[TSG01]]&amp;Table01[[#This Row],[MÃ FAST]]</f>
        <v>10TSG01NL300203</v>
      </c>
      <c r="R189" s="21" t="str">
        <f>COUNTIF($Q$7:Q189,Q189)&amp;Q189</f>
        <v>110TSG01NL300203</v>
      </c>
      <c r="S189" s="44">
        <f>IFERROR(VLOOKUP(R189,Table1[[ct2]:[Số lượng]],13,0),0)</f>
        <v>1</v>
      </c>
      <c r="T189" s="45">
        <f>IFERROR(VLOOKUP(R189,Table1[[ct2]:[Giá]],14,0),Table01[[#This Row],[ĐƠN GIÁ]])</f>
        <v>45000</v>
      </c>
      <c r="U189" s="45">
        <f t="shared" si="10"/>
        <v>45000</v>
      </c>
      <c r="V189" s="32">
        <f t="shared" si="11"/>
        <v>0</v>
      </c>
      <c r="W189" s="45">
        <f>Table01[[#This Row],[THÀNH TIỀN FAST]]-Table01[[#This Row],[THÀNH TIỀN]]</f>
        <v>0</v>
      </c>
      <c r="X189" s="46" t="b">
        <f>Table01[[#This Row],[ĐG FAST]]=Table01[[#This Row],[ĐƠN GIÁ]]</f>
        <v>1</v>
      </c>
      <c r="Y189" s="47" t="b">
        <f>Table01[[#This Row],[THÀNH TIỀN FAST]]=Table01[[#This Row],[THÀNH TIỀN]]</f>
        <v>1</v>
      </c>
      <c r="Z189" s="48"/>
    </row>
    <row r="190" spans="1:26" x14ac:dyDescent="0.2">
      <c r="A190" s="49"/>
      <c r="B190" s="2" t="s">
        <v>363</v>
      </c>
      <c r="C190" s="49"/>
      <c r="D190" s="7" t="s">
        <v>13</v>
      </c>
      <c r="E190" s="49"/>
      <c r="F190" s="49"/>
      <c r="G190" s="49"/>
      <c r="H190" s="49"/>
      <c r="I190" s="7" t="s">
        <v>20</v>
      </c>
      <c r="J190" s="7" t="s">
        <v>17</v>
      </c>
      <c r="K190" s="28">
        <v>11</v>
      </c>
      <c r="L190" s="8">
        <v>18000</v>
      </c>
      <c r="M190" s="8">
        <f t="shared" si="8"/>
        <v>198000</v>
      </c>
      <c r="N190" s="21" t="str">
        <f>VLOOKUP(I190,'MÃ '!$A$2:$E$1048576,4,0)</f>
        <v>NL300022</v>
      </c>
      <c r="O190" s="21" t="str">
        <f>VLOOKUP(I190,'MÃ '!$A$2:$E$1048576,5,0)</f>
        <v>Cải thảo</v>
      </c>
      <c r="P190" s="21" t="str">
        <f t="shared" si="9"/>
        <v>TSG01</v>
      </c>
      <c r="Q190" s="21" t="str">
        <f>DAY(Table01[[#This Row],[NGÀY]])&amp;Table01[[#This Row],[TSG01]]&amp;Table01[[#This Row],[MÃ FAST]]</f>
        <v>10TSG01NL300022</v>
      </c>
      <c r="R190" s="21" t="str">
        <f>COUNTIF($Q$7:Q190,Q190)&amp;Q190</f>
        <v>110TSG01NL300022</v>
      </c>
      <c r="S190" s="44">
        <f>IFERROR(VLOOKUP(R190,Table1[[ct2]:[Số lượng]],13,0),0)</f>
        <v>10.5</v>
      </c>
      <c r="T190" s="45">
        <f>IFERROR(VLOOKUP(R190,Table1[[ct2]:[Giá]],14,0),Table01[[#This Row],[ĐƠN GIÁ]])</f>
        <v>18000</v>
      </c>
      <c r="U190" s="45">
        <f t="shared" si="10"/>
        <v>189000</v>
      </c>
      <c r="V190" s="32">
        <f t="shared" si="11"/>
        <v>-0.5</v>
      </c>
      <c r="W190" s="45">
        <f>Table01[[#This Row],[THÀNH TIỀN FAST]]-Table01[[#This Row],[THÀNH TIỀN]]</f>
        <v>-9000</v>
      </c>
      <c r="X190" s="46" t="b">
        <f>Table01[[#This Row],[ĐG FAST]]=Table01[[#This Row],[ĐƠN GIÁ]]</f>
        <v>1</v>
      </c>
      <c r="Y190" s="47" t="b">
        <f>Table01[[#This Row],[THÀNH TIỀN FAST]]=Table01[[#This Row],[THÀNH TIỀN]]</f>
        <v>0</v>
      </c>
      <c r="Z190" s="48"/>
    </row>
    <row r="191" spans="1:26" x14ac:dyDescent="0.2">
      <c r="A191" s="49"/>
      <c r="B191" s="2" t="s">
        <v>363</v>
      </c>
      <c r="C191" s="49"/>
      <c r="D191" s="7" t="s">
        <v>13</v>
      </c>
      <c r="E191" s="49"/>
      <c r="F191" s="49"/>
      <c r="G191" s="49"/>
      <c r="H191" s="49"/>
      <c r="I191" s="7" t="s">
        <v>25</v>
      </c>
      <c r="J191" s="7" t="s">
        <v>17</v>
      </c>
      <c r="K191" s="28">
        <v>19</v>
      </c>
      <c r="L191" s="8">
        <v>18000</v>
      </c>
      <c r="M191" s="8">
        <f t="shared" si="8"/>
        <v>342000</v>
      </c>
      <c r="N191" s="21" t="str">
        <f>VLOOKUP(I191,'MÃ '!$A$2:$E$1048576,4,0)</f>
        <v>NL600004</v>
      </c>
      <c r="O191" s="21" t="str">
        <f>VLOOKUP(I191,'MÃ '!$A$2:$E$1048576,5,0)</f>
        <v>Dưa hấu</v>
      </c>
      <c r="P191" s="21" t="str">
        <f t="shared" si="9"/>
        <v>TSG01</v>
      </c>
      <c r="Q191" s="21" t="str">
        <f>DAY(Table01[[#This Row],[NGÀY]])&amp;Table01[[#This Row],[TSG01]]&amp;Table01[[#This Row],[MÃ FAST]]</f>
        <v>10TSG01NL600004</v>
      </c>
      <c r="R191" s="21" t="str">
        <f>COUNTIF($Q$7:Q191,Q191)&amp;Q191</f>
        <v>110TSG01NL600004</v>
      </c>
      <c r="S191" s="44">
        <f>IFERROR(VLOOKUP(R191,Table1[[ct2]:[Số lượng]],13,0),0)</f>
        <v>19</v>
      </c>
      <c r="T191" s="45">
        <f>IFERROR(VLOOKUP(R191,Table1[[ct2]:[Giá]],14,0),Table01[[#This Row],[ĐƠN GIÁ]])</f>
        <v>18000</v>
      </c>
      <c r="U191" s="45">
        <f t="shared" si="10"/>
        <v>342000</v>
      </c>
      <c r="V191" s="32">
        <f t="shared" si="11"/>
        <v>0</v>
      </c>
      <c r="W191" s="45">
        <f>Table01[[#This Row],[THÀNH TIỀN FAST]]-Table01[[#This Row],[THÀNH TIỀN]]</f>
        <v>0</v>
      </c>
      <c r="X191" s="46" t="b">
        <f>Table01[[#This Row],[ĐG FAST]]=Table01[[#This Row],[ĐƠN GIÁ]]</f>
        <v>1</v>
      </c>
      <c r="Y191" s="47" t="b">
        <f>Table01[[#This Row],[THÀNH TIỀN FAST]]=Table01[[#This Row],[THÀNH TIỀN]]</f>
        <v>1</v>
      </c>
      <c r="Z191" s="48"/>
    </row>
    <row r="192" spans="1:26" x14ac:dyDescent="0.2">
      <c r="A192" s="49"/>
      <c r="B192" s="2" t="s">
        <v>363</v>
      </c>
      <c r="C192" s="49"/>
      <c r="D192" s="7" t="s">
        <v>13</v>
      </c>
      <c r="E192" s="49"/>
      <c r="F192" s="49"/>
      <c r="G192" s="49"/>
      <c r="H192" s="49"/>
      <c r="I192" s="7" t="s">
        <v>27</v>
      </c>
      <c r="J192" s="7" t="s">
        <v>17</v>
      </c>
      <c r="K192" s="28">
        <v>1</v>
      </c>
      <c r="L192" s="8">
        <v>55000</v>
      </c>
      <c r="M192" s="8">
        <f t="shared" si="8"/>
        <v>55000</v>
      </c>
      <c r="N192" s="21" t="str">
        <f>VLOOKUP(I192,'MÃ '!$A$2:$E$1048576,4,0)</f>
        <v>NL300058</v>
      </c>
      <c r="O192" s="21" t="str">
        <f>VLOOKUP(I192,'MÃ '!$A$2:$E$1048576,5,0)</f>
        <v>Hành lá</v>
      </c>
      <c r="P192" s="21" t="str">
        <f t="shared" si="9"/>
        <v>TSG01</v>
      </c>
      <c r="Q192" s="21" t="str">
        <f>DAY(Table01[[#This Row],[NGÀY]])&amp;Table01[[#This Row],[TSG01]]&amp;Table01[[#This Row],[MÃ FAST]]</f>
        <v>10TSG01NL300058</v>
      </c>
      <c r="R192" s="21" t="str">
        <f>COUNTIF($Q$7:Q192,Q192)&amp;Q192</f>
        <v>110TSG01NL300058</v>
      </c>
      <c r="S192" s="44">
        <f>IFERROR(VLOOKUP(R192,Table1[[ct2]:[Số lượng]],13,0),0)</f>
        <v>0.8</v>
      </c>
      <c r="T192" s="45">
        <f>IFERROR(VLOOKUP(R192,Table1[[ct2]:[Giá]],14,0),Table01[[#This Row],[ĐƠN GIÁ]])</f>
        <v>55000</v>
      </c>
      <c r="U192" s="45">
        <f t="shared" si="10"/>
        <v>44000</v>
      </c>
      <c r="V192" s="32">
        <f t="shared" si="11"/>
        <v>-0.19999999999999996</v>
      </c>
      <c r="W192" s="45">
        <f>Table01[[#This Row],[THÀNH TIỀN FAST]]-Table01[[#This Row],[THÀNH TIỀN]]</f>
        <v>-11000</v>
      </c>
      <c r="X192" s="46" t="b">
        <f>Table01[[#This Row],[ĐG FAST]]=Table01[[#This Row],[ĐƠN GIÁ]]</f>
        <v>1</v>
      </c>
      <c r="Y192" s="47" t="b">
        <f>Table01[[#This Row],[THÀNH TIỀN FAST]]=Table01[[#This Row],[THÀNH TIỀN]]</f>
        <v>0</v>
      </c>
      <c r="Z192" s="48"/>
    </row>
    <row r="193" spans="1:26" x14ac:dyDescent="0.2">
      <c r="A193" s="49"/>
      <c r="B193" s="2" t="s">
        <v>363</v>
      </c>
      <c r="C193" s="49"/>
      <c r="D193" s="7" t="s">
        <v>13</v>
      </c>
      <c r="E193" s="49"/>
      <c r="F193" s="49"/>
      <c r="G193" s="49"/>
      <c r="H193" s="49"/>
      <c r="I193" s="7" t="s">
        <v>28</v>
      </c>
      <c r="J193" s="7" t="s">
        <v>29</v>
      </c>
      <c r="K193" s="28">
        <v>1</v>
      </c>
      <c r="L193" s="8">
        <v>80000</v>
      </c>
      <c r="M193" s="8">
        <f t="shared" si="8"/>
        <v>80000</v>
      </c>
      <c r="N193" s="21" t="str">
        <f>VLOOKUP(I193,'MÃ '!$A$2:$E$1048576,4,0)</f>
        <v>NL300218</v>
      </c>
      <c r="O193" s="21" t="str">
        <f>VLOOKUP(I193,'MÃ '!$A$2:$E$1048576,5,0)</f>
        <v>Hoa cúc (decor) bó</v>
      </c>
      <c r="P193" s="21" t="str">
        <f t="shared" si="9"/>
        <v>TSG01</v>
      </c>
      <c r="Q193" s="21" t="str">
        <f>DAY(Table01[[#This Row],[NGÀY]])&amp;Table01[[#This Row],[TSG01]]&amp;Table01[[#This Row],[MÃ FAST]]</f>
        <v>10TSG01NL300218</v>
      </c>
      <c r="R193" s="21" t="str">
        <f>COUNTIF($Q$7:Q193,Q193)&amp;Q193</f>
        <v>110TSG01NL300218</v>
      </c>
      <c r="S193" s="44">
        <f>IFERROR(VLOOKUP(R193,Table1[[ct2]:[Số lượng]],13,0),0)</f>
        <v>1</v>
      </c>
      <c r="T193" s="45">
        <f>IFERROR(VLOOKUP(R193,Table1[[ct2]:[Giá]],14,0),Table01[[#This Row],[ĐƠN GIÁ]])</f>
        <v>40000</v>
      </c>
      <c r="U193" s="45">
        <f t="shared" si="10"/>
        <v>40000</v>
      </c>
      <c r="V193" s="32">
        <f t="shared" si="11"/>
        <v>0</v>
      </c>
      <c r="W193" s="45">
        <f>Table01[[#This Row],[THÀNH TIỀN FAST]]-Table01[[#This Row],[THÀNH TIỀN]]</f>
        <v>-40000</v>
      </c>
      <c r="X193" s="46" t="b">
        <f>Table01[[#This Row],[ĐG FAST]]=Table01[[#This Row],[ĐƠN GIÁ]]</f>
        <v>0</v>
      </c>
      <c r="Y193" s="47" t="b">
        <f>Table01[[#This Row],[THÀNH TIỀN FAST]]=Table01[[#This Row],[THÀNH TIỀN]]</f>
        <v>0</v>
      </c>
      <c r="Z193" s="48"/>
    </row>
    <row r="194" spans="1:26" x14ac:dyDescent="0.2">
      <c r="A194" s="49"/>
      <c r="B194" s="2" t="s">
        <v>363</v>
      </c>
      <c r="C194" s="49"/>
      <c r="D194" s="7" t="s">
        <v>13</v>
      </c>
      <c r="E194" s="49"/>
      <c r="F194" s="49"/>
      <c r="G194" s="49"/>
      <c r="H194" s="49"/>
      <c r="I194" s="7" t="s">
        <v>33</v>
      </c>
      <c r="J194" s="7" t="s">
        <v>17</v>
      </c>
      <c r="K194" s="28">
        <v>3</v>
      </c>
      <c r="L194" s="8">
        <v>22000</v>
      </c>
      <c r="M194" s="8">
        <f t="shared" si="8"/>
        <v>66000</v>
      </c>
      <c r="N194" s="21" t="str">
        <f>VLOOKUP(I194,'MÃ '!$A$2:$E$1048576,4,0)</f>
        <v>NL300084</v>
      </c>
      <c r="O194" s="21" t="str">
        <f>VLOOKUP(I194,'MÃ '!$A$2:$E$1048576,5,0)</f>
        <v>Mồng tơi nhặt</v>
      </c>
      <c r="P194" s="21" t="str">
        <f t="shared" si="9"/>
        <v>TSG01</v>
      </c>
      <c r="Q194" s="21" t="str">
        <f>DAY(Table01[[#This Row],[NGÀY]])&amp;Table01[[#This Row],[TSG01]]&amp;Table01[[#This Row],[MÃ FAST]]</f>
        <v>10TSG01NL300084</v>
      </c>
      <c r="R194" s="21" t="str">
        <f>COUNTIF($Q$7:Q194,Q194)&amp;Q194</f>
        <v>110TSG01NL300084</v>
      </c>
      <c r="S194" s="44">
        <f>IFERROR(VLOOKUP(R194,Table1[[ct2]:[Số lượng]],13,0),0)</f>
        <v>3</v>
      </c>
      <c r="T194" s="45">
        <f>IFERROR(VLOOKUP(R194,Table1[[ct2]:[Giá]],14,0),Table01[[#This Row],[ĐƠN GIÁ]])</f>
        <v>22000</v>
      </c>
      <c r="U194" s="45">
        <f t="shared" si="10"/>
        <v>66000</v>
      </c>
      <c r="V194" s="32">
        <f t="shared" si="11"/>
        <v>0</v>
      </c>
      <c r="W194" s="45">
        <f>Table01[[#This Row],[THÀNH TIỀN FAST]]-Table01[[#This Row],[THÀNH TIỀN]]</f>
        <v>0</v>
      </c>
      <c r="X194" s="46" t="b">
        <f>Table01[[#This Row],[ĐG FAST]]=Table01[[#This Row],[ĐƠN GIÁ]]</f>
        <v>1</v>
      </c>
      <c r="Y194" s="47" t="b">
        <f>Table01[[#This Row],[THÀNH TIỀN FAST]]=Table01[[#This Row],[THÀNH TIỀN]]</f>
        <v>1</v>
      </c>
      <c r="Z194" s="48"/>
    </row>
    <row r="195" spans="1:26" x14ac:dyDescent="0.2">
      <c r="A195" s="49"/>
      <c r="B195" s="2" t="s">
        <v>363</v>
      </c>
      <c r="C195" s="49"/>
      <c r="D195" s="7" t="s">
        <v>13</v>
      </c>
      <c r="E195" s="49"/>
      <c r="F195" s="49"/>
      <c r="G195" s="49"/>
      <c r="H195" s="49"/>
      <c r="I195" s="7" t="s">
        <v>34</v>
      </c>
      <c r="J195" s="7" t="s">
        <v>17</v>
      </c>
      <c r="K195" s="28">
        <v>3</v>
      </c>
      <c r="L195" s="8">
        <v>145000</v>
      </c>
      <c r="M195" s="8">
        <f t="shared" si="8"/>
        <v>435000</v>
      </c>
      <c r="N195" s="21" t="str">
        <f>VLOOKUP(I195,'MÃ '!$A$2:$E$1048576,4,0)</f>
        <v>NL300090</v>
      </c>
      <c r="O195" s="21" t="str">
        <f>VLOOKUP(I195,'MÃ '!$A$2:$E$1048576,5,0)</f>
        <v>Nấm đông cô tươi</v>
      </c>
      <c r="P195" s="21" t="str">
        <f t="shared" si="9"/>
        <v>TSG01</v>
      </c>
      <c r="Q195" s="21" t="str">
        <f>DAY(Table01[[#This Row],[NGÀY]])&amp;Table01[[#This Row],[TSG01]]&amp;Table01[[#This Row],[MÃ FAST]]</f>
        <v>10TSG01NL300090</v>
      </c>
      <c r="R195" s="21" t="str">
        <f>COUNTIF($Q$7:Q195,Q195)&amp;Q195</f>
        <v>110TSG01NL300090</v>
      </c>
      <c r="S195" s="44">
        <f>IFERROR(VLOOKUP(R195,Table1[[ct2]:[Số lượng]],13,0),0)</f>
        <v>3</v>
      </c>
      <c r="T195" s="45">
        <f>IFERROR(VLOOKUP(R195,Table1[[ct2]:[Giá]],14,0),Table01[[#This Row],[ĐƠN GIÁ]])</f>
        <v>145000</v>
      </c>
      <c r="U195" s="45">
        <f t="shared" si="10"/>
        <v>435000</v>
      </c>
      <c r="V195" s="32">
        <f t="shared" si="11"/>
        <v>0</v>
      </c>
      <c r="W195" s="45">
        <f>Table01[[#This Row],[THÀNH TIỀN FAST]]-Table01[[#This Row],[THÀNH TIỀN]]</f>
        <v>0</v>
      </c>
      <c r="X195" s="46" t="b">
        <f>Table01[[#This Row],[ĐG FAST]]=Table01[[#This Row],[ĐƠN GIÁ]]</f>
        <v>1</v>
      </c>
      <c r="Y195" s="47" t="b">
        <f>Table01[[#This Row],[THÀNH TIỀN FAST]]=Table01[[#This Row],[THÀNH TIỀN]]</f>
        <v>1</v>
      </c>
      <c r="Z195" s="48"/>
    </row>
    <row r="196" spans="1:26" x14ac:dyDescent="0.2">
      <c r="A196" s="49"/>
      <c r="B196" s="2" t="s">
        <v>363</v>
      </c>
      <c r="C196" s="49"/>
      <c r="D196" s="7" t="s">
        <v>13</v>
      </c>
      <c r="E196" s="49"/>
      <c r="F196" s="49"/>
      <c r="G196" s="49"/>
      <c r="H196" s="49"/>
      <c r="I196" s="7" t="s">
        <v>35</v>
      </c>
      <c r="J196" s="7" t="s">
        <v>17</v>
      </c>
      <c r="K196" s="28">
        <v>5</v>
      </c>
      <c r="L196" s="8">
        <v>47000</v>
      </c>
      <c r="M196" s="8">
        <f t="shared" si="8"/>
        <v>235000</v>
      </c>
      <c r="N196" s="21" t="str">
        <f>VLOOKUP(I196,'MÃ '!$A$2:$E$1048576,4,0)</f>
        <v>NL300091</v>
      </c>
      <c r="O196" s="21" t="str">
        <f>VLOOKUP(I196,'MÃ '!$A$2:$E$1048576,5,0)</f>
        <v>Nấm đùi gà</v>
      </c>
      <c r="P196" s="21" t="str">
        <f t="shared" si="9"/>
        <v>TSG01</v>
      </c>
      <c r="Q196" s="21" t="str">
        <f>DAY(Table01[[#This Row],[NGÀY]])&amp;Table01[[#This Row],[TSG01]]&amp;Table01[[#This Row],[MÃ FAST]]</f>
        <v>10TSG01NL300091</v>
      </c>
      <c r="R196" s="21" t="str">
        <f>COUNTIF($Q$7:Q196,Q196)&amp;Q196</f>
        <v>110TSG01NL300091</v>
      </c>
      <c r="S196" s="44">
        <f>IFERROR(VLOOKUP(R196,Table1[[ct2]:[Số lượng]],13,0),0)</f>
        <v>3</v>
      </c>
      <c r="T196" s="45">
        <f>IFERROR(VLOOKUP(R196,Table1[[ct2]:[Giá]],14,0),Table01[[#This Row],[ĐƠN GIÁ]])</f>
        <v>47000</v>
      </c>
      <c r="U196" s="45">
        <f t="shared" si="10"/>
        <v>141000</v>
      </c>
      <c r="V196" s="32">
        <f t="shared" si="11"/>
        <v>-2</v>
      </c>
      <c r="W196" s="45">
        <f>Table01[[#This Row],[THÀNH TIỀN FAST]]-Table01[[#This Row],[THÀNH TIỀN]]</f>
        <v>-94000</v>
      </c>
      <c r="X196" s="46" t="b">
        <f>Table01[[#This Row],[ĐG FAST]]=Table01[[#This Row],[ĐƠN GIÁ]]</f>
        <v>1</v>
      </c>
      <c r="Y196" s="47" t="b">
        <f>Table01[[#This Row],[THÀNH TIỀN FAST]]=Table01[[#This Row],[THÀNH TIỀN]]</f>
        <v>0</v>
      </c>
      <c r="Z196" s="48"/>
    </row>
    <row r="197" spans="1:26" x14ac:dyDescent="0.2">
      <c r="A197" s="49"/>
      <c r="B197" s="2" t="s">
        <v>363</v>
      </c>
      <c r="C197" s="49"/>
      <c r="D197" s="7" t="s">
        <v>13</v>
      </c>
      <c r="E197" s="49"/>
      <c r="F197" s="49"/>
      <c r="G197" s="49"/>
      <c r="H197" s="49"/>
      <c r="I197" s="7" t="s">
        <v>38</v>
      </c>
      <c r="J197" s="7" t="s">
        <v>17</v>
      </c>
      <c r="K197" s="28">
        <v>4.5</v>
      </c>
      <c r="L197" s="8">
        <v>95000</v>
      </c>
      <c r="M197" s="8">
        <f t="shared" si="8"/>
        <v>427500</v>
      </c>
      <c r="N197" s="21" t="str">
        <f>VLOOKUP(I197,'MÃ '!$A$2:$E$1048576,4,0)</f>
        <v>NL300098</v>
      </c>
      <c r="O197" s="21" t="str">
        <f>VLOOKUP(I197,'MÃ '!$A$2:$E$1048576,5,0)</f>
        <v>Nấm Linh Chi trắng</v>
      </c>
      <c r="P197" s="21" t="str">
        <f t="shared" si="9"/>
        <v>TSG01</v>
      </c>
      <c r="Q197" s="21" t="str">
        <f>DAY(Table01[[#This Row],[NGÀY]])&amp;Table01[[#This Row],[TSG01]]&amp;Table01[[#This Row],[MÃ FAST]]</f>
        <v>10TSG01NL300098</v>
      </c>
      <c r="R197" s="21" t="str">
        <f>COUNTIF($Q$7:Q197,Q197)&amp;Q197</f>
        <v>110TSG01NL300098</v>
      </c>
      <c r="S197" s="44">
        <f>IFERROR(VLOOKUP(R197,Table1[[ct2]:[Số lượng]],13,0),0)</f>
        <v>4.5</v>
      </c>
      <c r="T197" s="45">
        <f>IFERROR(VLOOKUP(R197,Table1[[ct2]:[Giá]],14,0),Table01[[#This Row],[ĐƠN GIÁ]])</f>
        <v>95000</v>
      </c>
      <c r="U197" s="45">
        <f t="shared" si="10"/>
        <v>427500</v>
      </c>
      <c r="V197" s="32">
        <f t="shared" si="11"/>
        <v>0</v>
      </c>
      <c r="W197" s="45">
        <f>Table01[[#This Row],[THÀNH TIỀN FAST]]-Table01[[#This Row],[THÀNH TIỀN]]</f>
        <v>0</v>
      </c>
      <c r="X197" s="46" t="b">
        <f>Table01[[#This Row],[ĐG FAST]]=Table01[[#This Row],[ĐƠN GIÁ]]</f>
        <v>1</v>
      </c>
      <c r="Y197" s="47" t="b">
        <f>Table01[[#This Row],[THÀNH TIỀN FAST]]=Table01[[#This Row],[THÀNH TIỀN]]</f>
        <v>1</v>
      </c>
      <c r="Z197" s="48"/>
    </row>
    <row r="198" spans="1:26" x14ac:dyDescent="0.2">
      <c r="A198" s="49"/>
      <c r="B198" s="2" t="s">
        <v>363</v>
      </c>
      <c r="C198" s="49"/>
      <c r="D198" s="7" t="s">
        <v>13</v>
      </c>
      <c r="E198" s="49"/>
      <c r="F198" s="49"/>
      <c r="G198" s="49"/>
      <c r="H198" s="49"/>
      <c r="I198" s="7" t="s">
        <v>39</v>
      </c>
      <c r="J198" s="7" t="s">
        <v>17</v>
      </c>
      <c r="K198" s="28">
        <v>1.5</v>
      </c>
      <c r="L198" s="8">
        <v>45000</v>
      </c>
      <c r="M198" s="8">
        <f t="shared" si="8"/>
        <v>67500</v>
      </c>
      <c r="N198" s="21" t="str">
        <f>VLOOKUP(I198,'MÃ '!$A$2:$E$1048576,4,0)</f>
        <v>NL300085</v>
      </c>
      <c r="O198" s="21" t="str">
        <f>VLOOKUP(I198,'MÃ '!$A$2:$E$1048576,5,0)</f>
        <v>Mùi ta ( Ngò rí )</v>
      </c>
      <c r="P198" s="21" t="str">
        <f t="shared" si="9"/>
        <v>TSG01</v>
      </c>
      <c r="Q198" s="21" t="str">
        <f>DAY(Table01[[#This Row],[NGÀY]])&amp;Table01[[#This Row],[TSG01]]&amp;Table01[[#This Row],[MÃ FAST]]</f>
        <v>10TSG01NL300085</v>
      </c>
      <c r="R198" s="21" t="str">
        <f>COUNTIF($Q$7:Q198,Q198)&amp;Q198</f>
        <v>110TSG01NL300085</v>
      </c>
      <c r="S198" s="44">
        <f>IFERROR(VLOOKUP(R198,Table1[[ct2]:[Số lượng]],13,0),0)</f>
        <v>1.5</v>
      </c>
      <c r="T198" s="45">
        <f>IFERROR(VLOOKUP(R198,Table1[[ct2]:[Giá]],14,0),Table01[[#This Row],[ĐƠN GIÁ]])</f>
        <v>45000</v>
      </c>
      <c r="U198" s="45">
        <f t="shared" si="10"/>
        <v>67500</v>
      </c>
      <c r="V198" s="32">
        <f t="shared" si="11"/>
        <v>0</v>
      </c>
      <c r="W198" s="45">
        <f>Table01[[#This Row],[THÀNH TIỀN FAST]]-Table01[[#This Row],[THÀNH TIỀN]]</f>
        <v>0</v>
      </c>
      <c r="X198" s="46" t="b">
        <f>Table01[[#This Row],[ĐG FAST]]=Table01[[#This Row],[ĐƠN GIÁ]]</f>
        <v>1</v>
      </c>
      <c r="Y198" s="47" t="b">
        <f>Table01[[#This Row],[THÀNH TIỀN FAST]]=Table01[[#This Row],[THÀNH TIỀN]]</f>
        <v>1</v>
      </c>
      <c r="Z198" s="48"/>
    </row>
    <row r="199" spans="1:26" x14ac:dyDescent="0.2">
      <c r="A199" s="49"/>
      <c r="B199" s="2" t="s">
        <v>363</v>
      </c>
      <c r="C199" s="49"/>
      <c r="D199" s="7" t="s">
        <v>13</v>
      </c>
      <c r="E199" s="49"/>
      <c r="F199" s="49"/>
      <c r="G199" s="49"/>
      <c r="H199" s="49"/>
      <c r="I199" s="7" t="s">
        <v>47</v>
      </c>
      <c r="J199" s="7" t="s">
        <v>17</v>
      </c>
      <c r="K199" s="28">
        <v>0.3</v>
      </c>
      <c r="L199" s="8">
        <v>70000</v>
      </c>
      <c r="M199" s="8">
        <f t="shared" si="8"/>
        <v>21000</v>
      </c>
      <c r="N199" s="21" t="str">
        <f>VLOOKUP(I199,'MÃ '!$A$2:$E$1048576,4,0)</f>
        <v>NL300126</v>
      </c>
      <c r="O199" s="21" t="str">
        <f>VLOOKUP(I199,'MÃ '!$A$2:$E$1048576,5,0)</f>
        <v>Rau mùi tây</v>
      </c>
      <c r="P199" s="21" t="str">
        <f t="shared" si="9"/>
        <v>TSG01</v>
      </c>
      <c r="Q199" s="21" t="str">
        <f>DAY(Table01[[#This Row],[NGÀY]])&amp;Table01[[#This Row],[TSG01]]&amp;Table01[[#This Row],[MÃ FAST]]</f>
        <v>10TSG01NL300126</v>
      </c>
      <c r="R199" s="21" t="str">
        <f>COUNTIF($Q$7:Q199,Q199)&amp;Q199</f>
        <v>110TSG01NL300126</v>
      </c>
      <c r="S199" s="44">
        <f>IFERROR(VLOOKUP(R199,Table1[[ct2]:[Số lượng]],13,0),0)</f>
        <v>0.3</v>
      </c>
      <c r="T199" s="45">
        <f>IFERROR(VLOOKUP(R199,Table1[[ct2]:[Giá]],14,0),Table01[[#This Row],[ĐƠN GIÁ]])</f>
        <v>70000</v>
      </c>
      <c r="U199" s="45">
        <f t="shared" si="10"/>
        <v>21000</v>
      </c>
      <c r="V199" s="32">
        <f t="shared" si="11"/>
        <v>0</v>
      </c>
      <c r="W199" s="45">
        <f>Table01[[#This Row],[THÀNH TIỀN FAST]]-Table01[[#This Row],[THÀNH TIỀN]]</f>
        <v>0</v>
      </c>
      <c r="X199" s="46" t="b">
        <f>Table01[[#This Row],[ĐG FAST]]=Table01[[#This Row],[ĐƠN GIÁ]]</f>
        <v>1</v>
      </c>
      <c r="Y199" s="47" t="b">
        <f>Table01[[#This Row],[THÀNH TIỀN FAST]]=Table01[[#This Row],[THÀNH TIỀN]]</f>
        <v>1</v>
      </c>
      <c r="Z199" s="48"/>
    </row>
    <row r="200" spans="1:26" x14ac:dyDescent="0.2">
      <c r="A200" s="49"/>
      <c r="B200" s="2" t="s">
        <v>363</v>
      </c>
      <c r="C200" s="49"/>
      <c r="D200" s="7" t="s">
        <v>13</v>
      </c>
      <c r="E200" s="49"/>
      <c r="F200" s="49"/>
      <c r="G200" s="49"/>
      <c r="H200" s="49"/>
      <c r="I200" s="7" t="s">
        <v>41</v>
      </c>
      <c r="J200" s="7" t="s">
        <v>17</v>
      </c>
      <c r="K200" s="28">
        <v>10</v>
      </c>
      <c r="L200" s="8">
        <v>21000</v>
      </c>
      <c r="M200" s="8">
        <f t="shared" ref="M200:M263" si="12">K200*L200</f>
        <v>210000</v>
      </c>
      <c r="N200" s="21" t="str">
        <f>VLOOKUP(I200,'MÃ '!$A$2:$E$1048576,4,0)</f>
        <v>NL300119</v>
      </c>
      <c r="O200" s="21" t="str">
        <f>VLOOKUP(I200,'MÃ '!$A$2:$E$1048576,5,0)</f>
        <v>Quất ( Tắc trái )</v>
      </c>
      <c r="P200" s="21" t="str">
        <f t="shared" ref="P200:P263" si="13">$P$6</f>
        <v>TSG01</v>
      </c>
      <c r="Q200" s="21" t="str">
        <f>DAY(Table01[[#This Row],[NGÀY]])&amp;Table01[[#This Row],[TSG01]]&amp;Table01[[#This Row],[MÃ FAST]]</f>
        <v>10TSG01NL300119</v>
      </c>
      <c r="R200" s="21" t="str">
        <f>COUNTIF($Q$7:Q200,Q200)&amp;Q200</f>
        <v>110TSG01NL300119</v>
      </c>
      <c r="S200" s="44">
        <f>IFERROR(VLOOKUP(R200,Table1[[ct2]:[Số lượng]],13,0),0)</f>
        <v>9.6999999999999993</v>
      </c>
      <c r="T200" s="45">
        <f>IFERROR(VLOOKUP(R200,Table1[[ct2]:[Giá]],14,0),Table01[[#This Row],[ĐƠN GIÁ]])</f>
        <v>21000</v>
      </c>
      <c r="U200" s="45">
        <f t="shared" ref="U200:U263" si="14">IFERROR((T200*S200),"0")</f>
        <v>203699.99999999997</v>
      </c>
      <c r="V200" s="32">
        <f t="shared" ref="V200:V263" si="15">S200-K200</f>
        <v>-0.30000000000000071</v>
      </c>
      <c r="W200" s="45">
        <f>Table01[[#This Row],[THÀNH TIỀN FAST]]-Table01[[#This Row],[THÀNH TIỀN]]</f>
        <v>-6300.0000000000291</v>
      </c>
      <c r="X200" s="46" t="b">
        <f>Table01[[#This Row],[ĐG FAST]]=Table01[[#This Row],[ĐƠN GIÁ]]</f>
        <v>1</v>
      </c>
      <c r="Y200" s="47" t="b">
        <f>Table01[[#This Row],[THÀNH TIỀN FAST]]=Table01[[#This Row],[THÀNH TIỀN]]</f>
        <v>0</v>
      </c>
      <c r="Z200" s="48"/>
    </row>
    <row r="201" spans="1:26" x14ac:dyDescent="0.2">
      <c r="A201" s="49"/>
      <c r="B201" s="2" t="s">
        <v>363</v>
      </c>
      <c r="C201" s="49"/>
      <c r="D201" s="7" t="s">
        <v>13</v>
      </c>
      <c r="E201" s="49"/>
      <c r="F201" s="49"/>
      <c r="G201" s="49"/>
      <c r="H201" s="49"/>
      <c r="I201" s="7" t="s">
        <v>42</v>
      </c>
      <c r="J201" s="7" t="s">
        <v>17</v>
      </c>
      <c r="K201" s="28">
        <v>3.88</v>
      </c>
      <c r="L201" s="8">
        <v>38000</v>
      </c>
      <c r="M201" s="8">
        <f t="shared" si="12"/>
        <v>147440</v>
      </c>
      <c r="N201" s="21" t="str">
        <f>VLOOKUP(I201,'MÃ '!$A$2:$E$1048576,4,0)</f>
        <v>NL300018</v>
      </c>
      <c r="O201" s="21" t="str">
        <f>VLOOKUP(I201,'MÃ '!$A$2:$E$1048576,5,0)</f>
        <v>Cải cúc</v>
      </c>
      <c r="P201" s="21" t="str">
        <f t="shared" si="13"/>
        <v>TSG01</v>
      </c>
      <c r="Q201" s="21" t="str">
        <f>DAY(Table01[[#This Row],[NGÀY]])&amp;Table01[[#This Row],[TSG01]]&amp;Table01[[#This Row],[MÃ FAST]]</f>
        <v>10TSG01NL300018</v>
      </c>
      <c r="R201" s="21" t="str">
        <f>COUNTIF($Q$7:Q201,Q201)&amp;Q201</f>
        <v>110TSG01NL300018</v>
      </c>
      <c r="S201" s="44">
        <f>IFERROR(VLOOKUP(R201,Table1[[ct2]:[Số lượng]],13,0),0)</f>
        <v>3.5</v>
      </c>
      <c r="T201" s="45">
        <f>IFERROR(VLOOKUP(R201,Table1[[ct2]:[Giá]],14,0),Table01[[#This Row],[ĐƠN GIÁ]])</f>
        <v>38000</v>
      </c>
      <c r="U201" s="45">
        <f t="shared" si="14"/>
        <v>133000</v>
      </c>
      <c r="V201" s="32">
        <f t="shared" si="15"/>
        <v>-0.37999999999999989</v>
      </c>
      <c r="W201" s="45">
        <f>Table01[[#This Row],[THÀNH TIỀN FAST]]-Table01[[#This Row],[THÀNH TIỀN]]</f>
        <v>-14440</v>
      </c>
      <c r="X201" s="46" t="b">
        <f>Table01[[#This Row],[ĐG FAST]]=Table01[[#This Row],[ĐƠN GIÁ]]</f>
        <v>1</v>
      </c>
      <c r="Y201" s="47" t="b">
        <f>Table01[[#This Row],[THÀNH TIỀN FAST]]=Table01[[#This Row],[THÀNH TIỀN]]</f>
        <v>0</v>
      </c>
      <c r="Z201" s="48"/>
    </row>
    <row r="202" spans="1:26" x14ac:dyDescent="0.2">
      <c r="A202" s="49"/>
      <c r="B202" s="2" t="s">
        <v>363</v>
      </c>
      <c r="C202" s="49"/>
      <c r="D202" s="7" t="s">
        <v>13</v>
      </c>
      <c r="E202" s="49"/>
      <c r="F202" s="49"/>
      <c r="G202" s="49"/>
      <c r="H202" s="49"/>
      <c r="I202" s="7" t="s">
        <v>43</v>
      </c>
      <c r="J202" s="7" t="s">
        <v>17</v>
      </c>
      <c r="K202" s="28">
        <v>1.9</v>
      </c>
      <c r="L202" s="8">
        <v>50000</v>
      </c>
      <c r="M202" s="8">
        <f t="shared" si="12"/>
        <v>95000</v>
      </c>
      <c r="N202" s="21" t="str">
        <f>VLOOKUP(I202,'MÃ '!$A$2:$E$1048576,4,0)</f>
        <v>NL300142</v>
      </c>
      <c r="O202" s="21" t="str">
        <f>VLOOKUP(I202,'MÃ '!$A$2:$E$1048576,5,0)</f>
        <v>Tỏi bóc</v>
      </c>
      <c r="P202" s="21" t="str">
        <f t="shared" si="13"/>
        <v>TSG01</v>
      </c>
      <c r="Q202" s="21" t="str">
        <f>DAY(Table01[[#This Row],[NGÀY]])&amp;Table01[[#This Row],[TSG01]]&amp;Table01[[#This Row],[MÃ FAST]]</f>
        <v>10TSG01NL300142</v>
      </c>
      <c r="R202" s="21" t="str">
        <f>COUNTIF($Q$7:Q202,Q202)&amp;Q202</f>
        <v>110TSG01NL300142</v>
      </c>
      <c r="S202" s="44">
        <f>IFERROR(VLOOKUP(R202,Table1[[ct2]:[Số lượng]],13,0),0)</f>
        <v>1.9</v>
      </c>
      <c r="T202" s="45">
        <f>IFERROR(VLOOKUP(R202,Table1[[ct2]:[Giá]],14,0),Table01[[#This Row],[ĐƠN GIÁ]])</f>
        <v>50000</v>
      </c>
      <c r="U202" s="45">
        <f t="shared" si="14"/>
        <v>95000</v>
      </c>
      <c r="V202" s="32">
        <f t="shared" si="15"/>
        <v>0</v>
      </c>
      <c r="W202" s="45">
        <f>Table01[[#This Row],[THÀNH TIỀN FAST]]-Table01[[#This Row],[THÀNH TIỀN]]</f>
        <v>0</v>
      </c>
      <c r="X202" s="46" t="b">
        <f>Table01[[#This Row],[ĐG FAST]]=Table01[[#This Row],[ĐƠN GIÁ]]</f>
        <v>1</v>
      </c>
      <c r="Y202" s="47" t="b">
        <f>Table01[[#This Row],[THÀNH TIỀN FAST]]=Table01[[#This Row],[THÀNH TIỀN]]</f>
        <v>1</v>
      </c>
      <c r="Z202" s="48"/>
    </row>
    <row r="203" spans="1:26" x14ac:dyDescent="0.2">
      <c r="A203" s="49"/>
      <c r="B203" s="2" t="s">
        <v>363</v>
      </c>
      <c r="C203" s="49"/>
      <c r="D203" s="7" t="s">
        <v>13</v>
      </c>
      <c r="E203" s="49"/>
      <c r="F203" s="49"/>
      <c r="G203" s="49"/>
      <c r="H203" s="49"/>
      <c r="I203" s="7" t="s">
        <v>44</v>
      </c>
      <c r="J203" s="7" t="s">
        <v>17</v>
      </c>
      <c r="K203" s="28">
        <v>8</v>
      </c>
      <c r="L203" s="8">
        <v>62000</v>
      </c>
      <c r="M203" s="8">
        <f t="shared" si="12"/>
        <v>496000</v>
      </c>
      <c r="N203" s="21" t="str">
        <f>VLOOKUP(I203,'MÃ '!$A$2:$E$1048576,4,0)</f>
        <v>NL300147</v>
      </c>
      <c r="O203" s="21" t="str">
        <f>VLOOKUP(I203,'MÃ '!$A$2:$E$1048576,5,0)</f>
        <v>Xà lách Roman</v>
      </c>
      <c r="P203" s="21" t="str">
        <f t="shared" si="13"/>
        <v>TSG01</v>
      </c>
      <c r="Q203" s="21" t="str">
        <f>DAY(Table01[[#This Row],[NGÀY]])&amp;Table01[[#This Row],[TSG01]]&amp;Table01[[#This Row],[MÃ FAST]]</f>
        <v>10TSG01NL300147</v>
      </c>
      <c r="R203" s="21" t="str">
        <f>COUNTIF($Q$7:Q203,Q203)&amp;Q203</f>
        <v>110TSG01NL300147</v>
      </c>
      <c r="S203" s="44">
        <f>IFERROR(VLOOKUP(R203,Table1[[ct2]:[Số lượng]],13,0),0)</f>
        <v>7.5</v>
      </c>
      <c r="T203" s="45">
        <f>IFERROR(VLOOKUP(R203,Table1[[ct2]:[Giá]],14,0),Table01[[#This Row],[ĐƠN GIÁ]])</f>
        <v>62000</v>
      </c>
      <c r="U203" s="45">
        <f t="shared" si="14"/>
        <v>465000</v>
      </c>
      <c r="V203" s="32">
        <f t="shared" si="15"/>
        <v>-0.5</v>
      </c>
      <c r="W203" s="45">
        <f>Table01[[#This Row],[THÀNH TIỀN FAST]]-Table01[[#This Row],[THÀNH TIỀN]]</f>
        <v>-31000</v>
      </c>
      <c r="X203" s="46" t="b">
        <f>Table01[[#This Row],[ĐG FAST]]=Table01[[#This Row],[ĐƠN GIÁ]]</f>
        <v>1</v>
      </c>
      <c r="Y203" s="47" t="b">
        <f>Table01[[#This Row],[THÀNH TIỀN FAST]]=Table01[[#This Row],[THÀNH TIỀN]]</f>
        <v>0</v>
      </c>
      <c r="Z203" s="48"/>
    </row>
    <row r="204" spans="1:26" x14ac:dyDescent="0.2">
      <c r="A204" s="49"/>
      <c r="B204" s="2" t="s">
        <v>364</v>
      </c>
      <c r="C204" s="49"/>
      <c r="D204" s="7" t="s">
        <v>13</v>
      </c>
      <c r="E204" s="49"/>
      <c r="F204" s="49"/>
      <c r="G204" s="49"/>
      <c r="H204" s="49"/>
      <c r="I204" s="7" t="s">
        <v>14</v>
      </c>
      <c r="J204" s="7" t="s">
        <v>15</v>
      </c>
      <c r="K204" s="28">
        <v>5</v>
      </c>
      <c r="L204" s="8">
        <v>8500</v>
      </c>
      <c r="M204" s="8">
        <f t="shared" si="12"/>
        <v>42500</v>
      </c>
      <c r="N204" s="21" t="str">
        <f>VLOOKUP(I204,'MÃ '!$A$2:$E$1048576,4,0)</f>
        <v>NL300107</v>
      </c>
      <c r="O204" s="21" t="str">
        <f>VLOOKUP(I204,'MÃ '!$A$2:$E$1048576,5,0)</f>
        <v>Ngô ngọt ( Bắp trái)</v>
      </c>
      <c r="P204" s="21" t="str">
        <f t="shared" si="13"/>
        <v>TSG01</v>
      </c>
      <c r="Q204" s="21" t="str">
        <f>DAY(Table01[[#This Row],[NGÀY]])&amp;Table01[[#This Row],[TSG01]]&amp;Table01[[#This Row],[MÃ FAST]]</f>
        <v>11TSG01NL300107</v>
      </c>
      <c r="R204" s="21" t="str">
        <f>COUNTIF($Q$7:Q204,Q204)&amp;Q204</f>
        <v>111TSG01NL300107</v>
      </c>
      <c r="S204" s="44">
        <f>IFERROR(VLOOKUP(R204,Table1[[ct2]:[Số lượng]],13,0),0)</f>
        <v>5</v>
      </c>
      <c r="T204" s="45">
        <f>IFERROR(VLOOKUP(R204,Table1[[ct2]:[Giá]],14,0),Table01[[#This Row],[ĐƠN GIÁ]])</f>
        <v>8500</v>
      </c>
      <c r="U204" s="45">
        <f t="shared" si="14"/>
        <v>42500</v>
      </c>
      <c r="V204" s="32">
        <f t="shared" si="15"/>
        <v>0</v>
      </c>
      <c r="W204" s="45">
        <f>Table01[[#This Row],[THÀNH TIỀN FAST]]-Table01[[#This Row],[THÀNH TIỀN]]</f>
        <v>0</v>
      </c>
      <c r="X204" s="46" t="b">
        <f>Table01[[#This Row],[ĐG FAST]]=Table01[[#This Row],[ĐƠN GIÁ]]</f>
        <v>1</v>
      </c>
      <c r="Y204" s="47" t="b">
        <f>Table01[[#This Row],[THÀNH TIỀN FAST]]=Table01[[#This Row],[THÀNH TIỀN]]</f>
        <v>1</v>
      </c>
      <c r="Z204" s="48"/>
    </row>
    <row r="205" spans="1:26" x14ac:dyDescent="0.2">
      <c r="A205" s="49"/>
      <c r="B205" s="2" t="s">
        <v>364</v>
      </c>
      <c r="C205" s="49"/>
      <c r="D205" s="7" t="s">
        <v>13</v>
      </c>
      <c r="E205" s="49"/>
      <c r="F205" s="49"/>
      <c r="G205" s="49"/>
      <c r="H205" s="49"/>
      <c r="I205" s="7" t="s">
        <v>16</v>
      </c>
      <c r="J205" s="7" t="s">
        <v>17</v>
      </c>
      <c r="K205" s="28">
        <v>1.3</v>
      </c>
      <c r="L205" s="8">
        <v>30000</v>
      </c>
      <c r="M205" s="8">
        <f t="shared" si="12"/>
        <v>39000</v>
      </c>
      <c r="N205" s="21" t="str">
        <f>VLOOKUP(I205,'MÃ '!$A$2:$E$1048576,4,0)</f>
        <v>NL300007</v>
      </c>
      <c r="O205" s="21" t="str">
        <f>VLOOKUP(I205,'MÃ '!$A$2:$E$1048576,5,0)</f>
        <v>Bí đỏ</v>
      </c>
      <c r="P205" s="21" t="str">
        <f t="shared" si="13"/>
        <v>TSG01</v>
      </c>
      <c r="Q205" s="21" t="str">
        <f>DAY(Table01[[#This Row],[NGÀY]])&amp;Table01[[#This Row],[TSG01]]&amp;Table01[[#This Row],[MÃ FAST]]</f>
        <v>11TSG01NL300007</v>
      </c>
      <c r="R205" s="21" t="str">
        <f>COUNTIF($Q$7:Q205,Q205)&amp;Q205</f>
        <v>111TSG01NL300007</v>
      </c>
      <c r="S205" s="44">
        <f>IFERROR(VLOOKUP(R205,Table1[[ct2]:[Số lượng]],13,0),0)</f>
        <v>1.3</v>
      </c>
      <c r="T205" s="45">
        <f>IFERROR(VLOOKUP(R205,Table1[[ct2]:[Giá]],14,0),Table01[[#This Row],[ĐƠN GIÁ]])</f>
        <v>30000</v>
      </c>
      <c r="U205" s="45">
        <f t="shared" si="14"/>
        <v>39000</v>
      </c>
      <c r="V205" s="32">
        <f t="shared" si="15"/>
        <v>0</v>
      </c>
      <c r="W205" s="45">
        <f>Table01[[#This Row],[THÀNH TIỀN FAST]]-Table01[[#This Row],[THÀNH TIỀN]]</f>
        <v>0</v>
      </c>
      <c r="X205" s="46" t="b">
        <f>Table01[[#This Row],[ĐG FAST]]=Table01[[#This Row],[ĐƠN GIÁ]]</f>
        <v>1</v>
      </c>
      <c r="Y205" s="47" t="b">
        <f>Table01[[#This Row],[THÀNH TIỀN FAST]]=Table01[[#This Row],[THÀNH TIỀN]]</f>
        <v>1</v>
      </c>
      <c r="Z205" s="48"/>
    </row>
    <row r="206" spans="1:26" x14ac:dyDescent="0.2">
      <c r="A206" s="49"/>
      <c r="B206" s="2" t="s">
        <v>364</v>
      </c>
      <c r="C206" s="49"/>
      <c r="D206" s="7" t="s">
        <v>13</v>
      </c>
      <c r="E206" s="49"/>
      <c r="F206" s="49"/>
      <c r="G206" s="49"/>
      <c r="H206" s="49"/>
      <c r="I206" s="7" t="s">
        <v>18</v>
      </c>
      <c r="J206" s="7" t="s">
        <v>17</v>
      </c>
      <c r="K206" s="28">
        <v>2</v>
      </c>
      <c r="L206" s="8">
        <v>45000</v>
      </c>
      <c r="M206" s="8">
        <f t="shared" si="12"/>
        <v>90000</v>
      </c>
      <c r="N206" s="21" t="str">
        <f>VLOOKUP(I206,'MÃ '!$A$2:$E$1048576,4,0)</f>
        <v>NL300203</v>
      </c>
      <c r="O206" s="21" t="str">
        <f>VLOOKUP(I206,'MÃ '!$A$2:$E$1048576,5,0)</f>
        <v>Cải bó xôi</v>
      </c>
      <c r="P206" s="21" t="str">
        <f t="shared" si="13"/>
        <v>TSG01</v>
      </c>
      <c r="Q206" s="21" t="str">
        <f>DAY(Table01[[#This Row],[NGÀY]])&amp;Table01[[#This Row],[TSG01]]&amp;Table01[[#This Row],[MÃ FAST]]</f>
        <v>11TSG01NL300203</v>
      </c>
      <c r="R206" s="21" t="str">
        <f>COUNTIF($Q$7:Q206,Q206)&amp;Q206</f>
        <v>111TSG01NL300203</v>
      </c>
      <c r="S206" s="44">
        <f>IFERROR(VLOOKUP(R206,Table1[[ct2]:[Số lượng]],13,0),0)</f>
        <v>1.9</v>
      </c>
      <c r="T206" s="45">
        <f>IFERROR(VLOOKUP(R206,Table1[[ct2]:[Giá]],14,0),Table01[[#This Row],[ĐƠN GIÁ]])</f>
        <v>45000</v>
      </c>
      <c r="U206" s="45">
        <f t="shared" si="14"/>
        <v>85500</v>
      </c>
      <c r="V206" s="32">
        <f t="shared" si="15"/>
        <v>-0.10000000000000009</v>
      </c>
      <c r="W206" s="45">
        <f>Table01[[#This Row],[THÀNH TIỀN FAST]]-Table01[[#This Row],[THÀNH TIỀN]]</f>
        <v>-4500</v>
      </c>
      <c r="X206" s="46" t="b">
        <f>Table01[[#This Row],[ĐG FAST]]=Table01[[#This Row],[ĐƠN GIÁ]]</f>
        <v>1</v>
      </c>
      <c r="Y206" s="47" t="b">
        <f>Table01[[#This Row],[THÀNH TIỀN FAST]]=Table01[[#This Row],[THÀNH TIỀN]]</f>
        <v>0</v>
      </c>
      <c r="Z206" s="48"/>
    </row>
    <row r="207" spans="1:26" x14ac:dyDescent="0.2">
      <c r="A207" s="49"/>
      <c r="B207" s="2" t="s">
        <v>364</v>
      </c>
      <c r="C207" s="49"/>
      <c r="D207" s="7" t="s">
        <v>13</v>
      </c>
      <c r="E207" s="49"/>
      <c r="F207" s="49"/>
      <c r="G207" s="49"/>
      <c r="H207" s="49"/>
      <c r="I207" s="7" t="s">
        <v>20</v>
      </c>
      <c r="J207" s="7" t="s">
        <v>17</v>
      </c>
      <c r="K207" s="28">
        <v>8</v>
      </c>
      <c r="L207" s="8">
        <v>18000</v>
      </c>
      <c r="M207" s="8">
        <f t="shared" si="12"/>
        <v>144000</v>
      </c>
      <c r="N207" s="21" t="str">
        <f>VLOOKUP(I207,'MÃ '!$A$2:$E$1048576,4,0)</f>
        <v>NL300022</v>
      </c>
      <c r="O207" s="21" t="str">
        <f>VLOOKUP(I207,'MÃ '!$A$2:$E$1048576,5,0)</f>
        <v>Cải thảo</v>
      </c>
      <c r="P207" s="21" t="str">
        <f t="shared" si="13"/>
        <v>TSG01</v>
      </c>
      <c r="Q207" s="21" t="str">
        <f>DAY(Table01[[#This Row],[NGÀY]])&amp;Table01[[#This Row],[TSG01]]&amp;Table01[[#This Row],[MÃ FAST]]</f>
        <v>11TSG01NL300022</v>
      </c>
      <c r="R207" s="21" t="str">
        <f>COUNTIF($Q$7:Q207,Q207)&amp;Q207</f>
        <v>111TSG01NL300022</v>
      </c>
      <c r="S207" s="44">
        <f>IFERROR(VLOOKUP(R207,Table1[[ct2]:[Số lượng]],13,0),0)</f>
        <v>7.5</v>
      </c>
      <c r="T207" s="45">
        <f>IFERROR(VLOOKUP(R207,Table1[[ct2]:[Giá]],14,0),Table01[[#This Row],[ĐƠN GIÁ]])</f>
        <v>18000</v>
      </c>
      <c r="U207" s="45">
        <f t="shared" si="14"/>
        <v>135000</v>
      </c>
      <c r="V207" s="32">
        <f t="shared" si="15"/>
        <v>-0.5</v>
      </c>
      <c r="W207" s="45">
        <f>Table01[[#This Row],[THÀNH TIỀN FAST]]-Table01[[#This Row],[THÀNH TIỀN]]</f>
        <v>-9000</v>
      </c>
      <c r="X207" s="46" t="b">
        <f>Table01[[#This Row],[ĐG FAST]]=Table01[[#This Row],[ĐƠN GIÁ]]</f>
        <v>1</v>
      </c>
      <c r="Y207" s="47" t="b">
        <f>Table01[[#This Row],[THÀNH TIỀN FAST]]=Table01[[#This Row],[THÀNH TIỀN]]</f>
        <v>0</v>
      </c>
      <c r="Z207" s="48"/>
    </row>
    <row r="208" spans="1:26" x14ac:dyDescent="0.2">
      <c r="A208" s="49"/>
      <c r="B208" s="2" t="s">
        <v>364</v>
      </c>
      <c r="C208" s="49"/>
      <c r="D208" s="7" t="s">
        <v>13</v>
      </c>
      <c r="E208" s="49"/>
      <c r="F208" s="49"/>
      <c r="G208" s="49"/>
      <c r="H208" s="49"/>
      <c r="I208" s="7" t="s">
        <v>45</v>
      </c>
      <c r="J208" s="7" t="s">
        <v>17</v>
      </c>
      <c r="K208" s="28">
        <v>1</v>
      </c>
      <c r="L208" s="8">
        <v>13000</v>
      </c>
      <c r="M208" s="8">
        <f t="shared" si="12"/>
        <v>13000</v>
      </c>
      <c r="N208" s="21" t="str">
        <f>VLOOKUP(I208,'MÃ '!$A$2:$E$1048576,4,0)</f>
        <v>NL300033</v>
      </c>
      <c r="O208" s="21" t="str">
        <f>VLOOKUP(I208,'MÃ '!$A$2:$E$1048576,5,0)</f>
        <v>Củ cải trắng</v>
      </c>
      <c r="P208" s="21" t="str">
        <f t="shared" si="13"/>
        <v>TSG01</v>
      </c>
      <c r="Q208" s="21" t="str">
        <f>DAY(Table01[[#This Row],[NGÀY]])&amp;Table01[[#This Row],[TSG01]]&amp;Table01[[#This Row],[MÃ FAST]]</f>
        <v>11TSG01NL300033</v>
      </c>
      <c r="R208" s="21" t="str">
        <f>COUNTIF($Q$7:Q208,Q208)&amp;Q208</f>
        <v>111TSG01NL300033</v>
      </c>
      <c r="S208" s="44">
        <f>IFERROR(VLOOKUP(R208,Table1[[ct2]:[Số lượng]],13,0),0)</f>
        <v>1</v>
      </c>
      <c r="T208" s="45">
        <f>IFERROR(VLOOKUP(R208,Table1[[ct2]:[Giá]],14,0),Table01[[#This Row],[ĐƠN GIÁ]])</f>
        <v>13000</v>
      </c>
      <c r="U208" s="45">
        <f t="shared" si="14"/>
        <v>13000</v>
      </c>
      <c r="V208" s="32">
        <f t="shared" si="15"/>
        <v>0</v>
      </c>
      <c r="W208" s="45">
        <f>Table01[[#This Row],[THÀNH TIỀN FAST]]-Table01[[#This Row],[THÀNH TIỀN]]</f>
        <v>0</v>
      </c>
      <c r="X208" s="46" t="b">
        <f>Table01[[#This Row],[ĐG FAST]]=Table01[[#This Row],[ĐƠN GIÁ]]</f>
        <v>1</v>
      </c>
      <c r="Y208" s="47" t="b">
        <f>Table01[[#This Row],[THÀNH TIỀN FAST]]=Table01[[#This Row],[THÀNH TIỀN]]</f>
        <v>1</v>
      </c>
      <c r="Z208" s="48"/>
    </row>
    <row r="209" spans="1:26" x14ac:dyDescent="0.2">
      <c r="A209" s="49"/>
      <c r="B209" s="2" t="s">
        <v>364</v>
      </c>
      <c r="C209" s="49"/>
      <c r="D209" s="7" t="s">
        <v>13</v>
      </c>
      <c r="E209" s="49"/>
      <c r="F209" s="49"/>
      <c r="G209" s="49"/>
      <c r="H209" s="49"/>
      <c r="I209" s="7" t="s">
        <v>24</v>
      </c>
      <c r="J209" s="7" t="s">
        <v>17</v>
      </c>
      <c r="K209" s="28">
        <v>2</v>
      </c>
      <c r="L209" s="8">
        <v>47000</v>
      </c>
      <c r="M209" s="8">
        <f t="shared" si="12"/>
        <v>94000</v>
      </c>
      <c r="N209" s="21" t="str">
        <f>VLOOKUP(I209,'MÃ '!$A$2:$E$1048576,4,0)</f>
        <v>NL300036</v>
      </c>
      <c r="O209" s="21" t="str">
        <f>VLOOKUP(I209,'MÃ '!$A$2:$E$1048576,5,0)</f>
        <v>Củ sen</v>
      </c>
      <c r="P209" s="21" t="str">
        <f t="shared" si="13"/>
        <v>TSG01</v>
      </c>
      <c r="Q209" s="21" t="str">
        <f>DAY(Table01[[#This Row],[NGÀY]])&amp;Table01[[#This Row],[TSG01]]&amp;Table01[[#This Row],[MÃ FAST]]</f>
        <v>11TSG01NL300036</v>
      </c>
      <c r="R209" s="21" t="str">
        <f>COUNTIF($Q$7:Q209,Q209)&amp;Q209</f>
        <v>111TSG01NL300036</v>
      </c>
      <c r="S209" s="44">
        <f>IFERROR(VLOOKUP(R209,Table1[[ct2]:[Số lượng]],13,0),0)</f>
        <v>2</v>
      </c>
      <c r="T209" s="45">
        <f>IFERROR(VLOOKUP(R209,Table1[[ct2]:[Giá]],14,0),Table01[[#This Row],[ĐƠN GIÁ]])</f>
        <v>47000</v>
      </c>
      <c r="U209" s="45">
        <f t="shared" si="14"/>
        <v>94000</v>
      </c>
      <c r="V209" s="32">
        <f t="shared" si="15"/>
        <v>0</v>
      </c>
      <c r="W209" s="45">
        <f>Table01[[#This Row],[THÀNH TIỀN FAST]]-Table01[[#This Row],[THÀNH TIỀN]]</f>
        <v>0</v>
      </c>
      <c r="X209" s="46" t="b">
        <f>Table01[[#This Row],[ĐG FAST]]=Table01[[#This Row],[ĐƠN GIÁ]]</f>
        <v>1</v>
      </c>
      <c r="Y209" s="47" t="b">
        <f>Table01[[#This Row],[THÀNH TIỀN FAST]]=Table01[[#This Row],[THÀNH TIỀN]]</f>
        <v>1</v>
      </c>
      <c r="Z209" s="48"/>
    </row>
    <row r="210" spans="1:26" x14ac:dyDescent="0.2">
      <c r="A210" s="49"/>
      <c r="B210" s="2" t="s">
        <v>364</v>
      </c>
      <c r="C210" s="49"/>
      <c r="D210" s="7" t="s">
        <v>13</v>
      </c>
      <c r="E210" s="49"/>
      <c r="F210" s="49"/>
      <c r="G210" s="49"/>
      <c r="H210" s="49"/>
      <c r="I210" s="7" t="s">
        <v>25</v>
      </c>
      <c r="J210" s="7" t="s">
        <v>17</v>
      </c>
      <c r="K210" s="28">
        <v>32</v>
      </c>
      <c r="L210" s="8">
        <v>18000</v>
      </c>
      <c r="M210" s="8">
        <f t="shared" si="12"/>
        <v>576000</v>
      </c>
      <c r="N210" s="21" t="str">
        <f>VLOOKUP(I210,'MÃ '!$A$2:$E$1048576,4,0)</f>
        <v>NL600004</v>
      </c>
      <c r="O210" s="21" t="str">
        <f>VLOOKUP(I210,'MÃ '!$A$2:$E$1048576,5,0)</f>
        <v>Dưa hấu</v>
      </c>
      <c r="P210" s="21" t="str">
        <f t="shared" si="13"/>
        <v>TSG01</v>
      </c>
      <c r="Q210" s="21" t="str">
        <f>DAY(Table01[[#This Row],[NGÀY]])&amp;Table01[[#This Row],[TSG01]]&amp;Table01[[#This Row],[MÃ FAST]]</f>
        <v>11TSG01NL600004</v>
      </c>
      <c r="R210" s="21" t="str">
        <f>COUNTIF($Q$7:Q210,Q210)&amp;Q210</f>
        <v>111TSG01NL600004</v>
      </c>
      <c r="S210" s="44">
        <f>IFERROR(VLOOKUP(R210,Table1[[ct2]:[Số lượng]],13,0),0)</f>
        <v>32</v>
      </c>
      <c r="T210" s="45">
        <f>IFERROR(VLOOKUP(R210,Table1[[ct2]:[Giá]],14,0),Table01[[#This Row],[ĐƠN GIÁ]])</f>
        <v>18000</v>
      </c>
      <c r="U210" s="45">
        <f t="shared" si="14"/>
        <v>576000</v>
      </c>
      <c r="V210" s="32">
        <f t="shared" si="15"/>
        <v>0</v>
      </c>
      <c r="W210" s="45">
        <f>Table01[[#This Row],[THÀNH TIỀN FAST]]-Table01[[#This Row],[THÀNH TIỀN]]</f>
        <v>0</v>
      </c>
      <c r="X210" s="46" t="b">
        <f>Table01[[#This Row],[ĐG FAST]]=Table01[[#This Row],[ĐƠN GIÁ]]</f>
        <v>1</v>
      </c>
      <c r="Y210" s="47" t="b">
        <f>Table01[[#This Row],[THÀNH TIỀN FAST]]=Table01[[#This Row],[THÀNH TIỀN]]</f>
        <v>1</v>
      </c>
      <c r="Z210" s="48"/>
    </row>
    <row r="211" spans="1:26" x14ac:dyDescent="0.2">
      <c r="A211" s="49"/>
      <c r="B211" s="2" t="s">
        <v>364</v>
      </c>
      <c r="C211" s="49"/>
      <c r="D211" s="7" t="s">
        <v>13</v>
      </c>
      <c r="E211" s="49"/>
      <c r="F211" s="49"/>
      <c r="G211" s="49"/>
      <c r="H211" s="49"/>
      <c r="I211" s="7" t="s">
        <v>28</v>
      </c>
      <c r="J211" s="7" t="s">
        <v>29</v>
      </c>
      <c r="K211" s="28">
        <v>1</v>
      </c>
      <c r="L211" s="8">
        <v>80000</v>
      </c>
      <c r="M211" s="8">
        <f t="shared" si="12"/>
        <v>80000</v>
      </c>
      <c r="N211" s="21" t="str">
        <f>VLOOKUP(I211,'MÃ '!$A$2:$E$1048576,4,0)</f>
        <v>NL300218</v>
      </c>
      <c r="O211" s="21" t="str">
        <f>VLOOKUP(I211,'MÃ '!$A$2:$E$1048576,5,0)</f>
        <v>Hoa cúc (decor) bó</v>
      </c>
      <c r="P211" s="21" t="str">
        <f t="shared" si="13"/>
        <v>TSG01</v>
      </c>
      <c r="Q211" s="21" t="str">
        <f>DAY(Table01[[#This Row],[NGÀY]])&amp;Table01[[#This Row],[TSG01]]&amp;Table01[[#This Row],[MÃ FAST]]</f>
        <v>11TSG01NL300218</v>
      </c>
      <c r="R211" s="21" t="str">
        <f>COUNTIF($Q$7:Q211,Q211)&amp;Q211</f>
        <v>111TSG01NL300218</v>
      </c>
      <c r="S211" s="44">
        <f>IFERROR(VLOOKUP(R211,Table1[[ct2]:[Số lượng]],13,0),0)</f>
        <v>1</v>
      </c>
      <c r="T211" s="45">
        <f>IFERROR(VLOOKUP(R211,Table1[[ct2]:[Giá]],14,0),Table01[[#This Row],[ĐƠN GIÁ]])</f>
        <v>40000</v>
      </c>
      <c r="U211" s="45">
        <f t="shared" si="14"/>
        <v>40000</v>
      </c>
      <c r="V211" s="32">
        <f t="shared" si="15"/>
        <v>0</v>
      </c>
      <c r="W211" s="45">
        <f>Table01[[#This Row],[THÀNH TIỀN FAST]]-Table01[[#This Row],[THÀNH TIỀN]]</f>
        <v>-40000</v>
      </c>
      <c r="X211" s="46" t="b">
        <f>Table01[[#This Row],[ĐG FAST]]=Table01[[#This Row],[ĐƠN GIÁ]]</f>
        <v>0</v>
      </c>
      <c r="Y211" s="47" t="b">
        <f>Table01[[#This Row],[THÀNH TIỀN FAST]]=Table01[[#This Row],[THÀNH TIỀN]]</f>
        <v>0</v>
      </c>
      <c r="Z211" s="48"/>
    </row>
    <row r="212" spans="1:26" x14ac:dyDescent="0.2">
      <c r="A212" s="49"/>
      <c r="B212" s="2" t="s">
        <v>364</v>
      </c>
      <c r="C212" s="49"/>
      <c r="D212" s="7" t="s">
        <v>13</v>
      </c>
      <c r="E212" s="49"/>
      <c r="F212" s="49"/>
      <c r="G212" s="49"/>
      <c r="H212" s="49"/>
      <c r="I212" s="7" t="s">
        <v>31</v>
      </c>
      <c r="J212" s="7" t="s">
        <v>17</v>
      </c>
      <c r="K212" s="28">
        <v>3</v>
      </c>
      <c r="L212" s="8">
        <v>30000</v>
      </c>
      <c r="M212" s="8">
        <f t="shared" si="12"/>
        <v>90000</v>
      </c>
      <c r="N212" s="21" t="str">
        <f>VLOOKUP(I212,'MÃ '!$A$2:$E$1048576,4,0)</f>
        <v>NL300209</v>
      </c>
      <c r="O212" s="21" t="str">
        <f>VLOOKUP(I212,'MÃ '!$A$2:$E$1048576,5,0)</f>
        <v>Khoai môn</v>
      </c>
      <c r="P212" s="21" t="str">
        <f t="shared" si="13"/>
        <v>TSG01</v>
      </c>
      <c r="Q212" s="21" t="str">
        <f>DAY(Table01[[#This Row],[NGÀY]])&amp;Table01[[#This Row],[TSG01]]&amp;Table01[[#This Row],[MÃ FAST]]</f>
        <v>11TSG01NL300209</v>
      </c>
      <c r="R212" s="21" t="str">
        <f>COUNTIF($Q$7:Q212,Q212)&amp;Q212</f>
        <v>111TSG01NL300209</v>
      </c>
      <c r="S212" s="44">
        <f>IFERROR(VLOOKUP(R212,Table1[[ct2]:[Số lượng]],13,0),0)</f>
        <v>2</v>
      </c>
      <c r="T212" s="45">
        <f>IFERROR(VLOOKUP(R212,Table1[[ct2]:[Giá]],14,0),Table01[[#This Row],[ĐƠN GIÁ]])</f>
        <v>30000</v>
      </c>
      <c r="U212" s="45">
        <f t="shared" si="14"/>
        <v>60000</v>
      </c>
      <c r="V212" s="32">
        <f t="shared" si="15"/>
        <v>-1</v>
      </c>
      <c r="W212" s="45">
        <f>Table01[[#This Row],[THÀNH TIỀN FAST]]-Table01[[#This Row],[THÀNH TIỀN]]</f>
        <v>-30000</v>
      </c>
      <c r="X212" s="46" t="b">
        <f>Table01[[#This Row],[ĐG FAST]]=Table01[[#This Row],[ĐƠN GIÁ]]</f>
        <v>1</v>
      </c>
      <c r="Y212" s="47" t="b">
        <f>Table01[[#This Row],[THÀNH TIỀN FAST]]=Table01[[#This Row],[THÀNH TIỀN]]</f>
        <v>0</v>
      </c>
      <c r="Z212" s="48"/>
    </row>
    <row r="213" spans="1:26" x14ac:dyDescent="0.2">
      <c r="A213" s="49"/>
      <c r="B213" s="2" t="s">
        <v>364</v>
      </c>
      <c r="C213" s="49"/>
      <c r="D213" s="7" t="s">
        <v>13</v>
      </c>
      <c r="E213" s="49"/>
      <c r="F213" s="49"/>
      <c r="G213" s="49"/>
      <c r="H213" s="49"/>
      <c r="I213" s="7" t="s">
        <v>32</v>
      </c>
      <c r="J213" s="7" t="s">
        <v>17</v>
      </c>
      <c r="K213" s="28">
        <v>1.5</v>
      </c>
      <c r="L213" s="8">
        <v>18000</v>
      </c>
      <c r="M213" s="8">
        <f t="shared" si="12"/>
        <v>27000</v>
      </c>
      <c r="N213" s="21" t="str">
        <f>VLOOKUP(I213,'MÃ '!$A$2:$E$1048576,4,0)</f>
        <v>NL300074</v>
      </c>
      <c r="O213" s="21" t="str">
        <f>VLOOKUP(I213,'MÃ '!$A$2:$E$1048576,5,0)</f>
        <v>Lá chuối</v>
      </c>
      <c r="P213" s="21" t="str">
        <f t="shared" si="13"/>
        <v>TSG01</v>
      </c>
      <c r="Q213" s="21" t="str">
        <f>DAY(Table01[[#This Row],[NGÀY]])&amp;Table01[[#This Row],[TSG01]]&amp;Table01[[#This Row],[MÃ FAST]]</f>
        <v>11TSG01NL300074</v>
      </c>
      <c r="R213" s="21" t="str">
        <f>COUNTIF($Q$7:Q213,Q213)&amp;Q213</f>
        <v>111TSG01NL300074</v>
      </c>
      <c r="S213" s="44">
        <f>IFERROR(VLOOKUP(R213,Table1[[ct2]:[Số lượng]],13,0),0)</f>
        <v>1.5</v>
      </c>
      <c r="T213" s="45">
        <f>IFERROR(VLOOKUP(R213,Table1[[ct2]:[Giá]],14,0),Table01[[#This Row],[ĐƠN GIÁ]])</f>
        <v>18000</v>
      </c>
      <c r="U213" s="45">
        <f t="shared" si="14"/>
        <v>27000</v>
      </c>
      <c r="V213" s="32">
        <f t="shared" si="15"/>
        <v>0</v>
      </c>
      <c r="W213" s="45">
        <f>Table01[[#This Row],[THÀNH TIỀN FAST]]-Table01[[#This Row],[THÀNH TIỀN]]</f>
        <v>0</v>
      </c>
      <c r="X213" s="46" t="b">
        <f>Table01[[#This Row],[ĐG FAST]]=Table01[[#This Row],[ĐƠN GIÁ]]</f>
        <v>1</v>
      </c>
      <c r="Y213" s="47" t="b">
        <f>Table01[[#This Row],[THÀNH TIỀN FAST]]=Table01[[#This Row],[THÀNH TIỀN]]</f>
        <v>1</v>
      </c>
      <c r="Z213" s="48"/>
    </row>
    <row r="214" spans="1:26" x14ac:dyDescent="0.2">
      <c r="A214" s="49"/>
      <c r="B214" s="2" t="s">
        <v>364</v>
      </c>
      <c r="C214" s="49"/>
      <c r="D214" s="7" t="s">
        <v>13</v>
      </c>
      <c r="E214" s="49"/>
      <c r="F214" s="49"/>
      <c r="G214" s="49"/>
      <c r="H214" s="49"/>
      <c r="I214" s="7" t="s">
        <v>33</v>
      </c>
      <c r="J214" s="7" t="s">
        <v>17</v>
      </c>
      <c r="K214" s="28">
        <v>5</v>
      </c>
      <c r="L214" s="8">
        <v>22000</v>
      </c>
      <c r="M214" s="8">
        <f t="shared" si="12"/>
        <v>110000</v>
      </c>
      <c r="N214" s="21" t="str">
        <f>VLOOKUP(I214,'MÃ '!$A$2:$E$1048576,4,0)</f>
        <v>NL300084</v>
      </c>
      <c r="O214" s="21" t="str">
        <f>VLOOKUP(I214,'MÃ '!$A$2:$E$1048576,5,0)</f>
        <v>Mồng tơi nhặt</v>
      </c>
      <c r="P214" s="21" t="str">
        <f t="shared" si="13"/>
        <v>TSG01</v>
      </c>
      <c r="Q214" s="21" t="str">
        <f>DAY(Table01[[#This Row],[NGÀY]])&amp;Table01[[#This Row],[TSG01]]&amp;Table01[[#This Row],[MÃ FAST]]</f>
        <v>11TSG01NL300084</v>
      </c>
      <c r="R214" s="21" t="str">
        <f>COUNTIF($Q$7:Q214,Q214)&amp;Q214</f>
        <v>111TSG01NL300084</v>
      </c>
      <c r="S214" s="44">
        <f>IFERROR(VLOOKUP(R214,Table1[[ct2]:[Số lượng]],13,0),0)</f>
        <v>3.5</v>
      </c>
      <c r="T214" s="45">
        <f>IFERROR(VLOOKUP(R214,Table1[[ct2]:[Giá]],14,0),Table01[[#This Row],[ĐƠN GIÁ]])</f>
        <v>22000</v>
      </c>
      <c r="U214" s="45">
        <f t="shared" si="14"/>
        <v>77000</v>
      </c>
      <c r="V214" s="32">
        <f t="shared" si="15"/>
        <v>-1.5</v>
      </c>
      <c r="W214" s="45">
        <f>Table01[[#This Row],[THÀNH TIỀN FAST]]-Table01[[#This Row],[THÀNH TIỀN]]</f>
        <v>-33000</v>
      </c>
      <c r="X214" s="46" t="b">
        <f>Table01[[#This Row],[ĐG FAST]]=Table01[[#This Row],[ĐƠN GIÁ]]</f>
        <v>1</v>
      </c>
      <c r="Y214" s="47" t="b">
        <f>Table01[[#This Row],[THÀNH TIỀN FAST]]=Table01[[#This Row],[THÀNH TIỀN]]</f>
        <v>0</v>
      </c>
      <c r="Z214" s="48"/>
    </row>
    <row r="215" spans="1:26" x14ac:dyDescent="0.2">
      <c r="A215" s="49"/>
      <c r="B215" s="2" t="s">
        <v>364</v>
      </c>
      <c r="C215" s="49"/>
      <c r="D215" s="7" t="s">
        <v>13</v>
      </c>
      <c r="E215" s="49"/>
      <c r="F215" s="49"/>
      <c r="G215" s="49"/>
      <c r="H215" s="49"/>
      <c r="I215" s="7" t="s">
        <v>34</v>
      </c>
      <c r="J215" s="7" t="s">
        <v>17</v>
      </c>
      <c r="K215" s="28">
        <v>3</v>
      </c>
      <c r="L215" s="8">
        <v>145000</v>
      </c>
      <c r="M215" s="8">
        <f t="shared" si="12"/>
        <v>435000</v>
      </c>
      <c r="N215" s="21" t="str">
        <f>VLOOKUP(I215,'MÃ '!$A$2:$E$1048576,4,0)</f>
        <v>NL300090</v>
      </c>
      <c r="O215" s="21" t="str">
        <f>VLOOKUP(I215,'MÃ '!$A$2:$E$1048576,5,0)</f>
        <v>Nấm đông cô tươi</v>
      </c>
      <c r="P215" s="21" t="str">
        <f t="shared" si="13"/>
        <v>TSG01</v>
      </c>
      <c r="Q215" s="21" t="str">
        <f>DAY(Table01[[#This Row],[NGÀY]])&amp;Table01[[#This Row],[TSG01]]&amp;Table01[[#This Row],[MÃ FAST]]</f>
        <v>11TSG01NL300090</v>
      </c>
      <c r="R215" s="21" t="str">
        <f>COUNTIF($Q$7:Q215,Q215)&amp;Q215</f>
        <v>111TSG01NL300090</v>
      </c>
      <c r="S215" s="44">
        <f>IFERROR(VLOOKUP(R215,Table1[[ct2]:[Số lượng]],13,0),0)</f>
        <v>3</v>
      </c>
      <c r="T215" s="45">
        <f>IFERROR(VLOOKUP(R215,Table1[[ct2]:[Giá]],14,0),Table01[[#This Row],[ĐƠN GIÁ]])</f>
        <v>145000</v>
      </c>
      <c r="U215" s="45">
        <f t="shared" si="14"/>
        <v>435000</v>
      </c>
      <c r="V215" s="32">
        <f t="shared" si="15"/>
        <v>0</v>
      </c>
      <c r="W215" s="45">
        <f>Table01[[#This Row],[THÀNH TIỀN FAST]]-Table01[[#This Row],[THÀNH TIỀN]]</f>
        <v>0</v>
      </c>
      <c r="X215" s="46" t="b">
        <f>Table01[[#This Row],[ĐG FAST]]=Table01[[#This Row],[ĐƠN GIÁ]]</f>
        <v>1</v>
      </c>
      <c r="Y215" s="47" t="b">
        <f>Table01[[#This Row],[THÀNH TIỀN FAST]]=Table01[[#This Row],[THÀNH TIỀN]]</f>
        <v>1</v>
      </c>
      <c r="Z215" s="48"/>
    </row>
    <row r="216" spans="1:26" x14ac:dyDescent="0.2">
      <c r="A216" s="49"/>
      <c r="B216" s="2" t="s">
        <v>364</v>
      </c>
      <c r="C216" s="49"/>
      <c r="D216" s="7" t="s">
        <v>13</v>
      </c>
      <c r="E216" s="49"/>
      <c r="F216" s="49"/>
      <c r="G216" s="49"/>
      <c r="H216" s="49"/>
      <c r="I216" s="7" t="s">
        <v>35</v>
      </c>
      <c r="J216" s="7" t="s">
        <v>17</v>
      </c>
      <c r="K216" s="28">
        <v>4</v>
      </c>
      <c r="L216" s="8">
        <v>47000</v>
      </c>
      <c r="M216" s="8">
        <f t="shared" si="12"/>
        <v>188000</v>
      </c>
      <c r="N216" s="21" t="str">
        <f>VLOOKUP(I216,'MÃ '!$A$2:$E$1048576,4,0)</f>
        <v>NL300091</v>
      </c>
      <c r="O216" s="21" t="str">
        <f>VLOOKUP(I216,'MÃ '!$A$2:$E$1048576,5,0)</f>
        <v>Nấm đùi gà</v>
      </c>
      <c r="P216" s="21" t="str">
        <f t="shared" si="13"/>
        <v>TSG01</v>
      </c>
      <c r="Q216" s="21" t="str">
        <f>DAY(Table01[[#This Row],[NGÀY]])&amp;Table01[[#This Row],[TSG01]]&amp;Table01[[#This Row],[MÃ FAST]]</f>
        <v>11TSG01NL300091</v>
      </c>
      <c r="R216" s="21" t="str">
        <f>COUNTIF($Q$7:Q216,Q216)&amp;Q216</f>
        <v>111TSG01NL300091</v>
      </c>
      <c r="S216" s="44">
        <f>IFERROR(VLOOKUP(R216,Table1[[ct2]:[Số lượng]],13,0),0)</f>
        <v>4</v>
      </c>
      <c r="T216" s="45">
        <f>IFERROR(VLOOKUP(R216,Table1[[ct2]:[Giá]],14,0),Table01[[#This Row],[ĐƠN GIÁ]])</f>
        <v>47000</v>
      </c>
      <c r="U216" s="45">
        <f t="shared" si="14"/>
        <v>188000</v>
      </c>
      <c r="V216" s="32">
        <f t="shared" si="15"/>
        <v>0</v>
      </c>
      <c r="W216" s="45">
        <f>Table01[[#This Row],[THÀNH TIỀN FAST]]-Table01[[#This Row],[THÀNH TIỀN]]</f>
        <v>0</v>
      </c>
      <c r="X216" s="46" t="b">
        <f>Table01[[#This Row],[ĐG FAST]]=Table01[[#This Row],[ĐƠN GIÁ]]</f>
        <v>1</v>
      </c>
      <c r="Y216" s="47" t="b">
        <f>Table01[[#This Row],[THÀNH TIỀN FAST]]=Table01[[#This Row],[THÀNH TIỀN]]</f>
        <v>1</v>
      </c>
      <c r="Z216" s="48"/>
    </row>
    <row r="217" spans="1:26" x14ac:dyDescent="0.2">
      <c r="A217" s="50"/>
      <c r="B217" s="2" t="s">
        <v>364</v>
      </c>
      <c r="C217" s="50"/>
      <c r="D217" s="7" t="s">
        <v>13</v>
      </c>
      <c r="E217" s="50"/>
      <c r="F217" s="50"/>
      <c r="G217" s="50"/>
      <c r="H217" s="50"/>
      <c r="I217" s="7" t="s">
        <v>50</v>
      </c>
      <c r="J217" s="7" t="s">
        <v>17</v>
      </c>
      <c r="K217" s="28">
        <v>6</v>
      </c>
      <c r="L217" s="8">
        <v>45000</v>
      </c>
      <c r="M217" s="8">
        <f t="shared" si="12"/>
        <v>270000</v>
      </c>
      <c r="N217" s="21" t="str">
        <f>VLOOKUP(I217,'MÃ '!$A$2:$E$1048576,4,0)</f>
        <v>NL300096</v>
      </c>
      <c r="O217" s="21" t="str">
        <f>VLOOKUP(I217,'MÃ '!$A$2:$E$1048576,5,0)</f>
        <v>Nấm kim châm tươi</v>
      </c>
      <c r="P217" s="21" t="str">
        <f t="shared" si="13"/>
        <v>TSG01</v>
      </c>
      <c r="Q217" s="21" t="str">
        <f>DAY(Table01[[#This Row],[NGÀY]])&amp;Table01[[#This Row],[TSG01]]&amp;Table01[[#This Row],[MÃ FAST]]</f>
        <v>11TSG01NL300096</v>
      </c>
      <c r="R217" s="21" t="str">
        <f>COUNTIF($Q$7:Q217,Q217)&amp;Q217</f>
        <v>111TSG01NL300096</v>
      </c>
      <c r="S217" s="44">
        <f>IFERROR(VLOOKUP(R217,Table1[[ct2]:[Số lượng]],13,0),0)</f>
        <v>6</v>
      </c>
      <c r="T217" s="45">
        <f>IFERROR(VLOOKUP(R217,Table1[[ct2]:[Giá]],14,0),Table01[[#This Row],[ĐƠN GIÁ]])</f>
        <v>45000</v>
      </c>
      <c r="U217" s="45">
        <f t="shared" si="14"/>
        <v>270000</v>
      </c>
      <c r="V217" s="32">
        <f t="shared" si="15"/>
        <v>0</v>
      </c>
      <c r="W217" s="45">
        <f>Table01[[#This Row],[THÀNH TIỀN FAST]]-Table01[[#This Row],[THÀNH TIỀN]]</f>
        <v>0</v>
      </c>
      <c r="X217" s="46" t="b">
        <f>Table01[[#This Row],[ĐG FAST]]=Table01[[#This Row],[ĐƠN GIÁ]]</f>
        <v>1</v>
      </c>
      <c r="Y217" s="47" t="b">
        <f>Table01[[#This Row],[THÀNH TIỀN FAST]]=Table01[[#This Row],[THÀNH TIỀN]]</f>
        <v>1</v>
      </c>
      <c r="Z217" s="48"/>
    </row>
    <row r="218" spans="1:26" x14ac:dyDescent="0.2">
      <c r="A218" s="50"/>
      <c r="B218" s="2" t="s">
        <v>364</v>
      </c>
      <c r="C218" s="50"/>
      <c r="D218" s="7" t="s">
        <v>13</v>
      </c>
      <c r="E218" s="50"/>
      <c r="F218" s="50"/>
      <c r="G218" s="50"/>
      <c r="H218" s="50"/>
      <c r="I218" s="7" t="s">
        <v>38</v>
      </c>
      <c r="J218" s="7" t="s">
        <v>17</v>
      </c>
      <c r="K218" s="28">
        <v>4</v>
      </c>
      <c r="L218" s="8">
        <v>95000</v>
      </c>
      <c r="M218" s="8">
        <f t="shared" si="12"/>
        <v>380000</v>
      </c>
      <c r="N218" s="21" t="str">
        <f>VLOOKUP(I218,'MÃ '!$A$2:$E$1048576,4,0)</f>
        <v>NL300098</v>
      </c>
      <c r="O218" s="21" t="str">
        <f>VLOOKUP(I218,'MÃ '!$A$2:$E$1048576,5,0)</f>
        <v>Nấm Linh Chi trắng</v>
      </c>
      <c r="P218" s="21" t="str">
        <f t="shared" si="13"/>
        <v>TSG01</v>
      </c>
      <c r="Q218" s="21" t="str">
        <f>DAY(Table01[[#This Row],[NGÀY]])&amp;Table01[[#This Row],[TSG01]]&amp;Table01[[#This Row],[MÃ FAST]]</f>
        <v>11TSG01NL300098</v>
      </c>
      <c r="R218" s="21" t="str">
        <f>COUNTIF($Q$7:Q218,Q218)&amp;Q218</f>
        <v>111TSG01NL300098</v>
      </c>
      <c r="S218" s="44">
        <f>IFERROR(VLOOKUP(R218,Table1[[ct2]:[Số lượng]],13,0),0)</f>
        <v>4</v>
      </c>
      <c r="T218" s="45">
        <f>IFERROR(VLOOKUP(R218,Table1[[ct2]:[Giá]],14,0),Table01[[#This Row],[ĐƠN GIÁ]])</f>
        <v>95000</v>
      </c>
      <c r="U218" s="45">
        <f t="shared" si="14"/>
        <v>380000</v>
      </c>
      <c r="V218" s="32">
        <f t="shared" si="15"/>
        <v>0</v>
      </c>
      <c r="W218" s="45">
        <f>Table01[[#This Row],[THÀNH TIỀN FAST]]-Table01[[#This Row],[THÀNH TIỀN]]</f>
        <v>0</v>
      </c>
      <c r="X218" s="46" t="b">
        <f>Table01[[#This Row],[ĐG FAST]]=Table01[[#This Row],[ĐƠN GIÁ]]</f>
        <v>1</v>
      </c>
      <c r="Y218" s="47" t="b">
        <f>Table01[[#This Row],[THÀNH TIỀN FAST]]=Table01[[#This Row],[THÀNH TIỀN]]</f>
        <v>1</v>
      </c>
      <c r="Z218" s="48"/>
    </row>
    <row r="219" spans="1:26" x14ac:dyDescent="0.2">
      <c r="A219" s="50"/>
      <c r="B219" s="2" t="s">
        <v>364</v>
      </c>
      <c r="C219" s="50"/>
      <c r="D219" s="7" t="s">
        <v>13</v>
      </c>
      <c r="E219" s="50"/>
      <c r="F219" s="50"/>
      <c r="G219" s="50"/>
      <c r="H219" s="50"/>
      <c r="I219" s="7" t="s">
        <v>47</v>
      </c>
      <c r="J219" s="7" t="s">
        <v>17</v>
      </c>
      <c r="K219" s="28">
        <v>0.2</v>
      </c>
      <c r="L219" s="8">
        <v>70000</v>
      </c>
      <c r="M219" s="8">
        <f t="shared" si="12"/>
        <v>14000</v>
      </c>
      <c r="N219" s="21" t="str">
        <f>VLOOKUP(I219,'MÃ '!$A$2:$E$1048576,4,0)</f>
        <v>NL300126</v>
      </c>
      <c r="O219" s="21" t="str">
        <f>VLOOKUP(I219,'MÃ '!$A$2:$E$1048576,5,0)</f>
        <v>Rau mùi tây</v>
      </c>
      <c r="P219" s="21" t="str">
        <f t="shared" si="13"/>
        <v>TSG01</v>
      </c>
      <c r="Q219" s="21" t="str">
        <f>DAY(Table01[[#This Row],[NGÀY]])&amp;Table01[[#This Row],[TSG01]]&amp;Table01[[#This Row],[MÃ FAST]]</f>
        <v>11TSG01NL300126</v>
      </c>
      <c r="R219" s="21" t="str">
        <f>COUNTIF($Q$7:Q219,Q219)&amp;Q219</f>
        <v>111TSG01NL300126</v>
      </c>
      <c r="S219" s="44">
        <f>IFERROR(VLOOKUP(R219,Table1[[ct2]:[Số lượng]],13,0),0)</f>
        <v>0.2</v>
      </c>
      <c r="T219" s="45">
        <f>IFERROR(VLOOKUP(R219,Table1[[ct2]:[Giá]],14,0),Table01[[#This Row],[ĐƠN GIÁ]])</f>
        <v>70000</v>
      </c>
      <c r="U219" s="45">
        <f t="shared" si="14"/>
        <v>14000</v>
      </c>
      <c r="V219" s="32">
        <f t="shared" si="15"/>
        <v>0</v>
      </c>
      <c r="W219" s="45">
        <f>Table01[[#This Row],[THÀNH TIỀN FAST]]-Table01[[#This Row],[THÀNH TIỀN]]</f>
        <v>0</v>
      </c>
      <c r="X219" s="46" t="b">
        <f>Table01[[#This Row],[ĐG FAST]]=Table01[[#This Row],[ĐƠN GIÁ]]</f>
        <v>1</v>
      </c>
      <c r="Y219" s="47" t="b">
        <f>Table01[[#This Row],[THÀNH TIỀN FAST]]=Table01[[#This Row],[THÀNH TIỀN]]</f>
        <v>1</v>
      </c>
      <c r="Z219" s="48"/>
    </row>
    <row r="220" spans="1:26" x14ac:dyDescent="0.2">
      <c r="A220" s="50"/>
      <c r="B220" s="2" t="s">
        <v>364</v>
      </c>
      <c r="C220" s="50"/>
      <c r="D220" s="7" t="s">
        <v>13</v>
      </c>
      <c r="E220" s="50"/>
      <c r="F220" s="50"/>
      <c r="G220" s="50"/>
      <c r="H220" s="50"/>
      <c r="I220" s="7" t="s">
        <v>40</v>
      </c>
      <c r="J220" s="7" t="s">
        <v>17</v>
      </c>
      <c r="K220" s="28">
        <v>2</v>
      </c>
      <c r="L220" s="8">
        <v>145000</v>
      </c>
      <c r="M220" s="8">
        <f t="shared" si="12"/>
        <v>290000</v>
      </c>
      <c r="N220" s="21" t="str">
        <f>VLOOKUP(I220,'MÃ '!$A$2:$E$1048576,4,0)</f>
        <v>NL300113</v>
      </c>
      <c r="O220" s="21" t="str">
        <f>VLOOKUP(I220,'MÃ '!$A$2:$E$1048576,5,0)</f>
        <v>Ớt hiểm đỏ</v>
      </c>
      <c r="P220" s="21" t="str">
        <f t="shared" si="13"/>
        <v>TSG01</v>
      </c>
      <c r="Q220" s="21" t="str">
        <f>DAY(Table01[[#This Row],[NGÀY]])&amp;Table01[[#This Row],[TSG01]]&amp;Table01[[#This Row],[MÃ FAST]]</f>
        <v>11TSG01NL300113</v>
      </c>
      <c r="R220" s="21" t="str">
        <f>COUNTIF($Q$7:Q220,Q220)&amp;Q220</f>
        <v>111TSG01NL300113</v>
      </c>
      <c r="S220" s="44">
        <f>IFERROR(VLOOKUP(R220,Table1[[ct2]:[Số lượng]],13,0),0)</f>
        <v>2</v>
      </c>
      <c r="T220" s="45">
        <f>IFERROR(VLOOKUP(R220,Table1[[ct2]:[Giá]],14,0),Table01[[#This Row],[ĐƠN GIÁ]])</f>
        <v>145000</v>
      </c>
      <c r="U220" s="45">
        <f t="shared" si="14"/>
        <v>290000</v>
      </c>
      <c r="V220" s="32">
        <f t="shared" si="15"/>
        <v>0</v>
      </c>
      <c r="W220" s="45">
        <f>Table01[[#This Row],[THÀNH TIỀN FAST]]-Table01[[#This Row],[THÀNH TIỀN]]</f>
        <v>0</v>
      </c>
      <c r="X220" s="46" t="b">
        <f>Table01[[#This Row],[ĐG FAST]]=Table01[[#This Row],[ĐƠN GIÁ]]</f>
        <v>1</v>
      </c>
      <c r="Y220" s="47" t="b">
        <f>Table01[[#This Row],[THÀNH TIỀN FAST]]=Table01[[#This Row],[THÀNH TIỀN]]</f>
        <v>1</v>
      </c>
      <c r="Z220" s="48"/>
    </row>
    <row r="221" spans="1:26" x14ac:dyDescent="0.2">
      <c r="A221" s="50"/>
      <c r="B221" s="2" t="s">
        <v>364</v>
      </c>
      <c r="C221" s="50"/>
      <c r="D221" s="7" t="s">
        <v>13</v>
      </c>
      <c r="E221" s="50"/>
      <c r="F221" s="50"/>
      <c r="G221" s="50"/>
      <c r="H221" s="50"/>
      <c r="I221" s="7" t="s">
        <v>41</v>
      </c>
      <c r="J221" s="7" t="s">
        <v>17</v>
      </c>
      <c r="K221" s="28">
        <v>10</v>
      </c>
      <c r="L221" s="8">
        <v>21000</v>
      </c>
      <c r="M221" s="8">
        <f t="shared" si="12"/>
        <v>210000</v>
      </c>
      <c r="N221" s="21" t="str">
        <f>VLOOKUP(I221,'MÃ '!$A$2:$E$1048576,4,0)</f>
        <v>NL300119</v>
      </c>
      <c r="O221" s="21" t="str">
        <f>VLOOKUP(I221,'MÃ '!$A$2:$E$1048576,5,0)</f>
        <v>Quất ( Tắc trái )</v>
      </c>
      <c r="P221" s="21" t="str">
        <f t="shared" si="13"/>
        <v>TSG01</v>
      </c>
      <c r="Q221" s="21" t="str">
        <f>DAY(Table01[[#This Row],[NGÀY]])&amp;Table01[[#This Row],[TSG01]]&amp;Table01[[#This Row],[MÃ FAST]]</f>
        <v>11TSG01NL300119</v>
      </c>
      <c r="R221" s="21" t="str">
        <f>COUNTIF($Q$7:Q221,Q221)&amp;Q221</f>
        <v>111TSG01NL300119</v>
      </c>
      <c r="S221" s="44">
        <f>IFERROR(VLOOKUP(R221,Table1[[ct2]:[Số lượng]],13,0),0)</f>
        <v>10</v>
      </c>
      <c r="T221" s="45">
        <f>IFERROR(VLOOKUP(R221,Table1[[ct2]:[Giá]],14,0),Table01[[#This Row],[ĐƠN GIÁ]])</f>
        <v>21000</v>
      </c>
      <c r="U221" s="45">
        <f t="shared" si="14"/>
        <v>210000</v>
      </c>
      <c r="V221" s="32">
        <f t="shared" si="15"/>
        <v>0</v>
      </c>
      <c r="W221" s="45">
        <f>Table01[[#This Row],[THÀNH TIỀN FAST]]-Table01[[#This Row],[THÀNH TIỀN]]</f>
        <v>0</v>
      </c>
      <c r="X221" s="46" t="b">
        <f>Table01[[#This Row],[ĐG FAST]]=Table01[[#This Row],[ĐƠN GIÁ]]</f>
        <v>1</v>
      </c>
      <c r="Y221" s="47" t="b">
        <f>Table01[[#This Row],[THÀNH TIỀN FAST]]=Table01[[#This Row],[THÀNH TIỀN]]</f>
        <v>1</v>
      </c>
      <c r="Z221" s="48"/>
    </row>
    <row r="222" spans="1:26" x14ac:dyDescent="0.2">
      <c r="A222" s="50"/>
      <c r="B222" s="2" t="s">
        <v>364</v>
      </c>
      <c r="C222" s="50"/>
      <c r="D222" s="7" t="s">
        <v>13</v>
      </c>
      <c r="E222" s="50"/>
      <c r="F222" s="50"/>
      <c r="G222" s="50"/>
      <c r="H222" s="50"/>
      <c r="I222" s="7" t="s">
        <v>42</v>
      </c>
      <c r="J222" s="7" t="s">
        <v>17</v>
      </c>
      <c r="K222" s="28">
        <v>5</v>
      </c>
      <c r="L222" s="8">
        <v>38000</v>
      </c>
      <c r="M222" s="8">
        <f t="shared" si="12"/>
        <v>190000</v>
      </c>
      <c r="N222" s="21" t="str">
        <f>VLOOKUP(I222,'MÃ '!$A$2:$E$1048576,4,0)</f>
        <v>NL300018</v>
      </c>
      <c r="O222" s="21" t="str">
        <f>VLOOKUP(I222,'MÃ '!$A$2:$E$1048576,5,0)</f>
        <v>Cải cúc</v>
      </c>
      <c r="P222" s="21" t="str">
        <f t="shared" si="13"/>
        <v>TSG01</v>
      </c>
      <c r="Q222" s="21" t="str">
        <f>DAY(Table01[[#This Row],[NGÀY]])&amp;Table01[[#This Row],[TSG01]]&amp;Table01[[#This Row],[MÃ FAST]]</f>
        <v>11TSG01NL300018</v>
      </c>
      <c r="R222" s="21" t="str">
        <f>COUNTIF($Q$7:Q222,Q222)&amp;Q222</f>
        <v>111TSG01NL300018</v>
      </c>
      <c r="S222" s="44">
        <f>IFERROR(VLOOKUP(R222,Table1[[ct2]:[Số lượng]],13,0),0)</f>
        <v>5</v>
      </c>
      <c r="T222" s="45">
        <f>IFERROR(VLOOKUP(R222,Table1[[ct2]:[Giá]],14,0),Table01[[#This Row],[ĐƠN GIÁ]])</f>
        <v>38000</v>
      </c>
      <c r="U222" s="45">
        <f t="shared" si="14"/>
        <v>190000</v>
      </c>
      <c r="V222" s="32">
        <f t="shared" si="15"/>
        <v>0</v>
      </c>
      <c r="W222" s="45">
        <f>Table01[[#This Row],[THÀNH TIỀN FAST]]-Table01[[#This Row],[THÀNH TIỀN]]</f>
        <v>0</v>
      </c>
      <c r="X222" s="46" t="b">
        <f>Table01[[#This Row],[ĐG FAST]]=Table01[[#This Row],[ĐƠN GIÁ]]</f>
        <v>1</v>
      </c>
      <c r="Y222" s="47" t="b">
        <f>Table01[[#This Row],[THÀNH TIỀN FAST]]=Table01[[#This Row],[THÀNH TIỀN]]</f>
        <v>1</v>
      </c>
      <c r="Z222" s="48"/>
    </row>
    <row r="223" spans="1:26" x14ac:dyDescent="0.2">
      <c r="A223" s="50"/>
      <c r="B223" s="2" t="s">
        <v>364</v>
      </c>
      <c r="C223" s="50"/>
      <c r="D223" s="7" t="s">
        <v>13</v>
      </c>
      <c r="E223" s="50"/>
      <c r="F223" s="50"/>
      <c r="G223" s="50"/>
      <c r="H223" s="50"/>
      <c r="I223" s="7" t="s">
        <v>43</v>
      </c>
      <c r="J223" s="7" t="s">
        <v>17</v>
      </c>
      <c r="K223" s="28">
        <v>2</v>
      </c>
      <c r="L223" s="8">
        <v>50000</v>
      </c>
      <c r="M223" s="8">
        <f t="shared" si="12"/>
        <v>100000</v>
      </c>
      <c r="N223" s="21" t="str">
        <f>VLOOKUP(I223,'MÃ '!$A$2:$E$1048576,4,0)</f>
        <v>NL300142</v>
      </c>
      <c r="O223" s="21" t="str">
        <f>VLOOKUP(I223,'MÃ '!$A$2:$E$1048576,5,0)</f>
        <v>Tỏi bóc</v>
      </c>
      <c r="P223" s="21" t="str">
        <f t="shared" si="13"/>
        <v>TSG01</v>
      </c>
      <c r="Q223" s="21" t="str">
        <f>DAY(Table01[[#This Row],[NGÀY]])&amp;Table01[[#This Row],[TSG01]]&amp;Table01[[#This Row],[MÃ FAST]]</f>
        <v>11TSG01NL300142</v>
      </c>
      <c r="R223" s="21" t="str">
        <f>COUNTIF($Q$7:Q223,Q223)&amp;Q223</f>
        <v>111TSG01NL300142</v>
      </c>
      <c r="S223" s="44">
        <f>IFERROR(VLOOKUP(R223,Table1[[ct2]:[Số lượng]],13,0),0)</f>
        <v>2</v>
      </c>
      <c r="T223" s="45">
        <f>IFERROR(VLOOKUP(R223,Table1[[ct2]:[Giá]],14,0),Table01[[#This Row],[ĐƠN GIÁ]])</f>
        <v>50000</v>
      </c>
      <c r="U223" s="45">
        <f t="shared" si="14"/>
        <v>100000</v>
      </c>
      <c r="V223" s="32">
        <f t="shared" si="15"/>
        <v>0</v>
      </c>
      <c r="W223" s="45">
        <f>Table01[[#This Row],[THÀNH TIỀN FAST]]-Table01[[#This Row],[THÀNH TIỀN]]</f>
        <v>0</v>
      </c>
      <c r="X223" s="46" t="b">
        <f>Table01[[#This Row],[ĐG FAST]]=Table01[[#This Row],[ĐƠN GIÁ]]</f>
        <v>1</v>
      </c>
      <c r="Y223" s="47" t="b">
        <f>Table01[[#This Row],[THÀNH TIỀN FAST]]=Table01[[#This Row],[THÀNH TIỀN]]</f>
        <v>1</v>
      </c>
      <c r="Z223" s="48"/>
    </row>
    <row r="224" spans="1:26" x14ac:dyDescent="0.2">
      <c r="A224" s="50"/>
      <c r="B224" s="2" t="s">
        <v>364</v>
      </c>
      <c r="C224" s="50"/>
      <c r="D224" s="7" t="s">
        <v>13</v>
      </c>
      <c r="E224" s="50"/>
      <c r="F224" s="50"/>
      <c r="G224" s="50"/>
      <c r="H224" s="50"/>
      <c r="I224" s="7" t="s">
        <v>44</v>
      </c>
      <c r="J224" s="7" t="s">
        <v>17</v>
      </c>
      <c r="K224" s="28">
        <v>8</v>
      </c>
      <c r="L224" s="8">
        <v>62000</v>
      </c>
      <c r="M224" s="8">
        <f t="shared" si="12"/>
        <v>496000</v>
      </c>
      <c r="N224" s="21" t="str">
        <f>VLOOKUP(I224,'MÃ '!$A$2:$E$1048576,4,0)</f>
        <v>NL300147</v>
      </c>
      <c r="O224" s="21" t="str">
        <f>VLOOKUP(I224,'MÃ '!$A$2:$E$1048576,5,0)</f>
        <v>Xà lách Roman</v>
      </c>
      <c r="P224" s="21" t="str">
        <f t="shared" si="13"/>
        <v>TSG01</v>
      </c>
      <c r="Q224" s="21" t="str">
        <f>DAY(Table01[[#This Row],[NGÀY]])&amp;Table01[[#This Row],[TSG01]]&amp;Table01[[#This Row],[MÃ FAST]]</f>
        <v>11TSG01NL300147</v>
      </c>
      <c r="R224" s="21" t="str">
        <f>COUNTIF($Q$7:Q224,Q224)&amp;Q224</f>
        <v>111TSG01NL300147</v>
      </c>
      <c r="S224" s="44">
        <f>IFERROR(VLOOKUP(R224,Table1[[ct2]:[Số lượng]],13,0),0)</f>
        <v>8</v>
      </c>
      <c r="T224" s="45">
        <f>IFERROR(VLOOKUP(R224,Table1[[ct2]:[Giá]],14,0),Table01[[#This Row],[ĐƠN GIÁ]])</f>
        <v>62000</v>
      </c>
      <c r="U224" s="45">
        <f t="shared" si="14"/>
        <v>496000</v>
      </c>
      <c r="V224" s="32">
        <f t="shared" si="15"/>
        <v>0</v>
      </c>
      <c r="W224" s="45">
        <f>Table01[[#This Row],[THÀNH TIỀN FAST]]-Table01[[#This Row],[THÀNH TIỀN]]</f>
        <v>0</v>
      </c>
      <c r="X224" s="46" t="b">
        <f>Table01[[#This Row],[ĐG FAST]]=Table01[[#This Row],[ĐƠN GIÁ]]</f>
        <v>1</v>
      </c>
      <c r="Y224" s="47" t="b">
        <f>Table01[[#This Row],[THÀNH TIỀN FAST]]=Table01[[#This Row],[THÀNH TIỀN]]</f>
        <v>1</v>
      </c>
      <c r="Z224" s="48"/>
    </row>
    <row r="225" spans="1:26" x14ac:dyDescent="0.2">
      <c r="A225" s="50"/>
      <c r="B225" s="2" t="s">
        <v>365</v>
      </c>
      <c r="C225" s="50"/>
      <c r="D225" s="7" t="s">
        <v>13</v>
      </c>
      <c r="E225" s="50"/>
      <c r="F225" s="50"/>
      <c r="G225" s="50"/>
      <c r="H225" s="50"/>
      <c r="I225" s="7" t="s">
        <v>14</v>
      </c>
      <c r="J225" s="7" t="s">
        <v>15</v>
      </c>
      <c r="K225" s="28">
        <v>6</v>
      </c>
      <c r="L225" s="8">
        <v>8500</v>
      </c>
      <c r="M225" s="8">
        <f t="shared" si="12"/>
        <v>51000</v>
      </c>
      <c r="N225" s="21" t="str">
        <f>VLOOKUP(I225,'MÃ '!$A$2:$E$1048576,4,0)</f>
        <v>NL300107</v>
      </c>
      <c r="O225" s="21" t="str">
        <f>VLOOKUP(I225,'MÃ '!$A$2:$E$1048576,5,0)</f>
        <v>Ngô ngọt ( Bắp trái)</v>
      </c>
      <c r="P225" s="21" t="str">
        <f t="shared" si="13"/>
        <v>TSG01</v>
      </c>
      <c r="Q225" s="21" t="str">
        <f>DAY(Table01[[#This Row],[NGÀY]])&amp;Table01[[#This Row],[TSG01]]&amp;Table01[[#This Row],[MÃ FAST]]</f>
        <v>12TSG01NL300107</v>
      </c>
      <c r="R225" s="21" t="str">
        <f>COUNTIF($Q$7:Q225,Q225)&amp;Q225</f>
        <v>112TSG01NL300107</v>
      </c>
      <c r="S225" s="44">
        <f>IFERROR(VLOOKUP(R225,Table1[[ct2]:[Số lượng]],13,0),0)</f>
        <v>6</v>
      </c>
      <c r="T225" s="45">
        <f>IFERROR(VLOOKUP(R225,Table1[[ct2]:[Giá]],14,0),Table01[[#This Row],[ĐƠN GIÁ]])</f>
        <v>8500</v>
      </c>
      <c r="U225" s="45">
        <f t="shared" si="14"/>
        <v>51000</v>
      </c>
      <c r="V225" s="32">
        <f t="shared" si="15"/>
        <v>0</v>
      </c>
      <c r="W225" s="45">
        <f>Table01[[#This Row],[THÀNH TIỀN FAST]]-Table01[[#This Row],[THÀNH TIỀN]]</f>
        <v>0</v>
      </c>
      <c r="X225" s="46" t="b">
        <f>Table01[[#This Row],[ĐG FAST]]=Table01[[#This Row],[ĐƠN GIÁ]]</f>
        <v>1</v>
      </c>
      <c r="Y225" s="47" t="b">
        <f>Table01[[#This Row],[THÀNH TIỀN FAST]]=Table01[[#This Row],[THÀNH TIỀN]]</f>
        <v>1</v>
      </c>
      <c r="Z225" s="48"/>
    </row>
    <row r="226" spans="1:26" x14ac:dyDescent="0.2">
      <c r="A226" s="50"/>
      <c r="B226" s="2" t="s">
        <v>365</v>
      </c>
      <c r="C226" s="50"/>
      <c r="D226" s="7" t="s">
        <v>13</v>
      </c>
      <c r="E226" s="50"/>
      <c r="F226" s="50"/>
      <c r="G226" s="50"/>
      <c r="H226" s="50"/>
      <c r="I226" s="7" t="s">
        <v>16</v>
      </c>
      <c r="J226" s="7" t="s">
        <v>17</v>
      </c>
      <c r="K226" s="28">
        <v>0.7</v>
      </c>
      <c r="L226" s="8">
        <v>30000</v>
      </c>
      <c r="M226" s="8">
        <f t="shared" si="12"/>
        <v>21000</v>
      </c>
      <c r="N226" s="21" t="str">
        <f>VLOOKUP(I226,'MÃ '!$A$2:$E$1048576,4,0)</f>
        <v>NL300007</v>
      </c>
      <c r="O226" s="21" t="str">
        <f>VLOOKUP(I226,'MÃ '!$A$2:$E$1048576,5,0)</f>
        <v>Bí đỏ</v>
      </c>
      <c r="P226" s="21" t="str">
        <f t="shared" si="13"/>
        <v>TSG01</v>
      </c>
      <c r="Q226" s="21" t="str">
        <f>DAY(Table01[[#This Row],[NGÀY]])&amp;Table01[[#This Row],[TSG01]]&amp;Table01[[#This Row],[MÃ FAST]]</f>
        <v>12TSG01NL300007</v>
      </c>
      <c r="R226" s="21" t="str">
        <f>COUNTIF($Q$7:Q226,Q226)&amp;Q226</f>
        <v>112TSG01NL300007</v>
      </c>
      <c r="S226" s="44">
        <f>IFERROR(VLOOKUP(R226,Table1[[ct2]:[Số lượng]],13,0),0)</f>
        <v>0.7</v>
      </c>
      <c r="T226" s="45">
        <f>IFERROR(VLOOKUP(R226,Table1[[ct2]:[Giá]],14,0),Table01[[#This Row],[ĐƠN GIÁ]])</f>
        <v>30000</v>
      </c>
      <c r="U226" s="45">
        <f t="shared" si="14"/>
        <v>21000</v>
      </c>
      <c r="V226" s="32">
        <f t="shared" si="15"/>
        <v>0</v>
      </c>
      <c r="W226" s="45">
        <f>Table01[[#This Row],[THÀNH TIỀN FAST]]-Table01[[#This Row],[THÀNH TIỀN]]</f>
        <v>0</v>
      </c>
      <c r="X226" s="46" t="b">
        <f>Table01[[#This Row],[ĐG FAST]]=Table01[[#This Row],[ĐƠN GIÁ]]</f>
        <v>1</v>
      </c>
      <c r="Y226" s="47" t="b">
        <f>Table01[[#This Row],[THÀNH TIỀN FAST]]=Table01[[#This Row],[THÀNH TIỀN]]</f>
        <v>1</v>
      </c>
      <c r="Z226" s="48"/>
    </row>
    <row r="227" spans="1:26" x14ac:dyDescent="0.2">
      <c r="A227" s="50"/>
      <c r="B227" s="2" t="s">
        <v>365</v>
      </c>
      <c r="C227" s="50"/>
      <c r="D227" s="7" t="s">
        <v>13</v>
      </c>
      <c r="E227" s="50"/>
      <c r="F227" s="50"/>
      <c r="G227" s="50"/>
      <c r="H227" s="50"/>
      <c r="I227" s="7" t="s">
        <v>20</v>
      </c>
      <c r="J227" s="7" t="s">
        <v>17</v>
      </c>
      <c r="K227" s="28">
        <v>11</v>
      </c>
      <c r="L227" s="8">
        <v>18000</v>
      </c>
      <c r="M227" s="8">
        <f t="shared" si="12"/>
        <v>198000</v>
      </c>
      <c r="N227" s="21" t="str">
        <f>VLOOKUP(I227,'MÃ '!$A$2:$E$1048576,4,0)</f>
        <v>NL300022</v>
      </c>
      <c r="O227" s="21" t="str">
        <f>VLOOKUP(I227,'MÃ '!$A$2:$E$1048576,5,0)</f>
        <v>Cải thảo</v>
      </c>
      <c r="P227" s="21" t="str">
        <f t="shared" si="13"/>
        <v>TSG01</v>
      </c>
      <c r="Q227" s="21" t="str">
        <f>DAY(Table01[[#This Row],[NGÀY]])&amp;Table01[[#This Row],[TSG01]]&amp;Table01[[#This Row],[MÃ FAST]]</f>
        <v>12TSG01NL300022</v>
      </c>
      <c r="R227" s="21" t="str">
        <f>COUNTIF($Q$7:Q227,Q227)&amp;Q227</f>
        <v>112TSG01NL300022</v>
      </c>
      <c r="S227" s="44">
        <f>IFERROR(VLOOKUP(R227,Table1[[ct2]:[Số lượng]],13,0),0)</f>
        <v>11</v>
      </c>
      <c r="T227" s="45">
        <f>IFERROR(VLOOKUP(R227,Table1[[ct2]:[Giá]],14,0),Table01[[#This Row],[ĐƠN GIÁ]])</f>
        <v>18000</v>
      </c>
      <c r="U227" s="45">
        <f t="shared" si="14"/>
        <v>198000</v>
      </c>
      <c r="V227" s="32">
        <f t="shared" si="15"/>
        <v>0</v>
      </c>
      <c r="W227" s="45">
        <f>Table01[[#This Row],[THÀNH TIỀN FAST]]-Table01[[#This Row],[THÀNH TIỀN]]</f>
        <v>0</v>
      </c>
      <c r="X227" s="46" t="b">
        <f>Table01[[#This Row],[ĐG FAST]]=Table01[[#This Row],[ĐƠN GIÁ]]</f>
        <v>1</v>
      </c>
      <c r="Y227" s="47" t="b">
        <f>Table01[[#This Row],[THÀNH TIỀN FAST]]=Table01[[#This Row],[THÀNH TIỀN]]</f>
        <v>1</v>
      </c>
      <c r="Z227" s="48"/>
    </row>
    <row r="228" spans="1:26" x14ac:dyDescent="0.2">
      <c r="A228" s="50"/>
      <c r="B228" s="2" t="s">
        <v>365</v>
      </c>
      <c r="C228" s="50"/>
      <c r="D228" s="7" t="s">
        <v>13</v>
      </c>
      <c r="E228" s="50"/>
      <c r="F228" s="50"/>
      <c r="G228" s="50"/>
      <c r="H228" s="50"/>
      <c r="I228" s="7" t="s">
        <v>22</v>
      </c>
      <c r="J228" s="7" t="s">
        <v>17</v>
      </c>
      <c r="K228" s="28">
        <v>0.6</v>
      </c>
      <c r="L228" s="8">
        <v>34000</v>
      </c>
      <c r="M228" s="8">
        <f t="shared" si="12"/>
        <v>20400</v>
      </c>
      <c r="N228" s="21" t="str">
        <f>VLOOKUP(I228,'MÃ '!$A$2:$E$1048576,4,0)</f>
        <v>NL300030</v>
      </c>
      <c r="O228" s="21" t="str">
        <f>VLOOKUP(I228,'MÃ '!$A$2:$E$1048576,5,0)</f>
        <v>Chanh dây (chanh leo)</v>
      </c>
      <c r="P228" s="21" t="str">
        <f t="shared" si="13"/>
        <v>TSG01</v>
      </c>
      <c r="Q228" s="21" t="str">
        <f>DAY(Table01[[#This Row],[NGÀY]])&amp;Table01[[#This Row],[TSG01]]&amp;Table01[[#This Row],[MÃ FAST]]</f>
        <v>12TSG01NL300030</v>
      </c>
      <c r="R228" s="21" t="str">
        <f>COUNTIF($Q$7:Q228,Q228)&amp;Q228</f>
        <v>112TSG01NL300030</v>
      </c>
      <c r="S228" s="44">
        <f>IFERROR(VLOOKUP(R228,Table1[[ct2]:[Số lượng]],13,0),0)</f>
        <v>0.6</v>
      </c>
      <c r="T228" s="45">
        <f>IFERROR(VLOOKUP(R228,Table1[[ct2]:[Giá]],14,0),Table01[[#This Row],[ĐƠN GIÁ]])</f>
        <v>34000</v>
      </c>
      <c r="U228" s="45">
        <f t="shared" si="14"/>
        <v>20400</v>
      </c>
      <c r="V228" s="32">
        <f t="shared" si="15"/>
        <v>0</v>
      </c>
      <c r="W228" s="45">
        <f>Table01[[#This Row],[THÀNH TIỀN FAST]]-Table01[[#This Row],[THÀNH TIỀN]]</f>
        <v>0</v>
      </c>
      <c r="X228" s="46" t="b">
        <f>Table01[[#This Row],[ĐG FAST]]=Table01[[#This Row],[ĐƠN GIÁ]]</f>
        <v>1</v>
      </c>
      <c r="Y228" s="47" t="b">
        <f>Table01[[#This Row],[THÀNH TIỀN FAST]]=Table01[[#This Row],[THÀNH TIỀN]]</f>
        <v>1</v>
      </c>
      <c r="Z228" s="48"/>
    </row>
    <row r="229" spans="1:26" x14ac:dyDescent="0.2">
      <c r="A229" s="50"/>
      <c r="B229" s="2" t="s">
        <v>365</v>
      </c>
      <c r="C229" s="50"/>
      <c r="D229" s="7" t="s">
        <v>13</v>
      </c>
      <c r="E229" s="50"/>
      <c r="F229" s="50"/>
      <c r="G229" s="50"/>
      <c r="H229" s="50"/>
      <c r="I229" s="7" t="s">
        <v>23</v>
      </c>
      <c r="J229" s="7" t="s">
        <v>17</v>
      </c>
      <c r="K229" s="28">
        <v>0.9</v>
      </c>
      <c r="L229" s="8">
        <v>22000</v>
      </c>
      <c r="M229" s="8">
        <f t="shared" si="12"/>
        <v>19800</v>
      </c>
      <c r="N229" s="21" t="str">
        <f>VLOOKUP(I229,'MÃ '!$A$2:$E$1048576,4,0)</f>
        <v>NL300029</v>
      </c>
      <c r="O229" s="21" t="str">
        <f>VLOOKUP(I229,'MÃ '!$A$2:$E$1048576,5,0)</f>
        <v>Chanh</v>
      </c>
      <c r="P229" s="21" t="str">
        <f t="shared" si="13"/>
        <v>TSG01</v>
      </c>
      <c r="Q229" s="21" t="str">
        <f>DAY(Table01[[#This Row],[NGÀY]])&amp;Table01[[#This Row],[TSG01]]&amp;Table01[[#This Row],[MÃ FAST]]</f>
        <v>12TSG01NL300029</v>
      </c>
      <c r="R229" s="21" t="str">
        <f>COUNTIF($Q$7:Q229,Q229)&amp;Q229</f>
        <v>112TSG01NL300029</v>
      </c>
      <c r="S229" s="44">
        <f>IFERROR(VLOOKUP(R229,Table1[[ct2]:[Số lượng]],13,0),0)</f>
        <v>0.9</v>
      </c>
      <c r="T229" s="45">
        <f>IFERROR(VLOOKUP(R229,Table1[[ct2]:[Giá]],14,0),Table01[[#This Row],[ĐƠN GIÁ]])</f>
        <v>22000</v>
      </c>
      <c r="U229" s="45">
        <f t="shared" si="14"/>
        <v>19800</v>
      </c>
      <c r="V229" s="32">
        <f t="shared" si="15"/>
        <v>0</v>
      </c>
      <c r="W229" s="45">
        <f>Table01[[#This Row],[THÀNH TIỀN FAST]]-Table01[[#This Row],[THÀNH TIỀN]]</f>
        <v>0</v>
      </c>
      <c r="X229" s="46" t="b">
        <f>Table01[[#This Row],[ĐG FAST]]=Table01[[#This Row],[ĐƠN GIÁ]]</f>
        <v>1</v>
      </c>
      <c r="Y229" s="47" t="b">
        <f>Table01[[#This Row],[THÀNH TIỀN FAST]]=Table01[[#This Row],[THÀNH TIỀN]]</f>
        <v>1</v>
      </c>
      <c r="Z229" s="48"/>
    </row>
    <row r="230" spans="1:26" x14ac:dyDescent="0.2">
      <c r="A230" s="50"/>
      <c r="B230" s="2" t="s">
        <v>365</v>
      </c>
      <c r="C230" s="50"/>
      <c r="D230" s="7" t="s">
        <v>13</v>
      </c>
      <c r="E230" s="50"/>
      <c r="F230" s="50"/>
      <c r="G230" s="50"/>
      <c r="H230" s="50"/>
      <c r="I230" s="7" t="s">
        <v>25</v>
      </c>
      <c r="J230" s="7" t="s">
        <v>17</v>
      </c>
      <c r="K230" s="28">
        <v>20</v>
      </c>
      <c r="L230" s="8">
        <v>18000</v>
      </c>
      <c r="M230" s="8">
        <f t="shared" si="12"/>
        <v>360000</v>
      </c>
      <c r="N230" s="21" t="str">
        <f>VLOOKUP(I230,'MÃ '!$A$2:$E$1048576,4,0)</f>
        <v>NL600004</v>
      </c>
      <c r="O230" s="21" t="str">
        <f>VLOOKUP(I230,'MÃ '!$A$2:$E$1048576,5,0)</f>
        <v>Dưa hấu</v>
      </c>
      <c r="P230" s="21" t="str">
        <f t="shared" si="13"/>
        <v>TSG01</v>
      </c>
      <c r="Q230" s="21" t="str">
        <f>DAY(Table01[[#This Row],[NGÀY]])&amp;Table01[[#This Row],[TSG01]]&amp;Table01[[#This Row],[MÃ FAST]]</f>
        <v>12TSG01NL600004</v>
      </c>
      <c r="R230" s="21" t="str">
        <f>COUNTIF($Q$7:Q230,Q230)&amp;Q230</f>
        <v>112TSG01NL600004</v>
      </c>
      <c r="S230" s="44">
        <f>IFERROR(VLOOKUP(R230,Table1[[ct2]:[Số lượng]],13,0),0)</f>
        <v>20</v>
      </c>
      <c r="T230" s="45">
        <f>IFERROR(VLOOKUP(R230,Table1[[ct2]:[Giá]],14,0),Table01[[#This Row],[ĐƠN GIÁ]])</f>
        <v>18000</v>
      </c>
      <c r="U230" s="45">
        <f t="shared" si="14"/>
        <v>360000</v>
      </c>
      <c r="V230" s="32">
        <f t="shared" si="15"/>
        <v>0</v>
      </c>
      <c r="W230" s="45">
        <f>Table01[[#This Row],[THÀNH TIỀN FAST]]-Table01[[#This Row],[THÀNH TIỀN]]</f>
        <v>0</v>
      </c>
      <c r="X230" s="46" t="b">
        <f>Table01[[#This Row],[ĐG FAST]]=Table01[[#This Row],[ĐƠN GIÁ]]</f>
        <v>1</v>
      </c>
      <c r="Y230" s="47" t="b">
        <f>Table01[[#This Row],[THÀNH TIỀN FAST]]=Table01[[#This Row],[THÀNH TIỀN]]</f>
        <v>1</v>
      </c>
      <c r="Z230" s="48"/>
    </row>
    <row r="231" spans="1:26" x14ac:dyDescent="0.2">
      <c r="A231" s="50"/>
      <c r="B231" s="2" t="s">
        <v>365</v>
      </c>
      <c r="C231" s="50"/>
      <c r="D231" s="7" t="s">
        <v>13</v>
      </c>
      <c r="E231" s="50"/>
      <c r="F231" s="50"/>
      <c r="G231" s="50"/>
      <c r="H231" s="50"/>
      <c r="I231" s="7" t="s">
        <v>26</v>
      </c>
      <c r="J231" s="7" t="s">
        <v>17</v>
      </c>
      <c r="K231" s="28">
        <v>0.5</v>
      </c>
      <c r="L231" s="8">
        <v>30000</v>
      </c>
      <c r="M231" s="8">
        <f t="shared" si="12"/>
        <v>15000</v>
      </c>
      <c r="N231" s="21" t="str">
        <f>VLOOKUP(I231,'MÃ '!$A$2:$E$1048576,4,0)</f>
        <v>NL300053</v>
      </c>
      <c r="O231" s="21" t="str">
        <f>VLOOKUP(I231,'MÃ '!$A$2:$E$1048576,5,0)</f>
        <v>Gừng ta</v>
      </c>
      <c r="P231" s="21" t="str">
        <f t="shared" si="13"/>
        <v>TSG01</v>
      </c>
      <c r="Q231" s="21" t="str">
        <f>DAY(Table01[[#This Row],[NGÀY]])&amp;Table01[[#This Row],[TSG01]]&amp;Table01[[#This Row],[MÃ FAST]]</f>
        <v>12TSG01NL300053</v>
      </c>
      <c r="R231" s="21" t="str">
        <f>COUNTIF($Q$7:Q231,Q231)&amp;Q231</f>
        <v>112TSG01NL300053</v>
      </c>
      <c r="S231" s="44">
        <f>IFERROR(VLOOKUP(R231,Table1[[ct2]:[Số lượng]],13,0),0)</f>
        <v>0.5</v>
      </c>
      <c r="T231" s="45">
        <f>IFERROR(VLOOKUP(R231,Table1[[ct2]:[Giá]],14,0),Table01[[#This Row],[ĐƠN GIÁ]])</f>
        <v>30000</v>
      </c>
      <c r="U231" s="45">
        <f t="shared" si="14"/>
        <v>15000</v>
      </c>
      <c r="V231" s="32">
        <f t="shared" si="15"/>
        <v>0</v>
      </c>
      <c r="W231" s="45">
        <f>Table01[[#This Row],[THÀNH TIỀN FAST]]-Table01[[#This Row],[THÀNH TIỀN]]</f>
        <v>0</v>
      </c>
      <c r="X231" s="46" t="b">
        <f>Table01[[#This Row],[ĐG FAST]]=Table01[[#This Row],[ĐƠN GIÁ]]</f>
        <v>1</v>
      </c>
      <c r="Y231" s="47" t="b">
        <f>Table01[[#This Row],[THÀNH TIỀN FAST]]=Table01[[#This Row],[THÀNH TIỀN]]</f>
        <v>1</v>
      </c>
      <c r="Z231" s="48"/>
    </row>
    <row r="232" spans="1:26" x14ac:dyDescent="0.2">
      <c r="A232" s="50"/>
      <c r="B232" s="2" t="s">
        <v>365</v>
      </c>
      <c r="C232" s="50"/>
      <c r="D232" s="7" t="s">
        <v>13</v>
      </c>
      <c r="E232" s="50"/>
      <c r="F232" s="50"/>
      <c r="G232" s="50"/>
      <c r="H232" s="50"/>
      <c r="I232" s="7" t="s">
        <v>27</v>
      </c>
      <c r="J232" s="7" t="s">
        <v>17</v>
      </c>
      <c r="K232" s="28">
        <v>1.5</v>
      </c>
      <c r="L232" s="8">
        <v>55000</v>
      </c>
      <c r="M232" s="8">
        <f t="shared" si="12"/>
        <v>82500</v>
      </c>
      <c r="N232" s="21" t="str">
        <f>VLOOKUP(I232,'MÃ '!$A$2:$E$1048576,4,0)</f>
        <v>NL300058</v>
      </c>
      <c r="O232" s="21" t="str">
        <f>VLOOKUP(I232,'MÃ '!$A$2:$E$1048576,5,0)</f>
        <v>Hành lá</v>
      </c>
      <c r="P232" s="21" t="str">
        <f t="shared" si="13"/>
        <v>TSG01</v>
      </c>
      <c r="Q232" s="21" t="str">
        <f>DAY(Table01[[#This Row],[NGÀY]])&amp;Table01[[#This Row],[TSG01]]&amp;Table01[[#This Row],[MÃ FAST]]</f>
        <v>12TSG01NL300058</v>
      </c>
      <c r="R232" s="21" t="str">
        <f>COUNTIF($Q$7:Q232,Q232)&amp;Q232</f>
        <v>112TSG01NL300058</v>
      </c>
      <c r="S232" s="44">
        <f>IFERROR(VLOOKUP(R232,Table1[[ct2]:[Số lượng]],13,0),0)</f>
        <v>1.3</v>
      </c>
      <c r="T232" s="45">
        <f>IFERROR(VLOOKUP(R232,Table1[[ct2]:[Giá]],14,0),Table01[[#This Row],[ĐƠN GIÁ]])</f>
        <v>55000</v>
      </c>
      <c r="U232" s="45">
        <f t="shared" si="14"/>
        <v>71500</v>
      </c>
      <c r="V232" s="32">
        <f t="shared" si="15"/>
        <v>-0.19999999999999996</v>
      </c>
      <c r="W232" s="45">
        <f>Table01[[#This Row],[THÀNH TIỀN FAST]]-Table01[[#This Row],[THÀNH TIỀN]]</f>
        <v>-11000</v>
      </c>
      <c r="X232" s="46" t="b">
        <f>Table01[[#This Row],[ĐG FAST]]=Table01[[#This Row],[ĐƠN GIÁ]]</f>
        <v>1</v>
      </c>
      <c r="Y232" s="47" t="b">
        <f>Table01[[#This Row],[THÀNH TIỀN FAST]]=Table01[[#This Row],[THÀNH TIỀN]]</f>
        <v>0</v>
      </c>
      <c r="Z232" s="48"/>
    </row>
    <row r="233" spans="1:26" x14ac:dyDescent="0.2">
      <c r="A233" s="50"/>
      <c r="B233" s="2" t="s">
        <v>365</v>
      </c>
      <c r="C233" s="50"/>
      <c r="D233" s="7" t="s">
        <v>13</v>
      </c>
      <c r="E233" s="50"/>
      <c r="F233" s="50"/>
      <c r="G233" s="50"/>
      <c r="H233" s="50"/>
      <c r="I233" s="7" t="s">
        <v>28</v>
      </c>
      <c r="J233" s="7" t="s">
        <v>29</v>
      </c>
      <c r="K233" s="28">
        <v>1</v>
      </c>
      <c r="L233" s="8">
        <v>80000</v>
      </c>
      <c r="M233" s="8">
        <f t="shared" si="12"/>
        <v>80000</v>
      </c>
      <c r="N233" s="21" t="str">
        <f>VLOOKUP(I233,'MÃ '!$A$2:$E$1048576,4,0)</f>
        <v>NL300218</v>
      </c>
      <c r="O233" s="21" t="str">
        <f>VLOOKUP(I233,'MÃ '!$A$2:$E$1048576,5,0)</f>
        <v>Hoa cúc (decor) bó</v>
      </c>
      <c r="P233" s="21" t="str">
        <f t="shared" si="13"/>
        <v>TSG01</v>
      </c>
      <c r="Q233" s="21" t="str">
        <f>DAY(Table01[[#This Row],[NGÀY]])&amp;Table01[[#This Row],[TSG01]]&amp;Table01[[#This Row],[MÃ FAST]]</f>
        <v>12TSG01NL300218</v>
      </c>
      <c r="R233" s="21" t="str">
        <f>COUNTIF($Q$7:Q233,Q233)&amp;Q233</f>
        <v>112TSG01NL300218</v>
      </c>
      <c r="S233" s="44">
        <f>IFERROR(VLOOKUP(R233,Table1[[ct2]:[Số lượng]],13,0),0)</f>
        <v>1</v>
      </c>
      <c r="T233" s="45">
        <f>IFERROR(VLOOKUP(R233,Table1[[ct2]:[Giá]],14,0),Table01[[#This Row],[ĐƠN GIÁ]])</f>
        <v>40000</v>
      </c>
      <c r="U233" s="45">
        <f t="shared" si="14"/>
        <v>40000</v>
      </c>
      <c r="V233" s="32">
        <f t="shared" si="15"/>
        <v>0</v>
      </c>
      <c r="W233" s="45">
        <f>Table01[[#This Row],[THÀNH TIỀN FAST]]-Table01[[#This Row],[THÀNH TIỀN]]</f>
        <v>-40000</v>
      </c>
      <c r="X233" s="46" t="b">
        <f>Table01[[#This Row],[ĐG FAST]]=Table01[[#This Row],[ĐƠN GIÁ]]</f>
        <v>0</v>
      </c>
      <c r="Y233" s="47" t="b">
        <f>Table01[[#This Row],[THÀNH TIỀN FAST]]=Table01[[#This Row],[THÀNH TIỀN]]</f>
        <v>0</v>
      </c>
      <c r="Z233" s="48"/>
    </row>
    <row r="234" spans="1:26" x14ac:dyDescent="0.2">
      <c r="A234" s="50"/>
      <c r="B234" s="2" t="s">
        <v>365</v>
      </c>
      <c r="C234" s="50"/>
      <c r="D234" s="7" t="s">
        <v>13</v>
      </c>
      <c r="E234" s="50"/>
      <c r="F234" s="50"/>
      <c r="G234" s="50"/>
      <c r="H234" s="50"/>
      <c r="I234" s="7" t="s">
        <v>30</v>
      </c>
      <c r="J234" s="7" t="s">
        <v>17</v>
      </c>
      <c r="K234" s="28">
        <v>0.3</v>
      </c>
      <c r="L234" s="8">
        <v>65000</v>
      </c>
      <c r="M234" s="8">
        <f t="shared" si="12"/>
        <v>19500</v>
      </c>
      <c r="N234" s="21" t="str">
        <f>VLOOKUP(I234,'MÃ '!$A$2:$E$1048576,4,0)</f>
        <v>NL300062</v>
      </c>
      <c r="O234" s="21" t="str">
        <f>VLOOKUP(I234,'MÃ '!$A$2:$E$1048576,5,0)</f>
        <v>Húng Bạc Hà</v>
      </c>
      <c r="P234" s="21" t="str">
        <f t="shared" si="13"/>
        <v>TSG01</v>
      </c>
      <c r="Q234" s="21" t="str">
        <f>DAY(Table01[[#This Row],[NGÀY]])&amp;Table01[[#This Row],[TSG01]]&amp;Table01[[#This Row],[MÃ FAST]]</f>
        <v>12TSG01NL300062</v>
      </c>
      <c r="R234" s="21" t="str">
        <f>COUNTIF($Q$7:Q234,Q234)&amp;Q234</f>
        <v>112TSG01NL300062</v>
      </c>
      <c r="S234" s="44">
        <f>IFERROR(VLOOKUP(R234,Table1[[ct2]:[Số lượng]],13,0),0)</f>
        <v>0.3</v>
      </c>
      <c r="T234" s="45">
        <f>IFERROR(VLOOKUP(R234,Table1[[ct2]:[Giá]],14,0),Table01[[#This Row],[ĐƠN GIÁ]])</f>
        <v>65000</v>
      </c>
      <c r="U234" s="45">
        <f t="shared" si="14"/>
        <v>19500</v>
      </c>
      <c r="V234" s="32">
        <f t="shared" si="15"/>
        <v>0</v>
      </c>
      <c r="W234" s="45">
        <f>Table01[[#This Row],[THÀNH TIỀN FAST]]-Table01[[#This Row],[THÀNH TIỀN]]</f>
        <v>0</v>
      </c>
      <c r="X234" s="46" t="b">
        <f>Table01[[#This Row],[ĐG FAST]]=Table01[[#This Row],[ĐƠN GIÁ]]</f>
        <v>1</v>
      </c>
      <c r="Y234" s="47" t="b">
        <f>Table01[[#This Row],[THÀNH TIỀN FAST]]=Table01[[#This Row],[THÀNH TIỀN]]</f>
        <v>1</v>
      </c>
      <c r="Z234" s="48"/>
    </row>
    <row r="235" spans="1:26" x14ac:dyDescent="0.2">
      <c r="A235" s="50"/>
      <c r="B235" s="2" t="s">
        <v>365</v>
      </c>
      <c r="C235" s="50"/>
      <c r="D235" s="7" t="s">
        <v>13</v>
      </c>
      <c r="E235" s="50"/>
      <c r="F235" s="50"/>
      <c r="G235" s="50"/>
      <c r="H235" s="50"/>
      <c r="I235" s="7" t="s">
        <v>31</v>
      </c>
      <c r="J235" s="7" t="s">
        <v>17</v>
      </c>
      <c r="K235" s="28">
        <v>2.2999999999999998</v>
      </c>
      <c r="L235" s="8">
        <v>30000</v>
      </c>
      <c r="M235" s="8">
        <f t="shared" si="12"/>
        <v>69000</v>
      </c>
      <c r="N235" s="21" t="str">
        <f>VLOOKUP(I235,'MÃ '!$A$2:$E$1048576,4,0)</f>
        <v>NL300209</v>
      </c>
      <c r="O235" s="21" t="str">
        <f>VLOOKUP(I235,'MÃ '!$A$2:$E$1048576,5,0)</f>
        <v>Khoai môn</v>
      </c>
      <c r="P235" s="21" t="str">
        <f t="shared" si="13"/>
        <v>TSG01</v>
      </c>
      <c r="Q235" s="21" t="str">
        <f>DAY(Table01[[#This Row],[NGÀY]])&amp;Table01[[#This Row],[TSG01]]&amp;Table01[[#This Row],[MÃ FAST]]</f>
        <v>12TSG01NL300209</v>
      </c>
      <c r="R235" s="21" t="str">
        <f>COUNTIF($Q$7:Q235,Q235)&amp;Q235</f>
        <v>112TSG01NL300209</v>
      </c>
      <c r="S235" s="44">
        <f>IFERROR(VLOOKUP(R235,Table1[[ct2]:[Số lượng]],13,0),0)</f>
        <v>0</v>
      </c>
      <c r="T235" s="45">
        <f>IFERROR(VLOOKUP(R235,Table1[[ct2]:[Giá]],14,0),Table01[[#This Row],[ĐƠN GIÁ]])</f>
        <v>30000</v>
      </c>
      <c r="U235" s="45">
        <f t="shared" si="14"/>
        <v>0</v>
      </c>
      <c r="V235" s="32">
        <f t="shared" si="15"/>
        <v>-2.2999999999999998</v>
      </c>
      <c r="W235" s="45">
        <f>Table01[[#This Row],[THÀNH TIỀN FAST]]-Table01[[#This Row],[THÀNH TIỀN]]</f>
        <v>-69000</v>
      </c>
      <c r="X235" s="46" t="b">
        <f>Table01[[#This Row],[ĐG FAST]]=Table01[[#This Row],[ĐƠN GIÁ]]</f>
        <v>1</v>
      </c>
      <c r="Y235" s="47" t="b">
        <f>Table01[[#This Row],[THÀNH TIỀN FAST]]=Table01[[#This Row],[THÀNH TIỀN]]</f>
        <v>0</v>
      </c>
      <c r="Z235" s="48"/>
    </row>
    <row r="236" spans="1:26" x14ac:dyDescent="0.2">
      <c r="A236" s="50"/>
      <c r="B236" s="2" t="s">
        <v>365</v>
      </c>
      <c r="C236" s="50"/>
      <c r="D236" s="7" t="s">
        <v>13</v>
      </c>
      <c r="E236" s="50"/>
      <c r="F236" s="50"/>
      <c r="G236" s="50"/>
      <c r="H236" s="50"/>
      <c r="I236" s="7" t="s">
        <v>34</v>
      </c>
      <c r="J236" s="7" t="s">
        <v>17</v>
      </c>
      <c r="K236" s="28">
        <v>2</v>
      </c>
      <c r="L236" s="8">
        <v>145000</v>
      </c>
      <c r="M236" s="8">
        <f t="shared" si="12"/>
        <v>290000</v>
      </c>
      <c r="N236" s="21" t="str">
        <f>VLOOKUP(I236,'MÃ '!$A$2:$E$1048576,4,0)</f>
        <v>NL300090</v>
      </c>
      <c r="O236" s="21" t="str">
        <f>VLOOKUP(I236,'MÃ '!$A$2:$E$1048576,5,0)</f>
        <v>Nấm đông cô tươi</v>
      </c>
      <c r="P236" s="21" t="str">
        <f t="shared" si="13"/>
        <v>TSG01</v>
      </c>
      <c r="Q236" s="21" t="str">
        <f>DAY(Table01[[#This Row],[NGÀY]])&amp;Table01[[#This Row],[TSG01]]&amp;Table01[[#This Row],[MÃ FAST]]</f>
        <v>12TSG01NL300090</v>
      </c>
      <c r="R236" s="21" t="str">
        <f>COUNTIF($Q$7:Q236,Q236)&amp;Q236</f>
        <v>112TSG01NL300090</v>
      </c>
      <c r="S236" s="44">
        <f>IFERROR(VLOOKUP(R236,Table1[[ct2]:[Số lượng]],13,0),0)</f>
        <v>2</v>
      </c>
      <c r="T236" s="45">
        <f>IFERROR(VLOOKUP(R236,Table1[[ct2]:[Giá]],14,0),Table01[[#This Row],[ĐƠN GIÁ]])</f>
        <v>145000</v>
      </c>
      <c r="U236" s="45">
        <f t="shared" si="14"/>
        <v>290000</v>
      </c>
      <c r="V236" s="32">
        <f t="shared" si="15"/>
        <v>0</v>
      </c>
      <c r="W236" s="45">
        <f>Table01[[#This Row],[THÀNH TIỀN FAST]]-Table01[[#This Row],[THÀNH TIỀN]]</f>
        <v>0</v>
      </c>
      <c r="X236" s="46" t="b">
        <f>Table01[[#This Row],[ĐG FAST]]=Table01[[#This Row],[ĐƠN GIÁ]]</f>
        <v>1</v>
      </c>
      <c r="Y236" s="47" t="b">
        <f>Table01[[#This Row],[THÀNH TIỀN FAST]]=Table01[[#This Row],[THÀNH TIỀN]]</f>
        <v>1</v>
      </c>
      <c r="Z236" s="48"/>
    </row>
    <row r="237" spans="1:26" x14ac:dyDescent="0.2">
      <c r="A237" s="50"/>
      <c r="B237" s="2" t="s">
        <v>365</v>
      </c>
      <c r="C237" s="50"/>
      <c r="D237" s="7" t="s">
        <v>13</v>
      </c>
      <c r="E237" s="50"/>
      <c r="F237" s="50"/>
      <c r="G237" s="50"/>
      <c r="H237" s="50"/>
      <c r="I237" s="7" t="s">
        <v>35</v>
      </c>
      <c r="J237" s="7" t="s">
        <v>17</v>
      </c>
      <c r="K237" s="28">
        <v>8</v>
      </c>
      <c r="L237" s="8">
        <v>47000</v>
      </c>
      <c r="M237" s="8">
        <f t="shared" si="12"/>
        <v>376000</v>
      </c>
      <c r="N237" s="21" t="str">
        <f>VLOOKUP(I237,'MÃ '!$A$2:$E$1048576,4,0)</f>
        <v>NL300091</v>
      </c>
      <c r="O237" s="21" t="str">
        <f>VLOOKUP(I237,'MÃ '!$A$2:$E$1048576,5,0)</f>
        <v>Nấm đùi gà</v>
      </c>
      <c r="P237" s="21" t="str">
        <f t="shared" si="13"/>
        <v>TSG01</v>
      </c>
      <c r="Q237" s="21" t="str">
        <f>DAY(Table01[[#This Row],[NGÀY]])&amp;Table01[[#This Row],[TSG01]]&amp;Table01[[#This Row],[MÃ FAST]]</f>
        <v>12TSG01NL300091</v>
      </c>
      <c r="R237" s="21" t="str">
        <f>COUNTIF($Q$7:Q237,Q237)&amp;Q237</f>
        <v>112TSG01NL300091</v>
      </c>
      <c r="S237" s="44">
        <f>IFERROR(VLOOKUP(R237,Table1[[ct2]:[Số lượng]],13,0),0)</f>
        <v>8</v>
      </c>
      <c r="T237" s="45">
        <f>IFERROR(VLOOKUP(R237,Table1[[ct2]:[Giá]],14,0),Table01[[#This Row],[ĐƠN GIÁ]])</f>
        <v>47000</v>
      </c>
      <c r="U237" s="45">
        <f t="shared" si="14"/>
        <v>376000</v>
      </c>
      <c r="V237" s="32">
        <f t="shared" si="15"/>
        <v>0</v>
      </c>
      <c r="W237" s="45">
        <f>Table01[[#This Row],[THÀNH TIỀN FAST]]-Table01[[#This Row],[THÀNH TIỀN]]</f>
        <v>0</v>
      </c>
      <c r="X237" s="46" t="b">
        <f>Table01[[#This Row],[ĐG FAST]]=Table01[[#This Row],[ĐƠN GIÁ]]</f>
        <v>1</v>
      </c>
      <c r="Y237" s="47" t="b">
        <f>Table01[[#This Row],[THÀNH TIỀN FAST]]=Table01[[#This Row],[THÀNH TIỀN]]</f>
        <v>1</v>
      </c>
      <c r="Z237" s="48"/>
    </row>
    <row r="238" spans="1:26" x14ac:dyDescent="0.2">
      <c r="A238" s="50"/>
      <c r="B238" s="2" t="s">
        <v>365</v>
      </c>
      <c r="C238" s="50"/>
      <c r="D238" s="7" t="s">
        <v>13</v>
      </c>
      <c r="E238" s="50"/>
      <c r="F238" s="50"/>
      <c r="G238" s="50"/>
      <c r="H238" s="50"/>
      <c r="I238" s="7" t="s">
        <v>50</v>
      </c>
      <c r="J238" s="7" t="s">
        <v>17</v>
      </c>
      <c r="K238" s="28">
        <v>6</v>
      </c>
      <c r="L238" s="8">
        <v>45000</v>
      </c>
      <c r="M238" s="8">
        <f t="shared" si="12"/>
        <v>270000</v>
      </c>
      <c r="N238" s="21" t="str">
        <f>VLOOKUP(I238,'MÃ '!$A$2:$E$1048576,4,0)</f>
        <v>NL300096</v>
      </c>
      <c r="O238" s="21" t="str">
        <f>VLOOKUP(I238,'MÃ '!$A$2:$E$1048576,5,0)</f>
        <v>Nấm kim châm tươi</v>
      </c>
      <c r="P238" s="21" t="str">
        <f t="shared" si="13"/>
        <v>TSG01</v>
      </c>
      <c r="Q238" s="21" t="str">
        <f>DAY(Table01[[#This Row],[NGÀY]])&amp;Table01[[#This Row],[TSG01]]&amp;Table01[[#This Row],[MÃ FAST]]</f>
        <v>12TSG01NL300096</v>
      </c>
      <c r="R238" s="21" t="str">
        <f>COUNTIF($Q$7:Q238,Q238)&amp;Q238</f>
        <v>112TSG01NL300096</v>
      </c>
      <c r="S238" s="44">
        <f>IFERROR(VLOOKUP(R238,Table1[[ct2]:[Số lượng]],13,0),0)</f>
        <v>6</v>
      </c>
      <c r="T238" s="45">
        <f>IFERROR(VLOOKUP(R238,Table1[[ct2]:[Giá]],14,0),Table01[[#This Row],[ĐƠN GIÁ]])</f>
        <v>45000</v>
      </c>
      <c r="U238" s="45">
        <f t="shared" si="14"/>
        <v>270000</v>
      </c>
      <c r="V238" s="32">
        <f t="shared" si="15"/>
        <v>0</v>
      </c>
      <c r="W238" s="45">
        <f>Table01[[#This Row],[THÀNH TIỀN FAST]]-Table01[[#This Row],[THÀNH TIỀN]]</f>
        <v>0</v>
      </c>
      <c r="X238" s="46" t="b">
        <f>Table01[[#This Row],[ĐG FAST]]=Table01[[#This Row],[ĐƠN GIÁ]]</f>
        <v>1</v>
      </c>
      <c r="Y238" s="47" t="b">
        <f>Table01[[#This Row],[THÀNH TIỀN FAST]]=Table01[[#This Row],[THÀNH TIỀN]]</f>
        <v>1</v>
      </c>
      <c r="Z238" s="48"/>
    </row>
    <row r="239" spans="1:26" x14ac:dyDescent="0.2">
      <c r="A239" s="50"/>
      <c r="B239" s="2" t="s">
        <v>365</v>
      </c>
      <c r="C239" s="50"/>
      <c r="D239" s="7" t="s">
        <v>13</v>
      </c>
      <c r="E239" s="50"/>
      <c r="F239" s="50"/>
      <c r="G239" s="50"/>
      <c r="H239" s="50"/>
      <c r="I239" s="7" t="s">
        <v>38</v>
      </c>
      <c r="J239" s="7" t="s">
        <v>17</v>
      </c>
      <c r="K239" s="28">
        <v>5</v>
      </c>
      <c r="L239" s="8">
        <v>95000</v>
      </c>
      <c r="M239" s="8">
        <f t="shared" si="12"/>
        <v>475000</v>
      </c>
      <c r="N239" s="21" t="str">
        <f>VLOOKUP(I239,'MÃ '!$A$2:$E$1048576,4,0)</f>
        <v>NL300098</v>
      </c>
      <c r="O239" s="21" t="str">
        <f>VLOOKUP(I239,'MÃ '!$A$2:$E$1048576,5,0)</f>
        <v>Nấm Linh Chi trắng</v>
      </c>
      <c r="P239" s="21" t="str">
        <f t="shared" si="13"/>
        <v>TSG01</v>
      </c>
      <c r="Q239" s="21" t="str">
        <f>DAY(Table01[[#This Row],[NGÀY]])&amp;Table01[[#This Row],[TSG01]]&amp;Table01[[#This Row],[MÃ FAST]]</f>
        <v>12TSG01NL300098</v>
      </c>
      <c r="R239" s="21" t="str">
        <f>COUNTIF($Q$7:Q239,Q239)&amp;Q239</f>
        <v>112TSG01NL300098</v>
      </c>
      <c r="S239" s="44">
        <f>IFERROR(VLOOKUP(R239,Table1[[ct2]:[Số lượng]],13,0),0)</f>
        <v>5</v>
      </c>
      <c r="T239" s="45">
        <f>IFERROR(VLOOKUP(R239,Table1[[ct2]:[Giá]],14,0),Table01[[#This Row],[ĐƠN GIÁ]])</f>
        <v>95000</v>
      </c>
      <c r="U239" s="45">
        <f t="shared" si="14"/>
        <v>475000</v>
      </c>
      <c r="V239" s="32">
        <f t="shared" si="15"/>
        <v>0</v>
      </c>
      <c r="W239" s="45">
        <f>Table01[[#This Row],[THÀNH TIỀN FAST]]-Table01[[#This Row],[THÀNH TIỀN]]</f>
        <v>0</v>
      </c>
      <c r="X239" s="46" t="b">
        <f>Table01[[#This Row],[ĐG FAST]]=Table01[[#This Row],[ĐƠN GIÁ]]</f>
        <v>1</v>
      </c>
      <c r="Y239" s="47" t="b">
        <f>Table01[[#This Row],[THÀNH TIỀN FAST]]=Table01[[#This Row],[THÀNH TIỀN]]</f>
        <v>1</v>
      </c>
      <c r="Z239" s="48"/>
    </row>
    <row r="240" spans="1:26" x14ac:dyDescent="0.2">
      <c r="A240" s="50"/>
      <c r="B240" s="2" t="s">
        <v>365</v>
      </c>
      <c r="C240" s="50"/>
      <c r="D240" s="7" t="s">
        <v>13</v>
      </c>
      <c r="E240" s="50"/>
      <c r="F240" s="50"/>
      <c r="G240" s="50"/>
      <c r="H240" s="50"/>
      <c r="I240" s="7" t="s">
        <v>39</v>
      </c>
      <c r="J240" s="7" t="s">
        <v>17</v>
      </c>
      <c r="K240" s="28">
        <v>1.4</v>
      </c>
      <c r="L240" s="8">
        <v>45000</v>
      </c>
      <c r="M240" s="8">
        <f t="shared" si="12"/>
        <v>62999.999999999993</v>
      </c>
      <c r="N240" s="21" t="str">
        <f>VLOOKUP(I240,'MÃ '!$A$2:$E$1048576,4,0)</f>
        <v>NL300085</v>
      </c>
      <c r="O240" s="21" t="str">
        <f>VLOOKUP(I240,'MÃ '!$A$2:$E$1048576,5,0)</f>
        <v>Mùi ta ( Ngò rí )</v>
      </c>
      <c r="P240" s="21" t="str">
        <f t="shared" si="13"/>
        <v>TSG01</v>
      </c>
      <c r="Q240" s="21" t="str">
        <f>DAY(Table01[[#This Row],[NGÀY]])&amp;Table01[[#This Row],[TSG01]]&amp;Table01[[#This Row],[MÃ FAST]]</f>
        <v>12TSG01NL300085</v>
      </c>
      <c r="R240" s="21" t="str">
        <f>COUNTIF($Q$7:Q240,Q240)&amp;Q240</f>
        <v>112TSG01NL300085</v>
      </c>
      <c r="S240" s="44">
        <f>IFERROR(VLOOKUP(R240,Table1[[ct2]:[Số lượng]],13,0),0)</f>
        <v>1.2</v>
      </c>
      <c r="T240" s="45">
        <f>IFERROR(VLOOKUP(R240,Table1[[ct2]:[Giá]],14,0),Table01[[#This Row],[ĐƠN GIÁ]])</f>
        <v>45000</v>
      </c>
      <c r="U240" s="45">
        <f t="shared" si="14"/>
        <v>54000</v>
      </c>
      <c r="V240" s="32">
        <f t="shared" si="15"/>
        <v>-0.19999999999999996</v>
      </c>
      <c r="W240" s="45">
        <f>Table01[[#This Row],[THÀNH TIỀN FAST]]-Table01[[#This Row],[THÀNH TIỀN]]</f>
        <v>-8999.9999999999927</v>
      </c>
      <c r="X240" s="46" t="b">
        <f>Table01[[#This Row],[ĐG FAST]]=Table01[[#This Row],[ĐƠN GIÁ]]</f>
        <v>1</v>
      </c>
      <c r="Y240" s="47" t="b">
        <f>Table01[[#This Row],[THÀNH TIỀN FAST]]=Table01[[#This Row],[THÀNH TIỀN]]</f>
        <v>0</v>
      </c>
      <c r="Z240" s="48"/>
    </row>
    <row r="241" spans="1:26" x14ac:dyDescent="0.2">
      <c r="A241" s="50"/>
      <c r="B241" s="2" t="s">
        <v>365</v>
      </c>
      <c r="C241" s="50"/>
      <c r="D241" s="7" t="s">
        <v>13</v>
      </c>
      <c r="E241" s="50"/>
      <c r="F241" s="50"/>
      <c r="G241" s="50"/>
      <c r="H241" s="50"/>
      <c r="I241" s="7" t="s">
        <v>40</v>
      </c>
      <c r="J241" s="7" t="s">
        <v>17</v>
      </c>
      <c r="K241" s="28">
        <v>2</v>
      </c>
      <c r="L241" s="8">
        <v>145000</v>
      </c>
      <c r="M241" s="8">
        <f t="shared" si="12"/>
        <v>290000</v>
      </c>
      <c r="N241" s="21" t="str">
        <f>VLOOKUP(I241,'MÃ '!$A$2:$E$1048576,4,0)</f>
        <v>NL300113</v>
      </c>
      <c r="O241" s="21" t="str">
        <f>VLOOKUP(I241,'MÃ '!$A$2:$E$1048576,5,0)</f>
        <v>Ớt hiểm đỏ</v>
      </c>
      <c r="P241" s="21" t="str">
        <f t="shared" si="13"/>
        <v>TSG01</v>
      </c>
      <c r="Q241" s="21" t="str">
        <f>DAY(Table01[[#This Row],[NGÀY]])&amp;Table01[[#This Row],[TSG01]]&amp;Table01[[#This Row],[MÃ FAST]]</f>
        <v>12TSG01NL300113</v>
      </c>
      <c r="R241" s="21" t="str">
        <f>COUNTIF($Q$7:Q241,Q241)&amp;Q241</f>
        <v>112TSG01NL300113</v>
      </c>
      <c r="S241" s="44">
        <f>IFERROR(VLOOKUP(R241,Table1[[ct2]:[Số lượng]],13,0),0)</f>
        <v>2</v>
      </c>
      <c r="T241" s="45">
        <f>IFERROR(VLOOKUP(R241,Table1[[ct2]:[Giá]],14,0),Table01[[#This Row],[ĐƠN GIÁ]])</f>
        <v>145000</v>
      </c>
      <c r="U241" s="45">
        <f t="shared" si="14"/>
        <v>290000</v>
      </c>
      <c r="V241" s="32">
        <f t="shared" si="15"/>
        <v>0</v>
      </c>
      <c r="W241" s="45">
        <f>Table01[[#This Row],[THÀNH TIỀN FAST]]-Table01[[#This Row],[THÀNH TIỀN]]</f>
        <v>0</v>
      </c>
      <c r="X241" s="46" t="b">
        <f>Table01[[#This Row],[ĐG FAST]]=Table01[[#This Row],[ĐƠN GIÁ]]</f>
        <v>1</v>
      </c>
      <c r="Y241" s="47" t="b">
        <f>Table01[[#This Row],[THÀNH TIỀN FAST]]=Table01[[#This Row],[THÀNH TIỀN]]</f>
        <v>1</v>
      </c>
      <c r="Z241" s="48"/>
    </row>
    <row r="242" spans="1:26" x14ac:dyDescent="0.2">
      <c r="A242" s="50"/>
      <c r="B242" s="2" t="s">
        <v>365</v>
      </c>
      <c r="C242" s="50"/>
      <c r="D242" s="7" t="s">
        <v>13</v>
      </c>
      <c r="E242" s="50"/>
      <c r="F242" s="50"/>
      <c r="G242" s="50"/>
      <c r="H242" s="50"/>
      <c r="I242" s="7" t="s">
        <v>41</v>
      </c>
      <c r="J242" s="7" t="s">
        <v>17</v>
      </c>
      <c r="K242" s="28">
        <v>5.5</v>
      </c>
      <c r="L242" s="8">
        <v>21000</v>
      </c>
      <c r="M242" s="8">
        <f t="shared" si="12"/>
        <v>115500</v>
      </c>
      <c r="N242" s="21" t="str">
        <f>VLOOKUP(I242,'MÃ '!$A$2:$E$1048576,4,0)</f>
        <v>NL300119</v>
      </c>
      <c r="O242" s="21" t="str">
        <f>VLOOKUP(I242,'MÃ '!$A$2:$E$1048576,5,0)</f>
        <v>Quất ( Tắc trái )</v>
      </c>
      <c r="P242" s="21" t="str">
        <f t="shared" si="13"/>
        <v>TSG01</v>
      </c>
      <c r="Q242" s="21" t="str">
        <f>DAY(Table01[[#This Row],[NGÀY]])&amp;Table01[[#This Row],[TSG01]]&amp;Table01[[#This Row],[MÃ FAST]]</f>
        <v>12TSG01NL300119</v>
      </c>
      <c r="R242" s="21" t="str">
        <f>COUNTIF($Q$7:Q242,Q242)&amp;Q242</f>
        <v>112TSG01NL300119</v>
      </c>
      <c r="S242" s="44">
        <f>IFERROR(VLOOKUP(R242,Table1[[ct2]:[Số lượng]],13,0),0)</f>
        <v>5.5</v>
      </c>
      <c r="T242" s="45">
        <f>IFERROR(VLOOKUP(R242,Table1[[ct2]:[Giá]],14,0),Table01[[#This Row],[ĐƠN GIÁ]])</f>
        <v>21000</v>
      </c>
      <c r="U242" s="45">
        <f t="shared" si="14"/>
        <v>115500</v>
      </c>
      <c r="V242" s="32">
        <f t="shared" si="15"/>
        <v>0</v>
      </c>
      <c r="W242" s="45">
        <f>Table01[[#This Row],[THÀNH TIỀN FAST]]-Table01[[#This Row],[THÀNH TIỀN]]</f>
        <v>0</v>
      </c>
      <c r="X242" s="46" t="b">
        <f>Table01[[#This Row],[ĐG FAST]]=Table01[[#This Row],[ĐƠN GIÁ]]</f>
        <v>1</v>
      </c>
      <c r="Y242" s="47" t="b">
        <f>Table01[[#This Row],[THÀNH TIỀN FAST]]=Table01[[#This Row],[THÀNH TIỀN]]</f>
        <v>1</v>
      </c>
      <c r="Z242" s="48"/>
    </row>
    <row r="243" spans="1:26" x14ac:dyDescent="0.2">
      <c r="A243" s="50"/>
      <c r="B243" s="2" t="s">
        <v>365</v>
      </c>
      <c r="C243" s="50"/>
      <c r="D243" s="7" t="s">
        <v>13</v>
      </c>
      <c r="E243" s="50"/>
      <c r="F243" s="50"/>
      <c r="G243" s="50"/>
      <c r="H243" s="50"/>
      <c r="I243" s="7" t="s">
        <v>42</v>
      </c>
      <c r="J243" s="7" t="s">
        <v>17</v>
      </c>
      <c r="K243" s="28">
        <v>4</v>
      </c>
      <c r="L243" s="8">
        <v>38000</v>
      </c>
      <c r="M243" s="8">
        <f t="shared" si="12"/>
        <v>152000</v>
      </c>
      <c r="N243" s="21" t="str">
        <f>VLOOKUP(I243,'MÃ '!$A$2:$E$1048576,4,0)</f>
        <v>NL300018</v>
      </c>
      <c r="O243" s="21" t="str">
        <f>VLOOKUP(I243,'MÃ '!$A$2:$E$1048576,5,0)</f>
        <v>Cải cúc</v>
      </c>
      <c r="P243" s="21" t="str">
        <f t="shared" si="13"/>
        <v>TSG01</v>
      </c>
      <c r="Q243" s="21" t="str">
        <f>DAY(Table01[[#This Row],[NGÀY]])&amp;Table01[[#This Row],[TSG01]]&amp;Table01[[#This Row],[MÃ FAST]]</f>
        <v>12TSG01NL300018</v>
      </c>
      <c r="R243" s="21" t="str">
        <f>COUNTIF($Q$7:Q243,Q243)&amp;Q243</f>
        <v>112TSG01NL300018</v>
      </c>
      <c r="S243" s="44">
        <f>IFERROR(VLOOKUP(R243,Table1[[ct2]:[Số lượng]],13,0),0)</f>
        <v>4</v>
      </c>
      <c r="T243" s="45">
        <f>IFERROR(VLOOKUP(R243,Table1[[ct2]:[Giá]],14,0),Table01[[#This Row],[ĐƠN GIÁ]])</f>
        <v>38000</v>
      </c>
      <c r="U243" s="45">
        <f t="shared" si="14"/>
        <v>152000</v>
      </c>
      <c r="V243" s="32">
        <f t="shared" si="15"/>
        <v>0</v>
      </c>
      <c r="W243" s="45">
        <f>Table01[[#This Row],[THÀNH TIỀN FAST]]-Table01[[#This Row],[THÀNH TIỀN]]</f>
        <v>0</v>
      </c>
      <c r="X243" s="46" t="b">
        <f>Table01[[#This Row],[ĐG FAST]]=Table01[[#This Row],[ĐƠN GIÁ]]</f>
        <v>1</v>
      </c>
      <c r="Y243" s="47" t="b">
        <f>Table01[[#This Row],[THÀNH TIỀN FAST]]=Table01[[#This Row],[THÀNH TIỀN]]</f>
        <v>1</v>
      </c>
      <c r="Z243" s="48"/>
    </row>
    <row r="244" spans="1:26" x14ac:dyDescent="0.2">
      <c r="A244" s="50"/>
      <c r="B244" s="2" t="s">
        <v>365</v>
      </c>
      <c r="C244" s="50"/>
      <c r="D244" s="7" t="s">
        <v>13</v>
      </c>
      <c r="E244" s="50"/>
      <c r="F244" s="50"/>
      <c r="G244" s="50"/>
      <c r="H244" s="50"/>
      <c r="I244" s="7" t="s">
        <v>43</v>
      </c>
      <c r="J244" s="7" t="s">
        <v>17</v>
      </c>
      <c r="K244" s="28">
        <v>2.1</v>
      </c>
      <c r="L244" s="8">
        <v>50000</v>
      </c>
      <c r="M244" s="8">
        <f t="shared" si="12"/>
        <v>105000</v>
      </c>
      <c r="N244" s="21" t="str">
        <f>VLOOKUP(I244,'MÃ '!$A$2:$E$1048576,4,0)</f>
        <v>NL300142</v>
      </c>
      <c r="O244" s="21" t="str">
        <f>VLOOKUP(I244,'MÃ '!$A$2:$E$1048576,5,0)</f>
        <v>Tỏi bóc</v>
      </c>
      <c r="P244" s="21" t="str">
        <f t="shared" si="13"/>
        <v>TSG01</v>
      </c>
      <c r="Q244" s="21" t="str">
        <f>DAY(Table01[[#This Row],[NGÀY]])&amp;Table01[[#This Row],[TSG01]]&amp;Table01[[#This Row],[MÃ FAST]]</f>
        <v>12TSG01NL300142</v>
      </c>
      <c r="R244" s="21" t="str">
        <f>COUNTIF($Q$7:Q244,Q244)&amp;Q244</f>
        <v>112TSG01NL300142</v>
      </c>
      <c r="S244" s="44">
        <f>IFERROR(VLOOKUP(R244,Table1[[ct2]:[Số lượng]],13,0),0)</f>
        <v>2.1</v>
      </c>
      <c r="T244" s="45">
        <f>IFERROR(VLOOKUP(R244,Table1[[ct2]:[Giá]],14,0),Table01[[#This Row],[ĐƠN GIÁ]])</f>
        <v>50000</v>
      </c>
      <c r="U244" s="45">
        <f t="shared" si="14"/>
        <v>105000</v>
      </c>
      <c r="V244" s="32">
        <f t="shared" si="15"/>
        <v>0</v>
      </c>
      <c r="W244" s="45">
        <f>Table01[[#This Row],[THÀNH TIỀN FAST]]-Table01[[#This Row],[THÀNH TIỀN]]</f>
        <v>0</v>
      </c>
      <c r="X244" s="46" t="b">
        <f>Table01[[#This Row],[ĐG FAST]]=Table01[[#This Row],[ĐƠN GIÁ]]</f>
        <v>1</v>
      </c>
      <c r="Y244" s="47" t="b">
        <f>Table01[[#This Row],[THÀNH TIỀN FAST]]=Table01[[#This Row],[THÀNH TIỀN]]</f>
        <v>1</v>
      </c>
      <c r="Z244" s="48"/>
    </row>
    <row r="245" spans="1:26" x14ac:dyDescent="0.2">
      <c r="A245" s="50"/>
      <c r="B245" s="2" t="s">
        <v>365</v>
      </c>
      <c r="C245" s="50"/>
      <c r="D245" s="7" t="s">
        <v>13</v>
      </c>
      <c r="E245" s="50"/>
      <c r="F245" s="50"/>
      <c r="G245" s="50"/>
      <c r="H245" s="50"/>
      <c r="I245" s="7" t="s">
        <v>44</v>
      </c>
      <c r="J245" s="7" t="s">
        <v>17</v>
      </c>
      <c r="K245" s="28">
        <v>5</v>
      </c>
      <c r="L245" s="8">
        <v>62000</v>
      </c>
      <c r="M245" s="8">
        <f t="shared" si="12"/>
        <v>310000</v>
      </c>
      <c r="N245" s="21" t="str">
        <f>VLOOKUP(I245,'MÃ '!$A$2:$E$1048576,4,0)</f>
        <v>NL300147</v>
      </c>
      <c r="O245" s="21" t="str">
        <f>VLOOKUP(I245,'MÃ '!$A$2:$E$1048576,5,0)</f>
        <v>Xà lách Roman</v>
      </c>
      <c r="P245" s="21" t="str">
        <f t="shared" si="13"/>
        <v>TSG01</v>
      </c>
      <c r="Q245" s="21" t="str">
        <f>DAY(Table01[[#This Row],[NGÀY]])&amp;Table01[[#This Row],[TSG01]]&amp;Table01[[#This Row],[MÃ FAST]]</f>
        <v>12TSG01NL300147</v>
      </c>
      <c r="R245" s="21" t="str">
        <f>COUNTIF($Q$7:Q245,Q245)&amp;Q245</f>
        <v>112TSG01NL300147</v>
      </c>
      <c r="S245" s="44">
        <f>IFERROR(VLOOKUP(R245,Table1[[ct2]:[Số lượng]],13,0),0)</f>
        <v>4.5</v>
      </c>
      <c r="T245" s="45">
        <f>IFERROR(VLOOKUP(R245,Table1[[ct2]:[Giá]],14,0),Table01[[#This Row],[ĐƠN GIÁ]])</f>
        <v>62000</v>
      </c>
      <c r="U245" s="45">
        <f t="shared" si="14"/>
        <v>279000</v>
      </c>
      <c r="V245" s="32">
        <f t="shared" si="15"/>
        <v>-0.5</v>
      </c>
      <c r="W245" s="45">
        <f>Table01[[#This Row],[THÀNH TIỀN FAST]]-Table01[[#This Row],[THÀNH TIỀN]]</f>
        <v>-31000</v>
      </c>
      <c r="X245" s="46" t="b">
        <f>Table01[[#This Row],[ĐG FAST]]=Table01[[#This Row],[ĐƠN GIÁ]]</f>
        <v>1</v>
      </c>
      <c r="Y245" s="47" t="b">
        <f>Table01[[#This Row],[THÀNH TIỀN FAST]]=Table01[[#This Row],[THÀNH TIỀN]]</f>
        <v>0</v>
      </c>
      <c r="Z245" s="48"/>
    </row>
    <row r="246" spans="1:26" x14ac:dyDescent="0.2">
      <c r="A246" s="50"/>
      <c r="B246" s="2" t="s">
        <v>366</v>
      </c>
      <c r="C246" s="50"/>
      <c r="D246" s="7" t="s">
        <v>13</v>
      </c>
      <c r="E246" s="50"/>
      <c r="F246" s="50"/>
      <c r="G246" s="50"/>
      <c r="H246" s="50"/>
      <c r="I246" s="7" t="s">
        <v>14</v>
      </c>
      <c r="J246" s="7" t="s">
        <v>15</v>
      </c>
      <c r="K246" s="28">
        <v>5</v>
      </c>
      <c r="L246" s="8">
        <v>8500</v>
      </c>
      <c r="M246" s="8">
        <f t="shared" si="12"/>
        <v>42500</v>
      </c>
      <c r="N246" s="21" t="str">
        <f>VLOOKUP(I246,'MÃ '!$A$2:$E$1048576,4,0)</f>
        <v>NL300107</v>
      </c>
      <c r="O246" s="21" t="str">
        <f>VLOOKUP(I246,'MÃ '!$A$2:$E$1048576,5,0)</f>
        <v>Ngô ngọt ( Bắp trái)</v>
      </c>
      <c r="P246" s="21" t="str">
        <f t="shared" si="13"/>
        <v>TSG01</v>
      </c>
      <c r="Q246" s="21" t="str">
        <f>DAY(Table01[[#This Row],[NGÀY]])&amp;Table01[[#This Row],[TSG01]]&amp;Table01[[#This Row],[MÃ FAST]]</f>
        <v>13TSG01NL300107</v>
      </c>
      <c r="R246" s="21" t="str">
        <f>COUNTIF($Q$7:Q246,Q246)&amp;Q246</f>
        <v>113TSG01NL300107</v>
      </c>
      <c r="S246" s="44">
        <f>IFERROR(VLOOKUP(R246,Table1[[ct2]:[Số lượng]],13,0),0)</f>
        <v>0.5</v>
      </c>
      <c r="T246" s="45">
        <f>IFERROR(VLOOKUP(R246,Table1[[ct2]:[Giá]],14,0),Table01[[#This Row],[ĐƠN GIÁ]])</f>
        <v>8500</v>
      </c>
      <c r="U246" s="45">
        <f t="shared" si="14"/>
        <v>4250</v>
      </c>
      <c r="V246" s="32">
        <f t="shared" si="15"/>
        <v>-4.5</v>
      </c>
      <c r="W246" s="45">
        <f>Table01[[#This Row],[THÀNH TIỀN FAST]]-Table01[[#This Row],[THÀNH TIỀN]]</f>
        <v>-38250</v>
      </c>
      <c r="X246" s="46" t="b">
        <f>Table01[[#This Row],[ĐG FAST]]=Table01[[#This Row],[ĐƠN GIÁ]]</f>
        <v>1</v>
      </c>
      <c r="Y246" s="47" t="b">
        <f>Table01[[#This Row],[THÀNH TIỀN FAST]]=Table01[[#This Row],[THÀNH TIỀN]]</f>
        <v>0</v>
      </c>
      <c r="Z246" s="48"/>
    </row>
    <row r="247" spans="1:26" x14ac:dyDescent="0.2">
      <c r="A247" s="50"/>
      <c r="B247" s="2" t="s">
        <v>366</v>
      </c>
      <c r="C247" s="50"/>
      <c r="D247" s="7" t="s">
        <v>13</v>
      </c>
      <c r="E247" s="50"/>
      <c r="F247" s="50"/>
      <c r="G247" s="50"/>
      <c r="H247" s="50"/>
      <c r="I247" s="7" t="s">
        <v>18</v>
      </c>
      <c r="J247" s="7" t="s">
        <v>17</v>
      </c>
      <c r="K247" s="28">
        <v>1.7</v>
      </c>
      <c r="L247" s="8">
        <v>45000</v>
      </c>
      <c r="M247" s="8">
        <f t="shared" si="12"/>
        <v>76500</v>
      </c>
      <c r="N247" s="21" t="str">
        <f>VLOOKUP(I247,'MÃ '!$A$2:$E$1048576,4,0)</f>
        <v>NL300203</v>
      </c>
      <c r="O247" s="21" t="str">
        <f>VLOOKUP(I247,'MÃ '!$A$2:$E$1048576,5,0)</f>
        <v>Cải bó xôi</v>
      </c>
      <c r="P247" s="21" t="str">
        <f t="shared" si="13"/>
        <v>TSG01</v>
      </c>
      <c r="Q247" s="21" t="str">
        <f>DAY(Table01[[#This Row],[NGÀY]])&amp;Table01[[#This Row],[TSG01]]&amp;Table01[[#This Row],[MÃ FAST]]</f>
        <v>13TSG01NL300203</v>
      </c>
      <c r="R247" s="21" t="str">
        <f>COUNTIF($Q$7:Q247,Q247)&amp;Q247</f>
        <v>113TSG01NL300203</v>
      </c>
      <c r="S247" s="44">
        <f>IFERROR(VLOOKUP(R247,Table1[[ct2]:[Số lượng]],13,0),0)</f>
        <v>1.5</v>
      </c>
      <c r="T247" s="45">
        <f>IFERROR(VLOOKUP(R247,Table1[[ct2]:[Giá]],14,0),Table01[[#This Row],[ĐƠN GIÁ]])</f>
        <v>45000</v>
      </c>
      <c r="U247" s="45">
        <f t="shared" si="14"/>
        <v>67500</v>
      </c>
      <c r="V247" s="32">
        <f t="shared" si="15"/>
        <v>-0.19999999999999996</v>
      </c>
      <c r="W247" s="45">
        <f>Table01[[#This Row],[THÀNH TIỀN FAST]]-Table01[[#This Row],[THÀNH TIỀN]]</f>
        <v>-9000</v>
      </c>
      <c r="X247" s="46" t="b">
        <f>Table01[[#This Row],[ĐG FAST]]=Table01[[#This Row],[ĐƠN GIÁ]]</f>
        <v>1</v>
      </c>
      <c r="Y247" s="47" t="b">
        <f>Table01[[#This Row],[THÀNH TIỀN FAST]]=Table01[[#This Row],[THÀNH TIỀN]]</f>
        <v>0</v>
      </c>
      <c r="Z247" s="48"/>
    </row>
    <row r="248" spans="1:26" x14ac:dyDescent="0.2">
      <c r="A248" s="50"/>
      <c r="B248" s="2" t="s">
        <v>366</v>
      </c>
      <c r="C248" s="50"/>
      <c r="D248" s="7" t="s">
        <v>13</v>
      </c>
      <c r="E248" s="50"/>
      <c r="F248" s="50"/>
      <c r="G248" s="50"/>
      <c r="H248" s="50"/>
      <c r="I248" s="7" t="s">
        <v>20</v>
      </c>
      <c r="J248" s="7" t="s">
        <v>17</v>
      </c>
      <c r="K248" s="28">
        <v>6.8</v>
      </c>
      <c r="L248" s="8">
        <v>18000</v>
      </c>
      <c r="M248" s="8">
        <f t="shared" si="12"/>
        <v>122400</v>
      </c>
      <c r="N248" s="21" t="str">
        <f>VLOOKUP(I248,'MÃ '!$A$2:$E$1048576,4,0)</f>
        <v>NL300022</v>
      </c>
      <c r="O248" s="21" t="str">
        <f>VLOOKUP(I248,'MÃ '!$A$2:$E$1048576,5,0)</f>
        <v>Cải thảo</v>
      </c>
      <c r="P248" s="21" t="str">
        <f t="shared" si="13"/>
        <v>TSG01</v>
      </c>
      <c r="Q248" s="21" t="str">
        <f>DAY(Table01[[#This Row],[NGÀY]])&amp;Table01[[#This Row],[TSG01]]&amp;Table01[[#This Row],[MÃ FAST]]</f>
        <v>13TSG01NL300022</v>
      </c>
      <c r="R248" s="21" t="str">
        <f>COUNTIF($Q$7:Q248,Q248)&amp;Q248</f>
        <v>113TSG01NL300022</v>
      </c>
      <c r="S248" s="44">
        <f>IFERROR(VLOOKUP(R248,Table1[[ct2]:[Số lượng]],13,0),0)</f>
        <v>6</v>
      </c>
      <c r="T248" s="45">
        <f>IFERROR(VLOOKUP(R248,Table1[[ct2]:[Giá]],14,0),Table01[[#This Row],[ĐƠN GIÁ]])</f>
        <v>18000</v>
      </c>
      <c r="U248" s="45">
        <f t="shared" si="14"/>
        <v>108000</v>
      </c>
      <c r="V248" s="32">
        <f t="shared" si="15"/>
        <v>-0.79999999999999982</v>
      </c>
      <c r="W248" s="45">
        <f>Table01[[#This Row],[THÀNH TIỀN FAST]]-Table01[[#This Row],[THÀNH TIỀN]]</f>
        <v>-14400</v>
      </c>
      <c r="X248" s="46" t="b">
        <f>Table01[[#This Row],[ĐG FAST]]=Table01[[#This Row],[ĐƠN GIÁ]]</f>
        <v>1</v>
      </c>
      <c r="Y248" s="47" t="b">
        <f>Table01[[#This Row],[THÀNH TIỀN FAST]]=Table01[[#This Row],[THÀNH TIỀN]]</f>
        <v>0</v>
      </c>
      <c r="Z248" s="48"/>
    </row>
    <row r="249" spans="1:26" x14ac:dyDescent="0.2">
      <c r="A249" s="50"/>
      <c r="B249" s="2" t="s">
        <v>366</v>
      </c>
      <c r="C249" s="50"/>
      <c r="D249" s="7" t="s">
        <v>13</v>
      </c>
      <c r="E249" s="50"/>
      <c r="F249" s="50"/>
      <c r="G249" s="50"/>
      <c r="H249" s="50"/>
      <c r="I249" s="7" t="s">
        <v>25</v>
      </c>
      <c r="J249" s="7" t="s">
        <v>17</v>
      </c>
      <c r="K249" s="28">
        <v>26</v>
      </c>
      <c r="L249" s="8">
        <v>18000</v>
      </c>
      <c r="M249" s="8">
        <f t="shared" si="12"/>
        <v>468000</v>
      </c>
      <c r="N249" s="21" t="str">
        <f>VLOOKUP(I249,'MÃ '!$A$2:$E$1048576,4,0)</f>
        <v>NL600004</v>
      </c>
      <c r="O249" s="21" t="str">
        <f>VLOOKUP(I249,'MÃ '!$A$2:$E$1048576,5,0)</f>
        <v>Dưa hấu</v>
      </c>
      <c r="P249" s="21" t="str">
        <f t="shared" si="13"/>
        <v>TSG01</v>
      </c>
      <c r="Q249" s="21" t="str">
        <f>DAY(Table01[[#This Row],[NGÀY]])&amp;Table01[[#This Row],[TSG01]]&amp;Table01[[#This Row],[MÃ FAST]]</f>
        <v>13TSG01NL600004</v>
      </c>
      <c r="R249" s="21" t="str">
        <f>COUNTIF($Q$7:Q249,Q249)&amp;Q249</f>
        <v>113TSG01NL600004</v>
      </c>
      <c r="S249" s="44">
        <f>IFERROR(VLOOKUP(R249,Table1[[ct2]:[Số lượng]],13,0),0)</f>
        <v>26</v>
      </c>
      <c r="T249" s="45">
        <f>IFERROR(VLOOKUP(R249,Table1[[ct2]:[Giá]],14,0),Table01[[#This Row],[ĐƠN GIÁ]])</f>
        <v>18000</v>
      </c>
      <c r="U249" s="45">
        <f t="shared" si="14"/>
        <v>468000</v>
      </c>
      <c r="V249" s="32">
        <f t="shared" si="15"/>
        <v>0</v>
      </c>
      <c r="W249" s="45">
        <f>Table01[[#This Row],[THÀNH TIỀN FAST]]-Table01[[#This Row],[THÀNH TIỀN]]</f>
        <v>0</v>
      </c>
      <c r="X249" s="46" t="b">
        <f>Table01[[#This Row],[ĐG FAST]]=Table01[[#This Row],[ĐƠN GIÁ]]</f>
        <v>1</v>
      </c>
      <c r="Y249" s="47" t="b">
        <f>Table01[[#This Row],[THÀNH TIỀN FAST]]=Table01[[#This Row],[THÀNH TIỀN]]</f>
        <v>1</v>
      </c>
      <c r="Z249" s="48"/>
    </row>
    <row r="250" spans="1:26" x14ac:dyDescent="0.2">
      <c r="A250" s="50"/>
      <c r="B250" s="2" t="s">
        <v>366</v>
      </c>
      <c r="C250" s="50"/>
      <c r="D250" s="7" t="s">
        <v>13</v>
      </c>
      <c r="E250" s="50"/>
      <c r="F250" s="50"/>
      <c r="G250" s="50"/>
      <c r="H250" s="50"/>
      <c r="I250" s="7" t="s">
        <v>26</v>
      </c>
      <c r="J250" s="7" t="s">
        <v>17</v>
      </c>
      <c r="K250" s="28">
        <v>0.5</v>
      </c>
      <c r="L250" s="8">
        <v>30000</v>
      </c>
      <c r="M250" s="8">
        <f t="shared" si="12"/>
        <v>15000</v>
      </c>
      <c r="N250" s="21" t="str">
        <f>VLOOKUP(I250,'MÃ '!$A$2:$E$1048576,4,0)</f>
        <v>NL300053</v>
      </c>
      <c r="O250" s="21" t="str">
        <f>VLOOKUP(I250,'MÃ '!$A$2:$E$1048576,5,0)</f>
        <v>Gừng ta</v>
      </c>
      <c r="P250" s="21" t="str">
        <f t="shared" si="13"/>
        <v>TSG01</v>
      </c>
      <c r="Q250" s="21" t="str">
        <f>DAY(Table01[[#This Row],[NGÀY]])&amp;Table01[[#This Row],[TSG01]]&amp;Table01[[#This Row],[MÃ FAST]]</f>
        <v>13TSG01NL300053</v>
      </c>
      <c r="R250" s="21" t="str">
        <f>COUNTIF($Q$7:Q250,Q250)&amp;Q250</f>
        <v>113TSG01NL300053</v>
      </c>
      <c r="S250" s="44">
        <f>IFERROR(VLOOKUP(R250,Table1[[ct2]:[Số lượng]],13,0),0)</f>
        <v>0.5</v>
      </c>
      <c r="T250" s="45">
        <f>IFERROR(VLOOKUP(R250,Table1[[ct2]:[Giá]],14,0),Table01[[#This Row],[ĐƠN GIÁ]])</f>
        <v>30000</v>
      </c>
      <c r="U250" s="45">
        <f t="shared" si="14"/>
        <v>15000</v>
      </c>
      <c r="V250" s="32">
        <f t="shared" si="15"/>
        <v>0</v>
      </c>
      <c r="W250" s="45">
        <f>Table01[[#This Row],[THÀNH TIỀN FAST]]-Table01[[#This Row],[THÀNH TIỀN]]</f>
        <v>0</v>
      </c>
      <c r="X250" s="46" t="b">
        <f>Table01[[#This Row],[ĐG FAST]]=Table01[[#This Row],[ĐƠN GIÁ]]</f>
        <v>1</v>
      </c>
      <c r="Y250" s="47" t="b">
        <f>Table01[[#This Row],[THÀNH TIỀN FAST]]=Table01[[#This Row],[THÀNH TIỀN]]</f>
        <v>1</v>
      </c>
      <c r="Z250" s="48"/>
    </row>
    <row r="251" spans="1:26" x14ac:dyDescent="0.2">
      <c r="A251" s="50"/>
      <c r="B251" s="2" t="s">
        <v>366</v>
      </c>
      <c r="C251" s="50"/>
      <c r="D251" s="7" t="s">
        <v>13</v>
      </c>
      <c r="E251" s="50"/>
      <c r="F251" s="50"/>
      <c r="G251" s="50"/>
      <c r="H251" s="50"/>
      <c r="I251" s="7" t="s">
        <v>27</v>
      </c>
      <c r="J251" s="7" t="s">
        <v>17</v>
      </c>
      <c r="K251" s="28">
        <v>1.1000000000000001</v>
      </c>
      <c r="L251" s="8">
        <v>55000</v>
      </c>
      <c r="M251" s="8">
        <f t="shared" si="12"/>
        <v>60500.000000000007</v>
      </c>
      <c r="N251" s="21" t="str">
        <f>VLOOKUP(I251,'MÃ '!$A$2:$E$1048576,4,0)</f>
        <v>NL300058</v>
      </c>
      <c r="O251" s="21" t="str">
        <f>VLOOKUP(I251,'MÃ '!$A$2:$E$1048576,5,0)</f>
        <v>Hành lá</v>
      </c>
      <c r="P251" s="21" t="str">
        <f t="shared" si="13"/>
        <v>TSG01</v>
      </c>
      <c r="Q251" s="21" t="str">
        <f>DAY(Table01[[#This Row],[NGÀY]])&amp;Table01[[#This Row],[TSG01]]&amp;Table01[[#This Row],[MÃ FAST]]</f>
        <v>13TSG01NL300058</v>
      </c>
      <c r="R251" s="21" t="str">
        <f>COUNTIF($Q$7:Q251,Q251)&amp;Q251</f>
        <v>113TSG01NL300058</v>
      </c>
      <c r="S251" s="44">
        <f>IFERROR(VLOOKUP(R251,Table1[[ct2]:[Số lượng]],13,0),0)</f>
        <v>0.9</v>
      </c>
      <c r="T251" s="45">
        <f>IFERROR(VLOOKUP(R251,Table1[[ct2]:[Giá]],14,0),Table01[[#This Row],[ĐƠN GIÁ]])</f>
        <v>55000</v>
      </c>
      <c r="U251" s="45">
        <f t="shared" si="14"/>
        <v>49500</v>
      </c>
      <c r="V251" s="32">
        <f t="shared" si="15"/>
        <v>-0.20000000000000007</v>
      </c>
      <c r="W251" s="45">
        <f>Table01[[#This Row],[THÀNH TIỀN FAST]]-Table01[[#This Row],[THÀNH TIỀN]]</f>
        <v>-11000.000000000007</v>
      </c>
      <c r="X251" s="46" t="b">
        <f>Table01[[#This Row],[ĐG FAST]]=Table01[[#This Row],[ĐƠN GIÁ]]</f>
        <v>1</v>
      </c>
      <c r="Y251" s="47" t="b">
        <f>Table01[[#This Row],[THÀNH TIỀN FAST]]=Table01[[#This Row],[THÀNH TIỀN]]</f>
        <v>0</v>
      </c>
      <c r="Z251" s="48"/>
    </row>
    <row r="252" spans="1:26" x14ac:dyDescent="0.2">
      <c r="A252" s="50"/>
      <c r="B252" s="2" t="s">
        <v>366</v>
      </c>
      <c r="C252" s="50"/>
      <c r="D252" s="7" t="s">
        <v>13</v>
      </c>
      <c r="E252" s="50"/>
      <c r="F252" s="50"/>
      <c r="G252" s="50"/>
      <c r="H252" s="50"/>
      <c r="I252" s="7" t="s">
        <v>28</v>
      </c>
      <c r="J252" s="7" t="s">
        <v>29</v>
      </c>
      <c r="K252" s="28">
        <v>1</v>
      </c>
      <c r="L252" s="8">
        <v>80000</v>
      </c>
      <c r="M252" s="8">
        <f t="shared" si="12"/>
        <v>80000</v>
      </c>
      <c r="N252" s="21" t="str">
        <f>VLOOKUP(I252,'MÃ '!$A$2:$E$1048576,4,0)</f>
        <v>NL300218</v>
      </c>
      <c r="O252" s="21" t="str">
        <f>VLOOKUP(I252,'MÃ '!$A$2:$E$1048576,5,0)</f>
        <v>Hoa cúc (decor) bó</v>
      </c>
      <c r="P252" s="21" t="str">
        <f t="shared" si="13"/>
        <v>TSG01</v>
      </c>
      <c r="Q252" s="21" t="str">
        <f>DAY(Table01[[#This Row],[NGÀY]])&amp;Table01[[#This Row],[TSG01]]&amp;Table01[[#This Row],[MÃ FAST]]</f>
        <v>13TSG01NL300218</v>
      </c>
      <c r="R252" s="21" t="str">
        <f>COUNTIF($Q$7:Q252,Q252)&amp;Q252</f>
        <v>113TSG01NL300218</v>
      </c>
      <c r="S252" s="44">
        <f>IFERROR(VLOOKUP(R252,Table1[[ct2]:[Số lượng]],13,0),0)</f>
        <v>1</v>
      </c>
      <c r="T252" s="45">
        <f>IFERROR(VLOOKUP(R252,Table1[[ct2]:[Giá]],14,0),Table01[[#This Row],[ĐƠN GIÁ]])</f>
        <v>40000</v>
      </c>
      <c r="U252" s="45">
        <f t="shared" si="14"/>
        <v>40000</v>
      </c>
      <c r="V252" s="32">
        <f t="shared" si="15"/>
        <v>0</v>
      </c>
      <c r="W252" s="45">
        <f>Table01[[#This Row],[THÀNH TIỀN FAST]]-Table01[[#This Row],[THÀNH TIỀN]]</f>
        <v>-40000</v>
      </c>
      <c r="X252" s="46" t="b">
        <f>Table01[[#This Row],[ĐG FAST]]=Table01[[#This Row],[ĐƠN GIÁ]]</f>
        <v>0</v>
      </c>
      <c r="Y252" s="47" t="b">
        <f>Table01[[#This Row],[THÀNH TIỀN FAST]]=Table01[[#This Row],[THÀNH TIỀN]]</f>
        <v>0</v>
      </c>
      <c r="Z252" s="48"/>
    </row>
    <row r="253" spans="1:26" x14ac:dyDescent="0.2">
      <c r="A253" s="50"/>
      <c r="B253" s="2" t="s">
        <v>366</v>
      </c>
      <c r="C253" s="50"/>
      <c r="D253" s="7" t="s">
        <v>13</v>
      </c>
      <c r="E253" s="50"/>
      <c r="F253" s="50"/>
      <c r="G253" s="50"/>
      <c r="H253" s="50"/>
      <c r="I253" s="7" t="s">
        <v>31</v>
      </c>
      <c r="J253" s="7" t="s">
        <v>17</v>
      </c>
      <c r="K253" s="28">
        <v>4</v>
      </c>
      <c r="L253" s="8">
        <v>30000</v>
      </c>
      <c r="M253" s="8">
        <f t="shared" si="12"/>
        <v>120000</v>
      </c>
      <c r="N253" s="21" t="str">
        <f>VLOOKUP(I253,'MÃ '!$A$2:$E$1048576,4,0)</f>
        <v>NL300209</v>
      </c>
      <c r="O253" s="21" t="str">
        <f>VLOOKUP(I253,'MÃ '!$A$2:$E$1048576,5,0)</f>
        <v>Khoai môn</v>
      </c>
      <c r="P253" s="21" t="str">
        <f t="shared" si="13"/>
        <v>TSG01</v>
      </c>
      <c r="Q253" s="21" t="str">
        <f>DAY(Table01[[#This Row],[NGÀY]])&amp;Table01[[#This Row],[TSG01]]&amp;Table01[[#This Row],[MÃ FAST]]</f>
        <v>13TSG01NL300209</v>
      </c>
      <c r="R253" s="21" t="str">
        <f>COUNTIF($Q$7:Q253,Q253)&amp;Q253</f>
        <v>113TSG01NL300209</v>
      </c>
      <c r="S253" s="44">
        <f>IFERROR(VLOOKUP(R253,Table1[[ct2]:[Số lượng]],13,0),0)</f>
        <v>3.7</v>
      </c>
      <c r="T253" s="45">
        <f>IFERROR(VLOOKUP(R253,Table1[[ct2]:[Giá]],14,0),Table01[[#This Row],[ĐƠN GIÁ]])</f>
        <v>30000</v>
      </c>
      <c r="U253" s="45">
        <f t="shared" si="14"/>
        <v>111000</v>
      </c>
      <c r="V253" s="32">
        <f t="shared" si="15"/>
        <v>-0.29999999999999982</v>
      </c>
      <c r="W253" s="45">
        <f>Table01[[#This Row],[THÀNH TIỀN FAST]]-Table01[[#This Row],[THÀNH TIỀN]]</f>
        <v>-9000</v>
      </c>
      <c r="X253" s="46" t="b">
        <f>Table01[[#This Row],[ĐG FAST]]=Table01[[#This Row],[ĐƠN GIÁ]]</f>
        <v>1</v>
      </c>
      <c r="Y253" s="47" t="b">
        <f>Table01[[#This Row],[THÀNH TIỀN FAST]]=Table01[[#This Row],[THÀNH TIỀN]]</f>
        <v>0</v>
      </c>
      <c r="Z253" s="48"/>
    </row>
    <row r="254" spans="1:26" x14ac:dyDescent="0.2">
      <c r="A254" s="50"/>
      <c r="B254" s="2" t="s">
        <v>366</v>
      </c>
      <c r="C254" s="50"/>
      <c r="D254" s="7" t="s">
        <v>13</v>
      </c>
      <c r="E254" s="50"/>
      <c r="F254" s="50"/>
      <c r="G254" s="50"/>
      <c r="H254" s="50"/>
      <c r="I254" s="7" t="s">
        <v>32</v>
      </c>
      <c r="J254" s="7" t="s">
        <v>17</v>
      </c>
      <c r="K254" s="28">
        <v>2.2000000000000002</v>
      </c>
      <c r="L254" s="8">
        <v>18000</v>
      </c>
      <c r="M254" s="8">
        <f t="shared" si="12"/>
        <v>39600</v>
      </c>
      <c r="N254" s="21" t="str">
        <f>VLOOKUP(I254,'MÃ '!$A$2:$E$1048576,4,0)</f>
        <v>NL300074</v>
      </c>
      <c r="O254" s="21" t="str">
        <f>VLOOKUP(I254,'MÃ '!$A$2:$E$1048576,5,0)</f>
        <v>Lá chuối</v>
      </c>
      <c r="P254" s="21" t="str">
        <f t="shared" si="13"/>
        <v>TSG01</v>
      </c>
      <c r="Q254" s="21" t="str">
        <f>DAY(Table01[[#This Row],[NGÀY]])&amp;Table01[[#This Row],[TSG01]]&amp;Table01[[#This Row],[MÃ FAST]]</f>
        <v>13TSG01NL300074</v>
      </c>
      <c r="R254" s="21" t="str">
        <f>COUNTIF($Q$7:Q254,Q254)&amp;Q254</f>
        <v>113TSG01NL300074</v>
      </c>
      <c r="S254" s="44">
        <f>IFERROR(VLOOKUP(R254,Table1[[ct2]:[Số lượng]],13,0),0)</f>
        <v>2.2000000000000002</v>
      </c>
      <c r="T254" s="45">
        <f>IFERROR(VLOOKUP(R254,Table1[[ct2]:[Giá]],14,0),Table01[[#This Row],[ĐƠN GIÁ]])</f>
        <v>18000</v>
      </c>
      <c r="U254" s="45">
        <f t="shared" si="14"/>
        <v>39600</v>
      </c>
      <c r="V254" s="32">
        <f t="shared" si="15"/>
        <v>0</v>
      </c>
      <c r="W254" s="45">
        <f>Table01[[#This Row],[THÀNH TIỀN FAST]]-Table01[[#This Row],[THÀNH TIỀN]]</f>
        <v>0</v>
      </c>
      <c r="X254" s="46" t="b">
        <f>Table01[[#This Row],[ĐG FAST]]=Table01[[#This Row],[ĐƠN GIÁ]]</f>
        <v>1</v>
      </c>
      <c r="Y254" s="47" t="b">
        <f>Table01[[#This Row],[THÀNH TIỀN FAST]]=Table01[[#This Row],[THÀNH TIỀN]]</f>
        <v>1</v>
      </c>
      <c r="Z254" s="48"/>
    </row>
    <row r="255" spans="1:26" x14ac:dyDescent="0.2">
      <c r="A255" s="50"/>
      <c r="B255" s="2" t="s">
        <v>366</v>
      </c>
      <c r="C255" s="50"/>
      <c r="D255" s="7" t="s">
        <v>13</v>
      </c>
      <c r="E255" s="50"/>
      <c r="F255" s="50"/>
      <c r="G255" s="50"/>
      <c r="H255" s="50"/>
      <c r="I255" s="7" t="s">
        <v>33</v>
      </c>
      <c r="J255" s="7" t="s">
        <v>17</v>
      </c>
      <c r="K255" s="28">
        <v>2.9</v>
      </c>
      <c r="L255" s="8">
        <v>22000</v>
      </c>
      <c r="M255" s="8">
        <f t="shared" si="12"/>
        <v>63800</v>
      </c>
      <c r="N255" s="21" t="str">
        <f>VLOOKUP(I255,'MÃ '!$A$2:$E$1048576,4,0)</f>
        <v>NL300084</v>
      </c>
      <c r="O255" s="21" t="str">
        <f>VLOOKUP(I255,'MÃ '!$A$2:$E$1048576,5,0)</f>
        <v>Mồng tơi nhặt</v>
      </c>
      <c r="P255" s="21" t="str">
        <f t="shared" si="13"/>
        <v>TSG01</v>
      </c>
      <c r="Q255" s="21" t="str">
        <f>DAY(Table01[[#This Row],[NGÀY]])&amp;Table01[[#This Row],[TSG01]]&amp;Table01[[#This Row],[MÃ FAST]]</f>
        <v>13TSG01NL300084</v>
      </c>
      <c r="R255" s="21" t="str">
        <f>COUNTIF($Q$7:Q255,Q255)&amp;Q255</f>
        <v>113TSG01NL300084</v>
      </c>
      <c r="S255" s="44">
        <f>IFERROR(VLOOKUP(R255,Table1[[ct2]:[Số lượng]],13,0),0)</f>
        <v>2.2999999999999998</v>
      </c>
      <c r="T255" s="45">
        <f>IFERROR(VLOOKUP(R255,Table1[[ct2]:[Giá]],14,0),Table01[[#This Row],[ĐƠN GIÁ]])</f>
        <v>22000</v>
      </c>
      <c r="U255" s="45">
        <f t="shared" si="14"/>
        <v>50599.999999999993</v>
      </c>
      <c r="V255" s="32">
        <f t="shared" si="15"/>
        <v>-0.60000000000000009</v>
      </c>
      <c r="W255" s="45">
        <f>Table01[[#This Row],[THÀNH TIỀN FAST]]-Table01[[#This Row],[THÀNH TIỀN]]</f>
        <v>-13200.000000000007</v>
      </c>
      <c r="X255" s="46" t="b">
        <f>Table01[[#This Row],[ĐG FAST]]=Table01[[#This Row],[ĐƠN GIÁ]]</f>
        <v>1</v>
      </c>
      <c r="Y255" s="47" t="b">
        <f>Table01[[#This Row],[THÀNH TIỀN FAST]]=Table01[[#This Row],[THÀNH TIỀN]]</f>
        <v>0</v>
      </c>
      <c r="Z255" s="48"/>
    </row>
    <row r="256" spans="1:26" x14ac:dyDescent="0.2">
      <c r="A256" s="50"/>
      <c r="B256" s="2" t="s">
        <v>366</v>
      </c>
      <c r="C256" s="50"/>
      <c r="D256" s="7" t="s">
        <v>13</v>
      </c>
      <c r="E256" s="50"/>
      <c r="F256" s="50"/>
      <c r="G256" s="50"/>
      <c r="H256" s="50"/>
      <c r="I256" s="7" t="s">
        <v>35</v>
      </c>
      <c r="J256" s="7" t="s">
        <v>17</v>
      </c>
      <c r="K256" s="28">
        <v>3</v>
      </c>
      <c r="L256" s="8">
        <v>47000</v>
      </c>
      <c r="M256" s="8">
        <f t="shared" si="12"/>
        <v>141000</v>
      </c>
      <c r="N256" s="21" t="str">
        <f>VLOOKUP(I256,'MÃ '!$A$2:$E$1048576,4,0)</f>
        <v>NL300091</v>
      </c>
      <c r="O256" s="21" t="str">
        <f>VLOOKUP(I256,'MÃ '!$A$2:$E$1048576,5,0)</f>
        <v>Nấm đùi gà</v>
      </c>
      <c r="P256" s="21" t="str">
        <f t="shared" si="13"/>
        <v>TSG01</v>
      </c>
      <c r="Q256" s="21" t="str">
        <f>DAY(Table01[[#This Row],[NGÀY]])&amp;Table01[[#This Row],[TSG01]]&amp;Table01[[#This Row],[MÃ FAST]]</f>
        <v>13TSG01NL300091</v>
      </c>
      <c r="R256" s="21" t="str">
        <f>COUNTIF($Q$7:Q256,Q256)&amp;Q256</f>
        <v>113TSG01NL300091</v>
      </c>
      <c r="S256" s="44">
        <f>IFERROR(VLOOKUP(R256,Table1[[ct2]:[Số lượng]],13,0),0)</f>
        <v>3</v>
      </c>
      <c r="T256" s="45">
        <f>IFERROR(VLOOKUP(R256,Table1[[ct2]:[Giá]],14,0),Table01[[#This Row],[ĐƠN GIÁ]])</f>
        <v>47000</v>
      </c>
      <c r="U256" s="45">
        <f t="shared" si="14"/>
        <v>141000</v>
      </c>
      <c r="V256" s="32">
        <f t="shared" si="15"/>
        <v>0</v>
      </c>
      <c r="W256" s="45">
        <f>Table01[[#This Row],[THÀNH TIỀN FAST]]-Table01[[#This Row],[THÀNH TIỀN]]</f>
        <v>0</v>
      </c>
      <c r="X256" s="46" t="b">
        <f>Table01[[#This Row],[ĐG FAST]]=Table01[[#This Row],[ĐƠN GIÁ]]</f>
        <v>1</v>
      </c>
      <c r="Y256" s="47" t="b">
        <f>Table01[[#This Row],[THÀNH TIỀN FAST]]=Table01[[#This Row],[THÀNH TIỀN]]</f>
        <v>1</v>
      </c>
      <c r="Z256" s="48"/>
    </row>
    <row r="257" spans="1:26" x14ac:dyDescent="0.2">
      <c r="A257" s="50"/>
      <c r="B257" s="2" t="s">
        <v>366</v>
      </c>
      <c r="C257" s="50"/>
      <c r="D257" s="7" t="s">
        <v>13</v>
      </c>
      <c r="E257" s="50"/>
      <c r="F257" s="50"/>
      <c r="G257" s="50"/>
      <c r="H257" s="50"/>
      <c r="I257" s="7" t="s">
        <v>38</v>
      </c>
      <c r="J257" s="7" t="s">
        <v>17</v>
      </c>
      <c r="K257" s="28">
        <v>5.2</v>
      </c>
      <c r="L257" s="8">
        <v>95000</v>
      </c>
      <c r="M257" s="8">
        <f t="shared" si="12"/>
        <v>494000</v>
      </c>
      <c r="N257" s="21" t="str">
        <f>VLOOKUP(I257,'MÃ '!$A$2:$E$1048576,4,0)</f>
        <v>NL300098</v>
      </c>
      <c r="O257" s="21" t="str">
        <f>VLOOKUP(I257,'MÃ '!$A$2:$E$1048576,5,0)</f>
        <v>Nấm Linh Chi trắng</v>
      </c>
      <c r="P257" s="21" t="str">
        <f t="shared" si="13"/>
        <v>TSG01</v>
      </c>
      <c r="Q257" s="21" t="str">
        <f>DAY(Table01[[#This Row],[NGÀY]])&amp;Table01[[#This Row],[TSG01]]&amp;Table01[[#This Row],[MÃ FAST]]</f>
        <v>13TSG01NL300098</v>
      </c>
      <c r="R257" s="21" t="str">
        <f>COUNTIF($Q$7:Q257,Q257)&amp;Q257</f>
        <v>113TSG01NL300098</v>
      </c>
      <c r="S257" s="44">
        <f>IFERROR(VLOOKUP(R257,Table1[[ct2]:[Số lượng]],13,0),0)</f>
        <v>5.2</v>
      </c>
      <c r="T257" s="45">
        <f>IFERROR(VLOOKUP(R257,Table1[[ct2]:[Giá]],14,0),Table01[[#This Row],[ĐƠN GIÁ]])</f>
        <v>95000</v>
      </c>
      <c r="U257" s="45">
        <f t="shared" si="14"/>
        <v>494000</v>
      </c>
      <c r="V257" s="32">
        <f t="shared" si="15"/>
        <v>0</v>
      </c>
      <c r="W257" s="45">
        <f>Table01[[#This Row],[THÀNH TIỀN FAST]]-Table01[[#This Row],[THÀNH TIỀN]]</f>
        <v>0</v>
      </c>
      <c r="X257" s="46" t="b">
        <f>Table01[[#This Row],[ĐG FAST]]=Table01[[#This Row],[ĐƠN GIÁ]]</f>
        <v>1</v>
      </c>
      <c r="Y257" s="47" t="b">
        <f>Table01[[#This Row],[THÀNH TIỀN FAST]]=Table01[[#This Row],[THÀNH TIỀN]]</f>
        <v>1</v>
      </c>
      <c r="Z257" s="48"/>
    </row>
    <row r="258" spans="1:26" x14ac:dyDescent="0.2">
      <c r="A258" s="50"/>
      <c r="B258" s="2" t="s">
        <v>366</v>
      </c>
      <c r="C258" s="50"/>
      <c r="D258" s="7" t="s">
        <v>13</v>
      </c>
      <c r="E258" s="50"/>
      <c r="F258" s="50"/>
      <c r="G258" s="50"/>
      <c r="H258" s="50"/>
      <c r="I258" s="7" t="s">
        <v>39</v>
      </c>
      <c r="J258" s="7" t="s">
        <v>17</v>
      </c>
      <c r="K258" s="28">
        <v>1</v>
      </c>
      <c r="L258" s="8">
        <v>45000</v>
      </c>
      <c r="M258" s="8">
        <f t="shared" si="12"/>
        <v>45000</v>
      </c>
      <c r="N258" s="21" t="str">
        <f>VLOOKUP(I258,'MÃ '!$A$2:$E$1048576,4,0)</f>
        <v>NL300085</v>
      </c>
      <c r="O258" s="21" t="str">
        <f>VLOOKUP(I258,'MÃ '!$A$2:$E$1048576,5,0)</f>
        <v>Mùi ta ( Ngò rí )</v>
      </c>
      <c r="P258" s="21" t="str">
        <f t="shared" si="13"/>
        <v>TSG01</v>
      </c>
      <c r="Q258" s="21" t="str">
        <f>DAY(Table01[[#This Row],[NGÀY]])&amp;Table01[[#This Row],[TSG01]]&amp;Table01[[#This Row],[MÃ FAST]]</f>
        <v>13TSG01NL300085</v>
      </c>
      <c r="R258" s="21" t="str">
        <f>COUNTIF($Q$7:Q258,Q258)&amp;Q258</f>
        <v>113TSG01NL300085</v>
      </c>
      <c r="S258" s="44">
        <f>IFERROR(VLOOKUP(R258,Table1[[ct2]:[Số lượng]],13,0),0)</f>
        <v>0.8</v>
      </c>
      <c r="T258" s="45">
        <f>IFERROR(VLOOKUP(R258,Table1[[ct2]:[Giá]],14,0),Table01[[#This Row],[ĐƠN GIÁ]])</f>
        <v>45000</v>
      </c>
      <c r="U258" s="45">
        <f t="shared" si="14"/>
        <v>36000</v>
      </c>
      <c r="V258" s="32">
        <f t="shared" si="15"/>
        <v>-0.19999999999999996</v>
      </c>
      <c r="W258" s="45">
        <f>Table01[[#This Row],[THÀNH TIỀN FAST]]-Table01[[#This Row],[THÀNH TIỀN]]</f>
        <v>-9000</v>
      </c>
      <c r="X258" s="46" t="b">
        <f>Table01[[#This Row],[ĐG FAST]]=Table01[[#This Row],[ĐƠN GIÁ]]</f>
        <v>1</v>
      </c>
      <c r="Y258" s="47" t="b">
        <f>Table01[[#This Row],[THÀNH TIỀN FAST]]=Table01[[#This Row],[THÀNH TIỀN]]</f>
        <v>0</v>
      </c>
      <c r="Z258" s="48"/>
    </row>
    <row r="259" spans="1:26" x14ac:dyDescent="0.2">
      <c r="A259" s="50"/>
      <c r="B259" s="2" t="s">
        <v>366</v>
      </c>
      <c r="C259" s="50"/>
      <c r="D259" s="7" t="s">
        <v>13</v>
      </c>
      <c r="E259" s="50"/>
      <c r="F259" s="50"/>
      <c r="G259" s="50"/>
      <c r="H259" s="50"/>
      <c r="I259" s="7" t="s">
        <v>47</v>
      </c>
      <c r="J259" s="7" t="s">
        <v>17</v>
      </c>
      <c r="K259" s="28">
        <v>0.5</v>
      </c>
      <c r="L259" s="8">
        <v>70000</v>
      </c>
      <c r="M259" s="8">
        <f t="shared" si="12"/>
        <v>35000</v>
      </c>
      <c r="N259" s="21" t="str">
        <f>VLOOKUP(I259,'MÃ '!$A$2:$E$1048576,4,0)</f>
        <v>NL300126</v>
      </c>
      <c r="O259" s="21" t="str">
        <f>VLOOKUP(I259,'MÃ '!$A$2:$E$1048576,5,0)</f>
        <v>Rau mùi tây</v>
      </c>
      <c r="P259" s="21" t="str">
        <f t="shared" si="13"/>
        <v>TSG01</v>
      </c>
      <c r="Q259" s="21" t="str">
        <f>DAY(Table01[[#This Row],[NGÀY]])&amp;Table01[[#This Row],[TSG01]]&amp;Table01[[#This Row],[MÃ FAST]]</f>
        <v>13TSG01NL300126</v>
      </c>
      <c r="R259" s="21" t="str">
        <f>COUNTIF($Q$7:Q259,Q259)&amp;Q259</f>
        <v>113TSG01NL300126</v>
      </c>
      <c r="S259" s="44">
        <f>IFERROR(VLOOKUP(R259,Table1[[ct2]:[Số lượng]],13,0),0)</f>
        <v>0.5</v>
      </c>
      <c r="T259" s="45">
        <f>IFERROR(VLOOKUP(R259,Table1[[ct2]:[Giá]],14,0),Table01[[#This Row],[ĐƠN GIÁ]])</f>
        <v>70000</v>
      </c>
      <c r="U259" s="45">
        <f t="shared" si="14"/>
        <v>35000</v>
      </c>
      <c r="V259" s="32">
        <f t="shared" si="15"/>
        <v>0</v>
      </c>
      <c r="W259" s="45">
        <f>Table01[[#This Row],[THÀNH TIỀN FAST]]-Table01[[#This Row],[THÀNH TIỀN]]</f>
        <v>0</v>
      </c>
      <c r="X259" s="46" t="b">
        <f>Table01[[#This Row],[ĐG FAST]]=Table01[[#This Row],[ĐƠN GIÁ]]</f>
        <v>1</v>
      </c>
      <c r="Y259" s="47" t="b">
        <f>Table01[[#This Row],[THÀNH TIỀN FAST]]=Table01[[#This Row],[THÀNH TIỀN]]</f>
        <v>1</v>
      </c>
      <c r="Z259" s="48"/>
    </row>
    <row r="260" spans="1:26" x14ac:dyDescent="0.2">
      <c r="A260" s="50"/>
      <c r="B260" s="2" t="s">
        <v>366</v>
      </c>
      <c r="C260" s="50"/>
      <c r="D260" s="7" t="s">
        <v>13</v>
      </c>
      <c r="E260" s="50"/>
      <c r="F260" s="50"/>
      <c r="G260" s="50"/>
      <c r="H260" s="50"/>
      <c r="I260" s="7" t="s">
        <v>42</v>
      </c>
      <c r="J260" s="7" t="s">
        <v>17</v>
      </c>
      <c r="K260" s="28">
        <v>3</v>
      </c>
      <c r="L260" s="8">
        <v>38000</v>
      </c>
      <c r="M260" s="8">
        <f t="shared" si="12"/>
        <v>114000</v>
      </c>
      <c r="N260" s="21" t="str">
        <f>VLOOKUP(I260,'MÃ '!$A$2:$E$1048576,4,0)</f>
        <v>NL300018</v>
      </c>
      <c r="O260" s="21" t="str">
        <f>VLOOKUP(I260,'MÃ '!$A$2:$E$1048576,5,0)</f>
        <v>Cải cúc</v>
      </c>
      <c r="P260" s="21" t="str">
        <f t="shared" si="13"/>
        <v>TSG01</v>
      </c>
      <c r="Q260" s="21" t="str">
        <f>DAY(Table01[[#This Row],[NGÀY]])&amp;Table01[[#This Row],[TSG01]]&amp;Table01[[#This Row],[MÃ FAST]]</f>
        <v>13TSG01NL300018</v>
      </c>
      <c r="R260" s="21" t="str">
        <f>COUNTIF($Q$7:Q260,Q260)&amp;Q260</f>
        <v>113TSG01NL300018</v>
      </c>
      <c r="S260" s="44">
        <f>IFERROR(VLOOKUP(R260,Table1[[ct2]:[Số lượng]],13,0),0)</f>
        <v>2.6</v>
      </c>
      <c r="T260" s="45">
        <f>IFERROR(VLOOKUP(R260,Table1[[ct2]:[Giá]],14,0),Table01[[#This Row],[ĐƠN GIÁ]])</f>
        <v>38000</v>
      </c>
      <c r="U260" s="45">
        <f t="shared" si="14"/>
        <v>98800</v>
      </c>
      <c r="V260" s="32">
        <f t="shared" si="15"/>
        <v>-0.39999999999999991</v>
      </c>
      <c r="W260" s="45">
        <f>Table01[[#This Row],[THÀNH TIỀN FAST]]-Table01[[#This Row],[THÀNH TIỀN]]</f>
        <v>-15200</v>
      </c>
      <c r="X260" s="46" t="b">
        <f>Table01[[#This Row],[ĐG FAST]]=Table01[[#This Row],[ĐƠN GIÁ]]</f>
        <v>1</v>
      </c>
      <c r="Y260" s="47" t="b">
        <f>Table01[[#This Row],[THÀNH TIỀN FAST]]=Table01[[#This Row],[THÀNH TIỀN]]</f>
        <v>0</v>
      </c>
      <c r="Z260" s="48"/>
    </row>
    <row r="261" spans="1:26" x14ac:dyDescent="0.2">
      <c r="A261" s="50"/>
      <c r="B261" s="2" t="s">
        <v>366</v>
      </c>
      <c r="C261" s="50"/>
      <c r="D261" s="7" t="s">
        <v>13</v>
      </c>
      <c r="E261" s="50"/>
      <c r="F261" s="50"/>
      <c r="G261" s="50"/>
      <c r="H261" s="50"/>
      <c r="I261" s="7" t="s">
        <v>43</v>
      </c>
      <c r="J261" s="7" t="s">
        <v>17</v>
      </c>
      <c r="K261" s="28">
        <v>2</v>
      </c>
      <c r="L261" s="8">
        <v>50000</v>
      </c>
      <c r="M261" s="8">
        <f t="shared" si="12"/>
        <v>100000</v>
      </c>
      <c r="N261" s="21" t="str">
        <f>VLOOKUP(I261,'MÃ '!$A$2:$E$1048576,4,0)</f>
        <v>NL300142</v>
      </c>
      <c r="O261" s="21" t="str">
        <f>VLOOKUP(I261,'MÃ '!$A$2:$E$1048576,5,0)</f>
        <v>Tỏi bóc</v>
      </c>
      <c r="P261" s="21" t="str">
        <f t="shared" si="13"/>
        <v>TSG01</v>
      </c>
      <c r="Q261" s="21" t="str">
        <f>DAY(Table01[[#This Row],[NGÀY]])&amp;Table01[[#This Row],[TSG01]]&amp;Table01[[#This Row],[MÃ FAST]]</f>
        <v>13TSG01NL300142</v>
      </c>
      <c r="R261" s="21" t="str">
        <f>COUNTIF($Q$7:Q261,Q261)&amp;Q261</f>
        <v>113TSG01NL300142</v>
      </c>
      <c r="S261" s="44">
        <f>IFERROR(VLOOKUP(R261,Table1[[ct2]:[Số lượng]],13,0),0)</f>
        <v>2</v>
      </c>
      <c r="T261" s="45">
        <f>IFERROR(VLOOKUP(R261,Table1[[ct2]:[Giá]],14,0),Table01[[#This Row],[ĐƠN GIÁ]])</f>
        <v>50000</v>
      </c>
      <c r="U261" s="45">
        <f t="shared" si="14"/>
        <v>100000</v>
      </c>
      <c r="V261" s="32">
        <f t="shared" si="15"/>
        <v>0</v>
      </c>
      <c r="W261" s="45">
        <f>Table01[[#This Row],[THÀNH TIỀN FAST]]-Table01[[#This Row],[THÀNH TIỀN]]</f>
        <v>0</v>
      </c>
      <c r="X261" s="46" t="b">
        <f>Table01[[#This Row],[ĐG FAST]]=Table01[[#This Row],[ĐƠN GIÁ]]</f>
        <v>1</v>
      </c>
      <c r="Y261" s="47" t="b">
        <f>Table01[[#This Row],[THÀNH TIỀN FAST]]=Table01[[#This Row],[THÀNH TIỀN]]</f>
        <v>1</v>
      </c>
      <c r="Z261" s="48"/>
    </row>
    <row r="262" spans="1:26" x14ac:dyDescent="0.2">
      <c r="A262" s="50"/>
      <c r="B262" s="2" t="s">
        <v>366</v>
      </c>
      <c r="C262" s="50"/>
      <c r="D262" s="7" t="s">
        <v>13</v>
      </c>
      <c r="E262" s="50"/>
      <c r="F262" s="50"/>
      <c r="G262" s="50"/>
      <c r="H262" s="50"/>
      <c r="I262" s="7" t="s">
        <v>44</v>
      </c>
      <c r="J262" s="7" t="s">
        <v>17</v>
      </c>
      <c r="K262" s="28">
        <v>4</v>
      </c>
      <c r="L262" s="8">
        <v>62000</v>
      </c>
      <c r="M262" s="8">
        <f t="shared" si="12"/>
        <v>248000</v>
      </c>
      <c r="N262" s="21" t="str">
        <f>VLOOKUP(I262,'MÃ '!$A$2:$E$1048576,4,0)</f>
        <v>NL300147</v>
      </c>
      <c r="O262" s="21" t="str">
        <f>VLOOKUP(I262,'MÃ '!$A$2:$E$1048576,5,0)</f>
        <v>Xà lách Roman</v>
      </c>
      <c r="P262" s="21" t="str">
        <f t="shared" si="13"/>
        <v>TSG01</v>
      </c>
      <c r="Q262" s="21" t="str">
        <f>DAY(Table01[[#This Row],[NGÀY]])&amp;Table01[[#This Row],[TSG01]]&amp;Table01[[#This Row],[MÃ FAST]]</f>
        <v>13TSG01NL300147</v>
      </c>
      <c r="R262" s="21" t="str">
        <f>COUNTIF($Q$7:Q262,Q262)&amp;Q262</f>
        <v>113TSG01NL300147</v>
      </c>
      <c r="S262" s="44">
        <f>IFERROR(VLOOKUP(R262,Table1[[ct2]:[Số lượng]],13,0),0)</f>
        <v>3.6</v>
      </c>
      <c r="T262" s="45">
        <f>IFERROR(VLOOKUP(R262,Table1[[ct2]:[Giá]],14,0),Table01[[#This Row],[ĐƠN GIÁ]])</f>
        <v>62000</v>
      </c>
      <c r="U262" s="45">
        <f t="shared" si="14"/>
        <v>223200</v>
      </c>
      <c r="V262" s="32">
        <f t="shared" si="15"/>
        <v>-0.39999999999999991</v>
      </c>
      <c r="W262" s="45">
        <f>Table01[[#This Row],[THÀNH TIỀN FAST]]-Table01[[#This Row],[THÀNH TIỀN]]</f>
        <v>-24800</v>
      </c>
      <c r="X262" s="46" t="b">
        <f>Table01[[#This Row],[ĐG FAST]]=Table01[[#This Row],[ĐƠN GIÁ]]</f>
        <v>1</v>
      </c>
      <c r="Y262" s="47" t="b">
        <f>Table01[[#This Row],[THÀNH TIỀN FAST]]=Table01[[#This Row],[THÀNH TIỀN]]</f>
        <v>0</v>
      </c>
      <c r="Z262" s="48"/>
    </row>
    <row r="263" spans="1:26" x14ac:dyDescent="0.2">
      <c r="A263" s="50"/>
      <c r="B263" s="2" t="s">
        <v>367</v>
      </c>
      <c r="C263" s="50"/>
      <c r="D263" s="7" t="s">
        <v>13</v>
      </c>
      <c r="E263" s="50"/>
      <c r="F263" s="50"/>
      <c r="G263" s="50"/>
      <c r="H263" s="50"/>
      <c r="I263" s="7" t="s">
        <v>14</v>
      </c>
      <c r="J263" s="7" t="s">
        <v>15</v>
      </c>
      <c r="K263" s="28">
        <v>4</v>
      </c>
      <c r="L263" s="8">
        <v>8500</v>
      </c>
      <c r="M263" s="8">
        <f t="shared" si="12"/>
        <v>34000</v>
      </c>
      <c r="N263" s="21" t="str">
        <f>VLOOKUP(I263,'MÃ '!$A$2:$E$1048576,4,0)</f>
        <v>NL300107</v>
      </c>
      <c r="O263" s="21" t="str">
        <f>VLOOKUP(I263,'MÃ '!$A$2:$E$1048576,5,0)</f>
        <v>Ngô ngọt ( Bắp trái)</v>
      </c>
      <c r="P263" s="21" t="str">
        <f t="shared" si="13"/>
        <v>TSG01</v>
      </c>
      <c r="Q263" s="21" t="str">
        <f>DAY(Table01[[#This Row],[NGÀY]])&amp;Table01[[#This Row],[TSG01]]&amp;Table01[[#This Row],[MÃ FAST]]</f>
        <v>14TSG01NL300107</v>
      </c>
      <c r="R263" s="21" t="str">
        <f>COUNTIF($Q$7:Q263,Q263)&amp;Q263</f>
        <v>114TSG01NL300107</v>
      </c>
      <c r="S263" s="44">
        <f>IFERROR(VLOOKUP(R263,Table1[[ct2]:[Số lượng]],13,0),0)</f>
        <v>4</v>
      </c>
      <c r="T263" s="45">
        <f>IFERROR(VLOOKUP(R263,Table1[[ct2]:[Giá]],14,0),Table01[[#This Row],[ĐƠN GIÁ]])</f>
        <v>8500</v>
      </c>
      <c r="U263" s="45">
        <f t="shared" si="14"/>
        <v>34000</v>
      </c>
      <c r="V263" s="32">
        <f t="shared" si="15"/>
        <v>0</v>
      </c>
      <c r="W263" s="45">
        <f>Table01[[#This Row],[THÀNH TIỀN FAST]]-Table01[[#This Row],[THÀNH TIỀN]]</f>
        <v>0</v>
      </c>
      <c r="X263" s="46" t="b">
        <f>Table01[[#This Row],[ĐG FAST]]=Table01[[#This Row],[ĐƠN GIÁ]]</f>
        <v>1</v>
      </c>
      <c r="Y263" s="47" t="b">
        <f>Table01[[#This Row],[THÀNH TIỀN FAST]]=Table01[[#This Row],[THÀNH TIỀN]]</f>
        <v>1</v>
      </c>
      <c r="Z263" s="48"/>
    </row>
    <row r="264" spans="1:26" x14ac:dyDescent="0.2">
      <c r="A264" s="50"/>
      <c r="B264" s="2" t="s">
        <v>367</v>
      </c>
      <c r="C264" s="50"/>
      <c r="D264" s="7" t="s">
        <v>13</v>
      </c>
      <c r="E264" s="50"/>
      <c r="F264" s="50"/>
      <c r="G264" s="50"/>
      <c r="H264" s="50"/>
      <c r="I264" s="7" t="s">
        <v>20</v>
      </c>
      <c r="J264" s="7" t="s">
        <v>17</v>
      </c>
      <c r="K264" s="28">
        <v>6.5</v>
      </c>
      <c r="L264" s="8">
        <v>18000</v>
      </c>
      <c r="M264" s="8">
        <f t="shared" ref="M264:M301" si="16">K264*L264</f>
        <v>117000</v>
      </c>
      <c r="N264" s="21" t="str">
        <f>VLOOKUP(I264,'MÃ '!$A$2:$E$1048576,4,0)</f>
        <v>NL300022</v>
      </c>
      <c r="O264" s="21" t="str">
        <f>VLOOKUP(I264,'MÃ '!$A$2:$E$1048576,5,0)</f>
        <v>Cải thảo</v>
      </c>
      <c r="P264" s="21" t="str">
        <f t="shared" ref="P264:P327" si="17">$P$6</f>
        <v>TSG01</v>
      </c>
      <c r="Q264" s="21" t="str">
        <f>DAY(Table01[[#This Row],[NGÀY]])&amp;Table01[[#This Row],[TSG01]]&amp;Table01[[#This Row],[MÃ FAST]]</f>
        <v>14TSG01NL300022</v>
      </c>
      <c r="R264" s="21" t="str">
        <f>COUNTIF($Q$7:Q264,Q264)&amp;Q264</f>
        <v>114TSG01NL300022</v>
      </c>
      <c r="S264" s="44">
        <f>IFERROR(VLOOKUP(R264,Table1[[ct2]:[Số lượng]],13,0),0)</f>
        <v>6</v>
      </c>
      <c r="T264" s="45">
        <f>IFERROR(VLOOKUP(R264,Table1[[ct2]:[Giá]],14,0),Table01[[#This Row],[ĐƠN GIÁ]])</f>
        <v>18000</v>
      </c>
      <c r="U264" s="45">
        <f t="shared" ref="U264:U327" si="18">IFERROR((T264*S264),"0")</f>
        <v>108000</v>
      </c>
      <c r="V264" s="32">
        <f t="shared" ref="V264:V327" si="19">S264-K264</f>
        <v>-0.5</v>
      </c>
      <c r="W264" s="45">
        <f>Table01[[#This Row],[THÀNH TIỀN FAST]]-Table01[[#This Row],[THÀNH TIỀN]]</f>
        <v>-9000</v>
      </c>
      <c r="X264" s="46" t="b">
        <f>Table01[[#This Row],[ĐG FAST]]=Table01[[#This Row],[ĐƠN GIÁ]]</f>
        <v>1</v>
      </c>
      <c r="Y264" s="47" t="b">
        <f>Table01[[#This Row],[THÀNH TIỀN FAST]]=Table01[[#This Row],[THÀNH TIỀN]]</f>
        <v>0</v>
      </c>
      <c r="Z264" s="48"/>
    </row>
    <row r="265" spans="1:26" x14ac:dyDescent="0.2">
      <c r="A265" s="50"/>
      <c r="B265" s="2" t="s">
        <v>367</v>
      </c>
      <c r="C265" s="50"/>
      <c r="D265" s="7" t="s">
        <v>13</v>
      </c>
      <c r="E265" s="50"/>
      <c r="F265" s="50"/>
      <c r="G265" s="50"/>
      <c r="H265" s="50"/>
      <c r="I265" s="7" t="s">
        <v>21</v>
      </c>
      <c r="J265" s="7" t="s">
        <v>17</v>
      </c>
      <c r="K265" s="28">
        <v>0.5</v>
      </c>
      <c r="L265" s="8">
        <v>75000</v>
      </c>
      <c r="M265" s="8">
        <f t="shared" si="16"/>
        <v>37500</v>
      </c>
      <c r="N265" s="21" t="str">
        <f>VLOOKUP(I265,'MÃ '!$A$2:$E$1048576,4,0)</f>
        <v>NL600067</v>
      </c>
      <c r="O265" s="21" t="str">
        <f>VLOOKUP(I265,'MÃ '!$A$2:$E$1048576,5,0)</f>
        <v>Cam vàng</v>
      </c>
      <c r="P265" s="21" t="str">
        <f t="shared" si="17"/>
        <v>TSG01</v>
      </c>
      <c r="Q265" s="21" t="str">
        <f>DAY(Table01[[#This Row],[NGÀY]])&amp;Table01[[#This Row],[TSG01]]&amp;Table01[[#This Row],[MÃ FAST]]</f>
        <v>14TSG01NL600067</v>
      </c>
      <c r="R265" s="21" t="str">
        <f>COUNTIF($Q$7:Q265,Q265)&amp;Q265</f>
        <v>114TSG01NL600067</v>
      </c>
      <c r="S265" s="44">
        <f>IFERROR(VLOOKUP(R265,Table1[[ct2]:[Số lượng]],13,0),0)</f>
        <v>0.5</v>
      </c>
      <c r="T265" s="45">
        <f>IFERROR(VLOOKUP(R265,Table1[[ct2]:[Giá]],14,0),Table01[[#This Row],[ĐƠN GIÁ]])</f>
        <v>75000</v>
      </c>
      <c r="U265" s="45">
        <f t="shared" si="18"/>
        <v>37500</v>
      </c>
      <c r="V265" s="32">
        <f t="shared" si="19"/>
        <v>0</v>
      </c>
      <c r="W265" s="45">
        <f>Table01[[#This Row],[THÀNH TIỀN FAST]]-Table01[[#This Row],[THÀNH TIỀN]]</f>
        <v>0</v>
      </c>
      <c r="X265" s="46" t="b">
        <f>Table01[[#This Row],[ĐG FAST]]=Table01[[#This Row],[ĐƠN GIÁ]]</f>
        <v>1</v>
      </c>
      <c r="Y265" s="47" t="b">
        <f>Table01[[#This Row],[THÀNH TIỀN FAST]]=Table01[[#This Row],[THÀNH TIỀN]]</f>
        <v>1</v>
      </c>
      <c r="Z265" s="48"/>
    </row>
    <row r="266" spans="1:26" x14ac:dyDescent="0.2">
      <c r="A266" s="50"/>
      <c r="B266" s="2" t="s">
        <v>367</v>
      </c>
      <c r="C266" s="50"/>
      <c r="D266" s="7" t="s">
        <v>13</v>
      </c>
      <c r="E266" s="50"/>
      <c r="F266" s="50"/>
      <c r="G266" s="50"/>
      <c r="H266" s="50"/>
      <c r="I266" s="7" t="s">
        <v>48</v>
      </c>
      <c r="J266" s="7" t="s">
        <v>17</v>
      </c>
      <c r="K266" s="28">
        <v>0.5</v>
      </c>
      <c r="L266" s="8">
        <v>95000</v>
      </c>
      <c r="M266" s="8">
        <f t="shared" si="16"/>
        <v>47500</v>
      </c>
      <c r="N266" s="21" t="str">
        <f>VLOOKUP(I266,'MÃ '!$A$2:$E$1048576,4,0)</f>
        <v>NL600068</v>
      </c>
      <c r="O266" s="21" t="str">
        <f>VLOOKUP(I266,'MÃ '!$A$2:$E$1048576,5,0)</f>
        <v>Chanh vàng</v>
      </c>
      <c r="P266" s="21" t="str">
        <f t="shared" si="17"/>
        <v>TSG01</v>
      </c>
      <c r="Q266" s="21" t="str">
        <f>DAY(Table01[[#This Row],[NGÀY]])&amp;Table01[[#This Row],[TSG01]]&amp;Table01[[#This Row],[MÃ FAST]]</f>
        <v>14TSG01NL600068</v>
      </c>
      <c r="R266" s="21" t="str">
        <f>COUNTIF($Q$7:Q266,Q266)&amp;Q266</f>
        <v>114TSG01NL600068</v>
      </c>
      <c r="S266" s="44">
        <f>IFERROR(VLOOKUP(R266,Table1[[ct2]:[Số lượng]],13,0),0)</f>
        <v>0.5</v>
      </c>
      <c r="T266" s="45">
        <f>IFERROR(VLOOKUP(R266,Table1[[ct2]:[Giá]],14,0),Table01[[#This Row],[ĐƠN GIÁ]])</f>
        <v>95000</v>
      </c>
      <c r="U266" s="45">
        <f t="shared" si="18"/>
        <v>47500</v>
      </c>
      <c r="V266" s="32">
        <f t="shared" si="19"/>
        <v>0</v>
      </c>
      <c r="W266" s="45">
        <f>Table01[[#This Row],[THÀNH TIỀN FAST]]-Table01[[#This Row],[THÀNH TIỀN]]</f>
        <v>0</v>
      </c>
      <c r="X266" s="46" t="b">
        <f>Table01[[#This Row],[ĐG FAST]]=Table01[[#This Row],[ĐƠN GIÁ]]</f>
        <v>1</v>
      </c>
      <c r="Y266" s="47" t="b">
        <f>Table01[[#This Row],[THÀNH TIỀN FAST]]=Table01[[#This Row],[THÀNH TIỀN]]</f>
        <v>1</v>
      </c>
      <c r="Z266" s="48"/>
    </row>
    <row r="267" spans="1:26" x14ac:dyDescent="0.2">
      <c r="A267" s="50"/>
      <c r="B267" s="2" t="s">
        <v>367</v>
      </c>
      <c r="C267" s="50"/>
      <c r="D267" s="7" t="s">
        <v>13</v>
      </c>
      <c r="E267" s="50"/>
      <c r="F267" s="50"/>
      <c r="G267" s="50"/>
      <c r="H267" s="50"/>
      <c r="I267" s="7" t="s">
        <v>45</v>
      </c>
      <c r="J267" s="7" t="s">
        <v>17</v>
      </c>
      <c r="K267" s="28">
        <v>0.6</v>
      </c>
      <c r="L267" s="8">
        <v>13000</v>
      </c>
      <c r="M267" s="8">
        <f t="shared" si="16"/>
        <v>7800</v>
      </c>
      <c r="N267" s="21" t="str">
        <f>VLOOKUP(I267,'MÃ '!$A$2:$E$1048576,4,0)</f>
        <v>NL300033</v>
      </c>
      <c r="O267" s="21" t="str">
        <f>VLOOKUP(I267,'MÃ '!$A$2:$E$1048576,5,0)</f>
        <v>Củ cải trắng</v>
      </c>
      <c r="P267" s="21" t="str">
        <f t="shared" si="17"/>
        <v>TSG01</v>
      </c>
      <c r="Q267" s="21" t="str">
        <f>DAY(Table01[[#This Row],[NGÀY]])&amp;Table01[[#This Row],[TSG01]]&amp;Table01[[#This Row],[MÃ FAST]]</f>
        <v>14TSG01NL300033</v>
      </c>
      <c r="R267" s="21" t="str">
        <f>COUNTIF($Q$7:Q267,Q267)&amp;Q267</f>
        <v>114TSG01NL300033</v>
      </c>
      <c r="S267" s="44">
        <f>IFERROR(VLOOKUP(R267,Table1[[ct2]:[Số lượng]],13,0),0)</f>
        <v>0.6</v>
      </c>
      <c r="T267" s="45">
        <f>IFERROR(VLOOKUP(R267,Table1[[ct2]:[Giá]],14,0),Table01[[#This Row],[ĐƠN GIÁ]])</f>
        <v>13000</v>
      </c>
      <c r="U267" s="45">
        <f t="shared" si="18"/>
        <v>7800</v>
      </c>
      <c r="V267" s="32">
        <f t="shared" si="19"/>
        <v>0</v>
      </c>
      <c r="W267" s="45">
        <f>Table01[[#This Row],[THÀNH TIỀN FAST]]-Table01[[#This Row],[THÀNH TIỀN]]</f>
        <v>0</v>
      </c>
      <c r="X267" s="46" t="b">
        <f>Table01[[#This Row],[ĐG FAST]]=Table01[[#This Row],[ĐƠN GIÁ]]</f>
        <v>1</v>
      </c>
      <c r="Y267" s="47" t="b">
        <f>Table01[[#This Row],[THÀNH TIỀN FAST]]=Table01[[#This Row],[THÀNH TIỀN]]</f>
        <v>1</v>
      </c>
      <c r="Z267" s="48"/>
    </row>
    <row r="268" spans="1:26" x14ac:dyDescent="0.2">
      <c r="A268" s="50"/>
      <c r="B268" s="2" t="s">
        <v>367</v>
      </c>
      <c r="C268" s="50"/>
      <c r="D268" s="7" t="s">
        <v>13</v>
      </c>
      <c r="E268" s="50"/>
      <c r="F268" s="50"/>
      <c r="G268" s="50"/>
      <c r="H268" s="50"/>
      <c r="I268" s="7" t="s">
        <v>24</v>
      </c>
      <c r="J268" s="7" t="s">
        <v>17</v>
      </c>
      <c r="K268" s="28">
        <v>0.8</v>
      </c>
      <c r="L268" s="8">
        <v>47000</v>
      </c>
      <c r="M268" s="8">
        <f t="shared" si="16"/>
        <v>37600</v>
      </c>
      <c r="N268" s="21" t="str">
        <f>VLOOKUP(I268,'MÃ '!$A$2:$E$1048576,4,0)</f>
        <v>NL300036</v>
      </c>
      <c r="O268" s="21" t="str">
        <f>VLOOKUP(I268,'MÃ '!$A$2:$E$1048576,5,0)</f>
        <v>Củ sen</v>
      </c>
      <c r="P268" s="21" t="str">
        <f t="shared" si="17"/>
        <v>TSG01</v>
      </c>
      <c r="Q268" s="21" t="str">
        <f>DAY(Table01[[#This Row],[NGÀY]])&amp;Table01[[#This Row],[TSG01]]&amp;Table01[[#This Row],[MÃ FAST]]</f>
        <v>14TSG01NL300036</v>
      </c>
      <c r="R268" s="21" t="str">
        <f>COUNTIF($Q$7:Q268,Q268)&amp;Q268</f>
        <v>114TSG01NL300036</v>
      </c>
      <c r="S268" s="44">
        <f>IFERROR(VLOOKUP(R268,Table1[[ct2]:[Số lượng]],13,0),0)</f>
        <v>0.8</v>
      </c>
      <c r="T268" s="45">
        <f>IFERROR(VLOOKUP(R268,Table1[[ct2]:[Giá]],14,0),Table01[[#This Row],[ĐƠN GIÁ]])</f>
        <v>47000</v>
      </c>
      <c r="U268" s="45">
        <f t="shared" si="18"/>
        <v>37600</v>
      </c>
      <c r="V268" s="32">
        <f t="shared" si="19"/>
        <v>0</v>
      </c>
      <c r="W268" s="45">
        <f>Table01[[#This Row],[THÀNH TIỀN FAST]]-Table01[[#This Row],[THÀNH TIỀN]]</f>
        <v>0</v>
      </c>
      <c r="X268" s="46" t="b">
        <f>Table01[[#This Row],[ĐG FAST]]=Table01[[#This Row],[ĐƠN GIÁ]]</f>
        <v>1</v>
      </c>
      <c r="Y268" s="47" t="b">
        <f>Table01[[#This Row],[THÀNH TIỀN FAST]]=Table01[[#This Row],[THÀNH TIỀN]]</f>
        <v>1</v>
      </c>
      <c r="Z268" s="48"/>
    </row>
    <row r="269" spans="1:26" x14ac:dyDescent="0.2">
      <c r="A269" s="50"/>
      <c r="B269" s="2" t="s">
        <v>367</v>
      </c>
      <c r="C269" s="50"/>
      <c r="D269" s="7" t="s">
        <v>13</v>
      </c>
      <c r="E269" s="50"/>
      <c r="F269" s="50"/>
      <c r="G269" s="50"/>
      <c r="H269" s="50"/>
      <c r="I269" s="7" t="s">
        <v>25</v>
      </c>
      <c r="J269" s="7" t="s">
        <v>17</v>
      </c>
      <c r="K269" s="28">
        <v>15</v>
      </c>
      <c r="L269" s="8">
        <v>18000</v>
      </c>
      <c r="M269" s="8">
        <f t="shared" si="16"/>
        <v>270000</v>
      </c>
      <c r="N269" s="21" t="str">
        <f>VLOOKUP(I269,'MÃ '!$A$2:$E$1048576,4,0)</f>
        <v>NL600004</v>
      </c>
      <c r="O269" s="21" t="str">
        <f>VLOOKUP(I269,'MÃ '!$A$2:$E$1048576,5,0)</f>
        <v>Dưa hấu</v>
      </c>
      <c r="P269" s="21" t="str">
        <f t="shared" si="17"/>
        <v>TSG01</v>
      </c>
      <c r="Q269" s="21" t="str">
        <f>DAY(Table01[[#This Row],[NGÀY]])&amp;Table01[[#This Row],[TSG01]]&amp;Table01[[#This Row],[MÃ FAST]]</f>
        <v>14TSG01NL600004</v>
      </c>
      <c r="R269" s="21" t="str">
        <f>COUNTIF($Q$7:Q269,Q269)&amp;Q269</f>
        <v>114TSG01NL600004</v>
      </c>
      <c r="S269" s="44">
        <f>IFERROR(VLOOKUP(R269,Table1[[ct2]:[Số lượng]],13,0),0)</f>
        <v>15</v>
      </c>
      <c r="T269" s="45">
        <f>IFERROR(VLOOKUP(R269,Table1[[ct2]:[Giá]],14,0),Table01[[#This Row],[ĐƠN GIÁ]])</f>
        <v>18000</v>
      </c>
      <c r="U269" s="45">
        <f t="shared" si="18"/>
        <v>270000</v>
      </c>
      <c r="V269" s="32">
        <f t="shared" si="19"/>
        <v>0</v>
      </c>
      <c r="W269" s="45">
        <f>Table01[[#This Row],[THÀNH TIỀN FAST]]-Table01[[#This Row],[THÀNH TIỀN]]</f>
        <v>0</v>
      </c>
      <c r="X269" s="46" t="b">
        <f>Table01[[#This Row],[ĐG FAST]]=Table01[[#This Row],[ĐƠN GIÁ]]</f>
        <v>1</v>
      </c>
      <c r="Y269" s="47" t="b">
        <f>Table01[[#This Row],[THÀNH TIỀN FAST]]=Table01[[#This Row],[THÀNH TIỀN]]</f>
        <v>1</v>
      </c>
      <c r="Z269" s="48"/>
    </row>
    <row r="270" spans="1:26" x14ac:dyDescent="0.2">
      <c r="A270" s="50"/>
      <c r="B270" s="2" t="s">
        <v>367</v>
      </c>
      <c r="C270" s="50"/>
      <c r="D270" s="7" t="s">
        <v>13</v>
      </c>
      <c r="E270" s="50"/>
      <c r="F270" s="50"/>
      <c r="G270" s="50"/>
      <c r="H270" s="50"/>
      <c r="I270" s="7" t="s">
        <v>26</v>
      </c>
      <c r="J270" s="7" t="s">
        <v>17</v>
      </c>
      <c r="K270" s="28">
        <v>0.4</v>
      </c>
      <c r="L270" s="8">
        <v>30000</v>
      </c>
      <c r="M270" s="8">
        <f t="shared" si="16"/>
        <v>12000</v>
      </c>
      <c r="N270" s="21" t="str">
        <f>VLOOKUP(I270,'MÃ '!$A$2:$E$1048576,4,0)</f>
        <v>NL300053</v>
      </c>
      <c r="O270" s="21" t="str">
        <f>VLOOKUP(I270,'MÃ '!$A$2:$E$1048576,5,0)</f>
        <v>Gừng ta</v>
      </c>
      <c r="P270" s="21" t="str">
        <f t="shared" si="17"/>
        <v>TSG01</v>
      </c>
      <c r="Q270" s="21" t="str">
        <f>DAY(Table01[[#This Row],[NGÀY]])&amp;Table01[[#This Row],[TSG01]]&amp;Table01[[#This Row],[MÃ FAST]]</f>
        <v>14TSG01NL300053</v>
      </c>
      <c r="R270" s="21" t="str">
        <f>COUNTIF($Q$7:Q270,Q270)&amp;Q270</f>
        <v>114TSG01NL300053</v>
      </c>
      <c r="S270" s="44">
        <f>IFERROR(VLOOKUP(R270,Table1[[ct2]:[Số lượng]],13,0),0)</f>
        <v>0.4</v>
      </c>
      <c r="T270" s="45">
        <f>IFERROR(VLOOKUP(R270,Table1[[ct2]:[Giá]],14,0),Table01[[#This Row],[ĐƠN GIÁ]])</f>
        <v>30000</v>
      </c>
      <c r="U270" s="45">
        <f t="shared" si="18"/>
        <v>12000</v>
      </c>
      <c r="V270" s="32">
        <f t="shared" si="19"/>
        <v>0</v>
      </c>
      <c r="W270" s="45">
        <f>Table01[[#This Row],[THÀNH TIỀN FAST]]-Table01[[#This Row],[THÀNH TIỀN]]</f>
        <v>0</v>
      </c>
      <c r="X270" s="46" t="b">
        <f>Table01[[#This Row],[ĐG FAST]]=Table01[[#This Row],[ĐƠN GIÁ]]</f>
        <v>1</v>
      </c>
      <c r="Y270" s="47" t="b">
        <f>Table01[[#This Row],[THÀNH TIỀN FAST]]=Table01[[#This Row],[THÀNH TIỀN]]</f>
        <v>1</v>
      </c>
      <c r="Z270" s="48"/>
    </row>
    <row r="271" spans="1:26" x14ac:dyDescent="0.2">
      <c r="A271" s="50"/>
      <c r="B271" s="2" t="s">
        <v>367</v>
      </c>
      <c r="C271" s="50"/>
      <c r="D271" s="7" t="s">
        <v>13</v>
      </c>
      <c r="E271" s="50"/>
      <c r="F271" s="50"/>
      <c r="G271" s="50"/>
      <c r="H271" s="50"/>
      <c r="I271" s="7" t="s">
        <v>27</v>
      </c>
      <c r="J271" s="7" t="s">
        <v>17</v>
      </c>
      <c r="K271" s="28">
        <v>1</v>
      </c>
      <c r="L271" s="8">
        <v>55000</v>
      </c>
      <c r="M271" s="8">
        <f t="shared" si="16"/>
        <v>55000</v>
      </c>
      <c r="N271" s="21" t="str">
        <f>VLOOKUP(I271,'MÃ '!$A$2:$E$1048576,4,0)</f>
        <v>NL300058</v>
      </c>
      <c r="O271" s="21" t="str">
        <f>VLOOKUP(I271,'MÃ '!$A$2:$E$1048576,5,0)</f>
        <v>Hành lá</v>
      </c>
      <c r="P271" s="21" t="str">
        <f t="shared" si="17"/>
        <v>TSG01</v>
      </c>
      <c r="Q271" s="21" t="str">
        <f>DAY(Table01[[#This Row],[NGÀY]])&amp;Table01[[#This Row],[TSG01]]&amp;Table01[[#This Row],[MÃ FAST]]</f>
        <v>14TSG01NL300058</v>
      </c>
      <c r="R271" s="21" t="str">
        <f>COUNTIF($Q$7:Q271,Q271)&amp;Q271</f>
        <v>114TSG01NL300058</v>
      </c>
      <c r="S271" s="44">
        <f>IFERROR(VLOOKUP(R271,Table1[[ct2]:[Số lượng]],13,0),0)</f>
        <v>0.8</v>
      </c>
      <c r="T271" s="45">
        <f>IFERROR(VLOOKUP(R271,Table1[[ct2]:[Giá]],14,0),Table01[[#This Row],[ĐƠN GIÁ]])</f>
        <v>55000</v>
      </c>
      <c r="U271" s="45">
        <f t="shared" si="18"/>
        <v>44000</v>
      </c>
      <c r="V271" s="32">
        <f t="shared" si="19"/>
        <v>-0.19999999999999996</v>
      </c>
      <c r="W271" s="45">
        <f>Table01[[#This Row],[THÀNH TIỀN FAST]]-Table01[[#This Row],[THÀNH TIỀN]]</f>
        <v>-11000</v>
      </c>
      <c r="X271" s="46" t="b">
        <f>Table01[[#This Row],[ĐG FAST]]=Table01[[#This Row],[ĐƠN GIÁ]]</f>
        <v>1</v>
      </c>
      <c r="Y271" s="47" t="b">
        <f>Table01[[#This Row],[THÀNH TIỀN FAST]]=Table01[[#This Row],[THÀNH TIỀN]]</f>
        <v>0</v>
      </c>
      <c r="Z271" s="48"/>
    </row>
    <row r="272" spans="1:26" x14ac:dyDescent="0.2">
      <c r="A272" s="50"/>
      <c r="B272" s="2" t="s">
        <v>367</v>
      </c>
      <c r="C272" s="50"/>
      <c r="D272" s="7" t="s">
        <v>13</v>
      </c>
      <c r="E272" s="50"/>
      <c r="F272" s="50"/>
      <c r="G272" s="50"/>
      <c r="H272" s="50"/>
      <c r="I272" s="7" t="s">
        <v>28</v>
      </c>
      <c r="J272" s="7" t="s">
        <v>29</v>
      </c>
      <c r="K272" s="28">
        <v>1</v>
      </c>
      <c r="L272" s="8">
        <v>80000</v>
      </c>
      <c r="M272" s="8">
        <f t="shared" si="16"/>
        <v>80000</v>
      </c>
      <c r="N272" s="21" t="str">
        <f>VLOOKUP(I272,'MÃ '!$A$2:$E$1048576,4,0)</f>
        <v>NL300218</v>
      </c>
      <c r="O272" s="21" t="str">
        <f>VLOOKUP(I272,'MÃ '!$A$2:$E$1048576,5,0)</f>
        <v>Hoa cúc (decor) bó</v>
      </c>
      <c r="P272" s="21" t="str">
        <f t="shared" si="17"/>
        <v>TSG01</v>
      </c>
      <c r="Q272" s="21" t="str">
        <f>DAY(Table01[[#This Row],[NGÀY]])&amp;Table01[[#This Row],[TSG01]]&amp;Table01[[#This Row],[MÃ FAST]]</f>
        <v>14TSG01NL300218</v>
      </c>
      <c r="R272" s="21" t="str">
        <f>COUNTIF($Q$7:Q272,Q272)&amp;Q272</f>
        <v>114TSG01NL300218</v>
      </c>
      <c r="S272" s="44">
        <f>IFERROR(VLOOKUP(R272,Table1[[ct2]:[Số lượng]],13,0),0)</f>
        <v>1</v>
      </c>
      <c r="T272" s="45">
        <f>IFERROR(VLOOKUP(R272,Table1[[ct2]:[Giá]],14,0),Table01[[#This Row],[ĐƠN GIÁ]])</f>
        <v>40000</v>
      </c>
      <c r="U272" s="45">
        <f t="shared" si="18"/>
        <v>40000</v>
      </c>
      <c r="V272" s="32">
        <f t="shared" si="19"/>
        <v>0</v>
      </c>
      <c r="W272" s="45">
        <f>Table01[[#This Row],[THÀNH TIỀN FAST]]-Table01[[#This Row],[THÀNH TIỀN]]</f>
        <v>-40000</v>
      </c>
      <c r="X272" s="46" t="b">
        <f>Table01[[#This Row],[ĐG FAST]]=Table01[[#This Row],[ĐƠN GIÁ]]</f>
        <v>0</v>
      </c>
      <c r="Y272" s="47" t="b">
        <f>Table01[[#This Row],[THÀNH TIỀN FAST]]=Table01[[#This Row],[THÀNH TIỀN]]</f>
        <v>0</v>
      </c>
      <c r="Z272" s="48"/>
    </row>
    <row r="273" spans="1:26" x14ac:dyDescent="0.2">
      <c r="A273" s="50"/>
      <c r="B273" s="2" t="s">
        <v>367</v>
      </c>
      <c r="C273" s="50"/>
      <c r="D273" s="7" t="s">
        <v>13</v>
      </c>
      <c r="E273" s="50"/>
      <c r="F273" s="50"/>
      <c r="G273" s="50"/>
      <c r="H273" s="50"/>
      <c r="I273" s="7" t="s">
        <v>30</v>
      </c>
      <c r="J273" s="7" t="s">
        <v>17</v>
      </c>
      <c r="K273" s="28">
        <v>0.3</v>
      </c>
      <c r="L273" s="8">
        <v>65000</v>
      </c>
      <c r="M273" s="8">
        <f t="shared" si="16"/>
        <v>19500</v>
      </c>
      <c r="N273" s="21" t="str">
        <f>VLOOKUP(I273,'MÃ '!$A$2:$E$1048576,4,0)</f>
        <v>NL300062</v>
      </c>
      <c r="O273" s="21" t="str">
        <f>VLOOKUP(I273,'MÃ '!$A$2:$E$1048576,5,0)</f>
        <v>Húng Bạc Hà</v>
      </c>
      <c r="P273" s="21" t="str">
        <f t="shared" si="17"/>
        <v>TSG01</v>
      </c>
      <c r="Q273" s="21" t="str">
        <f>DAY(Table01[[#This Row],[NGÀY]])&amp;Table01[[#This Row],[TSG01]]&amp;Table01[[#This Row],[MÃ FAST]]</f>
        <v>14TSG01NL300062</v>
      </c>
      <c r="R273" s="21" t="str">
        <f>COUNTIF($Q$7:Q273,Q273)&amp;Q273</f>
        <v>114TSG01NL300062</v>
      </c>
      <c r="S273" s="44">
        <f>IFERROR(VLOOKUP(R273,Table1[[ct2]:[Số lượng]],13,0),0)</f>
        <v>0.3</v>
      </c>
      <c r="T273" s="45">
        <f>IFERROR(VLOOKUP(R273,Table1[[ct2]:[Giá]],14,0),Table01[[#This Row],[ĐƠN GIÁ]])</f>
        <v>65000</v>
      </c>
      <c r="U273" s="45">
        <f t="shared" si="18"/>
        <v>19500</v>
      </c>
      <c r="V273" s="32">
        <f t="shared" si="19"/>
        <v>0</v>
      </c>
      <c r="W273" s="45">
        <f>Table01[[#This Row],[THÀNH TIỀN FAST]]-Table01[[#This Row],[THÀNH TIỀN]]</f>
        <v>0</v>
      </c>
      <c r="X273" s="46" t="b">
        <f>Table01[[#This Row],[ĐG FAST]]=Table01[[#This Row],[ĐƠN GIÁ]]</f>
        <v>1</v>
      </c>
      <c r="Y273" s="47" t="b">
        <f>Table01[[#This Row],[THÀNH TIỀN FAST]]=Table01[[#This Row],[THÀNH TIỀN]]</f>
        <v>1</v>
      </c>
      <c r="Z273" s="48"/>
    </row>
    <row r="274" spans="1:26" x14ac:dyDescent="0.2">
      <c r="A274" s="50"/>
      <c r="B274" s="2" t="s">
        <v>367</v>
      </c>
      <c r="C274" s="50"/>
      <c r="D274" s="7" t="s">
        <v>13</v>
      </c>
      <c r="E274" s="50"/>
      <c r="F274" s="50"/>
      <c r="G274" s="50"/>
      <c r="H274" s="50"/>
      <c r="I274" s="7" t="s">
        <v>33</v>
      </c>
      <c r="J274" s="7" t="s">
        <v>17</v>
      </c>
      <c r="K274" s="28">
        <v>2.5</v>
      </c>
      <c r="L274" s="8">
        <v>22000</v>
      </c>
      <c r="M274" s="8">
        <f t="shared" si="16"/>
        <v>55000</v>
      </c>
      <c r="N274" s="21" t="str">
        <f>VLOOKUP(I274,'MÃ '!$A$2:$E$1048576,4,0)</f>
        <v>NL300084</v>
      </c>
      <c r="O274" s="21" t="str">
        <f>VLOOKUP(I274,'MÃ '!$A$2:$E$1048576,5,0)</f>
        <v>Mồng tơi nhặt</v>
      </c>
      <c r="P274" s="21" t="str">
        <f t="shared" si="17"/>
        <v>TSG01</v>
      </c>
      <c r="Q274" s="21" t="str">
        <f>DAY(Table01[[#This Row],[NGÀY]])&amp;Table01[[#This Row],[TSG01]]&amp;Table01[[#This Row],[MÃ FAST]]</f>
        <v>14TSG01NL300084</v>
      </c>
      <c r="R274" s="21" t="str">
        <f>COUNTIF($Q$7:Q274,Q274)&amp;Q274</f>
        <v>114TSG01NL300084</v>
      </c>
      <c r="S274" s="44">
        <f>IFERROR(VLOOKUP(R274,Table1[[ct2]:[Số lượng]],13,0),0)</f>
        <v>2.2000000000000002</v>
      </c>
      <c r="T274" s="45">
        <f>IFERROR(VLOOKUP(R274,Table1[[ct2]:[Giá]],14,0),Table01[[#This Row],[ĐƠN GIÁ]])</f>
        <v>22000</v>
      </c>
      <c r="U274" s="45">
        <f t="shared" si="18"/>
        <v>48400.000000000007</v>
      </c>
      <c r="V274" s="32">
        <f t="shared" si="19"/>
        <v>-0.29999999999999982</v>
      </c>
      <c r="W274" s="45">
        <f>Table01[[#This Row],[THÀNH TIỀN FAST]]-Table01[[#This Row],[THÀNH TIỀN]]</f>
        <v>-6599.9999999999927</v>
      </c>
      <c r="X274" s="46" t="b">
        <f>Table01[[#This Row],[ĐG FAST]]=Table01[[#This Row],[ĐƠN GIÁ]]</f>
        <v>1</v>
      </c>
      <c r="Y274" s="47" t="b">
        <f>Table01[[#This Row],[THÀNH TIỀN FAST]]=Table01[[#This Row],[THÀNH TIỀN]]</f>
        <v>0</v>
      </c>
      <c r="Z274" s="48"/>
    </row>
    <row r="275" spans="1:26" x14ac:dyDescent="0.2">
      <c r="A275" s="50"/>
      <c r="B275" s="2" t="s">
        <v>367</v>
      </c>
      <c r="C275" s="50"/>
      <c r="D275" s="7" t="s">
        <v>13</v>
      </c>
      <c r="E275" s="50"/>
      <c r="F275" s="50"/>
      <c r="G275" s="50"/>
      <c r="H275" s="50"/>
      <c r="I275" s="7" t="s">
        <v>34</v>
      </c>
      <c r="J275" s="7" t="s">
        <v>17</v>
      </c>
      <c r="K275" s="28">
        <v>1</v>
      </c>
      <c r="L275" s="8">
        <v>145000</v>
      </c>
      <c r="M275" s="8">
        <f t="shared" si="16"/>
        <v>145000</v>
      </c>
      <c r="N275" s="21" t="str">
        <f>VLOOKUP(I275,'MÃ '!$A$2:$E$1048576,4,0)</f>
        <v>NL300090</v>
      </c>
      <c r="O275" s="21" t="str">
        <f>VLOOKUP(I275,'MÃ '!$A$2:$E$1048576,5,0)</f>
        <v>Nấm đông cô tươi</v>
      </c>
      <c r="P275" s="21" t="str">
        <f t="shared" si="17"/>
        <v>TSG01</v>
      </c>
      <c r="Q275" s="21" t="str">
        <f>DAY(Table01[[#This Row],[NGÀY]])&amp;Table01[[#This Row],[TSG01]]&amp;Table01[[#This Row],[MÃ FAST]]</f>
        <v>14TSG01NL300090</v>
      </c>
      <c r="R275" s="21" t="str">
        <f>COUNTIF($Q$7:Q275,Q275)&amp;Q275</f>
        <v>114TSG01NL300090</v>
      </c>
      <c r="S275" s="44">
        <f>IFERROR(VLOOKUP(R275,Table1[[ct2]:[Số lượng]],13,0),0)</f>
        <v>1</v>
      </c>
      <c r="T275" s="45">
        <f>IFERROR(VLOOKUP(R275,Table1[[ct2]:[Giá]],14,0),Table01[[#This Row],[ĐƠN GIÁ]])</f>
        <v>145000</v>
      </c>
      <c r="U275" s="45">
        <f t="shared" si="18"/>
        <v>145000</v>
      </c>
      <c r="V275" s="32">
        <f t="shared" si="19"/>
        <v>0</v>
      </c>
      <c r="W275" s="45">
        <f>Table01[[#This Row],[THÀNH TIỀN FAST]]-Table01[[#This Row],[THÀNH TIỀN]]</f>
        <v>0</v>
      </c>
      <c r="X275" s="46" t="b">
        <f>Table01[[#This Row],[ĐG FAST]]=Table01[[#This Row],[ĐƠN GIÁ]]</f>
        <v>1</v>
      </c>
      <c r="Y275" s="47" t="b">
        <f>Table01[[#This Row],[THÀNH TIỀN FAST]]=Table01[[#This Row],[THÀNH TIỀN]]</f>
        <v>1</v>
      </c>
      <c r="Z275" s="48"/>
    </row>
    <row r="276" spans="1:26" x14ac:dyDescent="0.2">
      <c r="A276" s="50"/>
      <c r="B276" s="2" t="s">
        <v>367</v>
      </c>
      <c r="C276" s="50"/>
      <c r="D276" s="7" t="s">
        <v>13</v>
      </c>
      <c r="E276" s="50"/>
      <c r="F276" s="50"/>
      <c r="G276" s="50"/>
      <c r="H276" s="50"/>
      <c r="I276" s="7" t="s">
        <v>35</v>
      </c>
      <c r="J276" s="7" t="s">
        <v>17</v>
      </c>
      <c r="K276" s="28">
        <v>3</v>
      </c>
      <c r="L276" s="8">
        <v>47000</v>
      </c>
      <c r="M276" s="8">
        <f t="shared" si="16"/>
        <v>141000</v>
      </c>
      <c r="N276" s="21" t="str">
        <f>VLOOKUP(I276,'MÃ '!$A$2:$E$1048576,4,0)</f>
        <v>NL300091</v>
      </c>
      <c r="O276" s="21" t="str">
        <f>VLOOKUP(I276,'MÃ '!$A$2:$E$1048576,5,0)</f>
        <v>Nấm đùi gà</v>
      </c>
      <c r="P276" s="21" t="str">
        <f t="shared" si="17"/>
        <v>TSG01</v>
      </c>
      <c r="Q276" s="21" t="str">
        <f>DAY(Table01[[#This Row],[NGÀY]])&amp;Table01[[#This Row],[TSG01]]&amp;Table01[[#This Row],[MÃ FAST]]</f>
        <v>14TSG01NL300091</v>
      </c>
      <c r="R276" s="21" t="str">
        <f>COUNTIF($Q$7:Q276,Q276)&amp;Q276</f>
        <v>114TSG01NL300091</v>
      </c>
      <c r="S276" s="44">
        <f>IFERROR(VLOOKUP(R276,Table1[[ct2]:[Số lượng]],13,0),0)</f>
        <v>3</v>
      </c>
      <c r="T276" s="45">
        <f>IFERROR(VLOOKUP(R276,Table1[[ct2]:[Giá]],14,0),Table01[[#This Row],[ĐƠN GIÁ]])</f>
        <v>47000</v>
      </c>
      <c r="U276" s="45">
        <f t="shared" si="18"/>
        <v>141000</v>
      </c>
      <c r="V276" s="32">
        <f t="shared" si="19"/>
        <v>0</v>
      </c>
      <c r="W276" s="45">
        <f>Table01[[#This Row],[THÀNH TIỀN FAST]]-Table01[[#This Row],[THÀNH TIỀN]]</f>
        <v>0</v>
      </c>
      <c r="X276" s="46" t="b">
        <f>Table01[[#This Row],[ĐG FAST]]=Table01[[#This Row],[ĐƠN GIÁ]]</f>
        <v>1</v>
      </c>
      <c r="Y276" s="47" t="b">
        <f>Table01[[#This Row],[THÀNH TIỀN FAST]]=Table01[[#This Row],[THÀNH TIỀN]]</f>
        <v>1</v>
      </c>
      <c r="Z276" s="48"/>
    </row>
    <row r="277" spans="1:26" x14ac:dyDescent="0.2">
      <c r="A277" s="50"/>
      <c r="B277" s="2" t="s">
        <v>367</v>
      </c>
      <c r="C277" s="50"/>
      <c r="D277" s="7" t="s">
        <v>13</v>
      </c>
      <c r="E277" s="50"/>
      <c r="F277" s="50"/>
      <c r="G277" s="50"/>
      <c r="H277" s="50"/>
      <c r="I277" s="7" t="s">
        <v>50</v>
      </c>
      <c r="J277" s="7" t="s">
        <v>17</v>
      </c>
      <c r="K277" s="28">
        <v>15</v>
      </c>
      <c r="L277" s="8">
        <v>45000</v>
      </c>
      <c r="M277" s="8">
        <f t="shared" si="16"/>
        <v>675000</v>
      </c>
      <c r="N277" s="21" t="str">
        <f>VLOOKUP(I277,'MÃ '!$A$2:$E$1048576,4,0)</f>
        <v>NL300096</v>
      </c>
      <c r="O277" s="21" t="str">
        <f>VLOOKUP(I277,'MÃ '!$A$2:$E$1048576,5,0)</f>
        <v>Nấm kim châm tươi</v>
      </c>
      <c r="P277" s="21" t="str">
        <f t="shared" si="17"/>
        <v>TSG01</v>
      </c>
      <c r="Q277" s="21" t="str">
        <f>DAY(Table01[[#This Row],[NGÀY]])&amp;Table01[[#This Row],[TSG01]]&amp;Table01[[#This Row],[MÃ FAST]]</f>
        <v>14TSG01NL300096</v>
      </c>
      <c r="R277" s="21" t="str">
        <f>COUNTIF($Q$7:Q277,Q277)&amp;Q277</f>
        <v>114TSG01NL300096</v>
      </c>
      <c r="S277" s="44">
        <f>IFERROR(VLOOKUP(R277,Table1[[ct2]:[Số lượng]],13,0),0)</f>
        <v>15</v>
      </c>
      <c r="T277" s="45">
        <f>IFERROR(VLOOKUP(R277,Table1[[ct2]:[Giá]],14,0),Table01[[#This Row],[ĐƠN GIÁ]])</f>
        <v>45000</v>
      </c>
      <c r="U277" s="45">
        <f t="shared" si="18"/>
        <v>675000</v>
      </c>
      <c r="V277" s="32">
        <f t="shared" si="19"/>
        <v>0</v>
      </c>
      <c r="W277" s="45">
        <f>Table01[[#This Row],[THÀNH TIỀN FAST]]-Table01[[#This Row],[THÀNH TIỀN]]</f>
        <v>0</v>
      </c>
      <c r="X277" s="46" t="b">
        <f>Table01[[#This Row],[ĐG FAST]]=Table01[[#This Row],[ĐƠN GIÁ]]</f>
        <v>1</v>
      </c>
      <c r="Y277" s="47" t="b">
        <f>Table01[[#This Row],[THÀNH TIỀN FAST]]=Table01[[#This Row],[THÀNH TIỀN]]</f>
        <v>1</v>
      </c>
      <c r="Z277" s="48"/>
    </row>
    <row r="278" spans="1:26" x14ac:dyDescent="0.2">
      <c r="A278" s="50"/>
      <c r="B278" s="2" t="s">
        <v>367</v>
      </c>
      <c r="C278" s="50"/>
      <c r="D278" s="7" t="s">
        <v>13</v>
      </c>
      <c r="E278" s="50"/>
      <c r="F278" s="50"/>
      <c r="G278" s="50"/>
      <c r="H278" s="50"/>
      <c r="I278" s="7" t="s">
        <v>38</v>
      </c>
      <c r="J278" s="7" t="s">
        <v>17</v>
      </c>
      <c r="K278" s="28">
        <v>3</v>
      </c>
      <c r="L278" s="8">
        <v>95000</v>
      </c>
      <c r="M278" s="8">
        <f t="shared" si="16"/>
        <v>285000</v>
      </c>
      <c r="N278" s="21" t="str">
        <f>VLOOKUP(I278,'MÃ '!$A$2:$E$1048576,4,0)</f>
        <v>NL300098</v>
      </c>
      <c r="O278" s="21" t="str">
        <f>VLOOKUP(I278,'MÃ '!$A$2:$E$1048576,5,0)</f>
        <v>Nấm Linh Chi trắng</v>
      </c>
      <c r="P278" s="21" t="str">
        <f t="shared" si="17"/>
        <v>TSG01</v>
      </c>
      <c r="Q278" s="21" t="str">
        <f>DAY(Table01[[#This Row],[NGÀY]])&amp;Table01[[#This Row],[TSG01]]&amp;Table01[[#This Row],[MÃ FAST]]</f>
        <v>14TSG01NL300098</v>
      </c>
      <c r="R278" s="21" t="str">
        <f>COUNTIF($Q$7:Q278,Q278)&amp;Q278</f>
        <v>114TSG01NL300098</v>
      </c>
      <c r="S278" s="44">
        <f>IFERROR(VLOOKUP(R278,Table1[[ct2]:[Số lượng]],13,0),0)</f>
        <v>3</v>
      </c>
      <c r="T278" s="45">
        <f>IFERROR(VLOOKUP(R278,Table1[[ct2]:[Giá]],14,0),Table01[[#This Row],[ĐƠN GIÁ]])</f>
        <v>95000</v>
      </c>
      <c r="U278" s="45">
        <f t="shared" si="18"/>
        <v>285000</v>
      </c>
      <c r="V278" s="32">
        <f t="shared" si="19"/>
        <v>0</v>
      </c>
      <c r="W278" s="45">
        <f>Table01[[#This Row],[THÀNH TIỀN FAST]]-Table01[[#This Row],[THÀNH TIỀN]]</f>
        <v>0</v>
      </c>
      <c r="X278" s="46" t="b">
        <f>Table01[[#This Row],[ĐG FAST]]=Table01[[#This Row],[ĐƠN GIÁ]]</f>
        <v>1</v>
      </c>
      <c r="Y278" s="47" t="b">
        <f>Table01[[#This Row],[THÀNH TIỀN FAST]]=Table01[[#This Row],[THÀNH TIỀN]]</f>
        <v>1</v>
      </c>
      <c r="Z278" s="48"/>
    </row>
    <row r="279" spans="1:26" x14ac:dyDescent="0.2">
      <c r="A279" s="50"/>
      <c r="B279" s="2" t="s">
        <v>367</v>
      </c>
      <c r="C279" s="50"/>
      <c r="D279" s="7" t="s">
        <v>13</v>
      </c>
      <c r="E279" s="50"/>
      <c r="F279" s="50"/>
      <c r="G279" s="50"/>
      <c r="H279" s="50"/>
      <c r="I279" s="7" t="s">
        <v>39</v>
      </c>
      <c r="J279" s="7" t="s">
        <v>17</v>
      </c>
      <c r="K279" s="28">
        <v>1</v>
      </c>
      <c r="L279" s="8">
        <v>45000</v>
      </c>
      <c r="M279" s="8">
        <f t="shared" si="16"/>
        <v>45000</v>
      </c>
      <c r="N279" s="21" t="str">
        <f>VLOOKUP(I279,'MÃ '!$A$2:$E$1048576,4,0)</f>
        <v>NL300085</v>
      </c>
      <c r="O279" s="21" t="str">
        <f>VLOOKUP(I279,'MÃ '!$A$2:$E$1048576,5,0)</f>
        <v>Mùi ta ( Ngò rí )</v>
      </c>
      <c r="P279" s="21" t="str">
        <f t="shared" si="17"/>
        <v>TSG01</v>
      </c>
      <c r="Q279" s="21" t="str">
        <f>DAY(Table01[[#This Row],[NGÀY]])&amp;Table01[[#This Row],[TSG01]]&amp;Table01[[#This Row],[MÃ FAST]]</f>
        <v>14TSG01NL300085</v>
      </c>
      <c r="R279" s="21" t="str">
        <f>COUNTIF($Q$7:Q279,Q279)&amp;Q279</f>
        <v>114TSG01NL300085</v>
      </c>
      <c r="S279" s="44">
        <f>IFERROR(VLOOKUP(R279,Table1[[ct2]:[Số lượng]],13,0),0)</f>
        <v>0.8</v>
      </c>
      <c r="T279" s="45">
        <f>IFERROR(VLOOKUP(R279,Table1[[ct2]:[Giá]],14,0),Table01[[#This Row],[ĐƠN GIÁ]])</f>
        <v>45000</v>
      </c>
      <c r="U279" s="45">
        <f t="shared" si="18"/>
        <v>36000</v>
      </c>
      <c r="V279" s="32">
        <f t="shared" si="19"/>
        <v>-0.19999999999999996</v>
      </c>
      <c r="W279" s="45">
        <f>Table01[[#This Row],[THÀNH TIỀN FAST]]-Table01[[#This Row],[THÀNH TIỀN]]</f>
        <v>-9000</v>
      </c>
      <c r="X279" s="46" t="b">
        <f>Table01[[#This Row],[ĐG FAST]]=Table01[[#This Row],[ĐƠN GIÁ]]</f>
        <v>1</v>
      </c>
      <c r="Y279" s="47" t="b">
        <f>Table01[[#This Row],[THÀNH TIỀN FAST]]=Table01[[#This Row],[THÀNH TIỀN]]</f>
        <v>0</v>
      </c>
      <c r="Z279" s="48"/>
    </row>
    <row r="280" spans="1:26" x14ac:dyDescent="0.2">
      <c r="A280" s="50"/>
      <c r="B280" s="2" t="s">
        <v>367</v>
      </c>
      <c r="C280" s="50"/>
      <c r="D280" s="7" t="s">
        <v>13</v>
      </c>
      <c r="E280" s="50"/>
      <c r="F280" s="50"/>
      <c r="G280" s="50"/>
      <c r="H280" s="50"/>
      <c r="I280" s="7" t="s">
        <v>41</v>
      </c>
      <c r="J280" s="7" t="s">
        <v>17</v>
      </c>
      <c r="K280" s="28">
        <v>10</v>
      </c>
      <c r="L280" s="8">
        <v>21000</v>
      </c>
      <c r="M280" s="8">
        <f t="shared" si="16"/>
        <v>210000</v>
      </c>
      <c r="N280" s="21" t="str">
        <f>VLOOKUP(I280,'MÃ '!$A$2:$E$1048576,4,0)</f>
        <v>NL300119</v>
      </c>
      <c r="O280" s="21" t="str">
        <f>VLOOKUP(I280,'MÃ '!$A$2:$E$1048576,5,0)</f>
        <v>Quất ( Tắc trái )</v>
      </c>
      <c r="P280" s="21" t="str">
        <f t="shared" si="17"/>
        <v>TSG01</v>
      </c>
      <c r="Q280" s="21" t="str">
        <f>DAY(Table01[[#This Row],[NGÀY]])&amp;Table01[[#This Row],[TSG01]]&amp;Table01[[#This Row],[MÃ FAST]]</f>
        <v>14TSG01NL300119</v>
      </c>
      <c r="R280" s="21" t="str">
        <f>COUNTIF($Q$7:Q280,Q280)&amp;Q280</f>
        <v>114TSG01NL300119</v>
      </c>
      <c r="S280" s="44">
        <f>IFERROR(VLOOKUP(R280,Table1[[ct2]:[Số lượng]],13,0),0)</f>
        <v>10</v>
      </c>
      <c r="T280" s="45">
        <f>IFERROR(VLOOKUP(R280,Table1[[ct2]:[Giá]],14,0),Table01[[#This Row],[ĐƠN GIÁ]])</f>
        <v>21000</v>
      </c>
      <c r="U280" s="45">
        <f t="shared" si="18"/>
        <v>210000</v>
      </c>
      <c r="V280" s="32">
        <f t="shared" si="19"/>
        <v>0</v>
      </c>
      <c r="W280" s="45">
        <f>Table01[[#This Row],[THÀNH TIỀN FAST]]-Table01[[#This Row],[THÀNH TIỀN]]</f>
        <v>0</v>
      </c>
      <c r="X280" s="46" t="b">
        <f>Table01[[#This Row],[ĐG FAST]]=Table01[[#This Row],[ĐƠN GIÁ]]</f>
        <v>1</v>
      </c>
      <c r="Y280" s="47" t="b">
        <f>Table01[[#This Row],[THÀNH TIỀN FAST]]=Table01[[#This Row],[THÀNH TIỀN]]</f>
        <v>1</v>
      </c>
      <c r="Z280" s="48"/>
    </row>
    <row r="281" spans="1:26" x14ac:dyDescent="0.2">
      <c r="A281" s="50"/>
      <c r="B281" s="2" t="s">
        <v>367</v>
      </c>
      <c r="C281" s="50"/>
      <c r="D281" s="7" t="s">
        <v>13</v>
      </c>
      <c r="E281" s="50"/>
      <c r="F281" s="50"/>
      <c r="G281" s="50"/>
      <c r="H281" s="50"/>
      <c r="I281" s="7" t="s">
        <v>42</v>
      </c>
      <c r="J281" s="7" t="s">
        <v>17</v>
      </c>
      <c r="K281" s="28">
        <v>3</v>
      </c>
      <c r="L281" s="8">
        <v>38000</v>
      </c>
      <c r="M281" s="8">
        <f t="shared" si="16"/>
        <v>114000</v>
      </c>
      <c r="N281" s="21" t="str">
        <f>VLOOKUP(I281,'MÃ '!$A$2:$E$1048576,4,0)</f>
        <v>NL300018</v>
      </c>
      <c r="O281" s="21" t="str">
        <f>VLOOKUP(I281,'MÃ '!$A$2:$E$1048576,5,0)</f>
        <v>Cải cúc</v>
      </c>
      <c r="P281" s="21" t="str">
        <f t="shared" si="17"/>
        <v>TSG01</v>
      </c>
      <c r="Q281" s="21" t="str">
        <f>DAY(Table01[[#This Row],[NGÀY]])&amp;Table01[[#This Row],[TSG01]]&amp;Table01[[#This Row],[MÃ FAST]]</f>
        <v>14TSG01NL300018</v>
      </c>
      <c r="R281" s="21" t="str">
        <f>COUNTIF($Q$7:Q281,Q281)&amp;Q281</f>
        <v>114TSG01NL300018</v>
      </c>
      <c r="S281" s="44">
        <f>IFERROR(VLOOKUP(R281,Table1[[ct2]:[Số lượng]],13,0),0)</f>
        <v>3</v>
      </c>
      <c r="T281" s="45">
        <f>IFERROR(VLOOKUP(R281,Table1[[ct2]:[Giá]],14,0),Table01[[#This Row],[ĐƠN GIÁ]])</f>
        <v>38000</v>
      </c>
      <c r="U281" s="45">
        <f t="shared" si="18"/>
        <v>114000</v>
      </c>
      <c r="V281" s="32">
        <f t="shared" si="19"/>
        <v>0</v>
      </c>
      <c r="W281" s="45">
        <f>Table01[[#This Row],[THÀNH TIỀN FAST]]-Table01[[#This Row],[THÀNH TIỀN]]</f>
        <v>0</v>
      </c>
      <c r="X281" s="46" t="b">
        <f>Table01[[#This Row],[ĐG FAST]]=Table01[[#This Row],[ĐƠN GIÁ]]</f>
        <v>1</v>
      </c>
      <c r="Y281" s="47" t="b">
        <f>Table01[[#This Row],[THÀNH TIỀN FAST]]=Table01[[#This Row],[THÀNH TIỀN]]</f>
        <v>1</v>
      </c>
      <c r="Z281" s="48"/>
    </row>
    <row r="282" spans="1:26" x14ac:dyDescent="0.2">
      <c r="A282" s="50"/>
      <c r="B282" s="2" t="s">
        <v>367</v>
      </c>
      <c r="C282" s="50"/>
      <c r="D282" s="7" t="s">
        <v>13</v>
      </c>
      <c r="E282" s="50"/>
      <c r="F282" s="50"/>
      <c r="G282" s="50"/>
      <c r="H282" s="50"/>
      <c r="I282" s="7" t="s">
        <v>43</v>
      </c>
      <c r="J282" s="7" t="s">
        <v>17</v>
      </c>
      <c r="K282" s="28">
        <v>1</v>
      </c>
      <c r="L282" s="8">
        <v>50000</v>
      </c>
      <c r="M282" s="8">
        <f t="shared" si="16"/>
        <v>50000</v>
      </c>
      <c r="N282" s="21" t="str">
        <f>VLOOKUP(I282,'MÃ '!$A$2:$E$1048576,4,0)</f>
        <v>NL300142</v>
      </c>
      <c r="O282" s="21" t="str">
        <f>VLOOKUP(I282,'MÃ '!$A$2:$E$1048576,5,0)</f>
        <v>Tỏi bóc</v>
      </c>
      <c r="P282" s="21" t="str">
        <f t="shared" si="17"/>
        <v>TSG01</v>
      </c>
      <c r="Q282" s="21" t="str">
        <f>DAY(Table01[[#This Row],[NGÀY]])&amp;Table01[[#This Row],[TSG01]]&amp;Table01[[#This Row],[MÃ FAST]]</f>
        <v>14TSG01NL300142</v>
      </c>
      <c r="R282" s="21" t="str">
        <f>COUNTIF($Q$7:Q282,Q282)&amp;Q282</f>
        <v>114TSG01NL300142</v>
      </c>
      <c r="S282" s="44">
        <f>IFERROR(VLOOKUP(R282,Table1[[ct2]:[Số lượng]],13,0),0)</f>
        <v>1</v>
      </c>
      <c r="T282" s="45">
        <f>IFERROR(VLOOKUP(R282,Table1[[ct2]:[Giá]],14,0),Table01[[#This Row],[ĐƠN GIÁ]])</f>
        <v>50000</v>
      </c>
      <c r="U282" s="45">
        <f t="shared" si="18"/>
        <v>50000</v>
      </c>
      <c r="V282" s="32">
        <f t="shared" si="19"/>
        <v>0</v>
      </c>
      <c r="W282" s="45">
        <f>Table01[[#This Row],[THÀNH TIỀN FAST]]-Table01[[#This Row],[THÀNH TIỀN]]</f>
        <v>0</v>
      </c>
      <c r="X282" s="46" t="b">
        <f>Table01[[#This Row],[ĐG FAST]]=Table01[[#This Row],[ĐƠN GIÁ]]</f>
        <v>1</v>
      </c>
      <c r="Y282" s="47" t="b">
        <f>Table01[[#This Row],[THÀNH TIỀN FAST]]=Table01[[#This Row],[THÀNH TIỀN]]</f>
        <v>1</v>
      </c>
      <c r="Z282" s="48"/>
    </row>
    <row r="283" spans="1:26" x14ac:dyDescent="0.2">
      <c r="A283" s="50"/>
      <c r="B283" s="2" t="s">
        <v>367</v>
      </c>
      <c r="C283" s="50"/>
      <c r="D283" s="7" t="s">
        <v>13</v>
      </c>
      <c r="E283" s="50"/>
      <c r="F283" s="50"/>
      <c r="G283" s="50"/>
      <c r="H283" s="50"/>
      <c r="I283" s="7" t="s">
        <v>44</v>
      </c>
      <c r="J283" s="7" t="s">
        <v>17</v>
      </c>
      <c r="K283" s="28">
        <v>5</v>
      </c>
      <c r="L283" s="8">
        <v>62000</v>
      </c>
      <c r="M283" s="8">
        <f t="shared" si="16"/>
        <v>310000</v>
      </c>
      <c r="N283" s="21" t="str">
        <f>VLOOKUP(I283,'MÃ '!$A$2:$E$1048576,4,0)</f>
        <v>NL300147</v>
      </c>
      <c r="O283" s="21" t="str">
        <f>VLOOKUP(I283,'MÃ '!$A$2:$E$1048576,5,0)</f>
        <v>Xà lách Roman</v>
      </c>
      <c r="P283" s="21" t="str">
        <f t="shared" si="17"/>
        <v>TSG01</v>
      </c>
      <c r="Q283" s="21" t="str">
        <f>DAY(Table01[[#This Row],[NGÀY]])&amp;Table01[[#This Row],[TSG01]]&amp;Table01[[#This Row],[MÃ FAST]]</f>
        <v>14TSG01NL300147</v>
      </c>
      <c r="R283" s="21" t="str">
        <f>COUNTIF($Q$7:Q283,Q283)&amp;Q283</f>
        <v>114TSG01NL300147</v>
      </c>
      <c r="S283" s="44">
        <f>IFERROR(VLOOKUP(R283,Table1[[ct2]:[Số lượng]],13,0),0)</f>
        <v>5</v>
      </c>
      <c r="T283" s="45">
        <f>IFERROR(VLOOKUP(R283,Table1[[ct2]:[Giá]],14,0),Table01[[#This Row],[ĐƠN GIÁ]])</f>
        <v>62000</v>
      </c>
      <c r="U283" s="45">
        <f t="shared" si="18"/>
        <v>310000</v>
      </c>
      <c r="V283" s="32">
        <f t="shared" si="19"/>
        <v>0</v>
      </c>
      <c r="W283" s="45">
        <f>Table01[[#This Row],[THÀNH TIỀN FAST]]-Table01[[#This Row],[THÀNH TIỀN]]</f>
        <v>0</v>
      </c>
      <c r="X283" s="46" t="b">
        <f>Table01[[#This Row],[ĐG FAST]]=Table01[[#This Row],[ĐƠN GIÁ]]</f>
        <v>1</v>
      </c>
      <c r="Y283" s="47" t="b">
        <f>Table01[[#This Row],[THÀNH TIỀN FAST]]=Table01[[#This Row],[THÀNH TIỀN]]</f>
        <v>1</v>
      </c>
      <c r="Z283" s="48"/>
    </row>
    <row r="284" spans="1:26" x14ac:dyDescent="0.2">
      <c r="A284" s="50"/>
      <c r="B284" s="2" t="s">
        <v>368</v>
      </c>
      <c r="C284" s="50"/>
      <c r="D284" s="7" t="s">
        <v>13</v>
      </c>
      <c r="E284" s="50"/>
      <c r="F284" s="50"/>
      <c r="G284" s="50"/>
      <c r="H284" s="50"/>
      <c r="I284" s="7" t="s">
        <v>19</v>
      </c>
      <c r="J284" s="7" t="s">
        <v>17</v>
      </c>
      <c r="K284" s="28">
        <v>2</v>
      </c>
      <c r="L284" s="8">
        <v>50000</v>
      </c>
      <c r="M284" s="8">
        <f t="shared" si="16"/>
        <v>100000</v>
      </c>
      <c r="N284" s="21" t="str">
        <f>VLOOKUP(I284,'MÃ '!$A$2:$E$1048576,4,0)</f>
        <v>NL300013</v>
      </c>
      <c r="O284" s="21" t="str">
        <f>VLOOKUP(I284,'MÃ '!$A$2:$E$1048576,5,0)</f>
        <v>Cà chua</v>
      </c>
      <c r="P284" s="21" t="str">
        <f t="shared" si="17"/>
        <v>TSG01</v>
      </c>
      <c r="Q284" s="21" t="str">
        <f>DAY(Table01[[#This Row],[NGÀY]])&amp;Table01[[#This Row],[TSG01]]&amp;Table01[[#This Row],[MÃ FAST]]</f>
        <v>15TSG01NL300013</v>
      </c>
      <c r="R284" s="21" t="str">
        <f>COUNTIF($Q$7:Q284,Q284)&amp;Q284</f>
        <v>115TSG01NL300013</v>
      </c>
      <c r="S284" s="44">
        <f>IFERROR(VLOOKUP(R284,Table1[[ct2]:[Số lượng]],13,0),0)</f>
        <v>2</v>
      </c>
      <c r="T284" s="45">
        <f>IFERROR(VLOOKUP(R284,Table1[[ct2]:[Giá]],14,0),Table01[[#This Row],[ĐƠN GIÁ]])</f>
        <v>50000</v>
      </c>
      <c r="U284" s="45">
        <f t="shared" si="18"/>
        <v>100000</v>
      </c>
      <c r="V284" s="32">
        <f t="shared" si="19"/>
        <v>0</v>
      </c>
      <c r="W284" s="45">
        <f>Table01[[#This Row],[THÀNH TIỀN FAST]]-Table01[[#This Row],[THÀNH TIỀN]]</f>
        <v>0</v>
      </c>
      <c r="X284" s="46" t="b">
        <f>Table01[[#This Row],[ĐG FAST]]=Table01[[#This Row],[ĐƠN GIÁ]]</f>
        <v>1</v>
      </c>
      <c r="Y284" s="47" t="b">
        <f>Table01[[#This Row],[THÀNH TIỀN FAST]]=Table01[[#This Row],[THÀNH TIỀN]]</f>
        <v>1</v>
      </c>
      <c r="Z284" s="48"/>
    </row>
    <row r="285" spans="1:26" x14ac:dyDescent="0.2">
      <c r="A285" s="50"/>
      <c r="B285" s="2" t="s">
        <v>368</v>
      </c>
      <c r="C285" s="50"/>
      <c r="D285" s="7" t="s">
        <v>13</v>
      </c>
      <c r="E285" s="50"/>
      <c r="F285" s="50"/>
      <c r="G285" s="50"/>
      <c r="H285" s="50"/>
      <c r="I285" s="7" t="s">
        <v>20</v>
      </c>
      <c r="J285" s="7" t="s">
        <v>17</v>
      </c>
      <c r="K285" s="28">
        <v>10</v>
      </c>
      <c r="L285" s="8">
        <v>18000</v>
      </c>
      <c r="M285" s="8">
        <f t="shared" si="16"/>
        <v>180000</v>
      </c>
      <c r="N285" s="21" t="str">
        <f>VLOOKUP(I285,'MÃ '!$A$2:$E$1048576,4,0)</f>
        <v>NL300022</v>
      </c>
      <c r="O285" s="21" t="str">
        <f>VLOOKUP(I285,'MÃ '!$A$2:$E$1048576,5,0)</f>
        <v>Cải thảo</v>
      </c>
      <c r="P285" s="21" t="str">
        <f t="shared" si="17"/>
        <v>TSG01</v>
      </c>
      <c r="Q285" s="21" t="str">
        <f>DAY(Table01[[#This Row],[NGÀY]])&amp;Table01[[#This Row],[TSG01]]&amp;Table01[[#This Row],[MÃ FAST]]</f>
        <v>15TSG01NL300022</v>
      </c>
      <c r="R285" s="21" t="str">
        <f>COUNTIF($Q$7:Q285,Q285)&amp;Q285</f>
        <v>115TSG01NL300022</v>
      </c>
      <c r="S285" s="44">
        <f>IFERROR(VLOOKUP(R285,Table1[[ct2]:[Số lượng]],13,0),0)</f>
        <v>8.5</v>
      </c>
      <c r="T285" s="45">
        <f>IFERROR(VLOOKUP(R285,Table1[[ct2]:[Giá]],14,0),Table01[[#This Row],[ĐƠN GIÁ]])</f>
        <v>18000</v>
      </c>
      <c r="U285" s="45">
        <f t="shared" si="18"/>
        <v>153000</v>
      </c>
      <c r="V285" s="32">
        <f t="shared" si="19"/>
        <v>-1.5</v>
      </c>
      <c r="W285" s="45">
        <f>Table01[[#This Row],[THÀNH TIỀN FAST]]-Table01[[#This Row],[THÀNH TIỀN]]</f>
        <v>-27000</v>
      </c>
      <c r="X285" s="46" t="b">
        <f>Table01[[#This Row],[ĐG FAST]]=Table01[[#This Row],[ĐƠN GIÁ]]</f>
        <v>1</v>
      </c>
      <c r="Y285" s="47" t="b">
        <f>Table01[[#This Row],[THÀNH TIỀN FAST]]=Table01[[#This Row],[THÀNH TIỀN]]</f>
        <v>0</v>
      </c>
      <c r="Z285" s="48"/>
    </row>
    <row r="286" spans="1:26" x14ac:dyDescent="0.2">
      <c r="A286" s="50"/>
      <c r="B286" s="2" t="s">
        <v>368</v>
      </c>
      <c r="C286" s="50"/>
      <c r="D286" s="7" t="s">
        <v>13</v>
      </c>
      <c r="E286" s="50"/>
      <c r="F286" s="50"/>
      <c r="G286" s="50"/>
      <c r="H286" s="50"/>
      <c r="I286" s="7" t="s">
        <v>23</v>
      </c>
      <c r="J286" s="7" t="s">
        <v>17</v>
      </c>
      <c r="K286" s="28">
        <v>1.1000000000000001</v>
      </c>
      <c r="L286" s="8">
        <v>22000</v>
      </c>
      <c r="M286" s="8">
        <f t="shared" si="16"/>
        <v>24200.000000000004</v>
      </c>
      <c r="N286" s="21" t="str">
        <f>VLOOKUP(I286,'MÃ '!$A$2:$E$1048576,4,0)</f>
        <v>NL300029</v>
      </c>
      <c r="O286" s="21" t="str">
        <f>VLOOKUP(I286,'MÃ '!$A$2:$E$1048576,5,0)</f>
        <v>Chanh</v>
      </c>
      <c r="P286" s="21" t="str">
        <f t="shared" si="17"/>
        <v>TSG01</v>
      </c>
      <c r="Q286" s="21" t="str">
        <f>DAY(Table01[[#This Row],[NGÀY]])&amp;Table01[[#This Row],[TSG01]]&amp;Table01[[#This Row],[MÃ FAST]]</f>
        <v>15TSG01NL300029</v>
      </c>
      <c r="R286" s="21" t="str">
        <f>COUNTIF($Q$7:Q286,Q286)&amp;Q286</f>
        <v>115TSG01NL300029</v>
      </c>
      <c r="S286" s="44">
        <f>IFERROR(VLOOKUP(R286,Table1[[ct2]:[Số lượng]],13,0),0)</f>
        <v>1.1000000000000001</v>
      </c>
      <c r="T286" s="45">
        <f>IFERROR(VLOOKUP(R286,Table1[[ct2]:[Giá]],14,0),Table01[[#This Row],[ĐƠN GIÁ]])</f>
        <v>22000</v>
      </c>
      <c r="U286" s="45">
        <f t="shared" si="18"/>
        <v>24200.000000000004</v>
      </c>
      <c r="V286" s="32">
        <f t="shared" si="19"/>
        <v>0</v>
      </c>
      <c r="W286" s="45">
        <f>Table01[[#This Row],[THÀNH TIỀN FAST]]-Table01[[#This Row],[THÀNH TIỀN]]</f>
        <v>0</v>
      </c>
      <c r="X286" s="46" t="b">
        <f>Table01[[#This Row],[ĐG FAST]]=Table01[[#This Row],[ĐƠN GIÁ]]</f>
        <v>1</v>
      </c>
      <c r="Y286" s="47" t="b">
        <f>Table01[[#This Row],[THÀNH TIỀN FAST]]=Table01[[#This Row],[THÀNH TIỀN]]</f>
        <v>1</v>
      </c>
      <c r="Z286" s="48"/>
    </row>
    <row r="287" spans="1:26" x14ac:dyDescent="0.2">
      <c r="A287" s="50"/>
      <c r="B287" s="2" t="s">
        <v>368</v>
      </c>
      <c r="C287" s="50"/>
      <c r="D287" s="7" t="s">
        <v>13</v>
      </c>
      <c r="E287" s="50"/>
      <c r="F287" s="50"/>
      <c r="G287" s="50"/>
      <c r="H287" s="50"/>
      <c r="I287" s="7" t="s">
        <v>24</v>
      </c>
      <c r="J287" s="7" t="s">
        <v>17</v>
      </c>
      <c r="K287" s="28">
        <v>2</v>
      </c>
      <c r="L287" s="8">
        <v>47000</v>
      </c>
      <c r="M287" s="8">
        <f t="shared" si="16"/>
        <v>94000</v>
      </c>
      <c r="N287" s="21" t="str">
        <f>VLOOKUP(I287,'MÃ '!$A$2:$E$1048576,4,0)</f>
        <v>NL300036</v>
      </c>
      <c r="O287" s="21" t="str">
        <f>VLOOKUP(I287,'MÃ '!$A$2:$E$1048576,5,0)</f>
        <v>Củ sen</v>
      </c>
      <c r="P287" s="21" t="str">
        <f t="shared" si="17"/>
        <v>TSG01</v>
      </c>
      <c r="Q287" s="21" t="str">
        <f>DAY(Table01[[#This Row],[NGÀY]])&amp;Table01[[#This Row],[TSG01]]&amp;Table01[[#This Row],[MÃ FAST]]</f>
        <v>15TSG01NL300036</v>
      </c>
      <c r="R287" s="21" t="str">
        <f>COUNTIF($Q$7:Q287,Q287)&amp;Q287</f>
        <v>115TSG01NL300036</v>
      </c>
      <c r="S287" s="44">
        <f>IFERROR(VLOOKUP(R287,Table1[[ct2]:[Số lượng]],13,0),0)</f>
        <v>2</v>
      </c>
      <c r="T287" s="45">
        <f>IFERROR(VLOOKUP(R287,Table1[[ct2]:[Giá]],14,0),Table01[[#This Row],[ĐƠN GIÁ]])</f>
        <v>47000</v>
      </c>
      <c r="U287" s="45">
        <f t="shared" si="18"/>
        <v>94000</v>
      </c>
      <c r="V287" s="32">
        <f t="shared" si="19"/>
        <v>0</v>
      </c>
      <c r="W287" s="45">
        <f>Table01[[#This Row],[THÀNH TIỀN FAST]]-Table01[[#This Row],[THÀNH TIỀN]]</f>
        <v>0</v>
      </c>
      <c r="X287" s="46" t="b">
        <f>Table01[[#This Row],[ĐG FAST]]=Table01[[#This Row],[ĐƠN GIÁ]]</f>
        <v>1</v>
      </c>
      <c r="Y287" s="47" t="b">
        <f>Table01[[#This Row],[THÀNH TIỀN FAST]]=Table01[[#This Row],[THÀNH TIỀN]]</f>
        <v>1</v>
      </c>
      <c r="Z287" s="48"/>
    </row>
    <row r="288" spans="1:26" x14ac:dyDescent="0.2">
      <c r="A288" s="50"/>
      <c r="B288" s="2" t="s">
        <v>368</v>
      </c>
      <c r="C288" s="50"/>
      <c r="D288" s="7" t="s">
        <v>13</v>
      </c>
      <c r="E288" s="50"/>
      <c r="F288" s="50"/>
      <c r="G288" s="50"/>
      <c r="H288" s="50"/>
      <c r="I288" s="7" t="s">
        <v>25</v>
      </c>
      <c r="J288" s="7" t="s">
        <v>17</v>
      </c>
      <c r="K288" s="28">
        <v>20</v>
      </c>
      <c r="L288" s="8">
        <v>18000</v>
      </c>
      <c r="M288" s="8">
        <f t="shared" si="16"/>
        <v>360000</v>
      </c>
      <c r="N288" s="21" t="str">
        <f>VLOOKUP(I288,'MÃ '!$A$2:$E$1048576,4,0)</f>
        <v>NL600004</v>
      </c>
      <c r="O288" s="21" t="str">
        <f>VLOOKUP(I288,'MÃ '!$A$2:$E$1048576,5,0)</f>
        <v>Dưa hấu</v>
      </c>
      <c r="P288" s="21" t="str">
        <f t="shared" si="17"/>
        <v>TSG01</v>
      </c>
      <c r="Q288" s="21" t="str">
        <f>DAY(Table01[[#This Row],[NGÀY]])&amp;Table01[[#This Row],[TSG01]]&amp;Table01[[#This Row],[MÃ FAST]]</f>
        <v>15TSG01NL600004</v>
      </c>
      <c r="R288" s="21" t="str">
        <f>COUNTIF($Q$7:Q288,Q288)&amp;Q288</f>
        <v>115TSG01NL600004</v>
      </c>
      <c r="S288" s="44">
        <f>IFERROR(VLOOKUP(R288,Table1[[ct2]:[Số lượng]],13,0),0)</f>
        <v>20</v>
      </c>
      <c r="T288" s="45">
        <f>IFERROR(VLOOKUP(R288,Table1[[ct2]:[Giá]],14,0),Table01[[#This Row],[ĐƠN GIÁ]])</f>
        <v>18000</v>
      </c>
      <c r="U288" s="45">
        <f t="shared" si="18"/>
        <v>360000</v>
      </c>
      <c r="V288" s="32">
        <f t="shared" si="19"/>
        <v>0</v>
      </c>
      <c r="W288" s="45">
        <f>Table01[[#This Row],[THÀNH TIỀN FAST]]-Table01[[#This Row],[THÀNH TIỀN]]</f>
        <v>0</v>
      </c>
      <c r="X288" s="46" t="b">
        <f>Table01[[#This Row],[ĐG FAST]]=Table01[[#This Row],[ĐƠN GIÁ]]</f>
        <v>1</v>
      </c>
      <c r="Y288" s="47" t="b">
        <f>Table01[[#This Row],[THÀNH TIỀN FAST]]=Table01[[#This Row],[THÀNH TIỀN]]</f>
        <v>1</v>
      </c>
      <c r="Z288" s="48"/>
    </row>
    <row r="289" spans="1:26" x14ac:dyDescent="0.2">
      <c r="A289" s="50"/>
      <c r="B289" s="2" t="s">
        <v>368</v>
      </c>
      <c r="C289" s="50"/>
      <c r="D289" s="7" t="s">
        <v>13</v>
      </c>
      <c r="E289" s="50"/>
      <c r="F289" s="50"/>
      <c r="G289" s="50"/>
      <c r="H289" s="50"/>
      <c r="I289" s="7" t="s">
        <v>27</v>
      </c>
      <c r="J289" s="7" t="s">
        <v>17</v>
      </c>
      <c r="K289" s="28">
        <v>1</v>
      </c>
      <c r="L289" s="8">
        <v>55000</v>
      </c>
      <c r="M289" s="8">
        <f t="shared" si="16"/>
        <v>55000</v>
      </c>
      <c r="N289" s="21" t="str">
        <f>VLOOKUP(I289,'MÃ '!$A$2:$E$1048576,4,0)</f>
        <v>NL300058</v>
      </c>
      <c r="O289" s="21" t="str">
        <f>VLOOKUP(I289,'MÃ '!$A$2:$E$1048576,5,0)</f>
        <v>Hành lá</v>
      </c>
      <c r="P289" s="21" t="str">
        <f t="shared" si="17"/>
        <v>TSG01</v>
      </c>
      <c r="Q289" s="21" t="str">
        <f>DAY(Table01[[#This Row],[NGÀY]])&amp;Table01[[#This Row],[TSG01]]&amp;Table01[[#This Row],[MÃ FAST]]</f>
        <v>15TSG01NL300058</v>
      </c>
      <c r="R289" s="21" t="str">
        <f>COUNTIF($Q$7:Q289,Q289)&amp;Q289</f>
        <v>115TSG01NL300058</v>
      </c>
      <c r="S289" s="44">
        <f>IFERROR(VLOOKUP(R289,Table1[[ct2]:[Số lượng]],13,0),0)</f>
        <v>1</v>
      </c>
      <c r="T289" s="45">
        <f>IFERROR(VLOOKUP(R289,Table1[[ct2]:[Giá]],14,0),Table01[[#This Row],[ĐƠN GIÁ]])</f>
        <v>55000</v>
      </c>
      <c r="U289" s="45">
        <f t="shared" si="18"/>
        <v>55000</v>
      </c>
      <c r="V289" s="32">
        <f t="shared" si="19"/>
        <v>0</v>
      </c>
      <c r="W289" s="45">
        <f>Table01[[#This Row],[THÀNH TIỀN FAST]]-Table01[[#This Row],[THÀNH TIỀN]]</f>
        <v>0</v>
      </c>
      <c r="X289" s="46" t="b">
        <f>Table01[[#This Row],[ĐG FAST]]=Table01[[#This Row],[ĐƠN GIÁ]]</f>
        <v>1</v>
      </c>
      <c r="Y289" s="47" t="b">
        <f>Table01[[#This Row],[THÀNH TIỀN FAST]]=Table01[[#This Row],[THÀNH TIỀN]]</f>
        <v>1</v>
      </c>
      <c r="Z289" s="48"/>
    </row>
    <row r="290" spans="1:26" x14ac:dyDescent="0.2">
      <c r="A290" s="50"/>
      <c r="B290" s="2" t="s">
        <v>368</v>
      </c>
      <c r="C290" s="50"/>
      <c r="D290" s="7" t="s">
        <v>13</v>
      </c>
      <c r="E290" s="50"/>
      <c r="F290" s="50"/>
      <c r="G290" s="50"/>
      <c r="H290" s="50"/>
      <c r="I290" s="7" t="s">
        <v>28</v>
      </c>
      <c r="J290" s="7" t="s">
        <v>29</v>
      </c>
      <c r="K290" s="28">
        <v>1</v>
      </c>
      <c r="L290" s="8">
        <v>80000</v>
      </c>
      <c r="M290" s="8">
        <f t="shared" si="16"/>
        <v>80000</v>
      </c>
      <c r="N290" s="21" t="str">
        <f>VLOOKUP(I290,'MÃ '!$A$2:$E$1048576,4,0)</f>
        <v>NL300218</v>
      </c>
      <c r="O290" s="21" t="str">
        <f>VLOOKUP(I290,'MÃ '!$A$2:$E$1048576,5,0)</f>
        <v>Hoa cúc (decor) bó</v>
      </c>
      <c r="P290" s="21" t="str">
        <f t="shared" si="17"/>
        <v>TSG01</v>
      </c>
      <c r="Q290" s="21" t="str">
        <f>DAY(Table01[[#This Row],[NGÀY]])&amp;Table01[[#This Row],[TSG01]]&amp;Table01[[#This Row],[MÃ FAST]]</f>
        <v>15TSG01NL300218</v>
      </c>
      <c r="R290" s="21" t="str">
        <f>COUNTIF($Q$7:Q290,Q290)&amp;Q290</f>
        <v>115TSG01NL300218</v>
      </c>
      <c r="S290" s="44">
        <f>IFERROR(VLOOKUP(R290,Table1[[ct2]:[Số lượng]],13,0),0)</f>
        <v>1</v>
      </c>
      <c r="T290" s="45">
        <f>IFERROR(VLOOKUP(R290,Table1[[ct2]:[Giá]],14,0),Table01[[#This Row],[ĐƠN GIÁ]])</f>
        <v>40000</v>
      </c>
      <c r="U290" s="45">
        <f t="shared" si="18"/>
        <v>40000</v>
      </c>
      <c r="V290" s="32">
        <f t="shared" si="19"/>
        <v>0</v>
      </c>
      <c r="W290" s="45">
        <f>Table01[[#This Row],[THÀNH TIỀN FAST]]-Table01[[#This Row],[THÀNH TIỀN]]</f>
        <v>-40000</v>
      </c>
      <c r="X290" s="46" t="b">
        <f>Table01[[#This Row],[ĐG FAST]]=Table01[[#This Row],[ĐƠN GIÁ]]</f>
        <v>0</v>
      </c>
      <c r="Y290" s="47" t="b">
        <f>Table01[[#This Row],[THÀNH TIỀN FAST]]=Table01[[#This Row],[THÀNH TIỀN]]</f>
        <v>0</v>
      </c>
      <c r="Z290" s="48"/>
    </row>
    <row r="291" spans="1:26" x14ac:dyDescent="0.2">
      <c r="A291" s="50"/>
      <c r="B291" s="2" t="s">
        <v>368</v>
      </c>
      <c r="C291" s="50"/>
      <c r="D291" s="7" t="s">
        <v>13</v>
      </c>
      <c r="E291" s="50"/>
      <c r="F291" s="50"/>
      <c r="G291" s="50"/>
      <c r="H291" s="50"/>
      <c r="I291" s="7" t="s">
        <v>34</v>
      </c>
      <c r="J291" s="7" t="s">
        <v>17</v>
      </c>
      <c r="K291" s="28">
        <v>4</v>
      </c>
      <c r="L291" s="8">
        <v>145000</v>
      </c>
      <c r="M291" s="8">
        <f t="shared" si="16"/>
        <v>580000</v>
      </c>
      <c r="N291" s="21" t="str">
        <f>VLOOKUP(I291,'MÃ '!$A$2:$E$1048576,4,0)</f>
        <v>NL300090</v>
      </c>
      <c r="O291" s="21" t="str">
        <f>VLOOKUP(I291,'MÃ '!$A$2:$E$1048576,5,0)</f>
        <v>Nấm đông cô tươi</v>
      </c>
      <c r="P291" s="21" t="str">
        <f t="shared" si="17"/>
        <v>TSG01</v>
      </c>
      <c r="Q291" s="21" t="str">
        <f>DAY(Table01[[#This Row],[NGÀY]])&amp;Table01[[#This Row],[TSG01]]&amp;Table01[[#This Row],[MÃ FAST]]</f>
        <v>15TSG01NL300090</v>
      </c>
      <c r="R291" s="21" t="str">
        <f>COUNTIF($Q$7:Q291,Q291)&amp;Q291</f>
        <v>115TSG01NL300090</v>
      </c>
      <c r="S291" s="44">
        <f>IFERROR(VLOOKUP(R291,Table1[[ct2]:[Số lượng]],13,0),0)</f>
        <v>4</v>
      </c>
      <c r="T291" s="45">
        <f>IFERROR(VLOOKUP(R291,Table1[[ct2]:[Giá]],14,0),Table01[[#This Row],[ĐƠN GIÁ]])</f>
        <v>145000</v>
      </c>
      <c r="U291" s="45">
        <f t="shared" si="18"/>
        <v>580000</v>
      </c>
      <c r="V291" s="32">
        <f t="shared" si="19"/>
        <v>0</v>
      </c>
      <c r="W291" s="45">
        <f>Table01[[#This Row],[THÀNH TIỀN FAST]]-Table01[[#This Row],[THÀNH TIỀN]]</f>
        <v>0</v>
      </c>
      <c r="X291" s="46" t="b">
        <f>Table01[[#This Row],[ĐG FAST]]=Table01[[#This Row],[ĐƠN GIÁ]]</f>
        <v>1</v>
      </c>
      <c r="Y291" s="47" t="b">
        <f>Table01[[#This Row],[THÀNH TIỀN FAST]]=Table01[[#This Row],[THÀNH TIỀN]]</f>
        <v>1</v>
      </c>
      <c r="Z291" s="48"/>
    </row>
    <row r="292" spans="1:26" x14ac:dyDescent="0.2">
      <c r="A292" s="50"/>
      <c r="B292" s="2" t="s">
        <v>368</v>
      </c>
      <c r="C292" s="50"/>
      <c r="D292" s="7" t="s">
        <v>13</v>
      </c>
      <c r="E292" s="50"/>
      <c r="F292" s="50"/>
      <c r="G292" s="50"/>
      <c r="H292" s="50"/>
      <c r="I292" s="7" t="s">
        <v>35</v>
      </c>
      <c r="J292" s="7" t="s">
        <v>17</v>
      </c>
      <c r="K292" s="28">
        <v>5</v>
      </c>
      <c r="L292" s="8">
        <v>47000</v>
      </c>
      <c r="M292" s="8">
        <f t="shared" si="16"/>
        <v>235000</v>
      </c>
      <c r="N292" s="21" t="str">
        <f>VLOOKUP(I292,'MÃ '!$A$2:$E$1048576,4,0)</f>
        <v>NL300091</v>
      </c>
      <c r="O292" s="21" t="str">
        <f>VLOOKUP(I292,'MÃ '!$A$2:$E$1048576,5,0)</f>
        <v>Nấm đùi gà</v>
      </c>
      <c r="P292" s="21" t="str">
        <f t="shared" si="17"/>
        <v>TSG01</v>
      </c>
      <c r="Q292" s="21" t="str">
        <f>DAY(Table01[[#This Row],[NGÀY]])&amp;Table01[[#This Row],[TSG01]]&amp;Table01[[#This Row],[MÃ FAST]]</f>
        <v>15TSG01NL300091</v>
      </c>
      <c r="R292" s="21" t="str">
        <f>COUNTIF($Q$7:Q292,Q292)&amp;Q292</f>
        <v>115TSG01NL300091</v>
      </c>
      <c r="S292" s="44">
        <f>IFERROR(VLOOKUP(R292,Table1[[ct2]:[Số lượng]],13,0),0)</f>
        <v>5</v>
      </c>
      <c r="T292" s="45">
        <f>IFERROR(VLOOKUP(R292,Table1[[ct2]:[Giá]],14,0),Table01[[#This Row],[ĐƠN GIÁ]])</f>
        <v>47000</v>
      </c>
      <c r="U292" s="45">
        <f t="shared" si="18"/>
        <v>235000</v>
      </c>
      <c r="V292" s="32">
        <f t="shared" si="19"/>
        <v>0</v>
      </c>
      <c r="W292" s="45">
        <f>Table01[[#This Row],[THÀNH TIỀN FAST]]-Table01[[#This Row],[THÀNH TIỀN]]</f>
        <v>0</v>
      </c>
      <c r="X292" s="46" t="b">
        <f>Table01[[#This Row],[ĐG FAST]]=Table01[[#This Row],[ĐƠN GIÁ]]</f>
        <v>1</v>
      </c>
      <c r="Y292" s="47" t="b">
        <f>Table01[[#This Row],[THÀNH TIỀN FAST]]=Table01[[#This Row],[THÀNH TIỀN]]</f>
        <v>1</v>
      </c>
      <c r="Z292" s="48"/>
    </row>
    <row r="293" spans="1:26" x14ac:dyDescent="0.2">
      <c r="A293" s="50"/>
      <c r="B293" s="2" t="s">
        <v>368</v>
      </c>
      <c r="C293" s="50"/>
      <c r="D293" s="7" t="s">
        <v>13</v>
      </c>
      <c r="E293" s="50"/>
      <c r="F293" s="50"/>
      <c r="G293" s="50"/>
      <c r="H293" s="50"/>
      <c r="I293" s="7" t="s">
        <v>46</v>
      </c>
      <c r="J293" s="7" t="s">
        <v>17</v>
      </c>
      <c r="K293" s="28">
        <v>1</v>
      </c>
      <c r="L293" s="8">
        <v>80000</v>
      </c>
      <c r="M293" s="8">
        <f t="shared" si="16"/>
        <v>80000</v>
      </c>
      <c r="N293" s="21" t="str">
        <f>VLOOKUP(I293,'MÃ '!$A$2:$E$1048576,4,0)</f>
        <v>NL300094</v>
      </c>
      <c r="O293" s="21" t="str">
        <f>VLOOKUP(I293,'MÃ '!$A$2:$E$1048576,5,0)</f>
        <v>Nấm hải sản</v>
      </c>
      <c r="P293" s="21" t="str">
        <f t="shared" si="17"/>
        <v>TSG01</v>
      </c>
      <c r="Q293" s="21" t="str">
        <f>DAY(Table01[[#This Row],[NGÀY]])&amp;Table01[[#This Row],[TSG01]]&amp;Table01[[#This Row],[MÃ FAST]]</f>
        <v>15TSG01NL300094</v>
      </c>
      <c r="R293" s="21" t="str">
        <f>COUNTIF($Q$7:Q293,Q293)&amp;Q293</f>
        <v>115TSG01NL300094</v>
      </c>
      <c r="S293" s="44">
        <f>IFERROR(VLOOKUP(R293,Table1[[ct2]:[Số lượng]],13,0),0)</f>
        <v>1</v>
      </c>
      <c r="T293" s="45">
        <f>IFERROR(VLOOKUP(R293,Table1[[ct2]:[Giá]],14,0),Table01[[#This Row],[ĐƠN GIÁ]])</f>
        <v>80000</v>
      </c>
      <c r="U293" s="45">
        <f t="shared" si="18"/>
        <v>80000</v>
      </c>
      <c r="V293" s="32">
        <f t="shared" si="19"/>
        <v>0</v>
      </c>
      <c r="W293" s="45">
        <f>Table01[[#This Row],[THÀNH TIỀN FAST]]-Table01[[#This Row],[THÀNH TIỀN]]</f>
        <v>0</v>
      </c>
      <c r="X293" s="46" t="b">
        <f>Table01[[#This Row],[ĐG FAST]]=Table01[[#This Row],[ĐƠN GIÁ]]</f>
        <v>1</v>
      </c>
      <c r="Y293" s="47" t="b">
        <f>Table01[[#This Row],[THÀNH TIỀN FAST]]=Table01[[#This Row],[THÀNH TIỀN]]</f>
        <v>1</v>
      </c>
      <c r="Z293" s="48"/>
    </row>
    <row r="294" spans="1:26" x14ac:dyDescent="0.2">
      <c r="A294" s="50"/>
      <c r="B294" s="2" t="s">
        <v>368</v>
      </c>
      <c r="C294" s="50"/>
      <c r="D294" s="7" t="s">
        <v>13</v>
      </c>
      <c r="E294" s="50"/>
      <c r="F294" s="50"/>
      <c r="G294" s="50"/>
      <c r="H294" s="50"/>
      <c r="I294" s="7" t="s">
        <v>38</v>
      </c>
      <c r="J294" s="7" t="s">
        <v>17</v>
      </c>
      <c r="K294" s="28">
        <v>5.5</v>
      </c>
      <c r="L294" s="8">
        <v>95000</v>
      </c>
      <c r="M294" s="8">
        <f t="shared" si="16"/>
        <v>522500</v>
      </c>
      <c r="N294" s="21" t="str">
        <f>VLOOKUP(I294,'MÃ '!$A$2:$E$1048576,4,0)</f>
        <v>NL300098</v>
      </c>
      <c r="O294" s="21" t="str">
        <f>VLOOKUP(I294,'MÃ '!$A$2:$E$1048576,5,0)</f>
        <v>Nấm Linh Chi trắng</v>
      </c>
      <c r="P294" s="21" t="str">
        <f t="shared" si="17"/>
        <v>TSG01</v>
      </c>
      <c r="Q294" s="21" t="str">
        <f>DAY(Table01[[#This Row],[NGÀY]])&amp;Table01[[#This Row],[TSG01]]&amp;Table01[[#This Row],[MÃ FAST]]</f>
        <v>15TSG01NL300098</v>
      </c>
      <c r="R294" s="21" t="str">
        <f>COUNTIF($Q$7:Q294,Q294)&amp;Q294</f>
        <v>115TSG01NL300098</v>
      </c>
      <c r="S294" s="44">
        <f>IFERROR(VLOOKUP(R294,Table1[[ct2]:[Số lượng]],13,0),0)</f>
        <v>5.5</v>
      </c>
      <c r="T294" s="45">
        <f>IFERROR(VLOOKUP(R294,Table1[[ct2]:[Giá]],14,0),Table01[[#This Row],[ĐƠN GIÁ]])</f>
        <v>95000</v>
      </c>
      <c r="U294" s="45">
        <f t="shared" si="18"/>
        <v>522500</v>
      </c>
      <c r="V294" s="32">
        <f t="shared" si="19"/>
        <v>0</v>
      </c>
      <c r="W294" s="45">
        <f>Table01[[#This Row],[THÀNH TIỀN FAST]]-Table01[[#This Row],[THÀNH TIỀN]]</f>
        <v>0</v>
      </c>
      <c r="X294" s="46" t="b">
        <f>Table01[[#This Row],[ĐG FAST]]=Table01[[#This Row],[ĐƠN GIÁ]]</f>
        <v>1</v>
      </c>
      <c r="Y294" s="47" t="b">
        <f>Table01[[#This Row],[THÀNH TIỀN FAST]]=Table01[[#This Row],[THÀNH TIỀN]]</f>
        <v>1</v>
      </c>
      <c r="Z294" s="48"/>
    </row>
    <row r="295" spans="1:26" x14ac:dyDescent="0.2">
      <c r="A295" s="50"/>
      <c r="B295" s="2" t="s">
        <v>368</v>
      </c>
      <c r="C295" s="50"/>
      <c r="D295" s="7" t="s">
        <v>13</v>
      </c>
      <c r="E295" s="50"/>
      <c r="F295" s="50"/>
      <c r="G295" s="50"/>
      <c r="H295" s="50"/>
      <c r="I295" s="7" t="s">
        <v>39</v>
      </c>
      <c r="J295" s="7" t="s">
        <v>17</v>
      </c>
      <c r="K295" s="28">
        <v>1</v>
      </c>
      <c r="L295" s="8">
        <v>45000</v>
      </c>
      <c r="M295" s="8">
        <f t="shared" si="16"/>
        <v>45000</v>
      </c>
      <c r="N295" s="21" t="str">
        <f>VLOOKUP(I295,'MÃ '!$A$2:$E$1048576,4,0)</f>
        <v>NL300085</v>
      </c>
      <c r="O295" s="21" t="str">
        <f>VLOOKUP(I295,'MÃ '!$A$2:$E$1048576,5,0)</f>
        <v>Mùi ta ( Ngò rí )</v>
      </c>
      <c r="P295" s="21" t="str">
        <f t="shared" si="17"/>
        <v>TSG01</v>
      </c>
      <c r="Q295" s="21" t="str">
        <f>DAY(Table01[[#This Row],[NGÀY]])&amp;Table01[[#This Row],[TSG01]]&amp;Table01[[#This Row],[MÃ FAST]]</f>
        <v>15TSG01NL300085</v>
      </c>
      <c r="R295" s="21" t="str">
        <f>COUNTIF($Q$7:Q295,Q295)&amp;Q295</f>
        <v>115TSG01NL300085</v>
      </c>
      <c r="S295" s="44">
        <f>IFERROR(VLOOKUP(R295,Table1[[ct2]:[Số lượng]],13,0),0)</f>
        <v>1</v>
      </c>
      <c r="T295" s="45">
        <f>IFERROR(VLOOKUP(R295,Table1[[ct2]:[Giá]],14,0),Table01[[#This Row],[ĐƠN GIÁ]])</f>
        <v>45000</v>
      </c>
      <c r="U295" s="45">
        <f t="shared" si="18"/>
        <v>45000</v>
      </c>
      <c r="V295" s="32">
        <f t="shared" si="19"/>
        <v>0</v>
      </c>
      <c r="W295" s="45">
        <f>Table01[[#This Row],[THÀNH TIỀN FAST]]-Table01[[#This Row],[THÀNH TIỀN]]</f>
        <v>0</v>
      </c>
      <c r="X295" s="46" t="b">
        <f>Table01[[#This Row],[ĐG FAST]]=Table01[[#This Row],[ĐƠN GIÁ]]</f>
        <v>1</v>
      </c>
      <c r="Y295" s="47" t="b">
        <f>Table01[[#This Row],[THÀNH TIỀN FAST]]=Table01[[#This Row],[THÀNH TIỀN]]</f>
        <v>1</v>
      </c>
      <c r="Z295" s="48"/>
    </row>
    <row r="296" spans="1:26" x14ac:dyDescent="0.2">
      <c r="A296" s="50"/>
      <c r="B296" s="2" t="s">
        <v>368</v>
      </c>
      <c r="C296" s="50"/>
      <c r="D296" s="7" t="s">
        <v>13</v>
      </c>
      <c r="E296" s="50"/>
      <c r="F296" s="50"/>
      <c r="G296" s="50"/>
      <c r="H296" s="50"/>
      <c r="I296" s="7" t="s">
        <v>47</v>
      </c>
      <c r="J296" s="7" t="s">
        <v>17</v>
      </c>
      <c r="K296" s="28">
        <v>0.3</v>
      </c>
      <c r="L296" s="8">
        <v>70000</v>
      </c>
      <c r="M296" s="8">
        <f t="shared" si="16"/>
        <v>21000</v>
      </c>
      <c r="N296" s="21" t="str">
        <f>VLOOKUP(I296,'MÃ '!$A$2:$E$1048576,4,0)</f>
        <v>NL300126</v>
      </c>
      <c r="O296" s="21" t="str">
        <f>VLOOKUP(I296,'MÃ '!$A$2:$E$1048576,5,0)</f>
        <v>Rau mùi tây</v>
      </c>
      <c r="P296" s="21" t="str">
        <f t="shared" si="17"/>
        <v>TSG01</v>
      </c>
      <c r="Q296" s="21" t="str">
        <f>DAY(Table01[[#This Row],[NGÀY]])&amp;Table01[[#This Row],[TSG01]]&amp;Table01[[#This Row],[MÃ FAST]]</f>
        <v>15TSG01NL300126</v>
      </c>
      <c r="R296" s="21" t="str">
        <f>COUNTIF($Q$7:Q296,Q296)&amp;Q296</f>
        <v>115TSG01NL300126</v>
      </c>
      <c r="S296" s="44">
        <f>IFERROR(VLOOKUP(R296,Table1[[ct2]:[Số lượng]],13,0),0)</f>
        <v>0.3</v>
      </c>
      <c r="T296" s="45">
        <f>IFERROR(VLOOKUP(R296,Table1[[ct2]:[Giá]],14,0),Table01[[#This Row],[ĐƠN GIÁ]])</f>
        <v>70000</v>
      </c>
      <c r="U296" s="45">
        <f t="shared" si="18"/>
        <v>21000</v>
      </c>
      <c r="V296" s="32">
        <f t="shared" si="19"/>
        <v>0</v>
      </c>
      <c r="W296" s="45">
        <f>Table01[[#This Row],[THÀNH TIỀN FAST]]-Table01[[#This Row],[THÀNH TIỀN]]</f>
        <v>0</v>
      </c>
      <c r="X296" s="46" t="b">
        <f>Table01[[#This Row],[ĐG FAST]]=Table01[[#This Row],[ĐƠN GIÁ]]</f>
        <v>1</v>
      </c>
      <c r="Y296" s="47" t="b">
        <f>Table01[[#This Row],[THÀNH TIỀN FAST]]=Table01[[#This Row],[THÀNH TIỀN]]</f>
        <v>1</v>
      </c>
      <c r="Z296" s="48"/>
    </row>
    <row r="297" spans="1:26" x14ac:dyDescent="0.2">
      <c r="A297" s="50"/>
      <c r="B297" s="2" t="s">
        <v>368</v>
      </c>
      <c r="C297" s="50"/>
      <c r="D297" s="7" t="s">
        <v>13</v>
      </c>
      <c r="E297" s="50"/>
      <c r="F297" s="50"/>
      <c r="G297" s="50"/>
      <c r="H297" s="50"/>
      <c r="I297" s="7" t="s">
        <v>40</v>
      </c>
      <c r="J297" s="7" t="s">
        <v>17</v>
      </c>
      <c r="K297" s="28">
        <v>1</v>
      </c>
      <c r="L297" s="8">
        <v>145000</v>
      </c>
      <c r="M297" s="8">
        <f t="shared" si="16"/>
        <v>145000</v>
      </c>
      <c r="N297" s="21" t="str">
        <f>VLOOKUP(I297,'MÃ '!$A$2:$E$1048576,4,0)</f>
        <v>NL300113</v>
      </c>
      <c r="O297" s="21" t="str">
        <f>VLOOKUP(I297,'MÃ '!$A$2:$E$1048576,5,0)</f>
        <v>Ớt hiểm đỏ</v>
      </c>
      <c r="P297" s="21" t="str">
        <f t="shared" si="17"/>
        <v>TSG01</v>
      </c>
      <c r="Q297" s="21" t="str">
        <f>DAY(Table01[[#This Row],[NGÀY]])&amp;Table01[[#This Row],[TSG01]]&amp;Table01[[#This Row],[MÃ FAST]]</f>
        <v>15TSG01NL300113</v>
      </c>
      <c r="R297" s="21" t="str">
        <f>COUNTIF($Q$7:Q297,Q297)&amp;Q297</f>
        <v>115TSG01NL300113</v>
      </c>
      <c r="S297" s="44">
        <f>IFERROR(VLOOKUP(R297,Table1[[ct2]:[Số lượng]],13,0),0)</f>
        <v>1</v>
      </c>
      <c r="T297" s="45">
        <f>IFERROR(VLOOKUP(R297,Table1[[ct2]:[Giá]],14,0),Table01[[#This Row],[ĐƠN GIÁ]])</f>
        <v>145000</v>
      </c>
      <c r="U297" s="45">
        <f t="shared" si="18"/>
        <v>145000</v>
      </c>
      <c r="V297" s="32">
        <f t="shared" si="19"/>
        <v>0</v>
      </c>
      <c r="W297" s="45">
        <f>Table01[[#This Row],[THÀNH TIỀN FAST]]-Table01[[#This Row],[THÀNH TIỀN]]</f>
        <v>0</v>
      </c>
      <c r="X297" s="46" t="b">
        <f>Table01[[#This Row],[ĐG FAST]]=Table01[[#This Row],[ĐƠN GIÁ]]</f>
        <v>1</v>
      </c>
      <c r="Y297" s="47" t="b">
        <f>Table01[[#This Row],[THÀNH TIỀN FAST]]=Table01[[#This Row],[THÀNH TIỀN]]</f>
        <v>1</v>
      </c>
      <c r="Z297" s="48"/>
    </row>
    <row r="298" spans="1:26" x14ac:dyDescent="0.2">
      <c r="A298" s="50"/>
      <c r="B298" s="2" t="s">
        <v>368</v>
      </c>
      <c r="C298" s="50"/>
      <c r="D298" s="7" t="s">
        <v>13</v>
      </c>
      <c r="E298" s="50"/>
      <c r="F298" s="50"/>
      <c r="G298" s="50"/>
      <c r="H298" s="50"/>
      <c r="I298" s="7" t="s">
        <v>41</v>
      </c>
      <c r="J298" s="7" t="s">
        <v>17</v>
      </c>
      <c r="K298" s="28">
        <v>5</v>
      </c>
      <c r="L298" s="8">
        <v>21000</v>
      </c>
      <c r="M298" s="8">
        <f t="shared" si="16"/>
        <v>105000</v>
      </c>
      <c r="N298" s="21" t="str">
        <f>VLOOKUP(I298,'MÃ '!$A$2:$E$1048576,4,0)</f>
        <v>NL300119</v>
      </c>
      <c r="O298" s="21" t="str">
        <f>VLOOKUP(I298,'MÃ '!$A$2:$E$1048576,5,0)</f>
        <v>Quất ( Tắc trái )</v>
      </c>
      <c r="P298" s="21" t="str">
        <f t="shared" si="17"/>
        <v>TSG01</v>
      </c>
      <c r="Q298" s="21" t="str">
        <f>DAY(Table01[[#This Row],[NGÀY]])&amp;Table01[[#This Row],[TSG01]]&amp;Table01[[#This Row],[MÃ FAST]]</f>
        <v>15TSG01NL300119</v>
      </c>
      <c r="R298" s="21" t="str">
        <f>COUNTIF($Q$7:Q298,Q298)&amp;Q298</f>
        <v>115TSG01NL300119</v>
      </c>
      <c r="S298" s="44">
        <f>IFERROR(VLOOKUP(R298,Table1[[ct2]:[Số lượng]],13,0),0)</f>
        <v>5</v>
      </c>
      <c r="T298" s="45">
        <f>IFERROR(VLOOKUP(R298,Table1[[ct2]:[Giá]],14,0),Table01[[#This Row],[ĐƠN GIÁ]])</f>
        <v>21000</v>
      </c>
      <c r="U298" s="45">
        <f t="shared" si="18"/>
        <v>105000</v>
      </c>
      <c r="V298" s="32">
        <f t="shared" si="19"/>
        <v>0</v>
      </c>
      <c r="W298" s="45">
        <f>Table01[[#This Row],[THÀNH TIỀN FAST]]-Table01[[#This Row],[THÀNH TIỀN]]</f>
        <v>0</v>
      </c>
      <c r="X298" s="46" t="b">
        <f>Table01[[#This Row],[ĐG FAST]]=Table01[[#This Row],[ĐƠN GIÁ]]</f>
        <v>1</v>
      </c>
      <c r="Y298" s="47" t="b">
        <f>Table01[[#This Row],[THÀNH TIỀN FAST]]=Table01[[#This Row],[THÀNH TIỀN]]</f>
        <v>1</v>
      </c>
      <c r="Z298" s="48"/>
    </row>
    <row r="299" spans="1:26" x14ac:dyDescent="0.2">
      <c r="A299" s="50"/>
      <c r="B299" s="2" t="s">
        <v>368</v>
      </c>
      <c r="C299" s="50"/>
      <c r="D299" s="7" t="s">
        <v>13</v>
      </c>
      <c r="E299" s="50"/>
      <c r="F299" s="50"/>
      <c r="G299" s="50"/>
      <c r="H299" s="50"/>
      <c r="I299" s="7" t="s">
        <v>42</v>
      </c>
      <c r="J299" s="7" t="s">
        <v>17</v>
      </c>
      <c r="K299" s="28">
        <v>3</v>
      </c>
      <c r="L299" s="8">
        <v>38000</v>
      </c>
      <c r="M299" s="8">
        <f t="shared" si="16"/>
        <v>114000</v>
      </c>
      <c r="N299" s="21" t="str">
        <f>VLOOKUP(I299,'MÃ '!$A$2:$E$1048576,4,0)</f>
        <v>NL300018</v>
      </c>
      <c r="O299" s="21" t="str">
        <f>VLOOKUP(I299,'MÃ '!$A$2:$E$1048576,5,0)</f>
        <v>Cải cúc</v>
      </c>
      <c r="P299" s="21" t="str">
        <f t="shared" si="17"/>
        <v>TSG01</v>
      </c>
      <c r="Q299" s="21" t="str">
        <f>DAY(Table01[[#This Row],[NGÀY]])&amp;Table01[[#This Row],[TSG01]]&amp;Table01[[#This Row],[MÃ FAST]]</f>
        <v>15TSG01NL300018</v>
      </c>
      <c r="R299" s="21" t="str">
        <f>COUNTIF($Q$7:Q299,Q299)&amp;Q299</f>
        <v>115TSG01NL300018</v>
      </c>
      <c r="S299" s="44">
        <f>IFERROR(VLOOKUP(R299,Table1[[ct2]:[Số lượng]],13,0),0)</f>
        <v>3</v>
      </c>
      <c r="T299" s="45">
        <f>IFERROR(VLOOKUP(R299,Table1[[ct2]:[Giá]],14,0),Table01[[#This Row],[ĐƠN GIÁ]])</f>
        <v>38000</v>
      </c>
      <c r="U299" s="45">
        <f t="shared" si="18"/>
        <v>114000</v>
      </c>
      <c r="V299" s="32">
        <f t="shared" si="19"/>
        <v>0</v>
      </c>
      <c r="W299" s="45">
        <f>Table01[[#This Row],[THÀNH TIỀN FAST]]-Table01[[#This Row],[THÀNH TIỀN]]</f>
        <v>0</v>
      </c>
      <c r="X299" s="46" t="b">
        <f>Table01[[#This Row],[ĐG FAST]]=Table01[[#This Row],[ĐƠN GIÁ]]</f>
        <v>1</v>
      </c>
      <c r="Y299" s="47" t="b">
        <f>Table01[[#This Row],[THÀNH TIỀN FAST]]=Table01[[#This Row],[THÀNH TIỀN]]</f>
        <v>1</v>
      </c>
      <c r="Z299" s="48"/>
    </row>
    <row r="300" spans="1:26" x14ac:dyDescent="0.2">
      <c r="A300" s="50"/>
      <c r="B300" s="2" t="s">
        <v>368</v>
      </c>
      <c r="C300" s="50"/>
      <c r="D300" s="7" t="s">
        <v>13</v>
      </c>
      <c r="E300" s="50"/>
      <c r="F300" s="50"/>
      <c r="G300" s="50"/>
      <c r="H300" s="50"/>
      <c r="I300" s="7" t="s">
        <v>43</v>
      </c>
      <c r="J300" s="7" t="s">
        <v>17</v>
      </c>
      <c r="K300" s="28">
        <v>2.1</v>
      </c>
      <c r="L300" s="8">
        <v>50000</v>
      </c>
      <c r="M300" s="8">
        <f t="shared" si="16"/>
        <v>105000</v>
      </c>
      <c r="N300" s="21" t="str">
        <f>VLOOKUP(I300,'MÃ '!$A$2:$E$1048576,4,0)</f>
        <v>NL300142</v>
      </c>
      <c r="O300" s="21" t="str">
        <f>VLOOKUP(I300,'MÃ '!$A$2:$E$1048576,5,0)</f>
        <v>Tỏi bóc</v>
      </c>
      <c r="P300" s="21" t="str">
        <f t="shared" si="17"/>
        <v>TSG01</v>
      </c>
      <c r="Q300" s="21" t="str">
        <f>DAY(Table01[[#This Row],[NGÀY]])&amp;Table01[[#This Row],[TSG01]]&amp;Table01[[#This Row],[MÃ FAST]]</f>
        <v>15TSG01NL300142</v>
      </c>
      <c r="R300" s="21" t="str">
        <f>COUNTIF($Q$7:Q300,Q300)&amp;Q300</f>
        <v>115TSG01NL300142</v>
      </c>
      <c r="S300" s="44">
        <f>IFERROR(VLOOKUP(R300,Table1[[ct2]:[Số lượng]],13,0),0)</f>
        <v>2.1</v>
      </c>
      <c r="T300" s="45">
        <f>IFERROR(VLOOKUP(R300,Table1[[ct2]:[Giá]],14,0),Table01[[#This Row],[ĐƠN GIÁ]])</f>
        <v>50000</v>
      </c>
      <c r="U300" s="45">
        <f t="shared" si="18"/>
        <v>105000</v>
      </c>
      <c r="V300" s="32">
        <f t="shared" si="19"/>
        <v>0</v>
      </c>
      <c r="W300" s="45">
        <f>Table01[[#This Row],[THÀNH TIỀN FAST]]-Table01[[#This Row],[THÀNH TIỀN]]</f>
        <v>0</v>
      </c>
      <c r="X300" s="46" t="b">
        <f>Table01[[#This Row],[ĐG FAST]]=Table01[[#This Row],[ĐƠN GIÁ]]</f>
        <v>1</v>
      </c>
      <c r="Y300" s="47" t="b">
        <f>Table01[[#This Row],[THÀNH TIỀN FAST]]=Table01[[#This Row],[THÀNH TIỀN]]</f>
        <v>1</v>
      </c>
      <c r="Z300" s="48"/>
    </row>
    <row r="301" spans="1:26" x14ac:dyDescent="0.2">
      <c r="A301" s="50"/>
      <c r="B301" s="2" t="s">
        <v>368</v>
      </c>
      <c r="C301" s="50"/>
      <c r="D301" s="7" t="s">
        <v>13</v>
      </c>
      <c r="E301" s="50"/>
      <c r="F301" s="50"/>
      <c r="G301" s="50"/>
      <c r="H301" s="50"/>
      <c r="I301" s="7" t="s">
        <v>44</v>
      </c>
      <c r="J301" s="7" t="s">
        <v>17</v>
      </c>
      <c r="K301" s="28">
        <v>8.1999999999999993</v>
      </c>
      <c r="L301" s="8">
        <v>62000</v>
      </c>
      <c r="M301" s="8">
        <f t="shared" si="16"/>
        <v>508399.99999999994</v>
      </c>
      <c r="N301" s="21" t="str">
        <f>VLOOKUP(I301,'MÃ '!$A$2:$E$1048576,4,0)</f>
        <v>NL300147</v>
      </c>
      <c r="O301" s="21" t="str">
        <f>VLOOKUP(I301,'MÃ '!$A$2:$E$1048576,5,0)</f>
        <v>Xà lách Roman</v>
      </c>
      <c r="P301" s="21" t="str">
        <f t="shared" si="17"/>
        <v>TSG01</v>
      </c>
      <c r="Q301" s="21" t="str">
        <f>DAY(Table01[[#This Row],[NGÀY]])&amp;Table01[[#This Row],[TSG01]]&amp;Table01[[#This Row],[MÃ FAST]]</f>
        <v>15TSG01NL300147</v>
      </c>
      <c r="R301" s="21" t="str">
        <f>COUNTIF($Q$7:Q301,Q301)&amp;Q301</f>
        <v>115TSG01NL300147</v>
      </c>
      <c r="S301" s="44">
        <f>IFERROR(VLOOKUP(R301,Table1[[ct2]:[Số lượng]],13,0),0)</f>
        <v>7.5</v>
      </c>
      <c r="T301" s="45">
        <f>IFERROR(VLOOKUP(R301,Table1[[ct2]:[Giá]],14,0),Table01[[#This Row],[ĐƠN GIÁ]])</f>
        <v>62000</v>
      </c>
      <c r="U301" s="45">
        <f t="shared" si="18"/>
        <v>465000</v>
      </c>
      <c r="V301" s="32">
        <f t="shared" si="19"/>
        <v>-0.69999999999999929</v>
      </c>
      <c r="W301" s="45">
        <f>Table01[[#This Row],[THÀNH TIỀN FAST]]-Table01[[#This Row],[THÀNH TIỀN]]</f>
        <v>-43399.999999999942</v>
      </c>
      <c r="X301" s="46" t="b">
        <f>Table01[[#This Row],[ĐG FAST]]=Table01[[#This Row],[ĐƠN GIÁ]]</f>
        <v>1</v>
      </c>
      <c r="Y301" s="47" t="b">
        <f>Table01[[#This Row],[THÀNH TIỀN FAST]]=Table01[[#This Row],[THÀNH TIỀN]]</f>
        <v>0</v>
      </c>
      <c r="Z301" s="48"/>
    </row>
    <row r="302" spans="1:26" x14ac:dyDescent="0.2">
      <c r="A302" s="50"/>
      <c r="B302" s="51"/>
      <c r="C302" s="50"/>
      <c r="D302" s="50"/>
      <c r="E302" s="50"/>
      <c r="F302" s="50"/>
      <c r="G302" s="50"/>
      <c r="H302" s="50"/>
      <c r="I302" s="50"/>
      <c r="J302" s="50"/>
      <c r="K302" s="52"/>
      <c r="L302" s="50"/>
      <c r="M302" s="53">
        <f t="shared" ref="M302:M326" si="20">K302*L302</f>
        <v>0</v>
      </c>
      <c r="N302" s="21" t="e">
        <f>VLOOKUP(I302,'MÃ '!$A$2:$E$1048576,4,0)</f>
        <v>#N/A</v>
      </c>
      <c r="O302" s="21" t="e">
        <f>VLOOKUP(I302,'MÃ '!$A$2:$E$1048576,5,0)</f>
        <v>#N/A</v>
      </c>
      <c r="P302" s="21" t="str">
        <f t="shared" si="17"/>
        <v>TSG01</v>
      </c>
      <c r="Q302" s="21" t="e">
        <f>DAY(Table01[[#This Row],[NGÀY]])&amp;Table01[[#This Row],[TSG01]]&amp;Table01[[#This Row],[MÃ FAST]]</f>
        <v>#N/A</v>
      </c>
      <c r="R302" s="21" t="e">
        <f>COUNTIF($Q$7:Q302,Q302)&amp;Q302</f>
        <v>#N/A</v>
      </c>
      <c r="S302" s="44">
        <f>IFERROR(VLOOKUP(R302,Table1[[ct2]:[Số lượng]],13,0),0)</f>
        <v>0</v>
      </c>
      <c r="T302" s="45">
        <f>IFERROR(VLOOKUP(R302,Table1[[ct2]:[Giá]],14,0),Table01[[#This Row],[ĐƠN GIÁ]])</f>
        <v>0</v>
      </c>
      <c r="U302" s="45">
        <f t="shared" si="18"/>
        <v>0</v>
      </c>
      <c r="V302" s="32">
        <f t="shared" si="19"/>
        <v>0</v>
      </c>
      <c r="W302" s="45">
        <f>Table01[[#This Row],[THÀNH TIỀN FAST]]-Table01[[#This Row],[THÀNH TIỀN]]</f>
        <v>0</v>
      </c>
      <c r="X302" s="46" t="b">
        <f>Table01[[#This Row],[ĐG FAST]]=Table01[[#This Row],[ĐƠN GIÁ]]</f>
        <v>1</v>
      </c>
      <c r="Y302" s="47" t="b">
        <f>Table01[[#This Row],[THÀNH TIỀN FAST]]=Table01[[#This Row],[THÀNH TIỀN]]</f>
        <v>1</v>
      </c>
      <c r="Z302" s="48"/>
    </row>
    <row r="303" spans="1:26" x14ac:dyDescent="0.2">
      <c r="A303" s="50"/>
      <c r="B303" s="51"/>
      <c r="C303" s="50"/>
      <c r="D303" s="50"/>
      <c r="E303" s="50"/>
      <c r="F303" s="50"/>
      <c r="G303" s="50"/>
      <c r="H303" s="50"/>
      <c r="I303" s="50"/>
      <c r="J303" s="50"/>
      <c r="K303" s="52"/>
      <c r="L303" s="50"/>
      <c r="M303" s="53">
        <f t="shared" si="20"/>
        <v>0</v>
      </c>
      <c r="N303" s="21" t="e">
        <f>VLOOKUP(I303,'MÃ '!$A$2:$E$1048576,4,0)</f>
        <v>#N/A</v>
      </c>
      <c r="O303" s="21" t="e">
        <f>VLOOKUP(I303,'MÃ '!$A$2:$E$1048576,5,0)</f>
        <v>#N/A</v>
      </c>
      <c r="P303" s="21" t="str">
        <f t="shared" si="17"/>
        <v>TSG01</v>
      </c>
      <c r="Q303" s="21" t="e">
        <f>DAY(Table01[[#This Row],[NGÀY]])&amp;Table01[[#This Row],[TSG01]]&amp;Table01[[#This Row],[MÃ FAST]]</f>
        <v>#N/A</v>
      </c>
      <c r="R303" s="21" t="e">
        <f>COUNTIF($Q$7:Q303,Q303)&amp;Q303</f>
        <v>#N/A</v>
      </c>
      <c r="S303" s="44">
        <f>IFERROR(VLOOKUP(R303,Table1[[ct2]:[Số lượng]],13,0),0)</f>
        <v>0</v>
      </c>
      <c r="T303" s="45">
        <f>IFERROR(VLOOKUP(R303,Table1[[ct2]:[Giá]],14,0),Table01[[#This Row],[ĐƠN GIÁ]])</f>
        <v>0</v>
      </c>
      <c r="U303" s="45">
        <f t="shared" si="18"/>
        <v>0</v>
      </c>
      <c r="V303" s="32">
        <f t="shared" si="19"/>
        <v>0</v>
      </c>
      <c r="W303" s="45">
        <f>Table01[[#This Row],[THÀNH TIỀN FAST]]-Table01[[#This Row],[THÀNH TIỀN]]</f>
        <v>0</v>
      </c>
      <c r="X303" s="46" t="b">
        <f>Table01[[#This Row],[ĐG FAST]]=Table01[[#This Row],[ĐƠN GIÁ]]</f>
        <v>1</v>
      </c>
      <c r="Y303" s="47" t="b">
        <f>Table01[[#This Row],[THÀNH TIỀN FAST]]=Table01[[#This Row],[THÀNH TIỀN]]</f>
        <v>1</v>
      </c>
      <c r="Z303" s="48"/>
    </row>
    <row r="304" spans="1:26" x14ac:dyDescent="0.2">
      <c r="A304" s="50"/>
      <c r="B304" s="51"/>
      <c r="C304" s="50"/>
      <c r="D304" s="50"/>
      <c r="E304" s="50"/>
      <c r="F304" s="50"/>
      <c r="G304" s="50"/>
      <c r="H304" s="50"/>
      <c r="I304" s="54"/>
      <c r="J304" s="50"/>
      <c r="K304" s="52"/>
      <c r="L304" s="50"/>
      <c r="M304" s="53">
        <f t="shared" si="20"/>
        <v>0</v>
      </c>
      <c r="N304" s="21" t="e">
        <f>VLOOKUP(I304,'MÃ '!$A$2:$E$1048576,4,0)</f>
        <v>#N/A</v>
      </c>
      <c r="O304" s="21" t="e">
        <f>VLOOKUP(I304,'MÃ '!$A$2:$E$1048576,5,0)</f>
        <v>#N/A</v>
      </c>
      <c r="P304" s="21" t="str">
        <f t="shared" si="17"/>
        <v>TSG01</v>
      </c>
      <c r="Q304" s="21" t="e">
        <f>DAY(Table01[[#This Row],[NGÀY]])&amp;Table01[[#This Row],[TSG01]]&amp;Table01[[#This Row],[MÃ FAST]]</f>
        <v>#N/A</v>
      </c>
      <c r="R304" s="21" t="e">
        <f>COUNTIF($Q$7:Q304,Q304)&amp;Q304</f>
        <v>#N/A</v>
      </c>
      <c r="S304" s="44">
        <f>IFERROR(VLOOKUP(R304,Table1[[ct2]:[Số lượng]],13,0),0)</f>
        <v>0</v>
      </c>
      <c r="T304" s="45">
        <f>IFERROR(VLOOKUP(R304,Table1[[ct2]:[Giá]],14,0),Table01[[#This Row],[ĐƠN GIÁ]])</f>
        <v>0</v>
      </c>
      <c r="U304" s="45">
        <f t="shared" si="18"/>
        <v>0</v>
      </c>
      <c r="V304" s="32">
        <f t="shared" si="19"/>
        <v>0</v>
      </c>
      <c r="W304" s="45">
        <f>Table01[[#This Row],[THÀNH TIỀN FAST]]-Table01[[#This Row],[THÀNH TIỀN]]</f>
        <v>0</v>
      </c>
      <c r="X304" s="46" t="b">
        <f>Table01[[#This Row],[ĐG FAST]]=Table01[[#This Row],[ĐƠN GIÁ]]</f>
        <v>1</v>
      </c>
      <c r="Y304" s="47" t="b">
        <f>Table01[[#This Row],[THÀNH TIỀN FAST]]=Table01[[#This Row],[THÀNH TIỀN]]</f>
        <v>1</v>
      </c>
      <c r="Z304" s="48"/>
    </row>
    <row r="305" spans="1:26" x14ac:dyDescent="0.2">
      <c r="A305" s="50"/>
      <c r="B305" s="51"/>
      <c r="C305" s="50"/>
      <c r="D305" s="50"/>
      <c r="E305" s="50"/>
      <c r="F305" s="50"/>
      <c r="G305" s="50"/>
      <c r="H305" s="50"/>
      <c r="I305" s="50"/>
      <c r="J305" s="50"/>
      <c r="K305" s="52"/>
      <c r="L305" s="50"/>
      <c r="M305" s="53">
        <f t="shared" si="20"/>
        <v>0</v>
      </c>
      <c r="N305" s="21" t="e">
        <f>VLOOKUP(I305,'MÃ '!$A$2:$E$1048576,4,0)</f>
        <v>#N/A</v>
      </c>
      <c r="O305" s="21" t="e">
        <f>VLOOKUP(I305,'MÃ '!$A$2:$E$1048576,5,0)</f>
        <v>#N/A</v>
      </c>
      <c r="P305" s="21" t="str">
        <f t="shared" si="17"/>
        <v>TSG01</v>
      </c>
      <c r="Q305" s="21" t="e">
        <f>DAY(Table01[[#This Row],[NGÀY]])&amp;Table01[[#This Row],[TSG01]]&amp;Table01[[#This Row],[MÃ FAST]]</f>
        <v>#N/A</v>
      </c>
      <c r="R305" s="21" t="e">
        <f>COUNTIF($Q$7:Q305,Q305)&amp;Q305</f>
        <v>#N/A</v>
      </c>
      <c r="S305" s="44">
        <f>IFERROR(VLOOKUP(R305,Table1[[ct2]:[Số lượng]],13,0),0)</f>
        <v>0</v>
      </c>
      <c r="T305" s="45">
        <f>IFERROR(VLOOKUP(R305,Table1[[ct2]:[Giá]],14,0),Table01[[#This Row],[ĐƠN GIÁ]])</f>
        <v>0</v>
      </c>
      <c r="U305" s="45">
        <f t="shared" si="18"/>
        <v>0</v>
      </c>
      <c r="V305" s="32">
        <f t="shared" si="19"/>
        <v>0</v>
      </c>
      <c r="W305" s="45">
        <f>Table01[[#This Row],[THÀNH TIỀN FAST]]-Table01[[#This Row],[THÀNH TIỀN]]</f>
        <v>0</v>
      </c>
      <c r="X305" s="46" t="b">
        <f>Table01[[#This Row],[ĐG FAST]]=Table01[[#This Row],[ĐƠN GIÁ]]</f>
        <v>1</v>
      </c>
      <c r="Y305" s="47" t="b">
        <f>Table01[[#This Row],[THÀNH TIỀN FAST]]=Table01[[#This Row],[THÀNH TIỀN]]</f>
        <v>1</v>
      </c>
      <c r="Z305" s="48"/>
    </row>
    <row r="306" spans="1:26" x14ac:dyDescent="0.2">
      <c r="A306" s="50"/>
      <c r="B306" s="51"/>
      <c r="C306" s="50"/>
      <c r="D306" s="50"/>
      <c r="E306" s="50"/>
      <c r="F306" s="50"/>
      <c r="G306" s="50"/>
      <c r="H306" s="50"/>
      <c r="I306" s="50"/>
      <c r="J306" s="50"/>
      <c r="K306" s="52"/>
      <c r="L306" s="50"/>
      <c r="M306" s="53">
        <f t="shared" si="20"/>
        <v>0</v>
      </c>
      <c r="N306" s="21" t="e">
        <f>VLOOKUP(I306,'MÃ '!$A$2:$E$1048576,4,0)</f>
        <v>#N/A</v>
      </c>
      <c r="O306" s="21" t="e">
        <f>VLOOKUP(I306,'MÃ '!$A$2:$E$1048576,5,0)</f>
        <v>#N/A</v>
      </c>
      <c r="P306" s="21" t="str">
        <f t="shared" si="17"/>
        <v>TSG01</v>
      </c>
      <c r="Q306" s="21" t="e">
        <f>DAY(Table01[[#This Row],[NGÀY]])&amp;Table01[[#This Row],[TSG01]]&amp;Table01[[#This Row],[MÃ FAST]]</f>
        <v>#N/A</v>
      </c>
      <c r="R306" s="21" t="e">
        <f>COUNTIF($Q$7:Q306,Q306)&amp;Q306</f>
        <v>#N/A</v>
      </c>
      <c r="S306" s="44">
        <f>IFERROR(VLOOKUP(R306,Table1[[ct2]:[Số lượng]],13,0),0)</f>
        <v>0</v>
      </c>
      <c r="T306" s="45">
        <f>IFERROR(VLOOKUP(R306,Table1[[ct2]:[Giá]],14,0),Table01[[#This Row],[ĐƠN GIÁ]])</f>
        <v>0</v>
      </c>
      <c r="U306" s="45">
        <f t="shared" si="18"/>
        <v>0</v>
      </c>
      <c r="V306" s="32">
        <f t="shared" si="19"/>
        <v>0</v>
      </c>
      <c r="W306" s="45">
        <f>Table01[[#This Row],[THÀNH TIỀN FAST]]-Table01[[#This Row],[THÀNH TIỀN]]</f>
        <v>0</v>
      </c>
      <c r="X306" s="46" t="b">
        <f>Table01[[#This Row],[ĐG FAST]]=Table01[[#This Row],[ĐƠN GIÁ]]</f>
        <v>1</v>
      </c>
      <c r="Y306" s="47" t="b">
        <f>Table01[[#This Row],[THÀNH TIỀN FAST]]=Table01[[#This Row],[THÀNH TIỀN]]</f>
        <v>1</v>
      </c>
      <c r="Z306" s="48"/>
    </row>
    <row r="307" spans="1:26" x14ac:dyDescent="0.2">
      <c r="A307" s="50"/>
      <c r="B307" s="51"/>
      <c r="C307" s="50"/>
      <c r="D307" s="50"/>
      <c r="E307" s="50"/>
      <c r="F307" s="50"/>
      <c r="G307" s="50"/>
      <c r="H307" s="50"/>
      <c r="I307" s="50"/>
      <c r="J307" s="50"/>
      <c r="K307" s="52"/>
      <c r="L307" s="50"/>
      <c r="M307" s="53">
        <f t="shared" si="20"/>
        <v>0</v>
      </c>
      <c r="N307" s="21" t="e">
        <f>VLOOKUP(I307,'MÃ '!$A$2:$E$1048576,4,0)</f>
        <v>#N/A</v>
      </c>
      <c r="O307" s="21" t="e">
        <f>VLOOKUP(I307,'MÃ '!$A$2:$E$1048576,5,0)</f>
        <v>#N/A</v>
      </c>
      <c r="P307" s="21" t="str">
        <f t="shared" si="17"/>
        <v>TSG01</v>
      </c>
      <c r="Q307" s="21" t="e">
        <f>DAY(Table01[[#This Row],[NGÀY]])&amp;Table01[[#This Row],[TSG01]]&amp;Table01[[#This Row],[MÃ FAST]]</f>
        <v>#N/A</v>
      </c>
      <c r="R307" s="21" t="e">
        <f>COUNTIF($Q$7:Q307,Q307)&amp;Q307</f>
        <v>#N/A</v>
      </c>
      <c r="S307" s="44">
        <f>IFERROR(VLOOKUP(R307,Table1[[ct2]:[Số lượng]],13,0),0)</f>
        <v>0</v>
      </c>
      <c r="T307" s="45">
        <f>IFERROR(VLOOKUP(R307,Table1[[ct2]:[Giá]],14,0),Table01[[#This Row],[ĐƠN GIÁ]])</f>
        <v>0</v>
      </c>
      <c r="U307" s="45">
        <f t="shared" si="18"/>
        <v>0</v>
      </c>
      <c r="V307" s="32">
        <f t="shared" si="19"/>
        <v>0</v>
      </c>
      <c r="W307" s="45">
        <f>Table01[[#This Row],[THÀNH TIỀN FAST]]-Table01[[#This Row],[THÀNH TIỀN]]</f>
        <v>0</v>
      </c>
      <c r="X307" s="46" t="b">
        <f>Table01[[#This Row],[ĐG FAST]]=Table01[[#This Row],[ĐƠN GIÁ]]</f>
        <v>1</v>
      </c>
      <c r="Y307" s="47" t="b">
        <f>Table01[[#This Row],[THÀNH TIỀN FAST]]=Table01[[#This Row],[THÀNH TIỀN]]</f>
        <v>1</v>
      </c>
      <c r="Z307" s="48"/>
    </row>
    <row r="308" spans="1:26" x14ac:dyDescent="0.2">
      <c r="A308" s="50"/>
      <c r="B308" s="51"/>
      <c r="C308" s="50"/>
      <c r="D308" s="50"/>
      <c r="E308" s="50"/>
      <c r="F308" s="50"/>
      <c r="G308" s="50"/>
      <c r="H308" s="50"/>
      <c r="I308" s="50"/>
      <c r="J308" s="50"/>
      <c r="K308" s="52"/>
      <c r="L308" s="50"/>
      <c r="M308" s="53">
        <f t="shared" si="20"/>
        <v>0</v>
      </c>
      <c r="N308" s="21" t="e">
        <f>VLOOKUP(I308,'MÃ '!$A$2:$E$1048576,4,0)</f>
        <v>#N/A</v>
      </c>
      <c r="O308" s="21" t="e">
        <f>VLOOKUP(I308,'MÃ '!$A$2:$E$1048576,5,0)</f>
        <v>#N/A</v>
      </c>
      <c r="P308" s="21" t="str">
        <f t="shared" si="17"/>
        <v>TSG01</v>
      </c>
      <c r="Q308" s="21" t="e">
        <f>DAY(Table01[[#This Row],[NGÀY]])&amp;Table01[[#This Row],[TSG01]]&amp;Table01[[#This Row],[MÃ FAST]]</f>
        <v>#N/A</v>
      </c>
      <c r="R308" s="21" t="e">
        <f>COUNTIF($Q$7:Q308,Q308)&amp;Q308</f>
        <v>#N/A</v>
      </c>
      <c r="S308" s="44">
        <f>IFERROR(VLOOKUP(R308,Table1[[ct2]:[Số lượng]],13,0),0)</f>
        <v>0</v>
      </c>
      <c r="T308" s="45">
        <f>IFERROR(VLOOKUP(R308,Table1[[ct2]:[Giá]],14,0),Table01[[#This Row],[ĐƠN GIÁ]])</f>
        <v>0</v>
      </c>
      <c r="U308" s="45">
        <f t="shared" si="18"/>
        <v>0</v>
      </c>
      <c r="V308" s="32">
        <f t="shared" si="19"/>
        <v>0</v>
      </c>
      <c r="W308" s="45">
        <f>Table01[[#This Row],[THÀNH TIỀN FAST]]-Table01[[#This Row],[THÀNH TIỀN]]</f>
        <v>0</v>
      </c>
      <c r="X308" s="46" t="b">
        <f>Table01[[#This Row],[ĐG FAST]]=Table01[[#This Row],[ĐƠN GIÁ]]</f>
        <v>1</v>
      </c>
      <c r="Y308" s="47" t="b">
        <f>Table01[[#This Row],[THÀNH TIỀN FAST]]=Table01[[#This Row],[THÀNH TIỀN]]</f>
        <v>1</v>
      </c>
      <c r="Z308" s="48"/>
    </row>
    <row r="309" spans="1:26" x14ac:dyDescent="0.2">
      <c r="A309" s="50"/>
      <c r="B309" s="51"/>
      <c r="C309" s="50"/>
      <c r="D309" s="50"/>
      <c r="E309" s="50"/>
      <c r="F309" s="50"/>
      <c r="G309" s="50"/>
      <c r="H309" s="50"/>
      <c r="I309" s="50"/>
      <c r="J309" s="50"/>
      <c r="K309" s="52"/>
      <c r="L309" s="50"/>
      <c r="M309" s="53">
        <f t="shared" si="20"/>
        <v>0</v>
      </c>
      <c r="N309" s="21" t="e">
        <f>VLOOKUP(I309,'MÃ '!$A$2:$E$1048576,4,0)</f>
        <v>#N/A</v>
      </c>
      <c r="O309" s="21" t="e">
        <f>VLOOKUP(I309,'MÃ '!$A$2:$E$1048576,5,0)</f>
        <v>#N/A</v>
      </c>
      <c r="P309" s="21" t="str">
        <f t="shared" si="17"/>
        <v>TSG01</v>
      </c>
      <c r="Q309" s="21" t="e">
        <f>DAY(Table01[[#This Row],[NGÀY]])&amp;Table01[[#This Row],[TSG01]]&amp;Table01[[#This Row],[MÃ FAST]]</f>
        <v>#N/A</v>
      </c>
      <c r="R309" s="21" t="e">
        <f>COUNTIF($Q$7:Q309,Q309)&amp;Q309</f>
        <v>#N/A</v>
      </c>
      <c r="S309" s="44">
        <f>IFERROR(VLOOKUP(R309,Table1[[ct2]:[Số lượng]],13,0),0)</f>
        <v>0</v>
      </c>
      <c r="T309" s="45">
        <f>IFERROR(VLOOKUP(R309,Table1[[ct2]:[Giá]],14,0),Table01[[#This Row],[ĐƠN GIÁ]])</f>
        <v>0</v>
      </c>
      <c r="U309" s="45">
        <f t="shared" si="18"/>
        <v>0</v>
      </c>
      <c r="V309" s="32">
        <f t="shared" si="19"/>
        <v>0</v>
      </c>
      <c r="W309" s="45">
        <f>Table01[[#This Row],[THÀNH TIỀN FAST]]-Table01[[#This Row],[THÀNH TIỀN]]</f>
        <v>0</v>
      </c>
      <c r="X309" s="46" t="b">
        <f>Table01[[#This Row],[ĐG FAST]]=Table01[[#This Row],[ĐƠN GIÁ]]</f>
        <v>1</v>
      </c>
      <c r="Y309" s="47" t="b">
        <f>Table01[[#This Row],[THÀNH TIỀN FAST]]=Table01[[#This Row],[THÀNH TIỀN]]</f>
        <v>1</v>
      </c>
      <c r="Z309" s="48"/>
    </row>
    <row r="310" spans="1:26" x14ac:dyDescent="0.2">
      <c r="A310" s="50"/>
      <c r="B310" s="51"/>
      <c r="C310" s="50"/>
      <c r="D310" s="50"/>
      <c r="E310" s="50"/>
      <c r="F310" s="50"/>
      <c r="G310" s="50"/>
      <c r="H310" s="50"/>
      <c r="I310" s="50"/>
      <c r="J310" s="50"/>
      <c r="K310" s="52"/>
      <c r="L310" s="50"/>
      <c r="M310" s="53">
        <f t="shared" si="20"/>
        <v>0</v>
      </c>
      <c r="N310" s="21" t="e">
        <f>VLOOKUP(I310,'MÃ '!$A$2:$E$1048576,4,0)</f>
        <v>#N/A</v>
      </c>
      <c r="O310" s="21" t="e">
        <f>VLOOKUP(I310,'MÃ '!$A$2:$E$1048576,5,0)</f>
        <v>#N/A</v>
      </c>
      <c r="P310" s="21" t="str">
        <f t="shared" si="17"/>
        <v>TSG01</v>
      </c>
      <c r="Q310" s="21" t="e">
        <f>DAY(Table01[[#This Row],[NGÀY]])&amp;Table01[[#This Row],[TSG01]]&amp;Table01[[#This Row],[MÃ FAST]]</f>
        <v>#N/A</v>
      </c>
      <c r="R310" s="21" t="e">
        <f>COUNTIF($Q$7:Q310,Q310)&amp;Q310</f>
        <v>#N/A</v>
      </c>
      <c r="S310" s="44">
        <f>IFERROR(VLOOKUP(R310,Table1[[ct2]:[Số lượng]],13,0),0)</f>
        <v>0</v>
      </c>
      <c r="T310" s="45">
        <f>IFERROR(VLOOKUP(R310,Table1[[ct2]:[Giá]],14,0),Table01[[#This Row],[ĐƠN GIÁ]])</f>
        <v>0</v>
      </c>
      <c r="U310" s="45">
        <f t="shared" si="18"/>
        <v>0</v>
      </c>
      <c r="V310" s="32">
        <f t="shared" si="19"/>
        <v>0</v>
      </c>
      <c r="W310" s="45">
        <f>Table01[[#This Row],[THÀNH TIỀN FAST]]-Table01[[#This Row],[THÀNH TIỀN]]</f>
        <v>0</v>
      </c>
      <c r="X310" s="46" t="b">
        <f>Table01[[#This Row],[ĐG FAST]]=Table01[[#This Row],[ĐƠN GIÁ]]</f>
        <v>1</v>
      </c>
      <c r="Y310" s="47" t="b">
        <f>Table01[[#This Row],[THÀNH TIỀN FAST]]=Table01[[#This Row],[THÀNH TIỀN]]</f>
        <v>1</v>
      </c>
      <c r="Z310" s="48"/>
    </row>
    <row r="311" spans="1:26" x14ac:dyDescent="0.2">
      <c r="A311" s="50"/>
      <c r="B311" s="51"/>
      <c r="C311" s="50"/>
      <c r="D311" s="50"/>
      <c r="E311" s="50"/>
      <c r="F311" s="50"/>
      <c r="G311" s="50"/>
      <c r="H311" s="50"/>
      <c r="I311" s="50"/>
      <c r="J311" s="50"/>
      <c r="K311" s="52"/>
      <c r="L311" s="50"/>
      <c r="M311" s="53">
        <f t="shared" si="20"/>
        <v>0</v>
      </c>
      <c r="N311" s="21" t="e">
        <f>VLOOKUP(I311,'MÃ '!$A$2:$E$1048576,4,0)</f>
        <v>#N/A</v>
      </c>
      <c r="O311" s="21" t="e">
        <f>VLOOKUP(I311,'MÃ '!$A$2:$E$1048576,5,0)</f>
        <v>#N/A</v>
      </c>
      <c r="P311" s="21" t="str">
        <f t="shared" si="17"/>
        <v>TSG01</v>
      </c>
      <c r="Q311" s="21" t="e">
        <f>DAY(Table01[[#This Row],[NGÀY]])&amp;Table01[[#This Row],[TSG01]]&amp;Table01[[#This Row],[MÃ FAST]]</f>
        <v>#N/A</v>
      </c>
      <c r="R311" s="21" t="e">
        <f>COUNTIF($Q$7:Q311,Q311)&amp;Q311</f>
        <v>#N/A</v>
      </c>
      <c r="S311" s="44">
        <f>IFERROR(VLOOKUP(R311,Table1[[ct2]:[Số lượng]],13,0),0)</f>
        <v>0</v>
      </c>
      <c r="T311" s="45">
        <f>IFERROR(VLOOKUP(R311,Table1[[ct2]:[Giá]],14,0),Table01[[#This Row],[ĐƠN GIÁ]])</f>
        <v>0</v>
      </c>
      <c r="U311" s="45">
        <f t="shared" si="18"/>
        <v>0</v>
      </c>
      <c r="V311" s="32">
        <f t="shared" si="19"/>
        <v>0</v>
      </c>
      <c r="W311" s="45">
        <f>Table01[[#This Row],[THÀNH TIỀN FAST]]-Table01[[#This Row],[THÀNH TIỀN]]</f>
        <v>0</v>
      </c>
      <c r="X311" s="46" t="b">
        <f>Table01[[#This Row],[ĐG FAST]]=Table01[[#This Row],[ĐƠN GIÁ]]</f>
        <v>1</v>
      </c>
      <c r="Y311" s="47" t="b">
        <f>Table01[[#This Row],[THÀNH TIỀN FAST]]=Table01[[#This Row],[THÀNH TIỀN]]</f>
        <v>1</v>
      </c>
      <c r="Z311" s="48"/>
    </row>
    <row r="312" spans="1:26" x14ac:dyDescent="0.2">
      <c r="A312" s="50"/>
      <c r="B312" s="51"/>
      <c r="C312" s="50"/>
      <c r="D312" s="50"/>
      <c r="E312" s="50"/>
      <c r="F312" s="50"/>
      <c r="G312" s="50"/>
      <c r="H312" s="50"/>
      <c r="I312" s="50"/>
      <c r="J312" s="50"/>
      <c r="K312" s="52"/>
      <c r="L312" s="50"/>
      <c r="M312" s="53">
        <f t="shared" si="20"/>
        <v>0</v>
      </c>
      <c r="N312" s="21" t="e">
        <f>VLOOKUP(I312,'MÃ '!$A$2:$E$1048576,4,0)</f>
        <v>#N/A</v>
      </c>
      <c r="O312" s="21" t="e">
        <f>VLOOKUP(I312,'MÃ '!$A$2:$E$1048576,5,0)</f>
        <v>#N/A</v>
      </c>
      <c r="P312" s="21" t="str">
        <f t="shared" si="17"/>
        <v>TSG01</v>
      </c>
      <c r="Q312" s="21" t="e">
        <f>DAY(Table01[[#This Row],[NGÀY]])&amp;Table01[[#This Row],[TSG01]]&amp;Table01[[#This Row],[MÃ FAST]]</f>
        <v>#N/A</v>
      </c>
      <c r="R312" s="21" t="e">
        <f>COUNTIF($Q$7:Q312,Q312)&amp;Q312</f>
        <v>#N/A</v>
      </c>
      <c r="S312" s="44">
        <f>IFERROR(VLOOKUP(R312,Table1[[ct2]:[Số lượng]],13,0),0)</f>
        <v>0</v>
      </c>
      <c r="T312" s="45">
        <f>IFERROR(VLOOKUP(R312,Table1[[ct2]:[Giá]],14,0),Table01[[#This Row],[ĐƠN GIÁ]])</f>
        <v>0</v>
      </c>
      <c r="U312" s="45">
        <f t="shared" si="18"/>
        <v>0</v>
      </c>
      <c r="V312" s="32">
        <f t="shared" si="19"/>
        <v>0</v>
      </c>
      <c r="W312" s="45">
        <f>Table01[[#This Row],[THÀNH TIỀN FAST]]-Table01[[#This Row],[THÀNH TIỀN]]</f>
        <v>0</v>
      </c>
      <c r="X312" s="46" t="b">
        <f>Table01[[#This Row],[ĐG FAST]]=Table01[[#This Row],[ĐƠN GIÁ]]</f>
        <v>1</v>
      </c>
      <c r="Y312" s="47" t="b">
        <f>Table01[[#This Row],[THÀNH TIỀN FAST]]=Table01[[#This Row],[THÀNH TIỀN]]</f>
        <v>1</v>
      </c>
      <c r="Z312" s="48"/>
    </row>
    <row r="313" spans="1:26" x14ac:dyDescent="0.2">
      <c r="A313" s="50"/>
      <c r="B313" s="51"/>
      <c r="C313" s="50"/>
      <c r="D313" s="50"/>
      <c r="E313" s="50"/>
      <c r="F313" s="50"/>
      <c r="G313" s="50"/>
      <c r="H313" s="50"/>
      <c r="I313" s="50"/>
      <c r="J313" s="50"/>
      <c r="K313" s="52"/>
      <c r="L313" s="50"/>
      <c r="M313" s="53">
        <f t="shared" si="20"/>
        <v>0</v>
      </c>
      <c r="N313" s="21" t="e">
        <f>VLOOKUP(I313,'MÃ '!$A$2:$E$1048576,4,0)</f>
        <v>#N/A</v>
      </c>
      <c r="O313" s="21" t="e">
        <f>VLOOKUP(I313,'MÃ '!$A$2:$E$1048576,5,0)</f>
        <v>#N/A</v>
      </c>
      <c r="P313" s="21" t="str">
        <f t="shared" si="17"/>
        <v>TSG01</v>
      </c>
      <c r="Q313" s="21" t="e">
        <f>DAY(Table01[[#This Row],[NGÀY]])&amp;Table01[[#This Row],[TSG01]]&amp;Table01[[#This Row],[MÃ FAST]]</f>
        <v>#N/A</v>
      </c>
      <c r="R313" s="21" t="e">
        <f>COUNTIF($Q$7:Q313,Q313)&amp;Q313</f>
        <v>#N/A</v>
      </c>
      <c r="S313" s="44">
        <f>IFERROR(VLOOKUP(R313,Table1[[ct2]:[Số lượng]],13,0),0)</f>
        <v>0</v>
      </c>
      <c r="T313" s="45">
        <f>IFERROR(VLOOKUP(R313,Table1[[ct2]:[Giá]],14,0),Table01[[#This Row],[ĐƠN GIÁ]])</f>
        <v>0</v>
      </c>
      <c r="U313" s="45">
        <f t="shared" si="18"/>
        <v>0</v>
      </c>
      <c r="V313" s="32">
        <f t="shared" si="19"/>
        <v>0</v>
      </c>
      <c r="W313" s="45">
        <f>Table01[[#This Row],[THÀNH TIỀN FAST]]-Table01[[#This Row],[THÀNH TIỀN]]</f>
        <v>0</v>
      </c>
      <c r="X313" s="46" t="b">
        <f>Table01[[#This Row],[ĐG FAST]]=Table01[[#This Row],[ĐƠN GIÁ]]</f>
        <v>1</v>
      </c>
      <c r="Y313" s="47" t="b">
        <f>Table01[[#This Row],[THÀNH TIỀN FAST]]=Table01[[#This Row],[THÀNH TIỀN]]</f>
        <v>1</v>
      </c>
      <c r="Z313" s="48"/>
    </row>
    <row r="314" spans="1:26" x14ac:dyDescent="0.2">
      <c r="A314" s="50"/>
      <c r="B314" s="51"/>
      <c r="C314" s="50"/>
      <c r="D314" s="50"/>
      <c r="E314" s="50"/>
      <c r="F314" s="50"/>
      <c r="G314" s="50"/>
      <c r="H314" s="50"/>
      <c r="I314" s="50"/>
      <c r="J314" s="50"/>
      <c r="K314" s="52"/>
      <c r="L314" s="50"/>
      <c r="M314" s="53">
        <f t="shared" si="20"/>
        <v>0</v>
      </c>
      <c r="N314" s="21" t="e">
        <f>VLOOKUP(I314,'MÃ '!$A$2:$E$1048576,4,0)</f>
        <v>#N/A</v>
      </c>
      <c r="O314" s="21" t="e">
        <f>VLOOKUP(I314,'MÃ '!$A$2:$E$1048576,5,0)</f>
        <v>#N/A</v>
      </c>
      <c r="P314" s="21" t="str">
        <f t="shared" si="17"/>
        <v>TSG01</v>
      </c>
      <c r="Q314" s="21" t="e">
        <f>DAY(Table01[[#This Row],[NGÀY]])&amp;Table01[[#This Row],[TSG01]]&amp;Table01[[#This Row],[MÃ FAST]]</f>
        <v>#N/A</v>
      </c>
      <c r="R314" s="21" t="e">
        <f>COUNTIF($Q$7:Q314,Q314)&amp;Q314</f>
        <v>#N/A</v>
      </c>
      <c r="S314" s="44">
        <f>IFERROR(VLOOKUP(R314,Table1[[ct2]:[Số lượng]],13,0),0)</f>
        <v>0</v>
      </c>
      <c r="T314" s="45">
        <f>IFERROR(VLOOKUP(R314,Table1[[ct2]:[Giá]],14,0),Table01[[#This Row],[ĐƠN GIÁ]])</f>
        <v>0</v>
      </c>
      <c r="U314" s="45">
        <f t="shared" si="18"/>
        <v>0</v>
      </c>
      <c r="V314" s="32">
        <f t="shared" si="19"/>
        <v>0</v>
      </c>
      <c r="W314" s="45">
        <f>Table01[[#This Row],[THÀNH TIỀN FAST]]-Table01[[#This Row],[THÀNH TIỀN]]</f>
        <v>0</v>
      </c>
      <c r="X314" s="46" t="b">
        <f>Table01[[#This Row],[ĐG FAST]]=Table01[[#This Row],[ĐƠN GIÁ]]</f>
        <v>1</v>
      </c>
      <c r="Y314" s="47" t="b">
        <f>Table01[[#This Row],[THÀNH TIỀN FAST]]=Table01[[#This Row],[THÀNH TIỀN]]</f>
        <v>1</v>
      </c>
      <c r="Z314" s="48"/>
    </row>
    <row r="315" spans="1:26" x14ac:dyDescent="0.2">
      <c r="A315" s="50"/>
      <c r="B315" s="51"/>
      <c r="C315" s="50"/>
      <c r="D315" s="50"/>
      <c r="E315" s="50"/>
      <c r="F315" s="50"/>
      <c r="G315" s="50"/>
      <c r="H315" s="50"/>
      <c r="I315" s="50"/>
      <c r="J315" s="50"/>
      <c r="K315" s="52"/>
      <c r="L315" s="50"/>
      <c r="M315" s="53">
        <f t="shared" si="20"/>
        <v>0</v>
      </c>
      <c r="N315" s="21" t="e">
        <f>VLOOKUP(I315,'MÃ '!$A$2:$E$1048576,4,0)</f>
        <v>#N/A</v>
      </c>
      <c r="O315" s="21" t="e">
        <f>VLOOKUP(I315,'MÃ '!$A$2:$E$1048576,5,0)</f>
        <v>#N/A</v>
      </c>
      <c r="P315" s="21" t="str">
        <f t="shared" si="17"/>
        <v>TSG01</v>
      </c>
      <c r="Q315" s="21" t="e">
        <f>DAY(Table01[[#This Row],[NGÀY]])&amp;Table01[[#This Row],[TSG01]]&amp;Table01[[#This Row],[MÃ FAST]]</f>
        <v>#N/A</v>
      </c>
      <c r="R315" s="21" t="e">
        <f>COUNTIF($Q$7:Q315,Q315)&amp;Q315</f>
        <v>#N/A</v>
      </c>
      <c r="S315" s="44">
        <f>IFERROR(VLOOKUP(R315,Table1[[ct2]:[Số lượng]],13,0),0)</f>
        <v>0</v>
      </c>
      <c r="T315" s="45">
        <f>IFERROR(VLOOKUP(R315,Table1[[ct2]:[Giá]],14,0),Table01[[#This Row],[ĐƠN GIÁ]])</f>
        <v>0</v>
      </c>
      <c r="U315" s="45">
        <f t="shared" si="18"/>
        <v>0</v>
      </c>
      <c r="V315" s="32">
        <f t="shared" si="19"/>
        <v>0</v>
      </c>
      <c r="W315" s="45">
        <f>Table01[[#This Row],[THÀNH TIỀN FAST]]-Table01[[#This Row],[THÀNH TIỀN]]</f>
        <v>0</v>
      </c>
      <c r="X315" s="46" t="b">
        <f>Table01[[#This Row],[ĐG FAST]]=Table01[[#This Row],[ĐƠN GIÁ]]</f>
        <v>1</v>
      </c>
      <c r="Y315" s="47" t="b">
        <f>Table01[[#This Row],[THÀNH TIỀN FAST]]=Table01[[#This Row],[THÀNH TIỀN]]</f>
        <v>1</v>
      </c>
      <c r="Z315" s="48"/>
    </row>
    <row r="316" spans="1:26" x14ac:dyDescent="0.2">
      <c r="A316" s="50"/>
      <c r="B316" s="51"/>
      <c r="C316" s="50"/>
      <c r="D316" s="50"/>
      <c r="E316" s="50"/>
      <c r="F316" s="50"/>
      <c r="G316" s="50"/>
      <c r="H316" s="50"/>
      <c r="I316" s="50"/>
      <c r="J316" s="50"/>
      <c r="K316" s="52"/>
      <c r="L316" s="50"/>
      <c r="M316" s="53">
        <f t="shared" si="20"/>
        <v>0</v>
      </c>
      <c r="N316" s="21" t="e">
        <f>VLOOKUP(I316,'MÃ '!$A$2:$E$1048576,4,0)</f>
        <v>#N/A</v>
      </c>
      <c r="O316" s="21" t="e">
        <f>VLOOKUP(I316,'MÃ '!$A$2:$E$1048576,5,0)</f>
        <v>#N/A</v>
      </c>
      <c r="P316" s="21" t="str">
        <f t="shared" si="17"/>
        <v>TSG01</v>
      </c>
      <c r="Q316" s="21" t="e">
        <f>DAY(Table01[[#This Row],[NGÀY]])&amp;Table01[[#This Row],[TSG01]]&amp;Table01[[#This Row],[MÃ FAST]]</f>
        <v>#N/A</v>
      </c>
      <c r="R316" s="21" t="e">
        <f>COUNTIF($Q$7:Q316,Q316)&amp;Q316</f>
        <v>#N/A</v>
      </c>
      <c r="S316" s="44">
        <f>IFERROR(VLOOKUP(R316,Table1[[ct2]:[Số lượng]],13,0),0)</f>
        <v>0</v>
      </c>
      <c r="T316" s="45">
        <f>IFERROR(VLOOKUP(R316,Table1[[ct2]:[Giá]],14,0),Table01[[#This Row],[ĐƠN GIÁ]])</f>
        <v>0</v>
      </c>
      <c r="U316" s="45">
        <f t="shared" si="18"/>
        <v>0</v>
      </c>
      <c r="V316" s="32">
        <f t="shared" si="19"/>
        <v>0</v>
      </c>
      <c r="W316" s="45">
        <f>Table01[[#This Row],[THÀNH TIỀN FAST]]-Table01[[#This Row],[THÀNH TIỀN]]</f>
        <v>0</v>
      </c>
      <c r="X316" s="46" t="b">
        <f>Table01[[#This Row],[ĐG FAST]]=Table01[[#This Row],[ĐƠN GIÁ]]</f>
        <v>1</v>
      </c>
      <c r="Y316" s="47" t="b">
        <f>Table01[[#This Row],[THÀNH TIỀN FAST]]=Table01[[#This Row],[THÀNH TIỀN]]</f>
        <v>1</v>
      </c>
      <c r="Z316" s="48"/>
    </row>
    <row r="317" spans="1:26" x14ac:dyDescent="0.2">
      <c r="A317" s="50"/>
      <c r="B317" s="51"/>
      <c r="C317" s="50"/>
      <c r="D317" s="50"/>
      <c r="E317" s="50"/>
      <c r="F317" s="50"/>
      <c r="G317" s="50"/>
      <c r="H317" s="50"/>
      <c r="I317" s="50"/>
      <c r="J317" s="50"/>
      <c r="K317" s="52"/>
      <c r="L317" s="50"/>
      <c r="M317" s="53">
        <f t="shared" si="20"/>
        <v>0</v>
      </c>
      <c r="N317" s="21" t="e">
        <f>VLOOKUP(I317,'MÃ '!$A$2:$E$1048576,4,0)</f>
        <v>#N/A</v>
      </c>
      <c r="O317" s="21" t="e">
        <f>VLOOKUP(I317,'MÃ '!$A$2:$E$1048576,5,0)</f>
        <v>#N/A</v>
      </c>
      <c r="P317" s="21" t="str">
        <f t="shared" si="17"/>
        <v>TSG01</v>
      </c>
      <c r="Q317" s="21" t="e">
        <f>DAY(Table01[[#This Row],[NGÀY]])&amp;Table01[[#This Row],[TSG01]]&amp;Table01[[#This Row],[MÃ FAST]]</f>
        <v>#N/A</v>
      </c>
      <c r="R317" s="21" t="e">
        <f>COUNTIF($Q$7:Q317,Q317)&amp;Q317</f>
        <v>#N/A</v>
      </c>
      <c r="S317" s="44">
        <f>IFERROR(VLOOKUP(R317,Table1[[ct2]:[Số lượng]],13,0),0)</f>
        <v>0</v>
      </c>
      <c r="T317" s="45">
        <f>IFERROR(VLOOKUP(R317,Table1[[ct2]:[Giá]],14,0),Table01[[#This Row],[ĐƠN GIÁ]])</f>
        <v>0</v>
      </c>
      <c r="U317" s="45">
        <f t="shared" si="18"/>
        <v>0</v>
      </c>
      <c r="V317" s="32">
        <f t="shared" si="19"/>
        <v>0</v>
      </c>
      <c r="W317" s="45">
        <f>Table01[[#This Row],[THÀNH TIỀN FAST]]-Table01[[#This Row],[THÀNH TIỀN]]</f>
        <v>0</v>
      </c>
      <c r="X317" s="46" t="b">
        <f>Table01[[#This Row],[ĐG FAST]]=Table01[[#This Row],[ĐƠN GIÁ]]</f>
        <v>1</v>
      </c>
      <c r="Y317" s="47" t="b">
        <f>Table01[[#This Row],[THÀNH TIỀN FAST]]=Table01[[#This Row],[THÀNH TIỀN]]</f>
        <v>1</v>
      </c>
      <c r="Z317" s="48"/>
    </row>
    <row r="318" spans="1:26" x14ac:dyDescent="0.2">
      <c r="A318" s="50"/>
      <c r="B318" s="51"/>
      <c r="C318" s="50"/>
      <c r="D318" s="50"/>
      <c r="E318" s="50"/>
      <c r="F318" s="50"/>
      <c r="G318" s="50"/>
      <c r="H318" s="50"/>
      <c r="I318" s="50"/>
      <c r="J318" s="50"/>
      <c r="K318" s="52"/>
      <c r="L318" s="50"/>
      <c r="M318" s="53">
        <f t="shared" si="20"/>
        <v>0</v>
      </c>
      <c r="N318" s="21" t="e">
        <f>VLOOKUP(I318,'MÃ '!$A$2:$E$1048576,4,0)</f>
        <v>#N/A</v>
      </c>
      <c r="O318" s="21" t="e">
        <f>VLOOKUP(I318,'MÃ '!$A$2:$E$1048576,5,0)</f>
        <v>#N/A</v>
      </c>
      <c r="P318" s="21" t="str">
        <f t="shared" si="17"/>
        <v>TSG01</v>
      </c>
      <c r="Q318" s="21" t="e">
        <f>DAY(Table01[[#This Row],[NGÀY]])&amp;Table01[[#This Row],[TSG01]]&amp;Table01[[#This Row],[MÃ FAST]]</f>
        <v>#N/A</v>
      </c>
      <c r="R318" s="21" t="e">
        <f>COUNTIF($Q$7:Q318,Q318)&amp;Q318</f>
        <v>#N/A</v>
      </c>
      <c r="S318" s="44">
        <f>IFERROR(VLOOKUP(R318,Table1[[ct2]:[Số lượng]],13,0),0)</f>
        <v>0</v>
      </c>
      <c r="T318" s="45">
        <f>IFERROR(VLOOKUP(R318,Table1[[ct2]:[Giá]],14,0),Table01[[#This Row],[ĐƠN GIÁ]])</f>
        <v>0</v>
      </c>
      <c r="U318" s="45">
        <f t="shared" si="18"/>
        <v>0</v>
      </c>
      <c r="V318" s="32">
        <f t="shared" si="19"/>
        <v>0</v>
      </c>
      <c r="W318" s="45">
        <f>Table01[[#This Row],[THÀNH TIỀN FAST]]-Table01[[#This Row],[THÀNH TIỀN]]</f>
        <v>0</v>
      </c>
      <c r="X318" s="46" t="b">
        <f>Table01[[#This Row],[ĐG FAST]]=Table01[[#This Row],[ĐƠN GIÁ]]</f>
        <v>1</v>
      </c>
      <c r="Y318" s="47" t="b">
        <f>Table01[[#This Row],[THÀNH TIỀN FAST]]=Table01[[#This Row],[THÀNH TIỀN]]</f>
        <v>1</v>
      </c>
      <c r="Z318" s="48"/>
    </row>
    <row r="319" spans="1:26" x14ac:dyDescent="0.2">
      <c r="A319" s="50"/>
      <c r="B319" s="51"/>
      <c r="C319" s="50"/>
      <c r="D319" s="50"/>
      <c r="E319" s="50"/>
      <c r="F319" s="50"/>
      <c r="G319" s="50"/>
      <c r="H319" s="50"/>
      <c r="I319" s="50"/>
      <c r="J319" s="50"/>
      <c r="K319" s="52"/>
      <c r="L319" s="50"/>
      <c r="M319" s="53">
        <f t="shared" si="20"/>
        <v>0</v>
      </c>
      <c r="N319" s="21" t="e">
        <f>VLOOKUP(I319,'MÃ '!$A$2:$E$1048576,4,0)</f>
        <v>#N/A</v>
      </c>
      <c r="O319" s="21" t="e">
        <f>VLOOKUP(I319,'MÃ '!$A$2:$E$1048576,5,0)</f>
        <v>#N/A</v>
      </c>
      <c r="P319" s="21" t="str">
        <f t="shared" si="17"/>
        <v>TSG01</v>
      </c>
      <c r="Q319" s="21" t="e">
        <f>DAY(Table01[[#This Row],[NGÀY]])&amp;Table01[[#This Row],[TSG01]]&amp;Table01[[#This Row],[MÃ FAST]]</f>
        <v>#N/A</v>
      </c>
      <c r="R319" s="21" t="e">
        <f>COUNTIF($Q$7:Q319,Q319)&amp;Q319</f>
        <v>#N/A</v>
      </c>
      <c r="S319" s="44">
        <f>IFERROR(VLOOKUP(R319,Table1[[ct2]:[Số lượng]],13,0),0)</f>
        <v>0</v>
      </c>
      <c r="T319" s="45">
        <f>IFERROR(VLOOKUP(R319,Table1[[ct2]:[Giá]],14,0),Table01[[#This Row],[ĐƠN GIÁ]])</f>
        <v>0</v>
      </c>
      <c r="U319" s="45">
        <f t="shared" si="18"/>
        <v>0</v>
      </c>
      <c r="V319" s="32">
        <f t="shared" si="19"/>
        <v>0</v>
      </c>
      <c r="W319" s="45">
        <f>Table01[[#This Row],[THÀNH TIỀN FAST]]-Table01[[#This Row],[THÀNH TIỀN]]</f>
        <v>0</v>
      </c>
      <c r="X319" s="46" t="b">
        <f>Table01[[#This Row],[ĐG FAST]]=Table01[[#This Row],[ĐƠN GIÁ]]</f>
        <v>1</v>
      </c>
      <c r="Y319" s="47" t="b">
        <f>Table01[[#This Row],[THÀNH TIỀN FAST]]=Table01[[#This Row],[THÀNH TIỀN]]</f>
        <v>1</v>
      </c>
      <c r="Z319" s="48"/>
    </row>
    <row r="320" spans="1:26" x14ac:dyDescent="0.2">
      <c r="A320" s="50"/>
      <c r="B320" s="51"/>
      <c r="C320" s="50"/>
      <c r="D320" s="50"/>
      <c r="E320" s="50"/>
      <c r="F320" s="50"/>
      <c r="G320" s="50"/>
      <c r="H320" s="50"/>
      <c r="I320" s="50"/>
      <c r="J320" s="50"/>
      <c r="K320" s="52"/>
      <c r="L320" s="50"/>
      <c r="M320" s="53">
        <f t="shared" si="20"/>
        <v>0</v>
      </c>
      <c r="N320" s="21" t="e">
        <f>VLOOKUP(I320,'MÃ '!$A$2:$E$1048576,4,0)</f>
        <v>#N/A</v>
      </c>
      <c r="O320" s="21" t="e">
        <f>VLOOKUP(I320,'MÃ '!$A$2:$E$1048576,5,0)</f>
        <v>#N/A</v>
      </c>
      <c r="P320" s="21" t="str">
        <f t="shared" si="17"/>
        <v>TSG01</v>
      </c>
      <c r="Q320" s="21" t="e">
        <f>DAY(Table01[[#This Row],[NGÀY]])&amp;Table01[[#This Row],[TSG01]]&amp;Table01[[#This Row],[MÃ FAST]]</f>
        <v>#N/A</v>
      </c>
      <c r="R320" s="21" t="e">
        <f>COUNTIF($Q$7:Q320,Q320)&amp;Q320</f>
        <v>#N/A</v>
      </c>
      <c r="S320" s="44">
        <f>IFERROR(VLOOKUP(R320,Table1[[ct2]:[Số lượng]],13,0),0)</f>
        <v>0</v>
      </c>
      <c r="T320" s="45">
        <f>IFERROR(VLOOKUP(R320,Table1[[ct2]:[Giá]],14,0),Table01[[#This Row],[ĐƠN GIÁ]])</f>
        <v>0</v>
      </c>
      <c r="U320" s="45">
        <f t="shared" si="18"/>
        <v>0</v>
      </c>
      <c r="V320" s="32">
        <f t="shared" si="19"/>
        <v>0</v>
      </c>
      <c r="W320" s="45">
        <f>Table01[[#This Row],[THÀNH TIỀN FAST]]-Table01[[#This Row],[THÀNH TIỀN]]</f>
        <v>0</v>
      </c>
      <c r="X320" s="46" t="b">
        <f>Table01[[#This Row],[ĐG FAST]]=Table01[[#This Row],[ĐƠN GIÁ]]</f>
        <v>1</v>
      </c>
      <c r="Y320" s="47" t="b">
        <f>Table01[[#This Row],[THÀNH TIỀN FAST]]=Table01[[#This Row],[THÀNH TIỀN]]</f>
        <v>1</v>
      </c>
      <c r="Z320" s="48"/>
    </row>
    <row r="321" spans="1:26" x14ac:dyDescent="0.2">
      <c r="A321" s="50"/>
      <c r="B321" s="51"/>
      <c r="C321" s="50"/>
      <c r="D321" s="50"/>
      <c r="E321" s="50"/>
      <c r="F321" s="50"/>
      <c r="G321" s="50"/>
      <c r="H321" s="50"/>
      <c r="I321" s="50"/>
      <c r="J321" s="50"/>
      <c r="K321" s="52"/>
      <c r="L321" s="50"/>
      <c r="M321" s="53">
        <f t="shared" si="20"/>
        <v>0</v>
      </c>
      <c r="N321" s="21" t="e">
        <f>VLOOKUP(I321,'MÃ '!$A$2:$E$1048576,4,0)</f>
        <v>#N/A</v>
      </c>
      <c r="O321" s="21" t="e">
        <f>VLOOKUP(I321,'MÃ '!$A$2:$E$1048576,5,0)</f>
        <v>#N/A</v>
      </c>
      <c r="P321" s="21" t="str">
        <f t="shared" si="17"/>
        <v>TSG01</v>
      </c>
      <c r="Q321" s="21" t="e">
        <f>DAY(Table01[[#This Row],[NGÀY]])&amp;Table01[[#This Row],[TSG01]]&amp;Table01[[#This Row],[MÃ FAST]]</f>
        <v>#N/A</v>
      </c>
      <c r="R321" s="21" t="e">
        <f>COUNTIF($Q$7:Q321,Q321)&amp;Q321</f>
        <v>#N/A</v>
      </c>
      <c r="S321" s="44">
        <f>IFERROR(VLOOKUP(R321,Table1[[ct2]:[Số lượng]],13,0),0)</f>
        <v>0</v>
      </c>
      <c r="T321" s="45">
        <f>IFERROR(VLOOKUP(R321,Table1[[ct2]:[Giá]],14,0),Table01[[#This Row],[ĐƠN GIÁ]])</f>
        <v>0</v>
      </c>
      <c r="U321" s="45">
        <f t="shared" si="18"/>
        <v>0</v>
      </c>
      <c r="V321" s="32">
        <f t="shared" si="19"/>
        <v>0</v>
      </c>
      <c r="W321" s="45">
        <f>Table01[[#This Row],[THÀNH TIỀN FAST]]-Table01[[#This Row],[THÀNH TIỀN]]</f>
        <v>0</v>
      </c>
      <c r="X321" s="46" t="b">
        <f>Table01[[#This Row],[ĐG FAST]]=Table01[[#This Row],[ĐƠN GIÁ]]</f>
        <v>1</v>
      </c>
      <c r="Y321" s="47" t="b">
        <f>Table01[[#This Row],[THÀNH TIỀN FAST]]=Table01[[#This Row],[THÀNH TIỀN]]</f>
        <v>1</v>
      </c>
      <c r="Z321" s="48"/>
    </row>
    <row r="322" spans="1:26" x14ac:dyDescent="0.2">
      <c r="A322" s="50"/>
      <c r="B322" s="51"/>
      <c r="C322" s="50"/>
      <c r="D322" s="50"/>
      <c r="E322" s="50"/>
      <c r="F322" s="50"/>
      <c r="G322" s="50"/>
      <c r="H322" s="50"/>
      <c r="I322" s="50"/>
      <c r="J322" s="50"/>
      <c r="K322" s="52"/>
      <c r="L322" s="50"/>
      <c r="M322" s="53">
        <f t="shared" si="20"/>
        <v>0</v>
      </c>
      <c r="N322" s="21" t="e">
        <f>VLOOKUP(I322,'MÃ '!$A$2:$E$1048576,4,0)</f>
        <v>#N/A</v>
      </c>
      <c r="O322" s="21" t="e">
        <f>VLOOKUP(I322,'MÃ '!$A$2:$E$1048576,5,0)</f>
        <v>#N/A</v>
      </c>
      <c r="P322" s="21" t="str">
        <f t="shared" si="17"/>
        <v>TSG01</v>
      </c>
      <c r="Q322" s="21" t="e">
        <f>DAY(Table01[[#This Row],[NGÀY]])&amp;Table01[[#This Row],[TSG01]]&amp;Table01[[#This Row],[MÃ FAST]]</f>
        <v>#N/A</v>
      </c>
      <c r="R322" s="21" t="e">
        <f>COUNTIF($Q$7:Q322,Q322)&amp;Q322</f>
        <v>#N/A</v>
      </c>
      <c r="S322" s="44">
        <f>IFERROR(VLOOKUP(R322,Table1[[ct2]:[Số lượng]],13,0),0)</f>
        <v>0</v>
      </c>
      <c r="T322" s="45">
        <f>IFERROR(VLOOKUP(R322,Table1[[ct2]:[Giá]],14,0),Table01[[#This Row],[ĐƠN GIÁ]])</f>
        <v>0</v>
      </c>
      <c r="U322" s="45">
        <f t="shared" si="18"/>
        <v>0</v>
      </c>
      <c r="V322" s="32">
        <f t="shared" si="19"/>
        <v>0</v>
      </c>
      <c r="W322" s="45">
        <f>Table01[[#This Row],[THÀNH TIỀN FAST]]-Table01[[#This Row],[THÀNH TIỀN]]</f>
        <v>0</v>
      </c>
      <c r="X322" s="46" t="b">
        <f>Table01[[#This Row],[ĐG FAST]]=Table01[[#This Row],[ĐƠN GIÁ]]</f>
        <v>1</v>
      </c>
      <c r="Y322" s="47" t="b">
        <f>Table01[[#This Row],[THÀNH TIỀN FAST]]=Table01[[#This Row],[THÀNH TIỀN]]</f>
        <v>1</v>
      </c>
      <c r="Z322" s="48"/>
    </row>
    <row r="323" spans="1:26" x14ac:dyDescent="0.2">
      <c r="A323" s="50"/>
      <c r="B323" s="51"/>
      <c r="C323" s="50"/>
      <c r="D323" s="50"/>
      <c r="E323" s="50"/>
      <c r="F323" s="50"/>
      <c r="G323" s="50"/>
      <c r="H323" s="50"/>
      <c r="I323" s="50"/>
      <c r="J323" s="50"/>
      <c r="K323" s="52"/>
      <c r="L323" s="50"/>
      <c r="M323" s="53">
        <f t="shared" si="20"/>
        <v>0</v>
      </c>
      <c r="N323" s="21" t="e">
        <f>VLOOKUP(I323,'MÃ '!$A$2:$E$1048576,4,0)</f>
        <v>#N/A</v>
      </c>
      <c r="O323" s="21" t="e">
        <f>VLOOKUP(I323,'MÃ '!$A$2:$E$1048576,5,0)</f>
        <v>#N/A</v>
      </c>
      <c r="P323" s="21" t="str">
        <f t="shared" si="17"/>
        <v>TSG01</v>
      </c>
      <c r="Q323" s="21" t="e">
        <f>DAY(Table01[[#This Row],[NGÀY]])&amp;Table01[[#This Row],[TSG01]]&amp;Table01[[#This Row],[MÃ FAST]]</f>
        <v>#N/A</v>
      </c>
      <c r="R323" s="21" t="e">
        <f>COUNTIF($Q$7:Q323,Q323)&amp;Q323</f>
        <v>#N/A</v>
      </c>
      <c r="S323" s="44">
        <f>IFERROR(VLOOKUP(R323,Table1[[ct2]:[Số lượng]],13,0),0)</f>
        <v>0</v>
      </c>
      <c r="T323" s="45">
        <f>IFERROR(VLOOKUP(R323,Table1[[ct2]:[Giá]],14,0),Table01[[#This Row],[ĐƠN GIÁ]])</f>
        <v>0</v>
      </c>
      <c r="U323" s="45">
        <f t="shared" si="18"/>
        <v>0</v>
      </c>
      <c r="V323" s="32">
        <f t="shared" si="19"/>
        <v>0</v>
      </c>
      <c r="W323" s="45">
        <f>Table01[[#This Row],[THÀNH TIỀN FAST]]-Table01[[#This Row],[THÀNH TIỀN]]</f>
        <v>0</v>
      </c>
      <c r="X323" s="46" t="b">
        <f>Table01[[#This Row],[ĐG FAST]]=Table01[[#This Row],[ĐƠN GIÁ]]</f>
        <v>1</v>
      </c>
      <c r="Y323" s="47" t="b">
        <f>Table01[[#This Row],[THÀNH TIỀN FAST]]=Table01[[#This Row],[THÀNH TIỀN]]</f>
        <v>1</v>
      </c>
      <c r="Z323" s="48"/>
    </row>
    <row r="324" spans="1:26" x14ac:dyDescent="0.2">
      <c r="A324" s="50"/>
      <c r="B324" s="51"/>
      <c r="C324" s="50"/>
      <c r="D324" s="50"/>
      <c r="E324" s="50"/>
      <c r="F324" s="50"/>
      <c r="G324" s="50"/>
      <c r="H324" s="50"/>
      <c r="I324" s="50"/>
      <c r="J324" s="50"/>
      <c r="K324" s="52"/>
      <c r="L324" s="50"/>
      <c r="M324" s="53">
        <f t="shared" si="20"/>
        <v>0</v>
      </c>
      <c r="N324" s="21" t="e">
        <f>VLOOKUP(I324,'MÃ '!$A$2:$E$1048576,4,0)</f>
        <v>#N/A</v>
      </c>
      <c r="O324" s="21" t="e">
        <f>VLOOKUP(I324,'MÃ '!$A$2:$E$1048576,5,0)</f>
        <v>#N/A</v>
      </c>
      <c r="P324" s="21" t="str">
        <f t="shared" si="17"/>
        <v>TSG01</v>
      </c>
      <c r="Q324" s="21" t="e">
        <f>DAY(Table01[[#This Row],[NGÀY]])&amp;Table01[[#This Row],[TSG01]]&amp;Table01[[#This Row],[MÃ FAST]]</f>
        <v>#N/A</v>
      </c>
      <c r="R324" s="21" t="e">
        <f>COUNTIF($Q$7:Q324,Q324)&amp;Q324</f>
        <v>#N/A</v>
      </c>
      <c r="S324" s="44">
        <f>IFERROR(VLOOKUP(R324,Table1[[ct2]:[Số lượng]],13,0),0)</f>
        <v>0</v>
      </c>
      <c r="T324" s="45">
        <f>IFERROR(VLOOKUP(R324,Table1[[ct2]:[Giá]],14,0),Table01[[#This Row],[ĐƠN GIÁ]])</f>
        <v>0</v>
      </c>
      <c r="U324" s="45">
        <f t="shared" si="18"/>
        <v>0</v>
      </c>
      <c r="V324" s="32">
        <f t="shared" si="19"/>
        <v>0</v>
      </c>
      <c r="W324" s="45">
        <f>Table01[[#This Row],[THÀNH TIỀN FAST]]-Table01[[#This Row],[THÀNH TIỀN]]</f>
        <v>0</v>
      </c>
      <c r="X324" s="46" t="b">
        <f>Table01[[#This Row],[ĐG FAST]]=Table01[[#This Row],[ĐƠN GIÁ]]</f>
        <v>1</v>
      </c>
      <c r="Y324" s="47" t="b">
        <f>Table01[[#This Row],[THÀNH TIỀN FAST]]=Table01[[#This Row],[THÀNH TIỀN]]</f>
        <v>1</v>
      </c>
      <c r="Z324" s="48"/>
    </row>
    <row r="325" spans="1:26" x14ac:dyDescent="0.2">
      <c r="A325" s="50"/>
      <c r="B325" s="51"/>
      <c r="C325" s="50"/>
      <c r="D325" s="50"/>
      <c r="E325" s="50"/>
      <c r="F325" s="50"/>
      <c r="G325" s="50"/>
      <c r="H325" s="50"/>
      <c r="I325" s="50"/>
      <c r="J325" s="50"/>
      <c r="K325" s="52"/>
      <c r="L325" s="50"/>
      <c r="M325" s="53">
        <f t="shared" si="20"/>
        <v>0</v>
      </c>
      <c r="N325" s="21" t="e">
        <f>VLOOKUP(I325,'MÃ '!$A$2:$E$1048576,4,0)</f>
        <v>#N/A</v>
      </c>
      <c r="O325" s="21" t="e">
        <f>VLOOKUP(I325,'MÃ '!$A$2:$E$1048576,5,0)</f>
        <v>#N/A</v>
      </c>
      <c r="P325" s="21" t="str">
        <f t="shared" si="17"/>
        <v>TSG01</v>
      </c>
      <c r="Q325" s="21" t="e">
        <f>DAY(Table01[[#This Row],[NGÀY]])&amp;Table01[[#This Row],[TSG01]]&amp;Table01[[#This Row],[MÃ FAST]]</f>
        <v>#N/A</v>
      </c>
      <c r="R325" s="21" t="e">
        <f>COUNTIF($Q$7:Q325,Q325)&amp;Q325</f>
        <v>#N/A</v>
      </c>
      <c r="S325" s="44">
        <f>IFERROR(VLOOKUP(R325,Table1[[ct2]:[Số lượng]],13,0),0)</f>
        <v>0</v>
      </c>
      <c r="T325" s="45">
        <f>IFERROR(VLOOKUP(R325,Table1[[ct2]:[Giá]],14,0),Table01[[#This Row],[ĐƠN GIÁ]])</f>
        <v>0</v>
      </c>
      <c r="U325" s="45">
        <f t="shared" si="18"/>
        <v>0</v>
      </c>
      <c r="V325" s="32">
        <f t="shared" si="19"/>
        <v>0</v>
      </c>
      <c r="W325" s="45">
        <f>Table01[[#This Row],[THÀNH TIỀN FAST]]-Table01[[#This Row],[THÀNH TIỀN]]</f>
        <v>0</v>
      </c>
      <c r="X325" s="46" t="b">
        <f>Table01[[#This Row],[ĐG FAST]]=Table01[[#This Row],[ĐƠN GIÁ]]</f>
        <v>1</v>
      </c>
      <c r="Y325" s="47" t="b">
        <f>Table01[[#This Row],[THÀNH TIỀN FAST]]=Table01[[#This Row],[THÀNH TIỀN]]</f>
        <v>1</v>
      </c>
      <c r="Z325" s="48"/>
    </row>
    <row r="326" spans="1:26" x14ac:dyDescent="0.2">
      <c r="A326" s="50"/>
      <c r="B326" s="51"/>
      <c r="C326" s="50"/>
      <c r="D326" s="50"/>
      <c r="E326" s="50"/>
      <c r="F326" s="50"/>
      <c r="G326" s="50"/>
      <c r="H326" s="50"/>
      <c r="I326" s="50"/>
      <c r="J326" s="50"/>
      <c r="K326" s="52"/>
      <c r="L326" s="50"/>
      <c r="M326" s="53">
        <f t="shared" si="20"/>
        <v>0</v>
      </c>
      <c r="N326" s="21" t="e">
        <f>VLOOKUP(I326,'MÃ '!$A$2:$E$1048576,4,0)</f>
        <v>#N/A</v>
      </c>
      <c r="O326" s="21" t="e">
        <f>VLOOKUP(I326,'MÃ '!$A$2:$E$1048576,5,0)</f>
        <v>#N/A</v>
      </c>
      <c r="P326" s="21" t="str">
        <f t="shared" si="17"/>
        <v>TSG01</v>
      </c>
      <c r="Q326" s="21" t="e">
        <f>DAY(Table01[[#This Row],[NGÀY]])&amp;Table01[[#This Row],[TSG01]]&amp;Table01[[#This Row],[MÃ FAST]]</f>
        <v>#N/A</v>
      </c>
      <c r="R326" s="21" t="e">
        <f>COUNTIF($Q$7:Q326,Q326)&amp;Q326</f>
        <v>#N/A</v>
      </c>
      <c r="S326" s="44">
        <f>IFERROR(VLOOKUP(R326,Table1[[ct2]:[Số lượng]],13,0),0)</f>
        <v>0</v>
      </c>
      <c r="T326" s="45">
        <f>IFERROR(VLOOKUP(R326,Table1[[ct2]:[Giá]],14,0),Table01[[#This Row],[ĐƠN GIÁ]])</f>
        <v>0</v>
      </c>
      <c r="U326" s="45">
        <f t="shared" si="18"/>
        <v>0</v>
      </c>
      <c r="V326" s="32">
        <f t="shared" si="19"/>
        <v>0</v>
      </c>
      <c r="W326" s="45">
        <f>Table01[[#This Row],[THÀNH TIỀN FAST]]-Table01[[#This Row],[THÀNH TIỀN]]</f>
        <v>0</v>
      </c>
      <c r="X326" s="46" t="b">
        <f>Table01[[#This Row],[ĐG FAST]]=Table01[[#This Row],[ĐƠN GIÁ]]</f>
        <v>1</v>
      </c>
      <c r="Y326" s="47" t="b">
        <f>Table01[[#This Row],[THÀNH TIỀN FAST]]=Table01[[#This Row],[THÀNH TIỀN]]</f>
        <v>1</v>
      </c>
      <c r="Z326" s="48"/>
    </row>
    <row r="327" spans="1:26" x14ac:dyDescent="0.2">
      <c r="A327" s="50"/>
      <c r="B327" s="51"/>
      <c r="C327" s="50"/>
      <c r="D327" s="50"/>
      <c r="E327" s="50"/>
      <c r="F327" s="50"/>
      <c r="G327" s="50"/>
      <c r="H327" s="50"/>
      <c r="I327" s="50"/>
      <c r="J327" s="50"/>
      <c r="K327" s="52"/>
      <c r="L327" s="50"/>
      <c r="M327" s="53">
        <f t="shared" ref="M327:M390" si="21">K327*L327</f>
        <v>0</v>
      </c>
      <c r="N327" s="21" t="e">
        <f>VLOOKUP(I327,'MÃ '!$A$2:$E$1048576,4,0)</f>
        <v>#N/A</v>
      </c>
      <c r="O327" s="21" t="e">
        <f>VLOOKUP(I327,'MÃ '!$A$2:$E$1048576,5,0)</f>
        <v>#N/A</v>
      </c>
      <c r="P327" s="21" t="str">
        <f t="shared" si="17"/>
        <v>TSG01</v>
      </c>
      <c r="Q327" s="21" t="e">
        <f>DAY(Table01[[#This Row],[NGÀY]])&amp;Table01[[#This Row],[TSG01]]&amp;Table01[[#This Row],[MÃ FAST]]</f>
        <v>#N/A</v>
      </c>
      <c r="R327" s="21" t="e">
        <f>COUNTIF($Q$7:Q327,Q327)&amp;Q327</f>
        <v>#N/A</v>
      </c>
      <c r="S327" s="44">
        <f>IFERROR(VLOOKUP(R327,Table1[[ct2]:[Số lượng]],13,0),0)</f>
        <v>0</v>
      </c>
      <c r="T327" s="45">
        <f>IFERROR(VLOOKUP(R327,Table1[[ct2]:[Giá]],14,0),Table01[[#This Row],[ĐƠN GIÁ]])</f>
        <v>0</v>
      </c>
      <c r="U327" s="45">
        <f t="shared" si="18"/>
        <v>0</v>
      </c>
      <c r="V327" s="32">
        <f t="shared" si="19"/>
        <v>0</v>
      </c>
      <c r="W327" s="45">
        <f>Table01[[#This Row],[THÀNH TIỀN FAST]]-Table01[[#This Row],[THÀNH TIỀN]]</f>
        <v>0</v>
      </c>
      <c r="X327" s="46" t="b">
        <f>Table01[[#This Row],[ĐG FAST]]=Table01[[#This Row],[ĐƠN GIÁ]]</f>
        <v>1</v>
      </c>
      <c r="Y327" s="47" t="b">
        <f>Table01[[#This Row],[THÀNH TIỀN FAST]]=Table01[[#This Row],[THÀNH TIỀN]]</f>
        <v>1</v>
      </c>
      <c r="Z327" s="48"/>
    </row>
    <row r="328" spans="1:26" x14ac:dyDescent="0.2">
      <c r="A328" s="50"/>
      <c r="B328" s="51"/>
      <c r="C328" s="50"/>
      <c r="D328" s="50"/>
      <c r="E328" s="50"/>
      <c r="F328" s="50"/>
      <c r="G328" s="50"/>
      <c r="H328" s="50"/>
      <c r="I328" s="50"/>
      <c r="J328" s="50"/>
      <c r="K328" s="52"/>
      <c r="L328" s="50"/>
      <c r="M328" s="53">
        <f t="shared" si="21"/>
        <v>0</v>
      </c>
      <c r="N328" s="21" t="e">
        <f>VLOOKUP(I328,'MÃ '!$A$2:$E$1048576,4,0)</f>
        <v>#N/A</v>
      </c>
      <c r="O328" s="21" t="e">
        <f>VLOOKUP(I328,'MÃ '!$A$2:$E$1048576,5,0)</f>
        <v>#N/A</v>
      </c>
      <c r="P328" s="21" t="str">
        <f t="shared" ref="P328:P391" si="22">$P$6</f>
        <v>TSG01</v>
      </c>
      <c r="Q328" s="21" t="e">
        <f>DAY(Table01[[#This Row],[NGÀY]])&amp;Table01[[#This Row],[TSG01]]&amp;Table01[[#This Row],[MÃ FAST]]</f>
        <v>#N/A</v>
      </c>
      <c r="R328" s="21" t="e">
        <f>COUNTIF($Q$7:Q328,Q328)&amp;Q328</f>
        <v>#N/A</v>
      </c>
      <c r="S328" s="44">
        <f>IFERROR(VLOOKUP(R328,Table1[[ct2]:[Số lượng]],13,0),0)</f>
        <v>0</v>
      </c>
      <c r="T328" s="45">
        <f>IFERROR(VLOOKUP(R328,Table1[[ct2]:[Giá]],14,0),Table01[[#This Row],[ĐƠN GIÁ]])</f>
        <v>0</v>
      </c>
      <c r="U328" s="45">
        <f t="shared" ref="U328:U391" si="23">IFERROR((T328*S328),"0")</f>
        <v>0</v>
      </c>
      <c r="V328" s="32">
        <f t="shared" ref="V328:V391" si="24">S328-K328</f>
        <v>0</v>
      </c>
      <c r="W328" s="45">
        <f>Table01[[#This Row],[THÀNH TIỀN FAST]]-Table01[[#This Row],[THÀNH TIỀN]]</f>
        <v>0</v>
      </c>
      <c r="X328" s="46" t="b">
        <f>Table01[[#This Row],[ĐG FAST]]=Table01[[#This Row],[ĐƠN GIÁ]]</f>
        <v>1</v>
      </c>
      <c r="Y328" s="47" t="b">
        <f>Table01[[#This Row],[THÀNH TIỀN FAST]]=Table01[[#This Row],[THÀNH TIỀN]]</f>
        <v>1</v>
      </c>
      <c r="Z328" s="48"/>
    </row>
    <row r="329" spans="1:26" x14ac:dyDescent="0.2">
      <c r="A329" s="50"/>
      <c r="B329" s="51"/>
      <c r="C329" s="50"/>
      <c r="D329" s="50"/>
      <c r="E329" s="50"/>
      <c r="F329" s="50"/>
      <c r="G329" s="50"/>
      <c r="H329" s="50"/>
      <c r="I329" s="50"/>
      <c r="J329" s="50"/>
      <c r="K329" s="52"/>
      <c r="L329" s="50"/>
      <c r="M329" s="53">
        <f t="shared" si="21"/>
        <v>0</v>
      </c>
      <c r="N329" s="21" t="e">
        <f>VLOOKUP(I329,'MÃ '!$A$2:$E$1048576,4,0)</f>
        <v>#N/A</v>
      </c>
      <c r="O329" s="21" t="e">
        <f>VLOOKUP(I329,'MÃ '!$A$2:$E$1048576,5,0)</f>
        <v>#N/A</v>
      </c>
      <c r="P329" s="21" t="str">
        <f t="shared" si="22"/>
        <v>TSG01</v>
      </c>
      <c r="Q329" s="21" t="e">
        <f>DAY(Table01[[#This Row],[NGÀY]])&amp;Table01[[#This Row],[TSG01]]&amp;Table01[[#This Row],[MÃ FAST]]</f>
        <v>#N/A</v>
      </c>
      <c r="R329" s="21" t="e">
        <f>COUNTIF($Q$7:Q329,Q329)&amp;Q329</f>
        <v>#N/A</v>
      </c>
      <c r="S329" s="44">
        <f>IFERROR(VLOOKUP(R329,Table1[[ct2]:[Số lượng]],13,0),0)</f>
        <v>0</v>
      </c>
      <c r="T329" s="45">
        <f>IFERROR(VLOOKUP(R329,Table1[[ct2]:[Giá]],14,0),Table01[[#This Row],[ĐƠN GIÁ]])</f>
        <v>0</v>
      </c>
      <c r="U329" s="45">
        <f t="shared" si="23"/>
        <v>0</v>
      </c>
      <c r="V329" s="32">
        <f t="shared" si="24"/>
        <v>0</v>
      </c>
      <c r="W329" s="45">
        <f>Table01[[#This Row],[THÀNH TIỀN FAST]]-Table01[[#This Row],[THÀNH TIỀN]]</f>
        <v>0</v>
      </c>
      <c r="X329" s="46" t="b">
        <f>Table01[[#This Row],[ĐG FAST]]=Table01[[#This Row],[ĐƠN GIÁ]]</f>
        <v>1</v>
      </c>
      <c r="Y329" s="47" t="b">
        <f>Table01[[#This Row],[THÀNH TIỀN FAST]]=Table01[[#This Row],[THÀNH TIỀN]]</f>
        <v>1</v>
      </c>
      <c r="Z329" s="48"/>
    </row>
    <row r="330" spans="1:26" x14ac:dyDescent="0.2">
      <c r="A330" s="50"/>
      <c r="B330" s="51"/>
      <c r="C330" s="50"/>
      <c r="D330" s="50"/>
      <c r="E330" s="50"/>
      <c r="F330" s="50"/>
      <c r="G330" s="50"/>
      <c r="H330" s="50"/>
      <c r="I330" s="50"/>
      <c r="J330" s="50"/>
      <c r="K330" s="52"/>
      <c r="L330" s="50"/>
      <c r="M330" s="53">
        <f t="shared" si="21"/>
        <v>0</v>
      </c>
      <c r="N330" s="21" t="e">
        <f>VLOOKUP(I330,'MÃ '!$A$2:$E$1048576,4,0)</f>
        <v>#N/A</v>
      </c>
      <c r="O330" s="21" t="e">
        <f>VLOOKUP(I330,'MÃ '!$A$2:$E$1048576,5,0)</f>
        <v>#N/A</v>
      </c>
      <c r="P330" s="21" t="str">
        <f t="shared" si="22"/>
        <v>TSG01</v>
      </c>
      <c r="Q330" s="21" t="e">
        <f>DAY(Table01[[#This Row],[NGÀY]])&amp;Table01[[#This Row],[TSG01]]&amp;Table01[[#This Row],[MÃ FAST]]</f>
        <v>#N/A</v>
      </c>
      <c r="R330" s="21" t="e">
        <f>COUNTIF($Q$7:Q330,Q330)&amp;Q330</f>
        <v>#N/A</v>
      </c>
      <c r="S330" s="44">
        <f>IFERROR(VLOOKUP(R330,Table1[[ct2]:[Số lượng]],13,0),0)</f>
        <v>0</v>
      </c>
      <c r="T330" s="45">
        <f>IFERROR(VLOOKUP(R330,Table1[[ct2]:[Giá]],14,0),Table01[[#This Row],[ĐƠN GIÁ]])</f>
        <v>0</v>
      </c>
      <c r="U330" s="45">
        <f t="shared" si="23"/>
        <v>0</v>
      </c>
      <c r="V330" s="32">
        <f t="shared" si="24"/>
        <v>0</v>
      </c>
      <c r="W330" s="45">
        <f>Table01[[#This Row],[THÀNH TIỀN FAST]]-Table01[[#This Row],[THÀNH TIỀN]]</f>
        <v>0</v>
      </c>
      <c r="X330" s="46" t="b">
        <f>Table01[[#This Row],[ĐG FAST]]=Table01[[#This Row],[ĐƠN GIÁ]]</f>
        <v>1</v>
      </c>
      <c r="Y330" s="47" t="b">
        <f>Table01[[#This Row],[THÀNH TIỀN FAST]]=Table01[[#This Row],[THÀNH TIỀN]]</f>
        <v>1</v>
      </c>
      <c r="Z330" s="48"/>
    </row>
    <row r="331" spans="1:26" x14ac:dyDescent="0.2">
      <c r="A331" s="50"/>
      <c r="B331" s="51"/>
      <c r="C331" s="50"/>
      <c r="D331" s="50"/>
      <c r="E331" s="50"/>
      <c r="F331" s="50"/>
      <c r="G331" s="50"/>
      <c r="H331" s="50"/>
      <c r="I331" s="50"/>
      <c r="J331" s="50"/>
      <c r="K331" s="52"/>
      <c r="L331" s="50"/>
      <c r="M331" s="53">
        <f t="shared" si="21"/>
        <v>0</v>
      </c>
      <c r="N331" s="21" t="e">
        <f>VLOOKUP(I331,'MÃ '!$A$2:$E$1048576,4,0)</f>
        <v>#N/A</v>
      </c>
      <c r="O331" s="21" t="e">
        <f>VLOOKUP(I331,'MÃ '!$A$2:$E$1048576,5,0)</f>
        <v>#N/A</v>
      </c>
      <c r="P331" s="21" t="str">
        <f t="shared" si="22"/>
        <v>TSG01</v>
      </c>
      <c r="Q331" s="21" t="e">
        <f>DAY(Table01[[#This Row],[NGÀY]])&amp;Table01[[#This Row],[TSG01]]&amp;Table01[[#This Row],[MÃ FAST]]</f>
        <v>#N/A</v>
      </c>
      <c r="R331" s="21" t="e">
        <f>COUNTIF($Q$7:Q331,Q331)&amp;Q331</f>
        <v>#N/A</v>
      </c>
      <c r="S331" s="44">
        <f>IFERROR(VLOOKUP(R331,Table1[[ct2]:[Số lượng]],13,0),0)</f>
        <v>0</v>
      </c>
      <c r="T331" s="45">
        <f>IFERROR(VLOOKUP(R331,Table1[[ct2]:[Giá]],14,0),Table01[[#This Row],[ĐƠN GIÁ]])</f>
        <v>0</v>
      </c>
      <c r="U331" s="45">
        <f t="shared" si="23"/>
        <v>0</v>
      </c>
      <c r="V331" s="32">
        <f t="shared" si="24"/>
        <v>0</v>
      </c>
      <c r="W331" s="45">
        <f>Table01[[#This Row],[THÀNH TIỀN FAST]]-Table01[[#This Row],[THÀNH TIỀN]]</f>
        <v>0</v>
      </c>
      <c r="X331" s="46" t="b">
        <f>Table01[[#This Row],[ĐG FAST]]=Table01[[#This Row],[ĐƠN GIÁ]]</f>
        <v>1</v>
      </c>
      <c r="Y331" s="47" t="b">
        <f>Table01[[#This Row],[THÀNH TIỀN FAST]]=Table01[[#This Row],[THÀNH TIỀN]]</f>
        <v>1</v>
      </c>
      <c r="Z331" s="48"/>
    </row>
    <row r="332" spans="1:26" x14ac:dyDescent="0.2">
      <c r="A332" s="50"/>
      <c r="B332" s="51"/>
      <c r="C332" s="50"/>
      <c r="D332" s="50"/>
      <c r="E332" s="50"/>
      <c r="F332" s="50"/>
      <c r="G332" s="50"/>
      <c r="H332" s="50"/>
      <c r="I332" s="50"/>
      <c r="J332" s="50"/>
      <c r="K332" s="52"/>
      <c r="L332" s="50"/>
      <c r="M332" s="53">
        <f t="shared" si="21"/>
        <v>0</v>
      </c>
      <c r="N332" s="21" t="e">
        <f>VLOOKUP(I332,'MÃ '!$A$2:$E$1048576,4,0)</f>
        <v>#N/A</v>
      </c>
      <c r="O332" s="21" t="e">
        <f>VLOOKUP(I332,'MÃ '!$A$2:$E$1048576,5,0)</f>
        <v>#N/A</v>
      </c>
      <c r="P332" s="21" t="str">
        <f t="shared" si="22"/>
        <v>TSG01</v>
      </c>
      <c r="Q332" s="21" t="e">
        <f>DAY(Table01[[#This Row],[NGÀY]])&amp;Table01[[#This Row],[TSG01]]&amp;Table01[[#This Row],[MÃ FAST]]</f>
        <v>#N/A</v>
      </c>
      <c r="R332" s="21" t="e">
        <f>COUNTIF($Q$7:Q332,Q332)&amp;Q332</f>
        <v>#N/A</v>
      </c>
      <c r="S332" s="44">
        <f>IFERROR(VLOOKUP(R332,Table1[[ct2]:[Số lượng]],13,0),0)</f>
        <v>0</v>
      </c>
      <c r="T332" s="45">
        <f>IFERROR(VLOOKUP(R332,Table1[[ct2]:[Giá]],14,0),Table01[[#This Row],[ĐƠN GIÁ]])</f>
        <v>0</v>
      </c>
      <c r="U332" s="45">
        <f t="shared" si="23"/>
        <v>0</v>
      </c>
      <c r="V332" s="32">
        <f t="shared" si="24"/>
        <v>0</v>
      </c>
      <c r="W332" s="45">
        <f>Table01[[#This Row],[THÀNH TIỀN FAST]]-Table01[[#This Row],[THÀNH TIỀN]]</f>
        <v>0</v>
      </c>
      <c r="X332" s="46" t="b">
        <f>Table01[[#This Row],[ĐG FAST]]=Table01[[#This Row],[ĐƠN GIÁ]]</f>
        <v>1</v>
      </c>
      <c r="Y332" s="47" t="b">
        <f>Table01[[#This Row],[THÀNH TIỀN FAST]]=Table01[[#This Row],[THÀNH TIỀN]]</f>
        <v>1</v>
      </c>
      <c r="Z332" s="48"/>
    </row>
    <row r="333" spans="1:26" x14ac:dyDescent="0.2">
      <c r="A333" s="50"/>
      <c r="B333" s="51"/>
      <c r="C333" s="50"/>
      <c r="D333" s="50"/>
      <c r="E333" s="50"/>
      <c r="F333" s="50"/>
      <c r="G333" s="50"/>
      <c r="H333" s="50"/>
      <c r="I333" s="50"/>
      <c r="J333" s="50"/>
      <c r="K333" s="52"/>
      <c r="L333" s="50"/>
      <c r="M333" s="53">
        <f t="shared" si="21"/>
        <v>0</v>
      </c>
      <c r="N333" s="21" t="e">
        <f>VLOOKUP(I333,'MÃ '!$A$2:$E$1048576,4,0)</f>
        <v>#N/A</v>
      </c>
      <c r="O333" s="21" t="e">
        <f>VLOOKUP(I333,'MÃ '!$A$2:$E$1048576,5,0)</f>
        <v>#N/A</v>
      </c>
      <c r="P333" s="21" t="str">
        <f t="shared" si="22"/>
        <v>TSG01</v>
      </c>
      <c r="Q333" s="21" t="e">
        <f>DAY(Table01[[#This Row],[NGÀY]])&amp;Table01[[#This Row],[TSG01]]&amp;Table01[[#This Row],[MÃ FAST]]</f>
        <v>#N/A</v>
      </c>
      <c r="R333" s="21" t="e">
        <f>COUNTIF($Q$7:Q333,Q333)&amp;Q333</f>
        <v>#N/A</v>
      </c>
      <c r="S333" s="44">
        <f>IFERROR(VLOOKUP(R333,Table1[[ct2]:[Số lượng]],13,0),0)</f>
        <v>0</v>
      </c>
      <c r="T333" s="45">
        <f>IFERROR(VLOOKUP(R333,Table1[[ct2]:[Giá]],14,0),Table01[[#This Row],[ĐƠN GIÁ]])</f>
        <v>0</v>
      </c>
      <c r="U333" s="45">
        <f t="shared" si="23"/>
        <v>0</v>
      </c>
      <c r="V333" s="32">
        <f t="shared" si="24"/>
        <v>0</v>
      </c>
      <c r="W333" s="45">
        <f>Table01[[#This Row],[THÀNH TIỀN FAST]]-Table01[[#This Row],[THÀNH TIỀN]]</f>
        <v>0</v>
      </c>
      <c r="X333" s="46" t="b">
        <f>Table01[[#This Row],[ĐG FAST]]=Table01[[#This Row],[ĐƠN GIÁ]]</f>
        <v>1</v>
      </c>
      <c r="Y333" s="47" t="b">
        <f>Table01[[#This Row],[THÀNH TIỀN FAST]]=Table01[[#This Row],[THÀNH TIỀN]]</f>
        <v>1</v>
      </c>
      <c r="Z333" s="48"/>
    </row>
    <row r="334" spans="1:26" x14ac:dyDescent="0.2">
      <c r="A334" s="50"/>
      <c r="B334" s="51"/>
      <c r="C334" s="50"/>
      <c r="D334" s="50"/>
      <c r="E334" s="50"/>
      <c r="F334" s="50"/>
      <c r="G334" s="50"/>
      <c r="H334" s="50"/>
      <c r="I334" s="50"/>
      <c r="J334" s="50"/>
      <c r="K334" s="52"/>
      <c r="L334" s="50"/>
      <c r="M334" s="53">
        <f t="shared" si="21"/>
        <v>0</v>
      </c>
      <c r="N334" s="21" t="e">
        <f>VLOOKUP(I334,'MÃ '!$A$2:$E$1048576,4,0)</f>
        <v>#N/A</v>
      </c>
      <c r="O334" s="21" t="e">
        <f>VLOOKUP(I334,'MÃ '!$A$2:$E$1048576,5,0)</f>
        <v>#N/A</v>
      </c>
      <c r="P334" s="21" t="str">
        <f t="shared" si="22"/>
        <v>TSG01</v>
      </c>
      <c r="Q334" s="21" t="e">
        <f>DAY(Table01[[#This Row],[NGÀY]])&amp;Table01[[#This Row],[TSG01]]&amp;Table01[[#This Row],[MÃ FAST]]</f>
        <v>#N/A</v>
      </c>
      <c r="R334" s="21" t="e">
        <f>COUNTIF($Q$7:Q334,Q334)&amp;Q334</f>
        <v>#N/A</v>
      </c>
      <c r="S334" s="44">
        <f>IFERROR(VLOOKUP(R334,Table1[[ct2]:[Số lượng]],13,0),0)</f>
        <v>0</v>
      </c>
      <c r="T334" s="45">
        <f>IFERROR(VLOOKUP(R334,Table1[[ct2]:[Giá]],14,0),Table01[[#This Row],[ĐƠN GIÁ]])</f>
        <v>0</v>
      </c>
      <c r="U334" s="45">
        <f t="shared" si="23"/>
        <v>0</v>
      </c>
      <c r="V334" s="32">
        <f t="shared" si="24"/>
        <v>0</v>
      </c>
      <c r="W334" s="45">
        <f>Table01[[#This Row],[THÀNH TIỀN FAST]]-Table01[[#This Row],[THÀNH TIỀN]]</f>
        <v>0</v>
      </c>
      <c r="X334" s="46" t="b">
        <f>Table01[[#This Row],[ĐG FAST]]=Table01[[#This Row],[ĐƠN GIÁ]]</f>
        <v>1</v>
      </c>
      <c r="Y334" s="47" t="b">
        <f>Table01[[#This Row],[THÀNH TIỀN FAST]]=Table01[[#This Row],[THÀNH TIỀN]]</f>
        <v>1</v>
      </c>
      <c r="Z334" s="48"/>
    </row>
    <row r="335" spans="1:26" x14ac:dyDescent="0.2">
      <c r="A335" s="50"/>
      <c r="B335" s="51"/>
      <c r="C335" s="50"/>
      <c r="D335" s="50"/>
      <c r="E335" s="50"/>
      <c r="F335" s="50"/>
      <c r="G335" s="50"/>
      <c r="H335" s="50"/>
      <c r="I335" s="50"/>
      <c r="J335" s="50"/>
      <c r="K335" s="52"/>
      <c r="L335" s="50"/>
      <c r="M335" s="53">
        <f t="shared" si="21"/>
        <v>0</v>
      </c>
      <c r="N335" s="21" t="e">
        <f>VLOOKUP(I335,'MÃ '!$A$2:$E$1048576,4,0)</f>
        <v>#N/A</v>
      </c>
      <c r="O335" s="21" t="e">
        <f>VLOOKUP(I335,'MÃ '!$A$2:$E$1048576,5,0)</f>
        <v>#N/A</v>
      </c>
      <c r="P335" s="21" t="str">
        <f t="shared" si="22"/>
        <v>TSG01</v>
      </c>
      <c r="Q335" s="21" t="e">
        <f>DAY(Table01[[#This Row],[NGÀY]])&amp;Table01[[#This Row],[TSG01]]&amp;Table01[[#This Row],[MÃ FAST]]</f>
        <v>#N/A</v>
      </c>
      <c r="R335" s="21" t="e">
        <f>COUNTIF($Q$7:Q335,Q335)&amp;Q335</f>
        <v>#N/A</v>
      </c>
      <c r="S335" s="44">
        <f>IFERROR(VLOOKUP(R335,Table1[[ct2]:[Số lượng]],13,0),0)</f>
        <v>0</v>
      </c>
      <c r="T335" s="45">
        <f>IFERROR(VLOOKUP(R335,Table1[[ct2]:[Giá]],14,0),Table01[[#This Row],[ĐƠN GIÁ]])</f>
        <v>0</v>
      </c>
      <c r="U335" s="45">
        <f t="shared" si="23"/>
        <v>0</v>
      </c>
      <c r="V335" s="32">
        <f t="shared" si="24"/>
        <v>0</v>
      </c>
      <c r="W335" s="45">
        <f>Table01[[#This Row],[THÀNH TIỀN FAST]]-Table01[[#This Row],[THÀNH TIỀN]]</f>
        <v>0</v>
      </c>
      <c r="X335" s="46" t="b">
        <f>Table01[[#This Row],[ĐG FAST]]=Table01[[#This Row],[ĐƠN GIÁ]]</f>
        <v>1</v>
      </c>
      <c r="Y335" s="47" t="b">
        <f>Table01[[#This Row],[THÀNH TIỀN FAST]]=Table01[[#This Row],[THÀNH TIỀN]]</f>
        <v>1</v>
      </c>
      <c r="Z335" s="48"/>
    </row>
    <row r="336" spans="1:26" x14ac:dyDescent="0.2">
      <c r="A336" s="50"/>
      <c r="B336" s="51"/>
      <c r="C336" s="50"/>
      <c r="D336" s="50"/>
      <c r="E336" s="50"/>
      <c r="F336" s="50"/>
      <c r="G336" s="50"/>
      <c r="H336" s="50"/>
      <c r="I336" s="50"/>
      <c r="J336" s="50"/>
      <c r="K336" s="52"/>
      <c r="L336" s="50"/>
      <c r="M336" s="53">
        <f t="shared" si="21"/>
        <v>0</v>
      </c>
      <c r="N336" s="21" t="e">
        <f>VLOOKUP(I336,'MÃ '!$A$2:$E$1048576,4,0)</f>
        <v>#N/A</v>
      </c>
      <c r="O336" s="21" t="e">
        <f>VLOOKUP(I336,'MÃ '!$A$2:$E$1048576,5,0)</f>
        <v>#N/A</v>
      </c>
      <c r="P336" s="21" t="str">
        <f t="shared" si="22"/>
        <v>TSG01</v>
      </c>
      <c r="Q336" s="21" t="e">
        <f>DAY(Table01[[#This Row],[NGÀY]])&amp;Table01[[#This Row],[TSG01]]&amp;Table01[[#This Row],[MÃ FAST]]</f>
        <v>#N/A</v>
      </c>
      <c r="R336" s="21" t="e">
        <f>COUNTIF($Q$7:Q336,Q336)&amp;Q336</f>
        <v>#N/A</v>
      </c>
      <c r="S336" s="44">
        <f>IFERROR(VLOOKUP(R336,Table1[[ct2]:[Số lượng]],13,0),0)</f>
        <v>0</v>
      </c>
      <c r="T336" s="45">
        <f>IFERROR(VLOOKUP(R336,Table1[[ct2]:[Giá]],14,0),Table01[[#This Row],[ĐƠN GIÁ]])</f>
        <v>0</v>
      </c>
      <c r="U336" s="45">
        <f t="shared" si="23"/>
        <v>0</v>
      </c>
      <c r="V336" s="32">
        <f t="shared" si="24"/>
        <v>0</v>
      </c>
      <c r="W336" s="45">
        <f>Table01[[#This Row],[THÀNH TIỀN FAST]]-Table01[[#This Row],[THÀNH TIỀN]]</f>
        <v>0</v>
      </c>
      <c r="X336" s="46" t="b">
        <f>Table01[[#This Row],[ĐG FAST]]=Table01[[#This Row],[ĐƠN GIÁ]]</f>
        <v>1</v>
      </c>
      <c r="Y336" s="47" t="b">
        <f>Table01[[#This Row],[THÀNH TIỀN FAST]]=Table01[[#This Row],[THÀNH TIỀN]]</f>
        <v>1</v>
      </c>
      <c r="Z336" s="48"/>
    </row>
    <row r="337" spans="1:26" x14ac:dyDescent="0.2">
      <c r="A337" s="50"/>
      <c r="B337" s="51"/>
      <c r="C337" s="50"/>
      <c r="D337" s="50"/>
      <c r="E337" s="50"/>
      <c r="F337" s="50"/>
      <c r="G337" s="50"/>
      <c r="H337" s="50"/>
      <c r="I337" s="50"/>
      <c r="J337" s="50"/>
      <c r="K337" s="52"/>
      <c r="L337" s="50"/>
      <c r="M337" s="53">
        <f t="shared" si="21"/>
        <v>0</v>
      </c>
      <c r="N337" s="21" t="e">
        <f>VLOOKUP(I337,'MÃ '!$A$2:$E$1048576,4,0)</f>
        <v>#N/A</v>
      </c>
      <c r="O337" s="21" t="e">
        <f>VLOOKUP(I337,'MÃ '!$A$2:$E$1048576,5,0)</f>
        <v>#N/A</v>
      </c>
      <c r="P337" s="21" t="str">
        <f t="shared" si="22"/>
        <v>TSG01</v>
      </c>
      <c r="Q337" s="21" t="e">
        <f>DAY(Table01[[#This Row],[NGÀY]])&amp;Table01[[#This Row],[TSG01]]&amp;Table01[[#This Row],[MÃ FAST]]</f>
        <v>#N/A</v>
      </c>
      <c r="R337" s="21" t="e">
        <f>COUNTIF($Q$7:Q337,Q337)&amp;Q337</f>
        <v>#N/A</v>
      </c>
      <c r="S337" s="44">
        <f>IFERROR(VLOOKUP(R337,Table1[[ct2]:[Số lượng]],13,0),0)</f>
        <v>0</v>
      </c>
      <c r="T337" s="45">
        <f>IFERROR(VLOOKUP(R337,Table1[[ct2]:[Giá]],14,0),Table01[[#This Row],[ĐƠN GIÁ]])</f>
        <v>0</v>
      </c>
      <c r="U337" s="45">
        <f t="shared" si="23"/>
        <v>0</v>
      </c>
      <c r="V337" s="32">
        <f t="shared" si="24"/>
        <v>0</v>
      </c>
      <c r="W337" s="45">
        <f>Table01[[#This Row],[THÀNH TIỀN FAST]]-Table01[[#This Row],[THÀNH TIỀN]]</f>
        <v>0</v>
      </c>
      <c r="X337" s="46" t="b">
        <f>Table01[[#This Row],[ĐG FAST]]=Table01[[#This Row],[ĐƠN GIÁ]]</f>
        <v>1</v>
      </c>
      <c r="Y337" s="47" t="b">
        <f>Table01[[#This Row],[THÀNH TIỀN FAST]]=Table01[[#This Row],[THÀNH TIỀN]]</f>
        <v>1</v>
      </c>
      <c r="Z337" s="48"/>
    </row>
    <row r="338" spans="1:26" x14ac:dyDescent="0.2">
      <c r="A338" s="50"/>
      <c r="B338" s="51"/>
      <c r="C338" s="50"/>
      <c r="D338" s="50"/>
      <c r="E338" s="50"/>
      <c r="F338" s="50"/>
      <c r="G338" s="50"/>
      <c r="H338" s="50"/>
      <c r="I338" s="50"/>
      <c r="J338" s="50"/>
      <c r="K338" s="52"/>
      <c r="L338" s="50"/>
      <c r="M338" s="53">
        <f t="shared" si="21"/>
        <v>0</v>
      </c>
      <c r="N338" s="21" t="e">
        <f>VLOOKUP(I338,'MÃ '!$A$2:$E$1048576,4,0)</f>
        <v>#N/A</v>
      </c>
      <c r="O338" s="21" t="e">
        <f>VLOOKUP(I338,'MÃ '!$A$2:$E$1048576,5,0)</f>
        <v>#N/A</v>
      </c>
      <c r="P338" s="21" t="str">
        <f t="shared" si="22"/>
        <v>TSG01</v>
      </c>
      <c r="Q338" s="21" t="e">
        <f>DAY(Table01[[#This Row],[NGÀY]])&amp;Table01[[#This Row],[TSG01]]&amp;Table01[[#This Row],[MÃ FAST]]</f>
        <v>#N/A</v>
      </c>
      <c r="R338" s="21" t="e">
        <f>COUNTIF($Q$7:Q338,Q338)&amp;Q338</f>
        <v>#N/A</v>
      </c>
      <c r="S338" s="44">
        <f>IFERROR(VLOOKUP(R338,Table1[[ct2]:[Số lượng]],13,0),0)</f>
        <v>0</v>
      </c>
      <c r="T338" s="45">
        <f>IFERROR(VLOOKUP(R338,Table1[[ct2]:[Giá]],14,0),Table01[[#This Row],[ĐƠN GIÁ]])</f>
        <v>0</v>
      </c>
      <c r="U338" s="45">
        <f t="shared" si="23"/>
        <v>0</v>
      </c>
      <c r="V338" s="32">
        <f t="shared" si="24"/>
        <v>0</v>
      </c>
      <c r="W338" s="45">
        <f>Table01[[#This Row],[THÀNH TIỀN FAST]]-Table01[[#This Row],[THÀNH TIỀN]]</f>
        <v>0</v>
      </c>
      <c r="X338" s="46" t="b">
        <f>Table01[[#This Row],[ĐG FAST]]=Table01[[#This Row],[ĐƠN GIÁ]]</f>
        <v>1</v>
      </c>
      <c r="Y338" s="47" t="b">
        <f>Table01[[#This Row],[THÀNH TIỀN FAST]]=Table01[[#This Row],[THÀNH TIỀN]]</f>
        <v>1</v>
      </c>
      <c r="Z338" s="48"/>
    </row>
    <row r="339" spans="1:26" x14ac:dyDescent="0.2">
      <c r="A339" s="50"/>
      <c r="B339" s="51"/>
      <c r="C339" s="50"/>
      <c r="D339" s="50"/>
      <c r="E339" s="50"/>
      <c r="F339" s="50"/>
      <c r="G339" s="50"/>
      <c r="H339" s="50"/>
      <c r="I339" s="50"/>
      <c r="J339" s="50"/>
      <c r="K339" s="52"/>
      <c r="L339" s="50"/>
      <c r="M339" s="53">
        <f t="shared" si="21"/>
        <v>0</v>
      </c>
      <c r="N339" s="21" t="e">
        <f>VLOOKUP(I339,'MÃ '!$A$2:$E$1048576,4,0)</f>
        <v>#N/A</v>
      </c>
      <c r="O339" s="21" t="e">
        <f>VLOOKUP(I339,'MÃ '!$A$2:$E$1048576,5,0)</f>
        <v>#N/A</v>
      </c>
      <c r="P339" s="21" t="str">
        <f t="shared" si="22"/>
        <v>TSG01</v>
      </c>
      <c r="Q339" s="21" t="e">
        <f>DAY(Table01[[#This Row],[NGÀY]])&amp;Table01[[#This Row],[TSG01]]&amp;Table01[[#This Row],[MÃ FAST]]</f>
        <v>#N/A</v>
      </c>
      <c r="R339" s="21" t="e">
        <f>COUNTIF($Q$7:Q339,Q339)&amp;Q339</f>
        <v>#N/A</v>
      </c>
      <c r="S339" s="44">
        <f>IFERROR(VLOOKUP(R339,Table1[[ct2]:[Số lượng]],13,0),0)</f>
        <v>0</v>
      </c>
      <c r="T339" s="45">
        <f>IFERROR(VLOOKUP(R339,Table1[[ct2]:[Giá]],14,0),Table01[[#This Row],[ĐƠN GIÁ]])</f>
        <v>0</v>
      </c>
      <c r="U339" s="45">
        <f t="shared" si="23"/>
        <v>0</v>
      </c>
      <c r="V339" s="32">
        <f t="shared" si="24"/>
        <v>0</v>
      </c>
      <c r="W339" s="45">
        <f>Table01[[#This Row],[THÀNH TIỀN FAST]]-Table01[[#This Row],[THÀNH TIỀN]]</f>
        <v>0</v>
      </c>
      <c r="X339" s="46" t="b">
        <f>Table01[[#This Row],[ĐG FAST]]=Table01[[#This Row],[ĐƠN GIÁ]]</f>
        <v>1</v>
      </c>
      <c r="Y339" s="47" t="b">
        <f>Table01[[#This Row],[THÀNH TIỀN FAST]]=Table01[[#This Row],[THÀNH TIỀN]]</f>
        <v>1</v>
      </c>
      <c r="Z339" s="48"/>
    </row>
    <row r="340" spans="1:26" x14ac:dyDescent="0.2">
      <c r="A340" s="50"/>
      <c r="B340" s="51"/>
      <c r="C340" s="50"/>
      <c r="D340" s="50"/>
      <c r="E340" s="50"/>
      <c r="F340" s="50"/>
      <c r="G340" s="50"/>
      <c r="H340" s="50"/>
      <c r="I340" s="50"/>
      <c r="J340" s="50"/>
      <c r="K340" s="52"/>
      <c r="L340" s="50"/>
      <c r="M340" s="53">
        <f t="shared" si="21"/>
        <v>0</v>
      </c>
      <c r="N340" s="21" t="e">
        <f>VLOOKUP(I340,'MÃ '!$A$2:$E$1048576,4,0)</f>
        <v>#N/A</v>
      </c>
      <c r="O340" s="21" t="e">
        <f>VLOOKUP(I340,'MÃ '!$A$2:$E$1048576,5,0)</f>
        <v>#N/A</v>
      </c>
      <c r="P340" s="21" t="str">
        <f t="shared" si="22"/>
        <v>TSG01</v>
      </c>
      <c r="Q340" s="21" t="e">
        <f>DAY(Table01[[#This Row],[NGÀY]])&amp;Table01[[#This Row],[TSG01]]&amp;Table01[[#This Row],[MÃ FAST]]</f>
        <v>#N/A</v>
      </c>
      <c r="R340" s="21" t="e">
        <f>COUNTIF($Q$7:Q340,Q340)&amp;Q340</f>
        <v>#N/A</v>
      </c>
      <c r="S340" s="44">
        <f>IFERROR(VLOOKUP(R340,Table1[[ct2]:[Số lượng]],13,0),0)</f>
        <v>0</v>
      </c>
      <c r="T340" s="45">
        <f>IFERROR(VLOOKUP(R340,Table1[[ct2]:[Giá]],14,0),Table01[[#This Row],[ĐƠN GIÁ]])</f>
        <v>0</v>
      </c>
      <c r="U340" s="45">
        <f t="shared" si="23"/>
        <v>0</v>
      </c>
      <c r="V340" s="32">
        <f t="shared" si="24"/>
        <v>0</v>
      </c>
      <c r="W340" s="45">
        <f>Table01[[#This Row],[THÀNH TIỀN FAST]]-Table01[[#This Row],[THÀNH TIỀN]]</f>
        <v>0</v>
      </c>
      <c r="X340" s="46" t="b">
        <f>Table01[[#This Row],[ĐG FAST]]=Table01[[#This Row],[ĐƠN GIÁ]]</f>
        <v>1</v>
      </c>
      <c r="Y340" s="47" t="b">
        <f>Table01[[#This Row],[THÀNH TIỀN FAST]]=Table01[[#This Row],[THÀNH TIỀN]]</f>
        <v>1</v>
      </c>
      <c r="Z340" s="48"/>
    </row>
    <row r="341" spans="1:26" x14ac:dyDescent="0.2">
      <c r="A341" s="50"/>
      <c r="B341" s="51"/>
      <c r="C341" s="50"/>
      <c r="D341" s="50"/>
      <c r="E341" s="50"/>
      <c r="F341" s="50"/>
      <c r="G341" s="50"/>
      <c r="H341" s="50"/>
      <c r="I341" s="50"/>
      <c r="J341" s="50"/>
      <c r="K341" s="52"/>
      <c r="L341" s="50"/>
      <c r="M341" s="53">
        <f t="shared" si="21"/>
        <v>0</v>
      </c>
      <c r="N341" s="21" t="e">
        <f>VLOOKUP(I341,'MÃ '!$A$2:$E$1048576,4,0)</f>
        <v>#N/A</v>
      </c>
      <c r="O341" s="21" t="e">
        <f>VLOOKUP(I341,'MÃ '!$A$2:$E$1048576,5,0)</f>
        <v>#N/A</v>
      </c>
      <c r="P341" s="21" t="str">
        <f t="shared" si="22"/>
        <v>TSG01</v>
      </c>
      <c r="Q341" s="21" t="e">
        <f>DAY(Table01[[#This Row],[NGÀY]])&amp;Table01[[#This Row],[TSG01]]&amp;Table01[[#This Row],[MÃ FAST]]</f>
        <v>#N/A</v>
      </c>
      <c r="R341" s="21" t="e">
        <f>COUNTIF($Q$7:Q341,Q341)&amp;Q341</f>
        <v>#N/A</v>
      </c>
      <c r="S341" s="44">
        <f>IFERROR(VLOOKUP(R341,Table1[[ct2]:[Số lượng]],13,0),0)</f>
        <v>0</v>
      </c>
      <c r="T341" s="45">
        <f>IFERROR(VLOOKUP(R341,Table1[[ct2]:[Giá]],14,0),Table01[[#This Row],[ĐƠN GIÁ]])</f>
        <v>0</v>
      </c>
      <c r="U341" s="45">
        <f t="shared" si="23"/>
        <v>0</v>
      </c>
      <c r="V341" s="32">
        <f t="shared" si="24"/>
        <v>0</v>
      </c>
      <c r="W341" s="45">
        <f>Table01[[#This Row],[THÀNH TIỀN FAST]]-Table01[[#This Row],[THÀNH TIỀN]]</f>
        <v>0</v>
      </c>
      <c r="X341" s="46" t="b">
        <f>Table01[[#This Row],[ĐG FAST]]=Table01[[#This Row],[ĐƠN GIÁ]]</f>
        <v>1</v>
      </c>
      <c r="Y341" s="47" t="b">
        <f>Table01[[#This Row],[THÀNH TIỀN FAST]]=Table01[[#This Row],[THÀNH TIỀN]]</f>
        <v>1</v>
      </c>
      <c r="Z341" s="48"/>
    </row>
    <row r="342" spans="1:26" x14ac:dyDescent="0.2">
      <c r="A342" s="50"/>
      <c r="B342" s="51"/>
      <c r="C342" s="50"/>
      <c r="D342" s="50"/>
      <c r="E342" s="50"/>
      <c r="F342" s="50"/>
      <c r="G342" s="50"/>
      <c r="H342" s="50"/>
      <c r="I342" s="50"/>
      <c r="J342" s="50"/>
      <c r="K342" s="52"/>
      <c r="L342" s="50"/>
      <c r="M342" s="53">
        <f t="shared" si="21"/>
        <v>0</v>
      </c>
      <c r="N342" s="21" t="e">
        <f>VLOOKUP(I342,'MÃ '!$A$2:$E$1048576,4,0)</f>
        <v>#N/A</v>
      </c>
      <c r="O342" s="21" t="e">
        <f>VLOOKUP(I342,'MÃ '!$A$2:$E$1048576,5,0)</f>
        <v>#N/A</v>
      </c>
      <c r="P342" s="21" t="str">
        <f t="shared" si="22"/>
        <v>TSG01</v>
      </c>
      <c r="Q342" s="21" t="e">
        <f>DAY(Table01[[#This Row],[NGÀY]])&amp;Table01[[#This Row],[TSG01]]&amp;Table01[[#This Row],[MÃ FAST]]</f>
        <v>#N/A</v>
      </c>
      <c r="R342" s="21" t="e">
        <f>COUNTIF($Q$7:Q342,Q342)&amp;Q342</f>
        <v>#N/A</v>
      </c>
      <c r="S342" s="44">
        <f>IFERROR(VLOOKUP(R342,Table1[[ct2]:[Số lượng]],13,0),0)</f>
        <v>0</v>
      </c>
      <c r="T342" s="45">
        <f>IFERROR(VLOOKUP(R342,Table1[[ct2]:[Giá]],14,0),Table01[[#This Row],[ĐƠN GIÁ]])</f>
        <v>0</v>
      </c>
      <c r="U342" s="45">
        <f t="shared" si="23"/>
        <v>0</v>
      </c>
      <c r="V342" s="32">
        <f t="shared" si="24"/>
        <v>0</v>
      </c>
      <c r="W342" s="45">
        <f>Table01[[#This Row],[THÀNH TIỀN FAST]]-Table01[[#This Row],[THÀNH TIỀN]]</f>
        <v>0</v>
      </c>
      <c r="X342" s="46" t="b">
        <f>Table01[[#This Row],[ĐG FAST]]=Table01[[#This Row],[ĐƠN GIÁ]]</f>
        <v>1</v>
      </c>
      <c r="Y342" s="47" t="b">
        <f>Table01[[#This Row],[THÀNH TIỀN FAST]]=Table01[[#This Row],[THÀNH TIỀN]]</f>
        <v>1</v>
      </c>
      <c r="Z342" s="48"/>
    </row>
    <row r="343" spans="1:26" x14ac:dyDescent="0.2">
      <c r="A343" s="50"/>
      <c r="B343" s="51"/>
      <c r="C343" s="50"/>
      <c r="D343" s="50"/>
      <c r="E343" s="50"/>
      <c r="F343" s="50"/>
      <c r="G343" s="50"/>
      <c r="H343" s="50"/>
      <c r="I343" s="50"/>
      <c r="J343" s="50"/>
      <c r="K343" s="52"/>
      <c r="L343" s="50"/>
      <c r="M343" s="53">
        <f t="shared" si="21"/>
        <v>0</v>
      </c>
      <c r="N343" s="21" t="e">
        <f>VLOOKUP(I343,'MÃ '!$A$2:$E$1048576,4,0)</f>
        <v>#N/A</v>
      </c>
      <c r="O343" s="21" t="e">
        <f>VLOOKUP(I343,'MÃ '!$A$2:$E$1048576,5,0)</f>
        <v>#N/A</v>
      </c>
      <c r="P343" s="21" t="str">
        <f t="shared" si="22"/>
        <v>TSG01</v>
      </c>
      <c r="Q343" s="21" t="e">
        <f>DAY(Table01[[#This Row],[NGÀY]])&amp;Table01[[#This Row],[TSG01]]&amp;Table01[[#This Row],[MÃ FAST]]</f>
        <v>#N/A</v>
      </c>
      <c r="R343" s="21" t="e">
        <f>COUNTIF($Q$7:Q343,Q343)&amp;Q343</f>
        <v>#N/A</v>
      </c>
      <c r="S343" s="44">
        <f>IFERROR(VLOOKUP(R343,Table1[[ct2]:[Số lượng]],13,0),0)</f>
        <v>0</v>
      </c>
      <c r="T343" s="45">
        <f>IFERROR(VLOOKUP(R343,Table1[[ct2]:[Giá]],14,0),Table01[[#This Row],[ĐƠN GIÁ]])</f>
        <v>0</v>
      </c>
      <c r="U343" s="45">
        <f t="shared" si="23"/>
        <v>0</v>
      </c>
      <c r="V343" s="32">
        <f t="shared" si="24"/>
        <v>0</v>
      </c>
      <c r="W343" s="45">
        <f>Table01[[#This Row],[THÀNH TIỀN FAST]]-Table01[[#This Row],[THÀNH TIỀN]]</f>
        <v>0</v>
      </c>
      <c r="X343" s="46" t="b">
        <f>Table01[[#This Row],[ĐG FAST]]=Table01[[#This Row],[ĐƠN GIÁ]]</f>
        <v>1</v>
      </c>
      <c r="Y343" s="47" t="b">
        <f>Table01[[#This Row],[THÀNH TIỀN FAST]]=Table01[[#This Row],[THÀNH TIỀN]]</f>
        <v>1</v>
      </c>
      <c r="Z343" s="48"/>
    </row>
    <row r="344" spans="1:26" x14ac:dyDescent="0.2">
      <c r="A344" s="50"/>
      <c r="B344" s="51"/>
      <c r="C344" s="50"/>
      <c r="D344" s="50"/>
      <c r="E344" s="50"/>
      <c r="F344" s="50"/>
      <c r="G344" s="50"/>
      <c r="H344" s="50"/>
      <c r="I344" s="50"/>
      <c r="J344" s="50"/>
      <c r="K344" s="52"/>
      <c r="L344" s="50"/>
      <c r="M344" s="53">
        <f t="shared" si="21"/>
        <v>0</v>
      </c>
      <c r="N344" s="21" t="e">
        <f>VLOOKUP(I344,'MÃ '!$A$2:$E$1048576,4,0)</f>
        <v>#N/A</v>
      </c>
      <c r="O344" s="21" t="e">
        <f>VLOOKUP(I344,'MÃ '!$A$2:$E$1048576,5,0)</f>
        <v>#N/A</v>
      </c>
      <c r="P344" s="21" t="str">
        <f t="shared" si="22"/>
        <v>TSG01</v>
      </c>
      <c r="Q344" s="21" t="e">
        <f>DAY(Table01[[#This Row],[NGÀY]])&amp;Table01[[#This Row],[TSG01]]&amp;Table01[[#This Row],[MÃ FAST]]</f>
        <v>#N/A</v>
      </c>
      <c r="R344" s="21" t="e">
        <f>COUNTIF($Q$7:Q344,Q344)&amp;Q344</f>
        <v>#N/A</v>
      </c>
      <c r="S344" s="44">
        <f>IFERROR(VLOOKUP(R344,Table1[[ct2]:[Số lượng]],13,0),0)</f>
        <v>0</v>
      </c>
      <c r="T344" s="45">
        <f>IFERROR(VLOOKUP(R344,Table1[[ct2]:[Giá]],14,0),Table01[[#This Row],[ĐƠN GIÁ]])</f>
        <v>0</v>
      </c>
      <c r="U344" s="45">
        <f t="shared" si="23"/>
        <v>0</v>
      </c>
      <c r="V344" s="32">
        <f t="shared" si="24"/>
        <v>0</v>
      </c>
      <c r="W344" s="45">
        <f>Table01[[#This Row],[THÀNH TIỀN FAST]]-Table01[[#This Row],[THÀNH TIỀN]]</f>
        <v>0</v>
      </c>
      <c r="X344" s="46" t="b">
        <f>Table01[[#This Row],[ĐG FAST]]=Table01[[#This Row],[ĐƠN GIÁ]]</f>
        <v>1</v>
      </c>
      <c r="Y344" s="47" t="b">
        <f>Table01[[#This Row],[THÀNH TIỀN FAST]]=Table01[[#This Row],[THÀNH TIỀN]]</f>
        <v>1</v>
      </c>
      <c r="Z344" s="48"/>
    </row>
    <row r="345" spans="1:26" x14ac:dyDescent="0.2">
      <c r="A345" s="50"/>
      <c r="B345" s="51"/>
      <c r="C345" s="50"/>
      <c r="D345" s="50"/>
      <c r="E345" s="50"/>
      <c r="F345" s="50"/>
      <c r="G345" s="50"/>
      <c r="H345" s="50"/>
      <c r="I345" s="50"/>
      <c r="J345" s="50"/>
      <c r="K345" s="52"/>
      <c r="L345" s="50"/>
      <c r="M345" s="53">
        <f t="shared" si="21"/>
        <v>0</v>
      </c>
      <c r="N345" s="21" t="e">
        <f>VLOOKUP(I345,'MÃ '!$A$2:$E$1048576,4,0)</f>
        <v>#N/A</v>
      </c>
      <c r="O345" s="21" t="e">
        <f>VLOOKUP(I345,'MÃ '!$A$2:$E$1048576,5,0)</f>
        <v>#N/A</v>
      </c>
      <c r="P345" s="21" t="str">
        <f t="shared" si="22"/>
        <v>TSG01</v>
      </c>
      <c r="Q345" s="21" t="e">
        <f>DAY(Table01[[#This Row],[NGÀY]])&amp;Table01[[#This Row],[TSG01]]&amp;Table01[[#This Row],[MÃ FAST]]</f>
        <v>#N/A</v>
      </c>
      <c r="R345" s="21" t="e">
        <f>COUNTIF($Q$7:Q345,Q345)&amp;Q345</f>
        <v>#N/A</v>
      </c>
      <c r="S345" s="44">
        <f>IFERROR(VLOOKUP(R345,Table1[[ct2]:[Số lượng]],13,0),0)</f>
        <v>0</v>
      </c>
      <c r="T345" s="45">
        <f>IFERROR(VLOOKUP(R345,Table1[[ct2]:[Giá]],14,0),Table01[[#This Row],[ĐƠN GIÁ]])</f>
        <v>0</v>
      </c>
      <c r="U345" s="45">
        <f t="shared" si="23"/>
        <v>0</v>
      </c>
      <c r="V345" s="32">
        <f t="shared" si="24"/>
        <v>0</v>
      </c>
      <c r="W345" s="45">
        <f>Table01[[#This Row],[THÀNH TIỀN FAST]]-Table01[[#This Row],[THÀNH TIỀN]]</f>
        <v>0</v>
      </c>
      <c r="X345" s="46" t="b">
        <f>Table01[[#This Row],[ĐG FAST]]=Table01[[#This Row],[ĐƠN GIÁ]]</f>
        <v>1</v>
      </c>
      <c r="Y345" s="47" t="b">
        <f>Table01[[#This Row],[THÀNH TIỀN FAST]]=Table01[[#This Row],[THÀNH TIỀN]]</f>
        <v>1</v>
      </c>
      <c r="Z345" s="48"/>
    </row>
    <row r="346" spans="1:26" x14ac:dyDescent="0.2">
      <c r="A346" s="50"/>
      <c r="B346" s="51"/>
      <c r="C346" s="50"/>
      <c r="D346" s="50"/>
      <c r="E346" s="50"/>
      <c r="F346" s="50"/>
      <c r="G346" s="50"/>
      <c r="H346" s="50"/>
      <c r="I346" s="50"/>
      <c r="J346" s="50"/>
      <c r="K346" s="52"/>
      <c r="L346" s="50"/>
      <c r="M346" s="53">
        <f t="shared" si="21"/>
        <v>0</v>
      </c>
      <c r="N346" s="21" t="e">
        <f>VLOOKUP(I346,'MÃ '!$A$2:$E$1048576,4,0)</f>
        <v>#N/A</v>
      </c>
      <c r="O346" s="21" t="e">
        <f>VLOOKUP(I346,'MÃ '!$A$2:$E$1048576,5,0)</f>
        <v>#N/A</v>
      </c>
      <c r="P346" s="21" t="str">
        <f t="shared" si="22"/>
        <v>TSG01</v>
      </c>
      <c r="Q346" s="21" t="e">
        <f>DAY(Table01[[#This Row],[NGÀY]])&amp;Table01[[#This Row],[TSG01]]&amp;Table01[[#This Row],[MÃ FAST]]</f>
        <v>#N/A</v>
      </c>
      <c r="R346" s="21" t="e">
        <f>COUNTIF($Q$7:Q346,Q346)&amp;Q346</f>
        <v>#N/A</v>
      </c>
      <c r="S346" s="44">
        <f>IFERROR(VLOOKUP(R346,Table1[[ct2]:[Số lượng]],13,0),0)</f>
        <v>0</v>
      </c>
      <c r="T346" s="45">
        <f>IFERROR(VLOOKUP(R346,Table1[[ct2]:[Giá]],14,0),Table01[[#This Row],[ĐƠN GIÁ]])</f>
        <v>0</v>
      </c>
      <c r="U346" s="45">
        <f t="shared" si="23"/>
        <v>0</v>
      </c>
      <c r="V346" s="32">
        <f t="shared" si="24"/>
        <v>0</v>
      </c>
      <c r="W346" s="45">
        <f>Table01[[#This Row],[THÀNH TIỀN FAST]]-Table01[[#This Row],[THÀNH TIỀN]]</f>
        <v>0</v>
      </c>
      <c r="X346" s="46" t="b">
        <f>Table01[[#This Row],[ĐG FAST]]=Table01[[#This Row],[ĐƠN GIÁ]]</f>
        <v>1</v>
      </c>
      <c r="Y346" s="47" t="b">
        <f>Table01[[#This Row],[THÀNH TIỀN FAST]]=Table01[[#This Row],[THÀNH TIỀN]]</f>
        <v>1</v>
      </c>
      <c r="Z346" s="48"/>
    </row>
    <row r="347" spans="1:26" x14ac:dyDescent="0.2">
      <c r="A347" s="50"/>
      <c r="B347" s="51"/>
      <c r="C347" s="50"/>
      <c r="D347" s="50"/>
      <c r="E347" s="50"/>
      <c r="F347" s="50"/>
      <c r="G347" s="50"/>
      <c r="H347" s="50"/>
      <c r="I347" s="50"/>
      <c r="J347" s="50"/>
      <c r="K347" s="52"/>
      <c r="L347" s="50"/>
      <c r="M347" s="53">
        <f t="shared" si="21"/>
        <v>0</v>
      </c>
      <c r="N347" s="21" t="e">
        <f>VLOOKUP(I347,'MÃ '!$A$2:$E$1048576,4,0)</f>
        <v>#N/A</v>
      </c>
      <c r="O347" s="21" t="e">
        <f>VLOOKUP(I347,'MÃ '!$A$2:$E$1048576,5,0)</f>
        <v>#N/A</v>
      </c>
      <c r="P347" s="21" t="str">
        <f t="shared" si="22"/>
        <v>TSG01</v>
      </c>
      <c r="Q347" s="21" t="e">
        <f>DAY(Table01[[#This Row],[NGÀY]])&amp;Table01[[#This Row],[TSG01]]&amp;Table01[[#This Row],[MÃ FAST]]</f>
        <v>#N/A</v>
      </c>
      <c r="R347" s="21" t="e">
        <f>COUNTIF($Q$7:Q347,Q347)&amp;Q347</f>
        <v>#N/A</v>
      </c>
      <c r="S347" s="44">
        <f>IFERROR(VLOOKUP(R347,Table1[[ct2]:[Số lượng]],13,0),0)</f>
        <v>0</v>
      </c>
      <c r="T347" s="45">
        <f>IFERROR(VLOOKUP(R347,Table1[[ct2]:[Giá]],14,0),Table01[[#This Row],[ĐƠN GIÁ]])</f>
        <v>0</v>
      </c>
      <c r="U347" s="45">
        <f t="shared" si="23"/>
        <v>0</v>
      </c>
      <c r="V347" s="32">
        <f t="shared" si="24"/>
        <v>0</v>
      </c>
      <c r="W347" s="45">
        <f>Table01[[#This Row],[THÀNH TIỀN FAST]]-Table01[[#This Row],[THÀNH TIỀN]]</f>
        <v>0</v>
      </c>
      <c r="X347" s="46" t="b">
        <f>Table01[[#This Row],[ĐG FAST]]=Table01[[#This Row],[ĐƠN GIÁ]]</f>
        <v>1</v>
      </c>
      <c r="Y347" s="47" t="b">
        <f>Table01[[#This Row],[THÀNH TIỀN FAST]]=Table01[[#This Row],[THÀNH TIỀN]]</f>
        <v>1</v>
      </c>
      <c r="Z347" s="48"/>
    </row>
    <row r="348" spans="1:26" x14ac:dyDescent="0.2">
      <c r="A348" s="50"/>
      <c r="B348" s="51"/>
      <c r="C348" s="50"/>
      <c r="D348" s="50"/>
      <c r="E348" s="50"/>
      <c r="F348" s="50"/>
      <c r="G348" s="50"/>
      <c r="H348" s="50"/>
      <c r="I348" s="50"/>
      <c r="J348" s="50"/>
      <c r="K348" s="52"/>
      <c r="L348" s="50"/>
      <c r="M348" s="53">
        <f t="shared" si="21"/>
        <v>0</v>
      </c>
      <c r="N348" s="21" t="e">
        <f>VLOOKUP(I348,'MÃ '!$A$2:$E$1048576,4,0)</f>
        <v>#N/A</v>
      </c>
      <c r="O348" s="21" t="e">
        <f>VLOOKUP(I348,'MÃ '!$A$2:$E$1048576,5,0)</f>
        <v>#N/A</v>
      </c>
      <c r="P348" s="21" t="str">
        <f t="shared" si="22"/>
        <v>TSG01</v>
      </c>
      <c r="Q348" s="21" t="e">
        <f>DAY(Table01[[#This Row],[NGÀY]])&amp;Table01[[#This Row],[TSG01]]&amp;Table01[[#This Row],[MÃ FAST]]</f>
        <v>#N/A</v>
      </c>
      <c r="R348" s="21" t="e">
        <f>COUNTIF($Q$7:Q348,Q348)&amp;Q348</f>
        <v>#N/A</v>
      </c>
      <c r="S348" s="44">
        <f>IFERROR(VLOOKUP(R348,Table1[[ct2]:[Số lượng]],13,0),0)</f>
        <v>0</v>
      </c>
      <c r="T348" s="45">
        <f>IFERROR(VLOOKUP(R348,Table1[[ct2]:[Giá]],14,0),Table01[[#This Row],[ĐƠN GIÁ]])</f>
        <v>0</v>
      </c>
      <c r="U348" s="45">
        <f t="shared" si="23"/>
        <v>0</v>
      </c>
      <c r="V348" s="32">
        <f t="shared" si="24"/>
        <v>0</v>
      </c>
      <c r="W348" s="45">
        <f>Table01[[#This Row],[THÀNH TIỀN FAST]]-Table01[[#This Row],[THÀNH TIỀN]]</f>
        <v>0</v>
      </c>
      <c r="X348" s="46" t="b">
        <f>Table01[[#This Row],[ĐG FAST]]=Table01[[#This Row],[ĐƠN GIÁ]]</f>
        <v>1</v>
      </c>
      <c r="Y348" s="47" t="b">
        <f>Table01[[#This Row],[THÀNH TIỀN FAST]]=Table01[[#This Row],[THÀNH TIỀN]]</f>
        <v>1</v>
      </c>
      <c r="Z348" s="48"/>
    </row>
    <row r="349" spans="1:26" x14ac:dyDescent="0.2">
      <c r="A349" s="50"/>
      <c r="B349" s="51"/>
      <c r="C349" s="50"/>
      <c r="D349" s="50"/>
      <c r="E349" s="50"/>
      <c r="F349" s="50"/>
      <c r="G349" s="50"/>
      <c r="H349" s="50"/>
      <c r="I349" s="50"/>
      <c r="J349" s="50"/>
      <c r="K349" s="52"/>
      <c r="L349" s="50"/>
      <c r="M349" s="53">
        <f t="shared" si="21"/>
        <v>0</v>
      </c>
      <c r="N349" s="21" t="e">
        <f>VLOOKUP(I349,'MÃ '!$A$2:$E$1048576,4,0)</f>
        <v>#N/A</v>
      </c>
      <c r="O349" s="21" t="e">
        <f>VLOOKUP(I349,'MÃ '!$A$2:$E$1048576,5,0)</f>
        <v>#N/A</v>
      </c>
      <c r="P349" s="21" t="str">
        <f t="shared" si="22"/>
        <v>TSG01</v>
      </c>
      <c r="Q349" s="21" t="e">
        <f>DAY(Table01[[#This Row],[NGÀY]])&amp;Table01[[#This Row],[TSG01]]&amp;Table01[[#This Row],[MÃ FAST]]</f>
        <v>#N/A</v>
      </c>
      <c r="R349" s="21" t="e">
        <f>COUNTIF($Q$7:Q349,Q349)&amp;Q349</f>
        <v>#N/A</v>
      </c>
      <c r="S349" s="44">
        <f>IFERROR(VLOOKUP(R349,Table1[[ct2]:[Số lượng]],13,0),0)</f>
        <v>0</v>
      </c>
      <c r="T349" s="45">
        <f>IFERROR(VLOOKUP(R349,Table1[[ct2]:[Giá]],14,0),Table01[[#This Row],[ĐƠN GIÁ]])</f>
        <v>0</v>
      </c>
      <c r="U349" s="45">
        <f t="shared" si="23"/>
        <v>0</v>
      </c>
      <c r="V349" s="32">
        <f t="shared" si="24"/>
        <v>0</v>
      </c>
      <c r="W349" s="45">
        <f>Table01[[#This Row],[THÀNH TIỀN FAST]]-Table01[[#This Row],[THÀNH TIỀN]]</f>
        <v>0</v>
      </c>
      <c r="X349" s="46" t="b">
        <f>Table01[[#This Row],[ĐG FAST]]=Table01[[#This Row],[ĐƠN GIÁ]]</f>
        <v>1</v>
      </c>
      <c r="Y349" s="47" t="b">
        <f>Table01[[#This Row],[THÀNH TIỀN FAST]]=Table01[[#This Row],[THÀNH TIỀN]]</f>
        <v>1</v>
      </c>
      <c r="Z349" s="48"/>
    </row>
    <row r="350" spans="1:26" x14ac:dyDescent="0.2">
      <c r="A350" s="50"/>
      <c r="B350" s="51"/>
      <c r="C350" s="50"/>
      <c r="D350" s="50"/>
      <c r="E350" s="50"/>
      <c r="F350" s="50"/>
      <c r="G350" s="50"/>
      <c r="H350" s="50"/>
      <c r="I350" s="50"/>
      <c r="J350" s="50"/>
      <c r="K350" s="52"/>
      <c r="L350" s="50"/>
      <c r="M350" s="53">
        <f t="shared" si="21"/>
        <v>0</v>
      </c>
      <c r="N350" s="21" t="e">
        <f>VLOOKUP(I350,'MÃ '!$A$2:$E$1048576,4,0)</f>
        <v>#N/A</v>
      </c>
      <c r="O350" s="21" t="e">
        <f>VLOOKUP(I350,'MÃ '!$A$2:$E$1048576,5,0)</f>
        <v>#N/A</v>
      </c>
      <c r="P350" s="21" t="str">
        <f t="shared" si="22"/>
        <v>TSG01</v>
      </c>
      <c r="Q350" s="21" t="e">
        <f>DAY(Table01[[#This Row],[NGÀY]])&amp;Table01[[#This Row],[TSG01]]&amp;Table01[[#This Row],[MÃ FAST]]</f>
        <v>#N/A</v>
      </c>
      <c r="R350" s="21" t="e">
        <f>COUNTIF($Q$7:Q350,Q350)&amp;Q350</f>
        <v>#N/A</v>
      </c>
      <c r="S350" s="44">
        <f>IFERROR(VLOOKUP(R350,Table1[[ct2]:[Số lượng]],13,0),0)</f>
        <v>0</v>
      </c>
      <c r="T350" s="45">
        <f>IFERROR(VLOOKUP(R350,Table1[[ct2]:[Giá]],14,0),Table01[[#This Row],[ĐƠN GIÁ]])</f>
        <v>0</v>
      </c>
      <c r="U350" s="45">
        <f t="shared" si="23"/>
        <v>0</v>
      </c>
      <c r="V350" s="32">
        <f t="shared" si="24"/>
        <v>0</v>
      </c>
      <c r="W350" s="45">
        <f>Table01[[#This Row],[THÀNH TIỀN FAST]]-Table01[[#This Row],[THÀNH TIỀN]]</f>
        <v>0</v>
      </c>
      <c r="X350" s="46" t="b">
        <f>Table01[[#This Row],[ĐG FAST]]=Table01[[#This Row],[ĐƠN GIÁ]]</f>
        <v>1</v>
      </c>
      <c r="Y350" s="47" t="b">
        <f>Table01[[#This Row],[THÀNH TIỀN FAST]]=Table01[[#This Row],[THÀNH TIỀN]]</f>
        <v>1</v>
      </c>
      <c r="Z350" s="48"/>
    </row>
    <row r="351" spans="1:26" x14ac:dyDescent="0.2">
      <c r="A351" s="50"/>
      <c r="B351" s="51"/>
      <c r="C351" s="50"/>
      <c r="D351" s="50"/>
      <c r="E351" s="50"/>
      <c r="F351" s="50"/>
      <c r="G351" s="50"/>
      <c r="H351" s="50"/>
      <c r="I351" s="50"/>
      <c r="J351" s="50"/>
      <c r="K351" s="52"/>
      <c r="L351" s="50"/>
      <c r="M351" s="53">
        <f t="shared" si="21"/>
        <v>0</v>
      </c>
      <c r="N351" s="21" t="e">
        <f>VLOOKUP(I351,'MÃ '!$A$2:$E$1048576,4,0)</f>
        <v>#N/A</v>
      </c>
      <c r="O351" s="21" t="e">
        <f>VLOOKUP(I351,'MÃ '!$A$2:$E$1048576,5,0)</f>
        <v>#N/A</v>
      </c>
      <c r="P351" s="21" t="str">
        <f t="shared" si="22"/>
        <v>TSG01</v>
      </c>
      <c r="Q351" s="21" t="e">
        <f>DAY(Table01[[#This Row],[NGÀY]])&amp;Table01[[#This Row],[TSG01]]&amp;Table01[[#This Row],[MÃ FAST]]</f>
        <v>#N/A</v>
      </c>
      <c r="R351" s="21" t="e">
        <f>COUNTIF($Q$7:Q351,Q351)&amp;Q351</f>
        <v>#N/A</v>
      </c>
      <c r="S351" s="44">
        <f>IFERROR(VLOOKUP(R351,Table1[[ct2]:[Số lượng]],13,0),0)</f>
        <v>0</v>
      </c>
      <c r="T351" s="45">
        <f>IFERROR(VLOOKUP(R351,Table1[[ct2]:[Giá]],14,0),Table01[[#This Row],[ĐƠN GIÁ]])</f>
        <v>0</v>
      </c>
      <c r="U351" s="45">
        <f t="shared" si="23"/>
        <v>0</v>
      </c>
      <c r="V351" s="32">
        <f t="shared" si="24"/>
        <v>0</v>
      </c>
      <c r="W351" s="45">
        <f>Table01[[#This Row],[THÀNH TIỀN FAST]]-Table01[[#This Row],[THÀNH TIỀN]]</f>
        <v>0</v>
      </c>
      <c r="X351" s="46" t="b">
        <f>Table01[[#This Row],[ĐG FAST]]=Table01[[#This Row],[ĐƠN GIÁ]]</f>
        <v>1</v>
      </c>
      <c r="Y351" s="47" t="b">
        <f>Table01[[#This Row],[THÀNH TIỀN FAST]]=Table01[[#This Row],[THÀNH TIỀN]]</f>
        <v>1</v>
      </c>
      <c r="Z351" s="48"/>
    </row>
    <row r="352" spans="1:26" x14ac:dyDescent="0.2">
      <c r="A352" s="50"/>
      <c r="B352" s="51"/>
      <c r="C352" s="50"/>
      <c r="D352" s="50"/>
      <c r="E352" s="50"/>
      <c r="F352" s="50"/>
      <c r="G352" s="50"/>
      <c r="H352" s="50"/>
      <c r="I352" s="50"/>
      <c r="J352" s="50"/>
      <c r="K352" s="52"/>
      <c r="L352" s="50"/>
      <c r="M352" s="53">
        <f t="shared" si="21"/>
        <v>0</v>
      </c>
      <c r="N352" s="21" t="e">
        <f>VLOOKUP(I352,'MÃ '!$A$2:$E$1048576,4,0)</f>
        <v>#N/A</v>
      </c>
      <c r="O352" s="21" t="e">
        <f>VLOOKUP(I352,'MÃ '!$A$2:$E$1048576,5,0)</f>
        <v>#N/A</v>
      </c>
      <c r="P352" s="21" t="str">
        <f t="shared" si="22"/>
        <v>TSG01</v>
      </c>
      <c r="Q352" s="21" t="e">
        <f>DAY(Table01[[#This Row],[NGÀY]])&amp;Table01[[#This Row],[TSG01]]&amp;Table01[[#This Row],[MÃ FAST]]</f>
        <v>#N/A</v>
      </c>
      <c r="R352" s="21" t="e">
        <f>COUNTIF($Q$7:Q352,Q352)&amp;Q352</f>
        <v>#N/A</v>
      </c>
      <c r="S352" s="44">
        <f>IFERROR(VLOOKUP(R352,Table1[[ct2]:[Số lượng]],13,0),0)</f>
        <v>0</v>
      </c>
      <c r="T352" s="45">
        <f>IFERROR(VLOOKUP(R352,Table1[[ct2]:[Giá]],14,0),Table01[[#This Row],[ĐƠN GIÁ]])</f>
        <v>0</v>
      </c>
      <c r="U352" s="45">
        <f t="shared" si="23"/>
        <v>0</v>
      </c>
      <c r="V352" s="32">
        <f t="shared" si="24"/>
        <v>0</v>
      </c>
      <c r="W352" s="45">
        <f>Table01[[#This Row],[THÀNH TIỀN FAST]]-Table01[[#This Row],[THÀNH TIỀN]]</f>
        <v>0</v>
      </c>
      <c r="X352" s="46" t="b">
        <f>Table01[[#This Row],[ĐG FAST]]=Table01[[#This Row],[ĐƠN GIÁ]]</f>
        <v>1</v>
      </c>
      <c r="Y352" s="47" t="b">
        <f>Table01[[#This Row],[THÀNH TIỀN FAST]]=Table01[[#This Row],[THÀNH TIỀN]]</f>
        <v>1</v>
      </c>
      <c r="Z352" s="48"/>
    </row>
    <row r="353" spans="1:26" x14ac:dyDescent="0.2">
      <c r="A353" s="50"/>
      <c r="B353" s="51"/>
      <c r="C353" s="50"/>
      <c r="D353" s="50"/>
      <c r="E353" s="50"/>
      <c r="F353" s="50"/>
      <c r="G353" s="50"/>
      <c r="H353" s="50"/>
      <c r="I353" s="50"/>
      <c r="J353" s="50"/>
      <c r="K353" s="52"/>
      <c r="L353" s="50"/>
      <c r="M353" s="53">
        <f t="shared" si="21"/>
        <v>0</v>
      </c>
      <c r="N353" s="21" t="e">
        <f>VLOOKUP(I353,'MÃ '!$A$2:$E$1048576,4,0)</f>
        <v>#N/A</v>
      </c>
      <c r="O353" s="21" t="e">
        <f>VLOOKUP(I353,'MÃ '!$A$2:$E$1048576,5,0)</f>
        <v>#N/A</v>
      </c>
      <c r="P353" s="21" t="str">
        <f t="shared" si="22"/>
        <v>TSG01</v>
      </c>
      <c r="Q353" s="21" t="e">
        <f>DAY(Table01[[#This Row],[NGÀY]])&amp;Table01[[#This Row],[TSG01]]&amp;Table01[[#This Row],[MÃ FAST]]</f>
        <v>#N/A</v>
      </c>
      <c r="R353" s="21" t="e">
        <f>COUNTIF($Q$7:Q353,Q353)&amp;Q353</f>
        <v>#N/A</v>
      </c>
      <c r="S353" s="44">
        <f>IFERROR(VLOOKUP(R353,Table1[[ct2]:[Số lượng]],13,0),0)</f>
        <v>0</v>
      </c>
      <c r="T353" s="45">
        <f>IFERROR(VLOOKUP(R353,Table1[[ct2]:[Giá]],14,0),Table01[[#This Row],[ĐƠN GIÁ]])</f>
        <v>0</v>
      </c>
      <c r="U353" s="45">
        <f t="shared" si="23"/>
        <v>0</v>
      </c>
      <c r="V353" s="32">
        <f t="shared" si="24"/>
        <v>0</v>
      </c>
      <c r="W353" s="45">
        <f>Table01[[#This Row],[THÀNH TIỀN FAST]]-Table01[[#This Row],[THÀNH TIỀN]]</f>
        <v>0</v>
      </c>
      <c r="X353" s="46" t="b">
        <f>Table01[[#This Row],[ĐG FAST]]=Table01[[#This Row],[ĐƠN GIÁ]]</f>
        <v>1</v>
      </c>
      <c r="Y353" s="47" t="b">
        <f>Table01[[#This Row],[THÀNH TIỀN FAST]]=Table01[[#This Row],[THÀNH TIỀN]]</f>
        <v>1</v>
      </c>
      <c r="Z353" s="48"/>
    </row>
    <row r="354" spans="1:26" x14ac:dyDescent="0.2">
      <c r="A354" s="50"/>
      <c r="B354" s="51"/>
      <c r="C354" s="50"/>
      <c r="D354" s="50"/>
      <c r="E354" s="50"/>
      <c r="F354" s="50"/>
      <c r="G354" s="50"/>
      <c r="H354" s="50"/>
      <c r="I354" s="50"/>
      <c r="J354" s="50"/>
      <c r="K354" s="52"/>
      <c r="L354" s="50"/>
      <c r="M354" s="53">
        <f t="shared" si="21"/>
        <v>0</v>
      </c>
      <c r="N354" s="21" t="e">
        <f>VLOOKUP(I354,'MÃ '!$A$2:$E$1048576,4,0)</f>
        <v>#N/A</v>
      </c>
      <c r="O354" s="21" t="e">
        <f>VLOOKUP(I354,'MÃ '!$A$2:$E$1048576,5,0)</f>
        <v>#N/A</v>
      </c>
      <c r="P354" s="21" t="str">
        <f t="shared" si="22"/>
        <v>TSG01</v>
      </c>
      <c r="Q354" s="21" t="e">
        <f>DAY(Table01[[#This Row],[NGÀY]])&amp;Table01[[#This Row],[TSG01]]&amp;Table01[[#This Row],[MÃ FAST]]</f>
        <v>#N/A</v>
      </c>
      <c r="R354" s="21" t="e">
        <f>COUNTIF($Q$7:Q354,Q354)&amp;Q354</f>
        <v>#N/A</v>
      </c>
      <c r="S354" s="44">
        <f>IFERROR(VLOOKUP(R354,Table1[[ct2]:[Số lượng]],13,0),0)</f>
        <v>0</v>
      </c>
      <c r="T354" s="45">
        <f>IFERROR(VLOOKUP(R354,Table1[[ct2]:[Giá]],14,0),Table01[[#This Row],[ĐƠN GIÁ]])</f>
        <v>0</v>
      </c>
      <c r="U354" s="45">
        <f t="shared" si="23"/>
        <v>0</v>
      </c>
      <c r="V354" s="32">
        <f t="shared" si="24"/>
        <v>0</v>
      </c>
      <c r="W354" s="45">
        <f>Table01[[#This Row],[THÀNH TIỀN FAST]]-Table01[[#This Row],[THÀNH TIỀN]]</f>
        <v>0</v>
      </c>
      <c r="X354" s="46" t="b">
        <f>Table01[[#This Row],[ĐG FAST]]=Table01[[#This Row],[ĐƠN GIÁ]]</f>
        <v>1</v>
      </c>
      <c r="Y354" s="47" t="b">
        <f>Table01[[#This Row],[THÀNH TIỀN FAST]]=Table01[[#This Row],[THÀNH TIỀN]]</f>
        <v>1</v>
      </c>
      <c r="Z354" s="48"/>
    </row>
    <row r="355" spans="1:26" x14ac:dyDescent="0.2">
      <c r="A355" s="50"/>
      <c r="B355" s="51"/>
      <c r="C355" s="50"/>
      <c r="D355" s="50"/>
      <c r="E355" s="50"/>
      <c r="F355" s="50"/>
      <c r="G355" s="50"/>
      <c r="H355" s="50"/>
      <c r="I355" s="50"/>
      <c r="J355" s="50"/>
      <c r="K355" s="52"/>
      <c r="L355" s="50"/>
      <c r="M355" s="53">
        <f t="shared" si="21"/>
        <v>0</v>
      </c>
      <c r="N355" s="21" t="e">
        <f>VLOOKUP(I355,'MÃ '!$A$2:$E$1048576,4,0)</f>
        <v>#N/A</v>
      </c>
      <c r="O355" s="21" t="e">
        <f>VLOOKUP(I355,'MÃ '!$A$2:$E$1048576,5,0)</f>
        <v>#N/A</v>
      </c>
      <c r="P355" s="21" t="str">
        <f t="shared" si="22"/>
        <v>TSG01</v>
      </c>
      <c r="Q355" s="21" t="e">
        <f>DAY(Table01[[#This Row],[NGÀY]])&amp;Table01[[#This Row],[TSG01]]&amp;Table01[[#This Row],[MÃ FAST]]</f>
        <v>#N/A</v>
      </c>
      <c r="R355" s="21" t="e">
        <f>COUNTIF($Q$7:Q355,Q355)&amp;Q355</f>
        <v>#N/A</v>
      </c>
      <c r="S355" s="44">
        <f>IFERROR(VLOOKUP(R355,Table1[[ct2]:[Số lượng]],13,0),0)</f>
        <v>0</v>
      </c>
      <c r="T355" s="45">
        <f>IFERROR(VLOOKUP(R355,Table1[[ct2]:[Giá]],14,0),Table01[[#This Row],[ĐƠN GIÁ]])</f>
        <v>0</v>
      </c>
      <c r="U355" s="45">
        <f t="shared" si="23"/>
        <v>0</v>
      </c>
      <c r="V355" s="32">
        <f t="shared" si="24"/>
        <v>0</v>
      </c>
      <c r="W355" s="45">
        <f>Table01[[#This Row],[THÀNH TIỀN FAST]]-Table01[[#This Row],[THÀNH TIỀN]]</f>
        <v>0</v>
      </c>
      <c r="X355" s="46" t="b">
        <f>Table01[[#This Row],[ĐG FAST]]=Table01[[#This Row],[ĐƠN GIÁ]]</f>
        <v>1</v>
      </c>
      <c r="Y355" s="47" t="b">
        <f>Table01[[#This Row],[THÀNH TIỀN FAST]]=Table01[[#This Row],[THÀNH TIỀN]]</f>
        <v>1</v>
      </c>
      <c r="Z355" s="48"/>
    </row>
    <row r="356" spans="1:26" x14ac:dyDescent="0.2">
      <c r="A356" s="50"/>
      <c r="B356" s="51"/>
      <c r="C356" s="50"/>
      <c r="D356" s="50"/>
      <c r="E356" s="50"/>
      <c r="F356" s="50"/>
      <c r="G356" s="50"/>
      <c r="H356" s="50"/>
      <c r="I356" s="50"/>
      <c r="J356" s="50"/>
      <c r="K356" s="52"/>
      <c r="L356" s="50"/>
      <c r="M356" s="53">
        <f t="shared" si="21"/>
        <v>0</v>
      </c>
      <c r="N356" s="21" t="e">
        <f>VLOOKUP(I356,'MÃ '!$A$2:$E$1048576,4,0)</f>
        <v>#N/A</v>
      </c>
      <c r="O356" s="21" t="e">
        <f>VLOOKUP(I356,'MÃ '!$A$2:$E$1048576,5,0)</f>
        <v>#N/A</v>
      </c>
      <c r="P356" s="21" t="str">
        <f t="shared" si="22"/>
        <v>TSG01</v>
      </c>
      <c r="Q356" s="21" t="e">
        <f>DAY(Table01[[#This Row],[NGÀY]])&amp;Table01[[#This Row],[TSG01]]&amp;Table01[[#This Row],[MÃ FAST]]</f>
        <v>#N/A</v>
      </c>
      <c r="R356" s="21" t="e">
        <f>COUNTIF($Q$7:Q356,Q356)&amp;Q356</f>
        <v>#N/A</v>
      </c>
      <c r="S356" s="44">
        <f>IFERROR(VLOOKUP(R356,Table1[[ct2]:[Số lượng]],13,0),0)</f>
        <v>0</v>
      </c>
      <c r="T356" s="45">
        <f>IFERROR(VLOOKUP(R356,Table1[[ct2]:[Giá]],14,0),Table01[[#This Row],[ĐƠN GIÁ]])</f>
        <v>0</v>
      </c>
      <c r="U356" s="45">
        <f t="shared" si="23"/>
        <v>0</v>
      </c>
      <c r="V356" s="32">
        <f t="shared" si="24"/>
        <v>0</v>
      </c>
      <c r="W356" s="45">
        <f>Table01[[#This Row],[THÀNH TIỀN FAST]]-Table01[[#This Row],[THÀNH TIỀN]]</f>
        <v>0</v>
      </c>
      <c r="X356" s="46" t="b">
        <f>Table01[[#This Row],[ĐG FAST]]=Table01[[#This Row],[ĐƠN GIÁ]]</f>
        <v>1</v>
      </c>
      <c r="Y356" s="47" t="b">
        <f>Table01[[#This Row],[THÀNH TIỀN FAST]]=Table01[[#This Row],[THÀNH TIỀN]]</f>
        <v>1</v>
      </c>
      <c r="Z356" s="48"/>
    </row>
    <row r="357" spans="1:26" x14ac:dyDescent="0.2">
      <c r="A357" s="50"/>
      <c r="B357" s="51"/>
      <c r="C357" s="50"/>
      <c r="D357" s="50"/>
      <c r="E357" s="50"/>
      <c r="F357" s="50"/>
      <c r="G357" s="50"/>
      <c r="H357" s="50"/>
      <c r="I357" s="50"/>
      <c r="J357" s="50"/>
      <c r="K357" s="52"/>
      <c r="L357" s="50"/>
      <c r="M357" s="53">
        <f t="shared" si="21"/>
        <v>0</v>
      </c>
      <c r="N357" s="21" t="e">
        <f>VLOOKUP(I357,'MÃ '!$A$2:$E$1048576,4,0)</f>
        <v>#N/A</v>
      </c>
      <c r="O357" s="21" t="e">
        <f>VLOOKUP(I357,'MÃ '!$A$2:$E$1048576,5,0)</f>
        <v>#N/A</v>
      </c>
      <c r="P357" s="21" t="str">
        <f t="shared" si="22"/>
        <v>TSG01</v>
      </c>
      <c r="Q357" s="21" t="e">
        <f>DAY(Table01[[#This Row],[NGÀY]])&amp;Table01[[#This Row],[TSG01]]&amp;Table01[[#This Row],[MÃ FAST]]</f>
        <v>#N/A</v>
      </c>
      <c r="R357" s="21" t="e">
        <f>COUNTIF($Q$7:Q357,Q357)&amp;Q357</f>
        <v>#N/A</v>
      </c>
      <c r="S357" s="44">
        <f>IFERROR(VLOOKUP(R357,Table1[[ct2]:[Số lượng]],13,0),0)</f>
        <v>0</v>
      </c>
      <c r="T357" s="45">
        <f>IFERROR(VLOOKUP(R357,Table1[[ct2]:[Giá]],14,0),Table01[[#This Row],[ĐƠN GIÁ]])</f>
        <v>0</v>
      </c>
      <c r="U357" s="45">
        <f t="shared" si="23"/>
        <v>0</v>
      </c>
      <c r="V357" s="32">
        <f t="shared" si="24"/>
        <v>0</v>
      </c>
      <c r="W357" s="45">
        <f>Table01[[#This Row],[THÀNH TIỀN FAST]]-Table01[[#This Row],[THÀNH TIỀN]]</f>
        <v>0</v>
      </c>
      <c r="X357" s="46" t="b">
        <f>Table01[[#This Row],[ĐG FAST]]=Table01[[#This Row],[ĐƠN GIÁ]]</f>
        <v>1</v>
      </c>
      <c r="Y357" s="47" t="b">
        <f>Table01[[#This Row],[THÀNH TIỀN FAST]]=Table01[[#This Row],[THÀNH TIỀN]]</f>
        <v>1</v>
      </c>
      <c r="Z357" s="48"/>
    </row>
    <row r="358" spans="1:26" x14ac:dyDescent="0.2">
      <c r="A358" s="50"/>
      <c r="B358" s="51"/>
      <c r="C358" s="50"/>
      <c r="D358" s="50"/>
      <c r="E358" s="50"/>
      <c r="F358" s="50"/>
      <c r="G358" s="50"/>
      <c r="H358" s="50"/>
      <c r="I358" s="50"/>
      <c r="J358" s="50"/>
      <c r="K358" s="52"/>
      <c r="L358" s="50"/>
      <c r="M358" s="53">
        <f t="shared" si="21"/>
        <v>0</v>
      </c>
      <c r="N358" s="21" t="e">
        <f>VLOOKUP(I358,'MÃ '!$A$2:$E$1048576,4,0)</f>
        <v>#N/A</v>
      </c>
      <c r="O358" s="21" t="e">
        <f>VLOOKUP(I358,'MÃ '!$A$2:$E$1048576,5,0)</f>
        <v>#N/A</v>
      </c>
      <c r="P358" s="21" t="str">
        <f t="shared" si="22"/>
        <v>TSG01</v>
      </c>
      <c r="Q358" s="21" t="e">
        <f>DAY(Table01[[#This Row],[NGÀY]])&amp;Table01[[#This Row],[TSG01]]&amp;Table01[[#This Row],[MÃ FAST]]</f>
        <v>#N/A</v>
      </c>
      <c r="R358" s="21" t="e">
        <f>COUNTIF($Q$7:Q358,Q358)&amp;Q358</f>
        <v>#N/A</v>
      </c>
      <c r="S358" s="44">
        <f>IFERROR(VLOOKUP(R358,Table1[[ct2]:[Số lượng]],13,0),0)</f>
        <v>0</v>
      </c>
      <c r="T358" s="45">
        <f>IFERROR(VLOOKUP(R358,Table1[[ct2]:[Giá]],14,0),Table01[[#This Row],[ĐƠN GIÁ]])</f>
        <v>0</v>
      </c>
      <c r="U358" s="45">
        <f t="shared" si="23"/>
        <v>0</v>
      </c>
      <c r="V358" s="32">
        <f t="shared" si="24"/>
        <v>0</v>
      </c>
      <c r="W358" s="45">
        <f>Table01[[#This Row],[THÀNH TIỀN FAST]]-Table01[[#This Row],[THÀNH TIỀN]]</f>
        <v>0</v>
      </c>
      <c r="X358" s="46" t="b">
        <f>Table01[[#This Row],[ĐG FAST]]=Table01[[#This Row],[ĐƠN GIÁ]]</f>
        <v>1</v>
      </c>
      <c r="Y358" s="47" t="b">
        <f>Table01[[#This Row],[THÀNH TIỀN FAST]]=Table01[[#This Row],[THÀNH TIỀN]]</f>
        <v>1</v>
      </c>
      <c r="Z358" s="48"/>
    </row>
    <row r="359" spans="1:26" x14ac:dyDescent="0.2">
      <c r="A359" s="50"/>
      <c r="B359" s="51"/>
      <c r="C359" s="50"/>
      <c r="D359" s="50"/>
      <c r="E359" s="50"/>
      <c r="F359" s="50"/>
      <c r="G359" s="50"/>
      <c r="H359" s="50"/>
      <c r="I359" s="50"/>
      <c r="J359" s="50"/>
      <c r="K359" s="52"/>
      <c r="L359" s="50"/>
      <c r="M359" s="53">
        <f t="shared" si="21"/>
        <v>0</v>
      </c>
      <c r="N359" s="21" t="e">
        <f>VLOOKUP(I359,'MÃ '!$A$2:$E$1048576,4,0)</f>
        <v>#N/A</v>
      </c>
      <c r="O359" s="21" t="e">
        <f>VLOOKUP(I359,'MÃ '!$A$2:$E$1048576,5,0)</f>
        <v>#N/A</v>
      </c>
      <c r="P359" s="21" t="str">
        <f t="shared" si="22"/>
        <v>TSG01</v>
      </c>
      <c r="Q359" s="21" t="e">
        <f>DAY(Table01[[#This Row],[NGÀY]])&amp;Table01[[#This Row],[TSG01]]&amp;Table01[[#This Row],[MÃ FAST]]</f>
        <v>#N/A</v>
      </c>
      <c r="R359" s="21" t="e">
        <f>COUNTIF($Q$7:Q359,Q359)&amp;Q359</f>
        <v>#N/A</v>
      </c>
      <c r="S359" s="44">
        <f>IFERROR(VLOOKUP(R359,Table1[[ct2]:[Số lượng]],13,0),0)</f>
        <v>0</v>
      </c>
      <c r="T359" s="45">
        <f>IFERROR(VLOOKUP(R359,Table1[[ct2]:[Giá]],14,0),Table01[[#This Row],[ĐƠN GIÁ]])</f>
        <v>0</v>
      </c>
      <c r="U359" s="45">
        <f t="shared" si="23"/>
        <v>0</v>
      </c>
      <c r="V359" s="32">
        <f t="shared" si="24"/>
        <v>0</v>
      </c>
      <c r="W359" s="45">
        <f>Table01[[#This Row],[THÀNH TIỀN FAST]]-Table01[[#This Row],[THÀNH TIỀN]]</f>
        <v>0</v>
      </c>
      <c r="X359" s="46" t="b">
        <f>Table01[[#This Row],[ĐG FAST]]=Table01[[#This Row],[ĐƠN GIÁ]]</f>
        <v>1</v>
      </c>
      <c r="Y359" s="47" t="b">
        <f>Table01[[#This Row],[THÀNH TIỀN FAST]]=Table01[[#This Row],[THÀNH TIỀN]]</f>
        <v>1</v>
      </c>
      <c r="Z359" s="48"/>
    </row>
    <row r="360" spans="1:26" x14ac:dyDescent="0.2">
      <c r="A360" s="50"/>
      <c r="B360" s="51"/>
      <c r="C360" s="50"/>
      <c r="D360" s="50"/>
      <c r="E360" s="50"/>
      <c r="F360" s="50"/>
      <c r="G360" s="50"/>
      <c r="H360" s="50"/>
      <c r="I360" s="50"/>
      <c r="J360" s="50"/>
      <c r="K360" s="52"/>
      <c r="L360" s="50"/>
      <c r="M360" s="53">
        <f t="shared" si="21"/>
        <v>0</v>
      </c>
      <c r="N360" s="21" t="e">
        <f>VLOOKUP(I360,'MÃ '!$A$2:$E$1048576,4,0)</f>
        <v>#N/A</v>
      </c>
      <c r="O360" s="21" t="e">
        <f>VLOOKUP(I360,'MÃ '!$A$2:$E$1048576,5,0)</f>
        <v>#N/A</v>
      </c>
      <c r="P360" s="21" t="str">
        <f t="shared" si="22"/>
        <v>TSG01</v>
      </c>
      <c r="Q360" s="21" t="e">
        <f>DAY(Table01[[#This Row],[NGÀY]])&amp;Table01[[#This Row],[TSG01]]&amp;Table01[[#This Row],[MÃ FAST]]</f>
        <v>#N/A</v>
      </c>
      <c r="R360" s="21" t="e">
        <f>COUNTIF($Q$7:Q360,Q360)&amp;Q360</f>
        <v>#N/A</v>
      </c>
      <c r="S360" s="44">
        <f>IFERROR(VLOOKUP(R360,Table1[[ct2]:[Số lượng]],13,0),0)</f>
        <v>0</v>
      </c>
      <c r="T360" s="45">
        <f>IFERROR(VLOOKUP(R360,Table1[[ct2]:[Giá]],14,0),Table01[[#This Row],[ĐƠN GIÁ]])</f>
        <v>0</v>
      </c>
      <c r="U360" s="45">
        <f t="shared" si="23"/>
        <v>0</v>
      </c>
      <c r="V360" s="32">
        <f t="shared" si="24"/>
        <v>0</v>
      </c>
      <c r="W360" s="45">
        <f>Table01[[#This Row],[THÀNH TIỀN FAST]]-Table01[[#This Row],[THÀNH TIỀN]]</f>
        <v>0</v>
      </c>
      <c r="X360" s="46" t="b">
        <f>Table01[[#This Row],[ĐG FAST]]=Table01[[#This Row],[ĐƠN GIÁ]]</f>
        <v>1</v>
      </c>
      <c r="Y360" s="47" t="b">
        <f>Table01[[#This Row],[THÀNH TIỀN FAST]]=Table01[[#This Row],[THÀNH TIỀN]]</f>
        <v>1</v>
      </c>
      <c r="Z360" s="48"/>
    </row>
    <row r="361" spans="1:26" x14ac:dyDescent="0.2">
      <c r="A361" s="50"/>
      <c r="B361" s="51"/>
      <c r="C361" s="50"/>
      <c r="D361" s="50"/>
      <c r="E361" s="50"/>
      <c r="F361" s="50"/>
      <c r="G361" s="50"/>
      <c r="H361" s="50"/>
      <c r="I361" s="50"/>
      <c r="J361" s="50"/>
      <c r="K361" s="52"/>
      <c r="L361" s="50"/>
      <c r="M361" s="53">
        <f t="shared" si="21"/>
        <v>0</v>
      </c>
      <c r="N361" s="21" t="e">
        <f>VLOOKUP(I361,'MÃ '!$A$2:$E$1048576,4,0)</f>
        <v>#N/A</v>
      </c>
      <c r="O361" s="21" t="e">
        <f>VLOOKUP(I361,'MÃ '!$A$2:$E$1048576,5,0)</f>
        <v>#N/A</v>
      </c>
      <c r="P361" s="21" t="str">
        <f t="shared" si="22"/>
        <v>TSG01</v>
      </c>
      <c r="Q361" s="21" t="e">
        <f>DAY(Table01[[#This Row],[NGÀY]])&amp;Table01[[#This Row],[TSG01]]&amp;Table01[[#This Row],[MÃ FAST]]</f>
        <v>#N/A</v>
      </c>
      <c r="R361" s="21" t="e">
        <f>COUNTIF($Q$7:Q361,Q361)&amp;Q361</f>
        <v>#N/A</v>
      </c>
      <c r="S361" s="44">
        <f>IFERROR(VLOOKUP(R361,Table1[[ct2]:[Số lượng]],13,0),0)</f>
        <v>0</v>
      </c>
      <c r="T361" s="45">
        <f>IFERROR(VLOOKUP(R361,Table1[[ct2]:[Giá]],14,0),Table01[[#This Row],[ĐƠN GIÁ]])</f>
        <v>0</v>
      </c>
      <c r="U361" s="45">
        <f t="shared" si="23"/>
        <v>0</v>
      </c>
      <c r="V361" s="32">
        <f t="shared" si="24"/>
        <v>0</v>
      </c>
      <c r="W361" s="45">
        <f>Table01[[#This Row],[THÀNH TIỀN FAST]]-Table01[[#This Row],[THÀNH TIỀN]]</f>
        <v>0</v>
      </c>
      <c r="X361" s="46" t="b">
        <f>Table01[[#This Row],[ĐG FAST]]=Table01[[#This Row],[ĐƠN GIÁ]]</f>
        <v>1</v>
      </c>
      <c r="Y361" s="47" t="b">
        <f>Table01[[#This Row],[THÀNH TIỀN FAST]]=Table01[[#This Row],[THÀNH TIỀN]]</f>
        <v>1</v>
      </c>
      <c r="Z361" s="48"/>
    </row>
    <row r="362" spans="1:26" x14ac:dyDescent="0.2">
      <c r="A362" s="50"/>
      <c r="B362" s="51"/>
      <c r="C362" s="50"/>
      <c r="D362" s="50"/>
      <c r="E362" s="50"/>
      <c r="F362" s="50"/>
      <c r="G362" s="50"/>
      <c r="H362" s="50"/>
      <c r="I362" s="50"/>
      <c r="J362" s="50"/>
      <c r="K362" s="52"/>
      <c r="L362" s="50"/>
      <c r="M362" s="53">
        <f t="shared" si="21"/>
        <v>0</v>
      </c>
      <c r="N362" s="21" t="e">
        <f>VLOOKUP(I362,'MÃ '!$A$2:$E$1048576,4,0)</f>
        <v>#N/A</v>
      </c>
      <c r="O362" s="21" t="e">
        <f>VLOOKUP(I362,'MÃ '!$A$2:$E$1048576,5,0)</f>
        <v>#N/A</v>
      </c>
      <c r="P362" s="21" t="str">
        <f t="shared" si="22"/>
        <v>TSG01</v>
      </c>
      <c r="Q362" s="21" t="e">
        <f>DAY(Table01[[#This Row],[NGÀY]])&amp;Table01[[#This Row],[TSG01]]&amp;Table01[[#This Row],[MÃ FAST]]</f>
        <v>#N/A</v>
      </c>
      <c r="R362" s="21" t="e">
        <f>COUNTIF($Q$7:Q362,Q362)&amp;Q362</f>
        <v>#N/A</v>
      </c>
      <c r="S362" s="44">
        <f>IFERROR(VLOOKUP(R362,Table1[[ct2]:[Số lượng]],13,0),0)</f>
        <v>0</v>
      </c>
      <c r="T362" s="45">
        <f>IFERROR(VLOOKUP(R362,Table1[[ct2]:[Giá]],14,0),Table01[[#This Row],[ĐƠN GIÁ]])</f>
        <v>0</v>
      </c>
      <c r="U362" s="45">
        <f t="shared" si="23"/>
        <v>0</v>
      </c>
      <c r="V362" s="32">
        <f t="shared" si="24"/>
        <v>0</v>
      </c>
      <c r="W362" s="45">
        <f>Table01[[#This Row],[THÀNH TIỀN FAST]]-Table01[[#This Row],[THÀNH TIỀN]]</f>
        <v>0</v>
      </c>
      <c r="X362" s="46" t="b">
        <f>Table01[[#This Row],[ĐG FAST]]=Table01[[#This Row],[ĐƠN GIÁ]]</f>
        <v>1</v>
      </c>
      <c r="Y362" s="47" t="b">
        <f>Table01[[#This Row],[THÀNH TIỀN FAST]]=Table01[[#This Row],[THÀNH TIỀN]]</f>
        <v>1</v>
      </c>
      <c r="Z362" s="48"/>
    </row>
    <row r="363" spans="1:26" x14ac:dyDescent="0.2">
      <c r="A363" s="50"/>
      <c r="B363" s="51"/>
      <c r="C363" s="50"/>
      <c r="D363" s="50"/>
      <c r="E363" s="50"/>
      <c r="F363" s="50"/>
      <c r="G363" s="50"/>
      <c r="H363" s="50"/>
      <c r="I363" s="50"/>
      <c r="J363" s="50"/>
      <c r="K363" s="52"/>
      <c r="L363" s="50"/>
      <c r="M363" s="53">
        <f t="shared" si="21"/>
        <v>0</v>
      </c>
      <c r="N363" s="21" t="e">
        <f>VLOOKUP(I363,'MÃ '!$A$2:$E$1048576,4,0)</f>
        <v>#N/A</v>
      </c>
      <c r="O363" s="21" t="e">
        <f>VLOOKUP(I363,'MÃ '!$A$2:$E$1048576,5,0)</f>
        <v>#N/A</v>
      </c>
      <c r="P363" s="21" t="str">
        <f t="shared" si="22"/>
        <v>TSG01</v>
      </c>
      <c r="Q363" s="21" t="e">
        <f>DAY(Table01[[#This Row],[NGÀY]])&amp;Table01[[#This Row],[TSG01]]&amp;Table01[[#This Row],[MÃ FAST]]</f>
        <v>#N/A</v>
      </c>
      <c r="R363" s="21" t="e">
        <f>COUNTIF($Q$7:Q363,Q363)&amp;Q363</f>
        <v>#N/A</v>
      </c>
      <c r="S363" s="44">
        <f>IFERROR(VLOOKUP(R363,Table1[[ct2]:[Số lượng]],13,0),0)</f>
        <v>0</v>
      </c>
      <c r="T363" s="45">
        <f>IFERROR(VLOOKUP(R363,Table1[[ct2]:[Giá]],14,0),Table01[[#This Row],[ĐƠN GIÁ]])</f>
        <v>0</v>
      </c>
      <c r="U363" s="45">
        <f t="shared" si="23"/>
        <v>0</v>
      </c>
      <c r="V363" s="32">
        <f t="shared" si="24"/>
        <v>0</v>
      </c>
      <c r="W363" s="45">
        <f>Table01[[#This Row],[THÀNH TIỀN FAST]]-Table01[[#This Row],[THÀNH TIỀN]]</f>
        <v>0</v>
      </c>
      <c r="X363" s="46" t="b">
        <f>Table01[[#This Row],[ĐG FAST]]=Table01[[#This Row],[ĐƠN GIÁ]]</f>
        <v>1</v>
      </c>
      <c r="Y363" s="47" t="b">
        <f>Table01[[#This Row],[THÀNH TIỀN FAST]]=Table01[[#This Row],[THÀNH TIỀN]]</f>
        <v>1</v>
      </c>
      <c r="Z363" s="48"/>
    </row>
    <row r="364" spans="1:26" x14ac:dyDescent="0.2">
      <c r="A364" s="50"/>
      <c r="B364" s="51"/>
      <c r="C364" s="50"/>
      <c r="D364" s="50"/>
      <c r="E364" s="50"/>
      <c r="F364" s="50"/>
      <c r="G364" s="50"/>
      <c r="H364" s="50"/>
      <c r="I364" s="50"/>
      <c r="J364" s="50"/>
      <c r="K364" s="52"/>
      <c r="L364" s="50"/>
      <c r="M364" s="53">
        <f t="shared" si="21"/>
        <v>0</v>
      </c>
      <c r="N364" s="21" t="e">
        <f>VLOOKUP(I364,'MÃ '!$A$2:$E$1048576,4,0)</f>
        <v>#N/A</v>
      </c>
      <c r="O364" s="21" t="e">
        <f>VLOOKUP(I364,'MÃ '!$A$2:$E$1048576,5,0)</f>
        <v>#N/A</v>
      </c>
      <c r="P364" s="21" t="str">
        <f t="shared" si="22"/>
        <v>TSG01</v>
      </c>
      <c r="Q364" s="21" t="e">
        <f>DAY(Table01[[#This Row],[NGÀY]])&amp;Table01[[#This Row],[TSG01]]&amp;Table01[[#This Row],[MÃ FAST]]</f>
        <v>#N/A</v>
      </c>
      <c r="R364" s="21" t="e">
        <f>COUNTIF($Q$7:Q364,Q364)&amp;Q364</f>
        <v>#N/A</v>
      </c>
      <c r="S364" s="44">
        <f>IFERROR(VLOOKUP(R364,Table1[[ct2]:[Số lượng]],13,0),0)</f>
        <v>0</v>
      </c>
      <c r="T364" s="45">
        <f>IFERROR(VLOOKUP(R364,Table1[[ct2]:[Giá]],14,0),Table01[[#This Row],[ĐƠN GIÁ]])</f>
        <v>0</v>
      </c>
      <c r="U364" s="45">
        <f t="shared" si="23"/>
        <v>0</v>
      </c>
      <c r="V364" s="32">
        <f t="shared" si="24"/>
        <v>0</v>
      </c>
      <c r="W364" s="45">
        <f>Table01[[#This Row],[THÀNH TIỀN FAST]]-Table01[[#This Row],[THÀNH TIỀN]]</f>
        <v>0</v>
      </c>
      <c r="X364" s="46" t="b">
        <f>Table01[[#This Row],[ĐG FAST]]=Table01[[#This Row],[ĐƠN GIÁ]]</f>
        <v>1</v>
      </c>
      <c r="Y364" s="47" t="b">
        <f>Table01[[#This Row],[THÀNH TIỀN FAST]]=Table01[[#This Row],[THÀNH TIỀN]]</f>
        <v>1</v>
      </c>
      <c r="Z364" s="48"/>
    </row>
    <row r="365" spans="1:26" x14ac:dyDescent="0.2">
      <c r="A365" s="50"/>
      <c r="B365" s="51"/>
      <c r="C365" s="50"/>
      <c r="D365" s="50"/>
      <c r="E365" s="50"/>
      <c r="F365" s="50"/>
      <c r="G365" s="50"/>
      <c r="H365" s="50"/>
      <c r="I365" s="50"/>
      <c r="J365" s="50"/>
      <c r="K365" s="52"/>
      <c r="L365" s="50"/>
      <c r="M365" s="53">
        <f t="shared" si="21"/>
        <v>0</v>
      </c>
      <c r="N365" s="21" t="e">
        <f>VLOOKUP(I365,'MÃ '!$A$2:$E$1048576,4,0)</f>
        <v>#N/A</v>
      </c>
      <c r="O365" s="21" t="e">
        <f>VLOOKUP(I365,'MÃ '!$A$2:$E$1048576,5,0)</f>
        <v>#N/A</v>
      </c>
      <c r="P365" s="21" t="str">
        <f t="shared" si="22"/>
        <v>TSG01</v>
      </c>
      <c r="Q365" s="21" t="e">
        <f>DAY(Table01[[#This Row],[NGÀY]])&amp;Table01[[#This Row],[TSG01]]&amp;Table01[[#This Row],[MÃ FAST]]</f>
        <v>#N/A</v>
      </c>
      <c r="R365" s="21" t="e">
        <f>COUNTIF($Q$7:Q365,Q365)&amp;Q365</f>
        <v>#N/A</v>
      </c>
      <c r="S365" s="44">
        <f>IFERROR(VLOOKUP(R365,Table1[[ct2]:[Số lượng]],13,0),0)</f>
        <v>0</v>
      </c>
      <c r="T365" s="45">
        <f>IFERROR(VLOOKUP(R365,Table1[[ct2]:[Giá]],14,0),Table01[[#This Row],[ĐƠN GIÁ]])</f>
        <v>0</v>
      </c>
      <c r="U365" s="45">
        <f t="shared" si="23"/>
        <v>0</v>
      </c>
      <c r="V365" s="32">
        <f t="shared" si="24"/>
        <v>0</v>
      </c>
      <c r="W365" s="45">
        <f>Table01[[#This Row],[THÀNH TIỀN FAST]]-Table01[[#This Row],[THÀNH TIỀN]]</f>
        <v>0</v>
      </c>
      <c r="X365" s="46" t="b">
        <f>Table01[[#This Row],[ĐG FAST]]=Table01[[#This Row],[ĐƠN GIÁ]]</f>
        <v>1</v>
      </c>
      <c r="Y365" s="47" t="b">
        <f>Table01[[#This Row],[THÀNH TIỀN FAST]]=Table01[[#This Row],[THÀNH TIỀN]]</f>
        <v>1</v>
      </c>
      <c r="Z365" s="48"/>
    </row>
    <row r="366" spans="1:26" x14ac:dyDescent="0.2">
      <c r="A366" s="50"/>
      <c r="B366" s="51"/>
      <c r="C366" s="50"/>
      <c r="D366" s="50"/>
      <c r="E366" s="50"/>
      <c r="F366" s="50"/>
      <c r="G366" s="50"/>
      <c r="H366" s="50"/>
      <c r="I366" s="50"/>
      <c r="J366" s="50"/>
      <c r="K366" s="52"/>
      <c r="L366" s="50"/>
      <c r="M366" s="53">
        <f t="shared" si="21"/>
        <v>0</v>
      </c>
      <c r="N366" s="21" t="e">
        <f>VLOOKUP(I366,'MÃ '!$A$2:$E$1048576,4,0)</f>
        <v>#N/A</v>
      </c>
      <c r="O366" s="21" t="e">
        <f>VLOOKUP(I366,'MÃ '!$A$2:$E$1048576,5,0)</f>
        <v>#N/A</v>
      </c>
      <c r="P366" s="21" t="str">
        <f t="shared" si="22"/>
        <v>TSG01</v>
      </c>
      <c r="Q366" s="21" t="e">
        <f>DAY(Table01[[#This Row],[NGÀY]])&amp;Table01[[#This Row],[TSG01]]&amp;Table01[[#This Row],[MÃ FAST]]</f>
        <v>#N/A</v>
      </c>
      <c r="R366" s="21" t="e">
        <f>COUNTIF($Q$7:Q366,Q366)&amp;Q366</f>
        <v>#N/A</v>
      </c>
      <c r="S366" s="44">
        <f>IFERROR(VLOOKUP(R366,Table1[[ct2]:[Số lượng]],13,0),0)</f>
        <v>0</v>
      </c>
      <c r="T366" s="45">
        <f>IFERROR(VLOOKUP(R366,Table1[[ct2]:[Giá]],14,0),Table01[[#This Row],[ĐƠN GIÁ]])</f>
        <v>0</v>
      </c>
      <c r="U366" s="45">
        <f t="shared" si="23"/>
        <v>0</v>
      </c>
      <c r="V366" s="32">
        <f t="shared" si="24"/>
        <v>0</v>
      </c>
      <c r="W366" s="45">
        <f>Table01[[#This Row],[THÀNH TIỀN FAST]]-Table01[[#This Row],[THÀNH TIỀN]]</f>
        <v>0</v>
      </c>
      <c r="X366" s="46" t="b">
        <f>Table01[[#This Row],[ĐG FAST]]=Table01[[#This Row],[ĐƠN GIÁ]]</f>
        <v>1</v>
      </c>
      <c r="Y366" s="47" t="b">
        <f>Table01[[#This Row],[THÀNH TIỀN FAST]]=Table01[[#This Row],[THÀNH TIỀN]]</f>
        <v>1</v>
      </c>
      <c r="Z366" s="48"/>
    </row>
    <row r="367" spans="1:26" x14ac:dyDescent="0.2">
      <c r="A367" s="50"/>
      <c r="B367" s="51"/>
      <c r="C367" s="50"/>
      <c r="D367" s="50"/>
      <c r="E367" s="50"/>
      <c r="F367" s="50"/>
      <c r="G367" s="50"/>
      <c r="H367" s="50"/>
      <c r="I367" s="50"/>
      <c r="J367" s="50"/>
      <c r="K367" s="52"/>
      <c r="L367" s="50"/>
      <c r="M367" s="53">
        <f t="shared" si="21"/>
        <v>0</v>
      </c>
      <c r="N367" s="21" t="e">
        <f>VLOOKUP(I367,'MÃ '!$A$2:$E$1048576,4,0)</f>
        <v>#N/A</v>
      </c>
      <c r="O367" s="21" t="e">
        <f>VLOOKUP(I367,'MÃ '!$A$2:$E$1048576,5,0)</f>
        <v>#N/A</v>
      </c>
      <c r="P367" s="21" t="str">
        <f t="shared" si="22"/>
        <v>TSG01</v>
      </c>
      <c r="Q367" s="21" t="e">
        <f>DAY(Table01[[#This Row],[NGÀY]])&amp;Table01[[#This Row],[TSG01]]&amp;Table01[[#This Row],[MÃ FAST]]</f>
        <v>#N/A</v>
      </c>
      <c r="R367" s="21" t="e">
        <f>COUNTIF($Q$7:Q367,Q367)&amp;Q367</f>
        <v>#N/A</v>
      </c>
      <c r="S367" s="44">
        <f>IFERROR(VLOOKUP(R367,Table1[[ct2]:[Số lượng]],13,0),0)</f>
        <v>0</v>
      </c>
      <c r="T367" s="45">
        <f>IFERROR(VLOOKUP(R367,Table1[[ct2]:[Giá]],14,0),Table01[[#This Row],[ĐƠN GIÁ]])</f>
        <v>0</v>
      </c>
      <c r="U367" s="45">
        <f t="shared" si="23"/>
        <v>0</v>
      </c>
      <c r="V367" s="32">
        <f t="shared" si="24"/>
        <v>0</v>
      </c>
      <c r="W367" s="45">
        <f>Table01[[#This Row],[THÀNH TIỀN FAST]]-Table01[[#This Row],[THÀNH TIỀN]]</f>
        <v>0</v>
      </c>
      <c r="X367" s="46" t="b">
        <f>Table01[[#This Row],[ĐG FAST]]=Table01[[#This Row],[ĐƠN GIÁ]]</f>
        <v>1</v>
      </c>
      <c r="Y367" s="47" t="b">
        <f>Table01[[#This Row],[THÀNH TIỀN FAST]]=Table01[[#This Row],[THÀNH TIỀN]]</f>
        <v>1</v>
      </c>
      <c r="Z367" s="48"/>
    </row>
    <row r="368" spans="1:26" x14ac:dyDescent="0.2">
      <c r="A368" s="50"/>
      <c r="B368" s="51"/>
      <c r="C368" s="50"/>
      <c r="D368" s="50"/>
      <c r="E368" s="50"/>
      <c r="F368" s="50"/>
      <c r="G368" s="50"/>
      <c r="H368" s="50"/>
      <c r="I368" s="50"/>
      <c r="J368" s="50"/>
      <c r="K368" s="52"/>
      <c r="L368" s="50"/>
      <c r="M368" s="53">
        <f t="shared" si="21"/>
        <v>0</v>
      </c>
      <c r="N368" s="21" t="e">
        <f>VLOOKUP(I368,'MÃ '!$A$2:$E$1048576,4,0)</f>
        <v>#N/A</v>
      </c>
      <c r="O368" s="21" t="e">
        <f>VLOOKUP(I368,'MÃ '!$A$2:$E$1048576,5,0)</f>
        <v>#N/A</v>
      </c>
      <c r="P368" s="21" t="str">
        <f t="shared" si="22"/>
        <v>TSG01</v>
      </c>
      <c r="Q368" s="21" t="e">
        <f>DAY(Table01[[#This Row],[NGÀY]])&amp;Table01[[#This Row],[TSG01]]&amp;Table01[[#This Row],[MÃ FAST]]</f>
        <v>#N/A</v>
      </c>
      <c r="R368" s="21" t="e">
        <f>COUNTIF($Q$7:Q368,Q368)&amp;Q368</f>
        <v>#N/A</v>
      </c>
      <c r="S368" s="44">
        <f>IFERROR(VLOOKUP(R368,Table1[[ct2]:[Số lượng]],13,0),0)</f>
        <v>0</v>
      </c>
      <c r="T368" s="45">
        <f>IFERROR(VLOOKUP(R368,Table1[[ct2]:[Giá]],14,0),Table01[[#This Row],[ĐƠN GIÁ]])</f>
        <v>0</v>
      </c>
      <c r="U368" s="45">
        <f t="shared" si="23"/>
        <v>0</v>
      </c>
      <c r="V368" s="32">
        <f t="shared" si="24"/>
        <v>0</v>
      </c>
      <c r="W368" s="45">
        <f>Table01[[#This Row],[THÀNH TIỀN FAST]]-Table01[[#This Row],[THÀNH TIỀN]]</f>
        <v>0</v>
      </c>
      <c r="X368" s="46" t="b">
        <f>Table01[[#This Row],[ĐG FAST]]=Table01[[#This Row],[ĐƠN GIÁ]]</f>
        <v>1</v>
      </c>
      <c r="Y368" s="47" t="b">
        <f>Table01[[#This Row],[THÀNH TIỀN FAST]]=Table01[[#This Row],[THÀNH TIỀN]]</f>
        <v>1</v>
      </c>
      <c r="Z368" s="48"/>
    </row>
    <row r="369" spans="1:26" x14ac:dyDescent="0.2">
      <c r="A369" s="50"/>
      <c r="B369" s="51"/>
      <c r="C369" s="50"/>
      <c r="D369" s="50"/>
      <c r="E369" s="50"/>
      <c r="F369" s="50"/>
      <c r="G369" s="50"/>
      <c r="H369" s="50"/>
      <c r="I369" s="50"/>
      <c r="J369" s="50"/>
      <c r="K369" s="52"/>
      <c r="L369" s="50"/>
      <c r="M369" s="53">
        <f t="shared" si="21"/>
        <v>0</v>
      </c>
      <c r="N369" s="21" t="e">
        <f>VLOOKUP(I369,'MÃ '!$A$2:$E$1048576,4,0)</f>
        <v>#N/A</v>
      </c>
      <c r="O369" s="21" t="e">
        <f>VLOOKUP(I369,'MÃ '!$A$2:$E$1048576,5,0)</f>
        <v>#N/A</v>
      </c>
      <c r="P369" s="21" t="str">
        <f t="shared" si="22"/>
        <v>TSG01</v>
      </c>
      <c r="Q369" s="21" t="e">
        <f>DAY(Table01[[#This Row],[NGÀY]])&amp;Table01[[#This Row],[TSG01]]&amp;Table01[[#This Row],[MÃ FAST]]</f>
        <v>#N/A</v>
      </c>
      <c r="R369" s="21" t="e">
        <f>COUNTIF($Q$7:Q369,Q369)&amp;Q369</f>
        <v>#N/A</v>
      </c>
      <c r="S369" s="44">
        <f>IFERROR(VLOOKUP(R369,Table1[[ct2]:[Số lượng]],13,0),0)</f>
        <v>0</v>
      </c>
      <c r="T369" s="45">
        <f>IFERROR(VLOOKUP(R369,Table1[[ct2]:[Giá]],14,0),Table01[[#This Row],[ĐƠN GIÁ]])</f>
        <v>0</v>
      </c>
      <c r="U369" s="45">
        <f t="shared" si="23"/>
        <v>0</v>
      </c>
      <c r="V369" s="32">
        <f t="shared" si="24"/>
        <v>0</v>
      </c>
      <c r="W369" s="45">
        <f>Table01[[#This Row],[THÀNH TIỀN FAST]]-Table01[[#This Row],[THÀNH TIỀN]]</f>
        <v>0</v>
      </c>
      <c r="X369" s="46" t="b">
        <f>Table01[[#This Row],[ĐG FAST]]=Table01[[#This Row],[ĐƠN GIÁ]]</f>
        <v>1</v>
      </c>
      <c r="Y369" s="47" t="b">
        <f>Table01[[#This Row],[THÀNH TIỀN FAST]]=Table01[[#This Row],[THÀNH TIỀN]]</f>
        <v>1</v>
      </c>
      <c r="Z369" s="48"/>
    </row>
    <row r="370" spans="1:26" x14ac:dyDescent="0.2">
      <c r="A370" s="50"/>
      <c r="B370" s="51"/>
      <c r="C370" s="50"/>
      <c r="D370" s="50"/>
      <c r="E370" s="50"/>
      <c r="F370" s="50"/>
      <c r="G370" s="50"/>
      <c r="H370" s="50"/>
      <c r="I370" s="50"/>
      <c r="J370" s="50"/>
      <c r="K370" s="52"/>
      <c r="L370" s="50"/>
      <c r="M370" s="53">
        <f t="shared" si="21"/>
        <v>0</v>
      </c>
      <c r="N370" s="21" t="e">
        <f>VLOOKUP(I370,'MÃ '!$A$2:$E$1048576,4,0)</f>
        <v>#N/A</v>
      </c>
      <c r="O370" s="21" t="e">
        <f>VLOOKUP(I370,'MÃ '!$A$2:$E$1048576,5,0)</f>
        <v>#N/A</v>
      </c>
      <c r="P370" s="21" t="str">
        <f t="shared" si="22"/>
        <v>TSG01</v>
      </c>
      <c r="Q370" s="21" t="e">
        <f>DAY(Table01[[#This Row],[NGÀY]])&amp;Table01[[#This Row],[TSG01]]&amp;Table01[[#This Row],[MÃ FAST]]</f>
        <v>#N/A</v>
      </c>
      <c r="R370" s="21" t="e">
        <f>COUNTIF($Q$7:Q370,Q370)&amp;Q370</f>
        <v>#N/A</v>
      </c>
      <c r="S370" s="44">
        <f>IFERROR(VLOOKUP(R370,Table1[[ct2]:[Số lượng]],13,0),0)</f>
        <v>0</v>
      </c>
      <c r="T370" s="45">
        <f>IFERROR(VLOOKUP(R370,Table1[[ct2]:[Giá]],14,0),Table01[[#This Row],[ĐƠN GIÁ]])</f>
        <v>0</v>
      </c>
      <c r="U370" s="45">
        <f t="shared" si="23"/>
        <v>0</v>
      </c>
      <c r="V370" s="32">
        <f t="shared" si="24"/>
        <v>0</v>
      </c>
      <c r="W370" s="45">
        <f>Table01[[#This Row],[THÀNH TIỀN FAST]]-Table01[[#This Row],[THÀNH TIỀN]]</f>
        <v>0</v>
      </c>
      <c r="X370" s="46" t="b">
        <f>Table01[[#This Row],[ĐG FAST]]=Table01[[#This Row],[ĐƠN GIÁ]]</f>
        <v>1</v>
      </c>
      <c r="Y370" s="47" t="b">
        <f>Table01[[#This Row],[THÀNH TIỀN FAST]]=Table01[[#This Row],[THÀNH TIỀN]]</f>
        <v>1</v>
      </c>
      <c r="Z370" s="48"/>
    </row>
    <row r="371" spans="1:26" x14ac:dyDescent="0.2">
      <c r="A371" s="50"/>
      <c r="B371" s="51"/>
      <c r="C371" s="50"/>
      <c r="D371" s="50"/>
      <c r="E371" s="50"/>
      <c r="F371" s="50"/>
      <c r="G371" s="50"/>
      <c r="H371" s="50"/>
      <c r="I371" s="50"/>
      <c r="J371" s="50"/>
      <c r="K371" s="52"/>
      <c r="L371" s="50"/>
      <c r="M371" s="53">
        <f t="shared" si="21"/>
        <v>0</v>
      </c>
      <c r="N371" s="21" t="e">
        <f>VLOOKUP(I371,'MÃ '!$A$2:$E$1048576,4,0)</f>
        <v>#N/A</v>
      </c>
      <c r="O371" s="21" t="e">
        <f>VLOOKUP(I371,'MÃ '!$A$2:$E$1048576,5,0)</f>
        <v>#N/A</v>
      </c>
      <c r="P371" s="21" t="str">
        <f t="shared" si="22"/>
        <v>TSG01</v>
      </c>
      <c r="Q371" s="21" t="e">
        <f>DAY(Table01[[#This Row],[NGÀY]])&amp;Table01[[#This Row],[TSG01]]&amp;Table01[[#This Row],[MÃ FAST]]</f>
        <v>#N/A</v>
      </c>
      <c r="R371" s="21" t="e">
        <f>COUNTIF($Q$7:Q371,Q371)&amp;Q371</f>
        <v>#N/A</v>
      </c>
      <c r="S371" s="44">
        <f>IFERROR(VLOOKUP(R371,Table1[[ct2]:[Số lượng]],13,0),0)</f>
        <v>0</v>
      </c>
      <c r="T371" s="45">
        <f>IFERROR(VLOOKUP(R371,Table1[[ct2]:[Giá]],14,0),Table01[[#This Row],[ĐƠN GIÁ]])</f>
        <v>0</v>
      </c>
      <c r="U371" s="45">
        <f t="shared" si="23"/>
        <v>0</v>
      </c>
      <c r="V371" s="32">
        <f t="shared" si="24"/>
        <v>0</v>
      </c>
      <c r="W371" s="45">
        <f>Table01[[#This Row],[THÀNH TIỀN FAST]]-Table01[[#This Row],[THÀNH TIỀN]]</f>
        <v>0</v>
      </c>
      <c r="X371" s="46" t="b">
        <f>Table01[[#This Row],[ĐG FAST]]=Table01[[#This Row],[ĐƠN GIÁ]]</f>
        <v>1</v>
      </c>
      <c r="Y371" s="47" t="b">
        <f>Table01[[#This Row],[THÀNH TIỀN FAST]]=Table01[[#This Row],[THÀNH TIỀN]]</f>
        <v>1</v>
      </c>
      <c r="Z371" s="48"/>
    </row>
    <row r="372" spans="1:26" x14ac:dyDescent="0.2">
      <c r="A372" s="50"/>
      <c r="B372" s="51"/>
      <c r="C372" s="50"/>
      <c r="D372" s="50"/>
      <c r="E372" s="50"/>
      <c r="F372" s="50"/>
      <c r="G372" s="50"/>
      <c r="H372" s="50"/>
      <c r="I372" s="50"/>
      <c r="J372" s="50"/>
      <c r="K372" s="52"/>
      <c r="L372" s="50"/>
      <c r="M372" s="53">
        <f t="shared" si="21"/>
        <v>0</v>
      </c>
      <c r="N372" s="21" t="e">
        <f>VLOOKUP(I372,'MÃ '!$A$2:$E$1048576,4,0)</f>
        <v>#N/A</v>
      </c>
      <c r="O372" s="21" t="e">
        <f>VLOOKUP(I372,'MÃ '!$A$2:$E$1048576,5,0)</f>
        <v>#N/A</v>
      </c>
      <c r="P372" s="21" t="str">
        <f t="shared" si="22"/>
        <v>TSG01</v>
      </c>
      <c r="Q372" s="21" t="e">
        <f>DAY(Table01[[#This Row],[NGÀY]])&amp;Table01[[#This Row],[TSG01]]&amp;Table01[[#This Row],[MÃ FAST]]</f>
        <v>#N/A</v>
      </c>
      <c r="R372" s="21" t="e">
        <f>COUNTIF($Q$7:Q372,Q372)&amp;Q372</f>
        <v>#N/A</v>
      </c>
      <c r="S372" s="44">
        <f>IFERROR(VLOOKUP(R372,Table1[[ct2]:[Số lượng]],13,0),0)</f>
        <v>0</v>
      </c>
      <c r="T372" s="45">
        <f>IFERROR(VLOOKUP(R372,Table1[[ct2]:[Giá]],14,0),Table01[[#This Row],[ĐƠN GIÁ]])</f>
        <v>0</v>
      </c>
      <c r="U372" s="45">
        <f t="shared" si="23"/>
        <v>0</v>
      </c>
      <c r="V372" s="32">
        <f t="shared" si="24"/>
        <v>0</v>
      </c>
      <c r="W372" s="45">
        <f>Table01[[#This Row],[THÀNH TIỀN FAST]]-Table01[[#This Row],[THÀNH TIỀN]]</f>
        <v>0</v>
      </c>
      <c r="X372" s="46" t="b">
        <f>Table01[[#This Row],[ĐG FAST]]=Table01[[#This Row],[ĐƠN GIÁ]]</f>
        <v>1</v>
      </c>
      <c r="Y372" s="47" t="b">
        <f>Table01[[#This Row],[THÀNH TIỀN FAST]]=Table01[[#This Row],[THÀNH TIỀN]]</f>
        <v>1</v>
      </c>
      <c r="Z372" s="48"/>
    </row>
    <row r="373" spans="1:26" x14ac:dyDescent="0.2">
      <c r="A373" s="50"/>
      <c r="B373" s="51"/>
      <c r="C373" s="50"/>
      <c r="D373" s="50"/>
      <c r="E373" s="50"/>
      <c r="F373" s="50"/>
      <c r="G373" s="50"/>
      <c r="H373" s="50"/>
      <c r="I373" s="50"/>
      <c r="J373" s="50"/>
      <c r="K373" s="52"/>
      <c r="L373" s="50"/>
      <c r="M373" s="53">
        <f t="shared" si="21"/>
        <v>0</v>
      </c>
      <c r="N373" s="21" t="e">
        <f>VLOOKUP(I373,'MÃ '!$A$2:$E$1048576,4,0)</f>
        <v>#N/A</v>
      </c>
      <c r="O373" s="21" t="e">
        <f>VLOOKUP(I373,'MÃ '!$A$2:$E$1048576,5,0)</f>
        <v>#N/A</v>
      </c>
      <c r="P373" s="21" t="str">
        <f t="shared" si="22"/>
        <v>TSG01</v>
      </c>
      <c r="Q373" s="21" t="e">
        <f>DAY(Table01[[#This Row],[NGÀY]])&amp;Table01[[#This Row],[TSG01]]&amp;Table01[[#This Row],[MÃ FAST]]</f>
        <v>#N/A</v>
      </c>
      <c r="R373" s="21" t="e">
        <f>COUNTIF($Q$7:Q373,Q373)&amp;Q373</f>
        <v>#N/A</v>
      </c>
      <c r="S373" s="44">
        <f>IFERROR(VLOOKUP(R373,Table1[[ct2]:[Số lượng]],13,0),0)</f>
        <v>0</v>
      </c>
      <c r="T373" s="45">
        <f>IFERROR(VLOOKUP(R373,Table1[[ct2]:[Giá]],14,0),Table01[[#This Row],[ĐƠN GIÁ]])</f>
        <v>0</v>
      </c>
      <c r="U373" s="45">
        <f t="shared" si="23"/>
        <v>0</v>
      </c>
      <c r="V373" s="32">
        <f t="shared" si="24"/>
        <v>0</v>
      </c>
      <c r="W373" s="45">
        <f>Table01[[#This Row],[THÀNH TIỀN FAST]]-Table01[[#This Row],[THÀNH TIỀN]]</f>
        <v>0</v>
      </c>
      <c r="X373" s="46" t="b">
        <f>Table01[[#This Row],[ĐG FAST]]=Table01[[#This Row],[ĐƠN GIÁ]]</f>
        <v>1</v>
      </c>
      <c r="Y373" s="47" t="b">
        <f>Table01[[#This Row],[THÀNH TIỀN FAST]]=Table01[[#This Row],[THÀNH TIỀN]]</f>
        <v>1</v>
      </c>
      <c r="Z373" s="48"/>
    </row>
    <row r="374" spans="1:26" x14ac:dyDescent="0.2">
      <c r="A374" s="50"/>
      <c r="B374" s="51"/>
      <c r="C374" s="50"/>
      <c r="D374" s="50"/>
      <c r="E374" s="50"/>
      <c r="F374" s="50"/>
      <c r="G374" s="50"/>
      <c r="H374" s="50"/>
      <c r="I374" s="50"/>
      <c r="J374" s="50"/>
      <c r="K374" s="52"/>
      <c r="L374" s="50"/>
      <c r="M374" s="53">
        <f t="shared" si="21"/>
        <v>0</v>
      </c>
      <c r="N374" s="21" t="e">
        <f>VLOOKUP(I374,'MÃ '!$A$2:$E$1048576,4,0)</f>
        <v>#N/A</v>
      </c>
      <c r="O374" s="21" t="e">
        <f>VLOOKUP(I374,'MÃ '!$A$2:$E$1048576,5,0)</f>
        <v>#N/A</v>
      </c>
      <c r="P374" s="21" t="str">
        <f t="shared" si="22"/>
        <v>TSG01</v>
      </c>
      <c r="Q374" s="21" t="e">
        <f>DAY(Table01[[#This Row],[NGÀY]])&amp;Table01[[#This Row],[TSG01]]&amp;Table01[[#This Row],[MÃ FAST]]</f>
        <v>#N/A</v>
      </c>
      <c r="R374" s="21" t="e">
        <f>COUNTIF($Q$7:Q374,Q374)&amp;Q374</f>
        <v>#N/A</v>
      </c>
      <c r="S374" s="44">
        <f>IFERROR(VLOOKUP(R374,Table1[[ct2]:[Số lượng]],13,0),0)</f>
        <v>0</v>
      </c>
      <c r="T374" s="45">
        <f>IFERROR(VLOOKUP(R374,Table1[[ct2]:[Giá]],14,0),Table01[[#This Row],[ĐƠN GIÁ]])</f>
        <v>0</v>
      </c>
      <c r="U374" s="45">
        <f t="shared" si="23"/>
        <v>0</v>
      </c>
      <c r="V374" s="32">
        <f t="shared" si="24"/>
        <v>0</v>
      </c>
      <c r="W374" s="45">
        <f>Table01[[#This Row],[THÀNH TIỀN FAST]]-Table01[[#This Row],[THÀNH TIỀN]]</f>
        <v>0</v>
      </c>
      <c r="X374" s="46" t="b">
        <f>Table01[[#This Row],[ĐG FAST]]=Table01[[#This Row],[ĐƠN GIÁ]]</f>
        <v>1</v>
      </c>
      <c r="Y374" s="47" t="b">
        <f>Table01[[#This Row],[THÀNH TIỀN FAST]]=Table01[[#This Row],[THÀNH TIỀN]]</f>
        <v>1</v>
      </c>
      <c r="Z374" s="48"/>
    </row>
    <row r="375" spans="1:26" x14ac:dyDescent="0.2">
      <c r="A375" s="50"/>
      <c r="B375" s="51"/>
      <c r="C375" s="50"/>
      <c r="D375" s="50"/>
      <c r="E375" s="50"/>
      <c r="F375" s="50"/>
      <c r="G375" s="50"/>
      <c r="H375" s="50"/>
      <c r="I375" s="50"/>
      <c r="J375" s="50"/>
      <c r="K375" s="52"/>
      <c r="L375" s="50"/>
      <c r="M375" s="53">
        <f t="shared" si="21"/>
        <v>0</v>
      </c>
      <c r="N375" s="21" t="e">
        <f>VLOOKUP(I375,'MÃ '!$A$2:$E$1048576,4,0)</f>
        <v>#N/A</v>
      </c>
      <c r="O375" s="21" t="e">
        <f>VLOOKUP(I375,'MÃ '!$A$2:$E$1048576,5,0)</f>
        <v>#N/A</v>
      </c>
      <c r="P375" s="21" t="str">
        <f t="shared" si="22"/>
        <v>TSG01</v>
      </c>
      <c r="Q375" s="21" t="e">
        <f>DAY(Table01[[#This Row],[NGÀY]])&amp;Table01[[#This Row],[TSG01]]&amp;Table01[[#This Row],[MÃ FAST]]</f>
        <v>#N/A</v>
      </c>
      <c r="R375" s="21" t="e">
        <f>COUNTIF($Q$7:Q375,Q375)&amp;Q375</f>
        <v>#N/A</v>
      </c>
      <c r="S375" s="44">
        <f>IFERROR(VLOOKUP(R375,Table1[[ct2]:[Số lượng]],13,0),0)</f>
        <v>0</v>
      </c>
      <c r="T375" s="45">
        <f>IFERROR(VLOOKUP(R375,Table1[[ct2]:[Giá]],14,0),Table01[[#This Row],[ĐƠN GIÁ]])</f>
        <v>0</v>
      </c>
      <c r="U375" s="45">
        <f t="shared" si="23"/>
        <v>0</v>
      </c>
      <c r="V375" s="32">
        <f t="shared" si="24"/>
        <v>0</v>
      </c>
      <c r="W375" s="45">
        <f>Table01[[#This Row],[THÀNH TIỀN FAST]]-Table01[[#This Row],[THÀNH TIỀN]]</f>
        <v>0</v>
      </c>
      <c r="X375" s="46" t="b">
        <f>Table01[[#This Row],[ĐG FAST]]=Table01[[#This Row],[ĐƠN GIÁ]]</f>
        <v>1</v>
      </c>
      <c r="Y375" s="47" t="b">
        <f>Table01[[#This Row],[THÀNH TIỀN FAST]]=Table01[[#This Row],[THÀNH TIỀN]]</f>
        <v>1</v>
      </c>
      <c r="Z375" s="48"/>
    </row>
    <row r="376" spans="1:26" x14ac:dyDescent="0.2">
      <c r="A376" s="50"/>
      <c r="B376" s="51"/>
      <c r="C376" s="50"/>
      <c r="D376" s="50"/>
      <c r="E376" s="50"/>
      <c r="F376" s="50"/>
      <c r="G376" s="50"/>
      <c r="H376" s="50"/>
      <c r="I376" s="50"/>
      <c r="J376" s="50"/>
      <c r="K376" s="52"/>
      <c r="L376" s="50"/>
      <c r="M376" s="53">
        <f t="shared" si="21"/>
        <v>0</v>
      </c>
      <c r="N376" s="21" t="e">
        <f>VLOOKUP(I376,'MÃ '!$A$2:$E$1048576,4,0)</f>
        <v>#N/A</v>
      </c>
      <c r="O376" s="21" t="e">
        <f>VLOOKUP(I376,'MÃ '!$A$2:$E$1048576,5,0)</f>
        <v>#N/A</v>
      </c>
      <c r="P376" s="21" t="str">
        <f t="shared" si="22"/>
        <v>TSG01</v>
      </c>
      <c r="Q376" s="21" t="e">
        <f>DAY(Table01[[#This Row],[NGÀY]])&amp;Table01[[#This Row],[TSG01]]&amp;Table01[[#This Row],[MÃ FAST]]</f>
        <v>#N/A</v>
      </c>
      <c r="R376" s="21" t="e">
        <f>COUNTIF($Q$7:Q376,Q376)&amp;Q376</f>
        <v>#N/A</v>
      </c>
      <c r="S376" s="44">
        <f>IFERROR(VLOOKUP(R376,Table1[[ct2]:[Số lượng]],13,0),0)</f>
        <v>0</v>
      </c>
      <c r="T376" s="45">
        <f>IFERROR(VLOOKUP(R376,Table1[[ct2]:[Giá]],14,0),Table01[[#This Row],[ĐƠN GIÁ]])</f>
        <v>0</v>
      </c>
      <c r="U376" s="45">
        <f t="shared" si="23"/>
        <v>0</v>
      </c>
      <c r="V376" s="32">
        <f t="shared" si="24"/>
        <v>0</v>
      </c>
      <c r="W376" s="45">
        <f>Table01[[#This Row],[THÀNH TIỀN FAST]]-Table01[[#This Row],[THÀNH TIỀN]]</f>
        <v>0</v>
      </c>
      <c r="X376" s="46" t="b">
        <f>Table01[[#This Row],[ĐG FAST]]=Table01[[#This Row],[ĐƠN GIÁ]]</f>
        <v>1</v>
      </c>
      <c r="Y376" s="47" t="b">
        <f>Table01[[#This Row],[THÀNH TIỀN FAST]]=Table01[[#This Row],[THÀNH TIỀN]]</f>
        <v>1</v>
      </c>
      <c r="Z376" s="48"/>
    </row>
    <row r="377" spans="1:26" x14ac:dyDescent="0.2">
      <c r="A377" s="50"/>
      <c r="B377" s="51"/>
      <c r="C377" s="50"/>
      <c r="D377" s="50"/>
      <c r="E377" s="50"/>
      <c r="F377" s="50"/>
      <c r="G377" s="50"/>
      <c r="H377" s="50"/>
      <c r="I377" s="50"/>
      <c r="J377" s="50"/>
      <c r="K377" s="52"/>
      <c r="L377" s="50"/>
      <c r="M377" s="53">
        <f t="shared" si="21"/>
        <v>0</v>
      </c>
      <c r="N377" s="21" t="e">
        <f>VLOOKUP(I377,'MÃ '!$A$2:$E$1048576,4,0)</f>
        <v>#N/A</v>
      </c>
      <c r="O377" s="21" t="e">
        <f>VLOOKUP(I377,'MÃ '!$A$2:$E$1048576,5,0)</f>
        <v>#N/A</v>
      </c>
      <c r="P377" s="21" t="str">
        <f t="shared" si="22"/>
        <v>TSG01</v>
      </c>
      <c r="Q377" s="21" t="e">
        <f>DAY(Table01[[#This Row],[NGÀY]])&amp;Table01[[#This Row],[TSG01]]&amp;Table01[[#This Row],[MÃ FAST]]</f>
        <v>#N/A</v>
      </c>
      <c r="R377" s="21" t="e">
        <f>COUNTIF($Q$7:Q377,Q377)&amp;Q377</f>
        <v>#N/A</v>
      </c>
      <c r="S377" s="44">
        <f>IFERROR(VLOOKUP(R377,Table1[[ct2]:[Số lượng]],13,0),0)</f>
        <v>0</v>
      </c>
      <c r="T377" s="45">
        <f>IFERROR(VLOOKUP(R377,Table1[[ct2]:[Giá]],14,0),Table01[[#This Row],[ĐƠN GIÁ]])</f>
        <v>0</v>
      </c>
      <c r="U377" s="45">
        <f t="shared" si="23"/>
        <v>0</v>
      </c>
      <c r="V377" s="32">
        <f t="shared" si="24"/>
        <v>0</v>
      </c>
      <c r="W377" s="45">
        <f>Table01[[#This Row],[THÀNH TIỀN FAST]]-Table01[[#This Row],[THÀNH TIỀN]]</f>
        <v>0</v>
      </c>
      <c r="X377" s="46" t="b">
        <f>Table01[[#This Row],[ĐG FAST]]=Table01[[#This Row],[ĐƠN GIÁ]]</f>
        <v>1</v>
      </c>
      <c r="Y377" s="47" t="b">
        <f>Table01[[#This Row],[THÀNH TIỀN FAST]]=Table01[[#This Row],[THÀNH TIỀN]]</f>
        <v>1</v>
      </c>
      <c r="Z377" s="48"/>
    </row>
    <row r="378" spans="1:26" x14ac:dyDescent="0.2">
      <c r="A378" s="50"/>
      <c r="B378" s="51"/>
      <c r="C378" s="50"/>
      <c r="D378" s="50"/>
      <c r="E378" s="50"/>
      <c r="F378" s="50"/>
      <c r="G378" s="50"/>
      <c r="H378" s="50"/>
      <c r="I378" s="50"/>
      <c r="J378" s="50"/>
      <c r="K378" s="52"/>
      <c r="L378" s="50"/>
      <c r="M378" s="53">
        <f t="shared" si="21"/>
        <v>0</v>
      </c>
      <c r="N378" s="21" t="e">
        <f>VLOOKUP(I378,'MÃ '!$A$2:$E$1048576,4,0)</f>
        <v>#N/A</v>
      </c>
      <c r="O378" s="21" t="e">
        <f>VLOOKUP(I378,'MÃ '!$A$2:$E$1048576,5,0)</f>
        <v>#N/A</v>
      </c>
      <c r="P378" s="21" t="str">
        <f t="shared" si="22"/>
        <v>TSG01</v>
      </c>
      <c r="Q378" s="21" t="e">
        <f>DAY(Table01[[#This Row],[NGÀY]])&amp;Table01[[#This Row],[TSG01]]&amp;Table01[[#This Row],[MÃ FAST]]</f>
        <v>#N/A</v>
      </c>
      <c r="R378" s="21" t="e">
        <f>COUNTIF($Q$7:Q378,Q378)&amp;Q378</f>
        <v>#N/A</v>
      </c>
      <c r="S378" s="44">
        <f>IFERROR(VLOOKUP(R378,Table1[[ct2]:[Số lượng]],13,0),0)</f>
        <v>0</v>
      </c>
      <c r="T378" s="45">
        <f>IFERROR(VLOOKUP(R378,Table1[[ct2]:[Giá]],14,0),Table01[[#This Row],[ĐƠN GIÁ]])</f>
        <v>0</v>
      </c>
      <c r="U378" s="45">
        <f t="shared" si="23"/>
        <v>0</v>
      </c>
      <c r="V378" s="32">
        <f t="shared" si="24"/>
        <v>0</v>
      </c>
      <c r="W378" s="45">
        <f>Table01[[#This Row],[THÀNH TIỀN FAST]]-Table01[[#This Row],[THÀNH TIỀN]]</f>
        <v>0</v>
      </c>
      <c r="X378" s="46" t="b">
        <f>Table01[[#This Row],[ĐG FAST]]=Table01[[#This Row],[ĐƠN GIÁ]]</f>
        <v>1</v>
      </c>
      <c r="Y378" s="47" t="b">
        <f>Table01[[#This Row],[THÀNH TIỀN FAST]]=Table01[[#This Row],[THÀNH TIỀN]]</f>
        <v>1</v>
      </c>
      <c r="Z378" s="48"/>
    </row>
    <row r="379" spans="1:26" x14ac:dyDescent="0.2">
      <c r="A379" s="50"/>
      <c r="B379" s="51"/>
      <c r="C379" s="50"/>
      <c r="D379" s="50"/>
      <c r="E379" s="50"/>
      <c r="F379" s="50"/>
      <c r="G379" s="50"/>
      <c r="H379" s="50"/>
      <c r="I379" s="50"/>
      <c r="J379" s="50"/>
      <c r="K379" s="52"/>
      <c r="L379" s="50"/>
      <c r="M379" s="53">
        <f t="shared" si="21"/>
        <v>0</v>
      </c>
      <c r="N379" s="21" t="e">
        <f>VLOOKUP(I379,'MÃ '!$A$2:$E$1048576,4,0)</f>
        <v>#N/A</v>
      </c>
      <c r="O379" s="21" t="e">
        <f>VLOOKUP(I379,'MÃ '!$A$2:$E$1048576,5,0)</f>
        <v>#N/A</v>
      </c>
      <c r="P379" s="21" t="str">
        <f t="shared" si="22"/>
        <v>TSG01</v>
      </c>
      <c r="Q379" s="21" t="e">
        <f>DAY(Table01[[#This Row],[NGÀY]])&amp;Table01[[#This Row],[TSG01]]&amp;Table01[[#This Row],[MÃ FAST]]</f>
        <v>#N/A</v>
      </c>
      <c r="R379" s="21" t="e">
        <f>COUNTIF($Q$7:Q379,Q379)&amp;Q379</f>
        <v>#N/A</v>
      </c>
      <c r="S379" s="44">
        <f>IFERROR(VLOOKUP(R379,Table1[[ct2]:[Số lượng]],13,0),0)</f>
        <v>0</v>
      </c>
      <c r="T379" s="45">
        <f>IFERROR(VLOOKUP(R379,Table1[[ct2]:[Giá]],14,0),Table01[[#This Row],[ĐƠN GIÁ]])</f>
        <v>0</v>
      </c>
      <c r="U379" s="45">
        <f t="shared" si="23"/>
        <v>0</v>
      </c>
      <c r="V379" s="32">
        <f t="shared" si="24"/>
        <v>0</v>
      </c>
      <c r="W379" s="45">
        <f>Table01[[#This Row],[THÀNH TIỀN FAST]]-Table01[[#This Row],[THÀNH TIỀN]]</f>
        <v>0</v>
      </c>
      <c r="X379" s="46" t="b">
        <f>Table01[[#This Row],[ĐG FAST]]=Table01[[#This Row],[ĐƠN GIÁ]]</f>
        <v>1</v>
      </c>
      <c r="Y379" s="47" t="b">
        <f>Table01[[#This Row],[THÀNH TIỀN FAST]]=Table01[[#This Row],[THÀNH TIỀN]]</f>
        <v>1</v>
      </c>
      <c r="Z379" s="48"/>
    </row>
    <row r="380" spans="1:26" x14ac:dyDescent="0.2">
      <c r="A380" s="50"/>
      <c r="B380" s="51"/>
      <c r="C380" s="50"/>
      <c r="D380" s="50"/>
      <c r="E380" s="50"/>
      <c r="F380" s="50"/>
      <c r="G380" s="50"/>
      <c r="H380" s="50"/>
      <c r="I380" s="50"/>
      <c r="J380" s="50"/>
      <c r="K380" s="52"/>
      <c r="L380" s="50"/>
      <c r="M380" s="53">
        <f t="shared" si="21"/>
        <v>0</v>
      </c>
      <c r="N380" s="21" t="e">
        <f>VLOOKUP(I380,'MÃ '!$A$2:$E$1048576,4,0)</f>
        <v>#N/A</v>
      </c>
      <c r="O380" s="21" t="e">
        <f>VLOOKUP(I380,'MÃ '!$A$2:$E$1048576,5,0)</f>
        <v>#N/A</v>
      </c>
      <c r="P380" s="21" t="str">
        <f t="shared" si="22"/>
        <v>TSG01</v>
      </c>
      <c r="Q380" s="21" t="e">
        <f>DAY(Table01[[#This Row],[NGÀY]])&amp;Table01[[#This Row],[TSG01]]&amp;Table01[[#This Row],[MÃ FAST]]</f>
        <v>#N/A</v>
      </c>
      <c r="R380" s="21" t="e">
        <f>COUNTIF($Q$7:Q380,Q380)&amp;Q380</f>
        <v>#N/A</v>
      </c>
      <c r="S380" s="44">
        <f>IFERROR(VLOOKUP(R380,Table1[[ct2]:[Số lượng]],13,0),0)</f>
        <v>0</v>
      </c>
      <c r="T380" s="45">
        <f>IFERROR(VLOOKUP(R380,Table1[[ct2]:[Giá]],14,0),Table01[[#This Row],[ĐƠN GIÁ]])</f>
        <v>0</v>
      </c>
      <c r="U380" s="45">
        <f t="shared" si="23"/>
        <v>0</v>
      </c>
      <c r="V380" s="32">
        <f t="shared" si="24"/>
        <v>0</v>
      </c>
      <c r="W380" s="45">
        <f>Table01[[#This Row],[THÀNH TIỀN FAST]]-Table01[[#This Row],[THÀNH TIỀN]]</f>
        <v>0</v>
      </c>
      <c r="X380" s="46" t="b">
        <f>Table01[[#This Row],[ĐG FAST]]=Table01[[#This Row],[ĐƠN GIÁ]]</f>
        <v>1</v>
      </c>
      <c r="Y380" s="47" t="b">
        <f>Table01[[#This Row],[THÀNH TIỀN FAST]]=Table01[[#This Row],[THÀNH TIỀN]]</f>
        <v>1</v>
      </c>
      <c r="Z380" s="48"/>
    </row>
    <row r="381" spans="1:26" x14ac:dyDescent="0.2">
      <c r="A381" s="50"/>
      <c r="B381" s="51"/>
      <c r="C381" s="50"/>
      <c r="D381" s="50"/>
      <c r="E381" s="50"/>
      <c r="F381" s="50"/>
      <c r="G381" s="50"/>
      <c r="H381" s="50"/>
      <c r="I381" s="50"/>
      <c r="J381" s="50"/>
      <c r="K381" s="52"/>
      <c r="L381" s="50"/>
      <c r="M381" s="53">
        <f t="shared" si="21"/>
        <v>0</v>
      </c>
      <c r="N381" s="21" t="e">
        <f>VLOOKUP(I381,'MÃ '!$A$2:$E$1048576,4,0)</f>
        <v>#N/A</v>
      </c>
      <c r="O381" s="21" t="e">
        <f>VLOOKUP(I381,'MÃ '!$A$2:$E$1048576,5,0)</f>
        <v>#N/A</v>
      </c>
      <c r="P381" s="21" t="str">
        <f t="shared" si="22"/>
        <v>TSG01</v>
      </c>
      <c r="Q381" s="21" t="e">
        <f>DAY(Table01[[#This Row],[NGÀY]])&amp;Table01[[#This Row],[TSG01]]&amp;Table01[[#This Row],[MÃ FAST]]</f>
        <v>#N/A</v>
      </c>
      <c r="R381" s="21" t="e">
        <f>COUNTIF($Q$7:Q381,Q381)&amp;Q381</f>
        <v>#N/A</v>
      </c>
      <c r="S381" s="44">
        <f>IFERROR(VLOOKUP(R381,Table1[[ct2]:[Số lượng]],13,0),0)</f>
        <v>0</v>
      </c>
      <c r="T381" s="45">
        <f>IFERROR(VLOOKUP(R381,Table1[[ct2]:[Giá]],14,0),Table01[[#This Row],[ĐƠN GIÁ]])</f>
        <v>0</v>
      </c>
      <c r="U381" s="45">
        <f t="shared" si="23"/>
        <v>0</v>
      </c>
      <c r="V381" s="32">
        <f t="shared" si="24"/>
        <v>0</v>
      </c>
      <c r="W381" s="45">
        <f>Table01[[#This Row],[THÀNH TIỀN FAST]]-Table01[[#This Row],[THÀNH TIỀN]]</f>
        <v>0</v>
      </c>
      <c r="X381" s="46" t="b">
        <f>Table01[[#This Row],[ĐG FAST]]=Table01[[#This Row],[ĐƠN GIÁ]]</f>
        <v>1</v>
      </c>
      <c r="Y381" s="47" t="b">
        <f>Table01[[#This Row],[THÀNH TIỀN FAST]]=Table01[[#This Row],[THÀNH TIỀN]]</f>
        <v>1</v>
      </c>
      <c r="Z381" s="48"/>
    </row>
    <row r="382" spans="1:26" x14ac:dyDescent="0.2">
      <c r="A382" s="50"/>
      <c r="B382" s="51"/>
      <c r="C382" s="50"/>
      <c r="D382" s="50"/>
      <c r="E382" s="50"/>
      <c r="F382" s="50"/>
      <c r="G382" s="50"/>
      <c r="H382" s="50"/>
      <c r="I382" s="50"/>
      <c r="J382" s="50"/>
      <c r="K382" s="52"/>
      <c r="L382" s="50"/>
      <c r="M382" s="53">
        <f t="shared" si="21"/>
        <v>0</v>
      </c>
      <c r="N382" s="21" t="e">
        <f>VLOOKUP(I382,'MÃ '!$A$2:$E$1048576,4,0)</f>
        <v>#N/A</v>
      </c>
      <c r="O382" s="21" t="e">
        <f>VLOOKUP(I382,'MÃ '!$A$2:$E$1048576,5,0)</f>
        <v>#N/A</v>
      </c>
      <c r="P382" s="21" t="str">
        <f t="shared" si="22"/>
        <v>TSG01</v>
      </c>
      <c r="Q382" s="21" t="e">
        <f>DAY(Table01[[#This Row],[NGÀY]])&amp;Table01[[#This Row],[TSG01]]&amp;Table01[[#This Row],[MÃ FAST]]</f>
        <v>#N/A</v>
      </c>
      <c r="R382" s="21" t="e">
        <f>COUNTIF($Q$7:Q382,Q382)&amp;Q382</f>
        <v>#N/A</v>
      </c>
      <c r="S382" s="44">
        <f>IFERROR(VLOOKUP(R382,Table1[[ct2]:[Số lượng]],13,0),0)</f>
        <v>0</v>
      </c>
      <c r="T382" s="45">
        <f>IFERROR(VLOOKUP(R382,Table1[[ct2]:[Giá]],14,0),Table01[[#This Row],[ĐƠN GIÁ]])</f>
        <v>0</v>
      </c>
      <c r="U382" s="45">
        <f t="shared" si="23"/>
        <v>0</v>
      </c>
      <c r="V382" s="32">
        <f t="shared" si="24"/>
        <v>0</v>
      </c>
      <c r="W382" s="45">
        <f>Table01[[#This Row],[THÀNH TIỀN FAST]]-Table01[[#This Row],[THÀNH TIỀN]]</f>
        <v>0</v>
      </c>
      <c r="X382" s="46" t="b">
        <f>Table01[[#This Row],[ĐG FAST]]=Table01[[#This Row],[ĐƠN GIÁ]]</f>
        <v>1</v>
      </c>
      <c r="Y382" s="47" t="b">
        <f>Table01[[#This Row],[THÀNH TIỀN FAST]]=Table01[[#This Row],[THÀNH TIỀN]]</f>
        <v>1</v>
      </c>
      <c r="Z382" s="48"/>
    </row>
    <row r="383" spans="1:26" x14ac:dyDescent="0.2">
      <c r="A383" s="50"/>
      <c r="B383" s="51"/>
      <c r="C383" s="50"/>
      <c r="D383" s="50"/>
      <c r="E383" s="50"/>
      <c r="F383" s="50"/>
      <c r="G383" s="50"/>
      <c r="H383" s="50"/>
      <c r="I383" s="50"/>
      <c r="J383" s="50"/>
      <c r="K383" s="52"/>
      <c r="L383" s="50"/>
      <c r="M383" s="53">
        <f t="shared" si="21"/>
        <v>0</v>
      </c>
      <c r="N383" s="21" t="e">
        <f>VLOOKUP(I383,'MÃ '!$A$2:$E$1048576,4,0)</f>
        <v>#N/A</v>
      </c>
      <c r="O383" s="21" t="e">
        <f>VLOOKUP(I383,'MÃ '!$A$2:$E$1048576,5,0)</f>
        <v>#N/A</v>
      </c>
      <c r="P383" s="21" t="str">
        <f t="shared" si="22"/>
        <v>TSG01</v>
      </c>
      <c r="Q383" s="21" t="e">
        <f>DAY(Table01[[#This Row],[NGÀY]])&amp;Table01[[#This Row],[TSG01]]&amp;Table01[[#This Row],[MÃ FAST]]</f>
        <v>#N/A</v>
      </c>
      <c r="R383" s="21" t="e">
        <f>COUNTIF($Q$7:Q383,Q383)&amp;Q383</f>
        <v>#N/A</v>
      </c>
      <c r="S383" s="44">
        <f>IFERROR(VLOOKUP(R383,Table1[[ct2]:[Số lượng]],13,0),0)</f>
        <v>0</v>
      </c>
      <c r="T383" s="45">
        <f>IFERROR(VLOOKUP(R383,Table1[[ct2]:[Giá]],14,0),Table01[[#This Row],[ĐƠN GIÁ]])</f>
        <v>0</v>
      </c>
      <c r="U383" s="45">
        <f t="shared" si="23"/>
        <v>0</v>
      </c>
      <c r="V383" s="32">
        <f t="shared" si="24"/>
        <v>0</v>
      </c>
      <c r="W383" s="45">
        <f>Table01[[#This Row],[THÀNH TIỀN FAST]]-Table01[[#This Row],[THÀNH TIỀN]]</f>
        <v>0</v>
      </c>
      <c r="X383" s="46" t="b">
        <f>Table01[[#This Row],[ĐG FAST]]=Table01[[#This Row],[ĐƠN GIÁ]]</f>
        <v>1</v>
      </c>
      <c r="Y383" s="47" t="b">
        <f>Table01[[#This Row],[THÀNH TIỀN FAST]]=Table01[[#This Row],[THÀNH TIỀN]]</f>
        <v>1</v>
      </c>
      <c r="Z383" s="48"/>
    </row>
    <row r="384" spans="1:26" x14ac:dyDescent="0.2">
      <c r="A384" s="50"/>
      <c r="B384" s="51"/>
      <c r="C384" s="50"/>
      <c r="D384" s="50"/>
      <c r="E384" s="50"/>
      <c r="F384" s="50"/>
      <c r="G384" s="50"/>
      <c r="H384" s="50"/>
      <c r="I384" s="50"/>
      <c r="J384" s="50"/>
      <c r="K384" s="52"/>
      <c r="L384" s="50"/>
      <c r="M384" s="53">
        <f t="shared" si="21"/>
        <v>0</v>
      </c>
      <c r="N384" s="21" t="e">
        <f>VLOOKUP(I384,'MÃ '!$A$2:$E$1048576,4,0)</f>
        <v>#N/A</v>
      </c>
      <c r="O384" s="21" t="e">
        <f>VLOOKUP(I384,'MÃ '!$A$2:$E$1048576,5,0)</f>
        <v>#N/A</v>
      </c>
      <c r="P384" s="21" t="str">
        <f t="shared" si="22"/>
        <v>TSG01</v>
      </c>
      <c r="Q384" s="21" t="e">
        <f>DAY(Table01[[#This Row],[NGÀY]])&amp;Table01[[#This Row],[TSG01]]&amp;Table01[[#This Row],[MÃ FAST]]</f>
        <v>#N/A</v>
      </c>
      <c r="R384" s="21" t="e">
        <f>COUNTIF($Q$7:Q384,Q384)&amp;Q384</f>
        <v>#N/A</v>
      </c>
      <c r="S384" s="44">
        <f>IFERROR(VLOOKUP(R384,Table1[[ct2]:[Số lượng]],13,0),0)</f>
        <v>0</v>
      </c>
      <c r="T384" s="45">
        <f>IFERROR(VLOOKUP(R384,Table1[[ct2]:[Giá]],14,0),Table01[[#This Row],[ĐƠN GIÁ]])</f>
        <v>0</v>
      </c>
      <c r="U384" s="45">
        <f t="shared" si="23"/>
        <v>0</v>
      </c>
      <c r="V384" s="32">
        <f t="shared" si="24"/>
        <v>0</v>
      </c>
      <c r="W384" s="45">
        <f>Table01[[#This Row],[THÀNH TIỀN FAST]]-Table01[[#This Row],[THÀNH TIỀN]]</f>
        <v>0</v>
      </c>
      <c r="X384" s="46" t="b">
        <f>Table01[[#This Row],[ĐG FAST]]=Table01[[#This Row],[ĐƠN GIÁ]]</f>
        <v>1</v>
      </c>
      <c r="Y384" s="47" t="b">
        <f>Table01[[#This Row],[THÀNH TIỀN FAST]]=Table01[[#This Row],[THÀNH TIỀN]]</f>
        <v>1</v>
      </c>
      <c r="Z384" s="48"/>
    </row>
    <row r="385" spans="1:26" x14ac:dyDescent="0.2">
      <c r="A385" s="50"/>
      <c r="B385" s="51"/>
      <c r="C385" s="50"/>
      <c r="D385" s="50"/>
      <c r="E385" s="50"/>
      <c r="F385" s="50"/>
      <c r="G385" s="50"/>
      <c r="H385" s="50"/>
      <c r="I385" s="50"/>
      <c r="J385" s="50"/>
      <c r="K385" s="52"/>
      <c r="L385" s="50"/>
      <c r="M385" s="53">
        <f t="shared" si="21"/>
        <v>0</v>
      </c>
      <c r="N385" s="21" t="e">
        <f>VLOOKUP(I385,'MÃ '!$A$2:$E$1048576,4,0)</f>
        <v>#N/A</v>
      </c>
      <c r="O385" s="21" t="e">
        <f>VLOOKUP(I385,'MÃ '!$A$2:$E$1048576,5,0)</f>
        <v>#N/A</v>
      </c>
      <c r="P385" s="21" t="str">
        <f t="shared" si="22"/>
        <v>TSG01</v>
      </c>
      <c r="Q385" s="21" t="e">
        <f>DAY(Table01[[#This Row],[NGÀY]])&amp;Table01[[#This Row],[TSG01]]&amp;Table01[[#This Row],[MÃ FAST]]</f>
        <v>#N/A</v>
      </c>
      <c r="R385" s="21" t="e">
        <f>COUNTIF($Q$7:Q385,Q385)&amp;Q385</f>
        <v>#N/A</v>
      </c>
      <c r="S385" s="44">
        <f>IFERROR(VLOOKUP(R385,Table1[[ct2]:[Số lượng]],13,0),0)</f>
        <v>0</v>
      </c>
      <c r="T385" s="45">
        <f>IFERROR(VLOOKUP(R385,Table1[[ct2]:[Giá]],14,0),Table01[[#This Row],[ĐƠN GIÁ]])</f>
        <v>0</v>
      </c>
      <c r="U385" s="45">
        <f t="shared" si="23"/>
        <v>0</v>
      </c>
      <c r="V385" s="32">
        <f t="shared" si="24"/>
        <v>0</v>
      </c>
      <c r="W385" s="45">
        <f>Table01[[#This Row],[THÀNH TIỀN FAST]]-Table01[[#This Row],[THÀNH TIỀN]]</f>
        <v>0</v>
      </c>
      <c r="X385" s="46" t="b">
        <f>Table01[[#This Row],[ĐG FAST]]=Table01[[#This Row],[ĐƠN GIÁ]]</f>
        <v>1</v>
      </c>
      <c r="Y385" s="47" t="b">
        <f>Table01[[#This Row],[THÀNH TIỀN FAST]]=Table01[[#This Row],[THÀNH TIỀN]]</f>
        <v>1</v>
      </c>
      <c r="Z385" s="48"/>
    </row>
    <row r="386" spans="1:26" x14ac:dyDescent="0.2">
      <c r="A386" s="50"/>
      <c r="B386" s="51"/>
      <c r="C386" s="50"/>
      <c r="D386" s="50"/>
      <c r="E386" s="50"/>
      <c r="F386" s="50"/>
      <c r="G386" s="50"/>
      <c r="H386" s="50"/>
      <c r="I386" s="50"/>
      <c r="J386" s="50"/>
      <c r="K386" s="52"/>
      <c r="L386" s="50"/>
      <c r="M386" s="53">
        <f t="shared" si="21"/>
        <v>0</v>
      </c>
      <c r="N386" s="21" t="e">
        <f>VLOOKUP(I386,'MÃ '!$A$2:$E$1048576,4,0)</f>
        <v>#N/A</v>
      </c>
      <c r="O386" s="21" t="e">
        <f>VLOOKUP(I386,'MÃ '!$A$2:$E$1048576,5,0)</f>
        <v>#N/A</v>
      </c>
      <c r="P386" s="21" t="str">
        <f t="shared" si="22"/>
        <v>TSG01</v>
      </c>
      <c r="Q386" s="21" t="e">
        <f>DAY(Table01[[#This Row],[NGÀY]])&amp;Table01[[#This Row],[TSG01]]&amp;Table01[[#This Row],[MÃ FAST]]</f>
        <v>#N/A</v>
      </c>
      <c r="R386" s="21" t="e">
        <f>COUNTIF($Q$7:Q386,Q386)&amp;Q386</f>
        <v>#N/A</v>
      </c>
      <c r="S386" s="44">
        <f>IFERROR(VLOOKUP(R386,Table1[[ct2]:[Số lượng]],13,0),0)</f>
        <v>0</v>
      </c>
      <c r="T386" s="45">
        <f>IFERROR(VLOOKUP(R386,Table1[[ct2]:[Giá]],14,0),Table01[[#This Row],[ĐƠN GIÁ]])</f>
        <v>0</v>
      </c>
      <c r="U386" s="45">
        <f t="shared" si="23"/>
        <v>0</v>
      </c>
      <c r="V386" s="32">
        <f t="shared" si="24"/>
        <v>0</v>
      </c>
      <c r="W386" s="45">
        <f>Table01[[#This Row],[THÀNH TIỀN FAST]]-Table01[[#This Row],[THÀNH TIỀN]]</f>
        <v>0</v>
      </c>
      <c r="X386" s="46" t="b">
        <f>Table01[[#This Row],[ĐG FAST]]=Table01[[#This Row],[ĐƠN GIÁ]]</f>
        <v>1</v>
      </c>
      <c r="Y386" s="47" t="b">
        <f>Table01[[#This Row],[THÀNH TIỀN FAST]]=Table01[[#This Row],[THÀNH TIỀN]]</f>
        <v>1</v>
      </c>
      <c r="Z386" s="48"/>
    </row>
    <row r="387" spans="1:26" x14ac:dyDescent="0.2">
      <c r="A387" s="50"/>
      <c r="B387" s="51"/>
      <c r="C387" s="50"/>
      <c r="D387" s="50"/>
      <c r="E387" s="50"/>
      <c r="F387" s="50"/>
      <c r="G387" s="50"/>
      <c r="H387" s="50"/>
      <c r="I387" s="50"/>
      <c r="J387" s="50"/>
      <c r="K387" s="52"/>
      <c r="L387" s="50"/>
      <c r="M387" s="53">
        <f t="shared" si="21"/>
        <v>0</v>
      </c>
      <c r="N387" s="21" t="e">
        <f>VLOOKUP(I387,'MÃ '!$A$2:$E$1048576,4,0)</f>
        <v>#N/A</v>
      </c>
      <c r="O387" s="21" t="e">
        <f>VLOOKUP(I387,'MÃ '!$A$2:$E$1048576,5,0)</f>
        <v>#N/A</v>
      </c>
      <c r="P387" s="21" t="str">
        <f t="shared" si="22"/>
        <v>TSG01</v>
      </c>
      <c r="Q387" s="21" t="e">
        <f>DAY(Table01[[#This Row],[NGÀY]])&amp;Table01[[#This Row],[TSG01]]&amp;Table01[[#This Row],[MÃ FAST]]</f>
        <v>#N/A</v>
      </c>
      <c r="R387" s="21" t="e">
        <f>COUNTIF($Q$7:Q387,Q387)&amp;Q387</f>
        <v>#N/A</v>
      </c>
      <c r="S387" s="44">
        <f>IFERROR(VLOOKUP(R387,Table1[[ct2]:[Số lượng]],13,0),0)</f>
        <v>0</v>
      </c>
      <c r="T387" s="45">
        <f>IFERROR(VLOOKUP(R387,Table1[[ct2]:[Giá]],14,0),Table01[[#This Row],[ĐƠN GIÁ]])</f>
        <v>0</v>
      </c>
      <c r="U387" s="45">
        <f t="shared" si="23"/>
        <v>0</v>
      </c>
      <c r="V387" s="32">
        <f t="shared" si="24"/>
        <v>0</v>
      </c>
      <c r="W387" s="45">
        <f>Table01[[#This Row],[THÀNH TIỀN FAST]]-Table01[[#This Row],[THÀNH TIỀN]]</f>
        <v>0</v>
      </c>
      <c r="X387" s="46" t="b">
        <f>Table01[[#This Row],[ĐG FAST]]=Table01[[#This Row],[ĐƠN GIÁ]]</f>
        <v>1</v>
      </c>
      <c r="Y387" s="47" t="b">
        <f>Table01[[#This Row],[THÀNH TIỀN FAST]]=Table01[[#This Row],[THÀNH TIỀN]]</f>
        <v>1</v>
      </c>
      <c r="Z387" s="48"/>
    </row>
    <row r="388" spans="1:26" x14ac:dyDescent="0.2">
      <c r="A388" s="50"/>
      <c r="B388" s="51"/>
      <c r="C388" s="50"/>
      <c r="D388" s="50"/>
      <c r="E388" s="50"/>
      <c r="F388" s="50"/>
      <c r="G388" s="50"/>
      <c r="H388" s="50"/>
      <c r="I388" s="50"/>
      <c r="J388" s="50"/>
      <c r="K388" s="52"/>
      <c r="L388" s="50"/>
      <c r="M388" s="53">
        <f t="shared" si="21"/>
        <v>0</v>
      </c>
      <c r="N388" s="21" t="e">
        <f>VLOOKUP(I388,'MÃ '!$A$2:$E$1048576,4,0)</f>
        <v>#N/A</v>
      </c>
      <c r="O388" s="21" t="e">
        <f>VLOOKUP(I388,'MÃ '!$A$2:$E$1048576,5,0)</f>
        <v>#N/A</v>
      </c>
      <c r="P388" s="21" t="str">
        <f t="shared" si="22"/>
        <v>TSG01</v>
      </c>
      <c r="Q388" s="21" t="e">
        <f>DAY(Table01[[#This Row],[NGÀY]])&amp;Table01[[#This Row],[TSG01]]&amp;Table01[[#This Row],[MÃ FAST]]</f>
        <v>#N/A</v>
      </c>
      <c r="R388" s="21" t="e">
        <f>COUNTIF($Q$7:Q388,Q388)&amp;Q388</f>
        <v>#N/A</v>
      </c>
      <c r="S388" s="44">
        <f>IFERROR(VLOOKUP(R388,Table1[[ct2]:[Số lượng]],13,0),0)</f>
        <v>0</v>
      </c>
      <c r="T388" s="45">
        <f>IFERROR(VLOOKUP(R388,Table1[[ct2]:[Giá]],14,0),Table01[[#This Row],[ĐƠN GIÁ]])</f>
        <v>0</v>
      </c>
      <c r="U388" s="45">
        <f t="shared" si="23"/>
        <v>0</v>
      </c>
      <c r="V388" s="32">
        <f t="shared" si="24"/>
        <v>0</v>
      </c>
      <c r="W388" s="45">
        <f>Table01[[#This Row],[THÀNH TIỀN FAST]]-Table01[[#This Row],[THÀNH TIỀN]]</f>
        <v>0</v>
      </c>
      <c r="X388" s="46" t="b">
        <f>Table01[[#This Row],[ĐG FAST]]=Table01[[#This Row],[ĐƠN GIÁ]]</f>
        <v>1</v>
      </c>
      <c r="Y388" s="47" t="b">
        <f>Table01[[#This Row],[THÀNH TIỀN FAST]]=Table01[[#This Row],[THÀNH TIỀN]]</f>
        <v>1</v>
      </c>
      <c r="Z388" s="48"/>
    </row>
    <row r="389" spans="1:26" x14ac:dyDescent="0.2">
      <c r="A389" s="50"/>
      <c r="B389" s="51"/>
      <c r="C389" s="50"/>
      <c r="D389" s="50"/>
      <c r="E389" s="50"/>
      <c r="F389" s="50"/>
      <c r="G389" s="50"/>
      <c r="H389" s="50"/>
      <c r="I389" s="50"/>
      <c r="J389" s="50"/>
      <c r="K389" s="52"/>
      <c r="L389" s="50"/>
      <c r="M389" s="53">
        <f t="shared" si="21"/>
        <v>0</v>
      </c>
      <c r="N389" s="21" t="e">
        <f>VLOOKUP(I389,'MÃ '!$A$2:$E$1048576,4,0)</f>
        <v>#N/A</v>
      </c>
      <c r="O389" s="21" t="e">
        <f>VLOOKUP(I389,'MÃ '!$A$2:$E$1048576,5,0)</f>
        <v>#N/A</v>
      </c>
      <c r="P389" s="21" t="str">
        <f t="shared" si="22"/>
        <v>TSG01</v>
      </c>
      <c r="Q389" s="21" t="e">
        <f>DAY(Table01[[#This Row],[NGÀY]])&amp;Table01[[#This Row],[TSG01]]&amp;Table01[[#This Row],[MÃ FAST]]</f>
        <v>#N/A</v>
      </c>
      <c r="R389" s="21" t="e">
        <f>COUNTIF($Q$7:Q389,Q389)&amp;Q389</f>
        <v>#N/A</v>
      </c>
      <c r="S389" s="44">
        <f>IFERROR(VLOOKUP(R389,Table1[[ct2]:[Số lượng]],13,0),0)</f>
        <v>0</v>
      </c>
      <c r="T389" s="45">
        <f>IFERROR(VLOOKUP(R389,Table1[[ct2]:[Giá]],14,0),Table01[[#This Row],[ĐƠN GIÁ]])</f>
        <v>0</v>
      </c>
      <c r="U389" s="45">
        <f t="shared" si="23"/>
        <v>0</v>
      </c>
      <c r="V389" s="32">
        <f t="shared" si="24"/>
        <v>0</v>
      </c>
      <c r="W389" s="45">
        <f>Table01[[#This Row],[THÀNH TIỀN FAST]]-Table01[[#This Row],[THÀNH TIỀN]]</f>
        <v>0</v>
      </c>
      <c r="X389" s="46" t="b">
        <f>Table01[[#This Row],[ĐG FAST]]=Table01[[#This Row],[ĐƠN GIÁ]]</f>
        <v>1</v>
      </c>
      <c r="Y389" s="47" t="b">
        <f>Table01[[#This Row],[THÀNH TIỀN FAST]]=Table01[[#This Row],[THÀNH TIỀN]]</f>
        <v>1</v>
      </c>
      <c r="Z389" s="48"/>
    </row>
    <row r="390" spans="1:26" x14ac:dyDescent="0.2">
      <c r="A390" s="50"/>
      <c r="B390" s="51"/>
      <c r="C390" s="50"/>
      <c r="D390" s="50"/>
      <c r="E390" s="50"/>
      <c r="F390" s="50"/>
      <c r="G390" s="50"/>
      <c r="H390" s="50"/>
      <c r="I390" s="50"/>
      <c r="J390" s="50"/>
      <c r="K390" s="52"/>
      <c r="L390" s="50"/>
      <c r="M390" s="53">
        <f t="shared" si="21"/>
        <v>0</v>
      </c>
      <c r="N390" s="21" t="e">
        <f>VLOOKUP(I390,'MÃ '!$A$2:$E$1048576,4,0)</f>
        <v>#N/A</v>
      </c>
      <c r="O390" s="21" t="e">
        <f>VLOOKUP(I390,'MÃ '!$A$2:$E$1048576,5,0)</f>
        <v>#N/A</v>
      </c>
      <c r="P390" s="21" t="str">
        <f t="shared" si="22"/>
        <v>TSG01</v>
      </c>
      <c r="Q390" s="21" t="e">
        <f>DAY(Table01[[#This Row],[NGÀY]])&amp;Table01[[#This Row],[TSG01]]&amp;Table01[[#This Row],[MÃ FAST]]</f>
        <v>#N/A</v>
      </c>
      <c r="R390" s="21" t="e">
        <f>COUNTIF($Q$7:Q390,Q390)&amp;Q390</f>
        <v>#N/A</v>
      </c>
      <c r="S390" s="44">
        <f>IFERROR(VLOOKUP(R390,Table1[[ct2]:[Số lượng]],13,0),0)</f>
        <v>0</v>
      </c>
      <c r="T390" s="45">
        <f>IFERROR(VLOOKUP(R390,Table1[[ct2]:[Giá]],14,0),Table01[[#This Row],[ĐƠN GIÁ]])</f>
        <v>0</v>
      </c>
      <c r="U390" s="45">
        <f t="shared" si="23"/>
        <v>0</v>
      </c>
      <c r="V390" s="32">
        <f t="shared" si="24"/>
        <v>0</v>
      </c>
      <c r="W390" s="45">
        <f>Table01[[#This Row],[THÀNH TIỀN FAST]]-Table01[[#This Row],[THÀNH TIỀN]]</f>
        <v>0</v>
      </c>
      <c r="X390" s="46" t="b">
        <f>Table01[[#This Row],[ĐG FAST]]=Table01[[#This Row],[ĐƠN GIÁ]]</f>
        <v>1</v>
      </c>
      <c r="Y390" s="47" t="b">
        <f>Table01[[#This Row],[THÀNH TIỀN FAST]]=Table01[[#This Row],[THÀNH TIỀN]]</f>
        <v>1</v>
      </c>
      <c r="Z390" s="48"/>
    </row>
    <row r="391" spans="1:26" x14ac:dyDescent="0.2">
      <c r="A391" s="50"/>
      <c r="B391" s="51"/>
      <c r="C391" s="50"/>
      <c r="D391" s="50"/>
      <c r="E391" s="50"/>
      <c r="F391" s="50"/>
      <c r="G391" s="50"/>
      <c r="H391" s="50"/>
      <c r="I391" s="50"/>
      <c r="J391" s="50"/>
      <c r="K391" s="52"/>
      <c r="L391" s="50"/>
      <c r="M391" s="53">
        <f t="shared" ref="M391:M454" si="25">K391*L391</f>
        <v>0</v>
      </c>
      <c r="N391" s="21" t="e">
        <f>VLOOKUP(I391,'MÃ '!$A$2:$E$1048576,4,0)</f>
        <v>#N/A</v>
      </c>
      <c r="O391" s="21" t="e">
        <f>VLOOKUP(I391,'MÃ '!$A$2:$E$1048576,5,0)</f>
        <v>#N/A</v>
      </c>
      <c r="P391" s="21" t="str">
        <f t="shared" si="22"/>
        <v>TSG01</v>
      </c>
      <c r="Q391" s="21" t="e">
        <f>DAY(Table01[[#This Row],[NGÀY]])&amp;Table01[[#This Row],[TSG01]]&amp;Table01[[#This Row],[MÃ FAST]]</f>
        <v>#N/A</v>
      </c>
      <c r="R391" s="21" t="e">
        <f>COUNTIF($Q$7:Q391,Q391)&amp;Q391</f>
        <v>#N/A</v>
      </c>
      <c r="S391" s="44">
        <f>IFERROR(VLOOKUP(R391,Table1[[ct2]:[Số lượng]],13,0),0)</f>
        <v>0</v>
      </c>
      <c r="T391" s="45">
        <f>IFERROR(VLOOKUP(R391,Table1[[ct2]:[Giá]],14,0),Table01[[#This Row],[ĐƠN GIÁ]])</f>
        <v>0</v>
      </c>
      <c r="U391" s="45">
        <f t="shared" si="23"/>
        <v>0</v>
      </c>
      <c r="V391" s="32">
        <f t="shared" si="24"/>
        <v>0</v>
      </c>
      <c r="W391" s="45">
        <f>Table01[[#This Row],[THÀNH TIỀN FAST]]-Table01[[#This Row],[THÀNH TIỀN]]</f>
        <v>0</v>
      </c>
      <c r="X391" s="46" t="b">
        <f>Table01[[#This Row],[ĐG FAST]]=Table01[[#This Row],[ĐƠN GIÁ]]</f>
        <v>1</v>
      </c>
      <c r="Y391" s="47" t="b">
        <f>Table01[[#This Row],[THÀNH TIỀN FAST]]=Table01[[#This Row],[THÀNH TIỀN]]</f>
        <v>1</v>
      </c>
      <c r="Z391" s="48"/>
    </row>
    <row r="392" spans="1:26" x14ac:dyDescent="0.2">
      <c r="A392" s="50"/>
      <c r="B392" s="51"/>
      <c r="C392" s="50"/>
      <c r="D392" s="50"/>
      <c r="E392" s="50"/>
      <c r="F392" s="50"/>
      <c r="G392" s="50"/>
      <c r="H392" s="50"/>
      <c r="I392" s="50"/>
      <c r="J392" s="50"/>
      <c r="K392" s="52"/>
      <c r="L392" s="50"/>
      <c r="M392" s="53">
        <f t="shared" si="25"/>
        <v>0</v>
      </c>
      <c r="N392" s="21" t="e">
        <f>VLOOKUP(I392,'MÃ '!$A$2:$E$1048576,4,0)</f>
        <v>#N/A</v>
      </c>
      <c r="O392" s="21" t="e">
        <f>VLOOKUP(I392,'MÃ '!$A$2:$E$1048576,5,0)</f>
        <v>#N/A</v>
      </c>
      <c r="P392" s="21" t="str">
        <f t="shared" ref="P392:P455" si="26">$P$6</f>
        <v>TSG01</v>
      </c>
      <c r="Q392" s="21" t="e">
        <f>DAY(Table01[[#This Row],[NGÀY]])&amp;Table01[[#This Row],[TSG01]]&amp;Table01[[#This Row],[MÃ FAST]]</f>
        <v>#N/A</v>
      </c>
      <c r="R392" s="21" t="e">
        <f>COUNTIF($Q$7:Q392,Q392)&amp;Q392</f>
        <v>#N/A</v>
      </c>
      <c r="S392" s="44">
        <f>IFERROR(VLOOKUP(R392,Table1[[ct2]:[Số lượng]],13,0),0)</f>
        <v>0</v>
      </c>
      <c r="T392" s="45">
        <f>IFERROR(VLOOKUP(R392,Table1[[ct2]:[Giá]],14,0),Table01[[#This Row],[ĐƠN GIÁ]])</f>
        <v>0</v>
      </c>
      <c r="U392" s="45">
        <f t="shared" ref="U392:U455" si="27">IFERROR((T392*S392),"0")</f>
        <v>0</v>
      </c>
      <c r="V392" s="32">
        <f t="shared" ref="V392:V455" si="28">S392-K392</f>
        <v>0</v>
      </c>
      <c r="W392" s="45">
        <f>Table01[[#This Row],[THÀNH TIỀN FAST]]-Table01[[#This Row],[THÀNH TIỀN]]</f>
        <v>0</v>
      </c>
      <c r="X392" s="46" t="b">
        <f>Table01[[#This Row],[ĐG FAST]]=Table01[[#This Row],[ĐƠN GIÁ]]</f>
        <v>1</v>
      </c>
      <c r="Y392" s="47" t="b">
        <f>Table01[[#This Row],[THÀNH TIỀN FAST]]=Table01[[#This Row],[THÀNH TIỀN]]</f>
        <v>1</v>
      </c>
      <c r="Z392" s="48"/>
    </row>
    <row r="393" spans="1:26" x14ac:dyDescent="0.2">
      <c r="A393" s="50"/>
      <c r="B393" s="51"/>
      <c r="C393" s="50"/>
      <c r="D393" s="50"/>
      <c r="E393" s="50"/>
      <c r="F393" s="50"/>
      <c r="G393" s="50"/>
      <c r="H393" s="50"/>
      <c r="I393" s="50"/>
      <c r="J393" s="50"/>
      <c r="K393" s="52"/>
      <c r="L393" s="50"/>
      <c r="M393" s="53">
        <f t="shared" si="25"/>
        <v>0</v>
      </c>
      <c r="N393" s="21" t="e">
        <f>VLOOKUP(I393,'MÃ '!$A$2:$E$1048576,4,0)</f>
        <v>#N/A</v>
      </c>
      <c r="O393" s="21" t="e">
        <f>VLOOKUP(I393,'MÃ '!$A$2:$E$1048576,5,0)</f>
        <v>#N/A</v>
      </c>
      <c r="P393" s="21" t="str">
        <f t="shared" si="26"/>
        <v>TSG01</v>
      </c>
      <c r="Q393" s="21" t="e">
        <f>DAY(Table01[[#This Row],[NGÀY]])&amp;Table01[[#This Row],[TSG01]]&amp;Table01[[#This Row],[MÃ FAST]]</f>
        <v>#N/A</v>
      </c>
      <c r="R393" s="21" t="e">
        <f>COUNTIF($Q$7:Q393,Q393)&amp;Q393</f>
        <v>#N/A</v>
      </c>
      <c r="S393" s="44">
        <f>IFERROR(VLOOKUP(R393,Table1[[ct2]:[Số lượng]],13,0),0)</f>
        <v>0</v>
      </c>
      <c r="T393" s="45">
        <f>IFERROR(VLOOKUP(R393,Table1[[ct2]:[Giá]],14,0),Table01[[#This Row],[ĐƠN GIÁ]])</f>
        <v>0</v>
      </c>
      <c r="U393" s="45">
        <f t="shared" si="27"/>
        <v>0</v>
      </c>
      <c r="V393" s="32">
        <f t="shared" si="28"/>
        <v>0</v>
      </c>
      <c r="W393" s="45">
        <f>Table01[[#This Row],[THÀNH TIỀN FAST]]-Table01[[#This Row],[THÀNH TIỀN]]</f>
        <v>0</v>
      </c>
      <c r="X393" s="46" t="b">
        <f>Table01[[#This Row],[ĐG FAST]]=Table01[[#This Row],[ĐƠN GIÁ]]</f>
        <v>1</v>
      </c>
      <c r="Y393" s="47" t="b">
        <f>Table01[[#This Row],[THÀNH TIỀN FAST]]=Table01[[#This Row],[THÀNH TIỀN]]</f>
        <v>1</v>
      </c>
      <c r="Z393" s="48"/>
    </row>
    <row r="394" spans="1:26" x14ac:dyDescent="0.2">
      <c r="A394" s="50"/>
      <c r="B394" s="51"/>
      <c r="C394" s="50"/>
      <c r="D394" s="50"/>
      <c r="E394" s="50"/>
      <c r="F394" s="50"/>
      <c r="G394" s="50"/>
      <c r="H394" s="50"/>
      <c r="I394" s="50"/>
      <c r="J394" s="50"/>
      <c r="K394" s="52"/>
      <c r="L394" s="50"/>
      <c r="M394" s="53">
        <f t="shared" si="25"/>
        <v>0</v>
      </c>
      <c r="N394" s="21" t="e">
        <f>VLOOKUP(I394,'MÃ '!$A$2:$E$1048576,4,0)</f>
        <v>#N/A</v>
      </c>
      <c r="O394" s="21" t="e">
        <f>VLOOKUP(I394,'MÃ '!$A$2:$E$1048576,5,0)</f>
        <v>#N/A</v>
      </c>
      <c r="P394" s="21" t="str">
        <f t="shared" si="26"/>
        <v>TSG01</v>
      </c>
      <c r="Q394" s="21" t="e">
        <f>DAY(Table01[[#This Row],[NGÀY]])&amp;Table01[[#This Row],[TSG01]]&amp;Table01[[#This Row],[MÃ FAST]]</f>
        <v>#N/A</v>
      </c>
      <c r="R394" s="21" t="e">
        <f>COUNTIF($Q$7:Q394,Q394)&amp;Q394</f>
        <v>#N/A</v>
      </c>
      <c r="S394" s="44">
        <f>IFERROR(VLOOKUP(R394,Table1[[ct2]:[Số lượng]],13,0),0)</f>
        <v>0</v>
      </c>
      <c r="T394" s="45">
        <f>IFERROR(VLOOKUP(R394,Table1[[ct2]:[Giá]],14,0),Table01[[#This Row],[ĐƠN GIÁ]])</f>
        <v>0</v>
      </c>
      <c r="U394" s="45">
        <f t="shared" si="27"/>
        <v>0</v>
      </c>
      <c r="V394" s="32">
        <f t="shared" si="28"/>
        <v>0</v>
      </c>
      <c r="W394" s="45">
        <f>Table01[[#This Row],[THÀNH TIỀN FAST]]-Table01[[#This Row],[THÀNH TIỀN]]</f>
        <v>0</v>
      </c>
      <c r="X394" s="46" t="b">
        <f>Table01[[#This Row],[ĐG FAST]]=Table01[[#This Row],[ĐƠN GIÁ]]</f>
        <v>1</v>
      </c>
      <c r="Y394" s="47" t="b">
        <f>Table01[[#This Row],[THÀNH TIỀN FAST]]=Table01[[#This Row],[THÀNH TIỀN]]</f>
        <v>1</v>
      </c>
      <c r="Z394" s="48"/>
    </row>
    <row r="395" spans="1:26" x14ac:dyDescent="0.2">
      <c r="A395" s="50"/>
      <c r="B395" s="51"/>
      <c r="C395" s="50"/>
      <c r="D395" s="50"/>
      <c r="E395" s="50"/>
      <c r="F395" s="50"/>
      <c r="G395" s="50"/>
      <c r="H395" s="50"/>
      <c r="I395" s="50"/>
      <c r="J395" s="50"/>
      <c r="K395" s="52"/>
      <c r="L395" s="50"/>
      <c r="M395" s="53">
        <f t="shared" si="25"/>
        <v>0</v>
      </c>
      <c r="N395" s="21" t="e">
        <f>VLOOKUP(I395,'MÃ '!$A$2:$E$1048576,4,0)</f>
        <v>#N/A</v>
      </c>
      <c r="O395" s="21" t="e">
        <f>VLOOKUP(I395,'MÃ '!$A$2:$E$1048576,5,0)</f>
        <v>#N/A</v>
      </c>
      <c r="P395" s="21" t="str">
        <f t="shared" si="26"/>
        <v>TSG01</v>
      </c>
      <c r="Q395" s="21" t="e">
        <f>DAY(Table01[[#This Row],[NGÀY]])&amp;Table01[[#This Row],[TSG01]]&amp;Table01[[#This Row],[MÃ FAST]]</f>
        <v>#N/A</v>
      </c>
      <c r="R395" s="21" t="e">
        <f>COUNTIF($Q$7:Q395,Q395)&amp;Q395</f>
        <v>#N/A</v>
      </c>
      <c r="S395" s="44">
        <f>IFERROR(VLOOKUP(R395,Table1[[ct2]:[Số lượng]],13,0),0)</f>
        <v>0</v>
      </c>
      <c r="T395" s="45">
        <f>IFERROR(VLOOKUP(R395,Table1[[ct2]:[Giá]],14,0),Table01[[#This Row],[ĐƠN GIÁ]])</f>
        <v>0</v>
      </c>
      <c r="U395" s="45">
        <f t="shared" si="27"/>
        <v>0</v>
      </c>
      <c r="V395" s="32">
        <f t="shared" si="28"/>
        <v>0</v>
      </c>
      <c r="W395" s="45">
        <f>Table01[[#This Row],[THÀNH TIỀN FAST]]-Table01[[#This Row],[THÀNH TIỀN]]</f>
        <v>0</v>
      </c>
      <c r="X395" s="46" t="b">
        <f>Table01[[#This Row],[ĐG FAST]]=Table01[[#This Row],[ĐƠN GIÁ]]</f>
        <v>1</v>
      </c>
      <c r="Y395" s="47" t="b">
        <f>Table01[[#This Row],[THÀNH TIỀN FAST]]=Table01[[#This Row],[THÀNH TIỀN]]</f>
        <v>1</v>
      </c>
      <c r="Z395" s="48"/>
    </row>
    <row r="396" spans="1:26" x14ac:dyDescent="0.2">
      <c r="A396" s="50"/>
      <c r="B396" s="51"/>
      <c r="C396" s="50"/>
      <c r="D396" s="50"/>
      <c r="E396" s="50"/>
      <c r="F396" s="50"/>
      <c r="G396" s="50"/>
      <c r="H396" s="50"/>
      <c r="I396" s="50"/>
      <c r="J396" s="50"/>
      <c r="K396" s="52"/>
      <c r="L396" s="50"/>
      <c r="M396" s="53">
        <f t="shared" si="25"/>
        <v>0</v>
      </c>
      <c r="N396" s="21" t="e">
        <f>VLOOKUP(I396,'MÃ '!$A$2:$E$1048576,4,0)</f>
        <v>#N/A</v>
      </c>
      <c r="O396" s="21" t="e">
        <f>VLOOKUP(I396,'MÃ '!$A$2:$E$1048576,5,0)</f>
        <v>#N/A</v>
      </c>
      <c r="P396" s="21" t="str">
        <f t="shared" si="26"/>
        <v>TSG01</v>
      </c>
      <c r="Q396" s="21" t="e">
        <f>DAY(Table01[[#This Row],[NGÀY]])&amp;Table01[[#This Row],[TSG01]]&amp;Table01[[#This Row],[MÃ FAST]]</f>
        <v>#N/A</v>
      </c>
      <c r="R396" s="21" t="e">
        <f>COUNTIF($Q$7:Q396,Q396)&amp;Q396</f>
        <v>#N/A</v>
      </c>
      <c r="S396" s="44">
        <f>IFERROR(VLOOKUP(R396,Table1[[ct2]:[Số lượng]],13,0),0)</f>
        <v>0</v>
      </c>
      <c r="T396" s="45">
        <f>IFERROR(VLOOKUP(R396,Table1[[ct2]:[Giá]],14,0),Table01[[#This Row],[ĐƠN GIÁ]])</f>
        <v>0</v>
      </c>
      <c r="U396" s="45">
        <f t="shared" si="27"/>
        <v>0</v>
      </c>
      <c r="V396" s="32">
        <f t="shared" si="28"/>
        <v>0</v>
      </c>
      <c r="W396" s="45">
        <f>Table01[[#This Row],[THÀNH TIỀN FAST]]-Table01[[#This Row],[THÀNH TIỀN]]</f>
        <v>0</v>
      </c>
      <c r="X396" s="46" t="b">
        <f>Table01[[#This Row],[ĐG FAST]]=Table01[[#This Row],[ĐƠN GIÁ]]</f>
        <v>1</v>
      </c>
      <c r="Y396" s="47" t="b">
        <f>Table01[[#This Row],[THÀNH TIỀN FAST]]=Table01[[#This Row],[THÀNH TIỀN]]</f>
        <v>1</v>
      </c>
      <c r="Z396" s="48"/>
    </row>
    <row r="397" spans="1:26" x14ac:dyDescent="0.2">
      <c r="A397" s="50"/>
      <c r="B397" s="51"/>
      <c r="C397" s="50"/>
      <c r="D397" s="50"/>
      <c r="E397" s="50"/>
      <c r="F397" s="50"/>
      <c r="G397" s="50"/>
      <c r="H397" s="50"/>
      <c r="I397" s="50"/>
      <c r="J397" s="50"/>
      <c r="K397" s="52"/>
      <c r="L397" s="50"/>
      <c r="M397" s="53">
        <f t="shared" si="25"/>
        <v>0</v>
      </c>
      <c r="N397" s="21" t="e">
        <f>VLOOKUP(I397,'MÃ '!$A$2:$E$1048576,4,0)</f>
        <v>#N/A</v>
      </c>
      <c r="O397" s="21" t="e">
        <f>VLOOKUP(I397,'MÃ '!$A$2:$E$1048576,5,0)</f>
        <v>#N/A</v>
      </c>
      <c r="P397" s="21" t="str">
        <f t="shared" si="26"/>
        <v>TSG01</v>
      </c>
      <c r="Q397" s="21" t="e">
        <f>DAY(Table01[[#This Row],[NGÀY]])&amp;Table01[[#This Row],[TSG01]]&amp;Table01[[#This Row],[MÃ FAST]]</f>
        <v>#N/A</v>
      </c>
      <c r="R397" s="21" t="e">
        <f>COUNTIF($Q$7:Q397,Q397)&amp;Q397</f>
        <v>#N/A</v>
      </c>
      <c r="S397" s="44">
        <f>IFERROR(VLOOKUP(R397,Table1[[ct2]:[Số lượng]],13,0),0)</f>
        <v>0</v>
      </c>
      <c r="T397" s="45">
        <f>IFERROR(VLOOKUP(R397,Table1[[ct2]:[Giá]],14,0),Table01[[#This Row],[ĐƠN GIÁ]])</f>
        <v>0</v>
      </c>
      <c r="U397" s="45">
        <f t="shared" si="27"/>
        <v>0</v>
      </c>
      <c r="V397" s="32">
        <f t="shared" si="28"/>
        <v>0</v>
      </c>
      <c r="W397" s="45">
        <f>Table01[[#This Row],[THÀNH TIỀN FAST]]-Table01[[#This Row],[THÀNH TIỀN]]</f>
        <v>0</v>
      </c>
      <c r="X397" s="46" t="b">
        <f>Table01[[#This Row],[ĐG FAST]]=Table01[[#This Row],[ĐƠN GIÁ]]</f>
        <v>1</v>
      </c>
      <c r="Y397" s="47" t="b">
        <f>Table01[[#This Row],[THÀNH TIỀN FAST]]=Table01[[#This Row],[THÀNH TIỀN]]</f>
        <v>1</v>
      </c>
      <c r="Z397" s="48"/>
    </row>
    <row r="398" spans="1:26" x14ac:dyDescent="0.2">
      <c r="A398" s="50"/>
      <c r="B398" s="51"/>
      <c r="C398" s="50"/>
      <c r="D398" s="50"/>
      <c r="E398" s="50"/>
      <c r="F398" s="50"/>
      <c r="G398" s="50"/>
      <c r="H398" s="50"/>
      <c r="I398" s="50"/>
      <c r="J398" s="50"/>
      <c r="K398" s="52"/>
      <c r="L398" s="50"/>
      <c r="M398" s="53">
        <f t="shared" si="25"/>
        <v>0</v>
      </c>
      <c r="N398" s="21" t="e">
        <f>VLOOKUP(I398,'MÃ '!$A$2:$E$1048576,4,0)</f>
        <v>#N/A</v>
      </c>
      <c r="O398" s="21" t="e">
        <f>VLOOKUP(I398,'MÃ '!$A$2:$E$1048576,5,0)</f>
        <v>#N/A</v>
      </c>
      <c r="P398" s="21" t="str">
        <f t="shared" si="26"/>
        <v>TSG01</v>
      </c>
      <c r="Q398" s="21" t="e">
        <f>DAY(Table01[[#This Row],[NGÀY]])&amp;Table01[[#This Row],[TSG01]]&amp;Table01[[#This Row],[MÃ FAST]]</f>
        <v>#N/A</v>
      </c>
      <c r="R398" s="21" t="e">
        <f>COUNTIF($Q$7:Q398,Q398)&amp;Q398</f>
        <v>#N/A</v>
      </c>
      <c r="S398" s="44">
        <f>IFERROR(VLOOKUP(R398,Table1[[ct2]:[Số lượng]],13,0),0)</f>
        <v>0</v>
      </c>
      <c r="T398" s="45">
        <f>IFERROR(VLOOKUP(R398,Table1[[ct2]:[Giá]],14,0),Table01[[#This Row],[ĐƠN GIÁ]])</f>
        <v>0</v>
      </c>
      <c r="U398" s="45">
        <f t="shared" si="27"/>
        <v>0</v>
      </c>
      <c r="V398" s="32">
        <f t="shared" si="28"/>
        <v>0</v>
      </c>
      <c r="W398" s="45">
        <f>Table01[[#This Row],[THÀNH TIỀN FAST]]-Table01[[#This Row],[THÀNH TIỀN]]</f>
        <v>0</v>
      </c>
      <c r="X398" s="46" t="b">
        <f>Table01[[#This Row],[ĐG FAST]]=Table01[[#This Row],[ĐƠN GIÁ]]</f>
        <v>1</v>
      </c>
      <c r="Y398" s="47" t="b">
        <f>Table01[[#This Row],[THÀNH TIỀN FAST]]=Table01[[#This Row],[THÀNH TIỀN]]</f>
        <v>1</v>
      </c>
      <c r="Z398" s="48"/>
    </row>
    <row r="399" spans="1:26" x14ac:dyDescent="0.2">
      <c r="A399" s="50"/>
      <c r="B399" s="51"/>
      <c r="C399" s="50"/>
      <c r="D399" s="50"/>
      <c r="E399" s="50"/>
      <c r="F399" s="50"/>
      <c r="G399" s="50"/>
      <c r="H399" s="50"/>
      <c r="I399" s="50"/>
      <c r="J399" s="50"/>
      <c r="K399" s="52"/>
      <c r="L399" s="50"/>
      <c r="M399" s="53">
        <f t="shared" si="25"/>
        <v>0</v>
      </c>
      <c r="N399" s="21" t="e">
        <f>VLOOKUP(I399,'MÃ '!$A$2:$E$1048576,4,0)</f>
        <v>#N/A</v>
      </c>
      <c r="O399" s="21" t="e">
        <f>VLOOKUP(I399,'MÃ '!$A$2:$E$1048576,5,0)</f>
        <v>#N/A</v>
      </c>
      <c r="P399" s="21" t="str">
        <f t="shared" si="26"/>
        <v>TSG01</v>
      </c>
      <c r="Q399" s="21" t="e">
        <f>DAY(Table01[[#This Row],[NGÀY]])&amp;Table01[[#This Row],[TSG01]]&amp;Table01[[#This Row],[MÃ FAST]]</f>
        <v>#N/A</v>
      </c>
      <c r="R399" s="21" t="e">
        <f>COUNTIF($Q$7:Q399,Q399)&amp;Q399</f>
        <v>#N/A</v>
      </c>
      <c r="S399" s="44">
        <f>IFERROR(VLOOKUP(R399,Table1[[ct2]:[Số lượng]],13,0),0)</f>
        <v>0</v>
      </c>
      <c r="T399" s="45">
        <f>IFERROR(VLOOKUP(R399,Table1[[ct2]:[Giá]],14,0),Table01[[#This Row],[ĐƠN GIÁ]])</f>
        <v>0</v>
      </c>
      <c r="U399" s="45">
        <f t="shared" si="27"/>
        <v>0</v>
      </c>
      <c r="V399" s="32">
        <f t="shared" si="28"/>
        <v>0</v>
      </c>
      <c r="W399" s="45">
        <f>Table01[[#This Row],[THÀNH TIỀN FAST]]-Table01[[#This Row],[THÀNH TIỀN]]</f>
        <v>0</v>
      </c>
      <c r="X399" s="46" t="b">
        <f>Table01[[#This Row],[ĐG FAST]]=Table01[[#This Row],[ĐƠN GIÁ]]</f>
        <v>1</v>
      </c>
      <c r="Y399" s="47" t="b">
        <f>Table01[[#This Row],[THÀNH TIỀN FAST]]=Table01[[#This Row],[THÀNH TIỀN]]</f>
        <v>1</v>
      </c>
      <c r="Z399" s="48"/>
    </row>
    <row r="400" spans="1:26" x14ac:dyDescent="0.2">
      <c r="A400" s="50"/>
      <c r="B400" s="51"/>
      <c r="C400" s="50"/>
      <c r="D400" s="50"/>
      <c r="E400" s="50"/>
      <c r="F400" s="50"/>
      <c r="G400" s="50"/>
      <c r="H400" s="50"/>
      <c r="I400" s="50"/>
      <c r="J400" s="50"/>
      <c r="K400" s="52"/>
      <c r="L400" s="50"/>
      <c r="M400" s="53">
        <f t="shared" si="25"/>
        <v>0</v>
      </c>
      <c r="N400" s="21" t="e">
        <f>VLOOKUP(I400,'MÃ '!$A$2:$E$1048576,4,0)</f>
        <v>#N/A</v>
      </c>
      <c r="O400" s="21" t="e">
        <f>VLOOKUP(I400,'MÃ '!$A$2:$E$1048576,5,0)</f>
        <v>#N/A</v>
      </c>
      <c r="P400" s="21" t="str">
        <f t="shared" si="26"/>
        <v>TSG01</v>
      </c>
      <c r="Q400" s="21" t="e">
        <f>DAY(Table01[[#This Row],[NGÀY]])&amp;Table01[[#This Row],[TSG01]]&amp;Table01[[#This Row],[MÃ FAST]]</f>
        <v>#N/A</v>
      </c>
      <c r="R400" s="21" t="e">
        <f>COUNTIF($Q$7:Q400,Q400)&amp;Q400</f>
        <v>#N/A</v>
      </c>
      <c r="S400" s="44">
        <f>IFERROR(VLOOKUP(R400,Table1[[ct2]:[Số lượng]],13,0),0)</f>
        <v>0</v>
      </c>
      <c r="T400" s="45">
        <f>IFERROR(VLOOKUP(R400,Table1[[ct2]:[Giá]],14,0),Table01[[#This Row],[ĐƠN GIÁ]])</f>
        <v>0</v>
      </c>
      <c r="U400" s="45">
        <f t="shared" si="27"/>
        <v>0</v>
      </c>
      <c r="V400" s="32">
        <f t="shared" si="28"/>
        <v>0</v>
      </c>
      <c r="W400" s="45">
        <f>Table01[[#This Row],[THÀNH TIỀN FAST]]-Table01[[#This Row],[THÀNH TIỀN]]</f>
        <v>0</v>
      </c>
      <c r="X400" s="46" t="b">
        <f>Table01[[#This Row],[ĐG FAST]]=Table01[[#This Row],[ĐƠN GIÁ]]</f>
        <v>1</v>
      </c>
      <c r="Y400" s="47" t="b">
        <f>Table01[[#This Row],[THÀNH TIỀN FAST]]=Table01[[#This Row],[THÀNH TIỀN]]</f>
        <v>1</v>
      </c>
      <c r="Z400" s="48"/>
    </row>
    <row r="401" spans="1:26" x14ac:dyDescent="0.2">
      <c r="A401" s="50"/>
      <c r="B401" s="51"/>
      <c r="C401" s="50"/>
      <c r="D401" s="50"/>
      <c r="E401" s="50"/>
      <c r="F401" s="50"/>
      <c r="G401" s="50"/>
      <c r="H401" s="50"/>
      <c r="I401" s="50"/>
      <c r="J401" s="50"/>
      <c r="K401" s="52"/>
      <c r="L401" s="50"/>
      <c r="M401" s="53">
        <f t="shared" si="25"/>
        <v>0</v>
      </c>
      <c r="N401" s="21" t="e">
        <f>VLOOKUP(I401,'MÃ '!$A$2:$E$1048576,4,0)</f>
        <v>#N/A</v>
      </c>
      <c r="O401" s="21" t="e">
        <f>VLOOKUP(I401,'MÃ '!$A$2:$E$1048576,5,0)</f>
        <v>#N/A</v>
      </c>
      <c r="P401" s="21" t="str">
        <f t="shared" si="26"/>
        <v>TSG01</v>
      </c>
      <c r="Q401" s="21" t="e">
        <f>DAY(Table01[[#This Row],[NGÀY]])&amp;Table01[[#This Row],[TSG01]]&amp;Table01[[#This Row],[MÃ FAST]]</f>
        <v>#N/A</v>
      </c>
      <c r="R401" s="21" t="e">
        <f>COUNTIF($Q$7:Q401,Q401)&amp;Q401</f>
        <v>#N/A</v>
      </c>
      <c r="S401" s="44">
        <f>IFERROR(VLOOKUP(R401,Table1[[ct2]:[Số lượng]],13,0),0)</f>
        <v>0</v>
      </c>
      <c r="T401" s="45">
        <f>IFERROR(VLOOKUP(R401,Table1[[ct2]:[Giá]],14,0),Table01[[#This Row],[ĐƠN GIÁ]])</f>
        <v>0</v>
      </c>
      <c r="U401" s="45">
        <f t="shared" si="27"/>
        <v>0</v>
      </c>
      <c r="V401" s="32">
        <f t="shared" si="28"/>
        <v>0</v>
      </c>
      <c r="W401" s="45">
        <f>Table01[[#This Row],[THÀNH TIỀN FAST]]-Table01[[#This Row],[THÀNH TIỀN]]</f>
        <v>0</v>
      </c>
      <c r="X401" s="46" t="b">
        <f>Table01[[#This Row],[ĐG FAST]]=Table01[[#This Row],[ĐƠN GIÁ]]</f>
        <v>1</v>
      </c>
      <c r="Y401" s="47" t="b">
        <f>Table01[[#This Row],[THÀNH TIỀN FAST]]=Table01[[#This Row],[THÀNH TIỀN]]</f>
        <v>1</v>
      </c>
      <c r="Z401" s="48"/>
    </row>
    <row r="402" spans="1:26" x14ac:dyDescent="0.2">
      <c r="A402" s="50"/>
      <c r="B402" s="51"/>
      <c r="C402" s="50"/>
      <c r="D402" s="50"/>
      <c r="E402" s="50"/>
      <c r="F402" s="50"/>
      <c r="G402" s="50"/>
      <c r="H402" s="50"/>
      <c r="I402" s="50"/>
      <c r="J402" s="50"/>
      <c r="K402" s="52"/>
      <c r="L402" s="50"/>
      <c r="M402" s="53">
        <f t="shared" si="25"/>
        <v>0</v>
      </c>
      <c r="N402" s="21" t="e">
        <f>VLOOKUP(I402,'MÃ '!$A$2:$E$1048576,4,0)</f>
        <v>#N/A</v>
      </c>
      <c r="O402" s="21" t="e">
        <f>VLOOKUP(I402,'MÃ '!$A$2:$E$1048576,5,0)</f>
        <v>#N/A</v>
      </c>
      <c r="P402" s="21" t="str">
        <f t="shared" si="26"/>
        <v>TSG01</v>
      </c>
      <c r="Q402" s="21" t="e">
        <f>DAY(Table01[[#This Row],[NGÀY]])&amp;Table01[[#This Row],[TSG01]]&amp;Table01[[#This Row],[MÃ FAST]]</f>
        <v>#N/A</v>
      </c>
      <c r="R402" s="21" t="e">
        <f>COUNTIF($Q$7:Q402,Q402)&amp;Q402</f>
        <v>#N/A</v>
      </c>
      <c r="S402" s="44">
        <f>IFERROR(VLOOKUP(R402,Table1[[ct2]:[Số lượng]],13,0),0)</f>
        <v>0</v>
      </c>
      <c r="T402" s="45">
        <f>IFERROR(VLOOKUP(R402,Table1[[ct2]:[Giá]],14,0),Table01[[#This Row],[ĐƠN GIÁ]])</f>
        <v>0</v>
      </c>
      <c r="U402" s="45">
        <f t="shared" si="27"/>
        <v>0</v>
      </c>
      <c r="V402" s="32">
        <f t="shared" si="28"/>
        <v>0</v>
      </c>
      <c r="W402" s="45">
        <f>Table01[[#This Row],[THÀNH TIỀN FAST]]-Table01[[#This Row],[THÀNH TIỀN]]</f>
        <v>0</v>
      </c>
      <c r="X402" s="46" t="b">
        <f>Table01[[#This Row],[ĐG FAST]]=Table01[[#This Row],[ĐƠN GIÁ]]</f>
        <v>1</v>
      </c>
      <c r="Y402" s="47" t="b">
        <f>Table01[[#This Row],[THÀNH TIỀN FAST]]=Table01[[#This Row],[THÀNH TIỀN]]</f>
        <v>1</v>
      </c>
      <c r="Z402" s="48"/>
    </row>
    <row r="403" spans="1:26" x14ac:dyDescent="0.2">
      <c r="A403" s="50"/>
      <c r="B403" s="51"/>
      <c r="C403" s="50"/>
      <c r="D403" s="50"/>
      <c r="E403" s="50"/>
      <c r="F403" s="50"/>
      <c r="G403" s="50"/>
      <c r="H403" s="50"/>
      <c r="I403" s="50"/>
      <c r="J403" s="50"/>
      <c r="K403" s="52"/>
      <c r="L403" s="50"/>
      <c r="M403" s="53">
        <f t="shared" si="25"/>
        <v>0</v>
      </c>
      <c r="N403" s="21" t="e">
        <f>VLOOKUP(I403,'MÃ '!$A$2:$E$1048576,4,0)</f>
        <v>#N/A</v>
      </c>
      <c r="O403" s="21" t="e">
        <f>VLOOKUP(I403,'MÃ '!$A$2:$E$1048576,5,0)</f>
        <v>#N/A</v>
      </c>
      <c r="P403" s="21" t="str">
        <f t="shared" si="26"/>
        <v>TSG01</v>
      </c>
      <c r="Q403" s="21" t="e">
        <f>DAY(Table01[[#This Row],[NGÀY]])&amp;Table01[[#This Row],[TSG01]]&amp;Table01[[#This Row],[MÃ FAST]]</f>
        <v>#N/A</v>
      </c>
      <c r="R403" s="21" t="e">
        <f>COUNTIF($Q$7:Q403,Q403)&amp;Q403</f>
        <v>#N/A</v>
      </c>
      <c r="S403" s="44">
        <f>IFERROR(VLOOKUP(R403,Table1[[ct2]:[Số lượng]],13,0),0)</f>
        <v>0</v>
      </c>
      <c r="T403" s="45">
        <f>IFERROR(VLOOKUP(R403,Table1[[ct2]:[Giá]],14,0),Table01[[#This Row],[ĐƠN GIÁ]])</f>
        <v>0</v>
      </c>
      <c r="U403" s="45">
        <f t="shared" si="27"/>
        <v>0</v>
      </c>
      <c r="V403" s="32">
        <f t="shared" si="28"/>
        <v>0</v>
      </c>
      <c r="W403" s="45">
        <f>Table01[[#This Row],[THÀNH TIỀN FAST]]-Table01[[#This Row],[THÀNH TIỀN]]</f>
        <v>0</v>
      </c>
      <c r="X403" s="46" t="b">
        <f>Table01[[#This Row],[ĐG FAST]]=Table01[[#This Row],[ĐƠN GIÁ]]</f>
        <v>1</v>
      </c>
      <c r="Y403" s="47" t="b">
        <f>Table01[[#This Row],[THÀNH TIỀN FAST]]=Table01[[#This Row],[THÀNH TIỀN]]</f>
        <v>1</v>
      </c>
      <c r="Z403" s="48"/>
    </row>
    <row r="404" spans="1:26" x14ac:dyDescent="0.2">
      <c r="A404" s="50"/>
      <c r="B404" s="51"/>
      <c r="C404" s="50"/>
      <c r="D404" s="50"/>
      <c r="E404" s="50"/>
      <c r="F404" s="50"/>
      <c r="G404" s="50"/>
      <c r="H404" s="50"/>
      <c r="I404" s="50"/>
      <c r="J404" s="50"/>
      <c r="K404" s="52"/>
      <c r="L404" s="50"/>
      <c r="M404" s="53">
        <f t="shared" si="25"/>
        <v>0</v>
      </c>
      <c r="N404" s="21" t="e">
        <f>VLOOKUP(I404,'MÃ '!$A$2:$E$1048576,4,0)</f>
        <v>#N/A</v>
      </c>
      <c r="O404" s="21" t="e">
        <f>VLOOKUP(I404,'MÃ '!$A$2:$E$1048576,5,0)</f>
        <v>#N/A</v>
      </c>
      <c r="P404" s="21" t="str">
        <f t="shared" si="26"/>
        <v>TSG01</v>
      </c>
      <c r="Q404" s="21" t="e">
        <f>DAY(Table01[[#This Row],[NGÀY]])&amp;Table01[[#This Row],[TSG01]]&amp;Table01[[#This Row],[MÃ FAST]]</f>
        <v>#N/A</v>
      </c>
      <c r="R404" s="21" t="e">
        <f>COUNTIF($Q$7:Q404,Q404)&amp;Q404</f>
        <v>#N/A</v>
      </c>
      <c r="S404" s="44">
        <f>IFERROR(VLOOKUP(R404,Table1[[ct2]:[Số lượng]],13,0),0)</f>
        <v>0</v>
      </c>
      <c r="T404" s="45">
        <f>IFERROR(VLOOKUP(R404,Table1[[ct2]:[Giá]],14,0),Table01[[#This Row],[ĐƠN GIÁ]])</f>
        <v>0</v>
      </c>
      <c r="U404" s="45">
        <f t="shared" si="27"/>
        <v>0</v>
      </c>
      <c r="V404" s="32">
        <f t="shared" si="28"/>
        <v>0</v>
      </c>
      <c r="W404" s="45">
        <f>Table01[[#This Row],[THÀNH TIỀN FAST]]-Table01[[#This Row],[THÀNH TIỀN]]</f>
        <v>0</v>
      </c>
      <c r="X404" s="46" t="b">
        <f>Table01[[#This Row],[ĐG FAST]]=Table01[[#This Row],[ĐƠN GIÁ]]</f>
        <v>1</v>
      </c>
      <c r="Y404" s="47" t="b">
        <f>Table01[[#This Row],[THÀNH TIỀN FAST]]=Table01[[#This Row],[THÀNH TIỀN]]</f>
        <v>1</v>
      </c>
      <c r="Z404" s="48"/>
    </row>
    <row r="405" spans="1:26" x14ac:dyDescent="0.2">
      <c r="A405" s="50"/>
      <c r="B405" s="51"/>
      <c r="C405" s="50"/>
      <c r="D405" s="50"/>
      <c r="E405" s="50"/>
      <c r="F405" s="50"/>
      <c r="G405" s="50"/>
      <c r="H405" s="50"/>
      <c r="I405" s="50"/>
      <c r="J405" s="50"/>
      <c r="K405" s="52"/>
      <c r="L405" s="50"/>
      <c r="M405" s="53">
        <f t="shared" si="25"/>
        <v>0</v>
      </c>
      <c r="N405" s="21" t="e">
        <f>VLOOKUP(I405,'MÃ '!$A$2:$E$1048576,4,0)</f>
        <v>#N/A</v>
      </c>
      <c r="O405" s="21" t="e">
        <f>VLOOKUP(I405,'MÃ '!$A$2:$E$1048576,5,0)</f>
        <v>#N/A</v>
      </c>
      <c r="P405" s="21" t="str">
        <f t="shared" si="26"/>
        <v>TSG01</v>
      </c>
      <c r="Q405" s="21" t="e">
        <f>DAY(Table01[[#This Row],[NGÀY]])&amp;Table01[[#This Row],[TSG01]]&amp;Table01[[#This Row],[MÃ FAST]]</f>
        <v>#N/A</v>
      </c>
      <c r="R405" s="21" t="e">
        <f>COUNTIF($Q$7:Q405,Q405)&amp;Q405</f>
        <v>#N/A</v>
      </c>
      <c r="S405" s="44">
        <f>IFERROR(VLOOKUP(R405,Table1[[ct2]:[Số lượng]],13,0),0)</f>
        <v>0</v>
      </c>
      <c r="T405" s="45">
        <f>IFERROR(VLOOKUP(R405,Table1[[ct2]:[Giá]],14,0),Table01[[#This Row],[ĐƠN GIÁ]])</f>
        <v>0</v>
      </c>
      <c r="U405" s="45">
        <f t="shared" si="27"/>
        <v>0</v>
      </c>
      <c r="V405" s="32">
        <f t="shared" si="28"/>
        <v>0</v>
      </c>
      <c r="W405" s="45">
        <f>Table01[[#This Row],[THÀNH TIỀN FAST]]-Table01[[#This Row],[THÀNH TIỀN]]</f>
        <v>0</v>
      </c>
      <c r="X405" s="46" t="b">
        <f>Table01[[#This Row],[ĐG FAST]]=Table01[[#This Row],[ĐƠN GIÁ]]</f>
        <v>1</v>
      </c>
      <c r="Y405" s="47" t="b">
        <f>Table01[[#This Row],[THÀNH TIỀN FAST]]=Table01[[#This Row],[THÀNH TIỀN]]</f>
        <v>1</v>
      </c>
      <c r="Z405" s="48"/>
    </row>
    <row r="406" spans="1:26" x14ac:dyDescent="0.2">
      <c r="A406" s="50"/>
      <c r="B406" s="51"/>
      <c r="C406" s="50"/>
      <c r="D406" s="50"/>
      <c r="E406" s="50"/>
      <c r="F406" s="50"/>
      <c r="G406" s="50"/>
      <c r="H406" s="50"/>
      <c r="I406" s="50"/>
      <c r="J406" s="50"/>
      <c r="K406" s="52"/>
      <c r="L406" s="50"/>
      <c r="M406" s="53">
        <f t="shared" si="25"/>
        <v>0</v>
      </c>
      <c r="N406" s="21" t="e">
        <f>VLOOKUP(I406,'MÃ '!$A$2:$E$1048576,4,0)</f>
        <v>#N/A</v>
      </c>
      <c r="O406" s="21" t="e">
        <f>VLOOKUP(I406,'MÃ '!$A$2:$E$1048576,5,0)</f>
        <v>#N/A</v>
      </c>
      <c r="P406" s="21" t="str">
        <f t="shared" si="26"/>
        <v>TSG01</v>
      </c>
      <c r="Q406" s="21" t="e">
        <f>DAY(Table01[[#This Row],[NGÀY]])&amp;Table01[[#This Row],[TSG01]]&amp;Table01[[#This Row],[MÃ FAST]]</f>
        <v>#N/A</v>
      </c>
      <c r="R406" s="21" t="e">
        <f>COUNTIF($Q$7:Q406,Q406)&amp;Q406</f>
        <v>#N/A</v>
      </c>
      <c r="S406" s="44">
        <f>IFERROR(VLOOKUP(R406,Table1[[ct2]:[Số lượng]],13,0),0)</f>
        <v>0</v>
      </c>
      <c r="T406" s="45">
        <f>IFERROR(VLOOKUP(R406,Table1[[ct2]:[Giá]],14,0),Table01[[#This Row],[ĐƠN GIÁ]])</f>
        <v>0</v>
      </c>
      <c r="U406" s="45">
        <f t="shared" si="27"/>
        <v>0</v>
      </c>
      <c r="V406" s="32">
        <f t="shared" si="28"/>
        <v>0</v>
      </c>
      <c r="W406" s="45">
        <f>Table01[[#This Row],[THÀNH TIỀN FAST]]-Table01[[#This Row],[THÀNH TIỀN]]</f>
        <v>0</v>
      </c>
      <c r="X406" s="46" t="b">
        <f>Table01[[#This Row],[ĐG FAST]]=Table01[[#This Row],[ĐƠN GIÁ]]</f>
        <v>1</v>
      </c>
      <c r="Y406" s="47" t="b">
        <f>Table01[[#This Row],[THÀNH TIỀN FAST]]=Table01[[#This Row],[THÀNH TIỀN]]</f>
        <v>1</v>
      </c>
      <c r="Z406" s="48"/>
    </row>
    <row r="407" spans="1:26" x14ac:dyDescent="0.2">
      <c r="A407" s="50"/>
      <c r="B407" s="51"/>
      <c r="C407" s="50"/>
      <c r="D407" s="50"/>
      <c r="E407" s="50"/>
      <c r="F407" s="50"/>
      <c r="G407" s="50"/>
      <c r="H407" s="50"/>
      <c r="I407" s="50"/>
      <c r="J407" s="50"/>
      <c r="K407" s="52"/>
      <c r="L407" s="50"/>
      <c r="M407" s="53">
        <f t="shared" si="25"/>
        <v>0</v>
      </c>
      <c r="N407" s="21" t="e">
        <f>VLOOKUP(I407,'MÃ '!$A$2:$E$1048576,4,0)</f>
        <v>#N/A</v>
      </c>
      <c r="O407" s="21" t="e">
        <f>VLOOKUP(I407,'MÃ '!$A$2:$E$1048576,5,0)</f>
        <v>#N/A</v>
      </c>
      <c r="P407" s="21" t="str">
        <f t="shared" si="26"/>
        <v>TSG01</v>
      </c>
      <c r="Q407" s="21" t="e">
        <f>DAY(Table01[[#This Row],[NGÀY]])&amp;Table01[[#This Row],[TSG01]]&amp;Table01[[#This Row],[MÃ FAST]]</f>
        <v>#N/A</v>
      </c>
      <c r="R407" s="21" t="e">
        <f>COUNTIF($Q$7:Q407,Q407)&amp;Q407</f>
        <v>#N/A</v>
      </c>
      <c r="S407" s="44">
        <f>IFERROR(VLOOKUP(R407,Table1[[ct2]:[Số lượng]],13,0),0)</f>
        <v>0</v>
      </c>
      <c r="T407" s="45">
        <f>IFERROR(VLOOKUP(R407,Table1[[ct2]:[Giá]],14,0),Table01[[#This Row],[ĐƠN GIÁ]])</f>
        <v>0</v>
      </c>
      <c r="U407" s="45">
        <f t="shared" si="27"/>
        <v>0</v>
      </c>
      <c r="V407" s="32">
        <f t="shared" si="28"/>
        <v>0</v>
      </c>
      <c r="W407" s="45">
        <f>Table01[[#This Row],[THÀNH TIỀN FAST]]-Table01[[#This Row],[THÀNH TIỀN]]</f>
        <v>0</v>
      </c>
      <c r="X407" s="46" t="b">
        <f>Table01[[#This Row],[ĐG FAST]]=Table01[[#This Row],[ĐƠN GIÁ]]</f>
        <v>1</v>
      </c>
      <c r="Y407" s="47" t="b">
        <f>Table01[[#This Row],[THÀNH TIỀN FAST]]=Table01[[#This Row],[THÀNH TIỀN]]</f>
        <v>1</v>
      </c>
      <c r="Z407" s="48"/>
    </row>
    <row r="408" spans="1:26" x14ac:dyDescent="0.2">
      <c r="A408" s="50"/>
      <c r="B408" s="51"/>
      <c r="C408" s="50"/>
      <c r="D408" s="50"/>
      <c r="E408" s="50"/>
      <c r="F408" s="50"/>
      <c r="G408" s="50"/>
      <c r="H408" s="50"/>
      <c r="I408" s="50"/>
      <c r="J408" s="50"/>
      <c r="K408" s="52"/>
      <c r="L408" s="50"/>
      <c r="M408" s="53">
        <f t="shared" si="25"/>
        <v>0</v>
      </c>
      <c r="N408" s="21" t="e">
        <f>VLOOKUP(I408,'MÃ '!$A$2:$E$1048576,4,0)</f>
        <v>#N/A</v>
      </c>
      <c r="O408" s="21" t="e">
        <f>VLOOKUP(I408,'MÃ '!$A$2:$E$1048576,5,0)</f>
        <v>#N/A</v>
      </c>
      <c r="P408" s="21" t="str">
        <f t="shared" si="26"/>
        <v>TSG01</v>
      </c>
      <c r="Q408" s="21" t="e">
        <f>DAY(Table01[[#This Row],[NGÀY]])&amp;Table01[[#This Row],[TSG01]]&amp;Table01[[#This Row],[MÃ FAST]]</f>
        <v>#N/A</v>
      </c>
      <c r="R408" s="21" t="e">
        <f>COUNTIF($Q$7:Q408,Q408)&amp;Q408</f>
        <v>#N/A</v>
      </c>
      <c r="S408" s="44">
        <f>IFERROR(VLOOKUP(R408,Table1[[ct2]:[Số lượng]],13,0),0)</f>
        <v>0</v>
      </c>
      <c r="T408" s="45">
        <f>IFERROR(VLOOKUP(R408,Table1[[ct2]:[Giá]],14,0),Table01[[#This Row],[ĐƠN GIÁ]])</f>
        <v>0</v>
      </c>
      <c r="U408" s="45">
        <f t="shared" si="27"/>
        <v>0</v>
      </c>
      <c r="V408" s="32">
        <f t="shared" si="28"/>
        <v>0</v>
      </c>
      <c r="W408" s="45">
        <f>Table01[[#This Row],[THÀNH TIỀN FAST]]-Table01[[#This Row],[THÀNH TIỀN]]</f>
        <v>0</v>
      </c>
      <c r="X408" s="46" t="b">
        <f>Table01[[#This Row],[ĐG FAST]]=Table01[[#This Row],[ĐƠN GIÁ]]</f>
        <v>1</v>
      </c>
      <c r="Y408" s="47" t="b">
        <f>Table01[[#This Row],[THÀNH TIỀN FAST]]=Table01[[#This Row],[THÀNH TIỀN]]</f>
        <v>1</v>
      </c>
      <c r="Z408" s="48"/>
    </row>
    <row r="409" spans="1:26" x14ac:dyDescent="0.2">
      <c r="A409" s="50"/>
      <c r="B409" s="51"/>
      <c r="C409" s="50"/>
      <c r="D409" s="50"/>
      <c r="E409" s="50"/>
      <c r="F409" s="50"/>
      <c r="G409" s="50"/>
      <c r="H409" s="50"/>
      <c r="I409" s="50"/>
      <c r="J409" s="50"/>
      <c r="K409" s="52"/>
      <c r="L409" s="50"/>
      <c r="M409" s="53">
        <f t="shared" si="25"/>
        <v>0</v>
      </c>
      <c r="N409" s="21" t="e">
        <f>VLOOKUP(I409,'MÃ '!$A$2:$E$1048576,4,0)</f>
        <v>#N/A</v>
      </c>
      <c r="O409" s="21" t="e">
        <f>VLOOKUP(I409,'MÃ '!$A$2:$E$1048576,5,0)</f>
        <v>#N/A</v>
      </c>
      <c r="P409" s="21" t="str">
        <f t="shared" si="26"/>
        <v>TSG01</v>
      </c>
      <c r="Q409" s="21" t="e">
        <f>DAY(Table01[[#This Row],[NGÀY]])&amp;Table01[[#This Row],[TSG01]]&amp;Table01[[#This Row],[MÃ FAST]]</f>
        <v>#N/A</v>
      </c>
      <c r="R409" s="21" t="e">
        <f>COUNTIF($Q$7:Q409,Q409)&amp;Q409</f>
        <v>#N/A</v>
      </c>
      <c r="S409" s="44">
        <f>IFERROR(VLOOKUP(R409,Table1[[ct2]:[Số lượng]],13,0),0)</f>
        <v>0</v>
      </c>
      <c r="T409" s="45">
        <f>IFERROR(VLOOKUP(R409,Table1[[ct2]:[Giá]],14,0),Table01[[#This Row],[ĐƠN GIÁ]])</f>
        <v>0</v>
      </c>
      <c r="U409" s="45">
        <f t="shared" si="27"/>
        <v>0</v>
      </c>
      <c r="V409" s="32">
        <f t="shared" si="28"/>
        <v>0</v>
      </c>
      <c r="W409" s="45">
        <f>Table01[[#This Row],[THÀNH TIỀN FAST]]-Table01[[#This Row],[THÀNH TIỀN]]</f>
        <v>0</v>
      </c>
      <c r="X409" s="46" t="b">
        <f>Table01[[#This Row],[ĐG FAST]]=Table01[[#This Row],[ĐƠN GIÁ]]</f>
        <v>1</v>
      </c>
      <c r="Y409" s="47" t="b">
        <f>Table01[[#This Row],[THÀNH TIỀN FAST]]=Table01[[#This Row],[THÀNH TIỀN]]</f>
        <v>1</v>
      </c>
      <c r="Z409" s="48"/>
    </row>
    <row r="410" spans="1:26" x14ac:dyDescent="0.2">
      <c r="A410" s="50"/>
      <c r="B410" s="51"/>
      <c r="C410" s="50"/>
      <c r="D410" s="50"/>
      <c r="E410" s="50"/>
      <c r="F410" s="50"/>
      <c r="G410" s="50"/>
      <c r="H410" s="50"/>
      <c r="I410" s="50"/>
      <c r="J410" s="50"/>
      <c r="K410" s="52"/>
      <c r="L410" s="50"/>
      <c r="M410" s="53">
        <f t="shared" si="25"/>
        <v>0</v>
      </c>
      <c r="N410" s="21" t="e">
        <f>VLOOKUP(I410,'MÃ '!$A$2:$E$1048576,4,0)</f>
        <v>#N/A</v>
      </c>
      <c r="O410" s="21" t="e">
        <f>VLOOKUP(I410,'MÃ '!$A$2:$E$1048576,5,0)</f>
        <v>#N/A</v>
      </c>
      <c r="P410" s="21" t="str">
        <f t="shared" si="26"/>
        <v>TSG01</v>
      </c>
      <c r="Q410" s="21" t="e">
        <f>DAY(Table01[[#This Row],[NGÀY]])&amp;Table01[[#This Row],[TSG01]]&amp;Table01[[#This Row],[MÃ FAST]]</f>
        <v>#N/A</v>
      </c>
      <c r="R410" s="21" t="e">
        <f>COUNTIF($Q$7:Q410,Q410)&amp;Q410</f>
        <v>#N/A</v>
      </c>
      <c r="S410" s="44">
        <f>IFERROR(VLOOKUP(R410,Table1[[ct2]:[Số lượng]],13,0),0)</f>
        <v>0</v>
      </c>
      <c r="T410" s="45">
        <f>IFERROR(VLOOKUP(R410,Table1[[ct2]:[Giá]],14,0),Table01[[#This Row],[ĐƠN GIÁ]])</f>
        <v>0</v>
      </c>
      <c r="U410" s="45">
        <f t="shared" si="27"/>
        <v>0</v>
      </c>
      <c r="V410" s="32">
        <f t="shared" si="28"/>
        <v>0</v>
      </c>
      <c r="W410" s="45">
        <f>Table01[[#This Row],[THÀNH TIỀN FAST]]-Table01[[#This Row],[THÀNH TIỀN]]</f>
        <v>0</v>
      </c>
      <c r="X410" s="46" t="b">
        <f>Table01[[#This Row],[ĐG FAST]]=Table01[[#This Row],[ĐƠN GIÁ]]</f>
        <v>1</v>
      </c>
      <c r="Y410" s="47" t="b">
        <f>Table01[[#This Row],[THÀNH TIỀN FAST]]=Table01[[#This Row],[THÀNH TIỀN]]</f>
        <v>1</v>
      </c>
      <c r="Z410" s="48"/>
    </row>
    <row r="411" spans="1:26" x14ac:dyDescent="0.2">
      <c r="A411" s="50"/>
      <c r="B411" s="51"/>
      <c r="C411" s="50"/>
      <c r="D411" s="50"/>
      <c r="E411" s="50"/>
      <c r="F411" s="50"/>
      <c r="G411" s="50"/>
      <c r="H411" s="50"/>
      <c r="I411" s="50"/>
      <c r="J411" s="50"/>
      <c r="K411" s="52"/>
      <c r="L411" s="50"/>
      <c r="M411" s="53">
        <f t="shared" si="25"/>
        <v>0</v>
      </c>
      <c r="N411" s="21" t="e">
        <f>VLOOKUP(I411,'MÃ '!$A$2:$E$1048576,4,0)</f>
        <v>#N/A</v>
      </c>
      <c r="O411" s="21" t="e">
        <f>VLOOKUP(I411,'MÃ '!$A$2:$E$1048576,5,0)</f>
        <v>#N/A</v>
      </c>
      <c r="P411" s="21" t="str">
        <f t="shared" si="26"/>
        <v>TSG01</v>
      </c>
      <c r="Q411" s="21" t="e">
        <f>DAY(Table01[[#This Row],[NGÀY]])&amp;Table01[[#This Row],[TSG01]]&amp;Table01[[#This Row],[MÃ FAST]]</f>
        <v>#N/A</v>
      </c>
      <c r="R411" s="21" t="e">
        <f>COUNTIF($Q$7:Q411,Q411)&amp;Q411</f>
        <v>#N/A</v>
      </c>
      <c r="S411" s="44">
        <f>IFERROR(VLOOKUP(R411,Table1[[ct2]:[Số lượng]],13,0),0)</f>
        <v>0</v>
      </c>
      <c r="T411" s="45">
        <f>IFERROR(VLOOKUP(R411,Table1[[ct2]:[Giá]],14,0),Table01[[#This Row],[ĐƠN GIÁ]])</f>
        <v>0</v>
      </c>
      <c r="U411" s="45">
        <f t="shared" si="27"/>
        <v>0</v>
      </c>
      <c r="V411" s="32">
        <f t="shared" si="28"/>
        <v>0</v>
      </c>
      <c r="W411" s="45">
        <f>Table01[[#This Row],[THÀNH TIỀN FAST]]-Table01[[#This Row],[THÀNH TIỀN]]</f>
        <v>0</v>
      </c>
      <c r="X411" s="46" t="b">
        <f>Table01[[#This Row],[ĐG FAST]]=Table01[[#This Row],[ĐƠN GIÁ]]</f>
        <v>1</v>
      </c>
      <c r="Y411" s="47" t="b">
        <f>Table01[[#This Row],[THÀNH TIỀN FAST]]=Table01[[#This Row],[THÀNH TIỀN]]</f>
        <v>1</v>
      </c>
      <c r="Z411" s="48"/>
    </row>
    <row r="412" spans="1:26" x14ac:dyDescent="0.2">
      <c r="A412" s="50"/>
      <c r="B412" s="51"/>
      <c r="C412" s="50"/>
      <c r="D412" s="50"/>
      <c r="E412" s="50"/>
      <c r="F412" s="50"/>
      <c r="G412" s="50"/>
      <c r="H412" s="50"/>
      <c r="I412" s="50"/>
      <c r="J412" s="50"/>
      <c r="K412" s="52"/>
      <c r="L412" s="50"/>
      <c r="M412" s="53">
        <f t="shared" si="25"/>
        <v>0</v>
      </c>
      <c r="N412" s="21" t="e">
        <f>VLOOKUP(I412,'MÃ '!$A$2:$E$1048576,4,0)</f>
        <v>#N/A</v>
      </c>
      <c r="O412" s="21" t="e">
        <f>VLOOKUP(I412,'MÃ '!$A$2:$E$1048576,5,0)</f>
        <v>#N/A</v>
      </c>
      <c r="P412" s="21" t="str">
        <f t="shared" si="26"/>
        <v>TSG01</v>
      </c>
      <c r="Q412" s="21" t="e">
        <f>DAY(Table01[[#This Row],[NGÀY]])&amp;Table01[[#This Row],[TSG01]]&amp;Table01[[#This Row],[MÃ FAST]]</f>
        <v>#N/A</v>
      </c>
      <c r="R412" s="21" t="e">
        <f>COUNTIF($Q$7:Q412,Q412)&amp;Q412</f>
        <v>#N/A</v>
      </c>
      <c r="S412" s="44">
        <f>IFERROR(VLOOKUP(R412,Table1[[ct2]:[Số lượng]],13,0),0)</f>
        <v>0</v>
      </c>
      <c r="T412" s="45">
        <f>IFERROR(VLOOKUP(R412,Table1[[ct2]:[Giá]],14,0),Table01[[#This Row],[ĐƠN GIÁ]])</f>
        <v>0</v>
      </c>
      <c r="U412" s="45">
        <f t="shared" si="27"/>
        <v>0</v>
      </c>
      <c r="V412" s="32">
        <f t="shared" si="28"/>
        <v>0</v>
      </c>
      <c r="W412" s="45">
        <f>Table01[[#This Row],[THÀNH TIỀN FAST]]-Table01[[#This Row],[THÀNH TIỀN]]</f>
        <v>0</v>
      </c>
      <c r="X412" s="46" t="b">
        <f>Table01[[#This Row],[ĐG FAST]]=Table01[[#This Row],[ĐƠN GIÁ]]</f>
        <v>1</v>
      </c>
      <c r="Y412" s="47" t="b">
        <f>Table01[[#This Row],[THÀNH TIỀN FAST]]=Table01[[#This Row],[THÀNH TIỀN]]</f>
        <v>1</v>
      </c>
      <c r="Z412" s="48"/>
    </row>
    <row r="413" spans="1:26" x14ac:dyDescent="0.2">
      <c r="A413" s="50"/>
      <c r="B413" s="51"/>
      <c r="C413" s="50"/>
      <c r="D413" s="50"/>
      <c r="E413" s="50"/>
      <c r="F413" s="50"/>
      <c r="G413" s="50"/>
      <c r="H413" s="50"/>
      <c r="I413" s="50"/>
      <c r="J413" s="50"/>
      <c r="K413" s="52"/>
      <c r="L413" s="50"/>
      <c r="M413" s="53">
        <f t="shared" si="25"/>
        <v>0</v>
      </c>
      <c r="N413" s="21" t="e">
        <f>VLOOKUP(I413,'MÃ '!$A$2:$E$1048576,4,0)</f>
        <v>#N/A</v>
      </c>
      <c r="O413" s="21" t="e">
        <f>VLOOKUP(I413,'MÃ '!$A$2:$E$1048576,5,0)</f>
        <v>#N/A</v>
      </c>
      <c r="P413" s="21" t="str">
        <f t="shared" si="26"/>
        <v>TSG01</v>
      </c>
      <c r="Q413" s="21" t="e">
        <f>DAY(Table01[[#This Row],[NGÀY]])&amp;Table01[[#This Row],[TSG01]]&amp;Table01[[#This Row],[MÃ FAST]]</f>
        <v>#N/A</v>
      </c>
      <c r="R413" s="21" t="e">
        <f>COUNTIF($Q$7:Q413,Q413)&amp;Q413</f>
        <v>#N/A</v>
      </c>
      <c r="S413" s="44">
        <f>IFERROR(VLOOKUP(R413,Table1[[ct2]:[Số lượng]],13,0),0)</f>
        <v>0</v>
      </c>
      <c r="T413" s="45">
        <f>IFERROR(VLOOKUP(R413,Table1[[ct2]:[Giá]],14,0),Table01[[#This Row],[ĐƠN GIÁ]])</f>
        <v>0</v>
      </c>
      <c r="U413" s="45">
        <f t="shared" si="27"/>
        <v>0</v>
      </c>
      <c r="V413" s="32">
        <f t="shared" si="28"/>
        <v>0</v>
      </c>
      <c r="W413" s="45">
        <f>Table01[[#This Row],[THÀNH TIỀN FAST]]-Table01[[#This Row],[THÀNH TIỀN]]</f>
        <v>0</v>
      </c>
      <c r="X413" s="46" t="b">
        <f>Table01[[#This Row],[ĐG FAST]]=Table01[[#This Row],[ĐƠN GIÁ]]</f>
        <v>1</v>
      </c>
      <c r="Y413" s="47" t="b">
        <f>Table01[[#This Row],[THÀNH TIỀN FAST]]=Table01[[#This Row],[THÀNH TIỀN]]</f>
        <v>1</v>
      </c>
      <c r="Z413" s="48"/>
    </row>
    <row r="414" spans="1:26" x14ac:dyDescent="0.2">
      <c r="A414" s="50"/>
      <c r="B414" s="51"/>
      <c r="C414" s="50"/>
      <c r="D414" s="50"/>
      <c r="E414" s="50"/>
      <c r="F414" s="50"/>
      <c r="G414" s="50"/>
      <c r="H414" s="50"/>
      <c r="I414" s="50"/>
      <c r="J414" s="50"/>
      <c r="K414" s="52"/>
      <c r="L414" s="50"/>
      <c r="M414" s="53">
        <f t="shared" si="25"/>
        <v>0</v>
      </c>
      <c r="N414" s="21" t="e">
        <f>VLOOKUP(I414,'MÃ '!$A$2:$E$1048576,4,0)</f>
        <v>#N/A</v>
      </c>
      <c r="O414" s="21" t="e">
        <f>VLOOKUP(I414,'MÃ '!$A$2:$E$1048576,5,0)</f>
        <v>#N/A</v>
      </c>
      <c r="P414" s="21" t="str">
        <f t="shared" si="26"/>
        <v>TSG01</v>
      </c>
      <c r="Q414" s="21" t="e">
        <f>DAY(Table01[[#This Row],[NGÀY]])&amp;Table01[[#This Row],[TSG01]]&amp;Table01[[#This Row],[MÃ FAST]]</f>
        <v>#N/A</v>
      </c>
      <c r="R414" s="21" t="e">
        <f>COUNTIF($Q$7:Q414,Q414)&amp;Q414</f>
        <v>#N/A</v>
      </c>
      <c r="S414" s="44">
        <f>IFERROR(VLOOKUP(R414,Table1[[ct2]:[Số lượng]],13,0),0)</f>
        <v>0</v>
      </c>
      <c r="T414" s="45">
        <f>IFERROR(VLOOKUP(R414,Table1[[ct2]:[Giá]],14,0),Table01[[#This Row],[ĐƠN GIÁ]])</f>
        <v>0</v>
      </c>
      <c r="U414" s="45">
        <f t="shared" si="27"/>
        <v>0</v>
      </c>
      <c r="V414" s="32">
        <f t="shared" si="28"/>
        <v>0</v>
      </c>
      <c r="W414" s="45">
        <f>Table01[[#This Row],[THÀNH TIỀN FAST]]-Table01[[#This Row],[THÀNH TIỀN]]</f>
        <v>0</v>
      </c>
      <c r="X414" s="46" t="b">
        <f>Table01[[#This Row],[ĐG FAST]]=Table01[[#This Row],[ĐƠN GIÁ]]</f>
        <v>1</v>
      </c>
      <c r="Y414" s="47" t="b">
        <f>Table01[[#This Row],[THÀNH TIỀN FAST]]=Table01[[#This Row],[THÀNH TIỀN]]</f>
        <v>1</v>
      </c>
      <c r="Z414" s="48"/>
    </row>
    <row r="415" spans="1:26" x14ac:dyDescent="0.2">
      <c r="A415" s="50"/>
      <c r="B415" s="51"/>
      <c r="C415" s="50"/>
      <c r="D415" s="50"/>
      <c r="E415" s="50"/>
      <c r="F415" s="50"/>
      <c r="G415" s="50"/>
      <c r="H415" s="50"/>
      <c r="I415" s="50"/>
      <c r="J415" s="50"/>
      <c r="K415" s="52"/>
      <c r="L415" s="50"/>
      <c r="M415" s="53">
        <f t="shared" si="25"/>
        <v>0</v>
      </c>
      <c r="N415" s="21" t="e">
        <f>VLOOKUP(I415,'MÃ '!$A$2:$E$1048576,4,0)</f>
        <v>#N/A</v>
      </c>
      <c r="O415" s="21" t="e">
        <f>VLOOKUP(I415,'MÃ '!$A$2:$E$1048576,5,0)</f>
        <v>#N/A</v>
      </c>
      <c r="P415" s="21" t="str">
        <f t="shared" si="26"/>
        <v>TSG01</v>
      </c>
      <c r="Q415" s="21" t="e">
        <f>DAY(Table01[[#This Row],[NGÀY]])&amp;Table01[[#This Row],[TSG01]]&amp;Table01[[#This Row],[MÃ FAST]]</f>
        <v>#N/A</v>
      </c>
      <c r="R415" s="21" t="e">
        <f>COUNTIF($Q$7:Q415,Q415)&amp;Q415</f>
        <v>#N/A</v>
      </c>
      <c r="S415" s="44">
        <f>IFERROR(VLOOKUP(R415,Table1[[ct2]:[Số lượng]],13,0),0)</f>
        <v>0</v>
      </c>
      <c r="T415" s="45">
        <f>IFERROR(VLOOKUP(R415,Table1[[ct2]:[Giá]],14,0),Table01[[#This Row],[ĐƠN GIÁ]])</f>
        <v>0</v>
      </c>
      <c r="U415" s="45">
        <f t="shared" si="27"/>
        <v>0</v>
      </c>
      <c r="V415" s="32">
        <f t="shared" si="28"/>
        <v>0</v>
      </c>
      <c r="W415" s="45">
        <f>Table01[[#This Row],[THÀNH TIỀN FAST]]-Table01[[#This Row],[THÀNH TIỀN]]</f>
        <v>0</v>
      </c>
      <c r="X415" s="46" t="b">
        <f>Table01[[#This Row],[ĐG FAST]]=Table01[[#This Row],[ĐƠN GIÁ]]</f>
        <v>1</v>
      </c>
      <c r="Y415" s="47" t="b">
        <f>Table01[[#This Row],[THÀNH TIỀN FAST]]=Table01[[#This Row],[THÀNH TIỀN]]</f>
        <v>1</v>
      </c>
      <c r="Z415" s="48"/>
    </row>
    <row r="416" spans="1:26" x14ac:dyDescent="0.2">
      <c r="A416" s="50"/>
      <c r="B416" s="51"/>
      <c r="C416" s="50"/>
      <c r="D416" s="50"/>
      <c r="E416" s="50"/>
      <c r="F416" s="50"/>
      <c r="G416" s="50"/>
      <c r="H416" s="50"/>
      <c r="I416" s="50"/>
      <c r="J416" s="50"/>
      <c r="K416" s="52"/>
      <c r="L416" s="50"/>
      <c r="M416" s="53">
        <f t="shared" si="25"/>
        <v>0</v>
      </c>
      <c r="N416" s="21" t="e">
        <f>VLOOKUP(I416,'MÃ '!$A$2:$E$1048576,4,0)</f>
        <v>#N/A</v>
      </c>
      <c r="O416" s="21" t="e">
        <f>VLOOKUP(I416,'MÃ '!$A$2:$E$1048576,5,0)</f>
        <v>#N/A</v>
      </c>
      <c r="P416" s="21" t="str">
        <f t="shared" si="26"/>
        <v>TSG01</v>
      </c>
      <c r="Q416" s="21" t="e">
        <f>DAY(Table01[[#This Row],[NGÀY]])&amp;Table01[[#This Row],[TSG01]]&amp;Table01[[#This Row],[MÃ FAST]]</f>
        <v>#N/A</v>
      </c>
      <c r="R416" s="21" t="e">
        <f>COUNTIF($Q$7:Q416,Q416)&amp;Q416</f>
        <v>#N/A</v>
      </c>
      <c r="S416" s="44">
        <f>IFERROR(VLOOKUP(R416,Table1[[ct2]:[Số lượng]],13,0),0)</f>
        <v>0</v>
      </c>
      <c r="T416" s="45">
        <f>IFERROR(VLOOKUP(R416,Table1[[ct2]:[Giá]],14,0),Table01[[#This Row],[ĐƠN GIÁ]])</f>
        <v>0</v>
      </c>
      <c r="U416" s="45">
        <f t="shared" si="27"/>
        <v>0</v>
      </c>
      <c r="V416" s="32">
        <f t="shared" si="28"/>
        <v>0</v>
      </c>
      <c r="W416" s="45">
        <f>Table01[[#This Row],[THÀNH TIỀN FAST]]-Table01[[#This Row],[THÀNH TIỀN]]</f>
        <v>0</v>
      </c>
      <c r="X416" s="46" t="b">
        <f>Table01[[#This Row],[ĐG FAST]]=Table01[[#This Row],[ĐƠN GIÁ]]</f>
        <v>1</v>
      </c>
      <c r="Y416" s="47" t="b">
        <f>Table01[[#This Row],[THÀNH TIỀN FAST]]=Table01[[#This Row],[THÀNH TIỀN]]</f>
        <v>1</v>
      </c>
      <c r="Z416" s="48"/>
    </row>
    <row r="417" spans="1:26" x14ac:dyDescent="0.2">
      <c r="A417" s="50"/>
      <c r="B417" s="51"/>
      <c r="C417" s="50"/>
      <c r="D417" s="50"/>
      <c r="E417" s="50"/>
      <c r="F417" s="50"/>
      <c r="G417" s="50"/>
      <c r="H417" s="50"/>
      <c r="I417" s="50"/>
      <c r="J417" s="50"/>
      <c r="K417" s="52"/>
      <c r="L417" s="50"/>
      <c r="M417" s="53">
        <f t="shared" si="25"/>
        <v>0</v>
      </c>
      <c r="N417" s="21" t="e">
        <f>VLOOKUP(I417,'MÃ '!$A$2:$E$1048576,4,0)</f>
        <v>#N/A</v>
      </c>
      <c r="O417" s="21" t="e">
        <f>VLOOKUP(I417,'MÃ '!$A$2:$E$1048576,5,0)</f>
        <v>#N/A</v>
      </c>
      <c r="P417" s="21" t="str">
        <f t="shared" si="26"/>
        <v>TSG01</v>
      </c>
      <c r="Q417" s="21" t="e">
        <f>DAY(Table01[[#This Row],[NGÀY]])&amp;Table01[[#This Row],[TSG01]]&amp;Table01[[#This Row],[MÃ FAST]]</f>
        <v>#N/A</v>
      </c>
      <c r="R417" s="21" t="e">
        <f>COUNTIF($Q$7:Q417,Q417)&amp;Q417</f>
        <v>#N/A</v>
      </c>
      <c r="S417" s="44">
        <f>IFERROR(VLOOKUP(R417,Table1[[ct2]:[Số lượng]],13,0),0)</f>
        <v>0</v>
      </c>
      <c r="T417" s="45">
        <f>IFERROR(VLOOKUP(R417,Table1[[ct2]:[Giá]],14,0),Table01[[#This Row],[ĐƠN GIÁ]])</f>
        <v>0</v>
      </c>
      <c r="U417" s="45">
        <f t="shared" si="27"/>
        <v>0</v>
      </c>
      <c r="V417" s="32">
        <f t="shared" si="28"/>
        <v>0</v>
      </c>
      <c r="W417" s="45">
        <f>Table01[[#This Row],[THÀNH TIỀN FAST]]-Table01[[#This Row],[THÀNH TIỀN]]</f>
        <v>0</v>
      </c>
      <c r="X417" s="46" t="b">
        <f>Table01[[#This Row],[ĐG FAST]]=Table01[[#This Row],[ĐƠN GIÁ]]</f>
        <v>1</v>
      </c>
      <c r="Y417" s="47" t="b">
        <f>Table01[[#This Row],[THÀNH TIỀN FAST]]=Table01[[#This Row],[THÀNH TIỀN]]</f>
        <v>1</v>
      </c>
      <c r="Z417" s="48"/>
    </row>
    <row r="418" spans="1:26" x14ac:dyDescent="0.2">
      <c r="A418" s="50"/>
      <c r="B418" s="51"/>
      <c r="C418" s="50"/>
      <c r="D418" s="50"/>
      <c r="E418" s="50"/>
      <c r="F418" s="50"/>
      <c r="G418" s="50"/>
      <c r="H418" s="50"/>
      <c r="I418" s="50"/>
      <c r="J418" s="50"/>
      <c r="K418" s="52"/>
      <c r="L418" s="50"/>
      <c r="M418" s="53">
        <f t="shared" si="25"/>
        <v>0</v>
      </c>
      <c r="N418" s="21" t="e">
        <f>VLOOKUP(I418,'MÃ '!$A$2:$E$1048576,4,0)</f>
        <v>#N/A</v>
      </c>
      <c r="O418" s="21" t="e">
        <f>VLOOKUP(I418,'MÃ '!$A$2:$E$1048576,5,0)</f>
        <v>#N/A</v>
      </c>
      <c r="P418" s="21" t="str">
        <f t="shared" si="26"/>
        <v>TSG01</v>
      </c>
      <c r="Q418" s="21" t="e">
        <f>DAY(Table01[[#This Row],[NGÀY]])&amp;Table01[[#This Row],[TSG01]]&amp;Table01[[#This Row],[MÃ FAST]]</f>
        <v>#N/A</v>
      </c>
      <c r="R418" s="21" t="e">
        <f>COUNTIF($Q$7:Q418,Q418)&amp;Q418</f>
        <v>#N/A</v>
      </c>
      <c r="S418" s="44">
        <f>IFERROR(VLOOKUP(R418,Table1[[ct2]:[Số lượng]],13,0),0)</f>
        <v>0</v>
      </c>
      <c r="T418" s="45">
        <f>IFERROR(VLOOKUP(R418,Table1[[ct2]:[Giá]],14,0),Table01[[#This Row],[ĐƠN GIÁ]])</f>
        <v>0</v>
      </c>
      <c r="U418" s="45">
        <f t="shared" si="27"/>
        <v>0</v>
      </c>
      <c r="V418" s="32">
        <f t="shared" si="28"/>
        <v>0</v>
      </c>
      <c r="W418" s="45">
        <f>Table01[[#This Row],[THÀNH TIỀN FAST]]-Table01[[#This Row],[THÀNH TIỀN]]</f>
        <v>0</v>
      </c>
      <c r="X418" s="46" t="b">
        <f>Table01[[#This Row],[ĐG FAST]]=Table01[[#This Row],[ĐƠN GIÁ]]</f>
        <v>1</v>
      </c>
      <c r="Y418" s="47" t="b">
        <f>Table01[[#This Row],[THÀNH TIỀN FAST]]=Table01[[#This Row],[THÀNH TIỀN]]</f>
        <v>1</v>
      </c>
      <c r="Z418" s="48"/>
    </row>
    <row r="419" spans="1:26" x14ac:dyDescent="0.2">
      <c r="A419" s="50"/>
      <c r="B419" s="51"/>
      <c r="C419" s="50"/>
      <c r="D419" s="50"/>
      <c r="E419" s="50"/>
      <c r="F419" s="50"/>
      <c r="G419" s="50"/>
      <c r="H419" s="50"/>
      <c r="I419" s="50"/>
      <c r="J419" s="50"/>
      <c r="K419" s="52"/>
      <c r="L419" s="50"/>
      <c r="M419" s="53">
        <f t="shared" si="25"/>
        <v>0</v>
      </c>
      <c r="N419" s="21" t="e">
        <f>VLOOKUP(I419,'MÃ '!$A$2:$E$1048576,4,0)</f>
        <v>#N/A</v>
      </c>
      <c r="O419" s="21" t="e">
        <f>VLOOKUP(I419,'MÃ '!$A$2:$E$1048576,5,0)</f>
        <v>#N/A</v>
      </c>
      <c r="P419" s="21" t="str">
        <f t="shared" si="26"/>
        <v>TSG01</v>
      </c>
      <c r="Q419" s="21" t="e">
        <f>DAY(Table01[[#This Row],[NGÀY]])&amp;Table01[[#This Row],[TSG01]]&amp;Table01[[#This Row],[MÃ FAST]]</f>
        <v>#N/A</v>
      </c>
      <c r="R419" s="21" t="e">
        <f>COUNTIF($Q$7:Q419,Q419)&amp;Q419</f>
        <v>#N/A</v>
      </c>
      <c r="S419" s="44">
        <f>IFERROR(VLOOKUP(R419,Table1[[ct2]:[Số lượng]],13,0),0)</f>
        <v>0</v>
      </c>
      <c r="T419" s="45">
        <f>IFERROR(VLOOKUP(R419,Table1[[ct2]:[Giá]],14,0),Table01[[#This Row],[ĐƠN GIÁ]])</f>
        <v>0</v>
      </c>
      <c r="U419" s="45">
        <f t="shared" si="27"/>
        <v>0</v>
      </c>
      <c r="V419" s="32">
        <f t="shared" si="28"/>
        <v>0</v>
      </c>
      <c r="W419" s="45">
        <f>Table01[[#This Row],[THÀNH TIỀN FAST]]-Table01[[#This Row],[THÀNH TIỀN]]</f>
        <v>0</v>
      </c>
      <c r="X419" s="46" t="b">
        <f>Table01[[#This Row],[ĐG FAST]]=Table01[[#This Row],[ĐƠN GIÁ]]</f>
        <v>1</v>
      </c>
      <c r="Y419" s="47" t="b">
        <f>Table01[[#This Row],[THÀNH TIỀN FAST]]=Table01[[#This Row],[THÀNH TIỀN]]</f>
        <v>1</v>
      </c>
      <c r="Z419" s="48"/>
    </row>
    <row r="420" spans="1:26" x14ac:dyDescent="0.2">
      <c r="A420" s="50"/>
      <c r="B420" s="51"/>
      <c r="C420" s="50"/>
      <c r="D420" s="50"/>
      <c r="E420" s="50"/>
      <c r="F420" s="50"/>
      <c r="G420" s="50"/>
      <c r="H420" s="50"/>
      <c r="I420" s="50"/>
      <c r="J420" s="50"/>
      <c r="K420" s="52"/>
      <c r="L420" s="50"/>
      <c r="M420" s="53">
        <f t="shared" si="25"/>
        <v>0</v>
      </c>
      <c r="N420" s="21" t="e">
        <f>VLOOKUP(I420,'MÃ '!$A$2:$E$1048576,4,0)</f>
        <v>#N/A</v>
      </c>
      <c r="O420" s="21" t="e">
        <f>VLOOKUP(I420,'MÃ '!$A$2:$E$1048576,5,0)</f>
        <v>#N/A</v>
      </c>
      <c r="P420" s="21" t="str">
        <f t="shared" si="26"/>
        <v>TSG01</v>
      </c>
      <c r="Q420" s="21" t="e">
        <f>DAY(Table01[[#This Row],[NGÀY]])&amp;Table01[[#This Row],[TSG01]]&amp;Table01[[#This Row],[MÃ FAST]]</f>
        <v>#N/A</v>
      </c>
      <c r="R420" s="21" t="e">
        <f>COUNTIF($Q$7:Q420,Q420)&amp;Q420</f>
        <v>#N/A</v>
      </c>
      <c r="S420" s="44">
        <f>IFERROR(VLOOKUP(R420,Table1[[ct2]:[Số lượng]],13,0),0)</f>
        <v>0</v>
      </c>
      <c r="T420" s="45">
        <f>IFERROR(VLOOKUP(R420,Table1[[ct2]:[Giá]],14,0),Table01[[#This Row],[ĐƠN GIÁ]])</f>
        <v>0</v>
      </c>
      <c r="U420" s="45">
        <f t="shared" si="27"/>
        <v>0</v>
      </c>
      <c r="V420" s="32">
        <f t="shared" si="28"/>
        <v>0</v>
      </c>
      <c r="W420" s="45">
        <f>Table01[[#This Row],[THÀNH TIỀN FAST]]-Table01[[#This Row],[THÀNH TIỀN]]</f>
        <v>0</v>
      </c>
      <c r="X420" s="46" t="b">
        <f>Table01[[#This Row],[ĐG FAST]]=Table01[[#This Row],[ĐƠN GIÁ]]</f>
        <v>1</v>
      </c>
      <c r="Y420" s="47" t="b">
        <f>Table01[[#This Row],[THÀNH TIỀN FAST]]=Table01[[#This Row],[THÀNH TIỀN]]</f>
        <v>1</v>
      </c>
      <c r="Z420" s="48"/>
    </row>
    <row r="421" spans="1:26" x14ac:dyDescent="0.2">
      <c r="A421" s="50"/>
      <c r="B421" s="51"/>
      <c r="C421" s="50"/>
      <c r="D421" s="50"/>
      <c r="E421" s="50"/>
      <c r="F421" s="50"/>
      <c r="G421" s="50"/>
      <c r="H421" s="50"/>
      <c r="I421" s="50"/>
      <c r="J421" s="50"/>
      <c r="K421" s="52"/>
      <c r="L421" s="50"/>
      <c r="M421" s="53">
        <f t="shared" si="25"/>
        <v>0</v>
      </c>
      <c r="N421" s="21" t="e">
        <f>VLOOKUP(I421,'MÃ '!$A$2:$E$1048576,4,0)</f>
        <v>#N/A</v>
      </c>
      <c r="O421" s="21" t="e">
        <f>VLOOKUP(I421,'MÃ '!$A$2:$E$1048576,5,0)</f>
        <v>#N/A</v>
      </c>
      <c r="P421" s="21" t="str">
        <f t="shared" si="26"/>
        <v>TSG01</v>
      </c>
      <c r="Q421" s="21" t="e">
        <f>DAY(Table01[[#This Row],[NGÀY]])&amp;Table01[[#This Row],[TSG01]]&amp;Table01[[#This Row],[MÃ FAST]]</f>
        <v>#N/A</v>
      </c>
      <c r="R421" s="21" t="e">
        <f>COUNTIF($Q$7:Q421,Q421)&amp;Q421</f>
        <v>#N/A</v>
      </c>
      <c r="S421" s="44">
        <f>IFERROR(VLOOKUP(R421,Table1[[ct2]:[Số lượng]],13,0),0)</f>
        <v>0</v>
      </c>
      <c r="T421" s="45">
        <f>IFERROR(VLOOKUP(R421,Table1[[ct2]:[Giá]],14,0),Table01[[#This Row],[ĐƠN GIÁ]])</f>
        <v>0</v>
      </c>
      <c r="U421" s="45">
        <f t="shared" si="27"/>
        <v>0</v>
      </c>
      <c r="V421" s="32">
        <f t="shared" si="28"/>
        <v>0</v>
      </c>
      <c r="W421" s="45">
        <f>Table01[[#This Row],[THÀNH TIỀN FAST]]-Table01[[#This Row],[THÀNH TIỀN]]</f>
        <v>0</v>
      </c>
      <c r="X421" s="46" t="b">
        <f>Table01[[#This Row],[ĐG FAST]]=Table01[[#This Row],[ĐƠN GIÁ]]</f>
        <v>1</v>
      </c>
      <c r="Y421" s="47" t="b">
        <f>Table01[[#This Row],[THÀNH TIỀN FAST]]=Table01[[#This Row],[THÀNH TIỀN]]</f>
        <v>1</v>
      </c>
      <c r="Z421" s="48"/>
    </row>
    <row r="422" spans="1:26" x14ac:dyDescent="0.2">
      <c r="A422" s="50"/>
      <c r="B422" s="51"/>
      <c r="C422" s="50"/>
      <c r="D422" s="50"/>
      <c r="E422" s="50"/>
      <c r="F422" s="50"/>
      <c r="G422" s="50"/>
      <c r="H422" s="50"/>
      <c r="I422" s="50"/>
      <c r="J422" s="50"/>
      <c r="K422" s="52"/>
      <c r="L422" s="50"/>
      <c r="M422" s="53">
        <f t="shared" si="25"/>
        <v>0</v>
      </c>
      <c r="N422" s="21" t="e">
        <f>VLOOKUP(I422,'MÃ '!$A$2:$E$1048576,4,0)</f>
        <v>#N/A</v>
      </c>
      <c r="O422" s="21" t="e">
        <f>VLOOKUP(I422,'MÃ '!$A$2:$E$1048576,5,0)</f>
        <v>#N/A</v>
      </c>
      <c r="P422" s="21" t="str">
        <f t="shared" si="26"/>
        <v>TSG01</v>
      </c>
      <c r="Q422" s="21" t="e">
        <f>DAY(Table01[[#This Row],[NGÀY]])&amp;Table01[[#This Row],[TSG01]]&amp;Table01[[#This Row],[MÃ FAST]]</f>
        <v>#N/A</v>
      </c>
      <c r="R422" s="21" t="e">
        <f>COUNTIF($Q$7:Q422,Q422)&amp;Q422</f>
        <v>#N/A</v>
      </c>
      <c r="S422" s="44">
        <f>IFERROR(VLOOKUP(R422,Table1[[ct2]:[Số lượng]],13,0),0)</f>
        <v>0</v>
      </c>
      <c r="T422" s="45">
        <f>IFERROR(VLOOKUP(R422,Table1[[ct2]:[Giá]],14,0),Table01[[#This Row],[ĐƠN GIÁ]])</f>
        <v>0</v>
      </c>
      <c r="U422" s="45">
        <f t="shared" si="27"/>
        <v>0</v>
      </c>
      <c r="V422" s="32">
        <f t="shared" si="28"/>
        <v>0</v>
      </c>
      <c r="W422" s="45">
        <f>Table01[[#This Row],[THÀNH TIỀN FAST]]-Table01[[#This Row],[THÀNH TIỀN]]</f>
        <v>0</v>
      </c>
      <c r="X422" s="46" t="b">
        <f>Table01[[#This Row],[ĐG FAST]]=Table01[[#This Row],[ĐƠN GIÁ]]</f>
        <v>1</v>
      </c>
      <c r="Y422" s="47" t="b">
        <f>Table01[[#This Row],[THÀNH TIỀN FAST]]=Table01[[#This Row],[THÀNH TIỀN]]</f>
        <v>1</v>
      </c>
      <c r="Z422" s="48"/>
    </row>
    <row r="423" spans="1:26" x14ac:dyDescent="0.2">
      <c r="A423" s="50"/>
      <c r="B423" s="51"/>
      <c r="C423" s="50"/>
      <c r="D423" s="50"/>
      <c r="E423" s="50"/>
      <c r="F423" s="50"/>
      <c r="G423" s="50"/>
      <c r="H423" s="50"/>
      <c r="I423" s="50"/>
      <c r="J423" s="50"/>
      <c r="K423" s="52"/>
      <c r="L423" s="50"/>
      <c r="M423" s="53">
        <f t="shared" si="25"/>
        <v>0</v>
      </c>
      <c r="N423" s="21" t="e">
        <f>VLOOKUP(I423,'MÃ '!$A$2:$E$1048576,4,0)</f>
        <v>#N/A</v>
      </c>
      <c r="O423" s="21" t="e">
        <f>VLOOKUP(I423,'MÃ '!$A$2:$E$1048576,5,0)</f>
        <v>#N/A</v>
      </c>
      <c r="P423" s="21" t="str">
        <f t="shared" si="26"/>
        <v>TSG01</v>
      </c>
      <c r="Q423" s="21" t="e">
        <f>DAY(Table01[[#This Row],[NGÀY]])&amp;Table01[[#This Row],[TSG01]]&amp;Table01[[#This Row],[MÃ FAST]]</f>
        <v>#N/A</v>
      </c>
      <c r="R423" s="21" t="e">
        <f>COUNTIF($Q$7:Q423,Q423)&amp;Q423</f>
        <v>#N/A</v>
      </c>
      <c r="S423" s="44">
        <f>IFERROR(VLOOKUP(R423,Table1[[ct2]:[Số lượng]],13,0),0)</f>
        <v>0</v>
      </c>
      <c r="T423" s="45">
        <f>IFERROR(VLOOKUP(R423,Table1[[ct2]:[Giá]],14,0),Table01[[#This Row],[ĐƠN GIÁ]])</f>
        <v>0</v>
      </c>
      <c r="U423" s="45">
        <f t="shared" si="27"/>
        <v>0</v>
      </c>
      <c r="V423" s="32">
        <f t="shared" si="28"/>
        <v>0</v>
      </c>
      <c r="W423" s="45">
        <f>Table01[[#This Row],[THÀNH TIỀN FAST]]-Table01[[#This Row],[THÀNH TIỀN]]</f>
        <v>0</v>
      </c>
      <c r="X423" s="46" t="b">
        <f>Table01[[#This Row],[ĐG FAST]]=Table01[[#This Row],[ĐƠN GIÁ]]</f>
        <v>1</v>
      </c>
      <c r="Y423" s="47" t="b">
        <f>Table01[[#This Row],[THÀNH TIỀN FAST]]=Table01[[#This Row],[THÀNH TIỀN]]</f>
        <v>1</v>
      </c>
      <c r="Z423" s="48"/>
    </row>
    <row r="424" spans="1:26" x14ac:dyDescent="0.2">
      <c r="A424" s="50"/>
      <c r="B424" s="51"/>
      <c r="C424" s="50"/>
      <c r="D424" s="50"/>
      <c r="E424" s="50"/>
      <c r="F424" s="50"/>
      <c r="G424" s="50"/>
      <c r="H424" s="50"/>
      <c r="I424" s="50"/>
      <c r="J424" s="50"/>
      <c r="K424" s="52"/>
      <c r="L424" s="50"/>
      <c r="M424" s="53">
        <f t="shared" si="25"/>
        <v>0</v>
      </c>
      <c r="N424" s="21" t="e">
        <f>VLOOKUP(I424,'MÃ '!$A$2:$E$1048576,4,0)</f>
        <v>#N/A</v>
      </c>
      <c r="O424" s="21" t="e">
        <f>VLOOKUP(I424,'MÃ '!$A$2:$E$1048576,5,0)</f>
        <v>#N/A</v>
      </c>
      <c r="P424" s="21" t="str">
        <f t="shared" si="26"/>
        <v>TSG01</v>
      </c>
      <c r="Q424" s="21" t="e">
        <f>DAY(Table01[[#This Row],[NGÀY]])&amp;Table01[[#This Row],[TSG01]]&amp;Table01[[#This Row],[MÃ FAST]]</f>
        <v>#N/A</v>
      </c>
      <c r="R424" s="21" t="e">
        <f>COUNTIF($Q$7:Q424,Q424)&amp;Q424</f>
        <v>#N/A</v>
      </c>
      <c r="S424" s="44">
        <f>IFERROR(VLOOKUP(R424,Table1[[ct2]:[Số lượng]],13,0),0)</f>
        <v>0</v>
      </c>
      <c r="T424" s="45">
        <f>IFERROR(VLOOKUP(R424,Table1[[ct2]:[Giá]],14,0),Table01[[#This Row],[ĐƠN GIÁ]])</f>
        <v>0</v>
      </c>
      <c r="U424" s="45">
        <f t="shared" si="27"/>
        <v>0</v>
      </c>
      <c r="V424" s="32">
        <f t="shared" si="28"/>
        <v>0</v>
      </c>
      <c r="W424" s="45">
        <f>Table01[[#This Row],[THÀNH TIỀN FAST]]-Table01[[#This Row],[THÀNH TIỀN]]</f>
        <v>0</v>
      </c>
      <c r="X424" s="46" t="b">
        <f>Table01[[#This Row],[ĐG FAST]]=Table01[[#This Row],[ĐƠN GIÁ]]</f>
        <v>1</v>
      </c>
      <c r="Y424" s="47" t="b">
        <f>Table01[[#This Row],[THÀNH TIỀN FAST]]=Table01[[#This Row],[THÀNH TIỀN]]</f>
        <v>1</v>
      </c>
      <c r="Z424" s="48"/>
    </row>
    <row r="425" spans="1:26" x14ac:dyDescent="0.2">
      <c r="A425" s="50"/>
      <c r="B425" s="51"/>
      <c r="C425" s="50"/>
      <c r="D425" s="50"/>
      <c r="E425" s="50"/>
      <c r="F425" s="50"/>
      <c r="G425" s="50"/>
      <c r="H425" s="50"/>
      <c r="I425" s="50"/>
      <c r="J425" s="50"/>
      <c r="K425" s="52"/>
      <c r="L425" s="50"/>
      <c r="M425" s="53">
        <f t="shared" si="25"/>
        <v>0</v>
      </c>
      <c r="N425" s="21" t="e">
        <f>VLOOKUP(I425,'MÃ '!$A$2:$E$1048576,4,0)</f>
        <v>#N/A</v>
      </c>
      <c r="O425" s="21" t="e">
        <f>VLOOKUP(I425,'MÃ '!$A$2:$E$1048576,5,0)</f>
        <v>#N/A</v>
      </c>
      <c r="P425" s="21" t="str">
        <f t="shared" si="26"/>
        <v>TSG01</v>
      </c>
      <c r="Q425" s="21" t="e">
        <f>DAY(Table01[[#This Row],[NGÀY]])&amp;Table01[[#This Row],[TSG01]]&amp;Table01[[#This Row],[MÃ FAST]]</f>
        <v>#N/A</v>
      </c>
      <c r="R425" s="21" t="e">
        <f>COUNTIF($Q$7:Q425,Q425)&amp;Q425</f>
        <v>#N/A</v>
      </c>
      <c r="S425" s="44">
        <f>IFERROR(VLOOKUP(R425,Table1[[ct2]:[Số lượng]],13,0),0)</f>
        <v>0</v>
      </c>
      <c r="T425" s="45">
        <f>IFERROR(VLOOKUP(R425,Table1[[ct2]:[Giá]],14,0),Table01[[#This Row],[ĐƠN GIÁ]])</f>
        <v>0</v>
      </c>
      <c r="U425" s="45">
        <f t="shared" si="27"/>
        <v>0</v>
      </c>
      <c r="V425" s="32">
        <f t="shared" si="28"/>
        <v>0</v>
      </c>
      <c r="W425" s="45">
        <f>Table01[[#This Row],[THÀNH TIỀN FAST]]-Table01[[#This Row],[THÀNH TIỀN]]</f>
        <v>0</v>
      </c>
      <c r="X425" s="46" t="b">
        <f>Table01[[#This Row],[ĐG FAST]]=Table01[[#This Row],[ĐƠN GIÁ]]</f>
        <v>1</v>
      </c>
      <c r="Y425" s="47" t="b">
        <f>Table01[[#This Row],[THÀNH TIỀN FAST]]=Table01[[#This Row],[THÀNH TIỀN]]</f>
        <v>1</v>
      </c>
      <c r="Z425" s="48"/>
    </row>
    <row r="426" spans="1:26" x14ac:dyDescent="0.2">
      <c r="A426" s="50"/>
      <c r="B426" s="51"/>
      <c r="C426" s="50"/>
      <c r="D426" s="50"/>
      <c r="E426" s="50"/>
      <c r="F426" s="50"/>
      <c r="G426" s="50"/>
      <c r="H426" s="50"/>
      <c r="I426" s="50"/>
      <c r="J426" s="50"/>
      <c r="K426" s="52"/>
      <c r="L426" s="50"/>
      <c r="M426" s="53">
        <f t="shared" si="25"/>
        <v>0</v>
      </c>
      <c r="N426" s="21" t="e">
        <f>VLOOKUP(I426,'MÃ '!$A$2:$E$1048576,4,0)</f>
        <v>#N/A</v>
      </c>
      <c r="O426" s="21" t="e">
        <f>VLOOKUP(I426,'MÃ '!$A$2:$E$1048576,5,0)</f>
        <v>#N/A</v>
      </c>
      <c r="P426" s="21" t="str">
        <f t="shared" si="26"/>
        <v>TSG01</v>
      </c>
      <c r="Q426" s="21" t="e">
        <f>DAY(Table01[[#This Row],[NGÀY]])&amp;Table01[[#This Row],[TSG01]]&amp;Table01[[#This Row],[MÃ FAST]]</f>
        <v>#N/A</v>
      </c>
      <c r="R426" s="21" t="e">
        <f>COUNTIF($Q$7:Q426,Q426)&amp;Q426</f>
        <v>#N/A</v>
      </c>
      <c r="S426" s="44">
        <f>IFERROR(VLOOKUP(R426,Table1[[ct2]:[Số lượng]],13,0),0)</f>
        <v>0</v>
      </c>
      <c r="T426" s="45">
        <f>IFERROR(VLOOKUP(R426,Table1[[ct2]:[Giá]],14,0),Table01[[#This Row],[ĐƠN GIÁ]])</f>
        <v>0</v>
      </c>
      <c r="U426" s="45">
        <f t="shared" si="27"/>
        <v>0</v>
      </c>
      <c r="V426" s="32">
        <f t="shared" si="28"/>
        <v>0</v>
      </c>
      <c r="W426" s="45">
        <f>Table01[[#This Row],[THÀNH TIỀN FAST]]-Table01[[#This Row],[THÀNH TIỀN]]</f>
        <v>0</v>
      </c>
      <c r="X426" s="46" t="b">
        <f>Table01[[#This Row],[ĐG FAST]]=Table01[[#This Row],[ĐƠN GIÁ]]</f>
        <v>1</v>
      </c>
      <c r="Y426" s="47" t="b">
        <f>Table01[[#This Row],[THÀNH TIỀN FAST]]=Table01[[#This Row],[THÀNH TIỀN]]</f>
        <v>1</v>
      </c>
      <c r="Z426" s="48"/>
    </row>
    <row r="427" spans="1:26" x14ac:dyDescent="0.2">
      <c r="A427" s="50"/>
      <c r="B427" s="51"/>
      <c r="C427" s="50"/>
      <c r="D427" s="50"/>
      <c r="E427" s="50"/>
      <c r="F427" s="50"/>
      <c r="G427" s="50"/>
      <c r="H427" s="50"/>
      <c r="I427" s="50"/>
      <c r="J427" s="50"/>
      <c r="K427" s="52"/>
      <c r="L427" s="50"/>
      <c r="M427" s="53">
        <f t="shared" si="25"/>
        <v>0</v>
      </c>
      <c r="N427" s="21" t="e">
        <f>VLOOKUP(I427,'MÃ '!$A$2:$E$1048576,4,0)</f>
        <v>#N/A</v>
      </c>
      <c r="O427" s="21" t="e">
        <f>VLOOKUP(I427,'MÃ '!$A$2:$E$1048576,5,0)</f>
        <v>#N/A</v>
      </c>
      <c r="P427" s="21" t="str">
        <f t="shared" si="26"/>
        <v>TSG01</v>
      </c>
      <c r="Q427" s="21" t="e">
        <f>DAY(Table01[[#This Row],[NGÀY]])&amp;Table01[[#This Row],[TSG01]]&amp;Table01[[#This Row],[MÃ FAST]]</f>
        <v>#N/A</v>
      </c>
      <c r="R427" s="21" t="e">
        <f>COUNTIF($Q$7:Q427,Q427)&amp;Q427</f>
        <v>#N/A</v>
      </c>
      <c r="S427" s="44">
        <f>IFERROR(VLOOKUP(R427,Table1[[ct2]:[Số lượng]],13,0),0)</f>
        <v>0</v>
      </c>
      <c r="T427" s="45">
        <f>IFERROR(VLOOKUP(R427,Table1[[ct2]:[Giá]],14,0),Table01[[#This Row],[ĐƠN GIÁ]])</f>
        <v>0</v>
      </c>
      <c r="U427" s="45">
        <f t="shared" si="27"/>
        <v>0</v>
      </c>
      <c r="V427" s="32">
        <f t="shared" si="28"/>
        <v>0</v>
      </c>
      <c r="W427" s="45">
        <f>Table01[[#This Row],[THÀNH TIỀN FAST]]-Table01[[#This Row],[THÀNH TIỀN]]</f>
        <v>0</v>
      </c>
      <c r="X427" s="46" t="b">
        <f>Table01[[#This Row],[ĐG FAST]]=Table01[[#This Row],[ĐƠN GIÁ]]</f>
        <v>1</v>
      </c>
      <c r="Y427" s="47" t="b">
        <f>Table01[[#This Row],[THÀNH TIỀN FAST]]=Table01[[#This Row],[THÀNH TIỀN]]</f>
        <v>1</v>
      </c>
      <c r="Z427" s="48"/>
    </row>
    <row r="428" spans="1:26" x14ac:dyDescent="0.2">
      <c r="A428" s="50"/>
      <c r="B428" s="51"/>
      <c r="C428" s="50"/>
      <c r="D428" s="50"/>
      <c r="E428" s="50"/>
      <c r="F428" s="50"/>
      <c r="G428" s="50"/>
      <c r="H428" s="50"/>
      <c r="I428" s="50"/>
      <c r="J428" s="50"/>
      <c r="K428" s="52"/>
      <c r="L428" s="50"/>
      <c r="M428" s="53">
        <f t="shared" si="25"/>
        <v>0</v>
      </c>
      <c r="N428" s="21" t="e">
        <f>VLOOKUP(I428,'MÃ '!$A$2:$E$1048576,4,0)</f>
        <v>#N/A</v>
      </c>
      <c r="O428" s="21" t="e">
        <f>VLOOKUP(I428,'MÃ '!$A$2:$E$1048576,5,0)</f>
        <v>#N/A</v>
      </c>
      <c r="P428" s="21" t="str">
        <f t="shared" si="26"/>
        <v>TSG01</v>
      </c>
      <c r="Q428" s="21" t="e">
        <f>DAY(Table01[[#This Row],[NGÀY]])&amp;Table01[[#This Row],[TSG01]]&amp;Table01[[#This Row],[MÃ FAST]]</f>
        <v>#N/A</v>
      </c>
      <c r="R428" s="21" t="e">
        <f>COUNTIF($Q$7:Q428,Q428)&amp;Q428</f>
        <v>#N/A</v>
      </c>
      <c r="S428" s="44">
        <f>IFERROR(VLOOKUP(R428,Table1[[ct2]:[Số lượng]],13,0),0)</f>
        <v>0</v>
      </c>
      <c r="T428" s="45">
        <f>IFERROR(VLOOKUP(R428,Table1[[ct2]:[Giá]],14,0),Table01[[#This Row],[ĐƠN GIÁ]])</f>
        <v>0</v>
      </c>
      <c r="U428" s="45">
        <f t="shared" si="27"/>
        <v>0</v>
      </c>
      <c r="V428" s="32">
        <f t="shared" si="28"/>
        <v>0</v>
      </c>
      <c r="W428" s="45">
        <f>Table01[[#This Row],[THÀNH TIỀN FAST]]-Table01[[#This Row],[THÀNH TIỀN]]</f>
        <v>0</v>
      </c>
      <c r="X428" s="46" t="b">
        <f>Table01[[#This Row],[ĐG FAST]]=Table01[[#This Row],[ĐƠN GIÁ]]</f>
        <v>1</v>
      </c>
      <c r="Y428" s="47" t="b">
        <f>Table01[[#This Row],[THÀNH TIỀN FAST]]=Table01[[#This Row],[THÀNH TIỀN]]</f>
        <v>1</v>
      </c>
      <c r="Z428" s="48"/>
    </row>
    <row r="429" spans="1:26" x14ac:dyDescent="0.2">
      <c r="A429" s="50"/>
      <c r="B429" s="51"/>
      <c r="C429" s="50"/>
      <c r="D429" s="50"/>
      <c r="E429" s="50"/>
      <c r="F429" s="50"/>
      <c r="G429" s="50"/>
      <c r="H429" s="50"/>
      <c r="I429" s="50"/>
      <c r="J429" s="50"/>
      <c r="K429" s="52"/>
      <c r="L429" s="50"/>
      <c r="M429" s="53">
        <f t="shared" si="25"/>
        <v>0</v>
      </c>
      <c r="N429" s="21" t="e">
        <f>VLOOKUP(I429,'MÃ '!$A$2:$E$1048576,4,0)</f>
        <v>#N/A</v>
      </c>
      <c r="O429" s="21" t="e">
        <f>VLOOKUP(I429,'MÃ '!$A$2:$E$1048576,5,0)</f>
        <v>#N/A</v>
      </c>
      <c r="P429" s="21" t="str">
        <f t="shared" si="26"/>
        <v>TSG01</v>
      </c>
      <c r="Q429" s="21" t="e">
        <f>DAY(Table01[[#This Row],[NGÀY]])&amp;Table01[[#This Row],[TSG01]]&amp;Table01[[#This Row],[MÃ FAST]]</f>
        <v>#N/A</v>
      </c>
      <c r="R429" s="21" t="e">
        <f>COUNTIF($Q$7:Q429,Q429)&amp;Q429</f>
        <v>#N/A</v>
      </c>
      <c r="S429" s="44">
        <f>IFERROR(VLOOKUP(R429,Table1[[ct2]:[Số lượng]],13,0),0)</f>
        <v>0</v>
      </c>
      <c r="T429" s="45">
        <f>IFERROR(VLOOKUP(R429,Table1[[ct2]:[Giá]],14,0),Table01[[#This Row],[ĐƠN GIÁ]])</f>
        <v>0</v>
      </c>
      <c r="U429" s="45">
        <f t="shared" si="27"/>
        <v>0</v>
      </c>
      <c r="V429" s="32">
        <f t="shared" si="28"/>
        <v>0</v>
      </c>
      <c r="W429" s="45">
        <f>Table01[[#This Row],[THÀNH TIỀN FAST]]-Table01[[#This Row],[THÀNH TIỀN]]</f>
        <v>0</v>
      </c>
      <c r="X429" s="46" t="b">
        <f>Table01[[#This Row],[ĐG FAST]]=Table01[[#This Row],[ĐƠN GIÁ]]</f>
        <v>1</v>
      </c>
      <c r="Y429" s="47" t="b">
        <f>Table01[[#This Row],[THÀNH TIỀN FAST]]=Table01[[#This Row],[THÀNH TIỀN]]</f>
        <v>1</v>
      </c>
      <c r="Z429" s="48"/>
    </row>
    <row r="430" spans="1:26" x14ac:dyDescent="0.2">
      <c r="A430" s="50"/>
      <c r="B430" s="51"/>
      <c r="C430" s="50"/>
      <c r="D430" s="50"/>
      <c r="E430" s="50"/>
      <c r="F430" s="50"/>
      <c r="G430" s="50"/>
      <c r="H430" s="50"/>
      <c r="I430" s="50"/>
      <c r="J430" s="50"/>
      <c r="K430" s="52"/>
      <c r="L430" s="50"/>
      <c r="M430" s="53">
        <f t="shared" si="25"/>
        <v>0</v>
      </c>
      <c r="N430" s="21" t="e">
        <f>VLOOKUP(I430,'MÃ '!$A$2:$E$1048576,4,0)</f>
        <v>#N/A</v>
      </c>
      <c r="O430" s="21" t="e">
        <f>VLOOKUP(I430,'MÃ '!$A$2:$E$1048576,5,0)</f>
        <v>#N/A</v>
      </c>
      <c r="P430" s="21" t="str">
        <f t="shared" si="26"/>
        <v>TSG01</v>
      </c>
      <c r="Q430" s="21" t="e">
        <f>DAY(Table01[[#This Row],[NGÀY]])&amp;Table01[[#This Row],[TSG01]]&amp;Table01[[#This Row],[MÃ FAST]]</f>
        <v>#N/A</v>
      </c>
      <c r="R430" s="21" t="e">
        <f>COUNTIF($Q$7:Q430,Q430)&amp;Q430</f>
        <v>#N/A</v>
      </c>
      <c r="S430" s="44">
        <f>IFERROR(VLOOKUP(R430,Table1[[ct2]:[Số lượng]],13,0),0)</f>
        <v>0</v>
      </c>
      <c r="T430" s="45">
        <f>IFERROR(VLOOKUP(R430,Table1[[ct2]:[Giá]],14,0),Table01[[#This Row],[ĐƠN GIÁ]])</f>
        <v>0</v>
      </c>
      <c r="U430" s="45">
        <f t="shared" si="27"/>
        <v>0</v>
      </c>
      <c r="V430" s="32">
        <f t="shared" si="28"/>
        <v>0</v>
      </c>
      <c r="W430" s="45">
        <f>Table01[[#This Row],[THÀNH TIỀN FAST]]-Table01[[#This Row],[THÀNH TIỀN]]</f>
        <v>0</v>
      </c>
      <c r="X430" s="46" t="b">
        <f>Table01[[#This Row],[ĐG FAST]]=Table01[[#This Row],[ĐƠN GIÁ]]</f>
        <v>1</v>
      </c>
      <c r="Y430" s="47" t="b">
        <f>Table01[[#This Row],[THÀNH TIỀN FAST]]=Table01[[#This Row],[THÀNH TIỀN]]</f>
        <v>1</v>
      </c>
      <c r="Z430" s="48"/>
    </row>
    <row r="431" spans="1:26" x14ac:dyDescent="0.2">
      <c r="A431" s="50"/>
      <c r="B431" s="51"/>
      <c r="C431" s="50"/>
      <c r="D431" s="50"/>
      <c r="E431" s="50"/>
      <c r="F431" s="50"/>
      <c r="G431" s="50"/>
      <c r="H431" s="50"/>
      <c r="I431" s="50"/>
      <c r="J431" s="50"/>
      <c r="K431" s="52"/>
      <c r="L431" s="50"/>
      <c r="M431" s="53">
        <f t="shared" si="25"/>
        <v>0</v>
      </c>
      <c r="N431" s="21" t="e">
        <f>VLOOKUP(I431,'MÃ '!$A$2:$E$1048576,4,0)</f>
        <v>#N/A</v>
      </c>
      <c r="O431" s="21" t="e">
        <f>VLOOKUP(I431,'MÃ '!$A$2:$E$1048576,5,0)</f>
        <v>#N/A</v>
      </c>
      <c r="P431" s="21" t="str">
        <f t="shared" si="26"/>
        <v>TSG01</v>
      </c>
      <c r="Q431" s="21" t="e">
        <f>DAY(Table01[[#This Row],[NGÀY]])&amp;Table01[[#This Row],[TSG01]]&amp;Table01[[#This Row],[MÃ FAST]]</f>
        <v>#N/A</v>
      </c>
      <c r="R431" s="21" t="e">
        <f>COUNTIF($Q$7:Q431,Q431)&amp;Q431</f>
        <v>#N/A</v>
      </c>
      <c r="S431" s="44">
        <f>IFERROR(VLOOKUP(R431,Table1[[ct2]:[Số lượng]],13,0),0)</f>
        <v>0</v>
      </c>
      <c r="T431" s="45">
        <f>IFERROR(VLOOKUP(R431,Table1[[ct2]:[Giá]],14,0),Table01[[#This Row],[ĐƠN GIÁ]])</f>
        <v>0</v>
      </c>
      <c r="U431" s="45">
        <f t="shared" si="27"/>
        <v>0</v>
      </c>
      <c r="V431" s="32">
        <f t="shared" si="28"/>
        <v>0</v>
      </c>
      <c r="W431" s="45">
        <f>Table01[[#This Row],[THÀNH TIỀN FAST]]-Table01[[#This Row],[THÀNH TIỀN]]</f>
        <v>0</v>
      </c>
      <c r="X431" s="46" t="b">
        <f>Table01[[#This Row],[ĐG FAST]]=Table01[[#This Row],[ĐƠN GIÁ]]</f>
        <v>1</v>
      </c>
      <c r="Y431" s="47" t="b">
        <f>Table01[[#This Row],[THÀNH TIỀN FAST]]=Table01[[#This Row],[THÀNH TIỀN]]</f>
        <v>1</v>
      </c>
      <c r="Z431" s="48"/>
    </row>
    <row r="432" spans="1:26" x14ac:dyDescent="0.2">
      <c r="A432" s="50"/>
      <c r="B432" s="51"/>
      <c r="C432" s="50"/>
      <c r="D432" s="50"/>
      <c r="E432" s="50"/>
      <c r="F432" s="50"/>
      <c r="G432" s="50"/>
      <c r="H432" s="50"/>
      <c r="I432" s="50"/>
      <c r="J432" s="50"/>
      <c r="K432" s="52"/>
      <c r="L432" s="50"/>
      <c r="M432" s="53">
        <f t="shared" si="25"/>
        <v>0</v>
      </c>
      <c r="N432" s="21" t="e">
        <f>VLOOKUP(I432,'MÃ '!$A$2:$E$1048576,4,0)</f>
        <v>#N/A</v>
      </c>
      <c r="O432" s="21" t="e">
        <f>VLOOKUP(I432,'MÃ '!$A$2:$E$1048576,5,0)</f>
        <v>#N/A</v>
      </c>
      <c r="P432" s="21" t="str">
        <f t="shared" si="26"/>
        <v>TSG01</v>
      </c>
      <c r="Q432" s="21" t="e">
        <f>DAY(Table01[[#This Row],[NGÀY]])&amp;Table01[[#This Row],[TSG01]]&amp;Table01[[#This Row],[MÃ FAST]]</f>
        <v>#N/A</v>
      </c>
      <c r="R432" s="21" t="e">
        <f>COUNTIF($Q$7:Q432,Q432)&amp;Q432</f>
        <v>#N/A</v>
      </c>
      <c r="S432" s="44">
        <f>IFERROR(VLOOKUP(R432,Table1[[ct2]:[Số lượng]],13,0),0)</f>
        <v>0</v>
      </c>
      <c r="T432" s="45">
        <f>IFERROR(VLOOKUP(R432,Table1[[ct2]:[Giá]],14,0),Table01[[#This Row],[ĐƠN GIÁ]])</f>
        <v>0</v>
      </c>
      <c r="U432" s="45">
        <f t="shared" si="27"/>
        <v>0</v>
      </c>
      <c r="V432" s="32">
        <f t="shared" si="28"/>
        <v>0</v>
      </c>
      <c r="W432" s="45">
        <f>Table01[[#This Row],[THÀNH TIỀN FAST]]-Table01[[#This Row],[THÀNH TIỀN]]</f>
        <v>0</v>
      </c>
      <c r="X432" s="46" t="b">
        <f>Table01[[#This Row],[ĐG FAST]]=Table01[[#This Row],[ĐƠN GIÁ]]</f>
        <v>1</v>
      </c>
      <c r="Y432" s="47" t="b">
        <f>Table01[[#This Row],[THÀNH TIỀN FAST]]=Table01[[#This Row],[THÀNH TIỀN]]</f>
        <v>1</v>
      </c>
      <c r="Z432" s="48"/>
    </row>
    <row r="433" spans="1:26" x14ac:dyDescent="0.2">
      <c r="A433" s="50"/>
      <c r="B433" s="51"/>
      <c r="C433" s="50"/>
      <c r="D433" s="50"/>
      <c r="E433" s="50"/>
      <c r="F433" s="50"/>
      <c r="G433" s="50"/>
      <c r="H433" s="50"/>
      <c r="I433" s="50"/>
      <c r="J433" s="50"/>
      <c r="K433" s="52"/>
      <c r="L433" s="50"/>
      <c r="M433" s="53">
        <f t="shared" si="25"/>
        <v>0</v>
      </c>
      <c r="N433" s="21" t="e">
        <f>VLOOKUP(I433,'MÃ '!$A$2:$E$1048576,4,0)</f>
        <v>#N/A</v>
      </c>
      <c r="O433" s="21" t="e">
        <f>VLOOKUP(I433,'MÃ '!$A$2:$E$1048576,5,0)</f>
        <v>#N/A</v>
      </c>
      <c r="P433" s="21" t="str">
        <f t="shared" si="26"/>
        <v>TSG01</v>
      </c>
      <c r="Q433" s="21" t="e">
        <f>DAY(Table01[[#This Row],[NGÀY]])&amp;Table01[[#This Row],[TSG01]]&amp;Table01[[#This Row],[MÃ FAST]]</f>
        <v>#N/A</v>
      </c>
      <c r="R433" s="21" t="e">
        <f>COUNTIF($Q$7:Q433,Q433)&amp;Q433</f>
        <v>#N/A</v>
      </c>
      <c r="S433" s="44">
        <f>IFERROR(VLOOKUP(R433,Table1[[ct2]:[Số lượng]],13,0),0)</f>
        <v>0</v>
      </c>
      <c r="T433" s="45">
        <f>IFERROR(VLOOKUP(R433,Table1[[ct2]:[Giá]],14,0),Table01[[#This Row],[ĐƠN GIÁ]])</f>
        <v>0</v>
      </c>
      <c r="U433" s="45">
        <f t="shared" si="27"/>
        <v>0</v>
      </c>
      <c r="V433" s="32">
        <f t="shared" si="28"/>
        <v>0</v>
      </c>
      <c r="W433" s="45">
        <f>Table01[[#This Row],[THÀNH TIỀN FAST]]-Table01[[#This Row],[THÀNH TIỀN]]</f>
        <v>0</v>
      </c>
      <c r="X433" s="46" t="b">
        <f>Table01[[#This Row],[ĐG FAST]]=Table01[[#This Row],[ĐƠN GIÁ]]</f>
        <v>1</v>
      </c>
      <c r="Y433" s="47" t="b">
        <f>Table01[[#This Row],[THÀNH TIỀN FAST]]=Table01[[#This Row],[THÀNH TIỀN]]</f>
        <v>1</v>
      </c>
      <c r="Z433" s="48"/>
    </row>
    <row r="434" spans="1:26" x14ac:dyDescent="0.2">
      <c r="A434" s="50"/>
      <c r="B434" s="51"/>
      <c r="C434" s="50"/>
      <c r="D434" s="50"/>
      <c r="E434" s="50"/>
      <c r="F434" s="50"/>
      <c r="G434" s="50"/>
      <c r="H434" s="50"/>
      <c r="I434" s="50"/>
      <c r="J434" s="50"/>
      <c r="K434" s="52"/>
      <c r="L434" s="50"/>
      <c r="M434" s="53">
        <f t="shared" si="25"/>
        <v>0</v>
      </c>
      <c r="N434" s="21" t="e">
        <f>VLOOKUP(I434,'MÃ '!$A$2:$E$1048576,4,0)</f>
        <v>#N/A</v>
      </c>
      <c r="O434" s="21" t="e">
        <f>VLOOKUP(I434,'MÃ '!$A$2:$E$1048576,5,0)</f>
        <v>#N/A</v>
      </c>
      <c r="P434" s="21" t="str">
        <f t="shared" si="26"/>
        <v>TSG01</v>
      </c>
      <c r="Q434" s="21" t="e">
        <f>DAY(Table01[[#This Row],[NGÀY]])&amp;Table01[[#This Row],[TSG01]]&amp;Table01[[#This Row],[MÃ FAST]]</f>
        <v>#N/A</v>
      </c>
      <c r="R434" s="21" t="e">
        <f>COUNTIF($Q$7:Q434,Q434)&amp;Q434</f>
        <v>#N/A</v>
      </c>
      <c r="S434" s="44">
        <f>IFERROR(VLOOKUP(R434,Table1[[ct2]:[Số lượng]],13,0),0)</f>
        <v>0</v>
      </c>
      <c r="T434" s="45">
        <f>IFERROR(VLOOKUP(R434,Table1[[ct2]:[Giá]],14,0),Table01[[#This Row],[ĐƠN GIÁ]])</f>
        <v>0</v>
      </c>
      <c r="U434" s="45">
        <f t="shared" si="27"/>
        <v>0</v>
      </c>
      <c r="V434" s="32">
        <f t="shared" si="28"/>
        <v>0</v>
      </c>
      <c r="W434" s="45">
        <f>Table01[[#This Row],[THÀNH TIỀN FAST]]-Table01[[#This Row],[THÀNH TIỀN]]</f>
        <v>0</v>
      </c>
      <c r="X434" s="46" t="b">
        <f>Table01[[#This Row],[ĐG FAST]]=Table01[[#This Row],[ĐƠN GIÁ]]</f>
        <v>1</v>
      </c>
      <c r="Y434" s="47" t="b">
        <f>Table01[[#This Row],[THÀNH TIỀN FAST]]=Table01[[#This Row],[THÀNH TIỀN]]</f>
        <v>1</v>
      </c>
      <c r="Z434" s="48"/>
    </row>
    <row r="435" spans="1:26" x14ac:dyDescent="0.2">
      <c r="A435" s="50"/>
      <c r="B435" s="51"/>
      <c r="C435" s="50"/>
      <c r="D435" s="50"/>
      <c r="E435" s="50"/>
      <c r="F435" s="50"/>
      <c r="G435" s="50"/>
      <c r="H435" s="50"/>
      <c r="I435" s="50"/>
      <c r="J435" s="50"/>
      <c r="K435" s="52"/>
      <c r="L435" s="50"/>
      <c r="M435" s="53">
        <f t="shared" si="25"/>
        <v>0</v>
      </c>
      <c r="N435" s="21" t="e">
        <f>VLOOKUP(I435,'MÃ '!$A$2:$E$1048576,4,0)</f>
        <v>#N/A</v>
      </c>
      <c r="O435" s="21" t="e">
        <f>VLOOKUP(I435,'MÃ '!$A$2:$E$1048576,5,0)</f>
        <v>#N/A</v>
      </c>
      <c r="P435" s="21" t="str">
        <f t="shared" si="26"/>
        <v>TSG01</v>
      </c>
      <c r="Q435" s="21" t="e">
        <f>DAY(Table01[[#This Row],[NGÀY]])&amp;Table01[[#This Row],[TSG01]]&amp;Table01[[#This Row],[MÃ FAST]]</f>
        <v>#N/A</v>
      </c>
      <c r="R435" s="21" t="e">
        <f>COUNTIF($Q$7:Q435,Q435)&amp;Q435</f>
        <v>#N/A</v>
      </c>
      <c r="S435" s="44">
        <f>IFERROR(VLOOKUP(R435,Table1[[ct2]:[Số lượng]],13,0),0)</f>
        <v>0</v>
      </c>
      <c r="T435" s="45">
        <f>IFERROR(VLOOKUP(R435,Table1[[ct2]:[Giá]],14,0),Table01[[#This Row],[ĐƠN GIÁ]])</f>
        <v>0</v>
      </c>
      <c r="U435" s="45">
        <f t="shared" si="27"/>
        <v>0</v>
      </c>
      <c r="V435" s="32">
        <f t="shared" si="28"/>
        <v>0</v>
      </c>
      <c r="W435" s="45">
        <f>Table01[[#This Row],[THÀNH TIỀN FAST]]-Table01[[#This Row],[THÀNH TIỀN]]</f>
        <v>0</v>
      </c>
      <c r="X435" s="46" t="b">
        <f>Table01[[#This Row],[ĐG FAST]]=Table01[[#This Row],[ĐƠN GIÁ]]</f>
        <v>1</v>
      </c>
      <c r="Y435" s="47" t="b">
        <f>Table01[[#This Row],[THÀNH TIỀN FAST]]=Table01[[#This Row],[THÀNH TIỀN]]</f>
        <v>1</v>
      </c>
      <c r="Z435" s="48"/>
    </row>
    <row r="436" spans="1:26" x14ac:dyDescent="0.2">
      <c r="A436" s="50"/>
      <c r="B436" s="51"/>
      <c r="C436" s="50"/>
      <c r="D436" s="50"/>
      <c r="E436" s="50"/>
      <c r="F436" s="50"/>
      <c r="G436" s="50"/>
      <c r="H436" s="50"/>
      <c r="I436" s="50"/>
      <c r="J436" s="50"/>
      <c r="K436" s="52"/>
      <c r="L436" s="50"/>
      <c r="M436" s="53">
        <f t="shared" si="25"/>
        <v>0</v>
      </c>
      <c r="N436" s="21" t="e">
        <f>VLOOKUP(I436,'MÃ '!$A$2:$E$1048576,4,0)</f>
        <v>#N/A</v>
      </c>
      <c r="O436" s="21" t="e">
        <f>VLOOKUP(I436,'MÃ '!$A$2:$E$1048576,5,0)</f>
        <v>#N/A</v>
      </c>
      <c r="P436" s="21" t="str">
        <f t="shared" si="26"/>
        <v>TSG01</v>
      </c>
      <c r="Q436" s="21" t="e">
        <f>DAY(Table01[[#This Row],[NGÀY]])&amp;Table01[[#This Row],[TSG01]]&amp;Table01[[#This Row],[MÃ FAST]]</f>
        <v>#N/A</v>
      </c>
      <c r="R436" s="21" t="e">
        <f>COUNTIF($Q$7:Q436,Q436)&amp;Q436</f>
        <v>#N/A</v>
      </c>
      <c r="S436" s="44">
        <f>IFERROR(VLOOKUP(R436,Table1[[ct2]:[Số lượng]],13,0),0)</f>
        <v>0</v>
      </c>
      <c r="T436" s="45">
        <f>IFERROR(VLOOKUP(R436,Table1[[ct2]:[Giá]],14,0),Table01[[#This Row],[ĐƠN GIÁ]])</f>
        <v>0</v>
      </c>
      <c r="U436" s="45">
        <f t="shared" si="27"/>
        <v>0</v>
      </c>
      <c r="V436" s="32">
        <f t="shared" si="28"/>
        <v>0</v>
      </c>
      <c r="W436" s="45">
        <f>Table01[[#This Row],[THÀNH TIỀN FAST]]-Table01[[#This Row],[THÀNH TIỀN]]</f>
        <v>0</v>
      </c>
      <c r="X436" s="46" t="b">
        <f>Table01[[#This Row],[ĐG FAST]]=Table01[[#This Row],[ĐƠN GIÁ]]</f>
        <v>1</v>
      </c>
      <c r="Y436" s="47" t="b">
        <f>Table01[[#This Row],[THÀNH TIỀN FAST]]=Table01[[#This Row],[THÀNH TIỀN]]</f>
        <v>1</v>
      </c>
      <c r="Z436" s="48"/>
    </row>
    <row r="437" spans="1:26" x14ac:dyDescent="0.2">
      <c r="A437" s="50"/>
      <c r="B437" s="51"/>
      <c r="C437" s="50"/>
      <c r="D437" s="50"/>
      <c r="E437" s="50"/>
      <c r="F437" s="50"/>
      <c r="G437" s="50"/>
      <c r="H437" s="50"/>
      <c r="I437" s="50"/>
      <c r="J437" s="50"/>
      <c r="K437" s="52"/>
      <c r="L437" s="50"/>
      <c r="M437" s="53">
        <f t="shared" si="25"/>
        <v>0</v>
      </c>
      <c r="N437" s="21" t="e">
        <f>VLOOKUP(I437,'MÃ '!$A$2:$E$1048576,4,0)</f>
        <v>#N/A</v>
      </c>
      <c r="O437" s="21" t="e">
        <f>VLOOKUP(I437,'MÃ '!$A$2:$E$1048576,5,0)</f>
        <v>#N/A</v>
      </c>
      <c r="P437" s="21" t="str">
        <f t="shared" si="26"/>
        <v>TSG01</v>
      </c>
      <c r="Q437" s="21" t="e">
        <f>DAY(Table01[[#This Row],[NGÀY]])&amp;Table01[[#This Row],[TSG01]]&amp;Table01[[#This Row],[MÃ FAST]]</f>
        <v>#N/A</v>
      </c>
      <c r="R437" s="21" t="e">
        <f>COUNTIF($Q$7:Q437,Q437)&amp;Q437</f>
        <v>#N/A</v>
      </c>
      <c r="S437" s="44">
        <f>IFERROR(VLOOKUP(R437,Table1[[ct2]:[Số lượng]],13,0),0)</f>
        <v>0</v>
      </c>
      <c r="T437" s="45">
        <f>IFERROR(VLOOKUP(R437,Table1[[ct2]:[Giá]],14,0),Table01[[#This Row],[ĐƠN GIÁ]])</f>
        <v>0</v>
      </c>
      <c r="U437" s="45">
        <f t="shared" si="27"/>
        <v>0</v>
      </c>
      <c r="V437" s="32">
        <f t="shared" si="28"/>
        <v>0</v>
      </c>
      <c r="W437" s="45">
        <f>Table01[[#This Row],[THÀNH TIỀN FAST]]-Table01[[#This Row],[THÀNH TIỀN]]</f>
        <v>0</v>
      </c>
      <c r="X437" s="46" t="b">
        <f>Table01[[#This Row],[ĐG FAST]]=Table01[[#This Row],[ĐƠN GIÁ]]</f>
        <v>1</v>
      </c>
      <c r="Y437" s="47" t="b">
        <f>Table01[[#This Row],[THÀNH TIỀN FAST]]=Table01[[#This Row],[THÀNH TIỀN]]</f>
        <v>1</v>
      </c>
      <c r="Z437" s="48"/>
    </row>
    <row r="438" spans="1:26" x14ac:dyDescent="0.2">
      <c r="A438" s="50"/>
      <c r="B438" s="51"/>
      <c r="C438" s="50"/>
      <c r="D438" s="50"/>
      <c r="E438" s="50"/>
      <c r="F438" s="50"/>
      <c r="G438" s="50"/>
      <c r="H438" s="50"/>
      <c r="I438" s="50"/>
      <c r="J438" s="50"/>
      <c r="K438" s="52"/>
      <c r="L438" s="50"/>
      <c r="M438" s="53">
        <f t="shared" si="25"/>
        <v>0</v>
      </c>
      <c r="N438" s="21" t="e">
        <f>VLOOKUP(I438,'MÃ '!$A$2:$E$1048576,4,0)</f>
        <v>#N/A</v>
      </c>
      <c r="O438" s="21" t="e">
        <f>VLOOKUP(I438,'MÃ '!$A$2:$E$1048576,5,0)</f>
        <v>#N/A</v>
      </c>
      <c r="P438" s="21" t="str">
        <f t="shared" si="26"/>
        <v>TSG01</v>
      </c>
      <c r="Q438" s="21" t="e">
        <f>DAY(Table01[[#This Row],[NGÀY]])&amp;Table01[[#This Row],[TSG01]]&amp;Table01[[#This Row],[MÃ FAST]]</f>
        <v>#N/A</v>
      </c>
      <c r="R438" s="21" t="e">
        <f>COUNTIF($Q$7:Q438,Q438)&amp;Q438</f>
        <v>#N/A</v>
      </c>
      <c r="S438" s="44">
        <f>IFERROR(VLOOKUP(R438,Table1[[ct2]:[Số lượng]],13,0),0)</f>
        <v>0</v>
      </c>
      <c r="T438" s="45">
        <f>IFERROR(VLOOKUP(R438,Table1[[ct2]:[Giá]],14,0),Table01[[#This Row],[ĐƠN GIÁ]])</f>
        <v>0</v>
      </c>
      <c r="U438" s="45">
        <f t="shared" si="27"/>
        <v>0</v>
      </c>
      <c r="V438" s="32">
        <f t="shared" si="28"/>
        <v>0</v>
      </c>
      <c r="W438" s="45">
        <f>Table01[[#This Row],[THÀNH TIỀN FAST]]-Table01[[#This Row],[THÀNH TIỀN]]</f>
        <v>0</v>
      </c>
      <c r="X438" s="46" t="b">
        <f>Table01[[#This Row],[ĐG FAST]]=Table01[[#This Row],[ĐƠN GIÁ]]</f>
        <v>1</v>
      </c>
      <c r="Y438" s="47" t="b">
        <f>Table01[[#This Row],[THÀNH TIỀN FAST]]=Table01[[#This Row],[THÀNH TIỀN]]</f>
        <v>1</v>
      </c>
      <c r="Z438" s="48"/>
    </row>
    <row r="439" spans="1:26" x14ac:dyDescent="0.2">
      <c r="A439" s="50"/>
      <c r="B439" s="51"/>
      <c r="C439" s="50"/>
      <c r="D439" s="50"/>
      <c r="E439" s="50"/>
      <c r="F439" s="50"/>
      <c r="G439" s="50"/>
      <c r="H439" s="50"/>
      <c r="I439" s="50"/>
      <c r="J439" s="50"/>
      <c r="K439" s="52"/>
      <c r="L439" s="50"/>
      <c r="M439" s="53">
        <f t="shared" si="25"/>
        <v>0</v>
      </c>
      <c r="N439" s="21" t="e">
        <f>VLOOKUP(I439,'MÃ '!$A$2:$E$1048576,4,0)</f>
        <v>#N/A</v>
      </c>
      <c r="O439" s="21" t="e">
        <f>VLOOKUP(I439,'MÃ '!$A$2:$E$1048576,5,0)</f>
        <v>#N/A</v>
      </c>
      <c r="P439" s="21" t="str">
        <f t="shared" si="26"/>
        <v>TSG01</v>
      </c>
      <c r="Q439" s="21" t="e">
        <f>DAY(Table01[[#This Row],[NGÀY]])&amp;Table01[[#This Row],[TSG01]]&amp;Table01[[#This Row],[MÃ FAST]]</f>
        <v>#N/A</v>
      </c>
      <c r="R439" s="21" t="e">
        <f>COUNTIF($Q$7:Q439,Q439)&amp;Q439</f>
        <v>#N/A</v>
      </c>
      <c r="S439" s="44">
        <f>IFERROR(VLOOKUP(R439,Table1[[ct2]:[Số lượng]],13,0),0)</f>
        <v>0</v>
      </c>
      <c r="T439" s="45">
        <f>IFERROR(VLOOKUP(R439,Table1[[ct2]:[Giá]],14,0),Table01[[#This Row],[ĐƠN GIÁ]])</f>
        <v>0</v>
      </c>
      <c r="U439" s="45">
        <f t="shared" si="27"/>
        <v>0</v>
      </c>
      <c r="V439" s="32">
        <f t="shared" si="28"/>
        <v>0</v>
      </c>
      <c r="W439" s="45">
        <f>Table01[[#This Row],[THÀNH TIỀN FAST]]-Table01[[#This Row],[THÀNH TIỀN]]</f>
        <v>0</v>
      </c>
      <c r="X439" s="46" t="b">
        <f>Table01[[#This Row],[ĐG FAST]]=Table01[[#This Row],[ĐƠN GIÁ]]</f>
        <v>1</v>
      </c>
      <c r="Y439" s="47" t="b">
        <f>Table01[[#This Row],[THÀNH TIỀN FAST]]=Table01[[#This Row],[THÀNH TIỀN]]</f>
        <v>1</v>
      </c>
      <c r="Z439" s="48"/>
    </row>
    <row r="440" spans="1:26" x14ac:dyDescent="0.2">
      <c r="A440" s="50"/>
      <c r="B440" s="51"/>
      <c r="C440" s="50"/>
      <c r="D440" s="50"/>
      <c r="E440" s="50"/>
      <c r="F440" s="50"/>
      <c r="G440" s="50"/>
      <c r="H440" s="50"/>
      <c r="I440" s="50"/>
      <c r="J440" s="50"/>
      <c r="K440" s="52"/>
      <c r="L440" s="50"/>
      <c r="M440" s="53">
        <f t="shared" si="25"/>
        <v>0</v>
      </c>
      <c r="N440" s="21" t="e">
        <f>VLOOKUP(I440,'MÃ '!$A$2:$E$1048576,4,0)</f>
        <v>#N/A</v>
      </c>
      <c r="O440" s="21" t="e">
        <f>VLOOKUP(I440,'MÃ '!$A$2:$E$1048576,5,0)</f>
        <v>#N/A</v>
      </c>
      <c r="P440" s="21" t="str">
        <f t="shared" si="26"/>
        <v>TSG01</v>
      </c>
      <c r="Q440" s="21" t="e">
        <f>DAY(Table01[[#This Row],[NGÀY]])&amp;Table01[[#This Row],[TSG01]]&amp;Table01[[#This Row],[MÃ FAST]]</f>
        <v>#N/A</v>
      </c>
      <c r="R440" s="21" t="e">
        <f>COUNTIF($Q$7:Q440,Q440)&amp;Q440</f>
        <v>#N/A</v>
      </c>
      <c r="S440" s="44">
        <f>IFERROR(VLOOKUP(R440,Table1[[ct2]:[Số lượng]],13,0),0)</f>
        <v>0</v>
      </c>
      <c r="T440" s="45">
        <f>IFERROR(VLOOKUP(R440,Table1[[ct2]:[Giá]],14,0),Table01[[#This Row],[ĐƠN GIÁ]])</f>
        <v>0</v>
      </c>
      <c r="U440" s="45">
        <f t="shared" si="27"/>
        <v>0</v>
      </c>
      <c r="V440" s="32">
        <f t="shared" si="28"/>
        <v>0</v>
      </c>
      <c r="W440" s="45">
        <f>Table01[[#This Row],[THÀNH TIỀN FAST]]-Table01[[#This Row],[THÀNH TIỀN]]</f>
        <v>0</v>
      </c>
      <c r="X440" s="46" t="b">
        <f>Table01[[#This Row],[ĐG FAST]]=Table01[[#This Row],[ĐƠN GIÁ]]</f>
        <v>1</v>
      </c>
      <c r="Y440" s="47" t="b">
        <f>Table01[[#This Row],[THÀNH TIỀN FAST]]=Table01[[#This Row],[THÀNH TIỀN]]</f>
        <v>1</v>
      </c>
      <c r="Z440" s="48"/>
    </row>
    <row r="441" spans="1:26" x14ac:dyDescent="0.2">
      <c r="A441" s="50"/>
      <c r="B441" s="51"/>
      <c r="C441" s="50"/>
      <c r="D441" s="50"/>
      <c r="E441" s="50"/>
      <c r="F441" s="50"/>
      <c r="G441" s="50"/>
      <c r="H441" s="50"/>
      <c r="I441" s="50"/>
      <c r="J441" s="50"/>
      <c r="K441" s="52"/>
      <c r="L441" s="50"/>
      <c r="M441" s="53">
        <f t="shared" si="25"/>
        <v>0</v>
      </c>
      <c r="N441" s="21" t="e">
        <f>VLOOKUP(I441,'MÃ '!$A$2:$E$1048576,4,0)</f>
        <v>#N/A</v>
      </c>
      <c r="O441" s="21" t="e">
        <f>VLOOKUP(I441,'MÃ '!$A$2:$E$1048576,5,0)</f>
        <v>#N/A</v>
      </c>
      <c r="P441" s="21" t="str">
        <f t="shared" si="26"/>
        <v>TSG01</v>
      </c>
      <c r="Q441" s="21" t="e">
        <f>DAY(Table01[[#This Row],[NGÀY]])&amp;Table01[[#This Row],[TSG01]]&amp;Table01[[#This Row],[MÃ FAST]]</f>
        <v>#N/A</v>
      </c>
      <c r="R441" s="21" t="e">
        <f>COUNTIF($Q$7:Q441,Q441)&amp;Q441</f>
        <v>#N/A</v>
      </c>
      <c r="S441" s="44">
        <f>IFERROR(VLOOKUP(R441,Table1[[ct2]:[Số lượng]],13,0),0)</f>
        <v>0</v>
      </c>
      <c r="T441" s="45">
        <f>IFERROR(VLOOKUP(R441,Table1[[ct2]:[Giá]],14,0),Table01[[#This Row],[ĐƠN GIÁ]])</f>
        <v>0</v>
      </c>
      <c r="U441" s="45">
        <f t="shared" si="27"/>
        <v>0</v>
      </c>
      <c r="V441" s="32">
        <f t="shared" si="28"/>
        <v>0</v>
      </c>
      <c r="W441" s="45">
        <f>Table01[[#This Row],[THÀNH TIỀN FAST]]-Table01[[#This Row],[THÀNH TIỀN]]</f>
        <v>0</v>
      </c>
      <c r="X441" s="46" t="b">
        <f>Table01[[#This Row],[ĐG FAST]]=Table01[[#This Row],[ĐƠN GIÁ]]</f>
        <v>1</v>
      </c>
      <c r="Y441" s="47" t="b">
        <f>Table01[[#This Row],[THÀNH TIỀN FAST]]=Table01[[#This Row],[THÀNH TIỀN]]</f>
        <v>1</v>
      </c>
      <c r="Z441" s="48"/>
    </row>
    <row r="442" spans="1:26" x14ac:dyDescent="0.2">
      <c r="A442" s="50"/>
      <c r="B442" s="51"/>
      <c r="C442" s="50"/>
      <c r="D442" s="50"/>
      <c r="E442" s="50"/>
      <c r="F442" s="50"/>
      <c r="G442" s="50"/>
      <c r="H442" s="50"/>
      <c r="I442" s="50"/>
      <c r="J442" s="50"/>
      <c r="K442" s="52"/>
      <c r="L442" s="50"/>
      <c r="M442" s="53">
        <f t="shared" si="25"/>
        <v>0</v>
      </c>
      <c r="N442" s="21" t="e">
        <f>VLOOKUP(I442,'MÃ '!$A$2:$E$1048576,4,0)</f>
        <v>#N/A</v>
      </c>
      <c r="O442" s="21" t="e">
        <f>VLOOKUP(I442,'MÃ '!$A$2:$E$1048576,5,0)</f>
        <v>#N/A</v>
      </c>
      <c r="P442" s="21" t="str">
        <f t="shared" si="26"/>
        <v>TSG01</v>
      </c>
      <c r="Q442" s="21" t="e">
        <f>DAY(Table01[[#This Row],[NGÀY]])&amp;Table01[[#This Row],[TSG01]]&amp;Table01[[#This Row],[MÃ FAST]]</f>
        <v>#N/A</v>
      </c>
      <c r="R442" s="21" t="e">
        <f>COUNTIF($Q$7:Q442,Q442)&amp;Q442</f>
        <v>#N/A</v>
      </c>
      <c r="S442" s="44">
        <f>IFERROR(VLOOKUP(R442,Table1[[ct2]:[Số lượng]],13,0),0)</f>
        <v>0</v>
      </c>
      <c r="T442" s="45">
        <f>IFERROR(VLOOKUP(R442,Table1[[ct2]:[Giá]],14,0),Table01[[#This Row],[ĐƠN GIÁ]])</f>
        <v>0</v>
      </c>
      <c r="U442" s="45">
        <f t="shared" si="27"/>
        <v>0</v>
      </c>
      <c r="V442" s="32">
        <f t="shared" si="28"/>
        <v>0</v>
      </c>
      <c r="W442" s="45">
        <f>Table01[[#This Row],[THÀNH TIỀN FAST]]-Table01[[#This Row],[THÀNH TIỀN]]</f>
        <v>0</v>
      </c>
      <c r="X442" s="46" t="b">
        <f>Table01[[#This Row],[ĐG FAST]]=Table01[[#This Row],[ĐƠN GIÁ]]</f>
        <v>1</v>
      </c>
      <c r="Y442" s="47" t="b">
        <f>Table01[[#This Row],[THÀNH TIỀN FAST]]=Table01[[#This Row],[THÀNH TIỀN]]</f>
        <v>1</v>
      </c>
      <c r="Z442" s="48"/>
    </row>
    <row r="443" spans="1:26" x14ac:dyDescent="0.2">
      <c r="A443" s="50"/>
      <c r="B443" s="51"/>
      <c r="C443" s="50"/>
      <c r="D443" s="50"/>
      <c r="E443" s="50"/>
      <c r="F443" s="50"/>
      <c r="G443" s="50"/>
      <c r="H443" s="50"/>
      <c r="I443" s="50"/>
      <c r="J443" s="50"/>
      <c r="K443" s="52"/>
      <c r="L443" s="50"/>
      <c r="M443" s="53">
        <f t="shared" si="25"/>
        <v>0</v>
      </c>
      <c r="N443" s="21" t="e">
        <f>VLOOKUP(I443,'MÃ '!$A$2:$E$1048576,4,0)</f>
        <v>#N/A</v>
      </c>
      <c r="O443" s="21" t="e">
        <f>VLOOKUP(I443,'MÃ '!$A$2:$E$1048576,5,0)</f>
        <v>#N/A</v>
      </c>
      <c r="P443" s="21" t="str">
        <f t="shared" si="26"/>
        <v>TSG01</v>
      </c>
      <c r="Q443" s="21" t="e">
        <f>DAY(Table01[[#This Row],[NGÀY]])&amp;Table01[[#This Row],[TSG01]]&amp;Table01[[#This Row],[MÃ FAST]]</f>
        <v>#N/A</v>
      </c>
      <c r="R443" s="21" t="e">
        <f>COUNTIF($Q$7:Q443,Q443)&amp;Q443</f>
        <v>#N/A</v>
      </c>
      <c r="S443" s="44">
        <f>IFERROR(VLOOKUP(R443,Table1[[ct2]:[Số lượng]],13,0),0)</f>
        <v>0</v>
      </c>
      <c r="T443" s="45">
        <f>IFERROR(VLOOKUP(R443,Table1[[ct2]:[Giá]],14,0),Table01[[#This Row],[ĐƠN GIÁ]])</f>
        <v>0</v>
      </c>
      <c r="U443" s="45">
        <f t="shared" si="27"/>
        <v>0</v>
      </c>
      <c r="V443" s="32">
        <f t="shared" si="28"/>
        <v>0</v>
      </c>
      <c r="W443" s="45">
        <f>Table01[[#This Row],[THÀNH TIỀN FAST]]-Table01[[#This Row],[THÀNH TIỀN]]</f>
        <v>0</v>
      </c>
      <c r="X443" s="46" t="b">
        <f>Table01[[#This Row],[ĐG FAST]]=Table01[[#This Row],[ĐƠN GIÁ]]</f>
        <v>1</v>
      </c>
      <c r="Y443" s="47" t="b">
        <f>Table01[[#This Row],[THÀNH TIỀN FAST]]=Table01[[#This Row],[THÀNH TIỀN]]</f>
        <v>1</v>
      </c>
      <c r="Z443" s="48"/>
    </row>
    <row r="444" spans="1:26" x14ac:dyDescent="0.2">
      <c r="A444" s="50"/>
      <c r="B444" s="51"/>
      <c r="C444" s="50"/>
      <c r="D444" s="50"/>
      <c r="E444" s="50"/>
      <c r="F444" s="50"/>
      <c r="G444" s="50"/>
      <c r="H444" s="50"/>
      <c r="I444" s="50"/>
      <c r="J444" s="50"/>
      <c r="K444" s="52"/>
      <c r="L444" s="50"/>
      <c r="M444" s="53">
        <f t="shared" si="25"/>
        <v>0</v>
      </c>
      <c r="N444" s="21" t="e">
        <f>VLOOKUP(I444,'MÃ '!$A$2:$E$1048576,4,0)</f>
        <v>#N/A</v>
      </c>
      <c r="O444" s="21" t="e">
        <f>VLOOKUP(I444,'MÃ '!$A$2:$E$1048576,5,0)</f>
        <v>#N/A</v>
      </c>
      <c r="P444" s="21" t="str">
        <f t="shared" si="26"/>
        <v>TSG01</v>
      </c>
      <c r="Q444" s="21" t="e">
        <f>DAY(Table01[[#This Row],[NGÀY]])&amp;Table01[[#This Row],[TSG01]]&amp;Table01[[#This Row],[MÃ FAST]]</f>
        <v>#N/A</v>
      </c>
      <c r="R444" s="21" t="e">
        <f>COUNTIF($Q$7:Q444,Q444)&amp;Q444</f>
        <v>#N/A</v>
      </c>
      <c r="S444" s="44">
        <f>IFERROR(VLOOKUP(R444,Table1[[ct2]:[Số lượng]],13,0),0)</f>
        <v>0</v>
      </c>
      <c r="T444" s="45">
        <f>IFERROR(VLOOKUP(R444,Table1[[ct2]:[Giá]],14,0),Table01[[#This Row],[ĐƠN GIÁ]])</f>
        <v>0</v>
      </c>
      <c r="U444" s="45">
        <f t="shared" si="27"/>
        <v>0</v>
      </c>
      <c r="V444" s="32">
        <f t="shared" si="28"/>
        <v>0</v>
      </c>
      <c r="W444" s="45">
        <f>Table01[[#This Row],[THÀNH TIỀN FAST]]-Table01[[#This Row],[THÀNH TIỀN]]</f>
        <v>0</v>
      </c>
      <c r="X444" s="46" t="b">
        <f>Table01[[#This Row],[ĐG FAST]]=Table01[[#This Row],[ĐƠN GIÁ]]</f>
        <v>1</v>
      </c>
      <c r="Y444" s="47" t="b">
        <f>Table01[[#This Row],[THÀNH TIỀN FAST]]=Table01[[#This Row],[THÀNH TIỀN]]</f>
        <v>1</v>
      </c>
      <c r="Z444" s="48"/>
    </row>
    <row r="445" spans="1:26" x14ac:dyDescent="0.2">
      <c r="A445" s="50"/>
      <c r="B445" s="51"/>
      <c r="C445" s="50"/>
      <c r="D445" s="50"/>
      <c r="E445" s="50"/>
      <c r="F445" s="50"/>
      <c r="G445" s="50"/>
      <c r="H445" s="50"/>
      <c r="I445" s="50"/>
      <c r="J445" s="50"/>
      <c r="K445" s="52"/>
      <c r="L445" s="50"/>
      <c r="M445" s="53">
        <f t="shared" si="25"/>
        <v>0</v>
      </c>
      <c r="N445" s="21" t="e">
        <f>VLOOKUP(I445,'MÃ '!$A$2:$E$1048576,4,0)</f>
        <v>#N/A</v>
      </c>
      <c r="O445" s="21" t="e">
        <f>VLOOKUP(I445,'MÃ '!$A$2:$E$1048576,5,0)</f>
        <v>#N/A</v>
      </c>
      <c r="P445" s="21" t="str">
        <f t="shared" si="26"/>
        <v>TSG01</v>
      </c>
      <c r="Q445" s="21" t="e">
        <f>DAY(Table01[[#This Row],[NGÀY]])&amp;Table01[[#This Row],[TSG01]]&amp;Table01[[#This Row],[MÃ FAST]]</f>
        <v>#N/A</v>
      </c>
      <c r="R445" s="21" t="e">
        <f>COUNTIF($Q$7:Q445,Q445)&amp;Q445</f>
        <v>#N/A</v>
      </c>
      <c r="S445" s="44">
        <f>IFERROR(VLOOKUP(R445,Table1[[ct2]:[Số lượng]],13,0),0)</f>
        <v>0</v>
      </c>
      <c r="T445" s="45">
        <f>IFERROR(VLOOKUP(R445,Table1[[ct2]:[Giá]],14,0),Table01[[#This Row],[ĐƠN GIÁ]])</f>
        <v>0</v>
      </c>
      <c r="U445" s="45">
        <f t="shared" si="27"/>
        <v>0</v>
      </c>
      <c r="V445" s="32">
        <f t="shared" si="28"/>
        <v>0</v>
      </c>
      <c r="W445" s="45">
        <f>Table01[[#This Row],[THÀNH TIỀN FAST]]-Table01[[#This Row],[THÀNH TIỀN]]</f>
        <v>0</v>
      </c>
      <c r="X445" s="46" t="b">
        <f>Table01[[#This Row],[ĐG FAST]]=Table01[[#This Row],[ĐƠN GIÁ]]</f>
        <v>1</v>
      </c>
      <c r="Y445" s="47" t="b">
        <f>Table01[[#This Row],[THÀNH TIỀN FAST]]=Table01[[#This Row],[THÀNH TIỀN]]</f>
        <v>1</v>
      </c>
      <c r="Z445" s="48"/>
    </row>
    <row r="446" spans="1:26" x14ac:dyDescent="0.2">
      <c r="A446" s="50"/>
      <c r="B446" s="51"/>
      <c r="C446" s="50"/>
      <c r="D446" s="50"/>
      <c r="E446" s="50"/>
      <c r="F446" s="50"/>
      <c r="G446" s="50"/>
      <c r="H446" s="50"/>
      <c r="I446" s="50"/>
      <c r="J446" s="50"/>
      <c r="K446" s="52"/>
      <c r="L446" s="50"/>
      <c r="M446" s="53">
        <f t="shared" si="25"/>
        <v>0</v>
      </c>
      <c r="N446" s="21" t="e">
        <f>VLOOKUP(I446,'MÃ '!$A$2:$E$1048576,4,0)</f>
        <v>#N/A</v>
      </c>
      <c r="O446" s="21" t="e">
        <f>VLOOKUP(I446,'MÃ '!$A$2:$E$1048576,5,0)</f>
        <v>#N/A</v>
      </c>
      <c r="P446" s="21" t="str">
        <f t="shared" si="26"/>
        <v>TSG01</v>
      </c>
      <c r="Q446" s="21" t="e">
        <f>DAY(Table01[[#This Row],[NGÀY]])&amp;Table01[[#This Row],[TSG01]]&amp;Table01[[#This Row],[MÃ FAST]]</f>
        <v>#N/A</v>
      </c>
      <c r="R446" s="21" t="e">
        <f>COUNTIF($Q$7:Q446,Q446)&amp;Q446</f>
        <v>#N/A</v>
      </c>
      <c r="S446" s="44">
        <f>IFERROR(VLOOKUP(R446,Table1[[ct2]:[Số lượng]],13,0),0)</f>
        <v>0</v>
      </c>
      <c r="T446" s="45">
        <f>IFERROR(VLOOKUP(R446,Table1[[ct2]:[Giá]],14,0),Table01[[#This Row],[ĐƠN GIÁ]])</f>
        <v>0</v>
      </c>
      <c r="U446" s="45">
        <f t="shared" si="27"/>
        <v>0</v>
      </c>
      <c r="V446" s="32">
        <f t="shared" si="28"/>
        <v>0</v>
      </c>
      <c r="W446" s="45">
        <f>Table01[[#This Row],[THÀNH TIỀN FAST]]-Table01[[#This Row],[THÀNH TIỀN]]</f>
        <v>0</v>
      </c>
      <c r="X446" s="46" t="b">
        <f>Table01[[#This Row],[ĐG FAST]]=Table01[[#This Row],[ĐƠN GIÁ]]</f>
        <v>1</v>
      </c>
      <c r="Y446" s="47" t="b">
        <f>Table01[[#This Row],[THÀNH TIỀN FAST]]=Table01[[#This Row],[THÀNH TIỀN]]</f>
        <v>1</v>
      </c>
      <c r="Z446" s="48"/>
    </row>
    <row r="447" spans="1:26" x14ac:dyDescent="0.2">
      <c r="A447" s="50"/>
      <c r="B447" s="51"/>
      <c r="C447" s="50"/>
      <c r="D447" s="50"/>
      <c r="E447" s="50"/>
      <c r="F447" s="50"/>
      <c r="G447" s="50"/>
      <c r="H447" s="50"/>
      <c r="I447" s="50"/>
      <c r="J447" s="50"/>
      <c r="K447" s="52"/>
      <c r="L447" s="50"/>
      <c r="M447" s="53">
        <f t="shared" si="25"/>
        <v>0</v>
      </c>
      <c r="N447" s="21" t="e">
        <f>VLOOKUP(I447,'MÃ '!$A$2:$E$1048576,4,0)</f>
        <v>#N/A</v>
      </c>
      <c r="O447" s="21" t="e">
        <f>VLOOKUP(I447,'MÃ '!$A$2:$E$1048576,5,0)</f>
        <v>#N/A</v>
      </c>
      <c r="P447" s="21" t="str">
        <f t="shared" si="26"/>
        <v>TSG01</v>
      </c>
      <c r="Q447" s="21" t="e">
        <f>DAY(Table01[[#This Row],[NGÀY]])&amp;Table01[[#This Row],[TSG01]]&amp;Table01[[#This Row],[MÃ FAST]]</f>
        <v>#N/A</v>
      </c>
      <c r="R447" s="21" t="e">
        <f>COUNTIF($Q$7:Q447,Q447)&amp;Q447</f>
        <v>#N/A</v>
      </c>
      <c r="S447" s="44">
        <f>IFERROR(VLOOKUP(R447,Table1[[ct2]:[Số lượng]],13,0),0)</f>
        <v>0</v>
      </c>
      <c r="T447" s="45">
        <f>IFERROR(VLOOKUP(R447,Table1[[ct2]:[Giá]],14,0),Table01[[#This Row],[ĐƠN GIÁ]])</f>
        <v>0</v>
      </c>
      <c r="U447" s="45">
        <f t="shared" si="27"/>
        <v>0</v>
      </c>
      <c r="V447" s="32">
        <f t="shared" si="28"/>
        <v>0</v>
      </c>
      <c r="W447" s="45">
        <f>Table01[[#This Row],[THÀNH TIỀN FAST]]-Table01[[#This Row],[THÀNH TIỀN]]</f>
        <v>0</v>
      </c>
      <c r="X447" s="46" t="b">
        <f>Table01[[#This Row],[ĐG FAST]]=Table01[[#This Row],[ĐƠN GIÁ]]</f>
        <v>1</v>
      </c>
      <c r="Y447" s="47" t="b">
        <f>Table01[[#This Row],[THÀNH TIỀN FAST]]=Table01[[#This Row],[THÀNH TIỀN]]</f>
        <v>1</v>
      </c>
      <c r="Z447" s="48"/>
    </row>
    <row r="448" spans="1:26" x14ac:dyDescent="0.2">
      <c r="A448" s="50"/>
      <c r="B448" s="51"/>
      <c r="C448" s="50"/>
      <c r="D448" s="50"/>
      <c r="E448" s="50"/>
      <c r="F448" s="50"/>
      <c r="G448" s="50"/>
      <c r="H448" s="50"/>
      <c r="I448" s="50"/>
      <c r="J448" s="50"/>
      <c r="K448" s="52"/>
      <c r="L448" s="50"/>
      <c r="M448" s="53">
        <f t="shared" si="25"/>
        <v>0</v>
      </c>
      <c r="N448" s="21" t="e">
        <f>VLOOKUP(I448,'MÃ '!$A$2:$E$1048576,4,0)</f>
        <v>#N/A</v>
      </c>
      <c r="O448" s="21" t="e">
        <f>VLOOKUP(I448,'MÃ '!$A$2:$E$1048576,5,0)</f>
        <v>#N/A</v>
      </c>
      <c r="P448" s="21" t="str">
        <f t="shared" si="26"/>
        <v>TSG01</v>
      </c>
      <c r="Q448" s="21" t="e">
        <f>DAY(Table01[[#This Row],[NGÀY]])&amp;Table01[[#This Row],[TSG01]]&amp;Table01[[#This Row],[MÃ FAST]]</f>
        <v>#N/A</v>
      </c>
      <c r="R448" s="21" t="e">
        <f>COUNTIF($Q$7:Q448,Q448)&amp;Q448</f>
        <v>#N/A</v>
      </c>
      <c r="S448" s="44">
        <f>IFERROR(VLOOKUP(R448,Table1[[ct2]:[Số lượng]],13,0),0)</f>
        <v>0</v>
      </c>
      <c r="T448" s="45">
        <f>IFERROR(VLOOKUP(R448,Table1[[ct2]:[Giá]],14,0),Table01[[#This Row],[ĐƠN GIÁ]])</f>
        <v>0</v>
      </c>
      <c r="U448" s="45">
        <f t="shared" si="27"/>
        <v>0</v>
      </c>
      <c r="V448" s="32">
        <f t="shared" si="28"/>
        <v>0</v>
      </c>
      <c r="W448" s="45">
        <f>Table01[[#This Row],[THÀNH TIỀN FAST]]-Table01[[#This Row],[THÀNH TIỀN]]</f>
        <v>0</v>
      </c>
      <c r="X448" s="46" t="b">
        <f>Table01[[#This Row],[ĐG FAST]]=Table01[[#This Row],[ĐƠN GIÁ]]</f>
        <v>1</v>
      </c>
      <c r="Y448" s="47" t="b">
        <f>Table01[[#This Row],[THÀNH TIỀN FAST]]=Table01[[#This Row],[THÀNH TIỀN]]</f>
        <v>1</v>
      </c>
      <c r="Z448" s="48"/>
    </row>
    <row r="449" spans="1:26" x14ac:dyDescent="0.2">
      <c r="A449" s="50"/>
      <c r="B449" s="51"/>
      <c r="C449" s="50"/>
      <c r="D449" s="50"/>
      <c r="E449" s="50"/>
      <c r="F449" s="50"/>
      <c r="G449" s="50"/>
      <c r="H449" s="50"/>
      <c r="I449" s="50"/>
      <c r="J449" s="50"/>
      <c r="K449" s="52"/>
      <c r="L449" s="50"/>
      <c r="M449" s="53">
        <f t="shared" si="25"/>
        <v>0</v>
      </c>
      <c r="N449" s="21" t="e">
        <f>VLOOKUP(I449,'MÃ '!$A$2:$E$1048576,4,0)</f>
        <v>#N/A</v>
      </c>
      <c r="O449" s="21" t="e">
        <f>VLOOKUP(I449,'MÃ '!$A$2:$E$1048576,5,0)</f>
        <v>#N/A</v>
      </c>
      <c r="P449" s="21" t="str">
        <f t="shared" si="26"/>
        <v>TSG01</v>
      </c>
      <c r="Q449" s="21" t="e">
        <f>DAY(Table01[[#This Row],[NGÀY]])&amp;Table01[[#This Row],[TSG01]]&amp;Table01[[#This Row],[MÃ FAST]]</f>
        <v>#N/A</v>
      </c>
      <c r="R449" s="21" t="e">
        <f>COUNTIF($Q$7:Q449,Q449)&amp;Q449</f>
        <v>#N/A</v>
      </c>
      <c r="S449" s="44">
        <f>IFERROR(VLOOKUP(R449,Table1[[ct2]:[Số lượng]],13,0),0)</f>
        <v>0</v>
      </c>
      <c r="T449" s="45">
        <f>IFERROR(VLOOKUP(R449,Table1[[ct2]:[Giá]],14,0),Table01[[#This Row],[ĐƠN GIÁ]])</f>
        <v>0</v>
      </c>
      <c r="U449" s="45">
        <f t="shared" si="27"/>
        <v>0</v>
      </c>
      <c r="V449" s="32">
        <f t="shared" si="28"/>
        <v>0</v>
      </c>
      <c r="W449" s="45">
        <f>Table01[[#This Row],[THÀNH TIỀN FAST]]-Table01[[#This Row],[THÀNH TIỀN]]</f>
        <v>0</v>
      </c>
      <c r="X449" s="46" t="b">
        <f>Table01[[#This Row],[ĐG FAST]]=Table01[[#This Row],[ĐƠN GIÁ]]</f>
        <v>1</v>
      </c>
      <c r="Y449" s="47" t="b">
        <f>Table01[[#This Row],[THÀNH TIỀN FAST]]=Table01[[#This Row],[THÀNH TIỀN]]</f>
        <v>1</v>
      </c>
      <c r="Z449" s="48"/>
    </row>
    <row r="450" spans="1:26" x14ac:dyDescent="0.2">
      <c r="A450" s="50"/>
      <c r="B450" s="51"/>
      <c r="C450" s="50"/>
      <c r="D450" s="50"/>
      <c r="E450" s="50"/>
      <c r="F450" s="50"/>
      <c r="G450" s="50"/>
      <c r="H450" s="50"/>
      <c r="I450" s="50"/>
      <c r="J450" s="50"/>
      <c r="K450" s="52"/>
      <c r="L450" s="50"/>
      <c r="M450" s="53">
        <f t="shared" si="25"/>
        <v>0</v>
      </c>
      <c r="N450" s="21" t="e">
        <f>VLOOKUP(I450,'MÃ '!$A$2:$E$1048576,4,0)</f>
        <v>#N/A</v>
      </c>
      <c r="O450" s="21" t="e">
        <f>VLOOKUP(I450,'MÃ '!$A$2:$E$1048576,5,0)</f>
        <v>#N/A</v>
      </c>
      <c r="P450" s="21" t="str">
        <f t="shared" si="26"/>
        <v>TSG01</v>
      </c>
      <c r="Q450" s="21" t="e">
        <f>DAY(Table01[[#This Row],[NGÀY]])&amp;Table01[[#This Row],[TSG01]]&amp;Table01[[#This Row],[MÃ FAST]]</f>
        <v>#N/A</v>
      </c>
      <c r="R450" s="21" t="e">
        <f>COUNTIF($Q$7:Q450,Q450)&amp;Q450</f>
        <v>#N/A</v>
      </c>
      <c r="S450" s="44">
        <f>IFERROR(VLOOKUP(R450,Table1[[ct2]:[Số lượng]],13,0),0)</f>
        <v>0</v>
      </c>
      <c r="T450" s="45">
        <f>IFERROR(VLOOKUP(R450,Table1[[ct2]:[Giá]],14,0),Table01[[#This Row],[ĐƠN GIÁ]])</f>
        <v>0</v>
      </c>
      <c r="U450" s="45">
        <f t="shared" si="27"/>
        <v>0</v>
      </c>
      <c r="V450" s="32">
        <f t="shared" si="28"/>
        <v>0</v>
      </c>
      <c r="W450" s="45">
        <f>Table01[[#This Row],[THÀNH TIỀN FAST]]-Table01[[#This Row],[THÀNH TIỀN]]</f>
        <v>0</v>
      </c>
      <c r="X450" s="46" t="b">
        <f>Table01[[#This Row],[ĐG FAST]]=Table01[[#This Row],[ĐƠN GIÁ]]</f>
        <v>1</v>
      </c>
      <c r="Y450" s="47" t="b">
        <f>Table01[[#This Row],[THÀNH TIỀN FAST]]=Table01[[#This Row],[THÀNH TIỀN]]</f>
        <v>1</v>
      </c>
      <c r="Z450" s="48"/>
    </row>
    <row r="451" spans="1:26" x14ac:dyDescent="0.2">
      <c r="A451" s="50"/>
      <c r="B451" s="51"/>
      <c r="C451" s="50"/>
      <c r="D451" s="50"/>
      <c r="E451" s="50"/>
      <c r="F451" s="50"/>
      <c r="G451" s="50"/>
      <c r="H451" s="50"/>
      <c r="I451" s="50"/>
      <c r="J451" s="50"/>
      <c r="K451" s="52"/>
      <c r="L451" s="50"/>
      <c r="M451" s="53">
        <f t="shared" si="25"/>
        <v>0</v>
      </c>
      <c r="N451" s="21" t="e">
        <f>VLOOKUP(I451,'MÃ '!$A$2:$E$1048576,4,0)</f>
        <v>#N/A</v>
      </c>
      <c r="O451" s="21" t="e">
        <f>VLOOKUP(I451,'MÃ '!$A$2:$E$1048576,5,0)</f>
        <v>#N/A</v>
      </c>
      <c r="P451" s="21" t="str">
        <f t="shared" si="26"/>
        <v>TSG01</v>
      </c>
      <c r="Q451" s="21" t="e">
        <f>DAY(Table01[[#This Row],[NGÀY]])&amp;Table01[[#This Row],[TSG01]]&amp;Table01[[#This Row],[MÃ FAST]]</f>
        <v>#N/A</v>
      </c>
      <c r="R451" s="21" t="e">
        <f>COUNTIF($Q$7:Q451,Q451)&amp;Q451</f>
        <v>#N/A</v>
      </c>
      <c r="S451" s="44">
        <f>IFERROR(VLOOKUP(R451,Table1[[ct2]:[Số lượng]],13,0),0)</f>
        <v>0</v>
      </c>
      <c r="T451" s="45">
        <f>IFERROR(VLOOKUP(R451,Table1[[ct2]:[Giá]],14,0),Table01[[#This Row],[ĐƠN GIÁ]])</f>
        <v>0</v>
      </c>
      <c r="U451" s="45">
        <f t="shared" si="27"/>
        <v>0</v>
      </c>
      <c r="V451" s="32">
        <f t="shared" si="28"/>
        <v>0</v>
      </c>
      <c r="W451" s="45">
        <f>Table01[[#This Row],[THÀNH TIỀN FAST]]-Table01[[#This Row],[THÀNH TIỀN]]</f>
        <v>0</v>
      </c>
      <c r="X451" s="46" t="b">
        <f>Table01[[#This Row],[ĐG FAST]]=Table01[[#This Row],[ĐƠN GIÁ]]</f>
        <v>1</v>
      </c>
      <c r="Y451" s="47" t="b">
        <f>Table01[[#This Row],[THÀNH TIỀN FAST]]=Table01[[#This Row],[THÀNH TIỀN]]</f>
        <v>1</v>
      </c>
      <c r="Z451" s="48"/>
    </row>
    <row r="452" spans="1:26" x14ac:dyDescent="0.2">
      <c r="A452" s="50"/>
      <c r="B452" s="51"/>
      <c r="C452" s="50"/>
      <c r="D452" s="50"/>
      <c r="E452" s="50"/>
      <c r="F452" s="50"/>
      <c r="G452" s="50"/>
      <c r="H452" s="50"/>
      <c r="I452" s="50"/>
      <c r="J452" s="50"/>
      <c r="K452" s="52"/>
      <c r="L452" s="50"/>
      <c r="M452" s="53">
        <f t="shared" si="25"/>
        <v>0</v>
      </c>
      <c r="N452" s="21" t="e">
        <f>VLOOKUP(I452,'MÃ '!$A$2:$E$1048576,4,0)</f>
        <v>#N/A</v>
      </c>
      <c r="O452" s="21" t="e">
        <f>VLOOKUP(I452,'MÃ '!$A$2:$E$1048576,5,0)</f>
        <v>#N/A</v>
      </c>
      <c r="P452" s="21" t="str">
        <f t="shared" si="26"/>
        <v>TSG01</v>
      </c>
      <c r="Q452" s="21" t="e">
        <f>DAY(Table01[[#This Row],[NGÀY]])&amp;Table01[[#This Row],[TSG01]]&amp;Table01[[#This Row],[MÃ FAST]]</f>
        <v>#N/A</v>
      </c>
      <c r="R452" s="21" t="e">
        <f>COUNTIF($Q$7:Q452,Q452)&amp;Q452</f>
        <v>#N/A</v>
      </c>
      <c r="S452" s="44">
        <f>IFERROR(VLOOKUP(R452,Table1[[ct2]:[Số lượng]],13,0),0)</f>
        <v>0</v>
      </c>
      <c r="T452" s="45">
        <f>IFERROR(VLOOKUP(R452,Table1[[ct2]:[Giá]],14,0),Table01[[#This Row],[ĐƠN GIÁ]])</f>
        <v>0</v>
      </c>
      <c r="U452" s="45">
        <f t="shared" si="27"/>
        <v>0</v>
      </c>
      <c r="V452" s="32">
        <f t="shared" si="28"/>
        <v>0</v>
      </c>
      <c r="W452" s="45">
        <f>Table01[[#This Row],[THÀNH TIỀN FAST]]-Table01[[#This Row],[THÀNH TIỀN]]</f>
        <v>0</v>
      </c>
      <c r="X452" s="46" t="b">
        <f>Table01[[#This Row],[ĐG FAST]]=Table01[[#This Row],[ĐƠN GIÁ]]</f>
        <v>1</v>
      </c>
      <c r="Y452" s="47" t="b">
        <f>Table01[[#This Row],[THÀNH TIỀN FAST]]=Table01[[#This Row],[THÀNH TIỀN]]</f>
        <v>1</v>
      </c>
      <c r="Z452" s="48"/>
    </row>
    <row r="453" spans="1:26" x14ac:dyDescent="0.2">
      <c r="A453" s="50"/>
      <c r="B453" s="51"/>
      <c r="C453" s="50"/>
      <c r="D453" s="50"/>
      <c r="E453" s="50"/>
      <c r="F453" s="50"/>
      <c r="G453" s="50"/>
      <c r="H453" s="50"/>
      <c r="I453" s="50"/>
      <c r="J453" s="50"/>
      <c r="K453" s="52"/>
      <c r="L453" s="50"/>
      <c r="M453" s="53">
        <f t="shared" si="25"/>
        <v>0</v>
      </c>
      <c r="N453" s="21" t="e">
        <f>VLOOKUP(I453,'MÃ '!$A$2:$E$1048576,4,0)</f>
        <v>#N/A</v>
      </c>
      <c r="O453" s="21" t="e">
        <f>VLOOKUP(I453,'MÃ '!$A$2:$E$1048576,5,0)</f>
        <v>#N/A</v>
      </c>
      <c r="P453" s="21" t="str">
        <f t="shared" si="26"/>
        <v>TSG01</v>
      </c>
      <c r="Q453" s="21" t="e">
        <f>DAY(Table01[[#This Row],[NGÀY]])&amp;Table01[[#This Row],[TSG01]]&amp;Table01[[#This Row],[MÃ FAST]]</f>
        <v>#N/A</v>
      </c>
      <c r="R453" s="21" t="e">
        <f>COUNTIF($Q$7:Q453,Q453)&amp;Q453</f>
        <v>#N/A</v>
      </c>
      <c r="S453" s="44">
        <f>IFERROR(VLOOKUP(R453,Table1[[ct2]:[Số lượng]],13,0),0)</f>
        <v>0</v>
      </c>
      <c r="T453" s="45">
        <f>IFERROR(VLOOKUP(R453,Table1[[ct2]:[Giá]],14,0),Table01[[#This Row],[ĐƠN GIÁ]])</f>
        <v>0</v>
      </c>
      <c r="U453" s="45">
        <f t="shared" si="27"/>
        <v>0</v>
      </c>
      <c r="V453" s="32">
        <f t="shared" si="28"/>
        <v>0</v>
      </c>
      <c r="W453" s="45">
        <f>Table01[[#This Row],[THÀNH TIỀN FAST]]-Table01[[#This Row],[THÀNH TIỀN]]</f>
        <v>0</v>
      </c>
      <c r="X453" s="46" t="b">
        <f>Table01[[#This Row],[ĐG FAST]]=Table01[[#This Row],[ĐƠN GIÁ]]</f>
        <v>1</v>
      </c>
      <c r="Y453" s="47" t="b">
        <f>Table01[[#This Row],[THÀNH TIỀN FAST]]=Table01[[#This Row],[THÀNH TIỀN]]</f>
        <v>1</v>
      </c>
      <c r="Z453" s="48"/>
    </row>
    <row r="454" spans="1:26" x14ac:dyDescent="0.2">
      <c r="A454" s="50"/>
      <c r="B454" s="51"/>
      <c r="C454" s="50"/>
      <c r="D454" s="50"/>
      <c r="E454" s="50"/>
      <c r="F454" s="50"/>
      <c r="G454" s="50"/>
      <c r="H454" s="50"/>
      <c r="I454" s="50"/>
      <c r="J454" s="50"/>
      <c r="K454" s="52"/>
      <c r="L454" s="50"/>
      <c r="M454" s="53">
        <f t="shared" si="25"/>
        <v>0</v>
      </c>
      <c r="N454" s="21" t="e">
        <f>VLOOKUP(I454,'MÃ '!$A$2:$E$1048576,4,0)</f>
        <v>#N/A</v>
      </c>
      <c r="O454" s="21" t="e">
        <f>VLOOKUP(I454,'MÃ '!$A$2:$E$1048576,5,0)</f>
        <v>#N/A</v>
      </c>
      <c r="P454" s="21" t="str">
        <f t="shared" si="26"/>
        <v>TSG01</v>
      </c>
      <c r="Q454" s="21" t="e">
        <f>DAY(Table01[[#This Row],[NGÀY]])&amp;Table01[[#This Row],[TSG01]]&amp;Table01[[#This Row],[MÃ FAST]]</f>
        <v>#N/A</v>
      </c>
      <c r="R454" s="21" t="e">
        <f>COUNTIF($Q$7:Q454,Q454)&amp;Q454</f>
        <v>#N/A</v>
      </c>
      <c r="S454" s="44">
        <f>IFERROR(VLOOKUP(R454,Table1[[ct2]:[Số lượng]],13,0),0)</f>
        <v>0</v>
      </c>
      <c r="T454" s="45">
        <f>IFERROR(VLOOKUP(R454,Table1[[ct2]:[Giá]],14,0),Table01[[#This Row],[ĐƠN GIÁ]])</f>
        <v>0</v>
      </c>
      <c r="U454" s="45">
        <f t="shared" si="27"/>
        <v>0</v>
      </c>
      <c r="V454" s="32">
        <f t="shared" si="28"/>
        <v>0</v>
      </c>
      <c r="W454" s="45">
        <f>Table01[[#This Row],[THÀNH TIỀN FAST]]-Table01[[#This Row],[THÀNH TIỀN]]</f>
        <v>0</v>
      </c>
      <c r="X454" s="46" t="b">
        <f>Table01[[#This Row],[ĐG FAST]]=Table01[[#This Row],[ĐƠN GIÁ]]</f>
        <v>1</v>
      </c>
      <c r="Y454" s="47" t="b">
        <f>Table01[[#This Row],[THÀNH TIỀN FAST]]=Table01[[#This Row],[THÀNH TIỀN]]</f>
        <v>1</v>
      </c>
      <c r="Z454" s="48"/>
    </row>
    <row r="455" spans="1:26" x14ac:dyDescent="0.2">
      <c r="A455" s="50"/>
      <c r="B455" s="51"/>
      <c r="C455" s="50"/>
      <c r="D455" s="50"/>
      <c r="E455" s="50"/>
      <c r="F455" s="50"/>
      <c r="G455" s="50"/>
      <c r="H455" s="50"/>
      <c r="I455" s="50"/>
      <c r="J455" s="50"/>
      <c r="K455" s="52"/>
      <c r="L455" s="50"/>
      <c r="M455" s="53">
        <f t="shared" ref="M455:M518" si="29">K455*L455</f>
        <v>0</v>
      </c>
      <c r="N455" s="21" t="e">
        <f>VLOOKUP(I455,'MÃ '!$A$2:$E$1048576,4,0)</f>
        <v>#N/A</v>
      </c>
      <c r="O455" s="21" t="e">
        <f>VLOOKUP(I455,'MÃ '!$A$2:$E$1048576,5,0)</f>
        <v>#N/A</v>
      </c>
      <c r="P455" s="21" t="str">
        <f t="shared" si="26"/>
        <v>TSG01</v>
      </c>
      <c r="Q455" s="21" t="e">
        <f>DAY(Table01[[#This Row],[NGÀY]])&amp;Table01[[#This Row],[TSG01]]&amp;Table01[[#This Row],[MÃ FAST]]</f>
        <v>#N/A</v>
      </c>
      <c r="R455" s="21" t="e">
        <f>COUNTIF($Q$7:Q455,Q455)&amp;Q455</f>
        <v>#N/A</v>
      </c>
      <c r="S455" s="44">
        <f>IFERROR(VLOOKUP(R455,Table1[[ct2]:[Số lượng]],13,0),0)</f>
        <v>0</v>
      </c>
      <c r="T455" s="45">
        <f>IFERROR(VLOOKUP(R455,Table1[[ct2]:[Giá]],14,0),Table01[[#This Row],[ĐƠN GIÁ]])</f>
        <v>0</v>
      </c>
      <c r="U455" s="45">
        <f t="shared" si="27"/>
        <v>0</v>
      </c>
      <c r="V455" s="32">
        <f t="shared" si="28"/>
        <v>0</v>
      </c>
      <c r="W455" s="45">
        <f>Table01[[#This Row],[THÀNH TIỀN FAST]]-Table01[[#This Row],[THÀNH TIỀN]]</f>
        <v>0</v>
      </c>
      <c r="X455" s="46" t="b">
        <f>Table01[[#This Row],[ĐG FAST]]=Table01[[#This Row],[ĐƠN GIÁ]]</f>
        <v>1</v>
      </c>
      <c r="Y455" s="47" t="b">
        <f>Table01[[#This Row],[THÀNH TIỀN FAST]]=Table01[[#This Row],[THÀNH TIỀN]]</f>
        <v>1</v>
      </c>
      <c r="Z455" s="48"/>
    </row>
    <row r="456" spans="1:26" x14ac:dyDescent="0.2">
      <c r="A456" s="50"/>
      <c r="B456" s="51"/>
      <c r="C456" s="50"/>
      <c r="D456" s="50"/>
      <c r="E456" s="50"/>
      <c r="F456" s="50"/>
      <c r="G456" s="50"/>
      <c r="H456" s="50"/>
      <c r="I456" s="50"/>
      <c r="J456" s="50"/>
      <c r="K456" s="52"/>
      <c r="L456" s="50"/>
      <c r="M456" s="53">
        <f t="shared" si="29"/>
        <v>0</v>
      </c>
      <c r="N456" s="21" t="e">
        <f>VLOOKUP(I456,'MÃ '!$A$2:$E$1048576,4,0)</f>
        <v>#N/A</v>
      </c>
      <c r="O456" s="21" t="e">
        <f>VLOOKUP(I456,'MÃ '!$A$2:$E$1048576,5,0)</f>
        <v>#N/A</v>
      </c>
      <c r="P456" s="21" t="str">
        <f t="shared" ref="P456:P519" si="30">$P$6</f>
        <v>TSG01</v>
      </c>
      <c r="Q456" s="21" t="e">
        <f>DAY(Table01[[#This Row],[NGÀY]])&amp;Table01[[#This Row],[TSG01]]&amp;Table01[[#This Row],[MÃ FAST]]</f>
        <v>#N/A</v>
      </c>
      <c r="R456" s="21" t="e">
        <f>COUNTIF($Q$7:Q456,Q456)&amp;Q456</f>
        <v>#N/A</v>
      </c>
      <c r="S456" s="44">
        <f>IFERROR(VLOOKUP(R456,Table1[[ct2]:[Số lượng]],13,0),0)</f>
        <v>0</v>
      </c>
      <c r="T456" s="45">
        <f>IFERROR(VLOOKUP(R456,Table1[[ct2]:[Giá]],14,0),Table01[[#This Row],[ĐƠN GIÁ]])</f>
        <v>0</v>
      </c>
      <c r="U456" s="45">
        <f t="shared" ref="U456:U519" si="31">IFERROR((T456*S456),"0")</f>
        <v>0</v>
      </c>
      <c r="V456" s="32">
        <f t="shared" ref="V456:V519" si="32">S456-K456</f>
        <v>0</v>
      </c>
      <c r="W456" s="45">
        <f>Table01[[#This Row],[THÀNH TIỀN FAST]]-Table01[[#This Row],[THÀNH TIỀN]]</f>
        <v>0</v>
      </c>
      <c r="X456" s="46" t="b">
        <f>Table01[[#This Row],[ĐG FAST]]=Table01[[#This Row],[ĐƠN GIÁ]]</f>
        <v>1</v>
      </c>
      <c r="Y456" s="47" t="b">
        <f>Table01[[#This Row],[THÀNH TIỀN FAST]]=Table01[[#This Row],[THÀNH TIỀN]]</f>
        <v>1</v>
      </c>
      <c r="Z456" s="48"/>
    </row>
    <row r="457" spans="1:26" x14ac:dyDescent="0.2">
      <c r="A457" s="50"/>
      <c r="B457" s="51"/>
      <c r="C457" s="50"/>
      <c r="D457" s="50"/>
      <c r="E457" s="50"/>
      <c r="F457" s="50"/>
      <c r="G457" s="50"/>
      <c r="H457" s="50"/>
      <c r="I457" s="50"/>
      <c r="J457" s="50"/>
      <c r="K457" s="52"/>
      <c r="L457" s="50"/>
      <c r="M457" s="53">
        <f t="shared" si="29"/>
        <v>0</v>
      </c>
      <c r="N457" s="21" t="e">
        <f>VLOOKUP(I457,'MÃ '!$A$2:$E$1048576,4,0)</f>
        <v>#N/A</v>
      </c>
      <c r="O457" s="21" t="e">
        <f>VLOOKUP(I457,'MÃ '!$A$2:$E$1048576,5,0)</f>
        <v>#N/A</v>
      </c>
      <c r="P457" s="21" t="str">
        <f t="shared" si="30"/>
        <v>TSG01</v>
      </c>
      <c r="Q457" s="21" t="e">
        <f>DAY(Table01[[#This Row],[NGÀY]])&amp;Table01[[#This Row],[TSG01]]&amp;Table01[[#This Row],[MÃ FAST]]</f>
        <v>#N/A</v>
      </c>
      <c r="R457" s="21" t="e">
        <f>COUNTIF($Q$7:Q457,Q457)&amp;Q457</f>
        <v>#N/A</v>
      </c>
      <c r="S457" s="44">
        <f>IFERROR(VLOOKUP(R457,Table1[[ct2]:[Số lượng]],13,0),0)</f>
        <v>0</v>
      </c>
      <c r="T457" s="45">
        <f>IFERROR(VLOOKUP(R457,Table1[[ct2]:[Giá]],14,0),Table01[[#This Row],[ĐƠN GIÁ]])</f>
        <v>0</v>
      </c>
      <c r="U457" s="45">
        <f t="shared" si="31"/>
        <v>0</v>
      </c>
      <c r="V457" s="32">
        <f t="shared" si="32"/>
        <v>0</v>
      </c>
      <c r="W457" s="45">
        <f>Table01[[#This Row],[THÀNH TIỀN FAST]]-Table01[[#This Row],[THÀNH TIỀN]]</f>
        <v>0</v>
      </c>
      <c r="X457" s="46" t="b">
        <f>Table01[[#This Row],[ĐG FAST]]=Table01[[#This Row],[ĐƠN GIÁ]]</f>
        <v>1</v>
      </c>
      <c r="Y457" s="47" t="b">
        <f>Table01[[#This Row],[THÀNH TIỀN FAST]]=Table01[[#This Row],[THÀNH TIỀN]]</f>
        <v>1</v>
      </c>
      <c r="Z457" s="48"/>
    </row>
    <row r="458" spans="1:26" x14ac:dyDescent="0.2">
      <c r="A458" s="50"/>
      <c r="B458" s="51"/>
      <c r="C458" s="50"/>
      <c r="D458" s="50"/>
      <c r="E458" s="50"/>
      <c r="F458" s="50"/>
      <c r="G458" s="50"/>
      <c r="H458" s="50"/>
      <c r="I458" s="50"/>
      <c r="J458" s="50"/>
      <c r="K458" s="52"/>
      <c r="L458" s="50"/>
      <c r="M458" s="53">
        <f t="shared" si="29"/>
        <v>0</v>
      </c>
      <c r="N458" s="21" t="e">
        <f>VLOOKUP(I458,'MÃ '!$A$2:$E$1048576,4,0)</f>
        <v>#N/A</v>
      </c>
      <c r="O458" s="21" t="e">
        <f>VLOOKUP(I458,'MÃ '!$A$2:$E$1048576,5,0)</f>
        <v>#N/A</v>
      </c>
      <c r="P458" s="21" t="str">
        <f t="shared" si="30"/>
        <v>TSG01</v>
      </c>
      <c r="Q458" s="21" t="e">
        <f>DAY(Table01[[#This Row],[NGÀY]])&amp;Table01[[#This Row],[TSG01]]&amp;Table01[[#This Row],[MÃ FAST]]</f>
        <v>#N/A</v>
      </c>
      <c r="R458" s="21" t="e">
        <f>COUNTIF($Q$7:Q458,Q458)&amp;Q458</f>
        <v>#N/A</v>
      </c>
      <c r="S458" s="44">
        <f>IFERROR(VLOOKUP(R458,Table1[[ct2]:[Số lượng]],13,0),0)</f>
        <v>0</v>
      </c>
      <c r="T458" s="45">
        <f>IFERROR(VLOOKUP(R458,Table1[[ct2]:[Giá]],14,0),Table01[[#This Row],[ĐƠN GIÁ]])</f>
        <v>0</v>
      </c>
      <c r="U458" s="45">
        <f t="shared" si="31"/>
        <v>0</v>
      </c>
      <c r="V458" s="32">
        <f t="shared" si="32"/>
        <v>0</v>
      </c>
      <c r="W458" s="45">
        <f>Table01[[#This Row],[THÀNH TIỀN FAST]]-Table01[[#This Row],[THÀNH TIỀN]]</f>
        <v>0</v>
      </c>
      <c r="X458" s="46" t="b">
        <f>Table01[[#This Row],[ĐG FAST]]=Table01[[#This Row],[ĐƠN GIÁ]]</f>
        <v>1</v>
      </c>
      <c r="Y458" s="47" t="b">
        <f>Table01[[#This Row],[THÀNH TIỀN FAST]]=Table01[[#This Row],[THÀNH TIỀN]]</f>
        <v>1</v>
      </c>
      <c r="Z458" s="48"/>
    </row>
    <row r="459" spans="1:26" x14ac:dyDescent="0.2">
      <c r="A459" s="50"/>
      <c r="B459" s="51"/>
      <c r="C459" s="50"/>
      <c r="D459" s="50"/>
      <c r="E459" s="50"/>
      <c r="F459" s="50"/>
      <c r="G459" s="50"/>
      <c r="H459" s="50"/>
      <c r="I459" s="50"/>
      <c r="J459" s="50"/>
      <c r="K459" s="52"/>
      <c r="L459" s="50"/>
      <c r="M459" s="53">
        <f t="shared" si="29"/>
        <v>0</v>
      </c>
      <c r="N459" s="21" t="e">
        <f>VLOOKUP(I459,'MÃ '!$A$2:$E$1048576,4,0)</f>
        <v>#N/A</v>
      </c>
      <c r="O459" s="21" t="e">
        <f>VLOOKUP(I459,'MÃ '!$A$2:$E$1048576,5,0)</f>
        <v>#N/A</v>
      </c>
      <c r="P459" s="21" t="str">
        <f t="shared" si="30"/>
        <v>TSG01</v>
      </c>
      <c r="Q459" s="21" t="e">
        <f>DAY(Table01[[#This Row],[NGÀY]])&amp;Table01[[#This Row],[TSG01]]&amp;Table01[[#This Row],[MÃ FAST]]</f>
        <v>#N/A</v>
      </c>
      <c r="R459" s="21" t="e">
        <f>COUNTIF($Q$7:Q459,Q459)&amp;Q459</f>
        <v>#N/A</v>
      </c>
      <c r="S459" s="44">
        <f>IFERROR(VLOOKUP(R459,Table1[[ct2]:[Số lượng]],13,0),0)</f>
        <v>0</v>
      </c>
      <c r="T459" s="45">
        <f>IFERROR(VLOOKUP(R459,Table1[[ct2]:[Giá]],14,0),Table01[[#This Row],[ĐƠN GIÁ]])</f>
        <v>0</v>
      </c>
      <c r="U459" s="45">
        <f t="shared" si="31"/>
        <v>0</v>
      </c>
      <c r="V459" s="32">
        <f t="shared" si="32"/>
        <v>0</v>
      </c>
      <c r="W459" s="45">
        <f>Table01[[#This Row],[THÀNH TIỀN FAST]]-Table01[[#This Row],[THÀNH TIỀN]]</f>
        <v>0</v>
      </c>
      <c r="X459" s="46" t="b">
        <f>Table01[[#This Row],[ĐG FAST]]=Table01[[#This Row],[ĐƠN GIÁ]]</f>
        <v>1</v>
      </c>
      <c r="Y459" s="47" t="b">
        <f>Table01[[#This Row],[THÀNH TIỀN FAST]]=Table01[[#This Row],[THÀNH TIỀN]]</f>
        <v>1</v>
      </c>
      <c r="Z459" s="48"/>
    </row>
    <row r="460" spans="1:26" x14ac:dyDescent="0.2">
      <c r="A460" s="50"/>
      <c r="B460" s="51"/>
      <c r="C460" s="50"/>
      <c r="D460" s="50"/>
      <c r="E460" s="50"/>
      <c r="F460" s="50"/>
      <c r="G460" s="50"/>
      <c r="H460" s="50"/>
      <c r="I460" s="50"/>
      <c r="J460" s="50"/>
      <c r="K460" s="52"/>
      <c r="L460" s="50"/>
      <c r="M460" s="53">
        <f t="shared" si="29"/>
        <v>0</v>
      </c>
      <c r="N460" s="21" t="e">
        <f>VLOOKUP(I460,'MÃ '!$A$2:$E$1048576,4,0)</f>
        <v>#N/A</v>
      </c>
      <c r="O460" s="21" t="e">
        <f>VLOOKUP(I460,'MÃ '!$A$2:$E$1048576,5,0)</f>
        <v>#N/A</v>
      </c>
      <c r="P460" s="21" t="str">
        <f t="shared" si="30"/>
        <v>TSG01</v>
      </c>
      <c r="Q460" s="21" t="e">
        <f>DAY(Table01[[#This Row],[NGÀY]])&amp;Table01[[#This Row],[TSG01]]&amp;Table01[[#This Row],[MÃ FAST]]</f>
        <v>#N/A</v>
      </c>
      <c r="R460" s="21" t="e">
        <f>COUNTIF($Q$7:Q460,Q460)&amp;Q460</f>
        <v>#N/A</v>
      </c>
      <c r="S460" s="44">
        <f>IFERROR(VLOOKUP(R460,Table1[[ct2]:[Số lượng]],13,0),0)</f>
        <v>0</v>
      </c>
      <c r="T460" s="45">
        <f>IFERROR(VLOOKUP(R460,Table1[[ct2]:[Giá]],14,0),Table01[[#This Row],[ĐƠN GIÁ]])</f>
        <v>0</v>
      </c>
      <c r="U460" s="45">
        <f t="shared" si="31"/>
        <v>0</v>
      </c>
      <c r="V460" s="32">
        <f t="shared" si="32"/>
        <v>0</v>
      </c>
      <c r="W460" s="45">
        <f>Table01[[#This Row],[THÀNH TIỀN FAST]]-Table01[[#This Row],[THÀNH TIỀN]]</f>
        <v>0</v>
      </c>
      <c r="X460" s="46" t="b">
        <f>Table01[[#This Row],[ĐG FAST]]=Table01[[#This Row],[ĐƠN GIÁ]]</f>
        <v>1</v>
      </c>
      <c r="Y460" s="47" t="b">
        <f>Table01[[#This Row],[THÀNH TIỀN FAST]]=Table01[[#This Row],[THÀNH TIỀN]]</f>
        <v>1</v>
      </c>
      <c r="Z460" s="48"/>
    </row>
    <row r="461" spans="1:26" x14ac:dyDescent="0.2">
      <c r="A461" s="50"/>
      <c r="B461" s="51"/>
      <c r="C461" s="50"/>
      <c r="D461" s="50"/>
      <c r="E461" s="50"/>
      <c r="F461" s="50"/>
      <c r="G461" s="50"/>
      <c r="H461" s="50"/>
      <c r="I461" s="50"/>
      <c r="J461" s="50"/>
      <c r="K461" s="52"/>
      <c r="L461" s="50"/>
      <c r="M461" s="53">
        <f t="shared" si="29"/>
        <v>0</v>
      </c>
      <c r="N461" s="21" t="e">
        <f>VLOOKUP(I461,'MÃ '!$A$2:$E$1048576,4,0)</f>
        <v>#N/A</v>
      </c>
      <c r="O461" s="21" t="e">
        <f>VLOOKUP(I461,'MÃ '!$A$2:$E$1048576,5,0)</f>
        <v>#N/A</v>
      </c>
      <c r="P461" s="21" t="str">
        <f t="shared" si="30"/>
        <v>TSG01</v>
      </c>
      <c r="Q461" s="21" t="e">
        <f>DAY(Table01[[#This Row],[NGÀY]])&amp;Table01[[#This Row],[TSG01]]&amp;Table01[[#This Row],[MÃ FAST]]</f>
        <v>#N/A</v>
      </c>
      <c r="R461" s="21" t="e">
        <f>COUNTIF($Q$7:Q461,Q461)&amp;Q461</f>
        <v>#N/A</v>
      </c>
      <c r="S461" s="44">
        <f>IFERROR(VLOOKUP(R461,Table1[[ct2]:[Số lượng]],13,0),0)</f>
        <v>0</v>
      </c>
      <c r="T461" s="45">
        <f>IFERROR(VLOOKUP(R461,Table1[[ct2]:[Giá]],14,0),Table01[[#This Row],[ĐƠN GIÁ]])</f>
        <v>0</v>
      </c>
      <c r="U461" s="45">
        <f t="shared" si="31"/>
        <v>0</v>
      </c>
      <c r="V461" s="32">
        <f t="shared" si="32"/>
        <v>0</v>
      </c>
      <c r="W461" s="45">
        <f>Table01[[#This Row],[THÀNH TIỀN FAST]]-Table01[[#This Row],[THÀNH TIỀN]]</f>
        <v>0</v>
      </c>
      <c r="X461" s="46" t="b">
        <f>Table01[[#This Row],[ĐG FAST]]=Table01[[#This Row],[ĐƠN GIÁ]]</f>
        <v>1</v>
      </c>
      <c r="Y461" s="47" t="b">
        <f>Table01[[#This Row],[THÀNH TIỀN FAST]]=Table01[[#This Row],[THÀNH TIỀN]]</f>
        <v>1</v>
      </c>
      <c r="Z461" s="48"/>
    </row>
    <row r="462" spans="1:26" x14ac:dyDescent="0.2">
      <c r="A462" s="50"/>
      <c r="B462" s="51"/>
      <c r="C462" s="50"/>
      <c r="D462" s="50"/>
      <c r="E462" s="50"/>
      <c r="F462" s="50"/>
      <c r="G462" s="50"/>
      <c r="H462" s="50"/>
      <c r="I462" s="50"/>
      <c r="J462" s="50"/>
      <c r="K462" s="52"/>
      <c r="L462" s="50"/>
      <c r="M462" s="53">
        <f t="shared" si="29"/>
        <v>0</v>
      </c>
      <c r="N462" s="21" t="e">
        <f>VLOOKUP(I462,'MÃ '!$A$2:$E$1048576,4,0)</f>
        <v>#N/A</v>
      </c>
      <c r="O462" s="21" t="e">
        <f>VLOOKUP(I462,'MÃ '!$A$2:$E$1048576,5,0)</f>
        <v>#N/A</v>
      </c>
      <c r="P462" s="21" t="str">
        <f t="shared" si="30"/>
        <v>TSG01</v>
      </c>
      <c r="Q462" s="21" t="e">
        <f>DAY(Table01[[#This Row],[NGÀY]])&amp;Table01[[#This Row],[TSG01]]&amp;Table01[[#This Row],[MÃ FAST]]</f>
        <v>#N/A</v>
      </c>
      <c r="R462" s="21" t="e">
        <f>COUNTIF($Q$7:Q462,Q462)&amp;Q462</f>
        <v>#N/A</v>
      </c>
      <c r="S462" s="44">
        <f>IFERROR(VLOOKUP(R462,Table1[[ct2]:[Số lượng]],13,0),0)</f>
        <v>0</v>
      </c>
      <c r="T462" s="45">
        <f>IFERROR(VLOOKUP(R462,Table1[[ct2]:[Giá]],14,0),Table01[[#This Row],[ĐƠN GIÁ]])</f>
        <v>0</v>
      </c>
      <c r="U462" s="45">
        <f t="shared" si="31"/>
        <v>0</v>
      </c>
      <c r="V462" s="32">
        <f t="shared" si="32"/>
        <v>0</v>
      </c>
      <c r="W462" s="45">
        <f>Table01[[#This Row],[THÀNH TIỀN FAST]]-Table01[[#This Row],[THÀNH TIỀN]]</f>
        <v>0</v>
      </c>
      <c r="X462" s="46" t="b">
        <f>Table01[[#This Row],[ĐG FAST]]=Table01[[#This Row],[ĐƠN GIÁ]]</f>
        <v>1</v>
      </c>
      <c r="Y462" s="47" t="b">
        <f>Table01[[#This Row],[THÀNH TIỀN FAST]]=Table01[[#This Row],[THÀNH TIỀN]]</f>
        <v>1</v>
      </c>
      <c r="Z462" s="48"/>
    </row>
    <row r="463" spans="1:26" x14ac:dyDescent="0.2">
      <c r="A463" s="50"/>
      <c r="B463" s="51"/>
      <c r="C463" s="50"/>
      <c r="D463" s="50"/>
      <c r="E463" s="50"/>
      <c r="F463" s="50"/>
      <c r="G463" s="50"/>
      <c r="H463" s="50"/>
      <c r="I463" s="50"/>
      <c r="J463" s="50"/>
      <c r="K463" s="52"/>
      <c r="L463" s="50"/>
      <c r="M463" s="53">
        <f t="shared" si="29"/>
        <v>0</v>
      </c>
      <c r="N463" s="21" t="e">
        <f>VLOOKUP(I463,'MÃ '!$A$2:$E$1048576,4,0)</f>
        <v>#N/A</v>
      </c>
      <c r="O463" s="21" t="e">
        <f>VLOOKUP(I463,'MÃ '!$A$2:$E$1048576,5,0)</f>
        <v>#N/A</v>
      </c>
      <c r="P463" s="21" t="str">
        <f t="shared" si="30"/>
        <v>TSG01</v>
      </c>
      <c r="Q463" s="21" t="e">
        <f>DAY(Table01[[#This Row],[NGÀY]])&amp;Table01[[#This Row],[TSG01]]&amp;Table01[[#This Row],[MÃ FAST]]</f>
        <v>#N/A</v>
      </c>
      <c r="R463" s="21" t="e">
        <f>COUNTIF($Q$7:Q463,Q463)&amp;Q463</f>
        <v>#N/A</v>
      </c>
      <c r="S463" s="44">
        <f>IFERROR(VLOOKUP(R463,Table1[[ct2]:[Số lượng]],13,0),0)</f>
        <v>0</v>
      </c>
      <c r="T463" s="45">
        <f>IFERROR(VLOOKUP(R463,Table1[[ct2]:[Giá]],14,0),Table01[[#This Row],[ĐƠN GIÁ]])</f>
        <v>0</v>
      </c>
      <c r="U463" s="45">
        <f t="shared" si="31"/>
        <v>0</v>
      </c>
      <c r="V463" s="32">
        <f t="shared" si="32"/>
        <v>0</v>
      </c>
      <c r="W463" s="45">
        <f>Table01[[#This Row],[THÀNH TIỀN FAST]]-Table01[[#This Row],[THÀNH TIỀN]]</f>
        <v>0</v>
      </c>
      <c r="X463" s="46" t="b">
        <f>Table01[[#This Row],[ĐG FAST]]=Table01[[#This Row],[ĐƠN GIÁ]]</f>
        <v>1</v>
      </c>
      <c r="Y463" s="47" t="b">
        <f>Table01[[#This Row],[THÀNH TIỀN FAST]]=Table01[[#This Row],[THÀNH TIỀN]]</f>
        <v>1</v>
      </c>
      <c r="Z463" s="48"/>
    </row>
    <row r="464" spans="1:26" x14ac:dyDescent="0.2">
      <c r="A464" s="50"/>
      <c r="B464" s="51"/>
      <c r="C464" s="50"/>
      <c r="D464" s="50"/>
      <c r="E464" s="50"/>
      <c r="F464" s="50"/>
      <c r="G464" s="50"/>
      <c r="H464" s="50"/>
      <c r="I464" s="50"/>
      <c r="J464" s="50"/>
      <c r="K464" s="52"/>
      <c r="L464" s="50"/>
      <c r="M464" s="53">
        <f t="shared" si="29"/>
        <v>0</v>
      </c>
      <c r="N464" s="21" t="e">
        <f>VLOOKUP(I464,'MÃ '!$A$2:$E$1048576,4,0)</f>
        <v>#N/A</v>
      </c>
      <c r="O464" s="21" t="e">
        <f>VLOOKUP(I464,'MÃ '!$A$2:$E$1048576,5,0)</f>
        <v>#N/A</v>
      </c>
      <c r="P464" s="21" t="str">
        <f t="shared" si="30"/>
        <v>TSG01</v>
      </c>
      <c r="Q464" s="21" t="e">
        <f>DAY(Table01[[#This Row],[NGÀY]])&amp;Table01[[#This Row],[TSG01]]&amp;Table01[[#This Row],[MÃ FAST]]</f>
        <v>#N/A</v>
      </c>
      <c r="R464" s="21" t="e">
        <f>COUNTIF($Q$7:Q464,Q464)&amp;Q464</f>
        <v>#N/A</v>
      </c>
      <c r="S464" s="44">
        <f>IFERROR(VLOOKUP(R464,Table1[[ct2]:[Số lượng]],13,0),0)</f>
        <v>0</v>
      </c>
      <c r="T464" s="45">
        <f>IFERROR(VLOOKUP(R464,Table1[[ct2]:[Giá]],14,0),Table01[[#This Row],[ĐƠN GIÁ]])</f>
        <v>0</v>
      </c>
      <c r="U464" s="45">
        <f t="shared" si="31"/>
        <v>0</v>
      </c>
      <c r="V464" s="32">
        <f t="shared" si="32"/>
        <v>0</v>
      </c>
      <c r="W464" s="45">
        <f>Table01[[#This Row],[THÀNH TIỀN FAST]]-Table01[[#This Row],[THÀNH TIỀN]]</f>
        <v>0</v>
      </c>
      <c r="X464" s="46" t="b">
        <f>Table01[[#This Row],[ĐG FAST]]=Table01[[#This Row],[ĐƠN GIÁ]]</f>
        <v>1</v>
      </c>
      <c r="Y464" s="47" t="b">
        <f>Table01[[#This Row],[THÀNH TIỀN FAST]]=Table01[[#This Row],[THÀNH TIỀN]]</f>
        <v>1</v>
      </c>
      <c r="Z464" s="48"/>
    </row>
    <row r="465" spans="1:26" x14ac:dyDescent="0.2">
      <c r="A465" s="50"/>
      <c r="B465" s="51"/>
      <c r="C465" s="50"/>
      <c r="D465" s="50"/>
      <c r="E465" s="50"/>
      <c r="F465" s="50"/>
      <c r="G465" s="50"/>
      <c r="H465" s="50"/>
      <c r="I465" s="50"/>
      <c r="J465" s="50"/>
      <c r="K465" s="52"/>
      <c r="L465" s="50"/>
      <c r="M465" s="53">
        <f t="shared" si="29"/>
        <v>0</v>
      </c>
      <c r="N465" s="21" t="e">
        <f>VLOOKUP(I465,'MÃ '!$A$2:$E$1048576,4,0)</f>
        <v>#N/A</v>
      </c>
      <c r="O465" s="21" t="e">
        <f>VLOOKUP(I465,'MÃ '!$A$2:$E$1048576,5,0)</f>
        <v>#N/A</v>
      </c>
      <c r="P465" s="21" t="str">
        <f t="shared" si="30"/>
        <v>TSG01</v>
      </c>
      <c r="Q465" s="21" t="e">
        <f>DAY(Table01[[#This Row],[NGÀY]])&amp;Table01[[#This Row],[TSG01]]&amp;Table01[[#This Row],[MÃ FAST]]</f>
        <v>#N/A</v>
      </c>
      <c r="R465" s="21" t="e">
        <f>COUNTIF($Q$7:Q465,Q465)&amp;Q465</f>
        <v>#N/A</v>
      </c>
      <c r="S465" s="44">
        <f>IFERROR(VLOOKUP(R465,Table1[[ct2]:[Số lượng]],13,0),0)</f>
        <v>0</v>
      </c>
      <c r="T465" s="45">
        <f>IFERROR(VLOOKUP(R465,Table1[[ct2]:[Giá]],14,0),Table01[[#This Row],[ĐƠN GIÁ]])</f>
        <v>0</v>
      </c>
      <c r="U465" s="45">
        <f t="shared" si="31"/>
        <v>0</v>
      </c>
      <c r="V465" s="32">
        <f t="shared" si="32"/>
        <v>0</v>
      </c>
      <c r="W465" s="45">
        <f>Table01[[#This Row],[THÀNH TIỀN FAST]]-Table01[[#This Row],[THÀNH TIỀN]]</f>
        <v>0</v>
      </c>
      <c r="X465" s="46" t="b">
        <f>Table01[[#This Row],[ĐG FAST]]=Table01[[#This Row],[ĐƠN GIÁ]]</f>
        <v>1</v>
      </c>
      <c r="Y465" s="47" t="b">
        <f>Table01[[#This Row],[THÀNH TIỀN FAST]]=Table01[[#This Row],[THÀNH TIỀN]]</f>
        <v>1</v>
      </c>
      <c r="Z465" s="48"/>
    </row>
    <row r="466" spans="1:26" x14ac:dyDescent="0.2">
      <c r="A466" s="50"/>
      <c r="B466" s="51"/>
      <c r="C466" s="50"/>
      <c r="D466" s="50"/>
      <c r="E466" s="50"/>
      <c r="F466" s="50"/>
      <c r="G466" s="50"/>
      <c r="H466" s="50"/>
      <c r="I466" s="50"/>
      <c r="J466" s="50"/>
      <c r="K466" s="52"/>
      <c r="L466" s="50"/>
      <c r="M466" s="53">
        <f t="shared" si="29"/>
        <v>0</v>
      </c>
      <c r="N466" s="21" t="e">
        <f>VLOOKUP(I466,'MÃ '!$A$2:$E$1048576,4,0)</f>
        <v>#N/A</v>
      </c>
      <c r="O466" s="21" t="e">
        <f>VLOOKUP(I466,'MÃ '!$A$2:$E$1048576,5,0)</f>
        <v>#N/A</v>
      </c>
      <c r="P466" s="21" t="str">
        <f t="shared" si="30"/>
        <v>TSG01</v>
      </c>
      <c r="Q466" s="21" t="e">
        <f>DAY(Table01[[#This Row],[NGÀY]])&amp;Table01[[#This Row],[TSG01]]&amp;Table01[[#This Row],[MÃ FAST]]</f>
        <v>#N/A</v>
      </c>
      <c r="R466" s="21" t="e">
        <f>COUNTIF($Q$7:Q466,Q466)&amp;Q466</f>
        <v>#N/A</v>
      </c>
      <c r="S466" s="44">
        <f>IFERROR(VLOOKUP(R466,Table1[[ct2]:[Số lượng]],13,0),0)</f>
        <v>0</v>
      </c>
      <c r="T466" s="45">
        <f>IFERROR(VLOOKUP(R466,Table1[[ct2]:[Giá]],14,0),Table01[[#This Row],[ĐƠN GIÁ]])</f>
        <v>0</v>
      </c>
      <c r="U466" s="45">
        <f t="shared" si="31"/>
        <v>0</v>
      </c>
      <c r="V466" s="32">
        <f t="shared" si="32"/>
        <v>0</v>
      </c>
      <c r="W466" s="45">
        <f>Table01[[#This Row],[THÀNH TIỀN FAST]]-Table01[[#This Row],[THÀNH TIỀN]]</f>
        <v>0</v>
      </c>
      <c r="X466" s="46" t="b">
        <f>Table01[[#This Row],[ĐG FAST]]=Table01[[#This Row],[ĐƠN GIÁ]]</f>
        <v>1</v>
      </c>
      <c r="Y466" s="47" t="b">
        <f>Table01[[#This Row],[THÀNH TIỀN FAST]]=Table01[[#This Row],[THÀNH TIỀN]]</f>
        <v>1</v>
      </c>
      <c r="Z466" s="48"/>
    </row>
    <row r="467" spans="1:26" x14ac:dyDescent="0.2">
      <c r="A467" s="50"/>
      <c r="B467" s="51"/>
      <c r="C467" s="50"/>
      <c r="D467" s="50"/>
      <c r="E467" s="50"/>
      <c r="F467" s="50"/>
      <c r="G467" s="50"/>
      <c r="H467" s="50"/>
      <c r="I467" s="50"/>
      <c r="J467" s="50"/>
      <c r="K467" s="52"/>
      <c r="L467" s="50"/>
      <c r="M467" s="53">
        <f t="shared" si="29"/>
        <v>0</v>
      </c>
      <c r="N467" s="21" t="e">
        <f>VLOOKUP(I467,'MÃ '!$A$2:$E$1048576,4,0)</f>
        <v>#N/A</v>
      </c>
      <c r="O467" s="21" t="e">
        <f>VLOOKUP(I467,'MÃ '!$A$2:$E$1048576,5,0)</f>
        <v>#N/A</v>
      </c>
      <c r="P467" s="21" t="str">
        <f t="shared" si="30"/>
        <v>TSG01</v>
      </c>
      <c r="Q467" s="21" t="e">
        <f>DAY(Table01[[#This Row],[NGÀY]])&amp;Table01[[#This Row],[TSG01]]&amp;Table01[[#This Row],[MÃ FAST]]</f>
        <v>#N/A</v>
      </c>
      <c r="R467" s="21" t="e">
        <f>COUNTIF($Q$7:Q467,Q467)&amp;Q467</f>
        <v>#N/A</v>
      </c>
      <c r="S467" s="44">
        <f>IFERROR(VLOOKUP(R467,Table1[[ct2]:[Số lượng]],13,0),0)</f>
        <v>0</v>
      </c>
      <c r="T467" s="45">
        <f>IFERROR(VLOOKUP(R467,Table1[[ct2]:[Giá]],14,0),Table01[[#This Row],[ĐƠN GIÁ]])</f>
        <v>0</v>
      </c>
      <c r="U467" s="45">
        <f t="shared" si="31"/>
        <v>0</v>
      </c>
      <c r="V467" s="32">
        <f t="shared" si="32"/>
        <v>0</v>
      </c>
      <c r="W467" s="45">
        <f>Table01[[#This Row],[THÀNH TIỀN FAST]]-Table01[[#This Row],[THÀNH TIỀN]]</f>
        <v>0</v>
      </c>
      <c r="X467" s="46" t="b">
        <f>Table01[[#This Row],[ĐG FAST]]=Table01[[#This Row],[ĐƠN GIÁ]]</f>
        <v>1</v>
      </c>
      <c r="Y467" s="47" t="b">
        <f>Table01[[#This Row],[THÀNH TIỀN FAST]]=Table01[[#This Row],[THÀNH TIỀN]]</f>
        <v>1</v>
      </c>
      <c r="Z467" s="48"/>
    </row>
    <row r="468" spans="1:26" x14ac:dyDescent="0.2">
      <c r="A468" s="50"/>
      <c r="B468" s="51"/>
      <c r="C468" s="50"/>
      <c r="D468" s="50"/>
      <c r="E468" s="50"/>
      <c r="F468" s="50"/>
      <c r="G468" s="50"/>
      <c r="H468" s="50"/>
      <c r="I468" s="50"/>
      <c r="J468" s="50"/>
      <c r="K468" s="52"/>
      <c r="L468" s="50"/>
      <c r="M468" s="53">
        <f t="shared" si="29"/>
        <v>0</v>
      </c>
      <c r="N468" s="21" t="e">
        <f>VLOOKUP(I468,'MÃ '!$A$2:$E$1048576,4,0)</f>
        <v>#N/A</v>
      </c>
      <c r="O468" s="21" t="e">
        <f>VLOOKUP(I468,'MÃ '!$A$2:$E$1048576,5,0)</f>
        <v>#N/A</v>
      </c>
      <c r="P468" s="21" t="str">
        <f t="shared" si="30"/>
        <v>TSG01</v>
      </c>
      <c r="Q468" s="21" t="e">
        <f>DAY(Table01[[#This Row],[NGÀY]])&amp;Table01[[#This Row],[TSG01]]&amp;Table01[[#This Row],[MÃ FAST]]</f>
        <v>#N/A</v>
      </c>
      <c r="R468" s="21" t="e">
        <f>COUNTIF($Q$7:Q468,Q468)&amp;Q468</f>
        <v>#N/A</v>
      </c>
      <c r="S468" s="44">
        <f>IFERROR(VLOOKUP(R468,Table1[[ct2]:[Số lượng]],13,0),0)</f>
        <v>0</v>
      </c>
      <c r="T468" s="45">
        <f>IFERROR(VLOOKUP(R468,Table1[[ct2]:[Giá]],14,0),Table01[[#This Row],[ĐƠN GIÁ]])</f>
        <v>0</v>
      </c>
      <c r="U468" s="45">
        <f t="shared" si="31"/>
        <v>0</v>
      </c>
      <c r="V468" s="32">
        <f t="shared" si="32"/>
        <v>0</v>
      </c>
      <c r="W468" s="45">
        <f>Table01[[#This Row],[THÀNH TIỀN FAST]]-Table01[[#This Row],[THÀNH TIỀN]]</f>
        <v>0</v>
      </c>
      <c r="X468" s="46" t="b">
        <f>Table01[[#This Row],[ĐG FAST]]=Table01[[#This Row],[ĐƠN GIÁ]]</f>
        <v>1</v>
      </c>
      <c r="Y468" s="47" t="b">
        <f>Table01[[#This Row],[THÀNH TIỀN FAST]]=Table01[[#This Row],[THÀNH TIỀN]]</f>
        <v>1</v>
      </c>
      <c r="Z468" s="48"/>
    </row>
    <row r="469" spans="1:26" x14ac:dyDescent="0.2">
      <c r="A469" s="50"/>
      <c r="B469" s="51"/>
      <c r="C469" s="50"/>
      <c r="D469" s="50"/>
      <c r="E469" s="50"/>
      <c r="F469" s="50"/>
      <c r="G469" s="50"/>
      <c r="H469" s="50"/>
      <c r="I469" s="50"/>
      <c r="J469" s="50"/>
      <c r="K469" s="52"/>
      <c r="L469" s="50"/>
      <c r="M469" s="53">
        <f t="shared" si="29"/>
        <v>0</v>
      </c>
      <c r="N469" s="21" t="e">
        <f>VLOOKUP(I469,'MÃ '!$A$2:$E$1048576,4,0)</f>
        <v>#N/A</v>
      </c>
      <c r="O469" s="21" t="e">
        <f>VLOOKUP(I469,'MÃ '!$A$2:$E$1048576,5,0)</f>
        <v>#N/A</v>
      </c>
      <c r="P469" s="21" t="str">
        <f t="shared" si="30"/>
        <v>TSG01</v>
      </c>
      <c r="Q469" s="21" t="e">
        <f>DAY(Table01[[#This Row],[NGÀY]])&amp;Table01[[#This Row],[TSG01]]&amp;Table01[[#This Row],[MÃ FAST]]</f>
        <v>#N/A</v>
      </c>
      <c r="R469" s="21" t="e">
        <f>COUNTIF($Q$7:Q469,Q469)&amp;Q469</f>
        <v>#N/A</v>
      </c>
      <c r="S469" s="44">
        <f>IFERROR(VLOOKUP(R469,Table1[[ct2]:[Số lượng]],13,0),0)</f>
        <v>0</v>
      </c>
      <c r="T469" s="45">
        <f>IFERROR(VLOOKUP(R469,Table1[[ct2]:[Giá]],14,0),Table01[[#This Row],[ĐƠN GIÁ]])</f>
        <v>0</v>
      </c>
      <c r="U469" s="45">
        <f t="shared" si="31"/>
        <v>0</v>
      </c>
      <c r="V469" s="32">
        <f t="shared" si="32"/>
        <v>0</v>
      </c>
      <c r="W469" s="45">
        <f>Table01[[#This Row],[THÀNH TIỀN FAST]]-Table01[[#This Row],[THÀNH TIỀN]]</f>
        <v>0</v>
      </c>
      <c r="X469" s="46" t="b">
        <f>Table01[[#This Row],[ĐG FAST]]=Table01[[#This Row],[ĐƠN GIÁ]]</f>
        <v>1</v>
      </c>
      <c r="Y469" s="47" t="b">
        <f>Table01[[#This Row],[THÀNH TIỀN FAST]]=Table01[[#This Row],[THÀNH TIỀN]]</f>
        <v>1</v>
      </c>
      <c r="Z469" s="48"/>
    </row>
    <row r="470" spans="1:26" x14ac:dyDescent="0.2">
      <c r="A470" s="50"/>
      <c r="B470" s="51"/>
      <c r="C470" s="50"/>
      <c r="D470" s="50"/>
      <c r="E470" s="50"/>
      <c r="F470" s="50"/>
      <c r="G470" s="50"/>
      <c r="H470" s="50"/>
      <c r="I470" s="50"/>
      <c r="J470" s="50"/>
      <c r="K470" s="52"/>
      <c r="L470" s="50"/>
      <c r="M470" s="53">
        <f t="shared" si="29"/>
        <v>0</v>
      </c>
      <c r="N470" s="21" t="e">
        <f>VLOOKUP(I470,'MÃ '!$A$2:$E$1048576,4,0)</f>
        <v>#N/A</v>
      </c>
      <c r="O470" s="21" t="e">
        <f>VLOOKUP(I470,'MÃ '!$A$2:$E$1048576,5,0)</f>
        <v>#N/A</v>
      </c>
      <c r="P470" s="21" t="str">
        <f t="shared" si="30"/>
        <v>TSG01</v>
      </c>
      <c r="Q470" s="21" t="e">
        <f>DAY(Table01[[#This Row],[NGÀY]])&amp;Table01[[#This Row],[TSG01]]&amp;Table01[[#This Row],[MÃ FAST]]</f>
        <v>#N/A</v>
      </c>
      <c r="R470" s="21" t="e">
        <f>COUNTIF($Q$7:Q470,Q470)&amp;Q470</f>
        <v>#N/A</v>
      </c>
      <c r="S470" s="44">
        <f>IFERROR(VLOOKUP(R470,Table1[[ct2]:[Số lượng]],13,0),0)</f>
        <v>0</v>
      </c>
      <c r="T470" s="45">
        <f>IFERROR(VLOOKUP(R470,Table1[[ct2]:[Giá]],14,0),Table01[[#This Row],[ĐƠN GIÁ]])</f>
        <v>0</v>
      </c>
      <c r="U470" s="45">
        <f t="shared" si="31"/>
        <v>0</v>
      </c>
      <c r="V470" s="32">
        <f t="shared" si="32"/>
        <v>0</v>
      </c>
      <c r="W470" s="45">
        <f>Table01[[#This Row],[THÀNH TIỀN FAST]]-Table01[[#This Row],[THÀNH TIỀN]]</f>
        <v>0</v>
      </c>
      <c r="X470" s="46" t="b">
        <f>Table01[[#This Row],[ĐG FAST]]=Table01[[#This Row],[ĐƠN GIÁ]]</f>
        <v>1</v>
      </c>
      <c r="Y470" s="47" t="b">
        <f>Table01[[#This Row],[THÀNH TIỀN FAST]]=Table01[[#This Row],[THÀNH TIỀN]]</f>
        <v>1</v>
      </c>
      <c r="Z470" s="48"/>
    </row>
    <row r="471" spans="1:26" x14ac:dyDescent="0.2">
      <c r="A471" s="50"/>
      <c r="B471" s="51"/>
      <c r="C471" s="50"/>
      <c r="D471" s="50"/>
      <c r="E471" s="50"/>
      <c r="F471" s="50"/>
      <c r="G471" s="50"/>
      <c r="H471" s="50"/>
      <c r="I471" s="50"/>
      <c r="J471" s="50"/>
      <c r="K471" s="52"/>
      <c r="L471" s="50"/>
      <c r="M471" s="53">
        <f t="shared" si="29"/>
        <v>0</v>
      </c>
      <c r="N471" s="21" t="e">
        <f>VLOOKUP(I471,'MÃ '!$A$2:$E$1048576,4,0)</f>
        <v>#N/A</v>
      </c>
      <c r="O471" s="21" t="e">
        <f>VLOOKUP(I471,'MÃ '!$A$2:$E$1048576,5,0)</f>
        <v>#N/A</v>
      </c>
      <c r="P471" s="21" t="str">
        <f t="shared" si="30"/>
        <v>TSG01</v>
      </c>
      <c r="Q471" s="21" t="e">
        <f>DAY(Table01[[#This Row],[NGÀY]])&amp;Table01[[#This Row],[TSG01]]&amp;Table01[[#This Row],[MÃ FAST]]</f>
        <v>#N/A</v>
      </c>
      <c r="R471" s="21" t="e">
        <f>COUNTIF($Q$7:Q471,Q471)&amp;Q471</f>
        <v>#N/A</v>
      </c>
      <c r="S471" s="44">
        <f>IFERROR(VLOOKUP(R471,Table1[[ct2]:[Số lượng]],13,0),0)</f>
        <v>0</v>
      </c>
      <c r="T471" s="45">
        <f>IFERROR(VLOOKUP(R471,Table1[[ct2]:[Giá]],14,0),Table01[[#This Row],[ĐƠN GIÁ]])</f>
        <v>0</v>
      </c>
      <c r="U471" s="45">
        <f t="shared" si="31"/>
        <v>0</v>
      </c>
      <c r="V471" s="32">
        <f t="shared" si="32"/>
        <v>0</v>
      </c>
      <c r="W471" s="45">
        <f>Table01[[#This Row],[THÀNH TIỀN FAST]]-Table01[[#This Row],[THÀNH TIỀN]]</f>
        <v>0</v>
      </c>
      <c r="X471" s="46" t="b">
        <f>Table01[[#This Row],[ĐG FAST]]=Table01[[#This Row],[ĐƠN GIÁ]]</f>
        <v>1</v>
      </c>
      <c r="Y471" s="47" t="b">
        <f>Table01[[#This Row],[THÀNH TIỀN FAST]]=Table01[[#This Row],[THÀNH TIỀN]]</f>
        <v>1</v>
      </c>
      <c r="Z471" s="48"/>
    </row>
    <row r="472" spans="1:26" x14ac:dyDescent="0.2">
      <c r="A472" s="50"/>
      <c r="B472" s="51"/>
      <c r="C472" s="50"/>
      <c r="D472" s="50"/>
      <c r="E472" s="50"/>
      <c r="F472" s="50"/>
      <c r="G472" s="50"/>
      <c r="H472" s="50"/>
      <c r="I472" s="50"/>
      <c r="J472" s="50"/>
      <c r="K472" s="52"/>
      <c r="L472" s="50"/>
      <c r="M472" s="53">
        <f t="shared" si="29"/>
        <v>0</v>
      </c>
      <c r="N472" s="21" t="e">
        <f>VLOOKUP(I472,'MÃ '!$A$2:$E$1048576,4,0)</f>
        <v>#N/A</v>
      </c>
      <c r="O472" s="21" t="e">
        <f>VLOOKUP(I472,'MÃ '!$A$2:$E$1048576,5,0)</f>
        <v>#N/A</v>
      </c>
      <c r="P472" s="21" t="str">
        <f t="shared" si="30"/>
        <v>TSG01</v>
      </c>
      <c r="Q472" s="21" t="e">
        <f>DAY(Table01[[#This Row],[NGÀY]])&amp;Table01[[#This Row],[TSG01]]&amp;Table01[[#This Row],[MÃ FAST]]</f>
        <v>#N/A</v>
      </c>
      <c r="R472" s="21" t="e">
        <f>COUNTIF($Q$7:Q472,Q472)&amp;Q472</f>
        <v>#N/A</v>
      </c>
      <c r="S472" s="44">
        <f>IFERROR(VLOOKUP(R472,Table1[[ct2]:[Số lượng]],13,0),0)</f>
        <v>0</v>
      </c>
      <c r="T472" s="45">
        <f>IFERROR(VLOOKUP(R472,Table1[[ct2]:[Giá]],14,0),Table01[[#This Row],[ĐƠN GIÁ]])</f>
        <v>0</v>
      </c>
      <c r="U472" s="45">
        <f t="shared" si="31"/>
        <v>0</v>
      </c>
      <c r="V472" s="32">
        <f t="shared" si="32"/>
        <v>0</v>
      </c>
      <c r="W472" s="45">
        <f>Table01[[#This Row],[THÀNH TIỀN FAST]]-Table01[[#This Row],[THÀNH TIỀN]]</f>
        <v>0</v>
      </c>
      <c r="X472" s="46" t="b">
        <f>Table01[[#This Row],[ĐG FAST]]=Table01[[#This Row],[ĐƠN GIÁ]]</f>
        <v>1</v>
      </c>
      <c r="Y472" s="47" t="b">
        <f>Table01[[#This Row],[THÀNH TIỀN FAST]]=Table01[[#This Row],[THÀNH TIỀN]]</f>
        <v>1</v>
      </c>
      <c r="Z472" s="48"/>
    </row>
    <row r="473" spans="1:26" x14ac:dyDescent="0.2">
      <c r="A473" s="50"/>
      <c r="B473" s="51"/>
      <c r="C473" s="50"/>
      <c r="D473" s="50"/>
      <c r="E473" s="50"/>
      <c r="F473" s="50"/>
      <c r="G473" s="50"/>
      <c r="H473" s="50"/>
      <c r="I473" s="50"/>
      <c r="J473" s="50"/>
      <c r="K473" s="52"/>
      <c r="L473" s="50"/>
      <c r="M473" s="53">
        <f t="shared" si="29"/>
        <v>0</v>
      </c>
      <c r="N473" s="21" t="e">
        <f>VLOOKUP(I473,'MÃ '!$A$2:$E$1048576,4,0)</f>
        <v>#N/A</v>
      </c>
      <c r="O473" s="21" t="e">
        <f>VLOOKUP(I473,'MÃ '!$A$2:$E$1048576,5,0)</f>
        <v>#N/A</v>
      </c>
      <c r="P473" s="21" t="str">
        <f t="shared" si="30"/>
        <v>TSG01</v>
      </c>
      <c r="Q473" s="21" t="e">
        <f>DAY(Table01[[#This Row],[NGÀY]])&amp;Table01[[#This Row],[TSG01]]&amp;Table01[[#This Row],[MÃ FAST]]</f>
        <v>#N/A</v>
      </c>
      <c r="R473" s="21" t="e">
        <f>COUNTIF($Q$7:Q473,Q473)&amp;Q473</f>
        <v>#N/A</v>
      </c>
      <c r="S473" s="44">
        <f>IFERROR(VLOOKUP(R473,Table1[[ct2]:[Số lượng]],13,0),0)</f>
        <v>0</v>
      </c>
      <c r="T473" s="45">
        <f>IFERROR(VLOOKUP(R473,Table1[[ct2]:[Giá]],14,0),Table01[[#This Row],[ĐƠN GIÁ]])</f>
        <v>0</v>
      </c>
      <c r="U473" s="45">
        <f t="shared" si="31"/>
        <v>0</v>
      </c>
      <c r="V473" s="32">
        <f t="shared" si="32"/>
        <v>0</v>
      </c>
      <c r="W473" s="45">
        <f>Table01[[#This Row],[THÀNH TIỀN FAST]]-Table01[[#This Row],[THÀNH TIỀN]]</f>
        <v>0</v>
      </c>
      <c r="X473" s="46" t="b">
        <f>Table01[[#This Row],[ĐG FAST]]=Table01[[#This Row],[ĐƠN GIÁ]]</f>
        <v>1</v>
      </c>
      <c r="Y473" s="47" t="b">
        <f>Table01[[#This Row],[THÀNH TIỀN FAST]]=Table01[[#This Row],[THÀNH TIỀN]]</f>
        <v>1</v>
      </c>
      <c r="Z473" s="48"/>
    </row>
    <row r="474" spans="1:26" x14ac:dyDescent="0.2">
      <c r="A474" s="50"/>
      <c r="B474" s="51"/>
      <c r="C474" s="50"/>
      <c r="D474" s="50"/>
      <c r="E474" s="50"/>
      <c r="F474" s="50"/>
      <c r="G474" s="50"/>
      <c r="H474" s="50"/>
      <c r="I474" s="50"/>
      <c r="J474" s="50"/>
      <c r="K474" s="52"/>
      <c r="L474" s="50"/>
      <c r="M474" s="53">
        <f t="shared" si="29"/>
        <v>0</v>
      </c>
      <c r="N474" s="21" t="e">
        <f>VLOOKUP(I474,'MÃ '!$A$2:$E$1048576,4,0)</f>
        <v>#N/A</v>
      </c>
      <c r="O474" s="21" t="e">
        <f>VLOOKUP(I474,'MÃ '!$A$2:$E$1048576,5,0)</f>
        <v>#N/A</v>
      </c>
      <c r="P474" s="21" t="str">
        <f t="shared" si="30"/>
        <v>TSG01</v>
      </c>
      <c r="Q474" s="21" t="e">
        <f>DAY(Table01[[#This Row],[NGÀY]])&amp;Table01[[#This Row],[TSG01]]&amp;Table01[[#This Row],[MÃ FAST]]</f>
        <v>#N/A</v>
      </c>
      <c r="R474" s="21" t="e">
        <f>COUNTIF($Q$7:Q474,Q474)&amp;Q474</f>
        <v>#N/A</v>
      </c>
      <c r="S474" s="44">
        <f>IFERROR(VLOOKUP(R474,Table1[[ct2]:[Số lượng]],13,0),0)</f>
        <v>0</v>
      </c>
      <c r="T474" s="45">
        <f>IFERROR(VLOOKUP(R474,Table1[[ct2]:[Giá]],14,0),Table01[[#This Row],[ĐƠN GIÁ]])</f>
        <v>0</v>
      </c>
      <c r="U474" s="45">
        <f t="shared" si="31"/>
        <v>0</v>
      </c>
      <c r="V474" s="32">
        <f t="shared" si="32"/>
        <v>0</v>
      </c>
      <c r="W474" s="45">
        <f>Table01[[#This Row],[THÀNH TIỀN FAST]]-Table01[[#This Row],[THÀNH TIỀN]]</f>
        <v>0</v>
      </c>
      <c r="X474" s="46" t="b">
        <f>Table01[[#This Row],[ĐG FAST]]=Table01[[#This Row],[ĐƠN GIÁ]]</f>
        <v>1</v>
      </c>
      <c r="Y474" s="47" t="b">
        <f>Table01[[#This Row],[THÀNH TIỀN FAST]]=Table01[[#This Row],[THÀNH TIỀN]]</f>
        <v>1</v>
      </c>
      <c r="Z474" s="48"/>
    </row>
    <row r="475" spans="1:26" x14ac:dyDescent="0.2">
      <c r="A475" s="50"/>
      <c r="B475" s="51"/>
      <c r="C475" s="50"/>
      <c r="D475" s="50"/>
      <c r="E475" s="50"/>
      <c r="F475" s="50"/>
      <c r="G475" s="50"/>
      <c r="H475" s="50"/>
      <c r="I475" s="50"/>
      <c r="J475" s="50"/>
      <c r="K475" s="52"/>
      <c r="L475" s="50"/>
      <c r="M475" s="53">
        <f t="shared" si="29"/>
        <v>0</v>
      </c>
      <c r="N475" s="21" t="e">
        <f>VLOOKUP(I475,'MÃ '!$A$2:$E$1048576,4,0)</f>
        <v>#N/A</v>
      </c>
      <c r="O475" s="21" t="e">
        <f>VLOOKUP(I475,'MÃ '!$A$2:$E$1048576,5,0)</f>
        <v>#N/A</v>
      </c>
      <c r="P475" s="21" t="str">
        <f t="shared" si="30"/>
        <v>TSG01</v>
      </c>
      <c r="Q475" s="21" t="e">
        <f>DAY(Table01[[#This Row],[NGÀY]])&amp;Table01[[#This Row],[TSG01]]&amp;Table01[[#This Row],[MÃ FAST]]</f>
        <v>#N/A</v>
      </c>
      <c r="R475" s="21" t="e">
        <f>COUNTIF($Q$7:Q475,Q475)&amp;Q475</f>
        <v>#N/A</v>
      </c>
      <c r="S475" s="44">
        <f>IFERROR(VLOOKUP(R475,Table1[[ct2]:[Số lượng]],13,0),0)</f>
        <v>0</v>
      </c>
      <c r="T475" s="45">
        <f>IFERROR(VLOOKUP(R475,Table1[[ct2]:[Giá]],14,0),Table01[[#This Row],[ĐƠN GIÁ]])</f>
        <v>0</v>
      </c>
      <c r="U475" s="45">
        <f t="shared" si="31"/>
        <v>0</v>
      </c>
      <c r="V475" s="32">
        <f t="shared" si="32"/>
        <v>0</v>
      </c>
      <c r="W475" s="45">
        <f>Table01[[#This Row],[THÀNH TIỀN FAST]]-Table01[[#This Row],[THÀNH TIỀN]]</f>
        <v>0</v>
      </c>
      <c r="X475" s="46" t="b">
        <f>Table01[[#This Row],[ĐG FAST]]=Table01[[#This Row],[ĐƠN GIÁ]]</f>
        <v>1</v>
      </c>
      <c r="Y475" s="47" t="b">
        <f>Table01[[#This Row],[THÀNH TIỀN FAST]]=Table01[[#This Row],[THÀNH TIỀN]]</f>
        <v>1</v>
      </c>
      <c r="Z475" s="48"/>
    </row>
    <row r="476" spans="1:26" x14ac:dyDescent="0.2">
      <c r="A476" s="50"/>
      <c r="B476" s="51"/>
      <c r="C476" s="50"/>
      <c r="D476" s="50"/>
      <c r="E476" s="50"/>
      <c r="F476" s="50"/>
      <c r="G476" s="50"/>
      <c r="H476" s="50"/>
      <c r="I476" s="50"/>
      <c r="J476" s="50"/>
      <c r="K476" s="52"/>
      <c r="L476" s="50"/>
      <c r="M476" s="53">
        <f t="shared" si="29"/>
        <v>0</v>
      </c>
      <c r="N476" s="21" t="e">
        <f>VLOOKUP(I476,'MÃ '!$A$2:$E$1048576,4,0)</f>
        <v>#N/A</v>
      </c>
      <c r="O476" s="21" t="e">
        <f>VLOOKUP(I476,'MÃ '!$A$2:$E$1048576,5,0)</f>
        <v>#N/A</v>
      </c>
      <c r="P476" s="21" t="str">
        <f t="shared" si="30"/>
        <v>TSG01</v>
      </c>
      <c r="Q476" s="21" t="e">
        <f>DAY(Table01[[#This Row],[NGÀY]])&amp;Table01[[#This Row],[TSG01]]&amp;Table01[[#This Row],[MÃ FAST]]</f>
        <v>#N/A</v>
      </c>
      <c r="R476" s="21" t="e">
        <f>COUNTIF($Q$7:Q476,Q476)&amp;Q476</f>
        <v>#N/A</v>
      </c>
      <c r="S476" s="44">
        <f>IFERROR(VLOOKUP(R476,Table1[[ct2]:[Số lượng]],13,0),0)</f>
        <v>0</v>
      </c>
      <c r="T476" s="45">
        <f>IFERROR(VLOOKUP(R476,Table1[[ct2]:[Giá]],14,0),Table01[[#This Row],[ĐƠN GIÁ]])</f>
        <v>0</v>
      </c>
      <c r="U476" s="45">
        <f t="shared" si="31"/>
        <v>0</v>
      </c>
      <c r="V476" s="32">
        <f t="shared" si="32"/>
        <v>0</v>
      </c>
      <c r="W476" s="45">
        <f>Table01[[#This Row],[THÀNH TIỀN FAST]]-Table01[[#This Row],[THÀNH TIỀN]]</f>
        <v>0</v>
      </c>
      <c r="X476" s="46" t="b">
        <f>Table01[[#This Row],[ĐG FAST]]=Table01[[#This Row],[ĐƠN GIÁ]]</f>
        <v>1</v>
      </c>
      <c r="Y476" s="47" t="b">
        <f>Table01[[#This Row],[THÀNH TIỀN FAST]]=Table01[[#This Row],[THÀNH TIỀN]]</f>
        <v>1</v>
      </c>
      <c r="Z476" s="48"/>
    </row>
    <row r="477" spans="1:26" x14ac:dyDescent="0.2">
      <c r="A477" s="50"/>
      <c r="B477" s="51"/>
      <c r="C477" s="50"/>
      <c r="D477" s="50"/>
      <c r="E477" s="50"/>
      <c r="F477" s="50"/>
      <c r="G477" s="50"/>
      <c r="H477" s="50"/>
      <c r="I477" s="50"/>
      <c r="J477" s="50"/>
      <c r="K477" s="52"/>
      <c r="L477" s="50"/>
      <c r="M477" s="53">
        <f t="shared" si="29"/>
        <v>0</v>
      </c>
      <c r="N477" s="21" t="e">
        <f>VLOOKUP(I477,'MÃ '!$A$2:$E$1048576,4,0)</f>
        <v>#N/A</v>
      </c>
      <c r="O477" s="21" t="e">
        <f>VLOOKUP(I477,'MÃ '!$A$2:$E$1048576,5,0)</f>
        <v>#N/A</v>
      </c>
      <c r="P477" s="21" t="str">
        <f t="shared" si="30"/>
        <v>TSG01</v>
      </c>
      <c r="Q477" s="21" t="e">
        <f>DAY(Table01[[#This Row],[NGÀY]])&amp;Table01[[#This Row],[TSG01]]&amp;Table01[[#This Row],[MÃ FAST]]</f>
        <v>#N/A</v>
      </c>
      <c r="R477" s="21" t="e">
        <f>COUNTIF($Q$7:Q477,Q477)&amp;Q477</f>
        <v>#N/A</v>
      </c>
      <c r="S477" s="44">
        <f>IFERROR(VLOOKUP(R477,Table1[[ct2]:[Số lượng]],13,0),0)</f>
        <v>0</v>
      </c>
      <c r="T477" s="45">
        <f>IFERROR(VLOOKUP(R477,Table1[[ct2]:[Giá]],14,0),Table01[[#This Row],[ĐƠN GIÁ]])</f>
        <v>0</v>
      </c>
      <c r="U477" s="45">
        <f t="shared" si="31"/>
        <v>0</v>
      </c>
      <c r="V477" s="32">
        <f t="shared" si="32"/>
        <v>0</v>
      </c>
      <c r="W477" s="45">
        <f>Table01[[#This Row],[THÀNH TIỀN FAST]]-Table01[[#This Row],[THÀNH TIỀN]]</f>
        <v>0</v>
      </c>
      <c r="X477" s="46" t="b">
        <f>Table01[[#This Row],[ĐG FAST]]=Table01[[#This Row],[ĐƠN GIÁ]]</f>
        <v>1</v>
      </c>
      <c r="Y477" s="47" t="b">
        <f>Table01[[#This Row],[THÀNH TIỀN FAST]]=Table01[[#This Row],[THÀNH TIỀN]]</f>
        <v>1</v>
      </c>
      <c r="Z477" s="48"/>
    </row>
    <row r="478" spans="1:26" x14ac:dyDescent="0.2">
      <c r="A478" s="50"/>
      <c r="B478" s="51"/>
      <c r="C478" s="50"/>
      <c r="D478" s="50"/>
      <c r="E478" s="50"/>
      <c r="F478" s="50"/>
      <c r="G478" s="50"/>
      <c r="H478" s="50"/>
      <c r="I478" s="50"/>
      <c r="J478" s="50"/>
      <c r="K478" s="52"/>
      <c r="L478" s="50"/>
      <c r="M478" s="53">
        <f t="shared" si="29"/>
        <v>0</v>
      </c>
      <c r="N478" s="21" t="e">
        <f>VLOOKUP(I478,'MÃ '!$A$2:$E$1048576,4,0)</f>
        <v>#N/A</v>
      </c>
      <c r="O478" s="21" t="e">
        <f>VLOOKUP(I478,'MÃ '!$A$2:$E$1048576,5,0)</f>
        <v>#N/A</v>
      </c>
      <c r="P478" s="21" t="str">
        <f t="shared" si="30"/>
        <v>TSG01</v>
      </c>
      <c r="Q478" s="21" t="e">
        <f>DAY(Table01[[#This Row],[NGÀY]])&amp;Table01[[#This Row],[TSG01]]&amp;Table01[[#This Row],[MÃ FAST]]</f>
        <v>#N/A</v>
      </c>
      <c r="R478" s="21" t="e">
        <f>COUNTIF($Q$7:Q478,Q478)&amp;Q478</f>
        <v>#N/A</v>
      </c>
      <c r="S478" s="44">
        <f>IFERROR(VLOOKUP(R478,Table1[[ct2]:[Số lượng]],13,0),0)</f>
        <v>0</v>
      </c>
      <c r="T478" s="45">
        <f>IFERROR(VLOOKUP(R478,Table1[[ct2]:[Giá]],14,0),Table01[[#This Row],[ĐƠN GIÁ]])</f>
        <v>0</v>
      </c>
      <c r="U478" s="45">
        <f t="shared" si="31"/>
        <v>0</v>
      </c>
      <c r="V478" s="32">
        <f t="shared" si="32"/>
        <v>0</v>
      </c>
      <c r="W478" s="45">
        <f>Table01[[#This Row],[THÀNH TIỀN FAST]]-Table01[[#This Row],[THÀNH TIỀN]]</f>
        <v>0</v>
      </c>
      <c r="X478" s="46" t="b">
        <f>Table01[[#This Row],[ĐG FAST]]=Table01[[#This Row],[ĐƠN GIÁ]]</f>
        <v>1</v>
      </c>
      <c r="Y478" s="47" t="b">
        <f>Table01[[#This Row],[THÀNH TIỀN FAST]]=Table01[[#This Row],[THÀNH TIỀN]]</f>
        <v>1</v>
      </c>
      <c r="Z478" s="48"/>
    </row>
    <row r="479" spans="1:26" x14ac:dyDescent="0.2">
      <c r="A479" s="50"/>
      <c r="B479" s="51"/>
      <c r="C479" s="50"/>
      <c r="D479" s="50"/>
      <c r="E479" s="50"/>
      <c r="F479" s="50"/>
      <c r="G479" s="50"/>
      <c r="H479" s="50"/>
      <c r="I479" s="50"/>
      <c r="J479" s="50"/>
      <c r="K479" s="52"/>
      <c r="L479" s="50"/>
      <c r="M479" s="53">
        <f t="shared" si="29"/>
        <v>0</v>
      </c>
      <c r="N479" s="21" t="e">
        <f>VLOOKUP(I479,'MÃ '!$A$2:$E$1048576,4,0)</f>
        <v>#N/A</v>
      </c>
      <c r="O479" s="21" t="e">
        <f>VLOOKUP(I479,'MÃ '!$A$2:$E$1048576,5,0)</f>
        <v>#N/A</v>
      </c>
      <c r="P479" s="21" t="str">
        <f t="shared" si="30"/>
        <v>TSG01</v>
      </c>
      <c r="Q479" s="21" t="e">
        <f>DAY(Table01[[#This Row],[NGÀY]])&amp;Table01[[#This Row],[TSG01]]&amp;Table01[[#This Row],[MÃ FAST]]</f>
        <v>#N/A</v>
      </c>
      <c r="R479" s="21" t="e">
        <f>COUNTIF($Q$7:Q479,Q479)&amp;Q479</f>
        <v>#N/A</v>
      </c>
      <c r="S479" s="44">
        <f>IFERROR(VLOOKUP(R479,Table1[[ct2]:[Số lượng]],13,0),0)</f>
        <v>0</v>
      </c>
      <c r="T479" s="45">
        <f>IFERROR(VLOOKUP(R479,Table1[[ct2]:[Giá]],14,0),Table01[[#This Row],[ĐƠN GIÁ]])</f>
        <v>0</v>
      </c>
      <c r="U479" s="45">
        <f t="shared" si="31"/>
        <v>0</v>
      </c>
      <c r="V479" s="32">
        <f t="shared" si="32"/>
        <v>0</v>
      </c>
      <c r="W479" s="45">
        <f>Table01[[#This Row],[THÀNH TIỀN FAST]]-Table01[[#This Row],[THÀNH TIỀN]]</f>
        <v>0</v>
      </c>
      <c r="X479" s="46" t="b">
        <f>Table01[[#This Row],[ĐG FAST]]=Table01[[#This Row],[ĐƠN GIÁ]]</f>
        <v>1</v>
      </c>
      <c r="Y479" s="47" t="b">
        <f>Table01[[#This Row],[THÀNH TIỀN FAST]]=Table01[[#This Row],[THÀNH TIỀN]]</f>
        <v>1</v>
      </c>
      <c r="Z479" s="48"/>
    </row>
    <row r="480" spans="1:26" x14ac:dyDescent="0.2">
      <c r="A480" s="50"/>
      <c r="B480" s="51"/>
      <c r="C480" s="50"/>
      <c r="D480" s="50"/>
      <c r="E480" s="50"/>
      <c r="F480" s="50"/>
      <c r="G480" s="50"/>
      <c r="H480" s="50"/>
      <c r="I480" s="50"/>
      <c r="J480" s="50"/>
      <c r="K480" s="52"/>
      <c r="L480" s="50"/>
      <c r="M480" s="53">
        <f t="shared" si="29"/>
        <v>0</v>
      </c>
      <c r="N480" s="21" t="e">
        <f>VLOOKUP(I480,'MÃ '!$A$2:$E$1048576,4,0)</f>
        <v>#N/A</v>
      </c>
      <c r="O480" s="21" t="e">
        <f>VLOOKUP(I480,'MÃ '!$A$2:$E$1048576,5,0)</f>
        <v>#N/A</v>
      </c>
      <c r="P480" s="21" t="str">
        <f t="shared" si="30"/>
        <v>TSG01</v>
      </c>
      <c r="Q480" s="21" t="e">
        <f>DAY(Table01[[#This Row],[NGÀY]])&amp;Table01[[#This Row],[TSG01]]&amp;Table01[[#This Row],[MÃ FAST]]</f>
        <v>#N/A</v>
      </c>
      <c r="R480" s="21" t="e">
        <f>COUNTIF($Q$7:Q480,Q480)&amp;Q480</f>
        <v>#N/A</v>
      </c>
      <c r="S480" s="44">
        <f>IFERROR(VLOOKUP(R480,Table1[[ct2]:[Số lượng]],13,0),0)</f>
        <v>0</v>
      </c>
      <c r="T480" s="45">
        <f>IFERROR(VLOOKUP(R480,Table1[[ct2]:[Giá]],14,0),Table01[[#This Row],[ĐƠN GIÁ]])</f>
        <v>0</v>
      </c>
      <c r="U480" s="45">
        <f t="shared" si="31"/>
        <v>0</v>
      </c>
      <c r="V480" s="32">
        <f t="shared" si="32"/>
        <v>0</v>
      </c>
      <c r="W480" s="45">
        <f>Table01[[#This Row],[THÀNH TIỀN FAST]]-Table01[[#This Row],[THÀNH TIỀN]]</f>
        <v>0</v>
      </c>
      <c r="X480" s="46" t="b">
        <f>Table01[[#This Row],[ĐG FAST]]=Table01[[#This Row],[ĐƠN GIÁ]]</f>
        <v>1</v>
      </c>
      <c r="Y480" s="47" t="b">
        <f>Table01[[#This Row],[THÀNH TIỀN FAST]]=Table01[[#This Row],[THÀNH TIỀN]]</f>
        <v>1</v>
      </c>
      <c r="Z480" s="48"/>
    </row>
    <row r="481" spans="1:26" x14ac:dyDescent="0.2">
      <c r="A481" s="50"/>
      <c r="B481" s="51"/>
      <c r="C481" s="50"/>
      <c r="D481" s="50"/>
      <c r="E481" s="50"/>
      <c r="F481" s="50"/>
      <c r="G481" s="50"/>
      <c r="H481" s="50"/>
      <c r="I481" s="50"/>
      <c r="J481" s="50"/>
      <c r="K481" s="52"/>
      <c r="L481" s="50"/>
      <c r="M481" s="53">
        <f t="shared" si="29"/>
        <v>0</v>
      </c>
      <c r="N481" s="21" t="e">
        <f>VLOOKUP(I481,'MÃ '!$A$2:$E$1048576,4,0)</f>
        <v>#N/A</v>
      </c>
      <c r="O481" s="21" t="e">
        <f>VLOOKUP(I481,'MÃ '!$A$2:$E$1048576,5,0)</f>
        <v>#N/A</v>
      </c>
      <c r="P481" s="21" t="str">
        <f t="shared" si="30"/>
        <v>TSG01</v>
      </c>
      <c r="Q481" s="21" t="e">
        <f>DAY(Table01[[#This Row],[NGÀY]])&amp;Table01[[#This Row],[TSG01]]&amp;Table01[[#This Row],[MÃ FAST]]</f>
        <v>#N/A</v>
      </c>
      <c r="R481" s="21" t="e">
        <f>COUNTIF($Q$7:Q481,Q481)&amp;Q481</f>
        <v>#N/A</v>
      </c>
      <c r="S481" s="44">
        <f>IFERROR(VLOOKUP(R481,Table1[[ct2]:[Số lượng]],13,0),0)</f>
        <v>0</v>
      </c>
      <c r="T481" s="45">
        <f>IFERROR(VLOOKUP(R481,Table1[[ct2]:[Giá]],14,0),Table01[[#This Row],[ĐƠN GIÁ]])</f>
        <v>0</v>
      </c>
      <c r="U481" s="45">
        <f t="shared" si="31"/>
        <v>0</v>
      </c>
      <c r="V481" s="32">
        <f t="shared" si="32"/>
        <v>0</v>
      </c>
      <c r="W481" s="45">
        <f>Table01[[#This Row],[THÀNH TIỀN FAST]]-Table01[[#This Row],[THÀNH TIỀN]]</f>
        <v>0</v>
      </c>
      <c r="X481" s="46" t="b">
        <f>Table01[[#This Row],[ĐG FAST]]=Table01[[#This Row],[ĐƠN GIÁ]]</f>
        <v>1</v>
      </c>
      <c r="Y481" s="47" t="b">
        <f>Table01[[#This Row],[THÀNH TIỀN FAST]]=Table01[[#This Row],[THÀNH TIỀN]]</f>
        <v>1</v>
      </c>
      <c r="Z481" s="48"/>
    </row>
    <row r="482" spans="1:26" x14ac:dyDescent="0.2">
      <c r="A482" s="50"/>
      <c r="B482" s="51"/>
      <c r="C482" s="50"/>
      <c r="D482" s="50"/>
      <c r="E482" s="50"/>
      <c r="F482" s="50"/>
      <c r="G482" s="50"/>
      <c r="H482" s="50"/>
      <c r="I482" s="50"/>
      <c r="J482" s="50"/>
      <c r="K482" s="52"/>
      <c r="L482" s="50"/>
      <c r="M482" s="53">
        <f t="shared" si="29"/>
        <v>0</v>
      </c>
      <c r="N482" s="21" t="e">
        <f>VLOOKUP(I482,'MÃ '!$A$2:$E$1048576,4,0)</f>
        <v>#N/A</v>
      </c>
      <c r="O482" s="21" t="e">
        <f>VLOOKUP(I482,'MÃ '!$A$2:$E$1048576,5,0)</f>
        <v>#N/A</v>
      </c>
      <c r="P482" s="21" t="str">
        <f t="shared" si="30"/>
        <v>TSG01</v>
      </c>
      <c r="Q482" s="21" t="e">
        <f>DAY(Table01[[#This Row],[NGÀY]])&amp;Table01[[#This Row],[TSG01]]&amp;Table01[[#This Row],[MÃ FAST]]</f>
        <v>#N/A</v>
      </c>
      <c r="R482" s="21" t="e">
        <f>COUNTIF($Q$7:Q482,Q482)&amp;Q482</f>
        <v>#N/A</v>
      </c>
      <c r="S482" s="44">
        <f>IFERROR(VLOOKUP(R482,Table1[[ct2]:[Số lượng]],13,0),0)</f>
        <v>0</v>
      </c>
      <c r="T482" s="45">
        <f>IFERROR(VLOOKUP(R482,Table1[[ct2]:[Giá]],14,0),Table01[[#This Row],[ĐƠN GIÁ]])</f>
        <v>0</v>
      </c>
      <c r="U482" s="45">
        <f t="shared" si="31"/>
        <v>0</v>
      </c>
      <c r="V482" s="32">
        <f t="shared" si="32"/>
        <v>0</v>
      </c>
      <c r="W482" s="45">
        <f>Table01[[#This Row],[THÀNH TIỀN FAST]]-Table01[[#This Row],[THÀNH TIỀN]]</f>
        <v>0</v>
      </c>
      <c r="X482" s="46" t="b">
        <f>Table01[[#This Row],[ĐG FAST]]=Table01[[#This Row],[ĐƠN GIÁ]]</f>
        <v>1</v>
      </c>
      <c r="Y482" s="47" t="b">
        <f>Table01[[#This Row],[THÀNH TIỀN FAST]]=Table01[[#This Row],[THÀNH TIỀN]]</f>
        <v>1</v>
      </c>
      <c r="Z482" s="48"/>
    </row>
    <row r="483" spans="1:26" x14ac:dyDescent="0.2">
      <c r="A483" s="50"/>
      <c r="B483" s="51"/>
      <c r="C483" s="50"/>
      <c r="D483" s="50"/>
      <c r="E483" s="50"/>
      <c r="F483" s="50"/>
      <c r="G483" s="50"/>
      <c r="H483" s="50"/>
      <c r="I483" s="50"/>
      <c r="J483" s="50"/>
      <c r="K483" s="52"/>
      <c r="L483" s="50"/>
      <c r="M483" s="53">
        <f t="shared" si="29"/>
        <v>0</v>
      </c>
      <c r="N483" s="21" t="e">
        <f>VLOOKUP(I483,'MÃ '!$A$2:$E$1048576,4,0)</f>
        <v>#N/A</v>
      </c>
      <c r="O483" s="21" t="e">
        <f>VLOOKUP(I483,'MÃ '!$A$2:$E$1048576,5,0)</f>
        <v>#N/A</v>
      </c>
      <c r="P483" s="21" t="str">
        <f t="shared" si="30"/>
        <v>TSG01</v>
      </c>
      <c r="Q483" s="21" t="e">
        <f>DAY(Table01[[#This Row],[NGÀY]])&amp;Table01[[#This Row],[TSG01]]&amp;Table01[[#This Row],[MÃ FAST]]</f>
        <v>#N/A</v>
      </c>
      <c r="R483" s="21" t="e">
        <f>COUNTIF($Q$7:Q483,Q483)&amp;Q483</f>
        <v>#N/A</v>
      </c>
      <c r="S483" s="44">
        <f>IFERROR(VLOOKUP(R483,Table1[[ct2]:[Số lượng]],13,0),0)</f>
        <v>0</v>
      </c>
      <c r="T483" s="45">
        <f>IFERROR(VLOOKUP(R483,Table1[[ct2]:[Giá]],14,0),Table01[[#This Row],[ĐƠN GIÁ]])</f>
        <v>0</v>
      </c>
      <c r="U483" s="45">
        <f t="shared" si="31"/>
        <v>0</v>
      </c>
      <c r="V483" s="32">
        <f t="shared" si="32"/>
        <v>0</v>
      </c>
      <c r="W483" s="45">
        <f>Table01[[#This Row],[THÀNH TIỀN FAST]]-Table01[[#This Row],[THÀNH TIỀN]]</f>
        <v>0</v>
      </c>
      <c r="X483" s="46" t="b">
        <f>Table01[[#This Row],[ĐG FAST]]=Table01[[#This Row],[ĐƠN GIÁ]]</f>
        <v>1</v>
      </c>
      <c r="Y483" s="47" t="b">
        <f>Table01[[#This Row],[THÀNH TIỀN FAST]]=Table01[[#This Row],[THÀNH TIỀN]]</f>
        <v>1</v>
      </c>
      <c r="Z483" s="48"/>
    </row>
    <row r="484" spans="1:26" x14ac:dyDescent="0.2">
      <c r="A484" s="50"/>
      <c r="B484" s="51"/>
      <c r="C484" s="50"/>
      <c r="D484" s="50"/>
      <c r="E484" s="50"/>
      <c r="F484" s="50"/>
      <c r="G484" s="50"/>
      <c r="H484" s="50"/>
      <c r="I484" s="50"/>
      <c r="J484" s="50"/>
      <c r="K484" s="52"/>
      <c r="L484" s="50"/>
      <c r="M484" s="53">
        <f t="shared" si="29"/>
        <v>0</v>
      </c>
      <c r="N484" s="21" t="e">
        <f>VLOOKUP(I484,'MÃ '!$A$2:$E$1048576,4,0)</f>
        <v>#N/A</v>
      </c>
      <c r="O484" s="21" t="e">
        <f>VLOOKUP(I484,'MÃ '!$A$2:$E$1048576,5,0)</f>
        <v>#N/A</v>
      </c>
      <c r="P484" s="21" t="str">
        <f t="shared" si="30"/>
        <v>TSG01</v>
      </c>
      <c r="Q484" s="21" t="e">
        <f>DAY(Table01[[#This Row],[NGÀY]])&amp;Table01[[#This Row],[TSG01]]&amp;Table01[[#This Row],[MÃ FAST]]</f>
        <v>#N/A</v>
      </c>
      <c r="R484" s="21" t="e">
        <f>COUNTIF($Q$7:Q484,Q484)&amp;Q484</f>
        <v>#N/A</v>
      </c>
      <c r="S484" s="44">
        <f>IFERROR(VLOOKUP(R484,Table1[[ct2]:[Số lượng]],13,0),0)</f>
        <v>0</v>
      </c>
      <c r="T484" s="45">
        <f>IFERROR(VLOOKUP(R484,Table1[[ct2]:[Giá]],14,0),Table01[[#This Row],[ĐƠN GIÁ]])</f>
        <v>0</v>
      </c>
      <c r="U484" s="45">
        <f t="shared" si="31"/>
        <v>0</v>
      </c>
      <c r="V484" s="32">
        <f t="shared" si="32"/>
        <v>0</v>
      </c>
      <c r="W484" s="45">
        <f>Table01[[#This Row],[THÀNH TIỀN FAST]]-Table01[[#This Row],[THÀNH TIỀN]]</f>
        <v>0</v>
      </c>
      <c r="X484" s="46" t="b">
        <f>Table01[[#This Row],[ĐG FAST]]=Table01[[#This Row],[ĐƠN GIÁ]]</f>
        <v>1</v>
      </c>
      <c r="Y484" s="47" t="b">
        <f>Table01[[#This Row],[THÀNH TIỀN FAST]]=Table01[[#This Row],[THÀNH TIỀN]]</f>
        <v>1</v>
      </c>
      <c r="Z484" s="48"/>
    </row>
    <row r="485" spans="1:26" x14ac:dyDescent="0.2">
      <c r="A485" s="50"/>
      <c r="B485" s="51"/>
      <c r="C485" s="50"/>
      <c r="D485" s="50"/>
      <c r="E485" s="50"/>
      <c r="F485" s="50"/>
      <c r="G485" s="50"/>
      <c r="H485" s="50"/>
      <c r="I485" s="50"/>
      <c r="J485" s="50"/>
      <c r="K485" s="52"/>
      <c r="L485" s="50"/>
      <c r="M485" s="53">
        <f t="shared" si="29"/>
        <v>0</v>
      </c>
      <c r="N485" s="21" t="e">
        <f>VLOOKUP(I485,'MÃ '!$A$2:$E$1048576,4,0)</f>
        <v>#N/A</v>
      </c>
      <c r="O485" s="21" t="e">
        <f>VLOOKUP(I485,'MÃ '!$A$2:$E$1048576,5,0)</f>
        <v>#N/A</v>
      </c>
      <c r="P485" s="21" t="str">
        <f t="shared" si="30"/>
        <v>TSG01</v>
      </c>
      <c r="Q485" s="21" t="e">
        <f>DAY(Table01[[#This Row],[NGÀY]])&amp;Table01[[#This Row],[TSG01]]&amp;Table01[[#This Row],[MÃ FAST]]</f>
        <v>#N/A</v>
      </c>
      <c r="R485" s="21" t="e">
        <f>COUNTIF($Q$7:Q485,Q485)&amp;Q485</f>
        <v>#N/A</v>
      </c>
      <c r="S485" s="44">
        <f>IFERROR(VLOOKUP(R485,Table1[[ct2]:[Số lượng]],13,0),0)</f>
        <v>0</v>
      </c>
      <c r="T485" s="45">
        <f>IFERROR(VLOOKUP(R485,Table1[[ct2]:[Giá]],14,0),Table01[[#This Row],[ĐƠN GIÁ]])</f>
        <v>0</v>
      </c>
      <c r="U485" s="45">
        <f t="shared" si="31"/>
        <v>0</v>
      </c>
      <c r="V485" s="32">
        <f t="shared" si="32"/>
        <v>0</v>
      </c>
      <c r="W485" s="45">
        <f>Table01[[#This Row],[THÀNH TIỀN FAST]]-Table01[[#This Row],[THÀNH TIỀN]]</f>
        <v>0</v>
      </c>
      <c r="X485" s="46" t="b">
        <f>Table01[[#This Row],[ĐG FAST]]=Table01[[#This Row],[ĐƠN GIÁ]]</f>
        <v>1</v>
      </c>
      <c r="Y485" s="47" t="b">
        <f>Table01[[#This Row],[THÀNH TIỀN FAST]]=Table01[[#This Row],[THÀNH TIỀN]]</f>
        <v>1</v>
      </c>
      <c r="Z485" s="48"/>
    </row>
    <row r="486" spans="1:26" x14ac:dyDescent="0.2">
      <c r="A486" s="50"/>
      <c r="B486" s="51"/>
      <c r="C486" s="50"/>
      <c r="D486" s="50"/>
      <c r="E486" s="50"/>
      <c r="F486" s="50"/>
      <c r="G486" s="50"/>
      <c r="H486" s="50"/>
      <c r="I486" s="50"/>
      <c r="J486" s="50"/>
      <c r="K486" s="52"/>
      <c r="L486" s="50"/>
      <c r="M486" s="53">
        <f t="shared" si="29"/>
        <v>0</v>
      </c>
      <c r="N486" s="21" t="e">
        <f>VLOOKUP(I486,'MÃ '!$A$2:$E$1048576,4,0)</f>
        <v>#N/A</v>
      </c>
      <c r="O486" s="21" t="e">
        <f>VLOOKUP(I486,'MÃ '!$A$2:$E$1048576,5,0)</f>
        <v>#N/A</v>
      </c>
      <c r="P486" s="21" t="str">
        <f t="shared" si="30"/>
        <v>TSG01</v>
      </c>
      <c r="Q486" s="21" t="e">
        <f>DAY(Table01[[#This Row],[NGÀY]])&amp;Table01[[#This Row],[TSG01]]&amp;Table01[[#This Row],[MÃ FAST]]</f>
        <v>#N/A</v>
      </c>
      <c r="R486" s="21" t="e">
        <f>COUNTIF($Q$7:Q486,Q486)&amp;Q486</f>
        <v>#N/A</v>
      </c>
      <c r="S486" s="44">
        <f>IFERROR(VLOOKUP(R486,Table1[[ct2]:[Số lượng]],13,0),0)</f>
        <v>0</v>
      </c>
      <c r="T486" s="45">
        <f>IFERROR(VLOOKUP(R486,Table1[[ct2]:[Giá]],14,0),Table01[[#This Row],[ĐƠN GIÁ]])</f>
        <v>0</v>
      </c>
      <c r="U486" s="45">
        <f t="shared" si="31"/>
        <v>0</v>
      </c>
      <c r="V486" s="32">
        <f t="shared" si="32"/>
        <v>0</v>
      </c>
      <c r="W486" s="45">
        <f>Table01[[#This Row],[THÀNH TIỀN FAST]]-Table01[[#This Row],[THÀNH TIỀN]]</f>
        <v>0</v>
      </c>
      <c r="X486" s="46" t="b">
        <f>Table01[[#This Row],[ĐG FAST]]=Table01[[#This Row],[ĐƠN GIÁ]]</f>
        <v>1</v>
      </c>
      <c r="Y486" s="47" t="b">
        <f>Table01[[#This Row],[THÀNH TIỀN FAST]]=Table01[[#This Row],[THÀNH TIỀN]]</f>
        <v>1</v>
      </c>
      <c r="Z486" s="48"/>
    </row>
    <row r="487" spans="1:26" x14ac:dyDescent="0.2">
      <c r="A487" s="50"/>
      <c r="B487" s="51"/>
      <c r="C487" s="50"/>
      <c r="D487" s="50"/>
      <c r="E487" s="50"/>
      <c r="F487" s="50"/>
      <c r="G487" s="50"/>
      <c r="H487" s="50"/>
      <c r="I487" s="50"/>
      <c r="J487" s="50"/>
      <c r="K487" s="52"/>
      <c r="L487" s="50"/>
      <c r="M487" s="53">
        <f t="shared" si="29"/>
        <v>0</v>
      </c>
      <c r="N487" s="21" t="e">
        <f>VLOOKUP(I487,'MÃ '!$A$2:$E$1048576,4,0)</f>
        <v>#N/A</v>
      </c>
      <c r="O487" s="21" t="e">
        <f>VLOOKUP(I487,'MÃ '!$A$2:$E$1048576,5,0)</f>
        <v>#N/A</v>
      </c>
      <c r="P487" s="21" t="str">
        <f t="shared" si="30"/>
        <v>TSG01</v>
      </c>
      <c r="Q487" s="21" t="e">
        <f>DAY(Table01[[#This Row],[NGÀY]])&amp;Table01[[#This Row],[TSG01]]&amp;Table01[[#This Row],[MÃ FAST]]</f>
        <v>#N/A</v>
      </c>
      <c r="R487" s="21" t="e">
        <f>COUNTIF($Q$7:Q487,Q487)&amp;Q487</f>
        <v>#N/A</v>
      </c>
      <c r="S487" s="44">
        <f>IFERROR(VLOOKUP(R487,Table1[[ct2]:[Số lượng]],13,0),0)</f>
        <v>0</v>
      </c>
      <c r="T487" s="45">
        <f>IFERROR(VLOOKUP(R487,Table1[[ct2]:[Giá]],14,0),Table01[[#This Row],[ĐƠN GIÁ]])</f>
        <v>0</v>
      </c>
      <c r="U487" s="45">
        <f t="shared" si="31"/>
        <v>0</v>
      </c>
      <c r="V487" s="32">
        <f t="shared" si="32"/>
        <v>0</v>
      </c>
      <c r="W487" s="45">
        <f>Table01[[#This Row],[THÀNH TIỀN FAST]]-Table01[[#This Row],[THÀNH TIỀN]]</f>
        <v>0</v>
      </c>
      <c r="X487" s="46" t="b">
        <f>Table01[[#This Row],[ĐG FAST]]=Table01[[#This Row],[ĐƠN GIÁ]]</f>
        <v>1</v>
      </c>
      <c r="Y487" s="47" t="b">
        <f>Table01[[#This Row],[THÀNH TIỀN FAST]]=Table01[[#This Row],[THÀNH TIỀN]]</f>
        <v>1</v>
      </c>
      <c r="Z487" s="48"/>
    </row>
    <row r="488" spans="1:26" x14ac:dyDescent="0.2">
      <c r="A488" s="50"/>
      <c r="B488" s="51"/>
      <c r="C488" s="50"/>
      <c r="D488" s="50"/>
      <c r="E488" s="50"/>
      <c r="F488" s="50"/>
      <c r="G488" s="50"/>
      <c r="H488" s="50"/>
      <c r="I488" s="50"/>
      <c r="J488" s="50"/>
      <c r="K488" s="52"/>
      <c r="L488" s="50"/>
      <c r="M488" s="53">
        <f t="shared" si="29"/>
        <v>0</v>
      </c>
      <c r="N488" s="21" t="e">
        <f>VLOOKUP(I488,'MÃ '!$A$2:$E$1048576,4,0)</f>
        <v>#N/A</v>
      </c>
      <c r="O488" s="21" t="e">
        <f>VLOOKUP(I488,'MÃ '!$A$2:$E$1048576,5,0)</f>
        <v>#N/A</v>
      </c>
      <c r="P488" s="21" t="str">
        <f t="shared" si="30"/>
        <v>TSG01</v>
      </c>
      <c r="Q488" s="21" t="e">
        <f>DAY(Table01[[#This Row],[NGÀY]])&amp;Table01[[#This Row],[TSG01]]&amp;Table01[[#This Row],[MÃ FAST]]</f>
        <v>#N/A</v>
      </c>
      <c r="R488" s="21" t="e">
        <f>COUNTIF($Q$7:Q488,Q488)&amp;Q488</f>
        <v>#N/A</v>
      </c>
      <c r="S488" s="44">
        <f>IFERROR(VLOOKUP(R488,Table1[[ct2]:[Số lượng]],13,0),0)</f>
        <v>0</v>
      </c>
      <c r="T488" s="45">
        <f>IFERROR(VLOOKUP(R488,Table1[[ct2]:[Giá]],14,0),Table01[[#This Row],[ĐƠN GIÁ]])</f>
        <v>0</v>
      </c>
      <c r="U488" s="45">
        <f t="shared" si="31"/>
        <v>0</v>
      </c>
      <c r="V488" s="32">
        <f t="shared" si="32"/>
        <v>0</v>
      </c>
      <c r="W488" s="45">
        <f>Table01[[#This Row],[THÀNH TIỀN FAST]]-Table01[[#This Row],[THÀNH TIỀN]]</f>
        <v>0</v>
      </c>
      <c r="X488" s="46" t="b">
        <f>Table01[[#This Row],[ĐG FAST]]=Table01[[#This Row],[ĐƠN GIÁ]]</f>
        <v>1</v>
      </c>
      <c r="Y488" s="47" t="b">
        <f>Table01[[#This Row],[THÀNH TIỀN FAST]]=Table01[[#This Row],[THÀNH TIỀN]]</f>
        <v>1</v>
      </c>
      <c r="Z488" s="48"/>
    </row>
    <row r="489" spans="1:26" x14ac:dyDescent="0.2">
      <c r="A489" s="50"/>
      <c r="B489" s="51"/>
      <c r="C489" s="50"/>
      <c r="D489" s="50"/>
      <c r="E489" s="50"/>
      <c r="F489" s="50"/>
      <c r="G489" s="50"/>
      <c r="H489" s="50"/>
      <c r="I489" s="50"/>
      <c r="J489" s="50"/>
      <c r="K489" s="52"/>
      <c r="L489" s="50"/>
      <c r="M489" s="53">
        <f t="shared" si="29"/>
        <v>0</v>
      </c>
      <c r="N489" s="21" t="e">
        <f>VLOOKUP(I489,'MÃ '!$A$2:$E$1048576,4,0)</f>
        <v>#N/A</v>
      </c>
      <c r="O489" s="21" t="e">
        <f>VLOOKUP(I489,'MÃ '!$A$2:$E$1048576,5,0)</f>
        <v>#N/A</v>
      </c>
      <c r="P489" s="21" t="str">
        <f t="shared" si="30"/>
        <v>TSG01</v>
      </c>
      <c r="Q489" s="21" t="e">
        <f>DAY(Table01[[#This Row],[NGÀY]])&amp;Table01[[#This Row],[TSG01]]&amp;Table01[[#This Row],[MÃ FAST]]</f>
        <v>#N/A</v>
      </c>
      <c r="R489" s="21" t="e">
        <f>COUNTIF($Q$7:Q489,Q489)&amp;Q489</f>
        <v>#N/A</v>
      </c>
      <c r="S489" s="44">
        <f>IFERROR(VLOOKUP(R489,Table1[[ct2]:[Số lượng]],13,0),0)</f>
        <v>0</v>
      </c>
      <c r="T489" s="45">
        <f>IFERROR(VLOOKUP(R489,Table1[[ct2]:[Giá]],14,0),Table01[[#This Row],[ĐƠN GIÁ]])</f>
        <v>0</v>
      </c>
      <c r="U489" s="45">
        <f t="shared" si="31"/>
        <v>0</v>
      </c>
      <c r="V489" s="32">
        <f t="shared" si="32"/>
        <v>0</v>
      </c>
      <c r="W489" s="45">
        <f>Table01[[#This Row],[THÀNH TIỀN FAST]]-Table01[[#This Row],[THÀNH TIỀN]]</f>
        <v>0</v>
      </c>
      <c r="X489" s="46" t="b">
        <f>Table01[[#This Row],[ĐG FAST]]=Table01[[#This Row],[ĐƠN GIÁ]]</f>
        <v>1</v>
      </c>
      <c r="Y489" s="47" t="b">
        <f>Table01[[#This Row],[THÀNH TIỀN FAST]]=Table01[[#This Row],[THÀNH TIỀN]]</f>
        <v>1</v>
      </c>
      <c r="Z489" s="48"/>
    </row>
    <row r="490" spans="1:26" x14ac:dyDescent="0.2">
      <c r="A490" s="50"/>
      <c r="B490" s="51"/>
      <c r="C490" s="50"/>
      <c r="D490" s="50"/>
      <c r="E490" s="50"/>
      <c r="F490" s="50"/>
      <c r="G490" s="50"/>
      <c r="H490" s="50"/>
      <c r="I490" s="50"/>
      <c r="J490" s="50"/>
      <c r="K490" s="52"/>
      <c r="L490" s="50"/>
      <c r="M490" s="53">
        <f t="shared" si="29"/>
        <v>0</v>
      </c>
      <c r="N490" s="21" t="e">
        <f>VLOOKUP(I490,'MÃ '!$A$2:$E$1048576,4,0)</f>
        <v>#N/A</v>
      </c>
      <c r="O490" s="21" t="e">
        <f>VLOOKUP(I490,'MÃ '!$A$2:$E$1048576,5,0)</f>
        <v>#N/A</v>
      </c>
      <c r="P490" s="21" t="str">
        <f t="shared" si="30"/>
        <v>TSG01</v>
      </c>
      <c r="Q490" s="21" t="e">
        <f>DAY(Table01[[#This Row],[NGÀY]])&amp;Table01[[#This Row],[TSG01]]&amp;Table01[[#This Row],[MÃ FAST]]</f>
        <v>#N/A</v>
      </c>
      <c r="R490" s="21" t="e">
        <f>COUNTIF($Q$7:Q490,Q490)&amp;Q490</f>
        <v>#N/A</v>
      </c>
      <c r="S490" s="44">
        <f>IFERROR(VLOOKUP(R490,Table1[[ct2]:[Số lượng]],13,0),0)</f>
        <v>0</v>
      </c>
      <c r="T490" s="45">
        <f>IFERROR(VLOOKUP(R490,Table1[[ct2]:[Giá]],14,0),Table01[[#This Row],[ĐƠN GIÁ]])</f>
        <v>0</v>
      </c>
      <c r="U490" s="45">
        <f t="shared" si="31"/>
        <v>0</v>
      </c>
      <c r="V490" s="32">
        <f t="shared" si="32"/>
        <v>0</v>
      </c>
      <c r="W490" s="45">
        <f>Table01[[#This Row],[THÀNH TIỀN FAST]]-Table01[[#This Row],[THÀNH TIỀN]]</f>
        <v>0</v>
      </c>
      <c r="X490" s="46" t="b">
        <f>Table01[[#This Row],[ĐG FAST]]=Table01[[#This Row],[ĐƠN GIÁ]]</f>
        <v>1</v>
      </c>
      <c r="Y490" s="47" t="b">
        <f>Table01[[#This Row],[THÀNH TIỀN FAST]]=Table01[[#This Row],[THÀNH TIỀN]]</f>
        <v>1</v>
      </c>
      <c r="Z490" s="48"/>
    </row>
    <row r="491" spans="1:26" x14ac:dyDescent="0.2">
      <c r="A491" s="50"/>
      <c r="B491" s="51"/>
      <c r="C491" s="50"/>
      <c r="D491" s="50"/>
      <c r="E491" s="50"/>
      <c r="F491" s="50"/>
      <c r="G491" s="50"/>
      <c r="H491" s="50"/>
      <c r="I491" s="50"/>
      <c r="J491" s="50"/>
      <c r="K491" s="52"/>
      <c r="L491" s="50"/>
      <c r="M491" s="53">
        <f t="shared" si="29"/>
        <v>0</v>
      </c>
      <c r="N491" s="21" t="e">
        <f>VLOOKUP(I491,'MÃ '!$A$2:$E$1048576,4,0)</f>
        <v>#N/A</v>
      </c>
      <c r="O491" s="21" t="e">
        <f>VLOOKUP(I491,'MÃ '!$A$2:$E$1048576,5,0)</f>
        <v>#N/A</v>
      </c>
      <c r="P491" s="21" t="str">
        <f t="shared" si="30"/>
        <v>TSG01</v>
      </c>
      <c r="Q491" s="21" t="e">
        <f>DAY(Table01[[#This Row],[NGÀY]])&amp;Table01[[#This Row],[TSG01]]&amp;Table01[[#This Row],[MÃ FAST]]</f>
        <v>#N/A</v>
      </c>
      <c r="R491" s="21" t="e">
        <f>COUNTIF($Q$7:Q491,Q491)&amp;Q491</f>
        <v>#N/A</v>
      </c>
      <c r="S491" s="44">
        <f>IFERROR(VLOOKUP(R491,Table1[[ct2]:[Số lượng]],13,0),0)</f>
        <v>0</v>
      </c>
      <c r="T491" s="45">
        <f>IFERROR(VLOOKUP(R491,Table1[[ct2]:[Giá]],14,0),Table01[[#This Row],[ĐƠN GIÁ]])</f>
        <v>0</v>
      </c>
      <c r="U491" s="45">
        <f t="shared" si="31"/>
        <v>0</v>
      </c>
      <c r="V491" s="32">
        <f t="shared" si="32"/>
        <v>0</v>
      </c>
      <c r="W491" s="45">
        <f>Table01[[#This Row],[THÀNH TIỀN FAST]]-Table01[[#This Row],[THÀNH TIỀN]]</f>
        <v>0</v>
      </c>
      <c r="X491" s="46" t="b">
        <f>Table01[[#This Row],[ĐG FAST]]=Table01[[#This Row],[ĐƠN GIÁ]]</f>
        <v>1</v>
      </c>
      <c r="Y491" s="47" t="b">
        <f>Table01[[#This Row],[THÀNH TIỀN FAST]]=Table01[[#This Row],[THÀNH TIỀN]]</f>
        <v>1</v>
      </c>
      <c r="Z491" s="48"/>
    </row>
    <row r="492" spans="1:26" x14ac:dyDescent="0.2">
      <c r="A492" s="50"/>
      <c r="B492" s="51"/>
      <c r="C492" s="50"/>
      <c r="D492" s="50"/>
      <c r="E492" s="50"/>
      <c r="F492" s="50"/>
      <c r="G492" s="50"/>
      <c r="H492" s="50"/>
      <c r="I492" s="50"/>
      <c r="J492" s="50"/>
      <c r="K492" s="52"/>
      <c r="L492" s="50"/>
      <c r="M492" s="53">
        <f t="shared" si="29"/>
        <v>0</v>
      </c>
      <c r="N492" s="21" t="e">
        <f>VLOOKUP(I492,'MÃ '!$A$2:$E$1048576,4,0)</f>
        <v>#N/A</v>
      </c>
      <c r="O492" s="21" t="e">
        <f>VLOOKUP(I492,'MÃ '!$A$2:$E$1048576,5,0)</f>
        <v>#N/A</v>
      </c>
      <c r="P492" s="21" t="str">
        <f t="shared" si="30"/>
        <v>TSG01</v>
      </c>
      <c r="Q492" s="21" t="e">
        <f>DAY(Table01[[#This Row],[NGÀY]])&amp;Table01[[#This Row],[TSG01]]&amp;Table01[[#This Row],[MÃ FAST]]</f>
        <v>#N/A</v>
      </c>
      <c r="R492" s="21" t="e">
        <f>COUNTIF($Q$7:Q492,Q492)&amp;Q492</f>
        <v>#N/A</v>
      </c>
      <c r="S492" s="44">
        <f>IFERROR(VLOOKUP(R492,Table1[[ct2]:[Số lượng]],13,0),0)</f>
        <v>0</v>
      </c>
      <c r="T492" s="45">
        <f>IFERROR(VLOOKUP(R492,Table1[[ct2]:[Giá]],14,0),Table01[[#This Row],[ĐƠN GIÁ]])</f>
        <v>0</v>
      </c>
      <c r="U492" s="45">
        <f t="shared" si="31"/>
        <v>0</v>
      </c>
      <c r="V492" s="32">
        <f t="shared" si="32"/>
        <v>0</v>
      </c>
      <c r="W492" s="45">
        <f>Table01[[#This Row],[THÀNH TIỀN FAST]]-Table01[[#This Row],[THÀNH TIỀN]]</f>
        <v>0</v>
      </c>
      <c r="X492" s="46" t="b">
        <f>Table01[[#This Row],[ĐG FAST]]=Table01[[#This Row],[ĐƠN GIÁ]]</f>
        <v>1</v>
      </c>
      <c r="Y492" s="47" t="b">
        <f>Table01[[#This Row],[THÀNH TIỀN FAST]]=Table01[[#This Row],[THÀNH TIỀN]]</f>
        <v>1</v>
      </c>
      <c r="Z492" s="48"/>
    </row>
    <row r="493" spans="1:26" x14ac:dyDescent="0.2">
      <c r="A493" s="50"/>
      <c r="B493" s="51"/>
      <c r="C493" s="50"/>
      <c r="D493" s="50"/>
      <c r="E493" s="50"/>
      <c r="F493" s="50"/>
      <c r="G493" s="50"/>
      <c r="H493" s="50"/>
      <c r="I493" s="50"/>
      <c r="J493" s="50"/>
      <c r="K493" s="52"/>
      <c r="L493" s="50"/>
      <c r="M493" s="53">
        <f t="shared" si="29"/>
        <v>0</v>
      </c>
      <c r="N493" s="21" t="e">
        <f>VLOOKUP(I493,'MÃ '!$A$2:$E$1048576,4,0)</f>
        <v>#N/A</v>
      </c>
      <c r="O493" s="21" t="e">
        <f>VLOOKUP(I493,'MÃ '!$A$2:$E$1048576,5,0)</f>
        <v>#N/A</v>
      </c>
      <c r="P493" s="21" t="str">
        <f t="shared" si="30"/>
        <v>TSG01</v>
      </c>
      <c r="Q493" s="21" t="e">
        <f>DAY(Table01[[#This Row],[NGÀY]])&amp;Table01[[#This Row],[TSG01]]&amp;Table01[[#This Row],[MÃ FAST]]</f>
        <v>#N/A</v>
      </c>
      <c r="R493" s="21" t="e">
        <f>COUNTIF($Q$7:Q493,Q493)&amp;Q493</f>
        <v>#N/A</v>
      </c>
      <c r="S493" s="44">
        <f>IFERROR(VLOOKUP(R493,Table1[[ct2]:[Số lượng]],13,0),0)</f>
        <v>0</v>
      </c>
      <c r="T493" s="45">
        <f>IFERROR(VLOOKUP(R493,Table1[[ct2]:[Giá]],14,0),Table01[[#This Row],[ĐƠN GIÁ]])</f>
        <v>0</v>
      </c>
      <c r="U493" s="45">
        <f t="shared" si="31"/>
        <v>0</v>
      </c>
      <c r="V493" s="32">
        <f t="shared" si="32"/>
        <v>0</v>
      </c>
      <c r="W493" s="45">
        <f>Table01[[#This Row],[THÀNH TIỀN FAST]]-Table01[[#This Row],[THÀNH TIỀN]]</f>
        <v>0</v>
      </c>
      <c r="X493" s="46" t="b">
        <f>Table01[[#This Row],[ĐG FAST]]=Table01[[#This Row],[ĐƠN GIÁ]]</f>
        <v>1</v>
      </c>
      <c r="Y493" s="47" t="b">
        <f>Table01[[#This Row],[THÀNH TIỀN FAST]]=Table01[[#This Row],[THÀNH TIỀN]]</f>
        <v>1</v>
      </c>
      <c r="Z493" s="48"/>
    </row>
    <row r="494" spans="1:26" x14ac:dyDescent="0.2">
      <c r="A494" s="50"/>
      <c r="B494" s="51"/>
      <c r="C494" s="50"/>
      <c r="D494" s="50"/>
      <c r="E494" s="50"/>
      <c r="F494" s="50"/>
      <c r="G494" s="50"/>
      <c r="H494" s="50"/>
      <c r="I494" s="50"/>
      <c r="J494" s="50"/>
      <c r="K494" s="52"/>
      <c r="L494" s="50"/>
      <c r="M494" s="53">
        <f t="shared" si="29"/>
        <v>0</v>
      </c>
      <c r="N494" s="21" t="e">
        <f>VLOOKUP(I494,'MÃ '!$A$2:$E$1048576,4,0)</f>
        <v>#N/A</v>
      </c>
      <c r="O494" s="21" t="e">
        <f>VLOOKUP(I494,'MÃ '!$A$2:$E$1048576,5,0)</f>
        <v>#N/A</v>
      </c>
      <c r="P494" s="21" t="str">
        <f t="shared" si="30"/>
        <v>TSG01</v>
      </c>
      <c r="Q494" s="21" t="e">
        <f>DAY(Table01[[#This Row],[NGÀY]])&amp;Table01[[#This Row],[TSG01]]&amp;Table01[[#This Row],[MÃ FAST]]</f>
        <v>#N/A</v>
      </c>
      <c r="R494" s="21" t="e">
        <f>COUNTIF($Q$7:Q494,Q494)&amp;Q494</f>
        <v>#N/A</v>
      </c>
      <c r="S494" s="44">
        <f>IFERROR(VLOOKUP(R494,Table1[[ct2]:[Số lượng]],13,0),0)</f>
        <v>0</v>
      </c>
      <c r="T494" s="45">
        <f>IFERROR(VLOOKUP(R494,Table1[[ct2]:[Giá]],14,0),Table01[[#This Row],[ĐƠN GIÁ]])</f>
        <v>0</v>
      </c>
      <c r="U494" s="45">
        <f t="shared" si="31"/>
        <v>0</v>
      </c>
      <c r="V494" s="32">
        <f t="shared" si="32"/>
        <v>0</v>
      </c>
      <c r="W494" s="45">
        <f>Table01[[#This Row],[THÀNH TIỀN FAST]]-Table01[[#This Row],[THÀNH TIỀN]]</f>
        <v>0</v>
      </c>
      <c r="X494" s="46" t="b">
        <f>Table01[[#This Row],[ĐG FAST]]=Table01[[#This Row],[ĐƠN GIÁ]]</f>
        <v>1</v>
      </c>
      <c r="Y494" s="47" t="b">
        <f>Table01[[#This Row],[THÀNH TIỀN FAST]]=Table01[[#This Row],[THÀNH TIỀN]]</f>
        <v>1</v>
      </c>
      <c r="Z494" s="48"/>
    </row>
    <row r="495" spans="1:26" x14ac:dyDescent="0.2">
      <c r="A495" s="50"/>
      <c r="B495" s="51"/>
      <c r="C495" s="50"/>
      <c r="D495" s="50"/>
      <c r="E495" s="50"/>
      <c r="F495" s="50"/>
      <c r="G495" s="50"/>
      <c r="H495" s="50"/>
      <c r="I495" s="50"/>
      <c r="J495" s="50"/>
      <c r="K495" s="52"/>
      <c r="L495" s="50"/>
      <c r="M495" s="53">
        <f t="shared" si="29"/>
        <v>0</v>
      </c>
      <c r="N495" s="21" t="e">
        <f>VLOOKUP(I495,'MÃ '!$A$2:$E$1048576,4,0)</f>
        <v>#N/A</v>
      </c>
      <c r="O495" s="21" t="e">
        <f>VLOOKUP(I495,'MÃ '!$A$2:$E$1048576,5,0)</f>
        <v>#N/A</v>
      </c>
      <c r="P495" s="21" t="str">
        <f t="shared" si="30"/>
        <v>TSG01</v>
      </c>
      <c r="Q495" s="21" t="e">
        <f>DAY(Table01[[#This Row],[NGÀY]])&amp;Table01[[#This Row],[TSG01]]&amp;Table01[[#This Row],[MÃ FAST]]</f>
        <v>#N/A</v>
      </c>
      <c r="R495" s="21" t="e">
        <f>COUNTIF($Q$7:Q495,Q495)&amp;Q495</f>
        <v>#N/A</v>
      </c>
      <c r="S495" s="44">
        <f>IFERROR(VLOOKUP(R495,Table1[[ct2]:[Số lượng]],13,0),0)</f>
        <v>0</v>
      </c>
      <c r="T495" s="45">
        <f>IFERROR(VLOOKUP(R495,Table1[[ct2]:[Giá]],14,0),Table01[[#This Row],[ĐƠN GIÁ]])</f>
        <v>0</v>
      </c>
      <c r="U495" s="45">
        <f t="shared" si="31"/>
        <v>0</v>
      </c>
      <c r="V495" s="32">
        <f t="shared" si="32"/>
        <v>0</v>
      </c>
      <c r="W495" s="45">
        <f>Table01[[#This Row],[THÀNH TIỀN FAST]]-Table01[[#This Row],[THÀNH TIỀN]]</f>
        <v>0</v>
      </c>
      <c r="X495" s="46" t="b">
        <f>Table01[[#This Row],[ĐG FAST]]=Table01[[#This Row],[ĐƠN GIÁ]]</f>
        <v>1</v>
      </c>
      <c r="Y495" s="47" t="b">
        <f>Table01[[#This Row],[THÀNH TIỀN FAST]]=Table01[[#This Row],[THÀNH TIỀN]]</f>
        <v>1</v>
      </c>
      <c r="Z495" s="48"/>
    </row>
    <row r="496" spans="1:26" x14ac:dyDescent="0.2">
      <c r="A496" s="50"/>
      <c r="B496" s="51"/>
      <c r="C496" s="50"/>
      <c r="D496" s="50"/>
      <c r="E496" s="50"/>
      <c r="F496" s="50"/>
      <c r="G496" s="50"/>
      <c r="H496" s="50"/>
      <c r="I496" s="50"/>
      <c r="J496" s="50"/>
      <c r="K496" s="52"/>
      <c r="L496" s="50"/>
      <c r="M496" s="53">
        <f t="shared" si="29"/>
        <v>0</v>
      </c>
      <c r="N496" s="21" t="e">
        <f>VLOOKUP(I496,'MÃ '!$A$2:$E$1048576,4,0)</f>
        <v>#N/A</v>
      </c>
      <c r="O496" s="21" t="e">
        <f>VLOOKUP(I496,'MÃ '!$A$2:$E$1048576,5,0)</f>
        <v>#N/A</v>
      </c>
      <c r="P496" s="21" t="str">
        <f t="shared" si="30"/>
        <v>TSG01</v>
      </c>
      <c r="Q496" s="21" t="e">
        <f>DAY(Table01[[#This Row],[NGÀY]])&amp;Table01[[#This Row],[TSG01]]&amp;Table01[[#This Row],[MÃ FAST]]</f>
        <v>#N/A</v>
      </c>
      <c r="R496" s="21" t="e">
        <f>COUNTIF($Q$7:Q496,Q496)&amp;Q496</f>
        <v>#N/A</v>
      </c>
      <c r="S496" s="44">
        <f>IFERROR(VLOOKUP(R496,Table1[[ct2]:[Số lượng]],13,0),0)</f>
        <v>0</v>
      </c>
      <c r="T496" s="45">
        <f>IFERROR(VLOOKUP(R496,Table1[[ct2]:[Giá]],14,0),Table01[[#This Row],[ĐƠN GIÁ]])</f>
        <v>0</v>
      </c>
      <c r="U496" s="45">
        <f t="shared" si="31"/>
        <v>0</v>
      </c>
      <c r="V496" s="32">
        <f t="shared" si="32"/>
        <v>0</v>
      </c>
      <c r="W496" s="45">
        <f>Table01[[#This Row],[THÀNH TIỀN FAST]]-Table01[[#This Row],[THÀNH TIỀN]]</f>
        <v>0</v>
      </c>
      <c r="X496" s="46" t="b">
        <f>Table01[[#This Row],[ĐG FAST]]=Table01[[#This Row],[ĐƠN GIÁ]]</f>
        <v>1</v>
      </c>
      <c r="Y496" s="47" t="b">
        <f>Table01[[#This Row],[THÀNH TIỀN FAST]]=Table01[[#This Row],[THÀNH TIỀN]]</f>
        <v>1</v>
      </c>
      <c r="Z496" s="48"/>
    </row>
    <row r="497" spans="1:26" x14ac:dyDescent="0.2">
      <c r="A497" s="50"/>
      <c r="B497" s="51"/>
      <c r="C497" s="50"/>
      <c r="D497" s="50"/>
      <c r="E497" s="50"/>
      <c r="F497" s="50"/>
      <c r="G497" s="50"/>
      <c r="H497" s="50"/>
      <c r="I497" s="50"/>
      <c r="J497" s="50"/>
      <c r="K497" s="52"/>
      <c r="L497" s="50"/>
      <c r="M497" s="53">
        <f t="shared" si="29"/>
        <v>0</v>
      </c>
      <c r="N497" s="21" t="e">
        <f>VLOOKUP(I497,'MÃ '!$A$2:$E$1048576,4,0)</f>
        <v>#N/A</v>
      </c>
      <c r="O497" s="21" t="e">
        <f>VLOOKUP(I497,'MÃ '!$A$2:$E$1048576,5,0)</f>
        <v>#N/A</v>
      </c>
      <c r="P497" s="21" t="str">
        <f t="shared" si="30"/>
        <v>TSG01</v>
      </c>
      <c r="Q497" s="21" t="e">
        <f>DAY(Table01[[#This Row],[NGÀY]])&amp;Table01[[#This Row],[TSG01]]&amp;Table01[[#This Row],[MÃ FAST]]</f>
        <v>#N/A</v>
      </c>
      <c r="R497" s="21" t="e">
        <f>COUNTIF($Q$7:Q497,Q497)&amp;Q497</f>
        <v>#N/A</v>
      </c>
      <c r="S497" s="44">
        <f>IFERROR(VLOOKUP(R497,Table1[[ct2]:[Số lượng]],13,0),0)</f>
        <v>0</v>
      </c>
      <c r="T497" s="45">
        <f>IFERROR(VLOOKUP(R497,Table1[[ct2]:[Giá]],14,0),Table01[[#This Row],[ĐƠN GIÁ]])</f>
        <v>0</v>
      </c>
      <c r="U497" s="45">
        <f t="shared" si="31"/>
        <v>0</v>
      </c>
      <c r="V497" s="32">
        <f t="shared" si="32"/>
        <v>0</v>
      </c>
      <c r="W497" s="45">
        <f>Table01[[#This Row],[THÀNH TIỀN FAST]]-Table01[[#This Row],[THÀNH TIỀN]]</f>
        <v>0</v>
      </c>
      <c r="X497" s="46" t="b">
        <f>Table01[[#This Row],[ĐG FAST]]=Table01[[#This Row],[ĐƠN GIÁ]]</f>
        <v>1</v>
      </c>
      <c r="Y497" s="47" t="b">
        <f>Table01[[#This Row],[THÀNH TIỀN FAST]]=Table01[[#This Row],[THÀNH TIỀN]]</f>
        <v>1</v>
      </c>
      <c r="Z497" s="48"/>
    </row>
    <row r="498" spans="1:26" x14ac:dyDescent="0.2">
      <c r="A498" s="50"/>
      <c r="B498" s="51"/>
      <c r="C498" s="50"/>
      <c r="D498" s="50"/>
      <c r="E498" s="50"/>
      <c r="F498" s="50"/>
      <c r="G498" s="50"/>
      <c r="H498" s="50"/>
      <c r="I498" s="50"/>
      <c r="J498" s="50"/>
      <c r="K498" s="52"/>
      <c r="L498" s="50"/>
      <c r="M498" s="53">
        <f t="shared" si="29"/>
        <v>0</v>
      </c>
      <c r="N498" s="21" t="e">
        <f>VLOOKUP(I498,'MÃ '!$A$2:$E$1048576,4,0)</f>
        <v>#N/A</v>
      </c>
      <c r="O498" s="21" t="e">
        <f>VLOOKUP(I498,'MÃ '!$A$2:$E$1048576,5,0)</f>
        <v>#N/A</v>
      </c>
      <c r="P498" s="21" t="str">
        <f t="shared" si="30"/>
        <v>TSG01</v>
      </c>
      <c r="Q498" s="21" t="e">
        <f>DAY(Table01[[#This Row],[NGÀY]])&amp;Table01[[#This Row],[TSG01]]&amp;Table01[[#This Row],[MÃ FAST]]</f>
        <v>#N/A</v>
      </c>
      <c r="R498" s="21" t="e">
        <f>COUNTIF($Q$7:Q498,Q498)&amp;Q498</f>
        <v>#N/A</v>
      </c>
      <c r="S498" s="44">
        <f>IFERROR(VLOOKUP(R498,Table1[[ct2]:[Số lượng]],13,0),0)</f>
        <v>0</v>
      </c>
      <c r="T498" s="45">
        <f>IFERROR(VLOOKUP(R498,Table1[[ct2]:[Giá]],14,0),Table01[[#This Row],[ĐƠN GIÁ]])</f>
        <v>0</v>
      </c>
      <c r="U498" s="45">
        <f t="shared" si="31"/>
        <v>0</v>
      </c>
      <c r="V498" s="32">
        <f t="shared" si="32"/>
        <v>0</v>
      </c>
      <c r="W498" s="45">
        <f>Table01[[#This Row],[THÀNH TIỀN FAST]]-Table01[[#This Row],[THÀNH TIỀN]]</f>
        <v>0</v>
      </c>
      <c r="X498" s="46" t="b">
        <f>Table01[[#This Row],[ĐG FAST]]=Table01[[#This Row],[ĐƠN GIÁ]]</f>
        <v>1</v>
      </c>
      <c r="Y498" s="47" t="b">
        <f>Table01[[#This Row],[THÀNH TIỀN FAST]]=Table01[[#This Row],[THÀNH TIỀN]]</f>
        <v>1</v>
      </c>
      <c r="Z498" s="48"/>
    </row>
    <row r="499" spans="1:26" x14ac:dyDescent="0.2">
      <c r="A499" s="50"/>
      <c r="B499" s="51"/>
      <c r="C499" s="50"/>
      <c r="D499" s="50"/>
      <c r="E499" s="50"/>
      <c r="F499" s="50"/>
      <c r="G499" s="50"/>
      <c r="H499" s="50"/>
      <c r="I499" s="50"/>
      <c r="J499" s="50"/>
      <c r="K499" s="52"/>
      <c r="L499" s="50"/>
      <c r="M499" s="53">
        <f t="shared" si="29"/>
        <v>0</v>
      </c>
      <c r="N499" s="21" t="e">
        <f>VLOOKUP(I499,'MÃ '!$A$2:$E$1048576,4,0)</f>
        <v>#N/A</v>
      </c>
      <c r="O499" s="21" t="e">
        <f>VLOOKUP(I499,'MÃ '!$A$2:$E$1048576,5,0)</f>
        <v>#N/A</v>
      </c>
      <c r="P499" s="21" t="str">
        <f t="shared" si="30"/>
        <v>TSG01</v>
      </c>
      <c r="Q499" s="21" t="e">
        <f>DAY(Table01[[#This Row],[NGÀY]])&amp;Table01[[#This Row],[TSG01]]&amp;Table01[[#This Row],[MÃ FAST]]</f>
        <v>#N/A</v>
      </c>
      <c r="R499" s="21" t="e">
        <f>COUNTIF($Q$7:Q499,Q499)&amp;Q499</f>
        <v>#N/A</v>
      </c>
      <c r="S499" s="44">
        <f>IFERROR(VLOOKUP(R499,Table1[[ct2]:[Số lượng]],13,0),0)</f>
        <v>0</v>
      </c>
      <c r="T499" s="45">
        <f>IFERROR(VLOOKUP(R499,Table1[[ct2]:[Giá]],14,0),Table01[[#This Row],[ĐƠN GIÁ]])</f>
        <v>0</v>
      </c>
      <c r="U499" s="45">
        <f t="shared" si="31"/>
        <v>0</v>
      </c>
      <c r="V499" s="32">
        <f t="shared" si="32"/>
        <v>0</v>
      </c>
      <c r="W499" s="45">
        <f>Table01[[#This Row],[THÀNH TIỀN FAST]]-Table01[[#This Row],[THÀNH TIỀN]]</f>
        <v>0</v>
      </c>
      <c r="X499" s="46" t="b">
        <f>Table01[[#This Row],[ĐG FAST]]=Table01[[#This Row],[ĐƠN GIÁ]]</f>
        <v>1</v>
      </c>
      <c r="Y499" s="47" t="b">
        <f>Table01[[#This Row],[THÀNH TIỀN FAST]]=Table01[[#This Row],[THÀNH TIỀN]]</f>
        <v>1</v>
      </c>
      <c r="Z499" s="48"/>
    </row>
    <row r="500" spans="1:26" x14ac:dyDescent="0.2">
      <c r="A500" s="50"/>
      <c r="B500" s="51"/>
      <c r="C500" s="50"/>
      <c r="D500" s="50"/>
      <c r="E500" s="50"/>
      <c r="F500" s="50"/>
      <c r="G500" s="50"/>
      <c r="H500" s="50"/>
      <c r="I500" s="50"/>
      <c r="J500" s="50"/>
      <c r="K500" s="52"/>
      <c r="L500" s="50"/>
      <c r="M500" s="53">
        <f t="shared" si="29"/>
        <v>0</v>
      </c>
      <c r="N500" s="21" t="e">
        <f>VLOOKUP(I500,'MÃ '!$A$2:$E$1048576,4,0)</f>
        <v>#N/A</v>
      </c>
      <c r="O500" s="21" t="e">
        <f>VLOOKUP(I500,'MÃ '!$A$2:$E$1048576,5,0)</f>
        <v>#N/A</v>
      </c>
      <c r="P500" s="21" t="str">
        <f t="shared" si="30"/>
        <v>TSG01</v>
      </c>
      <c r="Q500" s="21" t="e">
        <f>DAY(Table01[[#This Row],[NGÀY]])&amp;Table01[[#This Row],[TSG01]]&amp;Table01[[#This Row],[MÃ FAST]]</f>
        <v>#N/A</v>
      </c>
      <c r="R500" s="21" t="e">
        <f>COUNTIF($Q$7:Q500,Q500)&amp;Q500</f>
        <v>#N/A</v>
      </c>
      <c r="S500" s="44">
        <f>IFERROR(VLOOKUP(R500,Table1[[ct2]:[Số lượng]],13,0),0)</f>
        <v>0</v>
      </c>
      <c r="T500" s="45">
        <f>IFERROR(VLOOKUP(R500,Table1[[ct2]:[Giá]],14,0),Table01[[#This Row],[ĐƠN GIÁ]])</f>
        <v>0</v>
      </c>
      <c r="U500" s="45">
        <f t="shared" si="31"/>
        <v>0</v>
      </c>
      <c r="V500" s="32">
        <f t="shared" si="32"/>
        <v>0</v>
      </c>
      <c r="W500" s="45">
        <f>Table01[[#This Row],[THÀNH TIỀN FAST]]-Table01[[#This Row],[THÀNH TIỀN]]</f>
        <v>0</v>
      </c>
      <c r="X500" s="46" t="b">
        <f>Table01[[#This Row],[ĐG FAST]]=Table01[[#This Row],[ĐƠN GIÁ]]</f>
        <v>1</v>
      </c>
      <c r="Y500" s="47" t="b">
        <f>Table01[[#This Row],[THÀNH TIỀN FAST]]=Table01[[#This Row],[THÀNH TIỀN]]</f>
        <v>1</v>
      </c>
      <c r="Z500" s="48"/>
    </row>
    <row r="501" spans="1:26" x14ac:dyDescent="0.2">
      <c r="A501" s="50"/>
      <c r="B501" s="51"/>
      <c r="C501" s="50"/>
      <c r="D501" s="50"/>
      <c r="E501" s="50"/>
      <c r="F501" s="50"/>
      <c r="G501" s="50"/>
      <c r="H501" s="50"/>
      <c r="I501" s="50"/>
      <c r="J501" s="50"/>
      <c r="K501" s="52"/>
      <c r="L501" s="50"/>
      <c r="M501" s="53">
        <f t="shared" si="29"/>
        <v>0</v>
      </c>
      <c r="N501" s="21" t="e">
        <f>VLOOKUP(I501,'MÃ '!$A$2:$E$1048576,4,0)</f>
        <v>#N/A</v>
      </c>
      <c r="O501" s="21" t="e">
        <f>VLOOKUP(I501,'MÃ '!$A$2:$E$1048576,5,0)</f>
        <v>#N/A</v>
      </c>
      <c r="P501" s="21" t="str">
        <f t="shared" si="30"/>
        <v>TSG01</v>
      </c>
      <c r="Q501" s="21" t="e">
        <f>DAY(Table01[[#This Row],[NGÀY]])&amp;Table01[[#This Row],[TSG01]]&amp;Table01[[#This Row],[MÃ FAST]]</f>
        <v>#N/A</v>
      </c>
      <c r="R501" s="21" t="e">
        <f>COUNTIF($Q$7:Q501,Q501)&amp;Q501</f>
        <v>#N/A</v>
      </c>
      <c r="S501" s="44">
        <f>IFERROR(VLOOKUP(R501,Table1[[ct2]:[Số lượng]],13,0),0)</f>
        <v>0</v>
      </c>
      <c r="T501" s="45">
        <f>IFERROR(VLOOKUP(R501,Table1[[ct2]:[Giá]],14,0),Table01[[#This Row],[ĐƠN GIÁ]])</f>
        <v>0</v>
      </c>
      <c r="U501" s="45">
        <f t="shared" si="31"/>
        <v>0</v>
      </c>
      <c r="V501" s="32">
        <f t="shared" si="32"/>
        <v>0</v>
      </c>
      <c r="W501" s="45">
        <f>Table01[[#This Row],[THÀNH TIỀN FAST]]-Table01[[#This Row],[THÀNH TIỀN]]</f>
        <v>0</v>
      </c>
      <c r="X501" s="46" t="b">
        <f>Table01[[#This Row],[ĐG FAST]]=Table01[[#This Row],[ĐƠN GIÁ]]</f>
        <v>1</v>
      </c>
      <c r="Y501" s="47" t="b">
        <f>Table01[[#This Row],[THÀNH TIỀN FAST]]=Table01[[#This Row],[THÀNH TIỀN]]</f>
        <v>1</v>
      </c>
      <c r="Z501" s="48"/>
    </row>
    <row r="502" spans="1:26" x14ac:dyDescent="0.2">
      <c r="A502" s="50"/>
      <c r="B502" s="51"/>
      <c r="C502" s="50"/>
      <c r="D502" s="50"/>
      <c r="E502" s="50"/>
      <c r="F502" s="50"/>
      <c r="G502" s="50"/>
      <c r="H502" s="50"/>
      <c r="I502" s="50"/>
      <c r="J502" s="50"/>
      <c r="K502" s="52"/>
      <c r="L502" s="50"/>
      <c r="M502" s="53">
        <f t="shared" si="29"/>
        <v>0</v>
      </c>
      <c r="N502" s="21" t="e">
        <f>VLOOKUP(I502,'MÃ '!$A$2:$E$1048576,4,0)</f>
        <v>#N/A</v>
      </c>
      <c r="O502" s="21" t="e">
        <f>VLOOKUP(I502,'MÃ '!$A$2:$E$1048576,5,0)</f>
        <v>#N/A</v>
      </c>
      <c r="P502" s="21" t="str">
        <f t="shared" si="30"/>
        <v>TSG01</v>
      </c>
      <c r="Q502" s="21" t="e">
        <f>DAY(Table01[[#This Row],[NGÀY]])&amp;Table01[[#This Row],[TSG01]]&amp;Table01[[#This Row],[MÃ FAST]]</f>
        <v>#N/A</v>
      </c>
      <c r="R502" s="21" t="e">
        <f>COUNTIF($Q$7:Q502,Q502)&amp;Q502</f>
        <v>#N/A</v>
      </c>
      <c r="S502" s="44">
        <f>IFERROR(VLOOKUP(R502,Table1[[ct2]:[Số lượng]],13,0),0)</f>
        <v>0</v>
      </c>
      <c r="T502" s="45">
        <f>IFERROR(VLOOKUP(R502,Table1[[ct2]:[Giá]],14,0),Table01[[#This Row],[ĐƠN GIÁ]])</f>
        <v>0</v>
      </c>
      <c r="U502" s="45">
        <f t="shared" si="31"/>
        <v>0</v>
      </c>
      <c r="V502" s="32">
        <f t="shared" si="32"/>
        <v>0</v>
      </c>
      <c r="W502" s="45">
        <f>Table01[[#This Row],[THÀNH TIỀN FAST]]-Table01[[#This Row],[THÀNH TIỀN]]</f>
        <v>0</v>
      </c>
      <c r="X502" s="46" t="b">
        <f>Table01[[#This Row],[ĐG FAST]]=Table01[[#This Row],[ĐƠN GIÁ]]</f>
        <v>1</v>
      </c>
      <c r="Y502" s="47" t="b">
        <f>Table01[[#This Row],[THÀNH TIỀN FAST]]=Table01[[#This Row],[THÀNH TIỀN]]</f>
        <v>1</v>
      </c>
      <c r="Z502" s="48"/>
    </row>
    <row r="503" spans="1:26" x14ac:dyDescent="0.2">
      <c r="A503" s="50"/>
      <c r="B503" s="51"/>
      <c r="C503" s="50"/>
      <c r="D503" s="50"/>
      <c r="E503" s="50"/>
      <c r="F503" s="50"/>
      <c r="G503" s="50"/>
      <c r="H503" s="50"/>
      <c r="I503" s="50"/>
      <c r="J503" s="50"/>
      <c r="K503" s="52"/>
      <c r="L503" s="50"/>
      <c r="M503" s="53">
        <f t="shared" si="29"/>
        <v>0</v>
      </c>
      <c r="N503" s="21" t="e">
        <f>VLOOKUP(I503,'MÃ '!$A$2:$E$1048576,4,0)</f>
        <v>#N/A</v>
      </c>
      <c r="O503" s="21" t="e">
        <f>VLOOKUP(I503,'MÃ '!$A$2:$E$1048576,5,0)</f>
        <v>#N/A</v>
      </c>
      <c r="P503" s="21" t="str">
        <f t="shared" si="30"/>
        <v>TSG01</v>
      </c>
      <c r="Q503" s="21" t="e">
        <f>DAY(Table01[[#This Row],[NGÀY]])&amp;Table01[[#This Row],[TSG01]]&amp;Table01[[#This Row],[MÃ FAST]]</f>
        <v>#N/A</v>
      </c>
      <c r="R503" s="21" t="e">
        <f>COUNTIF($Q$7:Q503,Q503)&amp;Q503</f>
        <v>#N/A</v>
      </c>
      <c r="S503" s="44">
        <f>IFERROR(VLOOKUP(R503,Table1[[ct2]:[Số lượng]],13,0),0)</f>
        <v>0</v>
      </c>
      <c r="T503" s="45">
        <f>IFERROR(VLOOKUP(R503,Table1[[ct2]:[Giá]],14,0),Table01[[#This Row],[ĐƠN GIÁ]])</f>
        <v>0</v>
      </c>
      <c r="U503" s="45">
        <f t="shared" si="31"/>
        <v>0</v>
      </c>
      <c r="V503" s="32">
        <f t="shared" si="32"/>
        <v>0</v>
      </c>
      <c r="W503" s="45">
        <f>Table01[[#This Row],[THÀNH TIỀN FAST]]-Table01[[#This Row],[THÀNH TIỀN]]</f>
        <v>0</v>
      </c>
      <c r="X503" s="46" t="b">
        <f>Table01[[#This Row],[ĐG FAST]]=Table01[[#This Row],[ĐƠN GIÁ]]</f>
        <v>1</v>
      </c>
      <c r="Y503" s="47" t="b">
        <f>Table01[[#This Row],[THÀNH TIỀN FAST]]=Table01[[#This Row],[THÀNH TIỀN]]</f>
        <v>1</v>
      </c>
      <c r="Z503" s="48"/>
    </row>
    <row r="504" spans="1:26" x14ac:dyDescent="0.2">
      <c r="A504" s="50"/>
      <c r="B504" s="51"/>
      <c r="C504" s="50"/>
      <c r="D504" s="50"/>
      <c r="E504" s="50"/>
      <c r="F504" s="50"/>
      <c r="G504" s="50"/>
      <c r="H504" s="50"/>
      <c r="I504" s="50"/>
      <c r="J504" s="50"/>
      <c r="K504" s="52"/>
      <c r="L504" s="50"/>
      <c r="M504" s="53">
        <f t="shared" si="29"/>
        <v>0</v>
      </c>
      <c r="N504" s="21" t="e">
        <f>VLOOKUP(I504,'MÃ '!$A$2:$E$1048576,4,0)</f>
        <v>#N/A</v>
      </c>
      <c r="O504" s="21" t="e">
        <f>VLOOKUP(I504,'MÃ '!$A$2:$E$1048576,5,0)</f>
        <v>#N/A</v>
      </c>
      <c r="P504" s="21" t="str">
        <f t="shared" si="30"/>
        <v>TSG01</v>
      </c>
      <c r="Q504" s="21" t="e">
        <f>DAY(Table01[[#This Row],[NGÀY]])&amp;Table01[[#This Row],[TSG01]]&amp;Table01[[#This Row],[MÃ FAST]]</f>
        <v>#N/A</v>
      </c>
      <c r="R504" s="21" t="e">
        <f>COUNTIF($Q$7:Q504,Q504)&amp;Q504</f>
        <v>#N/A</v>
      </c>
      <c r="S504" s="44">
        <f>IFERROR(VLOOKUP(R504,Table1[[ct2]:[Số lượng]],13,0),0)</f>
        <v>0</v>
      </c>
      <c r="T504" s="45">
        <f>IFERROR(VLOOKUP(R504,Table1[[ct2]:[Giá]],14,0),Table01[[#This Row],[ĐƠN GIÁ]])</f>
        <v>0</v>
      </c>
      <c r="U504" s="45">
        <f t="shared" si="31"/>
        <v>0</v>
      </c>
      <c r="V504" s="32">
        <f t="shared" si="32"/>
        <v>0</v>
      </c>
      <c r="W504" s="45">
        <f>Table01[[#This Row],[THÀNH TIỀN FAST]]-Table01[[#This Row],[THÀNH TIỀN]]</f>
        <v>0</v>
      </c>
      <c r="X504" s="46" t="b">
        <f>Table01[[#This Row],[ĐG FAST]]=Table01[[#This Row],[ĐƠN GIÁ]]</f>
        <v>1</v>
      </c>
      <c r="Y504" s="47" t="b">
        <f>Table01[[#This Row],[THÀNH TIỀN FAST]]=Table01[[#This Row],[THÀNH TIỀN]]</f>
        <v>1</v>
      </c>
      <c r="Z504" s="48"/>
    </row>
    <row r="505" spans="1:26" x14ac:dyDescent="0.2">
      <c r="A505" s="50"/>
      <c r="B505" s="51"/>
      <c r="C505" s="50"/>
      <c r="D505" s="50"/>
      <c r="E505" s="50"/>
      <c r="F505" s="50"/>
      <c r="G505" s="50"/>
      <c r="H505" s="50"/>
      <c r="I505" s="50"/>
      <c r="J505" s="50"/>
      <c r="K505" s="52"/>
      <c r="L505" s="50"/>
      <c r="M505" s="53">
        <f t="shared" si="29"/>
        <v>0</v>
      </c>
      <c r="N505" s="21" t="e">
        <f>VLOOKUP(I505,'MÃ '!$A$2:$E$1048576,4,0)</f>
        <v>#N/A</v>
      </c>
      <c r="O505" s="21" t="e">
        <f>VLOOKUP(I505,'MÃ '!$A$2:$E$1048576,5,0)</f>
        <v>#N/A</v>
      </c>
      <c r="P505" s="21" t="str">
        <f t="shared" si="30"/>
        <v>TSG01</v>
      </c>
      <c r="Q505" s="21" t="e">
        <f>DAY(Table01[[#This Row],[NGÀY]])&amp;Table01[[#This Row],[TSG01]]&amp;Table01[[#This Row],[MÃ FAST]]</f>
        <v>#N/A</v>
      </c>
      <c r="R505" s="21" t="e">
        <f>COUNTIF($Q$7:Q505,Q505)&amp;Q505</f>
        <v>#N/A</v>
      </c>
      <c r="S505" s="44">
        <f>IFERROR(VLOOKUP(R505,Table1[[ct2]:[Số lượng]],13,0),0)</f>
        <v>0</v>
      </c>
      <c r="T505" s="45">
        <f>IFERROR(VLOOKUP(R505,Table1[[ct2]:[Giá]],14,0),Table01[[#This Row],[ĐƠN GIÁ]])</f>
        <v>0</v>
      </c>
      <c r="U505" s="45">
        <f t="shared" si="31"/>
        <v>0</v>
      </c>
      <c r="V505" s="32">
        <f t="shared" si="32"/>
        <v>0</v>
      </c>
      <c r="W505" s="45">
        <f>Table01[[#This Row],[THÀNH TIỀN FAST]]-Table01[[#This Row],[THÀNH TIỀN]]</f>
        <v>0</v>
      </c>
      <c r="X505" s="46" t="b">
        <f>Table01[[#This Row],[ĐG FAST]]=Table01[[#This Row],[ĐƠN GIÁ]]</f>
        <v>1</v>
      </c>
      <c r="Y505" s="47" t="b">
        <f>Table01[[#This Row],[THÀNH TIỀN FAST]]=Table01[[#This Row],[THÀNH TIỀN]]</f>
        <v>1</v>
      </c>
      <c r="Z505" s="48"/>
    </row>
    <row r="506" spans="1:26" x14ac:dyDescent="0.2">
      <c r="A506" s="50"/>
      <c r="B506" s="51"/>
      <c r="C506" s="50"/>
      <c r="D506" s="50"/>
      <c r="E506" s="50"/>
      <c r="F506" s="50"/>
      <c r="G506" s="50"/>
      <c r="H506" s="50"/>
      <c r="I506" s="50"/>
      <c r="J506" s="50"/>
      <c r="K506" s="52"/>
      <c r="L506" s="50"/>
      <c r="M506" s="53">
        <f t="shared" si="29"/>
        <v>0</v>
      </c>
      <c r="N506" s="21" t="e">
        <f>VLOOKUP(I506,'MÃ '!$A$2:$E$1048576,4,0)</f>
        <v>#N/A</v>
      </c>
      <c r="O506" s="21" t="e">
        <f>VLOOKUP(I506,'MÃ '!$A$2:$E$1048576,5,0)</f>
        <v>#N/A</v>
      </c>
      <c r="P506" s="21" t="str">
        <f t="shared" si="30"/>
        <v>TSG01</v>
      </c>
      <c r="Q506" s="21" t="e">
        <f>DAY(Table01[[#This Row],[NGÀY]])&amp;Table01[[#This Row],[TSG01]]&amp;Table01[[#This Row],[MÃ FAST]]</f>
        <v>#N/A</v>
      </c>
      <c r="R506" s="21" t="e">
        <f>COUNTIF($Q$7:Q506,Q506)&amp;Q506</f>
        <v>#N/A</v>
      </c>
      <c r="S506" s="44">
        <f>IFERROR(VLOOKUP(R506,Table1[[ct2]:[Số lượng]],13,0),0)</f>
        <v>0</v>
      </c>
      <c r="T506" s="45">
        <f>IFERROR(VLOOKUP(R506,Table1[[ct2]:[Giá]],14,0),Table01[[#This Row],[ĐƠN GIÁ]])</f>
        <v>0</v>
      </c>
      <c r="U506" s="45">
        <f t="shared" si="31"/>
        <v>0</v>
      </c>
      <c r="V506" s="32">
        <f t="shared" si="32"/>
        <v>0</v>
      </c>
      <c r="W506" s="45">
        <f>Table01[[#This Row],[THÀNH TIỀN FAST]]-Table01[[#This Row],[THÀNH TIỀN]]</f>
        <v>0</v>
      </c>
      <c r="X506" s="46" t="b">
        <f>Table01[[#This Row],[ĐG FAST]]=Table01[[#This Row],[ĐƠN GIÁ]]</f>
        <v>1</v>
      </c>
      <c r="Y506" s="47" t="b">
        <f>Table01[[#This Row],[THÀNH TIỀN FAST]]=Table01[[#This Row],[THÀNH TIỀN]]</f>
        <v>1</v>
      </c>
      <c r="Z506" s="48"/>
    </row>
    <row r="507" spans="1:26" x14ac:dyDescent="0.2">
      <c r="A507" s="50"/>
      <c r="B507" s="51"/>
      <c r="C507" s="50"/>
      <c r="D507" s="50"/>
      <c r="E507" s="50"/>
      <c r="F507" s="50"/>
      <c r="G507" s="50"/>
      <c r="H507" s="50"/>
      <c r="I507" s="50"/>
      <c r="J507" s="50"/>
      <c r="K507" s="52"/>
      <c r="L507" s="50"/>
      <c r="M507" s="53">
        <f t="shared" si="29"/>
        <v>0</v>
      </c>
      <c r="N507" s="21" t="e">
        <f>VLOOKUP(I507,'MÃ '!$A$2:$E$1048576,4,0)</f>
        <v>#N/A</v>
      </c>
      <c r="O507" s="21" t="e">
        <f>VLOOKUP(I507,'MÃ '!$A$2:$E$1048576,5,0)</f>
        <v>#N/A</v>
      </c>
      <c r="P507" s="21" t="str">
        <f t="shared" si="30"/>
        <v>TSG01</v>
      </c>
      <c r="Q507" s="21" t="e">
        <f>DAY(Table01[[#This Row],[NGÀY]])&amp;Table01[[#This Row],[TSG01]]&amp;Table01[[#This Row],[MÃ FAST]]</f>
        <v>#N/A</v>
      </c>
      <c r="R507" s="21" t="e">
        <f>COUNTIF($Q$7:Q507,Q507)&amp;Q507</f>
        <v>#N/A</v>
      </c>
      <c r="S507" s="44">
        <f>IFERROR(VLOOKUP(R507,Table1[[ct2]:[Số lượng]],13,0),0)</f>
        <v>0</v>
      </c>
      <c r="T507" s="45">
        <f>IFERROR(VLOOKUP(R507,Table1[[ct2]:[Giá]],14,0),Table01[[#This Row],[ĐƠN GIÁ]])</f>
        <v>0</v>
      </c>
      <c r="U507" s="45">
        <f t="shared" si="31"/>
        <v>0</v>
      </c>
      <c r="V507" s="32">
        <f t="shared" si="32"/>
        <v>0</v>
      </c>
      <c r="W507" s="45">
        <f>Table01[[#This Row],[THÀNH TIỀN FAST]]-Table01[[#This Row],[THÀNH TIỀN]]</f>
        <v>0</v>
      </c>
      <c r="X507" s="46" t="b">
        <f>Table01[[#This Row],[ĐG FAST]]=Table01[[#This Row],[ĐƠN GIÁ]]</f>
        <v>1</v>
      </c>
      <c r="Y507" s="47" t="b">
        <f>Table01[[#This Row],[THÀNH TIỀN FAST]]=Table01[[#This Row],[THÀNH TIỀN]]</f>
        <v>1</v>
      </c>
      <c r="Z507" s="48"/>
    </row>
    <row r="508" spans="1:26" x14ac:dyDescent="0.2">
      <c r="A508" s="50"/>
      <c r="B508" s="51"/>
      <c r="C508" s="50"/>
      <c r="D508" s="50"/>
      <c r="E508" s="50"/>
      <c r="F508" s="50"/>
      <c r="G508" s="50"/>
      <c r="H508" s="50"/>
      <c r="I508" s="50"/>
      <c r="J508" s="50"/>
      <c r="K508" s="52"/>
      <c r="L508" s="50"/>
      <c r="M508" s="53">
        <f t="shared" si="29"/>
        <v>0</v>
      </c>
      <c r="N508" s="21" t="e">
        <f>VLOOKUP(I508,'MÃ '!$A$2:$E$1048576,4,0)</f>
        <v>#N/A</v>
      </c>
      <c r="O508" s="21" t="e">
        <f>VLOOKUP(I508,'MÃ '!$A$2:$E$1048576,5,0)</f>
        <v>#N/A</v>
      </c>
      <c r="P508" s="21" t="str">
        <f t="shared" si="30"/>
        <v>TSG01</v>
      </c>
      <c r="Q508" s="21" t="e">
        <f>DAY(Table01[[#This Row],[NGÀY]])&amp;Table01[[#This Row],[TSG01]]&amp;Table01[[#This Row],[MÃ FAST]]</f>
        <v>#N/A</v>
      </c>
      <c r="R508" s="21" t="e">
        <f>COUNTIF($Q$7:Q508,Q508)&amp;Q508</f>
        <v>#N/A</v>
      </c>
      <c r="S508" s="44">
        <f>IFERROR(VLOOKUP(R508,Table1[[ct2]:[Số lượng]],13,0),0)</f>
        <v>0</v>
      </c>
      <c r="T508" s="45">
        <f>IFERROR(VLOOKUP(R508,Table1[[ct2]:[Giá]],14,0),Table01[[#This Row],[ĐƠN GIÁ]])</f>
        <v>0</v>
      </c>
      <c r="U508" s="45">
        <f t="shared" si="31"/>
        <v>0</v>
      </c>
      <c r="V508" s="32">
        <f t="shared" si="32"/>
        <v>0</v>
      </c>
      <c r="W508" s="45">
        <f>Table01[[#This Row],[THÀNH TIỀN FAST]]-Table01[[#This Row],[THÀNH TIỀN]]</f>
        <v>0</v>
      </c>
      <c r="X508" s="46" t="b">
        <f>Table01[[#This Row],[ĐG FAST]]=Table01[[#This Row],[ĐƠN GIÁ]]</f>
        <v>1</v>
      </c>
      <c r="Y508" s="47" t="b">
        <f>Table01[[#This Row],[THÀNH TIỀN FAST]]=Table01[[#This Row],[THÀNH TIỀN]]</f>
        <v>1</v>
      </c>
      <c r="Z508" s="48"/>
    </row>
    <row r="509" spans="1:26" x14ac:dyDescent="0.2">
      <c r="A509" s="50"/>
      <c r="B509" s="51"/>
      <c r="C509" s="50"/>
      <c r="D509" s="50"/>
      <c r="E509" s="50"/>
      <c r="F509" s="50"/>
      <c r="G509" s="50"/>
      <c r="H509" s="50"/>
      <c r="I509" s="50"/>
      <c r="J509" s="50"/>
      <c r="K509" s="52"/>
      <c r="L509" s="50"/>
      <c r="M509" s="53">
        <f t="shared" si="29"/>
        <v>0</v>
      </c>
      <c r="N509" s="21" t="e">
        <f>VLOOKUP(I509,'MÃ '!$A$2:$E$1048576,4,0)</f>
        <v>#N/A</v>
      </c>
      <c r="O509" s="21" t="e">
        <f>VLOOKUP(I509,'MÃ '!$A$2:$E$1048576,5,0)</f>
        <v>#N/A</v>
      </c>
      <c r="P509" s="21" t="str">
        <f t="shared" si="30"/>
        <v>TSG01</v>
      </c>
      <c r="Q509" s="21" t="e">
        <f>DAY(Table01[[#This Row],[NGÀY]])&amp;Table01[[#This Row],[TSG01]]&amp;Table01[[#This Row],[MÃ FAST]]</f>
        <v>#N/A</v>
      </c>
      <c r="R509" s="21" t="e">
        <f>COUNTIF($Q$7:Q509,Q509)&amp;Q509</f>
        <v>#N/A</v>
      </c>
      <c r="S509" s="44">
        <f>IFERROR(VLOOKUP(R509,Table1[[ct2]:[Số lượng]],13,0),0)</f>
        <v>0</v>
      </c>
      <c r="T509" s="45">
        <f>IFERROR(VLOOKUP(R509,Table1[[ct2]:[Giá]],14,0),Table01[[#This Row],[ĐƠN GIÁ]])</f>
        <v>0</v>
      </c>
      <c r="U509" s="45">
        <f t="shared" si="31"/>
        <v>0</v>
      </c>
      <c r="V509" s="32">
        <f t="shared" si="32"/>
        <v>0</v>
      </c>
      <c r="W509" s="45">
        <f>Table01[[#This Row],[THÀNH TIỀN FAST]]-Table01[[#This Row],[THÀNH TIỀN]]</f>
        <v>0</v>
      </c>
      <c r="X509" s="46" t="b">
        <f>Table01[[#This Row],[ĐG FAST]]=Table01[[#This Row],[ĐƠN GIÁ]]</f>
        <v>1</v>
      </c>
      <c r="Y509" s="47" t="b">
        <f>Table01[[#This Row],[THÀNH TIỀN FAST]]=Table01[[#This Row],[THÀNH TIỀN]]</f>
        <v>1</v>
      </c>
      <c r="Z509" s="48"/>
    </row>
    <row r="510" spans="1:26" x14ac:dyDescent="0.2">
      <c r="A510" s="50"/>
      <c r="B510" s="51"/>
      <c r="C510" s="50"/>
      <c r="D510" s="50"/>
      <c r="E510" s="50"/>
      <c r="F510" s="50"/>
      <c r="G510" s="50"/>
      <c r="H510" s="50"/>
      <c r="I510" s="50"/>
      <c r="J510" s="50"/>
      <c r="K510" s="52"/>
      <c r="L510" s="50"/>
      <c r="M510" s="53">
        <f t="shared" si="29"/>
        <v>0</v>
      </c>
      <c r="N510" s="21" t="e">
        <f>VLOOKUP(I510,'MÃ '!$A$2:$E$1048576,4,0)</f>
        <v>#N/A</v>
      </c>
      <c r="O510" s="21" t="e">
        <f>VLOOKUP(I510,'MÃ '!$A$2:$E$1048576,5,0)</f>
        <v>#N/A</v>
      </c>
      <c r="P510" s="21" t="str">
        <f t="shared" si="30"/>
        <v>TSG01</v>
      </c>
      <c r="Q510" s="21" t="e">
        <f>DAY(Table01[[#This Row],[NGÀY]])&amp;Table01[[#This Row],[TSG01]]&amp;Table01[[#This Row],[MÃ FAST]]</f>
        <v>#N/A</v>
      </c>
      <c r="R510" s="21" t="e">
        <f>COUNTIF($Q$7:Q510,Q510)&amp;Q510</f>
        <v>#N/A</v>
      </c>
      <c r="S510" s="44">
        <f>IFERROR(VLOOKUP(R510,Table1[[ct2]:[Số lượng]],13,0),0)</f>
        <v>0</v>
      </c>
      <c r="T510" s="45">
        <f>IFERROR(VLOOKUP(R510,Table1[[ct2]:[Giá]],14,0),Table01[[#This Row],[ĐƠN GIÁ]])</f>
        <v>0</v>
      </c>
      <c r="U510" s="45">
        <f t="shared" si="31"/>
        <v>0</v>
      </c>
      <c r="V510" s="32">
        <f t="shared" si="32"/>
        <v>0</v>
      </c>
      <c r="W510" s="45">
        <f>Table01[[#This Row],[THÀNH TIỀN FAST]]-Table01[[#This Row],[THÀNH TIỀN]]</f>
        <v>0</v>
      </c>
      <c r="X510" s="46" t="b">
        <f>Table01[[#This Row],[ĐG FAST]]=Table01[[#This Row],[ĐƠN GIÁ]]</f>
        <v>1</v>
      </c>
      <c r="Y510" s="47" t="b">
        <f>Table01[[#This Row],[THÀNH TIỀN FAST]]=Table01[[#This Row],[THÀNH TIỀN]]</f>
        <v>1</v>
      </c>
      <c r="Z510" s="48"/>
    </row>
    <row r="511" spans="1:26" x14ac:dyDescent="0.2">
      <c r="A511" s="50"/>
      <c r="B511" s="51"/>
      <c r="C511" s="50"/>
      <c r="D511" s="50"/>
      <c r="E511" s="50"/>
      <c r="F511" s="50"/>
      <c r="G511" s="50"/>
      <c r="H511" s="50"/>
      <c r="I511" s="50"/>
      <c r="J511" s="50"/>
      <c r="K511" s="52"/>
      <c r="L511" s="50"/>
      <c r="M511" s="53">
        <f t="shared" si="29"/>
        <v>0</v>
      </c>
      <c r="N511" s="21" t="e">
        <f>VLOOKUP(I511,'MÃ '!$A$2:$E$1048576,4,0)</f>
        <v>#N/A</v>
      </c>
      <c r="O511" s="21" t="e">
        <f>VLOOKUP(I511,'MÃ '!$A$2:$E$1048576,5,0)</f>
        <v>#N/A</v>
      </c>
      <c r="P511" s="21" t="str">
        <f t="shared" si="30"/>
        <v>TSG01</v>
      </c>
      <c r="Q511" s="21" t="e">
        <f>DAY(Table01[[#This Row],[NGÀY]])&amp;Table01[[#This Row],[TSG01]]&amp;Table01[[#This Row],[MÃ FAST]]</f>
        <v>#N/A</v>
      </c>
      <c r="R511" s="21" t="e">
        <f>COUNTIF($Q$7:Q511,Q511)&amp;Q511</f>
        <v>#N/A</v>
      </c>
      <c r="S511" s="44">
        <f>IFERROR(VLOOKUP(R511,Table1[[ct2]:[Số lượng]],13,0),0)</f>
        <v>0</v>
      </c>
      <c r="T511" s="45">
        <f>IFERROR(VLOOKUP(R511,Table1[[ct2]:[Giá]],14,0),Table01[[#This Row],[ĐƠN GIÁ]])</f>
        <v>0</v>
      </c>
      <c r="U511" s="45">
        <f t="shared" si="31"/>
        <v>0</v>
      </c>
      <c r="V511" s="32">
        <f t="shared" si="32"/>
        <v>0</v>
      </c>
      <c r="W511" s="45">
        <f>Table01[[#This Row],[THÀNH TIỀN FAST]]-Table01[[#This Row],[THÀNH TIỀN]]</f>
        <v>0</v>
      </c>
      <c r="X511" s="46" t="b">
        <f>Table01[[#This Row],[ĐG FAST]]=Table01[[#This Row],[ĐƠN GIÁ]]</f>
        <v>1</v>
      </c>
      <c r="Y511" s="47" t="b">
        <f>Table01[[#This Row],[THÀNH TIỀN FAST]]=Table01[[#This Row],[THÀNH TIỀN]]</f>
        <v>1</v>
      </c>
      <c r="Z511" s="48"/>
    </row>
    <row r="512" spans="1:26" x14ac:dyDescent="0.2">
      <c r="A512" s="50"/>
      <c r="B512" s="51"/>
      <c r="C512" s="50"/>
      <c r="D512" s="50"/>
      <c r="E512" s="50"/>
      <c r="F512" s="50"/>
      <c r="G512" s="50"/>
      <c r="H512" s="50"/>
      <c r="I512" s="50"/>
      <c r="J512" s="50"/>
      <c r="K512" s="52"/>
      <c r="L512" s="50"/>
      <c r="M512" s="53">
        <f t="shared" si="29"/>
        <v>0</v>
      </c>
      <c r="N512" s="21" t="e">
        <f>VLOOKUP(I512,'MÃ '!$A$2:$E$1048576,4,0)</f>
        <v>#N/A</v>
      </c>
      <c r="O512" s="21" t="e">
        <f>VLOOKUP(I512,'MÃ '!$A$2:$E$1048576,5,0)</f>
        <v>#N/A</v>
      </c>
      <c r="P512" s="21" t="str">
        <f t="shared" si="30"/>
        <v>TSG01</v>
      </c>
      <c r="Q512" s="21" t="e">
        <f>DAY(Table01[[#This Row],[NGÀY]])&amp;Table01[[#This Row],[TSG01]]&amp;Table01[[#This Row],[MÃ FAST]]</f>
        <v>#N/A</v>
      </c>
      <c r="R512" s="21" t="e">
        <f>COUNTIF($Q$7:Q512,Q512)&amp;Q512</f>
        <v>#N/A</v>
      </c>
      <c r="S512" s="44">
        <f>IFERROR(VLOOKUP(R512,Table1[[ct2]:[Số lượng]],13,0),0)</f>
        <v>0</v>
      </c>
      <c r="T512" s="45">
        <f>IFERROR(VLOOKUP(R512,Table1[[ct2]:[Giá]],14,0),Table01[[#This Row],[ĐƠN GIÁ]])</f>
        <v>0</v>
      </c>
      <c r="U512" s="45">
        <f t="shared" si="31"/>
        <v>0</v>
      </c>
      <c r="V512" s="32">
        <f t="shared" si="32"/>
        <v>0</v>
      </c>
      <c r="W512" s="45">
        <f>Table01[[#This Row],[THÀNH TIỀN FAST]]-Table01[[#This Row],[THÀNH TIỀN]]</f>
        <v>0</v>
      </c>
      <c r="X512" s="46" t="b">
        <f>Table01[[#This Row],[ĐG FAST]]=Table01[[#This Row],[ĐƠN GIÁ]]</f>
        <v>1</v>
      </c>
      <c r="Y512" s="47" t="b">
        <f>Table01[[#This Row],[THÀNH TIỀN FAST]]=Table01[[#This Row],[THÀNH TIỀN]]</f>
        <v>1</v>
      </c>
      <c r="Z512" s="48"/>
    </row>
    <row r="513" spans="1:26" x14ac:dyDescent="0.2">
      <c r="A513" s="50"/>
      <c r="B513" s="51"/>
      <c r="C513" s="50"/>
      <c r="D513" s="50"/>
      <c r="E513" s="50"/>
      <c r="F513" s="50"/>
      <c r="G513" s="50"/>
      <c r="H513" s="50"/>
      <c r="I513" s="50"/>
      <c r="J513" s="50"/>
      <c r="K513" s="52"/>
      <c r="L513" s="50"/>
      <c r="M513" s="53">
        <f t="shared" si="29"/>
        <v>0</v>
      </c>
      <c r="N513" s="21" t="e">
        <f>VLOOKUP(I513,'MÃ '!$A$2:$E$1048576,4,0)</f>
        <v>#N/A</v>
      </c>
      <c r="O513" s="21" t="e">
        <f>VLOOKUP(I513,'MÃ '!$A$2:$E$1048576,5,0)</f>
        <v>#N/A</v>
      </c>
      <c r="P513" s="21" t="str">
        <f t="shared" si="30"/>
        <v>TSG01</v>
      </c>
      <c r="Q513" s="21" t="e">
        <f>DAY(Table01[[#This Row],[NGÀY]])&amp;Table01[[#This Row],[TSG01]]&amp;Table01[[#This Row],[MÃ FAST]]</f>
        <v>#N/A</v>
      </c>
      <c r="R513" s="21" t="e">
        <f>COUNTIF($Q$7:Q513,Q513)&amp;Q513</f>
        <v>#N/A</v>
      </c>
      <c r="S513" s="44">
        <f>IFERROR(VLOOKUP(R513,Table1[[ct2]:[Số lượng]],13,0),0)</f>
        <v>0</v>
      </c>
      <c r="T513" s="45">
        <f>IFERROR(VLOOKUP(R513,Table1[[ct2]:[Giá]],14,0),Table01[[#This Row],[ĐƠN GIÁ]])</f>
        <v>0</v>
      </c>
      <c r="U513" s="45">
        <f t="shared" si="31"/>
        <v>0</v>
      </c>
      <c r="V513" s="32">
        <f t="shared" si="32"/>
        <v>0</v>
      </c>
      <c r="W513" s="45">
        <f>Table01[[#This Row],[THÀNH TIỀN FAST]]-Table01[[#This Row],[THÀNH TIỀN]]</f>
        <v>0</v>
      </c>
      <c r="X513" s="46" t="b">
        <f>Table01[[#This Row],[ĐG FAST]]=Table01[[#This Row],[ĐƠN GIÁ]]</f>
        <v>1</v>
      </c>
      <c r="Y513" s="47" t="b">
        <f>Table01[[#This Row],[THÀNH TIỀN FAST]]=Table01[[#This Row],[THÀNH TIỀN]]</f>
        <v>1</v>
      </c>
      <c r="Z513" s="48"/>
    </row>
    <row r="514" spans="1:26" x14ac:dyDescent="0.2">
      <c r="A514" s="50"/>
      <c r="B514" s="51"/>
      <c r="C514" s="50"/>
      <c r="D514" s="50"/>
      <c r="E514" s="50"/>
      <c r="F514" s="50"/>
      <c r="G514" s="50"/>
      <c r="H514" s="50"/>
      <c r="I514" s="50"/>
      <c r="J514" s="50"/>
      <c r="K514" s="52"/>
      <c r="L514" s="50"/>
      <c r="M514" s="53">
        <f t="shared" si="29"/>
        <v>0</v>
      </c>
      <c r="N514" s="21" t="e">
        <f>VLOOKUP(I514,'MÃ '!$A$2:$E$1048576,4,0)</f>
        <v>#N/A</v>
      </c>
      <c r="O514" s="21" t="e">
        <f>VLOOKUP(I514,'MÃ '!$A$2:$E$1048576,5,0)</f>
        <v>#N/A</v>
      </c>
      <c r="P514" s="21" t="str">
        <f t="shared" si="30"/>
        <v>TSG01</v>
      </c>
      <c r="Q514" s="21" t="e">
        <f>DAY(Table01[[#This Row],[NGÀY]])&amp;Table01[[#This Row],[TSG01]]&amp;Table01[[#This Row],[MÃ FAST]]</f>
        <v>#N/A</v>
      </c>
      <c r="R514" s="21" t="e">
        <f>COUNTIF($Q$7:Q514,Q514)&amp;Q514</f>
        <v>#N/A</v>
      </c>
      <c r="S514" s="44">
        <f>IFERROR(VLOOKUP(R514,Table1[[ct2]:[Số lượng]],13,0),0)</f>
        <v>0</v>
      </c>
      <c r="T514" s="45">
        <f>IFERROR(VLOOKUP(R514,Table1[[ct2]:[Giá]],14,0),Table01[[#This Row],[ĐƠN GIÁ]])</f>
        <v>0</v>
      </c>
      <c r="U514" s="45">
        <f t="shared" si="31"/>
        <v>0</v>
      </c>
      <c r="V514" s="32">
        <f t="shared" si="32"/>
        <v>0</v>
      </c>
      <c r="W514" s="45">
        <f>Table01[[#This Row],[THÀNH TIỀN FAST]]-Table01[[#This Row],[THÀNH TIỀN]]</f>
        <v>0</v>
      </c>
      <c r="X514" s="46" t="b">
        <f>Table01[[#This Row],[ĐG FAST]]=Table01[[#This Row],[ĐƠN GIÁ]]</f>
        <v>1</v>
      </c>
      <c r="Y514" s="47" t="b">
        <f>Table01[[#This Row],[THÀNH TIỀN FAST]]=Table01[[#This Row],[THÀNH TIỀN]]</f>
        <v>1</v>
      </c>
      <c r="Z514" s="48"/>
    </row>
    <row r="515" spans="1:26" x14ac:dyDescent="0.2">
      <c r="A515" s="50"/>
      <c r="B515" s="51"/>
      <c r="C515" s="50"/>
      <c r="D515" s="50"/>
      <c r="E515" s="50"/>
      <c r="F515" s="50"/>
      <c r="G515" s="50"/>
      <c r="H515" s="50"/>
      <c r="I515" s="50"/>
      <c r="J515" s="50"/>
      <c r="K515" s="52"/>
      <c r="L515" s="50"/>
      <c r="M515" s="53">
        <f t="shared" si="29"/>
        <v>0</v>
      </c>
      <c r="N515" s="21" t="e">
        <f>VLOOKUP(I515,'MÃ '!$A$2:$E$1048576,4,0)</f>
        <v>#N/A</v>
      </c>
      <c r="O515" s="21" t="e">
        <f>VLOOKUP(I515,'MÃ '!$A$2:$E$1048576,5,0)</f>
        <v>#N/A</v>
      </c>
      <c r="P515" s="21" t="str">
        <f t="shared" si="30"/>
        <v>TSG01</v>
      </c>
      <c r="Q515" s="21" t="e">
        <f>DAY(Table01[[#This Row],[NGÀY]])&amp;Table01[[#This Row],[TSG01]]&amp;Table01[[#This Row],[MÃ FAST]]</f>
        <v>#N/A</v>
      </c>
      <c r="R515" s="21" t="e">
        <f>COUNTIF($Q$7:Q515,Q515)&amp;Q515</f>
        <v>#N/A</v>
      </c>
      <c r="S515" s="44">
        <f>IFERROR(VLOOKUP(R515,Table1[[ct2]:[Số lượng]],13,0),0)</f>
        <v>0</v>
      </c>
      <c r="T515" s="45">
        <f>IFERROR(VLOOKUP(R515,Table1[[ct2]:[Giá]],14,0),Table01[[#This Row],[ĐƠN GIÁ]])</f>
        <v>0</v>
      </c>
      <c r="U515" s="45">
        <f t="shared" si="31"/>
        <v>0</v>
      </c>
      <c r="V515" s="32">
        <f t="shared" si="32"/>
        <v>0</v>
      </c>
      <c r="W515" s="45">
        <f>Table01[[#This Row],[THÀNH TIỀN FAST]]-Table01[[#This Row],[THÀNH TIỀN]]</f>
        <v>0</v>
      </c>
      <c r="X515" s="46" t="b">
        <f>Table01[[#This Row],[ĐG FAST]]=Table01[[#This Row],[ĐƠN GIÁ]]</f>
        <v>1</v>
      </c>
      <c r="Y515" s="47" t="b">
        <f>Table01[[#This Row],[THÀNH TIỀN FAST]]=Table01[[#This Row],[THÀNH TIỀN]]</f>
        <v>1</v>
      </c>
      <c r="Z515" s="48"/>
    </row>
    <row r="516" spans="1:26" x14ac:dyDescent="0.2">
      <c r="A516" s="50"/>
      <c r="B516" s="51"/>
      <c r="C516" s="50"/>
      <c r="D516" s="50"/>
      <c r="E516" s="50"/>
      <c r="F516" s="50"/>
      <c r="G516" s="50"/>
      <c r="H516" s="50"/>
      <c r="I516" s="50"/>
      <c r="J516" s="50"/>
      <c r="K516" s="52"/>
      <c r="L516" s="50"/>
      <c r="M516" s="53">
        <f t="shared" si="29"/>
        <v>0</v>
      </c>
      <c r="N516" s="21" t="e">
        <f>VLOOKUP(I516,'MÃ '!$A$2:$E$1048576,4,0)</f>
        <v>#N/A</v>
      </c>
      <c r="O516" s="21" t="e">
        <f>VLOOKUP(I516,'MÃ '!$A$2:$E$1048576,5,0)</f>
        <v>#N/A</v>
      </c>
      <c r="P516" s="21" t="str">
        <f t="shared" si="30"/>
        <v>TSG01</v>
      </c>
      <c r="Q516" s="21" t="e">
        <f>DAY(Table01[[#This Row],[NGÀY]])&amp;Table01[[#This Row],[TSG01]]&amp;Table01[[#This Row],[MÃ FAST]]</f>
        <v>#N/A</v>
      </c>
      <c r="R516" s="21" t="e">
        <f>COUNTIF($Q$7:Q516,Q516)&amp;Q516</f>
        <v>#N/A</v>
      </c>
      <c r="S516" s="44">
        <f>IFERROR(VLOOKUP(R516,Table1[[ct2]:[Số lượng]],13,0),0)</f>
        <v>0</v>
      </c>
      <c r="T516" s="45">
        <f>IFERROR(VLOOKUP(R516,Table1[[ct2]:[Giá]],14,0),Table01[[#This Row],[ĐƠN GIÁ]])</f>
        <v>0</v>
      </c>
      <c r="U516" s="45">
        <f t="shared" si="31"/>
        <v>0</v>
      </c>
      <c r="V516" s="32">
        <f t="shared" si="32"/>
        <v>0</v>
      </c>
      <c r="W516" s="45">
        <f>Table01[[#This Row],[THÀNH TIỀN FAST]]-Table01[[#This Row],[THÀNH TIỀN]]</f>
        <v>0</v>
      </c>
      <c r="X516" s="46" t="b">
        <f>Table01[[#This Row],[ĐG FAST]]=Table01[[#This Row],[ĐƠN GIÁ]]</f>
        <v>1</v>
      </c>
      <c r="Y516" s="47" t="b">
        <f>Table01[[#This Row],[THÀNH TIỀN FAST]]=Table01[[#This Row],[THÀNH TIỀN]]</f>
        <v>1</v>
      </c>
      <c r="Z516" s="48"/>
    </row>
    <row r="517" spans="1:26" x14ac:dyDescent="0.2">
      <c r="A517" s="50"/>
      <c r="B517" s="51"/>
      <c r="C517" s="50"/>
      <c r="D517" s="50"/>
      <c r="E517" s="50"/>
      <c r="F517" s="50"/>
      <c r="G517" s="50"/>
      <c r="H517" s="50"/>
      <c r="I517" s="50"/>
      <c r="J517" s="50"/>
      <c r="K517" s="52"/>
      <c r="L517" s="50"/>
      <c r="M517" s="53">
        <f t="shared" si="29"/>
        <v>0</v>
      </c>
      <c r="N517" s="21" t="e">
        <f>VLOOKUP(I517,'MÃ '!$A$2:$E$1048576,4,0)</f>
        <v>#N/A</v>
      </c>
      <c r="O517" s="21" t="e">
        <f>VLOOKUP(I517,'MÃ '!$A$2:$E$1048576,5,0)</f>
        <v>#N/A</v>
      </c>
      <c r="P517" s="21" t="str">
        <f t="shared" si="30"/>
        <v>TSG01</v>
      </c>
      <c r="Q517" s="21" t="e">
        <f>DAY(Table01[[#This Row],[NGÀY]])&amp;Table01[[#This Row],[TSG01]]&amp;Table01[[#This Row],[MÃ FAST]]</f>
        <v>#N/A</v>
      </c>
      <c r="R517" s="21" t="e">
        <f>COUNTIF($Q$7:Q517,Q517)&amp;Q517</f>
        <v>#N/A</v>
      </c>
      <c r="S517" s="44">
        <f>IFERROR(VLOOKUP(R517,Table1[[ct2]:[Số lượng]],13,0),0)</f>
        <v>0</v>
      </c>
      <c r="T517" s="45">
        <f>IFERROR(VLOOKUP(R517,Table1[[ct2]:[Giá]],14,0),Table01[[#This Row],[ĐƠN GIÁ]])</f>
        <v>0</v>
      </c>
      <c r="U517" s="45">
        <f t="shared" si="31"/>
        <v>0</v>
      </c>
      <c r="V517" s="32">
        <f t="shared" si="32"/>
        <v>0</v>
      </c>
      <c r="W517" s="45">
        <f>Table01[[#This Row],[THÀNH TIỀN FAST]]-Table01[[#This Row],[THÀNH TIỀN]]</f>
        <v>0</v>
      </c>
      <c r="X517" s="46" t="b">
        <f>Table01[[#This Row],[ĐG FAST]]=Table01[[#This Row],[ĐƠN GIÁ]]</f>
        <v>1</v>
      </c>
      <c r="Y517" s="47" t="b">
        <f>Table01[[#This Row],[THÀNH TIỀN FAST]]=Table01[[#This Row],[THÀNH TIỀN]]</f>
        <v>1</v>
      </c>
      <c r="Z517" s="48"/>
    </row>
    <row r="518" spans="1:26" x14ac:dyDescent="0.2">
      <c r="A518" s="50"/>
      <c r="B518" s="51"/>
      <c r="C518" s="50"/>
      <c r="D518" s="50"/>
      <c r="E518" s="50"/>
      <c r="F518" s="50"/>
      <c r="G518" s="50"/>
      <c r="H518" s="50"/>
      <c r="I518" s="50"/>
      <c r="J518" s="50"/>
      <c r="K518" s="52"/>
      <c r="L518" s="50"/>
      <c r="M518" s="53">
        <f t="shared" si="29"/>
        <v>0</v>
      </c>
      <c r="N518" s="21" t="e">
        <f>VLOOKUP(I518,'MÃ '!$A$2:$E$1048576,4,0)</f>
        <v>#N/A</v>
      </c>
      <c r="O518" s="21" t="e">
        <f>VLOOKUP(I518,'MÃ '!$A$2:$E$1048576,5,0)</f>
        <v>#N/A</v>
      </c>
      <c r="P518" s="21" t="str">
        <f t="shared" si="30"/>
        <v>TSG01</v>
      </c>
      <c r="Q518" s="21" t="e">
        <f>DAY(Table01[[#This Row],[NGÀY]])&amp;Table01[[#This Row],[TSG01]]&amp;Table01[[#This Row],[MÃ FAST]]</f>
        <v>#N/A</v>
      </c>
      <c r="R518" s="21" t="e">
        <f>COUNTIF($Q$7:Q518,Q518)&amp;Q518</f>
        <v>#N/A</v>
      </c>
      <c r="S518" s="44">
        <f>IFERROR(VLOOKUP(R518,Table1[[ct2]:[Số lượng]],13,0),0)</f>
        <v>0</v>
      </c>
      <c r="T518" s="45">
        <f>IFERROR(VLOOKUP(R518,Table1[[ct2]:[Giá]],14,0),Table01[[#This Row],[ĐƠN GIÁ]])</f>
        <v>0</v>
      </c>
      <c r="U518" s="45">
        <f t="shared" si="31"/>
        <v>0</v>
      </c>
      <c r="V518" s="32">
        <f t="shared" si="32"/>
        <v>0</v>
      </c>
      <c r="W518" s="45">
        <f>Table01[[#This Row],[THÀNH TIỀN FAST]]-Table01[[#This Row],[THÀNH TIỀN]]</f>
        <v>0</v>
      </c>
      <c r="X518" s="46" t="b">
        <f>Table01[[#This Row],[ĐG FAST]]=Table01[[#This Row],[ĐƠN GIÁ]]</f>
        <v>1</v>
      </c>
      <c r="Y518" s="47" t="b">
        <f>Table01[[#This Row],[THÀNH TIỀN FAST]]=Table01[[#This Row],[THÀNH TIỀN]]</f>
        <v>1</v>
      </c>
      <c r="Z518" s="48"/>
    </row>
    <row r="519" spans="1:26" x14ac:dyDescent="0.2">
      <c r="A519" s="50"/>
      <c r="B519" s="51"/>
      <c r="C519" s="50"/>
      <c r="D519" s="50"/>
      <c r="E519" s="50"/>
      <c r="F519" s="50"/>
      <c r="G519" s="50"/>
      <c r="H519" s="50"/>
      <c r="I519" s="50"/>
      <c r="J519" s="50"/>
      <c r="K519" s="52"/>
      <c r="L519" s="50"/>
      <c r="M519" s="53">
        <f t="shared" ref="M519:M582" si="33">K519*L519</f>
        <v>0</v>
      </c>
      <c r="N519" s="21" t="e">
        <f>VLOOKUP(I519,'MÃ '!$A$2:$E$1048576,4,0)</f>
        <v>#N/A</v>
      </c>
      <c r="O519" s="21" t="e">
        <f>VLOOKUP(I519,'MÃ '!$A$2:$E$1048576,5,0)</f>
        <v>#N/A</v>
      </c>
      <c r="P519" s="21" t="str">
        <f t="shared" si="30"/>
        <v>TSG01</v>
      </c>
      <c r="Q519" s="21" t="e">
        <f>DAY(Table01[[#This Row],[NGÀY]])&amp;Table01[[#This Row],[TSG01]]&amp;Table01[[#This Row],[MÃ FAST]]</f>
        <v>#N/A</v>
      </c>
      <c r="R519" s="21" t="e">
        <f>COUNTIF($Q$7:Q519,Q519)&amp;Q519</f>
        <v>#N/A</v>
      </c>
      <c r="S519" s="44">
        <f>IFERROR(VLOOKUP(R519,Table1[[ct2]:[Số lượng]],13,0),0)</f>
        <v>0</v>
      </c>
      <c r="T519" s="45">
        <f>IFERROR(VLOOKUP(R519,Table1[[ct2]:[Giá]],14,0),Table01[[#This Row],[ĐƠN GIÁ]])</f>
        <v>0</v>
      </c>
      <c r="U519" s="45">
        <f t="shared" si="31"/>
        <v>0</v>
      </c>
      <c r="V519" s="32">
        <f t="shared" si="32"/>
        <v>0</v>
      </c>
      <c r="W519" s="45">
        <f>Table01[[#This Row],[THÀNH TIỀN FAST]]-Table01[[#This Row],[THÀNH TIỀN]]</f>
        <v>0</v>
      </c>
      <c r="X519" s="46" t="b">
        <f>Table01[[#This Row],[ĐG FAST]]=Table01[[#This Row],[ĐƠN GIÁ]]</f>
        <v>1</v>
      </c>
      <c r="Y519" s="47" t="b">
        <f>Table01[[#This Row],[THÀNH TIỀN FAST]]=Table01[[#This Row],[THÀNH TIỀN]]</f>
        <v>1</v>
      </c>
      <c r="Z519" s="48"/>
    </row>
    <row r="520" spans="1:26" x14ac:dyDescent="0.2">
      <c r="A520" s="50"/>
      <c r="B520" s="51"/>
      <c r="C520" s="50"/>
      <c r="D520" s="50"/>
      <c r="E520" s="50"/>
      <c r="F520" s="50"/>
      <c r="G520" s="50"/>
      <c r="H520" s="50"/>
      <c r="I520" s="50"/>
      <c r="J520" s="50"/>
      <c r="K520" s="52"/>
      <c r="L520" s="50"/>
      <c r="M520" s="53">
        <f t="shared" si="33"/>
        <v>0</v>
      </c>
      <c r="N520" s="21" t="e">
        <f>VLOOKUP(I520,'MÃ '!$A$2:$E$1048576,4,0)</f>
        <v>#N/A</v>
      </c>
      <c r="O520" s="21" t="e">
        <f>VLOOKUP(I520,'MÃ '!$A$2:$E$1048576,5,0)</f>
        <v>#N/A</v>
      </c>
      <c r="P520" s="21" t="str">
        <f t="shared" ref="P520:P583" si="34">$P$6</f>
        <v>TSG01</v>
      </c>
      <c r="Q520" s="21" t="e">
        <f>DAY(Table01[[#This Row],[NGÀY]])&amp;Table01[[#This Row],[TSG01]]&amp;Table01[[#This Row],[MÃ FAST]]</f>
        <v>#N/A</v>
      </c>
      <c r="R520" s="21" t="e">
        <f>COUNTIF($Q$7:Q520,Q520)&amp;Q520</f>
        <v>#N/A</v>
      </c>
      <c r="S520" s="44">
        <f>IFERROR(VLOOKUP(R520,Table1[[ct2]:[Số lượng]],13,0),0)</f>
        <v>0</v>
      </c>
      <c r="T520" s="45">
        <f>IFERROR(VLOOKUP(R520,Table1[[ct2]:[Giá]],14,0),Table01[[#This Row],[ĐƠN GIÁ]])</f>
        <v>0</v>
      </c>
      <c r="U520" s="45">
        <f t="shared" ref="U520:U583" si="35">IFERROR((T520*S520),"0")</f>
        <v>0</v>
      </c>
      <c r="V520" s="32">
        <f t="shared" ref="V520:V583" si="36">S520-K520</f>
        <v>0</v>
      </c>
      <c r="W520" s="45">
        <f>Table01[[#This Row],[THÀNH TIỀN FAST]]-Table01[[#This Row],[THÀNH TIỀN]]</f>
        <v>0</v>
      </c>
      <c r="X520" s="46" t="b">
        <f>Table01[[#This Row],[ĐG FAST]]=Table01[[#This Row],[ĐƠN GIÁ]]</f>
        <v>1</v>
      </c>
      <c r="Y520" s="47" t="b">
        <f>Table01[[#This Row],[THÀNH TIỀN FAST]]=Table01[[#This Row],[THÀNH TIỀN]]</f>
        <v>1</v>
      </c>
      <c r="Z520" s="48"/>
    </row>
    <row r="521" spans="1:26" x14ac:dyDescent="0.2">
      <c r="A521" s="50"/>
      <c r="B521" s="51"/>
      <c r="C521" s="50"/>
      <c r="D521" s="50"/>
      <c r="E521" s="50"/>
      <c r="F521" s="50"/>
      <c r="G521" s="50"/>
      <c r="H521" s="50"/>
      <c r="I521" s="50"/>
      <c r="J521" s="50"/>
      <c r="K521" s="52"/>
      <c r="L521" s="50"/>
      <c r="M521" s="53">
        <f t="shared" si="33"/>
        <v>0</v>
      </c>
      <c r="N521" s="21" t="e">
        <f>VLOOKUP(I521,'MÃ '!$A$2:$E$1048576,4,0)</f>
        <v>#N/A</v>
      </c>
      <c r="O521" s="21" t="e">
        <f>VLOOKUP(I521,'MÃ '!$A$2:$E$1048576,5,0)</f>
        <v>#N/A</v>
      </c>
      <c r="P521" s="21" t="str">
        <f t="shared" si="34"/>
        <v>TSG01</v>
      </c>
      <c r="Q521" s="21" t="e">
        <f>DAY(Table01[[#This Row],[NGÀY]])&amp;Table01[[#This Row],[TSG01]]&amp;Table01[[#This Row],[MÃ FAST]]</f>
        <v>#N/A</v>
      </c>
      <c r="R521" s="21" t="e">
        <f>COUNTIF($Q$7:Q521,Q521)&amp;Q521</f>
        <v>#N/A</v>
      </c>
      <c r="S521" s="44">
        <f>IFERROR(VLOOKUP(R521,Table1[[ct2]:[Số lượng]],13,0),0)</f>
        <v>0</v>
      </c>
      <c r="T521" s="45">
        <f>IFERROR(VLOOKUP(R521,Table1[[ct2]:[Giá]],14,0),Table01[[#This Row],[ĐƠN GIÁ]])</f>
        <v>0</v>
      </c>
      <c r="U521" s="45">
        <f t="shared" si="35"/>
        <v>0</v>
      </c>
      <c r="V521" s="32">
        <f t="shared" si="36"/>
        <v>0</v>
      </c>
      <c r="W521" s="45">
        <f>Table01[[#This Row],[THÀNH TIỀN FAST]]-Table01[[#This Row],[THÀNH TIỀN]]</f>
        <v>0</v>
      </c>
      <c r="X521" s="46" t="b">
        <f>Table01[[#This Row],[ĐG FAST]]=Table01[[#This Row],[ĐƠN GIÁ]]</f>
        <v>1</v>
      </c>
      <c r="Y521" s="47" t="b">
        <f>Table01[[#This Row],[THÀNH TIỀN FAST]]=Table01[[#This Row],[THÀNH TIỀN]]</f>
        <v>1</v>
      </c>
      <c r="Z521" s="48"/>
    </row>
    <row r="522" spans="1:26" x14ac:dyDescent="0.2">
      <c r="A522" s="50"/>
      <c r="B522" s="51"/>
      <c r="C522" s="50"/>
      <c r="D522" s="50"/>
      <c r="E522" s="50"/>
      <c r="F522" s="50"/>
      <c r="G522" s="50"/>
      <c r="H522" s="50"/>
      <c r="I522" s="50"/>
      <c r="J522" s="50"/>
      <c r="K522" s="52"/>
      <c r="L522" s="50"/>
      <c r="M522" s="53">
        <f t="shared" si="33"/>
        <v>0</v>
      </c>
      <c r="N522" s="21" t="e">
        <f>VLOOKUP(I522,'MÃ '!$A$2:$E$1048576,4,0)</f>
        <v>#N/A</v>
      </c>
      <c r="O522" s="21" t="e">
        <f>VLOOKUP(I522,'MÃ '!$A$2:$E$1048576,5,0)</f>
        <v>#N/A</v>
      </c>
      <c r="P522" s="21" t="str">
        <f t="shared" si="34"/>
        <v>TSG01</v>
      </c>
      <c r="Q522" s="21" t="e">
        <f>DAY(Table01[[#This Row],[NGÀY]])&amp;Table01[[#This Row],[TSG01]]&amp;Table01[[#This Row],[MÃ FAST]]</f>
        <v>#N/A</v>
      </c>
      <c r="R522" s="21" t="e">
        <f>COUNTIF($Q$7:Q522,Q522)&amp;Q522</f>
        <v>#N/A</v>
      </c>
      <c r="S522" s="44">
        <f>IFERROR(VLOOKUP(R522,Table1[[ct2]:[Số lượng]],13,0),0)</f>
        <v>0</v>
      </c>
      <c r="T522" s="45">
        <f>IFERROR(VLOOKUP(R522,Table1[[ct2]:[Giá]],14,0),Table01[[#This Row],[ĐƠN GIÁ]])</f>
        <v>0</v>
      </c>
      <c r="U522" s="45">
        <f t="shared" si="35"/>
        <v>0</v>
      </c>
      <c r="V522" s="32">
        <f t="shared" si="36"/>
        <v>0</v>
      </c>
      <c r="W522" s="45">
        <f>Table01[[#This Row],[THÀNH TIỀN FAST]]-Table01[[#This Row],[THÀNH TIỀN]]</f>
        <v>0</v>
      </c>
      <c r="X522" s="46" t="b">
        <f>Table01[[#This Row],[ĐG FAST]]=Table01[[#This Row],[ĐƠN GIÁ]]</f>
        <v>1</v>
      </c>
      <c r="Y522" s="47" t="b">
        <f>Table01[[#This Row],[THÀNH TIỀN FAST]]=Table01[[#This Row],[THÀNH TIỀN]]</f>
        <v>1</v>
      </c>
      <c r="Z522" s="48"/>
    </row>
    <row r="523" spans="1:26" x14ac:dyDescent="0.2">
      <c r="A523" s="50"/>
      <c r="B523" s="51"/>
      <c r="C523" s="50"/>
      <c r="D523" s="50"/>
      <c r="E523" s="50"/>
      <c r="F523" s="50"/>
      <c r="G523" s="50"/>
      <c r="H523" s="50"/>
      <c r="I523" s="50"/>
      <c r="J523" s="50"/>
      <c r="K523" s="52"/>
      <c r="L523" s="50"/>
      <c r="M523" s="53">
        <f t="shared" si="33"/>
        <v>0</v>
      </c>
      <c r="N523" s="21" t="e">
        <f>VLOOKUP(I523,'MÃ '!$A$2:$E$1048576,4,0)</f>
        <v>#N/A</v>
      </c>
      <c r="O523" s="21" t="e">
        <f>VLOOKUP(I523,'MÃ '!$A$2:$E$1048576,5,0)</f>
        <v>#N/A</v>
      </c>
      <c r="P523" s="21" t="str">
        <f t="shared" si="34"/>
        <v>TSG01</v>
      </c>
      <c r="Q523" s="21" t="e">
        <f>DAY(Table01[[#This Row],[NGÀY]])&amp;Table01[[#This Row],[TSG01]]&amp;Table01[[#This Row],[MÃ FAST]]</f>
        <v>#N/A</v>
      </c>
      <c r="R523" s="21" t="e">
        <f>COUNTIF($Q$7:Q523,Q523)&amp;Q523</f>
        <v>#N/A</v>
      </c>
      <c r="S523" s="44">
        <f>IFERROR(VLOOKUP(R523,Table1[[ct2]:[Số lượng]],13,0),0)</f>
        <v>0</v>
      </c>
      <c r="T523" s="45">
        <f>IFERROR(VLOOKUP(R523,Table1[[ct2]:[Giá]],14,0),Table01[[#This Row],[ĐƠN GIÁ]])</f>
        <v>0</v>
      </c>
      <c r="U523" s="45">
        <f t="shared" si="35"/>
        <v>0</v>
      </c>
      <c r="V523" s="32">
        <f t="shared" si="36"/>
        <v>0</v>
      </c>
      <c r="W523" s="45">
        <f>Table01[[#This Row],[THÀNH TIỀN FAST]]-Table01[[#This Row],[THÀNH TIỀN]]</f>
        <v>0</v>
      </c>
      <c r="X523" s="46" t="b">
        <f>Table01[[#This Row],[ĐG FAST]]=Table01[[#This Row],[ĐƠN GIÁ]]</f>
        <v>1</v>
      </c>
      <c r="Y523" s="47" t="b">
        <f>Table01[[#This Row],[THÀNH TIỀN FAST]]=Table01[[#This Row],[THÀNH TIỀN]]</f>
        <v>1</v>
      </c>
      <c r="Z523" s="48"/>
    </row>
    <row r="524" spans="1:26" x14ac:dyDescent="0.2">
      <c r="A524" s="50"/>
      <c r="B524" s="51"/>
      <c r="C524" s="50"/>
      <c r="D524" s="50"/>
      <c r="E524" s="50"/>
      <c r="F524" s="50"/>
      <c r="G524" s="50"/>
      <c r="H524" s="50"/>
      <c r="I524" s="50"/>
      <c r="J524" s="50"/>
      <c r="K524" s="52"/>
      <c r="L524" s="50"/>
      <c r="M524" s="53">
        <f t="shared" si="33"/>
        <v>0</v>
      </c>
      <c r="N524" s="21" t="e">
        <f>VLOOKUP(I524,'MÃ '!$A$2:$E$1048576,4,0)</f>
        <v>#N/A</v>
      </c>
      <c r="O524" s="21" t="e">
        <f>VLOOKUP(I524,'MÃ '!$A$2:$E$1048576,5,0)</f>
        <v>#N/A</v>
      </c>
      <c r="P524" s="21" t="str">
        <f t="shared" si="34"/>
        <v>TSG01</v>
      </c>
      <c r="Q524" s="21" t="e">
        <f>DAY(Table01[[#This Row],[NGÀY]])&amp;Table01[[#This Row],[TSG01]]&amp;Table01[[#This Row],[MÃ FAST]]</f>
        <v>#N/A</v>
      </c>
      <c r="R524" s="21" t="e">
        <f>COUNTIF($Q$7:Q524,Q524)&amp;Q524</f>
        <v>#N/A</v>
      </c>
      <c r="S524" s="44">
        <f>IFERROR(VLOOKUP(R524,Table1[[ct2]:[Số lượng]],13,0),0)</f>
        <v>0</v>
      </c>
      <c r="T524" s="45">
        <f>IFERROR(VLOOKUP(R524,Table1[[ct2]:[Giá]],14,0),Table01[[#This Row],[ĐƠN GIÁ]])</f>
        <v>0</v>
      </c>
      <c r="U524" s="45">
        <f t="shared" si="35"/>
        <v>0</v>
      </c>
      <c r="V524" s="32">
        <f t="shared" si="36"/>
        <v>0</v>
      </c>
      <c r="W524" s="45">
        <f>Table01[[#This Row],[THÀNH TIỀN FAST]]-Table01[[#This Row],[THÀNH TIỀN]]</f>
        <v>0</v>
      </c>
      <c r="X524" s="46" t="b">
        <f>Table01[[#This Row],[ĐG FAST]]=Table01[[#This Row],[ĐƠN GIÁ]]</f>
        <v>1</v>
      </c>
      <c r="Y524" s="47" t="b">
        <f>Table01[[#This Row],[THÀNH TIỀN FAST]]=Table01[[#This Row],[THÀNH TIỀN]]</f>
        <v>1</v>
      </c>
      <c r="Z524" s="48"/>
    </row>
    <row r="525" spans="1:26" x14ac:dyDescent="0.2">
      <c r="A525" s="50"/>
      <c r="B525" s="51"/>
      <c r="C525" s="50"/>
      <c r="D525" s="50"/>
      <c r="E525" s="50"/>
      <c r="F525" s="50"/>
      <c r="G525" s="50"/>
      <c r="H525" s="50"/>
      <c r="I525" s="50"/>
      <c r="J525" s="50"/>
      <c r="K525" s="52"/>
      <c r="L525" s="50"/>
      <c r="M525" s="53">
        <f t="shared" si="33"/>
        <v>0</v>
      </c>
      <c r="N525" s="21" t="e">
        <f>VLOOKUP(I525,'MÃ '!$A$2:$E$1048576,4,0)</f>
        <v>#N/A</v>
      </c>
      <c r="O525" s="21" t="e">
        <f>VLOOKUP(I525,'MÃ '!$A$2:$E$1048576,5,0)</f>
        <v>#N/A</v>
      </c>
      <c r="P525" s="21" t="str">
        <f t="shared" si="34"/>
        <v>TSG01</v>
      </c>
      <c r="Q525" s="21" t="e">
        <f>DAY(Table01[[#This Row],[NGÀY]])&amp;Table01[[#This Row],[TSG01]]&amp;Table01[[#This Row],[MÃ FAST]]</f>
        <v>#N/A</v>
      </c>
      <c r="R525" s="21" t="e">
        <f>COUNTIF($Q$7:Q525,Q525)&amp;Q525</f>
        <v>#N/A</v>
      </c>
      <c r="S525" s="44">
        <f>IFERROR(VLOOKUP(R525,Table1[[ct2]:[Số lượng]],13,0),0)</f>
        <v>0</v>
      </c>
      <c r="T525" s="45">
        <f>IFERROR(VLOOKUP(R525,Table1[[ct2]:[Giá]],14,0),Table01[[#This Row],[ĐƠN GIÁ]])</f>
        <v>0</v>
      </c>
      <c r="U525" s="45">
        <f t="shared" si="35"/>
        <v>0</v>
      </c>
      <c r="V525" s="32">
        <f t="shared" si="36"/>
        <v>0</v>
      </c>
      <c r="W525" s="45">
        <f>Table01[[#This Row],[THÀNH TIỀN FAST]]-Table01[[#This Row],[THÀNH TIỀN]]</f>
        <v>0</v>
      </c>
      <c r="X525" s="46" t="b">
        <f>Table01[[#This Row],[ĐG FAST]]=Table01[[#This Row],[ĐƠN GIÁ]]</f>
        <v>1</v>
      </c>
      <c r="Y525" s="47" t="b">
        <f>Table01[[#This Row],[THÀNH TIỀN FAST]]=Table01[[#This Row],[THÀNH TIỀN]]</f>
        <v>1</v>
      </c>
      <c r="Z525" s="48"/>
    </row>
    <row r="526" spans="1:26" x14ac:dyDescent="0.2">
      <c r="A526" s="50"/>
      <c r="B526" s="51"/>
      <c r="C526" s="50"/>
      <c r="D526" s="50"/>
      <c r="E526" s="50"/>
      <c r="F526" s="50"/>
      <c r="G526" s="50"/>
      <c r="H526" s="50"/>
      <c r="I526" s="50"/>
      <c r="J526" s="50"/>
      <c r="K526" s="52"/>
      <c r="L526" s="50"/>
      <c r="M526" s="53">
        <f t="shared" si="33"/>
        <v>0</v>
      </c>
      <c r="N526" s="21" t="e">
        <f>VLOOKUP(I526,'MÃ '!$A$2:$E$1048576,4,0)</f>
        <v>#N/A</v>
      </c>
      <c r="O526" s="21" t="e">
        <f>VLOOKUP(I526,'MÃ '!$A$2:$E$1048576,5,0)</f>
        <v>#N/A</v>
      </c>
      <c r="P526" s="21" t="str">
        <f t="shared" si="34"/>
        <v>TSG01</v>
      </c>
      <c r="Q526" s="21" t="e">
        <f>DAY(Table01[[#This Row],[NGÀY]])&amp;Table01[[#This Row],[TSG01]]&amp;Table01[[#This Row],[MÃ FAST]]</f>
        <v>#N/A</v>
      </c>
      <c r="R526" s="21" t="e">
        <f>COUNTIF($Q$7:Q526,Q526)&amp;Q526</f>
        <v>#N/A</v>
      </c>
      <c r="S526" s="44">
        <f>IFERROR(VLOOKUP(R526,Table1[[ct2]:[Số lượng]],13,0),0)</f>
        <v>0</v>
      </c>
      <c r="T526" s="45">
        <f>IFERROR(VLOOKUP(R526,Table1[[ct2]:[Giá]],14,0),Table01[[#This Row],[ĐƠN GIÁ]])</f>
        <v>0</v>
      </c>
      <c r="U526" s="45">
        <f t="shared" si="35"/>
        <v>0</v>
      </c>
      <c r="V526" s="32">
        <f t="shared" si="36"/>
        <v>0</v>
      </c>
      <c r="W526" s="45">
        <f>Table01[[#This Row],[THÀNH TIỀN FAST]]-Table01[[#This Row],[THÀNH TIỀN]]</f>
        <v>0</v>
      </c>
      <c r="X526" s="46" t="b">
        <f>Table01[[#This Row],[ĐG FAST]]=Table01[[#This Row],[ĐƠN GIÁ]]</f>
        <v>1</v>
      </c>
      <c r="Y526" s="47" t="b">
        <f>Table01[[#This Row],[THÀNH TIỀN FAST]]=Table01[[#This Row],[THÀNH TIỀN]]</f>
        <v>1</v>
      </c>
      <c r="Z526" s="48"/>
    </row>
    <row r="527" spans="1:26" x14ac:dyDescent="0.2">
      <c r="A527" s="50"/>
      <c r="B527" s="51"/>
      <c r="C527" s="50"/>
      <c r="D527" s="50"/>
      <c r="E527" s="50"/>
      <c r="F527" s="50"/>
      <c r="G527" s="50"/>
      <c r="H527" s="50"/>
      <c r="I527" s="50"/>
      <c r="J527" s="50"/>
      <c r="K527" s="52"/>
      <c r="L527" s="50"/>
      <c r="M527" s="53">
        <f t="shared" si="33"/>
        <v>0</v>
      </c>
      <c r="N527" s="21" t="e">
        <f>VLOOKUP(I527,'MÃ '!$A$2:$E$1048576,4,0)</f>
        <v>#N/A</v>
      </c>
      <c r="O527" s="21" t="e">
        <f>VLOOKUP(I527,'MÃ '!$A$2:$E$1048576,5,0)</f>
        <v>#N/A</v>
      </c>
      <c r="P527" s="21" t="str">
        <f t="shared" si="34"/>
        <v>TSG01</v>
      </c>
      <c r="Q527" s="21" t="e">
        <f>DAY(Table01[[#This Row],[NGÀY]])&amp;Table01[[#This Row],[TSG01]]&amp;Table01[[#This Row],[MÃ FAST]]</f>
        <v>#N/A</v>
      </c>
      <c r="R527" s="21" t="e">
        <f>COUNTIF($Q$7:Q527,Q527)&amp;Q527</f>
        <v>#N/A</v>
      </c>
      <c r="S527" s="44">
        <f>IFERROR(VLOOKUP(R527,Table1[[ct2]:[Số lượng]],13,0),0)</f>
        <v>0</v>
      </c>
      <c r="T527" s="45">
        <f>IFERROR(VLOOKUP(R527,Table1[[ct2]:[Giá]],14,0),Table01[[#This Row],[ĐƠN GIÁ]])</f>
        <v>0</v>
      </c>
      <c r="U527" s="45">
        <f t="shared" si="35"/>
        <v>0</v>
      </c>
      <c r="V527" s="32">
        <f t="shared" si="36"/>
        <v>0</v>
      </c>
      <c r="W527" s="45">
        <f>Table01[[#This Row],[THÀNH TIỀN FAST]]-Table01[[#This Row],[THÀNH TIỀN]]</f>
        <v>0</v>
      </c>
      <c r="X527" s="46" t="b">
        <f>Table01[[#This Row],[ĐG FAST]]=Table01[[#This Row],[ĐƠN GIÁ]]</f>
        <v>1</v>
      </c>
      <c r="Y527" s="47" t="b">
        <f>Table01[[#This Row],[THÀNH TIỀN FAST]]=Table01[[#This Row],[THÀNH TIỀN]]</f>
        <v>1</v>
      </c>
      <c r="Z527" s="48"/>
    </row>
    <row r="528" spans="1:26" x14ac:dyDescent="0.2">
      <c r="A528" s="50"/>
      <c r="B528" s="51"/>
      <c r="C528" s="50"/>
      <c r="D528" s="50"/>
      <c r="E528" s="50"/>
      <c r="F528" s="50"/>
      <c r="G528" s="50"/>
      <c r="H528" s="50"/>
      <c r="I528" s="50"/>
      <c r="J528" s="50"/>
      <c r="K528" s="52"/>
      <c r="L528" s="50"/>
      <c r="M528" s="53">
        <f t="shared" si="33"/>
        <v>0</v>
      </c>
      <c r="N528" s="21" t="e">
        <f>VLOOKUP(I528,'MÃ '!$A$2:$E$1048576,4,0)</f>
        <v>#N/A</v>
      </c>
      <c r="O528" s="21" t="e">
        <f>VLOOKUP(I528,'MÃ '!$A$2:$E$1048576,5,0)</f>
        <v>#N/A</v>
      </c>
      <c r="P528" s="21" t="str">
        <f t="shared" si="34"/>
        <v>TSG01</v>
      </c>
      <c r="Q528" s="21" t="e">
        <f>DAY(Table01[[#This Row],[NGÀY]])&amp;Table01[[#This Row],[TSG01]]&amp;Table01[[#This Row],[MÃ FAST]]</f>
        <v>#N/A</v>
      </c>
      <c r="R528" s="21" t="e">
        <f>COUNTIF($Q$7:Q528,Q528)&amp;Q528</f>
        <v>#N/A</v>
      </c>
      <c r="S528" s="44">
        <f>IFERROR(VLOOKUP(R528,Table1[[ct2]:[Số lượng]],13,0),0)</f>
        <v>0</v>
      </c>
      <c r="T528" s="45">
        <f>IFERROR(VLOOKUP(R528,Table1[[ct2]:[Giá]],14,0),Table01[[#This Row],[ĐƠN GIÁ]])</f>
        <v>0</v>
      </c>
      <c r="U528" s="45">
        <f t="shared" si="35"/>
        <v>0</v>
      </c>
      <c r="V528" s="32">
        <f t="shared" si="36"/>
        <v>0</v>
      </c>
      <c r="W528" s="45">
        <f>Table01[[#This Row],[THÀNH TIỀN FAST]]-Table01[[#This Row],[THÀNH TIỀN]]</f>
        <v>0</v>
      </c>
      <c r="X528" s="46" t="b">
        <f>Table01[[#This Row],[ĐG FAST]]=Table01[[#This Row],[ĐƠN GIÁ]]</f>
        <v>1</v>
      </c>
      <c r="Y528" s="47" t="b">
        <f>Table01[[#This Row],[THÀNH TIỀN FAST]]=Table01[[#This Row],[THÀNH TIỀN]]</f>
        <v>1</v>
      </c>
      <c r="Z528" s="48"/>
    </row>
    <row r="529" spans="1:26" x14ac:dyDescent="0.2">
      <c r="A529" s="50"/>
      <c r="B529" s="51"/>
      <c r="C529" s="50"/>
      <c r="D529" s="50"/>
      <c r="E529" s="50"/>
      <c r="F529" s="50"/>
      <c r="G529" s="50"/>
      <c r="H529" s="50"/>
      <c r="I529" s="50"/>
      <c r="J529" s="50"/>
      <c r="K529" s="52"/>
      <c r="L529" s="50"/>
      <c r="M529" s="53">
        <f t="shared" si="33"/>
        <v>0</v>
      </c>
      <c r="N529" s="21" t="e">
        <f>VLOOKUP(I529,'MÃ '!$A$2:$E$1048576,4,0)</f>
        <v>#N/A</v>
      </c>
      <c r="O529" s="21" t="e">
        <f>VLOOKUP(I529,'MÃ '!$A$2:$E$1048576,5,0)</f>
        <v>#N/A</v>
      </c>
      <c r="P529" s="21" t="str">
        <f t="shared" si="34"/>
        <v>TSG01</v>
      </c>
      <c r="Q529" s="21" t="e">
        <f>DAY(Table01[[#This Row],[NGÀY]])&amp;Table01[[#This Row],[TSG01]]&amp;Table01[[#This Row],[MÃ FAST]]</f>
        <v>#N/A</v>
      </c>
      <c r="R529" s="21" t="e">
        <f>COUNTIF($Q$7:Q529,Q529)&amp;Q529</f>
        <v>#N/A</v>
      </c>
      <c r="S529" s="44">
        <f>IFERROR(VLOOKUP(R529,Table1[[ct2]:[Số lượng]],13,0),0)</f>
        <v>0</v>
      </c>
      <c r="T529" s="45">
        <f>IFERROR(VLOOKUP(R529,Table1[[ct2]:[Giá]],14,0),Table01[[#This Row],[ĐƠN GIÁ]])</f>
        <v>0</v>
      </c>
      <c r="U529" s="45">
        <f t="shared" si="35"/>
        <v>0</v>
      </c>
      <c r="V529" s="32">
        <f t="shared" si="36"/>
        <v>0</v>
      </c>
      <c r="W529" s="45">
        <f>Table01[[#This Row],[THÀNH TIỀN FAST]]-Table01[[#This Row],[THÀNH TIỀN]]</f>
        <v>0</v>
      </c>
      <c r="X529" s="46" t="b">
        <f>Table01[[#This Row],[ĐG FAST]]=Table01[[#This Row],[ĐƠN GIÁ]]</f>
        <v>1</v>
      </c>
      <c r="Y529" s="47" t="b">
        <f>Table01[[#This Row],[THÀNH TIỀN FAST]]=Table01[[#This Row],[THÀNH TIỀN]]</f>
        <v>1</v>
      </c>
      <c r="Z529" s="48"/>
    </row>
    <row r="530" spans="1:26" x14ac:dyDescent="0.2">
      <c r="A530" s="50"/>
      <c r="B530" s="51"/>
      <c r="C530" s="50"/>
      <c r="D530" s="50"/>
      <c r="E530" s="50"/>
      <c r="F530" s="50"/>
      <c r="G530" s="50"/>
      <c r="H530" s="50"/>
      <c r="I530" s="50"/>
      <c r="J530" s="50"/>
      <c r="K530" s="52"/>
      <c r="L530" s="50"/>
      <c r="M530" s="53">
        <f t="shared" si="33"/>
        <v>0</v>
      </c>
      <c r="N530" s="21" t="e">
        <f>VLOOKUP(I530,'MÃ '!$A$2:$E$1048576,4,0)</f>
        <v>#N/A</v>
      </c>
      <c r="O530" s="21" t="e">
        <f>VLOOKUP(I530,'MÃ '!$A$2:$E$1048576,5,0)</f>
        <v>#N/A</v>
      </c>
      <c r="P530" s="21" t="str">
        <f t="shared" si="34"/>
        <v>TSG01</v>
      </c>
      <c r="Q530" s="21" t="e">
        <f>DAY(Table01[[#This Row],[NGÀY]])&amp;Table01[[#This Row],[TSG01]]&amp;Table01[[#This Row],[MÃ FAST]]</f>
        <v>#N/A</v>
      </c>
      <c r="R530" s="21" t="e">
        <f>COUNTIF($Q$7:Q530,Q530)&amp;Q530</f>
        <v>#N/A</v>
      </c>
      <c r="S530" s="44">
        <f>IFERROR(VLOOKUP(R530,Table1[[ct2]:[Số lượng]],13,0),0)</f>
        <v>0</v>
      </c>
      <c r="T530" s="45">
        <f>IFERROR(VLOOKUP(R530,Table1[[ct2]:[Giá]],14,0),Table01[[#This Row],[ĐƠN GIÁ]])</f>
        <v>0</v>
      </c>
      <c r="U530" s="45">
        <f t="shared" si="35"/>
        <v>0</v>
      </c>
      <c r="V530" s="32">
        <f t="shared" si="36"/>
        <v>0</v>
      </c>
      <c r="W530" s="45">
        <f>Table01[[#This Row],[THÀNH TIỀN FAST]]-Table01[[#This Row],[THÀNH TIỀN]]</f>
        <v>0</v>
      </c>
      <c r="X530" s="46" t="b">
        <f>Table01[[#This Row],[ĐG FAST]]=Table01[[#This Row],[ĐƠN GIÁ]]</f>
        <v>1</v>
      </c>
      <c r="Y530" s="47" t="b">
        <f>Table01[[#This Row],[THÀNH TIỀN FAST]]=Table01[[#This Row],[THÀNH TIỀN]]</f>
        <v>1</v>
      </c>
      <c r="Z530" s="48"/>
    </row>
    <row r="531" spans="1:26" x14ac:dyDescent="0.2">
      <c r="A531" s="50"/>
      <c r="B531" s="51"/>
      <c r="C531" s="50"/>
      <c r="D531" s="50"/>
      <c r="E531" s="50"/>
      <c r="F531" s="50"/>
      <c r="G531" s="50"/>
      <c r="H531" s="50"/>
      <c r="I531" s="50"/>
      <c r="J531" s="50"/>
      <c r="K531" s="52"/>
      <c r="L531" s="50"/>
      <c r="M531" s="53">
        <f t="shared" si="33"/>
        <v>0</v>
      </c>
      <c r="N531" s="21" t="e">
        <f>VLOOKUP(I531,'MÃ '!$A$2:$E$1048576,4,0)</f>
        <v>#N/A</v>
      </c>
      <c r="O531" s="21" t="e">
        <f>VLOOKUP(I531,'MÃ '!$A$2:$E$1048576,5,0)</f>
        <v>#N/A</v>
      </c>
      <c r="P531" s="21" t="str">
        <f t="shared" si="34"/>
        <v>TSG01</v>
      </c>
      <c r="Q531" s="21" t="e">
        <f>DAY(Table01[[#This Row],[NGÀY]])&amp;Table01[[#This Row],[TSG01]]&amp;Table01[[#This Row],[MÃ FAST]]</f>
        <v>#N/A</v>
      </c>
      <c r="R531" s="21" t="e">
        <f>COUNTIF($Q$7:Q531,Q531)&amp;Q531</f>
        <v>#N/A</v>
      </c>
      <c r="S531" s="44">
        <f>IFERROR(VLOOKUP(R531,Table1[[ct2]:[Số lượng]],13,0),0)</f>
        <v>0</v>
      </c>
      <c r="T531" s="45">
        <f>IFERROR(VLOOKUP(R531,Table1[[ct2]:[Giá]],14,0),Table01[[#This Row],[ĐƠN GIÁ]])</f>
        <v>0</v>
      </c>
      <c r="U531" s="45">
        <f t="shared" si="35"/>
        <v>0</v>
      </c>
      <c r="V531" s="32">
        <f t="shared" si="36"/>
        <v>0</v>
      </c>
      <c r="W531" s="45">
        <f>Table01[[#This Row],[THÀNH TIỀN FAST]]-Table01[[#This Row],[THÀNH TIỀN]]</f>
        <v>0</v>
      </c>
      <c r="X531" s="46" t="b">
        <f>Table01[[#This Row],[ĐG FAST]]=Table01[[#This Row],[ĐƠN GIÁ]]</f>
        <v>1</v>
      </c>
      <c r="Y531" s="47" t="b">
        <f>Table01[[#This Row],[THÀNH TIỀN FAST]]=Table01[[#This Row],[THÀNH TIỀN]]</f>
        <v>1</v>
      </c>
      <c r="Z531" s="48"/>
    </row>
    <row r="532" spans="1:26" x14ac:dyDescent="0.2">
      <c r="A532" s="50"/>
      <c r="B532" s="51"/>
      <c r="C532" s="50"/>
      <c r="D532" s="50"/>
      <c r="E532" s="50"/>
      <c r="F532" s="50"/>
      <c r="G532" s="50"/>
      <c r="H532" s="50"/>
      <c r="I532" s="50"/>
      <c r="J532" s="50"/>
      <c r="K532" s="52"/>
      <c r="L532" s="50"/>
      <c r="M532" s="53">
        <f t="shared" si="33"/>
        <v>0</v>
      </c>
      <c r="N532" s="21" t="e">
        <f>VLOOKUP(I532,'MÃ '!$A$2:$E$1048576,4,0)</f>
        <v>#N/A</v>
      </c>
      <c r="O532" s="21" t="e">
        <f>VLOOKUP(I532,'MÃ '!$A$2:$E$1048576,5,0)</f>
        <v>#N/A</v>
      </c>
      <c r="P532" s="21" t="str">
        <f t="shared" si="34"/>
        <v>TSG01</v>
      </c>
      <c r="Q532" s="21" t="e">
        <f>DAY(Table01[[#This Row],[NGÀY]])&amp;Table01[[#This Row],[TSG01]]&amp;Table01[[#This Row],[MÃ FAST]]</f>
        <v>#N/A</v>
      </c>
      <c r="R532" s="21" t="e">
        <f>COUNTIF($Q$7:Q532,Q532)&amp;Q532</f>
        <v>#N/A</v>
      </c>
      <c r="S532" s="44">
        <f>IFERROR(VLOOKUP(R532,Table1[[ct2]:[Số lượng]],13,0),0)</f>
        <v>0</v>
      </c>
      <c r="T532" s="45">
        <f>IFERROR(VLOOKUP(R532,Table1[[ct2]:[Giá]],14,0),Table01[[#This Row],[ĐƠN GIÁ]])</f>
        <v>0</v>
      </c>
      <c r="U532" s="45">
        <f t="shared" si="35"/>
        <v>0</v>
      </c>
      <c r="V532" s="32">
        <f t="shared" si="36"/>
        <v>0</v>
      </c>
      <c r="W532" s="45">
        <f>Table01[[#This Row],[THÀNH TIỀN FAST]]-Table01[[#This Row],[THÀNH TIỀN]]</f>
        <v>0</v>
      </c>
      <c r="X532" s="46" t="b">
        <f>Table01[[#This Row],[ĐG FAST]]=Table01[[#This Row],[ĐƠN GIÁ]]</f>
        <v>1</v>
      </c>
      <c r="Y532" s="47" t="b">
        <f>Table01[[#This Row],[THÀNH TIỀN FAST]]=Table01[[#This Row],[THÀNH TIỀN]]</f>
        <v>1</v>
      </c>
      <c r="Z532" s="48"/>
    </row>
    <row r="533" spans="1:26" x14ac:dyDescent="0.2">
      <c r="A533" s="50"/>
      <c r="B533" s="51"/>
      <c r="C533" s="50"/>
      <c r="D533" s="50"/>
      <c r="E533" s="50"/>
      <c r="F533" s="50"/>
      <c r="G533" s="50"/>
      <c r="H533" s="50"/>
      <c r="I533" s="50"/>
      <c r="J533" s="50"/>
      <c r="K533" s="52"/>
      <c r="L533" s="50"/>
      <c r="M533" s="53">
        <f t="shared" si="33"/>
        <v>0</v>
      </c>
      <c r="N533" s="21" t="e">
        <f>VLOOKUP(I533,'MÃ '!$A$2:$E$1048576,4,0)</f>
        <v>#N/A</v>
      </c>
      <c r="O533" s="21" t="e">
        <f>VLOOKUP(I533,'MÃ '!$A$2:$E$1048576,5,0)</f>
        <v>#N/A</v>
      </c>
      <c r="P533" s="21" t="str">
        <f t="shared" si="34"/>
        <v>TSG01</v>
      </c>
      <c r="Q533" s="21" t="e">
        <f>DAY(Table01[[#This Row],[NGÀY]])&amp;Table01[[#This Row],[TSG01]]&amp;Table01[[#This Row],[MÃ FAST]]</f>
        <v>#N/A</v>
      </c>
      <c r="R533" s="21" t="e">
        <f>COUNTIF($Q$7:Q533,Q533)&amp;Q533</f>
        <v>#N/A</v>
      </c>
      <c r="S533" s="44">
        <f>IFERROR(VLOOKUP(R533,Table1[[ct2]:[Số lượng]],13,0),0)</f>
        <v>0</v>
      </c>
      <c r="T533" s="45">
        <f>IFERROR(VLOOKUP(R533,Table1[[ct2]:[Giá]],14,0),Table01[[#This Row],[ĐƠN GIÁ]])</f>
        <v>0</v>
      </c>
      <c r="U533" s="45">
        <f t="shared" si="35"/>
        <v>0</v>
      </c>
      <c r="V533" s="32">
        <f t="shared" si="36"/>
        <v>0</v>
      </c>
      <c r="W533" s="45">
        <f>Table01[[#This Row],[THÀNH TIỀN FAST]]-Table01[[#This Row],[THÀNH TIỀN]]</f>
        <v>0</v>
      </c>
      <c r="X533" s="46" t="b">
        <f>Table01[[#This Row],[ĐG FAST]]=Table01[[#This Row],[ĐƠN GIÁ]]</f>
        <v>1</v>
      </c>
      <c r="Y533" s="47" t="b">
        <f>Table01[[#This Row],[THÀNH TIỀN FAST]]=Table01[[#This Row],[THÀNH TIỀN]]</f>
        <v>1</v>
      </c>
      <c r="Z533" s="48"/>
    </row>
    <row r="534" spans="1:26" x14ac:dyDescent="0.2">
      <c r="A534" s="50"/>
      <c r="B534" s="51"/>
      <c r="C534" s="50"/>
      <c r="D534" s="50"/>
      <c r="E534" s="50"/>
      <c r="F534" s="50"/>
      <c r="G534" s="50"/>
      <c r="H534" s="50"/>
      <c r="I534" s="50"/>
      <c r="J534" s="50"/>
      <c r="K534" s="52"/>
      <c r="L534" s="50"/>
      <c r="M534" s="53">
        <f t="shared" si="33"/>
        <v>0</v>
      </c>
      <c r="N534" s="21" t="e">
        <f>VLOOKUP(I534,'MÃ '!$A$2:$E$1048576,4,0)</f>
        <v>#N/A</v>
      </c>
      <c r="O534" s="21" t="e">
        <f>VLOOKUP(I534,'MÃ '!$A$2:$E$1048576,5,0)</f>
        <v>#N/A</v>
      </c>
      <c r="P534" s="21" t="str">
        <f t="shared" si="34"/>
        <v>TSG01</v>
      </c>
      <c r="Q534" s="21" t="e">
        <f>DAY(Table01[[#This Row],[NGÀY]])&amp;Table01[[#This Row],[TSG01]]&amp;Table01[[#This Row],[MÃ FAST]]</f>
        <v>#N/A</v>
      </c>
      <c r="R534" s="21" t="e">
        <f>COUNTIF($Q$7:Q534,Q534)&amp;Q534</f>
        <v>#N/A</v>
      </c>
      <c r="S534" s="44">
        <f>IFERROR(VLOOKUP(R534,Table1[[ct2]:[Số lượng]],13,0),0)</f>
        <v>0</v>
      </c>
      <c r="T534" s="45">
        <f>IFERROR(VLOOKUP(R534,Table1[[ct2]:[Giá]],14,0),Table01[[#This Row],[ĐƠN GIÁ]])</f>
        <v>0</v>
      </c>
      <c r="U534" s="45">
        <f t="shared" si="35"/>
        <v>0</v>
      </c>
      <c r="V534" s="32">
        <f t="shared" si="36"/>
        <v>0</v>
      </c>
      <c r="W534" s="45">
        <f>Table01[[#This Row],[THÀNH TIỀN FAST]]-Table01[[#This Row],[THÀNH TIỀN]]</f>
        <v>0</v>
      </c>
      <c r="X534" s="46" t="b">
        <f>Table01[[#This Row],[ĐG FAST]]=Table01[[#This Row],[ĐƠN GIÁ]]</f>
        <v>1</v>
      </c>
      <c r="Y534" s="47" t="b">
        <f>Table01[[#This Row],[THÀNH TIỀN FAST]]=Table01[[#This Row],[THÀNH TIỀN]]</f>
        <v>1</v>
      </c>
      <c r="Z534" s="48"/>
    </row>
    <row r="535" spans="1:26" x14ac:dyDescent="0.2">
      <c r="A535" s="50"/>
      <c r="B535" s="51"/>
      <c r="C535" s="50"/>
      <c r="D535" s="50"/>
      <c r="E535" s="50"/>
      <c r="F535" s="50"/>
      <c r="G535" s="50"/>
      <c r="H535" s="50"/>
      <c r="I535" s="50"/>
      <c r="J535" s="50"/>
      <c r="K535" s="52"/>
      <c r="L535" s="50"/>
      <c r="M535" s="53">
        <f t="shared" si="33"/>
        <v>0</v>
      </c>
      <c r="N535" s="21" t="e">
        <f>VLOOKUP(I535,'MÃ '!$A$2:$E$1048576,4,0)</f>
        <v>#N/A</v>
      </c>
      <c r="O535" s="21" t="e">
        <f>VLOOKUP(I535,'MÃ '!$A$2:$E$1048576,5,0)</f>
        <v>#N/A</v>
      </c>
      <c r="P535" s="21" t="str">
        <f t="shared" si="34"/>
        <v>TSG01</v>
      </c>
      <c r="Q535" s="21" t="e">
        <f>DAY(Table01[[#This Row],[NGÀY]])&amp;Table01[[#This Row],[TSG01]]&amp;Table01[[#This Row],[MÃ FAST]]</f>
        <v>#N/A</v>
      </c>
      <c r="R535" s="21" t="e">
        <f>COUNTIF($Q$7:Q535,Q535)&amp;Q535</f>
        <v>#N/A</v>
      </c>
      <c r="S535" s="44">
        <f>IFERROR(VLOOKUP(R535,Table1[[ct2]:[Số lượng]],13,0),0)</f>
        <v>0</v>
      </c>
      <c r="T535" s="45">
        <f>IFERROR(VLOOKUP(R535,Table1[[ct2]:[Giá]],14,0),Table01[[#This Row],[ĐƠN GIÁ]])</f>
        <v>0</v>
      </c>
      <c r="U535" s="45">
        <f t="shared" si="35"/>
        <v>0</v>
      </c>
      <c r="V535" s="32">
        <f t="shared" si="36"/>
        <v>0</v>
      </c>
      <c r="W535" s="45">
        <f>Table01[[#This Row],[THÀNH TIỀN FAST]]-Table01[[#This Row],[THÀNH TIỀN]]</f>
        <v>0</v>
      </c>
      <c r="X535" s="46" t="b">
        <f>Table01[[#This Row],[ĐG FAST]]=Table01[[#This Row],[ĐƠN GIÁ]]</f>
        <v>1</v>
      </c>
      <c r="Y535" s="47" t="b">
        <f>Table01[[#This Row],[THÀNH TIỀN FAST]]=Table01[[#This Row],[THÀNH TIỀN]]</f>
        <v>1</v>
      </c>
      <c r="Z535" s="48"/>
    </row>
    <row r="536" spans="1:26" x14ac:dyDescent="0.2">
      <c r="A536" s="50"/>
      <c r="B536" s="51"/>
      <c r="C536" s="50"/>
      <c r="D536" s="50"/>
      <c r="E536" s="50"/>
      <c r="F536" s="50"/>
      <c r="G536" s="50"/>
      <c r="H536" s="50"/>
      <c r="I536" s="50"/>
      <c r="J536" s="50"/>
      <c r="K536" s="52"/>
      <c r="L536" s="50"/>
      <c r="M536" s="53">
        <f t="shared" si="33"/>
        <v>0</v>
      </c>
      <c r="N536" s="21" t="e">
        <f>VLOOKUP(I536,'MÃ '!$A$2:$E$1048576,4,0)</f>
        <v>#N/A</v>
      </c>
      <c r="O536" s="21" t="e">
        <f>VLOOKUP(I536,'MÃ '!$A$2:$E$1048576,5,0)</f>
        <v>#N/A</v>
      </c>
      <c r="P536" s="21" t="str">
        <f t="shared" si="34"/>
        <v>TSG01</v>
      </c>
      <c r="Q536" s="21" t="e">
        <f>DAY(Table01[[#This Row],[NGÀY]])&amp;Table01[[#This Row],[TSG01]]&amp;Table01[[#This Row],[MÃ FAST]]</f>
        <v>#N/A</v>
      </c>
      <c r="R536" s="21" t="e">
        <f>COUNTIF($Q$7:Q536,Q536)&amp;Q536</f>
        <v>#N/A</v>
      </c>
      <c r="S536" s="44">
        <f>IFERROR(VLOOKUP(R536,Table1[[ct2]:[Số lượng]],13,0),0)</f>
        <v>0</v>
      </c>
      <c r="T536" s="45">
        <f>IFERROR(VLOOKUP(R536,Table1[[ct2]:[Giá]],14,0),Table01[[#This Row],[ĐƠN GIÁ]])</f>
        <v>0</v>
      </c>
      <c r="U536" s="45">
        <f t="shared" si="35"/>
        <v>0</v>
      </c>
      <c r="V536" s="32">
        <f t="shared" si="36"/>
        <v>0</v>
      </c>
      <c r="W536" s="45">
        <f>Table01[[#This Row],[THÀNH TIỀN FAST]]-Table01[[#This Row],[THÀNH TIỀN]]</f>
        <v>0</v>
      </c>
      <c r="X536" s="46" t="b">
        <f>Table01[[#This Row],[ĐG FAST]]=Table01[[#This Row],[ĐƠN GIÁ]]</f>
        <v>1</v>
      </c>
      <c r="Y536" s="47" t="b">
        <f>Table01[[#This Row],[THÀNH TIỀN FAST]]=Table01[[#This Row],[THÀNH TIỀN]]</f>
        <v>1</v>
      </c>
      <c r="Z536" s="48"/>
    </row>
    <row r="537" spans="1:26" x14ac:dyDescent="0.2">
      <c r="A537" s="50"/>
      <c r="B537" s="51"/>
      <c r="C537" s="50"/>
      <c r="D537" s="50"/>
      <c r="E537" s="50"/>
      <c r="F537" s="50"/>
      <c r="G537" s="50"/>
      <c r="H537" s="50"/>
      <c r="I537" s="50"/>
      <c r="J537" s="50"/>
      <c r="K537" s="52"/>
      <c r="L537" s="50"/>
      <c r="M537" s="53">
        <f t="shared" si="33"/>
        <v>0</v>
      </c>
      <c r="N537" s="21" t="e">
        <f>VLOOKUP(I537,'MÃ '!$A$2:$E$1048576,4,0)</f>
        <v>#N/A</v>
      </c>
      <c r="O537" s="21" t="e">
        <f>VLOOKUP(I537,'MÃ '!$A$2:$E$1048576,5,0)</f>
        <v>#N/A</v>
      </c>
      <c r="P537" s="21" t="str">
        <f t="shared" si="34"/>
        <v>TSG01</v>
      </c>
      <c r="Q537" s="21" t="e">
        <f>DAY(Table01[[#This Row],[NGÀY]])&amp;Table01[[#This Row],[TSG01]]&amp;Table01[[#This Row],[MÃ FAST]]</f>
        <v>#N/A</v>
      </c>
      <c r="R537" s="21" t="e">
        <f>COUNTIF($Q$7:Q537,Q537)&amp;Q537</f>
        <v>#N/A</v>
      </c>
      <c r="S537" s="44">
        <f>IFERROR(VLOOKUP(R537,Table1[[ct2]:[Số lượng]],13,0),0)</f>
        <v>0</v>
      </c>
      <c r="T537" s="45">
        <f>IFERROR(VLOOKUP(R537,Table1[[ct2]:[Giá]],14,0),Table01[[#This Row],[ĐƠN GIÁ]])</f>
        <v>0</v>
      </c>
      <c r="U537" s="45">
        <f t="shared" si="35"/>
        <v>0</v>
      </c>
      <c r="V537" s="32">
        <f t="shared" si="36"/>
        <v>0</v>
      </c>
      <c r="W537" s="45">
        <f>Table01[[#This Row],[THÀNH TIỀN FAST]]-Table01[[#This Row],[THÀNH TIỀN]]</f>
        <v>0</v>
      </c>
      <c r="X537" s="46" t="b">
        <f>Table01[[#This Row],[ĐG FAST]]=Table01[[#This Row],[ĐƠN GIÁ]]</f>
        <v>1</v>
      </c>
      <c r="Y537" s="47" t="b">
        <f>Table01[[#This Row],[THÀNH TIỀN FAST]]=Table01[[#This Row],[THÀNH TIỀN]]</f>
        <v>1</v>
      </c>
      <c r="Z537" s="48"/>
    </row>
    <row r="538" spans="1:26" x14ac:dyDescent="0.2">
      <c r="A538" s="50"/>
      <c r="B538" s="51"/>
      <c r="C538" s="50"/>
      <c r="D538" s="50"/>
      <c r="E538" s="50"/>
      <c r="F538" s="50"/>
      <c r="G538" s="50"/>
      <c r="H538" s="50"/>
      <c r="I538" s="50"/>
      <c r="J538" s="50"/>
      <c r="K538" s="52"/>
      <c r="L538" s="50"/>
      <c r="M538" s="53">
        <f t="shared" si="33"/>
        <v>0</v>
      </c>
      <c r="N538" s="21" t="e">
        <f>VLOOKUP(I538,'MÃ '!$A$2:$E$1048576,4,0)</f>
        <v>#N/A</v>
      </c>
      <c r="O538" s="21" t="e">
        <f>VLOOKUP(I538,'MÃ '!$A$2:$E$1048576,5,0)</f>
        <v>#N/A</v>
      </c>
      <c r="P538" s="21" t="str">
        <f t="shared" si="34"/>
        <v>TSG01</v>
      </c>
      <c r="Q538" s="21" t="e">
        <f>DAY(Table01[[#This Row],[NGÀY]])&amp;Table01[[#This Row],[TSG01]]&amp;Table01[[#This Row],[MÃ FAST]]</f>
        <v>#N/A</v>
      </c>
      <c r="R538" s="21" t="e">
        <f>COUNTIF($Q$7:Q538,Q538)&amp;Q538</f>
        <v>#N/A</v>
      </c>
      <c r="S538" s="44">
        <f>IFERROR(VLOOKUP(R538,Table1[[ct2]:[Số lượng]],13,0),0)</f>
        <v>0</v>
      </c>
      <c r="T538" s="45">
        <f>IFERROR(VLOOKUP(R538,Table1[[ct2]:[Giá]],14,0),Table01[[#This Row],[ĐƠN GIÁ]])</f>
        <v>0</v>
      </c>
      <c r="U538" s="45">
        <f t="shared" si="35"/>
        <v>0</v>
      </c>
      <c r="V538" s="32">
        <f t="shared" si="36"/>
        <v>0</v>
      </c>
      <c r="W538" s="45">
        <f>Table01[[#This Row],[THÀNH TIỀN FAST]]-Table01[[#This Row],[THÀNH TIỀN]]</f>
        <v>0</v>
      </c>
      <c r="X538" s="46" t="b">
        <f>Table01[[#This Row],[ĐG FAST]]=Table01[[#This Row],[ĐƠN GIÁ]]</f>
        <v>1</v>
      </c>
      <c r="Y538" s="47" t="b">
        <f>Table01[[#This Row],[THÀNH TIỀN FAST]]=Table01[[#This Row],[THÀNH TIỀN]]</f>
        <v>1</v>
      </c>
      <c r="Z538" s="48"/>
    </row>
    <row r="539" spans="1:26" x14ac:dyDescent="0.2">
      <c r="A539" s="50"/>
      <c r="B539" s="51"/>
      <c r="C539" s="50"/>
      <c r="D539" s="50"/>
      <c r="E539" s="50"/>
      <c r="F539" s="50"/>
      <c r="G539" s="50"/>
      <c r="H539" s="50"/>
      <c r="I539" s="50"/>
      <c r="J539" s="50"/>
      <c r="K539" s="52"/>
      <c r="L539" s="50"/>
      <c r="M539" s="53">
        <f t="shared" si="33"/>
        <v>0</v>
      </c>
      <c r="N539" s="21" t="e">
        <f>VLOOKUP(I539,'MÃ '!$A$2:$E$1048576,4,0)</f>
        <v>#N/A</v>
      </c>
      <c r="O539" s="21" t="e">
        <f>VLOOKUP(I539,'MÃ '!$A$2:$E$1048576,5,0)</f>
        <v>#N/A</v>
      </c>
      <c r="P539" s="21" t="str">
        <f t="shared" si="34"/>
        <v>TSG01</v>
      </c>
      <c r="Q539" s="21" t="e">
        <f>DAY(Table01[[#This Row],[NGÀY]])&amp;Table01[[#This Row],[TSG01]]&amp;Table01[[#This Row],[MÃ FAST]]</f>
        <v>#N/A</v>
      </c>
      <c r="R539" s="21" t="e">
        <f>COUNTIF($Q$7:Q539,Q539)&amp;Q539</f>
        <v>#N/A</v>
      </c>
      <c r="S539" s="44">
        <f>IFERROR(VLOOKUP(R539,Table1[[ct2]:[Số lượng]],13,0),0)</f>
        <v>0</v>
      </c>
      <c r="T539" s="45">
        <f>IFERROR(VLOOKUP(R539,Table1[[ct2]:[Giá]],14,0),Table01[[#This Row],[ĐƠN GIÁ]])</f>
        <v>0</v>
      </c>
      <c r="U539" s="45">
        <f t="shared" si="35"/>
        <v>0</v>
      </c>
      <c r="V539" s="32">
        <f t="shared" si="36"/>
        <v>0</v>
      </c>
      <c r="W539" s="45">
        <f>Table01[[#This Row],[THÀNH TIỀN FAST]]-Table01[[#This Row],[THÀNH TIỀN]]</f>
        <v>0</v>
      </c>
      <c r="X539" s="46" t="b">
        <f>Table01[[#This Row],[ĐG FAST]]=Table01[[#This Row],[ĐƠN GIÁ]]</f>
        <v>1</v>
      </c>
      <c r="Y539" s="47" t="b">
        <f>Table01[[#This Row],[THÀNH TIỀN FAST]]=Table01[[#This Row],[THÀNH TIỀN]]</f>
        <v>1</v>
      </c>
      <c r="Z539" s="48"/>
    </row>
    <row r="540" spans="1:26" x14ac:dyDescent="0.2">
      <c r="A540" s="50"/>
      <c r="B540" s="51"/>
      <c r="C540" s="50"/>
      <c r="D540" s="50"/>
      <c r="E540" s="50"/>
      <c r="F540" s="50"/>
      <c r="G540" s="50"/>
      <c r="H540" s="50"/>
      <c r="I540" s="50"/>
      <c r="J540" s="50"/>
      <c r="K540" s="52"/>
      <c r="L540" s="50"/>
      <c r="M540" s="53">
        <f t="shared" si="33"/>
        <v>0</v>
      </c>
      <c r="N540" s="21" t="e">
        <f>VLOOKUP(I540,'MÃ '!$A$2:$E$1048576,4,0)</f>
        <v>#N/A</v>
      </c>
      <c r="O540" s="21" t="e">
        <f>VLOOKUP(I540,'MÃ '!$A$2:$E$1048576,5,0)</f>
        <v>#N/A</v>
      </c>
      <c r="P540" s="21" t="str">
        <f t="shared" si="34"/>
        <v>TSG01</v>
      </c>
      <c r="Q540" s="21" t="e">
        <f>DAY(Table01[[#This Row],[NGÀY]])&amp;Table01[[#This Row],[TSG01]]&amp;Table01[[#This Row],[MÃ FAST]]</f>
        <v>#N/A</v>
      </c>
      <c r="R540" s="21" t="e">
        <f>COUNTIF($Q$7:Q540,Q540)&amp;Q540</f>
        <v>#N/A</v>
      </c>
      <c r="S540" s="44">
        <f>IFERROR(VLOOKUP(R540,Table1[[ct2]:[Số lượng]],13,0),0)</f>
        <v>0</v>
      </c>
      <c r="T540" s="45">
        <f>IFERROR(VLOOKUP(R540,Table1[[ct2]:[Giá]],14,0),Table01[[#This Row],[ĐƠN GIÁ]])</f>
        <v>0</v>
      </c>
      <c r="U540" s="45">
        <f t="shared" si="35"/>
        <v>0</v>
      </c>
      <c r="V540" s="32">
        <f t="shared" si="36"/>
        <v>0</v>
      </c>
      <c r="W540" s="45">
        <f>Table01[[#This Row],[THÀNH TIỀN FAST]]-Table01[[#This Row],[THÀNH TIỀN]]</f>
        <v>0</v>
      </c>
      <c r="X540" s="46" t="b">
        <f>Table01[[#This Row],[ĐG FAST]]=Table01[[#This Row],[ĐƠN GIÁ]]</f>
        <v>1</v>
      </c>
      <c r="Y540" s="47" t="b">
        <f>Table01[[#This Row],[THÀNH TIỀN FAST]]=Table01[[#This Row],[THÀNH TIỀN]]</f>
        <v>1</v>
      </c>
      <c r="Z540" s="48"/>
    </row>
    <row r="541" spans="1:26" x14ac:dyDescent="0.2">
      <c r="A541" s="50"/>
      <c r="B541" s="51"/>
      <c r="C541" s="50"/>
      <c r="D541" s="50"/>
      <c r="E541" s="50"/>
      <c r="F541" s="50"/>
      <c r="G541" s="50"/>
      <c r="H541" s="50"/>
      <c r="I541" s="50"/>
      <c r="J541" s="50"/>
      <c r="K541" s="52"/>
      <c r="L541" s="50"/>
      <c r="M541" s="53">
        <f t="shared" si="33"/>
        <v>0</v>
      </c>
      <c r="N541" s="21" t="e">
        <f>VLOOKUP(I541,'MÃ '!$A$2:$E$1048576,4,0)</f>
        <v>#N/A</v>
      </c>
      <c r="O541" s="21" t="e">
        <f>VLOOKUP(I541,'MÃ '!$A$2:$E$1048576,5,0)</f>
        <v>#N/A</v>
      </c>
      <c r="P541" s="21" t="str">
        <f t="shared" si="34"/>
        <v>TSG01</v>
      </c>
      <c r="Q541" s="21" t="e">
        <f>DAY(Table01[[#This Row],[NGÀY]])&amp;Table01[[#This Row],[TSG01]]&amp;Table01[[#This Row],[MÃ FAST]]</f>
        <v>#N/A</v>
      </c>
      <c r="R541" s="21" t="e">
        <f>COUNTIF($Q$7:Q541,Q541)&amp;Q541</f>
        <v>#N/A</v>
      </c>
      <c r="S541" s="44">
        <f>IFERROR(VLOOKUP(R541,Table1[[ct2]:[Số lượng]],13,0),0)</f>
        <v>0</v>
      </c>
      <c r="T541" s="45">
        <f>IFERROR(VLOOKUP(R541,Table1[[ct2]:[Giá]],14,0),Table01[[#This Row],[ĐƠN GIÁ]])</f>
        <v>0</v>
      </c>
      <c r="U541" s="45">
        <f t="shared" si="35"/>
        <v>0</v>
      </c>
      <c r="V541" s="32">
        <f t="shared" si="36"/>
        <v>0</v>
      </c>
      <c r="W541" s="45">
        <f>Table01[[#This Row],[THÀNH TIỀN FAST]]-Table01[[#This Row],[THÀNH TIỀN]]</f>
        <v>0</v>
      </c>
      <c r="X541" s="46" t="b">
        <f>Table01[[#This Row],[ĐG FAST]]=Table01[[#This Row],[ĐƠN GIÁ]]</f>
        <v>1</v>
      </c>
      <c r="Y541" s="47" t="b">
        <f>Table01[[#This Row],[THÀNH TIỀN FAST]]=Table01[[#This Row],[THÀNH TIỀN]]</f>
        <v>1</v>
      </c>
      <c r="Z541" s="48"/>
    </row>
    <row r="542" spans="1:26" x14ac:dyDescent="0.2">
      <c r="A542" s="50"/>
      <c r="B542" s="51"/>
      <c r="C542" s="50"/>
      <c r="D542" s="50"/>
      <c r="E542" s="50"/>
      <c r="F542" s="50"/>
      <c r="G542" s="50"/>
      <c r="H542" s="50"/>
      <c r="I542" s="50"/>
      <c r="J542" s="50"/>
      <c r="K542" s="52"/>
      <c r="L542" s="50"/>
      <c r="M542" s="53">
        <f t="shared" si="33"/>
        <v>0</v>
      </c>
      <c r="N542" s="21" t="e">
        <f>VLOOKUP(I542,'MÃ '!$A$2:$E$1048576,4,0)</f>
        <v>#N/A</v>
      </c>
      <c r="O542" s="21" t="e">
        <f>VLOOKUP(I542,'MÃ '!$A$2:$E$1048576,5,0)</f>
        <v>#N/A</v>
      </c>
      <c r="P542" s="21" t="str">
        <f t="shared" si="34"/>
        <v>TSG01</v>
      </c>
      <c r="Q542" s="21" t="e">
        <f>DAY(Table01[[#This Row],[NGÀY]])&amp;Table01[[#This Row],[TSG01]]&amp;Table01[[#This Row],[MÃ FAST]]</f>
        <v>#N/A</v>
      </c>
      <c r="R542" s="21" t="e">
        <f>COUNTIF($Q$7:Q542,Q542)&amp;Q542</f>
        <v>#N/A</v>
      </c>
      <c r="S542" s="44">
        <f>IFERROR(VLOOKUP(R542,Table1[[ct2]:[Số lượng]],13,0),0)</f>
        <v>0</v>
      </c>
      <c r="T542" s="45">
        <f>IFERROR(VLOOKUP(R542,Table1[[ct2]:[Giá]],14,0),Table01[[#This Row],[ĐƠN GIÁ]])</f>
        <v>0</v>
      </c>
      <c r="U542" s="45">
        <f t="shared" si="35"/>
        <v>0</v>
      </c>
      <c r="V542" s="32">
        <f t="shared" si="36"/>
        <v>0</v>
      </c>
      <c r="W542" s="45">
        <f>Table01[[#This Row],[THÀNH TIỀN FAST]]-Table01[[#This Row],[THÀNH TIỀN]]</f>
        <v>0</v>
      </c>
      <c r="X542" s="46" t="b">
        <f>Table01[[#This Row],[ĐG FAST]]=Table01[[#This Row],[ĐƠN GIÁ]]</f>
        <v>1</v>
      </c>
      <c r="Y542" s="47" t="b">
        <f>Table01[[#This Row],[THÀNH TIỀN FAST]]=Table01[[#This Row],[THÀNH TIỀN]]</f>
        <v>1</v>
      </c>
      <c r="Z542" s="48"/>
    </row>
    <row r="543" spans="1:26" x14ac:dyDescent="0.2">
      <c r="A543" s="50"/>
      <c r="B543" s="51"/>
      <c r="C543" s="50"/>
      <c r="D543" s="50"/>
      <c r="E543" s="50"/>
      <c r="F543" s="50"/>
      <c r="G543" s="50"/>
      <c r="H543" s="50"/>
      <c r="I543" s="50"/>
      <c r="J543" s="50"/>
      <c r="K543" s="52"/>
      <c r="L543" s="50"/>
      <c r="M543" s="53">
        <f t="shared" si="33"/>
        <v>0</v>
      </c>
      <c r="N543" s="21" t="e">
        <f>VLOOKUP(I543,'MÃ '!$A$2:$E$1048576,4,0)</f>
        <v>#N/A</v>
      </c>
      <c r="O543" s="21" t="e">
        <f>VLOOKUP(I543,'MÃ '!$A$2:$E$1048576,5,0)</f>
        <v>#N/A</v>
      </c>
      <c r="P543" s="21" t="str">
        <f t="shared" si="34"/>
        <v>TSG01</v>
      </c>
      <c r="Q543" s="21" t="e">
        <f>DAY(Table01[[#This Row],[NGÀY]])&amp;Table01[[#This Row],[TSG01]]&amp;Table01[[#This Row],[MÃ FAST]]</f>
        <v>#N/A</v>
      </c>
      <c r="R543" s="21" t="e">
        <f>COUNTIF($Q$7:Q543,Q543)&amp;Q543</f>
        <v>#N/A</v>
      </c>
      <c r="S543" s="44">
        <f>IFERROR(VLOOKUP(R543,Table1[[ct2]:[Số lượng]],13,0),0)</f>
        <v>0</v>
      </c>
      <c r="T543" s="45">
        <f>IFERROR(VLOOKUP(R543,Table1[[ct2]:[Giá]],14,0),Table01[[#This Row],[ĐƠN GIÁ]])</f>
        <v>0</v>
      </c>
      <c r="U543" s="45">
        <f t="shared" si="35"/>
        <v>0</v>
      </c>
      <c r="V543" s="32">
        <f t="shared" si="36"/>
        <v>0</v>
      </c>
      <c r="W543" s="45">
        <f>Table01[[#This Row],[THÀNH TIỀN FAST]]-Table01[[#This Row],[THÀNH TIỀN]]</f>
        <v>0</v>
      </c>
      <c r="X543" s="46" t="b">
        <f>Table01[[#This Row],[ĐG FAST]]=Table01[[#This Row],[ĐƠN GIÁ]]</f>
        <v>1</v>
      </c>
      <c r="Y543" s="47" t="b">
        <f>Table01[[#This Row],[THÀNH TIỀN FAST]]=Table01[[#This Row],[THÀNH TIỀN]]</f>
        <v>1</v>
      </c>
      <c r="Z543" s="48"/>
    </row>
    <row r="544" spans="1:26" x14ac:dyDescent="0.2">
      <c r="A544" s="50"/>
      <c r="B544" s="51"/>
      <c r="C544" s="50"/>
      <c r="D544" s="50"/>
      <c r="E544" s="50"/>
      <c r="F544" s="50"/>
      <c r="G544" s="50"/>
      <c r="H544" s="50"/>
      <c r="I544" s="50"/>
      <c r="J544" s="50"/>
      <c r="K544" s="52"/>
      <c r="L544" s="50"/>
      <c r="M544" s="53">
        <f t="shared" si="33"/>
        <v>0</v>
      </c>
      <c r="N544" s="21" t="e">
        <f>VLOOKUP(I544,'MÃ '!$A$2:$E$1048576,4,0)</f>
        <v>#N/A</v>
      </c>
      <c r="O544" s="21" t="e">
        <f>VLOOKUP(I544,'MÃ '!$A$2:$E$1048576,5,0)</f>
        <v>#N/A</v>
      </c>
      <c r="P544" s="21" t="str">
        <f t="shared" si="34"/>
        <v>TSG01</v>
      </c>
      <c r="Q544" s="21" t="e">
        <f>DAY(Table01[[#This Row],[NGÀY]])&amp;Table01[[#This Row],[TSG01]]&amp;Table01[[#This Row],[MÃ FAST]]</f>
        <v>#N/A</v>
      </c>
      <c r="R544" s="21" t="e">
        <f>COUNTIF($Q$7:Q544,Q544)&amp;Q544</f>
        <v>#N/A</v>
      </c>
      <c r="S544" s="44">
        <f>IFERROR(VLOOKUP(R544,Table1[[ct2]:[Số lượng]],13,0),0)</f>
        <v>0</v>
      </c>
      <c r="T544" s="45">
        <f>IFERROR(VLOOKUP(R544,Table1[[ct2]:[Giá]],14,0),Table01[[#This Row],[ĐƠN GIÁ]])</f>
        <v>0</v>
      </c>
      <c r="U544" s="45">
        <f t="shared" si="35"/>
        <v>0</v>
      </c>
      <c r="V544" s="32">
        <f t="shared" si="36"/>
        <v>0</v>
      </c>
      <c r="W544" s="45">
        <f>Table01[[#This Row],[THÀNH TIỀN FAST]]-Table01[[#This Row],[THÀNH TIỀN]]</f>
        <v>0</v>
      </c>
      <c r="X544" s="46" t="b">
        <f>Table01[[#This Row],[ĐG FAST]]=Table01[[#This Row],[ĐƠN GIÁ]]</f>
        <v>1</v>
      </c>
      <c r="Y544" s="47" t="b">
        <f>Table01[[#This Row],[THÀNH TIỀN FAST]]=Table01[[#This Row],[THÀNH TIỀN]]</f>
        <v>1</v>
      </c>
      <c r="Z544" s="48"/>
    </row>
    <row r="545" spans="1:26" x14ac:dyDescent="0.2">
      <c r="A545" s="50"/>
      <c r="B545" s="51"/>
      <c r="C545" s="50"/>
      <c r="D545" s="50"/>
      <c r="E545" s="50"/>
      <c r="F545" s="50"/>
      <c r="G545" s="50"/>
      <c r="H545" s="50"/>
      <c r="I545" s="50"/>
      <c r="J545" s="50"/>
      <c r="K545" s="52"/>
      <c r="L545" s="50"/>
      <c r="M545" s="53">
        <f t="shared" si="33"/>
        <v>0</v>
      </c>
      <c r="N545" s="21" t="e">
        <f>VLOOKUP(I545,'MÃ '!$A$2:$E$1048576,4,0)</f>
        <v>#N/A</v>
      </c>
      <c r="O545" s="21" t="e">
        <f>VLOOKUP(I545,'MÃ '!$A$2:$E$1048576,5,0)</f>
        <v>#N/A</v>
      </c>
      <c r="P545" s="21" t="str">
        <f t="shared" si="34"/>
        <v>TSG01</v>
      </c>
      <c r="Q545" s="21" t="e">
        <f>DAY(Table01[[#This Row],[NGÀY]])&amp;Table01[[#This Row],[TSG01]]&amp;Table01[[#This Row],[MÃ FAST]]</f>
        <v>#N/A</v>
      </c>
      <c r="R545" s="21" t="e">
        <f>COUNTIF($Q$7:Q545,Q545)&amp;Q545</f>
        <v>#N/A</v>
      </c>
      <c r="S545" s="44">
        <f>IFERROR(VLOOKUP(R545,Table1[[ct2]:[Số lượng]],13,0),0)</f>
        <v>0</v>
      </c>
      <c r="T545" s="45">
        <f>IFERROR(VLOOKUP(R545,Table1[[ct2]:[Giá]],14,0),Table01[[#This Row],[ĐƠN GIÁ]])</f>
        <v>0</v>
      </c>
      <c r="U545" s="45">
        <f t="shared" si="35"/>
        <v>0</v>
      </c>
      <c r="V545" s="32">
        <f t="shared" si="36"/>
        <v>0</v>
      </c>
      <c r="W545" s="45">
        <f>Table01[[#This Row],[THÀNH TIỀN FAST]]-Table01[[#This Row],[THÀNH TIỀN]]</f>
        <v>0</v>
      </c>
      <c r="X545" s="46" t="b">
        <f>Table01[[#This Row],[ĐG FAST]]=Table01[[#This Row],[ĐƠN GIÁ]]</f>
        <v>1</v>
      </c>
      <c r="Y545" s="47" t="b">
        <f>Table01[[#This Row],[THÀNH TIỀN FAST]]=Table01[[#This Row],[THÀNH TIỀN]]</f>
        <v>1</v>
      </c>
      <c r="Z545" s="48"/>
    </row>
    <row r="546" spans="1:26" x14ac:dyDescent="0.2">
      <c r="A546" s="50"/>
      <c r="B546" s="51"/>
      <c r="C546" s="50"/>
      <c r="D546" s="50"/>
      <c r="E546" s="50"/>
      <c r="F546" s="50"/>
      <c r="G546" s="50"/>
      <c r="H546" s="50"/>
      <c r="I546" s="50"/>
      <c r="J546" s="50"/>
      <c r="K546" s="52"/>
      <c r="L546" s="50"/>
      <c r="M546" s="53">
        <f t="shared" si="33"/>
        <v>0</v>
      </c>
      <c r="N546" s="21" t="e">
        <f>VLOOKUP(I546,'MÃ '!$A$2:$E$1048576,4,0)</f>
        <v>#N/A</v>
      </c>
      <c r="O546" s="21" t="e">
        <f>VLOOKUP(I546,'MÃ '!$A$2:$E$1048576,5,0)</f>
        <v>#N/A</v>
      </c>
      <c r="P546" s="21" t="str">
        <f t="shared" si="34"/>
        <v>TSG01</v>
      </c>
      <c r="Q546" s="21" t="e">
        <f>DAY(Table01[[#This Row],[NGÀY]])&amp;Table01[[#This Row],[TSG01]]&amp;Table01[[#This Row],[MÃ FAST]]</f>
        <v>#N/A</v>
      </c>
      <c r="R546" s="21" t="e">
        <f>COUNTIF($Q$7:Q546,Q546)&amp;Q546</f>
        <v>#N/A</v>
      </c>
      <c r="S546" s="44">
        <f>IFERROR(VLOOKUP(R546,Table1[[ct2]:[Số lượng]],13,0),0)</f>
        <v>0</v>
      </c>
      <c r="T546" s="45">
        <f>IFERROR(VLOOKUP(R546,Table1[[ct2]:[Giá]],14,0),Table01[[#This Row],[ĐƠN GIÁ]])</f>
        <v>0</v>
      </c>
      <c r="U546" s="45">
        <f t="shared" si="35"/>
        <v>0</v>
      </c>
      <c r="V546" s="32">
        <f t="shared" si="36"/>
        <v>0</v>
      </c>
      <c r="W546" s="45">
        <f>Table01[[#This Row],[THÀNH TIỀN FAST]]-Table01[[#This Row],[THÀNH TIỀN]]</f>
        <v>0</v>
      </c>
      <c r="X546" s="46" t="b">
        <f>Table01[[#This Row],[ĐG FAST]]=Table01[[#This Row],[ĐƠN GIÁ]]</f>
        <v>1</v>
      </c>
      <c r="Y546" s="47" t="b">
        <f>Table01[[#This Row],[THÀNH TIỀN FAST]]=Table01[[#This Row],[THÀNH TIỀN]]</f>
        <v>1</v>
      </c>
      <c r="Z546" s="48"/>
    </row>
    <row r="547" spans="1:26" x14ac:dyDescent="0.2">
      <c r="A547" s="50"/>
      <c r="B547" s="51"/>
      <c r="C547" s="50"/>
      <c r="D547" s="50"/>
      <c r="E547" s="50"/>
      <c r="F547" s="50"/>
      <c r="G547" s="50"/>
      <c r="H547" s="50"/>
      <c r="I547" s="50"/>
      <c r="J547" s="50"/>
      <c r="K547" s="52"/>
      <c r="L547" s="50"/>
      <c r="M547" s="53">
        <f t="shared" si="33"/>
        <v>0</v>
      </c>
      <c r="N547" s="21" t="e">
        <f>VLOOKUP(I547,'MÃ '!$A$2:$E$1048576,4,0)</f>
        <v>#N/A</v>
      </c>
      <c r="O547" s="21" t="e">
        <f>VLOOKUP(I547,'MÃ '!$A$2:$E$1048576,5,0)</f>
        <v>#N/A</v>
      </c>
      <c r="P547" s="21" t="str">
        <f t="shared" si="34"/>
        <v>TSG01</v>
      </c>
      <c r="Q547" s="21" t="e">
        <f>DAY(Table01[[#This Row],[NGÀY]])&amp;Table01[[#This Row],[TSG01]]&amp;Table01[[#This Row],[MÃ FAST]]</f>
        <v>#N/A</v>
      </c>
      <c r="R547" s="21" t="e">
        <f>COUNTIF($Q$7:Q547,Q547)&amp;Q547</f>
        <v>#N/A</v>
      </c>
      <c r="S547" s="44">
        <f>IFERROR(VLOOKUP(R547,Table1[[ct2]:[Số lượng]],13,0),0)</f>
        <v>0</v>
      </c>
      <c r="T547" s="45">
        <f>IFERROR(VLOOKUP(R547,Table1[[ct2]:[Giá]],14,0),Table01[[#This Row],[ĐƠN GIÁ]])</f>
        <v>0</v>
      </c>
      <c r="U547" s="45">
        <f t="shared" si="35"/>
        <v>0</v>
      </c>
      <c r="V547" s="32">
        <f t="shared" si="36"/>
        <v>0</v>
      </c>
      <c r="W547" s="45">
        <f>Table01[[#This Row],[THÀNH TIỀN FAST]]-Table01[[#This Row],[THÀNH TIỀN]]</f>
        <v>0</v>
      </c>
      <c r="X547" s="46" t="b">
        <f>Table01[[#This Row],[ĐG FAST]]=Table01[[#This Row],[ĐƠN GIÁ]]</f>
        <v>1</v>
      </c>
      <c r="Y547" s="47" t="b">
        <f>Table01[[#This Row],[THÀNH TIỀN FAST]]=Table01[[#This Row],[THÀNH TIỀN]]</f>
        <v>1</v>
      </c>
      <c r="Z547" s="48"/>
    </row>
    <row r="548" spans="1:26" x14ac:dyDescent="0.2">
      <c r="A548" s="50"/>
      <c r="B548" s="51"/>
      <c r="C548" s="50"/>
      <c r="D548" s="50"/>
      <c r="E548" s="50"/>
      <c r="F548" s="50"/>
      <c r="G548" s="50"/>
      <c r="H548" s="50"/>
      <c r="I548" s="50"/>
      <c r="J548" s="50"/>
      <c r="K548" s="52"/>
      <c r="L548" s="50"/>
      <c r="M548" s="53">
        <f t="shared" si="33"/>
        <v>0</v>
      </c>
      <c r="N548" s="21" t="e">
        <f>VLOOKUP(I548,'MÃ '!$A$2:$E$1048576,4,0)</f>
        <v>#N/A</v>
      </c>
      <c r="O548" s="21" t="e">
        <f>VLOOKUP(I548,'MÃ '!$A$2:$E$1048576,5,0)</f>
        <v>#N/A</v>
      </c>
      <c r="P548" s="21" t="str">
        <f t="shared" si="34"/>
        <v>TSG01</v>
      </c>
      <c r="Q548" s="21" t="e">
        <f>DAY(Table01[[#This Row],[NGÀY]])&amp;Table01[[#This Row],[TSG01]]&amp;Table01[[#This Row],[MÃ FAST]]</f>
        <v>#N/A</v>
      </c>
      <c r="R548" s="21" t="e">
        <f>COUNTIF($Q$7:Q548,Q548)&amp;Q548</f>
        <v>#N/A</v>
      </c>
      <c r="S548" s="44">
        <f>IFERROR(VLOOKUP(R548,Table1[[ct2]:[Số lượng]],13,0),0)</f>
        <v>0</v>
      </c>
      <c r="T548" s="45">
        <f>IFERROR(VLOOKUP(R548,Table1[[ct2]:[Giá]],14,0),Table01[[#This Row],[ĐƠN GIÁ]])</f>
        <v>0</v>
      </c>
      <c r="U548" s="45">
        <f t="shared" si="35"/>
        <v>0</v>
      </c>
      <c r="V548" s="32">
        <f t="shared" si="36"/>
        <v>0</v>
      </c>
      <c r="W548" s="45">
        <f>Table01[[#This Row],[THÀNH TIỀN FAST]]-Table01[[#This Row],[THÀNH TIỀN]]</f>
        <v>0</v>
      </c>
      <c r="X548" s="46" t="b">
        <f>Table01[[#This Row],[ĐG FAST]]=Table01[[#This Row],[ĐƠN GIÁ]]</f>
        <v>1</v>
      </c>
      <c r="Y548" s="47" t="b">
        <f>Table01[[#This Row],[THÀNH TIỀN FAST]]=Table01[[#This Row],[THÀNH TIỀN]]</f>
        <v>1</v>
      </c>
      <c r="Z548" s="48"/>
    </row>
    <row r="549" spans="1:26" x14ac:dyDescent="0.2">
      <c r="A549" s="50"/>
      <c r="B549" s="51"/>
      <c r="C549" s="50"/>
      <c r="D549" s="50"/>
      <c r="E549" s="50"/>
      <c r="F549" s="50"/>
      <c r="G549" s="50"/>
      <c r="H549" s="50"/>
      <c r="I549" s="50"/>
      <c r="J549" s="50"/>
      <c r="K549" s="52"/>
      <c r="L549" s="50"/>
      <c r="M549" s="53">
        <f t="shared" si="33"/>
        <v>0</v>
      </c>
      <c r="N549" s="21" t="e">
        <f>VLOOKUP(I549,'MÃ '!$A$2:$E$1048576,4,0)</f>
        <v>#N/A</v>
      </c>
      <c r="O549" s="21" t="e">
        <f>VLOOKUP(I549,'MÃ '!$A$2:$E$1048576,5,0)</f>
        <v>#N/A</v>
      </c>
      <c r="P549" s="21" t="str">
        <f t="shared" si="34"/>
        <v>TSG01</v>
      </c>
      <c r="Q549" s="21" t="e">
        <f>DAY(Table01[[#This Row],[NGÀY]])&amp;Table01[[#This Row],[TSG01]]&amp;Table01[[#This Row],[MÃ FAST]]</f>
        <v>#N/A</v>
      </c>
      <c r="R549" s="21" t="e">
        <f>COUNTIF($Q$7:Q549,Q549)&amp;Q549</f>
        <v>#N/A</v>
      </c>
      <c r="S549" s="44">
        <f>IFERROR(VLOOKUP(R549,Table1[[ct2]:[Số lượng]],13,0),0)</f>
        <v>0</v>
      </c>
      <c r="T549" s="45">
        <f>IFERROR(VLOOKUP(R549,Table1[[ct2]:[Giá]],14,0),Table01[[#This Row],[ĐƠN GIÁ]])</f>
        <v>0</v>
      </c>
      <c r="U549" s="45">
        <f t="shared" si="35"/>
        <v>0</v>
      </c>
      <c r="V549" s="32">
        <f t="shared" si="36"/>
        <v>0</v>
      </c>
      <c r="W549" s="45">
        <f>Table01[[#This Row],[THÀNH TIỀN FAST]]-Table01[[#This Row],[THÀNH TIỀN]]</f>
        <v>0</v>
      </c>
      <c r="X549" s="46" t="b">
        <f>Table01[[#This Row],[ĐG FAST]]=Table01[[#This Row],[ĐƠN GIÁ]]</f>
        <v>1</v>
      </c>
      <c r="Y549" s="47" t="b">
        <f>Table01[[#This Row],[THÀNH TIỀN FAST]]=Table01[[#This Row],[THÀNH TIỀN]]</f>
        <v>1</v>
      </c>
      <c r="Z549" s="48"/>
    </row>
    <row r="550" spans="1:26" x14ac:dyDescent="0.2">
      <c r="A550" s="50"/>
      <c r="B550" s="51"/>
      <c r="C550" s="50"/>
      <c r="D550" s="50"/>
      <c r="E550" s="50"/>
      <c r="F550" s="50"/>
      <c r="G550" s="50"/>
      <c r="H550" s="50"/>
      <c r="I550" s="50"/>
      <c r="J550" s="50"/>
      <c r="K550" s="52"/>
      <c r="L550" s="50"/>
      <c r="M550" s="53">
        <f t="shared" si="33"/>
        <v>0</v>
      </c>
      <c r="N550" s="21" t="e">
        <f>VLOOKUP(I550,'MÃ '!$A$2:$E$1048576,4,0)</f>
        <v>#N/A</v>
      </c>
      <c r="O550" s="21" t="e">
        <f>VLOOKUP(I550,'MÃ '!$A$2:$E$1048576,5,0)</f>
        <v>#N/A</v>
      </c>
      <c r="P550" s="21" t="str">
        <f t="shared" si="34"/>
        <v>TSG01</v>
      </c>
      <c r="Q550" s="21" t="e">
        <f>DAY(Table01[[#This Row],[NGÀY]])&amp;Table01[[#This Row],[TSG01]]&amp;Table01[[#This Row],[MÃ FAST]]</f>
        <v>#N/A</v>
      </c>
      <c r="R550" s="21" t="e">
        <f>COUNTIF($Q$7:Q550,Q550)&amp;Q550</f>
        <v>#N/A</v>
      </c>
      <c r="S550" s="44">
        <f>IFERROR(VLOOKUP(R550,Table1[[ct2]:[Số lượng]],13,0),0)</f>
        <v>0</v>
      </c>
      <c r="T550" s="45">
        <f>IFERROR(VLOOKUP(R550,Table1[[ct2]:[Giá]],14,0),Table01[[#This Row],[ĐƠN GIÁ]])</f>
        <v>0</v>
      </c>
      <c r="U550" s="45">
        <f t="shared" si="35"/>
        <v>0</v>
      </c>
      <c r="V550" s="32">
        <f t="shared" si="36"/>
        <v>0</v>
      </c>
      <c r="W550" s="45">
        <f>Table01[[#This Row],[THÀNH TIỀN FAST]]-Table01[[#This Row],[THÀNH TIỀN]]</f>
        <v>0</v>
      </c>
      <c r="X550" s="46" t="b">
        <f>Table01[[#This Row],[ĐG FAST]]=Table01[[#This Row],[ĐƠN GIÁ]]</f>
        <v>1</v>
      </c>
      <c r="Y550" s="47" t="b">
        <f>Table01[[#This Row],[THÀNH TIỀN FAST]]=Table01[[#This Row],[THÀNH TIỀN]]</f>
        <v>1</v>
      </c>
      <c r="Z550" s="48"/>
    </row>
    <row r="551" spans="1:26" x14ac:dyDescent="0.2">
      <c r="A551" s="50"/>
      <c r="B551" s="51"/>
      <c r="C551" s="50"/>
      <c r="D551" s="50"/>
      <c r="E551" s="50"/>
      <c r="F551" s="50"/>
      <c r="G551" s="50"/>
      <c r="H551" s="50"/>
      <c r="I551" s="50"/>
      <c r="J551" s="50"/>
      <c r="K551" s="52"/>
      <c r="L551" s="50"/>
      <c r="M551" s="53">
        <f t="shared" si="33"/>
        <v>0</v>
      </c>
      <c r="N551" s="21" t="e">
        <f>VLOOKUP(I551,'MÃ '!$A$2:$E$1048576,4,0)</f>
        <v>#N/A</v>
      </c>
      <c r="O551" s="21" t="e">
        <f>VLOOKUP(I551,'MÃ '!$A$2:$E$1048576,5,0)</f>
        <v>#N/A</v>
      </c>
      <c r="P551" s="21" t="str">
        <f t="shared" si="34"/>
        <v>TSG01</v>
      </c>
      <c r="Q551" s="21" t="e">
        <f>DAY(Table01[[#This Row],[NGÀY]])&amp;Table01[[#This Row],[TSG01]]&amp;Table01[[#This Row],[MÃ FAST]]</f>
        <v>#N/A</v>
      </c>
      <c r="R551" s="21" t="e">
        <f>COUNTIF($Q$7:Q551,Q551)&amp;Q551</f>
        <v>#N/A</v>
      </c>
      <c r="S551" s="44">
        <f>IFERROR(VLOOKUP(R551,Table1[[ct2]:[Số lượng]],13,0),0)</f>
        <v>0</v>
      </c>
      <c r="T551" s="45">
        <f>IFERROR(VLOOKUP(R551,Table1[[ct2]:[Giá]],14,0),Table01[[#This Row],[ĐƠN GIÁ]])</f>
        <v>0</v>
      </c>
      <c r="U551" s="45">
        <f t="shared" si="35"/>
        <v>0</v>
      </c>
      <c r="V551" s="32">
        <f t="shared" si="36"/>
        <v>0</v>
      </c>
      <c r="W551" s="45">
        <f>Table01[[#This Row],[THÀNH TIỀN FAST]]-Table01[[#This Row],[THÀNH TIỀN]]</f>
        <v>0</v>
      </c>
      <c r="X551" s="46" t="b">
        <f>Table01[[#This Row],[ĐG FAST]]=Table01[[#This Row],[ĐƠN GIÁ]]</f>
        <v>1</v>
      </c>
      <c r="Y551" s="47" t="b">
        <f>Table01[[#This Row],[THÀNH TIỀN FAST]]=Table01[[#This Row],[THÀNH TIỀN]]</f>
        <v>1</v>
      </c>
      <c r="Z551" s="48"/>
    </row>
    <row r="552" spans="1:26" x14ac:dyDescent="0.2">
      <c r="A552" s="50"/>
      <c r="B552" s="51"/>
      <c r="C552" s="50"/>
      <c r="D552" s="50"/>
      <c r="E552" s="50"/>
      <c r="F552" s="50"/>
      <c r="G552" s="50"/>
      <c r="H552" s="50"/>
      <c r="I552" s="50"/>
      <c r="J552" s="50"/>
      <c r="K552" s="52"/>
      <c r="L552" s="50"/>
      <c r="M552" s="53">
        <f t="shared" si="33"/>
        <v>0</v>
      </c>
      <c r="N552" s="21" t="e">
        <f>VLOOKUP(I552,'MÃ '!$A$2:$E$1048576,4,0)</f>
        <v>#N/A</v>
      </c>
      <c r="O552" s="21" t="e">
        <f>VLOOKUP(I552,'MÃ '!$A$2:$E$1048576,5,0)</f>
        <v>#N/A</v>
      </c>
      <c r="P552" s="21" t="str">
        <f t="shared" si="34"/>
        <v>TSG01</v>
      </c>
      <c r="Q552" s="21" t="e">
        <f>DAY(Table01[[#This Row],[NGÀY]])&amp;Table01[[#This Row],[TSG01]]&amp;Table01[[#This Row],[MÃ FAST]]</f>
        <v>#N/A</v>
      </c>
      <c r="R552" s="21" t="e">
        <f>COUNTIF($Q$7:Q552,Q552)&amp;Q552</f>
        <v>#N/A</v>
      </c>
      <c r="S552" s="44">
        <f>IFERROR(VLOOKUP(R552,Table1[[ct2]:[Số lượng]],13,0),0)</f>
        <v>0</v>
      </c>
      <c r="T552" s="45">
        <f>IFERROR(VLOOKUP(R552,Table1[[ct2]:[Giá]],14,0),Table01[[#This Row],[ĐƠN GIÁ]])</f>
        <v>0</v>
      </c>
      <c r="U552" s="45">
        <f t="shared" si="35"/>
        <v>0</v>
      </c>
      <c r="V552" s="32">
        <f t="shared" si="36"/>
        <v>0</v>
      </c>
      <c r="W552" s="45">
        <f>Table01[[#This Row],[THÀNH TIỀN FAST]]-Table01[[#This Row],[THÀNH TIỀN]]</f>
        <v>0</v>
      </c>
      <c r="X552" s="46" t="b">
        <f>Table01[[#This Row],[ĐG FAST]]=Table01[[#This Row],[ĐƠN GIÁ]]</f>
        <v>1</v>
      </c>
      <c r="Y552" s="47" t="b">
        <f>Table01[[#This Row],[THÀNH TIỀN FAST]]=Table01[[#This Row],[THÀNH TIỀN]]</f>
        <v>1</v>
      </c>
      <c r="Z552" s="48"/>
    </row>
    <row r="553" spans="1:26" x14ac:dyDescent="0.2">
      <c r="A553" s="50"/>
      <c r="B553" s="51"/>
      <c r="C553" s="50"/>
      <c r="D553" s="50"/>
      <c r="E553" s="50"/>
      <c r="F553" s="50"/>
      <c r="G553" s="50"/>
      <c r="H553" s="50"/>
      <c r="I553" s="50"/>
      <c r="J553" s="50"/>
      <c r="K553" s="52"/>
      <c r="L553" s="50"/>
      <c r="M553" s="53">
        <f t="shared" si="33"/>
        <v>0</v>
      </c>
      <c r="N553" s="21" t="e">
        <f>VLOOKUP(I553,'MÃ '!$A$2:$E$1048576,4,0)</f>
        <v>#N/A</v>
      </c>
      <c r="O553" s="21" t="e">
        <f>VLOOKUP(I553,'MÃ '!$A$2:$E$1048576,5,0)</f>
        <v>#N/A</v>
      </c>
      <c r="P553" s="21" t="str">
        <f t="shared" si="34"/>
        <v>TSG01</v>
      </c>
      <c r="Q553" s="21" t="e">
        <f>DAY(Table01[[#This Row],[NGÀY]])&amp;Table01[[#This Row],[TSG01]]&amp;Table01[[#This Row],[MÃ FAST]]</f>
        <v>#N/A</v>
      </c>
      <c r="R553" s="21" t="e">
        <f>COUNTIF($Q$7:Q553,Q553)&amp;Q553</f>
        <v>#N/A</v>
      </c>
      <c r="S553" s="44">
        <f>IFERROR(VLOOKUP(R553,Table1[[ct2]:[Số lượng]],13,0),0)</f>
        <v>0</v>
      </c>
      <c r="T553" s="45">
        <f>IFERROR(VLOOKUP(R553,Table1[[ct2]:[Giá]],14,0),Table01[[#This Row],[ĐƠN GIÁ]])</f>
        <v>0</v>
      </c>
      <c r="U553" s="45">
        <f t="shared" si="35"/>
        <v>0</v>
      </c>
      <c r="V553" s="32">
        <f t="shared" si="36"/>
        <v>0</v>
      </c>
      <c r="W553" s="45">
        <f>Table01[[#This Row],[THÀNH TIỀN FAST]]-Table01[[#This Row],[THÀNH TIỀN]]</f>
        <v>0</v>
      </c>
      <c r="X553" s="46" t="b">
        <f>Table01[[#This Row],[ĐG FAST]]=Table01[[#This Row],[ĐƠN GIÁ]]</f>
        <v>1</v>
      </c>
      <c r="Y553" s="47" t="b">
        <f>Table01[[#This Row],[THÀNH TIỀN FAST]]=Table01[[#This Row],[THÀNH TIỀN]]</f>
        <v>1</v>
      </c>
      <c r="Z553" s="48"/>
    </row>
    <row r="554" spans="1:26" x14ac:dyDescent="0.2">
      <c r="A554" s="50"/>
      <c r="B554" s="51"/>
      <c r="C554" s="50"/>
      <c r="D554" s="50"/>
      <c r="E554" s="50"/>
      <c r="F554" s="50"/>
      <c r="G554" s="50"/>
      <c r="H554" s="50"/>
      <c r="I554" s="50"/>
      <c r="J554" s="50"/>
      <c r="K554" s="52"/>
      <c r="L554" s="50"/>
      <c r="M554" s="53">
        <f t="shared" si="33"/>
        <v>0</v>
      </c>
      <c r="N554" s="21" t="e">
        <f>VLOOKUP(I554,'MÃ '!$A$2:$E$1048576,4,0)</f>
        <v>#N/A</v>
      </c>
      <c r="O554" s="21" t="e">
        <f>VLOOKUP(I554,'MÃ '!$A$2:$E$1048576,5,0)</f>
        <v>#N/A</v>
      </c>
      <c r="P554" s="21" t="str">
        <f t="shared" si="34"/>
        <v>TSG01</v>
      </c>
      <c r="Q554" s="21" t="e">
        <f>DAY(Table01[[#This Row],[NGÀY]])&amp;Table01[[#This Row],[TSG01]]&amp;Table01[[#This Row],[MÃ FAST]]</f>
        <v>#N/A</v>
      </c>
      <c r="R554" s="21" t="e">
        <f>COUNTIF($Q$7:Q554,Q554)&amp;Q554</f>
        <v>#N/A</v>
      </c>
      <c r="S554" s="44">
        <f>IFERROR(VLOOKUP(R554,Table1[[ct2]:[Số lượng]],13,0),0)</f>
        <v>0</v>
      </c>
      <c r="T554" s="45">
        <f>IFERROR(VLOOKUP(R554,Table1[[ct2]:[Giá]],14,0),Table01[[#This Row],[ĐƠN GIÁ]])</f>
        <v>0</v>
      </c>
      <c r="U554" s="45">
        <f t="shared" si="35"/>
        <v>0</v>
      </c>
      <c r="V554" s="32">
        <f t="shared" si="36"/>
        <v>0</v>
      </c>
      <c r="W554" s="45">
        <f>Table01[[#This Row],[THÀNH TIỀN FAST]]-Table01[[#This Row],[THÀNH TIỀN]]</f>
        <v>0</v>
      </c>
      <c r="X554" s="46" t="b">
        <f>Table01[[#This Row],[ĐG FAST]]=Table01[[#This Row],[ĐƠN GIÁ]]</f>
        <v>1</v>
      </c>
      <c r="Y554" s="47" t="b">
        <f>Table01[[#This Row],[THÀNH TIỀN FAST]]=Table01[[#This Row],[THÀNH TIỀN]]</f>
        <v>1</v>
      </c>
      <c r="Z554" s="48"/>
    </row>
    <row r="555" spans="1:26" x14ac:dyDescent="0.2">
      <c r="A555" s="50"/>
      <c r="B555" s="51"/>
      <c r="C555" s="50"/>
      <c r="D555" s="50"/>
      <c r="E555" s="50"/>
      <c r="F555" s="50"/>
      <c r="G555" s="50"/>
      <c r="H555" s="50"/>
      <c r="I555" s="50"/>
      <c r="J555" s="50"/>
      <c r="K555" s="52"/>
      <c r="L555" s="50"/>
      <c r="M555" s="53">
        <f t="shared" si="33"/>
        <v>0</v>
      </c>
      <c r="N555" s="21" t="e">
        <f>VLOOKUP(I555,'MÃ '!$A$2:$E$1048576,4,0)</f>
        <v>#N/A</v>
      </c>
      <c r="O555" s="21" t="e">
        <f>VLOOKUP(I555,'MÃ '!$A$2:$E$1048576,5,0)</f>
        <v>#N/A</v>
      </c>
      <c r="P555" s="21" t="str">
        <f t="shared" si="34"/>
        <v>TSG01</v>
      </c>
      <c r="Q555" s="21" t="e">
        <f>DAY(Table01[[#This Row],[NGÀY]])&amp;Table01[[#This Row],[TSG01]]&amp;Table01[[#This Row],[MÃ FAST]]</f>
        <v>#N/A</v>
      </c>
      <c r="R555" s="21" t="e">
        <f>COUNTIF($Q$7:Q555,Q555)&amp;Q555</f>
        <v>#N/A</v>
      </c>
      <c r="S555" s="44">
        <f>IFERROR(VLOOKUP(R555,Table1[[ct2]:[Số lượng]],13,0),0)</f>
        <v>0</v>
      </c>
      <c r="T555" s="45">
        <f>IFERROR(VLOOKUP(R555,Table1[[ct2]:[Giá]],14,0),Table01[[#This Row],[ĐƠN GIÁ]])</f>
        <v>0</v>
      </c>
      <c r="U555" s="45">
        <f t="shared" si="35"/>
        <v>0</v>
      </c>
      <c r="V555" s="32">
        <f t="shared" si="36"/>
        <v>0</v>
      </c>
      <c r="W555" s="45">
        <f>Table01[[#This Row],[THÀNH TIỀN FAST]]-Table01[[#This Row],[THÀNH TIỀN]]</f>
        <v>0</v>
      </c>
      <c r="X555" s="46" t="b">
        <f>Table01[[#This Row],[ĐG FAST]]=Table01[[#This Row],[ĐƠN GIÁ]]</f>
        <v>1</v>
      </c>
      <c r="Y555" s="47" t="b">
        <f>Table01[[#This Row],[THÀNH TIỀN FAST]]=Table01[[#This Row],[THÀNH TIỀN]]</f>
        <v>1</v>
      </c>
      <c r="Z555" s="48"/>
    </row>
    <row r="556" spans="1:26" x14ac:dyDescent="0.2">
      <c r="A556" s="50"/>
      <c r="B556" s="51"/>
      <c r="C556" s="50"/>
      <c r="D556" s="50"/>
      <c r="E556" s="50"/>
      <c r="F556" s="50"/>
      <c r="G556" s="50"/>
      <c r="H556" s="50"/>
      <c r="I556" s="50"/>
      <c r="J556" s="50"/>
      <c r="K556" s="52"/>
      <c r="L556" s="50"/>
      <c r="M556" s="53">
        <f t="shared" si="33"/>
        <v>0</v>
      </c>
      <c r="N556" s="21" t="e">
        <f>VLOOKUP(I556,'MÃ '!$A$2:$E$1048576,4,0)</f>
        <v>#N/A</v>
      </c>
      <c r="O556" s="21" t="e">
        <f>VLOOKUP(I556,'MÃ '!$A$2:$E$1048576,5,0)</f>
        <v>#N/A</v>
      </c>
      <c r="P556" s="21" t="str">
        <f t="shared" si="34"/>
        <v>TSG01</v>
      </c>
      <c r="Q556" s="21" t="e">
        <f>DAY(Table01[[#This Row],[NGÀY]])&amp;Table01[[#This Row],[TSG01]]&amp;Table01[[#This Row],[MÃ FAST]]</f>
        <v>#N/A</v>
      </c>
      <c r="R556" s="21" t="e">
        <f>COUNTIF($Q$7:Q556,Q556)&amp;Q556</f>
        <v>#N/A</v>
      </c>
      <c r="S556" s="44">
        <f>IFERROR(VLOOKUP(R556,Table1[[ct2]:[Số lượng]],13,0),0)</f>
        <v>0</v>
      </c>
      <c r="T556" s="45">
        <f>IFERROR(VLOOKUP(R556,Table1[[ct2]:[Giá]],14,0),Table01[[#This Row],[ĐƠN GIÁ]])</f>
        <v>0</v>
      </c>
      <c r="U556" s="45">
        <f t="shared" si="35"/>
        <v>0</v>
      </c>
      <c r="V556" s="32">
        <f t="shared" si="36"/>
        <v>0</v>
      </c>
      <c r="W556" s="45">
        <f>Table01[[#This Row],[THÀNH TIỀN FAST]]-Table01[[#This Row],[THÀNH TIỀN]]</f>
        <v>0</v>
      </c>
      <c r="X556" s="46" t="b">
        <f>Table01[[#This Row],[ĐG FAST]]=Table01[[#This Row],[ĐƠN GIÁ]]</f>
        <v>1</v>
      </c>
      <c r="Y556" s="47" t="b">
        <f>Table01[[#This Row],[THÀNH TIỀN FAST]]=Table01[[#This Row],[THÀNH TIỀN]]</f>
        <v>1</v>
      </c>
      <c r="Z556" s="48"/>
    </row>
    <row r="557" spans="1:26" x14ac:dyDescent="0.2">
      <c r="A557" s="50"/>
      <c r="B557" s="51"/>
      <c r="C557" s="50"/>
      <c r="D557" s="50"/>
      <c r="E557" s="50"/>
      <c r="F557" s="50"/>
      <c r="G557" s="50"/>
      <c r="H557" s="50"/>
      <c r="I557" s="50"/>
      <c r="J557" s="50"/>
      <c r="K557" s="52"/>
      <c r="L557" s="50"/>
      <c r="M557" s="53">
        <f t="shared" si="33"/>
        <v>0</v>
      </c>
      <c r="N557" s="21" t="e">
        <f>VLOOKUP(I557,'MÃ '!$A$2:$E$1048576,4,0)</f>
        <v>#N/A</v>
      </c>
      <c r="O557" s="21" t="e">
        <f>VLOOKUP(I557,'MÃ '!$A$2:$E$1048576,5,0)</f>
        <v>#N/A</v>
      </c>
      <c r="P557" s="21" t="str">
        <f t="shared" si="34"/>
        <v>TSG01</v>
      </c>
      <c r="Q557" s="21" t="e">
        <f>DAY(Table01[[#This Row],[NGÀY]])&amp;Table01[[#This Row],[TSG01]]&amp;Table01[[#This Row],[MÃ FAST]]</f>
        <v>#N/A</v>
      </c>
      <c r="R557" s="21" t="e">
        <f>COUNTIF($Q$7:Q557,Q557)&amp;Q557</f>
        <v>#N/A</v>
      </c>
      <c r="S557" s="44">
        <f>IFERROR(VLOOKUP(R557,Table1[[ct2]:[Số lượng]],13,0),0)</f>
        <v>0</v>
      </c>
      <c r="T557" s="45">
        <f>IFERROR(VLOOKUP(R557,Table1[[ct2]:[Giá]],14,0),Table01[[#This Row],[ĐƠN GIÁ]])</f>
        <v>0</v>
      </c>
      <c r="U557" s="45">
        <f t="shared" si="35"/>
        <v>0</v>
      </c>
      <c r="V557" s="32">
        <f t="shared" si="36"/>
        <v>0</v>
      </c>
      <c r="W557" s="45">
        <f>Table01[[#This Row],[THÀNH TIỀN FAST]]-Table01[[#This Row],[THÀNH TIỀN]]</f>
        <v>0</v>
      </c>
      <c r="X557" s="46" t="b">
        <f>Table01[[#This Row],[ĐG FAST]]=Table01[[#This Row],[ĐƠN GIÁ]]</f>
        <v>1</v>
      </c>
      <c r="Y557" s="47" t="b">
        <f>Table01[[#This Row],[THÀNH TIỀN FAST]]=Table01[[#This Row],[THÀNH TIỀN]]</f>
        <v>1</v>
      </c>
      <c r="Z557" s="48"/>
    </row>
    <row r="558" spans="1:26" x14ac:dyDescent="0.2">
      <c r="A558" s="50"/>
      <c r="B558" s="51"/>
      <c r="C558" s="50"/>
      <c r="D558" s="50"/>
      <c r="E558" s="50"/>
      <c r="F558" s="50"/>
      <c r="G558" s="50"/>
      <c r="H558" s="50"/>
      <c r="I558" s="50"/>
      <c r="J558" s="50"/>
      <c r="K558" s="52"/>
      <c r="L558" s="50"/>
      <c r="M558" s="53">
        <f t="shared" si="33"/>
        <v>0</v>
      </c>
      <c r="N558" s="21" t="e">
        <f>VLOOKUP(I558,'MÃ '!$A$2:$E$1048576,4,0)</f>
        <v>#N/A</v>
      </c>
      <c r="O558" s="21" t="e">
        <f>VLOOKUP(I558,'MÃ '!$A$2:$E$1048576,5,0)</f>
        <v>#N/A</v>
      </c>
      <c r="P558" s="21" t="str">
        <f t="shared" si="34"/>
        <v>TSG01</v>
      </c>
      <c r="Q558" s="21" t="e">
        <f>DAY(Table01[[#This Row],[NGÀY]])&amp;Table01[[#This Row],[TSG01]]&amp;Table01[[#This Row],[MÃ FAST]]</f>
        <v>#N/A</v>
      </c>
      <c r="R558" s="21" t="e">
        <f>COUNTIF($Q$7:Q558,Q558)&amp;Q558</f>
        <v>#N/A</v>
      </c>
      <c r="S558" s="44">
        <f>IFERROR(VLOOKUP(R558,Table1[[ct2]:[Số lượng]],13,0),0)</f>
        <v>0</v>
      </c>
      <c r="T558" s="45">
        <f>IFERROR(VLOOKUP(R558,Table1[[ct2]:[Giá]],14,0),Table01[[#This Row],[ĐƠN GIÁ]])</f>
        <v>0</v>
      </c>
      <c r="U558" s="45">
        <f t="shared" si="35"/>
        <v>0</v>
      </c>
      <c r="V558" s="32">
        <f t="shared" si="36"/>
        <v>0</v>
      </c>
      <c r="W558" s="45">
        <f>Table01[[#This Row],[THÀNH TIỀN FAST]]-Table01[[#This Row],[THÀNH TIỀN]]</f>
        <v>0</v>
      </c>
      <c r="X558" s="46" t="b">
        <f>Table01[[#This Row],[ĐG FAST]]=Table01[[#This Row],[ĐƠN GIÁ]]</f>
        <v>1</v>
      </c>
      <c r="Y558" s="47" t="b">
        <f>Table01[[#This Row],[THÀNH TIỀN FAST]]=Table01[[#This Row],[THÀNH TIỀN]]</f>
        <v>1</v>
      </c>
      <c r="Z558" s="48"/>
    </row>
    <row r="559" spans="1:26" x14ac:dyDescent="0.2">
      <c r="A559" s="50"/>
      <c r="B559" s="51"/>
      <c r="C559" s="50"/>
      <c r="D559" s="50"/>
      <c r="E559" s="50"/>
      <c r="F559" s="50"/>
      <c r="G559" s="50"/>
      <c r="H559" s="50"/>
      <c r="I559" s="50"/>
      <c r="J559" s="50"/>
      <c r="K559" s="52"/>
      <c r="L559" s="50"/>
      <c r="M559" s="53">
        <f t="shared" si="33"/>
        <v>0</v>
      </c>
      <c r="N559" s="21" t="e">
        <f>VLOOKUP(I559,'MÃ '!$A$2:$E$1048576,4,0)</f>
        <v>#N/A</v>
      </c>
      <c r="O559" s="21" t="e">
        <f>VLOOKUP(I559,'MÃ '!$A$2:$E$1048576,5,0)</f>
        <v>#N/A</v>
      </c>
      <c r="P559" s="21" t="str">
        <f t="shared" si="34"/>
        <v>TSG01</v>
      </c>
      <c r="Q559" s="21" t="e">
        <f>DAY(Table01[[#This Row],[NGÀY]])&amp;Table01[[#This Row],[TSG01]]&amp;Table01[[#This Row],[MÃ FAST]]</f>
        <v>#N/A</v>
      </c>
      <c r="R559" s="21" t="e">
        <f>COUNTIF($Q$7:Q559,Q559)&amp;Q559</f>
        <v>#N/A</v>
      </c>
      <c r="S559" s="44">
        <f>IFERROR(VLOOKUP(R559,Table1[[ct2]:[Số lượng]],13,0),0)</f>
        <v>0</v>
      </c>
      <c r="T559" s="45">
        <f>IFERROR(VLOOKUP(R559,Table1[[ct2]:[Giá]],14,0),Table01[[#This Row],[ĐƠN GIÁ]])</f>
        <v>0</v>
      </c>
      <c r="U559" s="45">
        <f t="shared" si="35"/>
        <v>0</v>
      </c>
      <c r="V559" s="32">
        <f t="shared" si="36"/>
        <v>0</v>
      </c>
      <c r="W559" s="45">
        <f>Table01[[#This Row],[THÀNH TIỀN FAST]]-Table01[[#This Row],[THÀNH TIỀN]]</f>
        <v>0</v>
      </c>
      <c r="X559" s="46" t="b">
        <f>Table01[[#This Row],[ĐG FAST]]=Table01[[#This Row],[ĐƠN GIÁ]]</f>
        <v>1</v>
      </c>
      <c r="Y559" s="47" t="b">
        <f>Table01[[#This Row],[THÀNH TIỀN FAST]]=Table01[[#This Row],[THÀNH TIỀN]]</f>
        <v>1</v>
      </c>
      <c r="Z559" s="48"/>
    </row>
    <row r="560" spans="1:26" x14ac:dyDescent="0.2">
      <c r="A560" s="50"/>
      <c r="B560" s="51"/>
      <c r="C560" s="50"/>
      <c r="D560" s="50"/>
      <c r="E560" s="50"/>
      <c r="F560" s="50"/>
      <c r="G560" s="50"/>
      <c r="H560" s="50"/>
      <c r="I560" s="50"/>
      <c r="J560" s="50"/>
      <c r="K560" s="52"/>
      <c r="L560" s="50"/>
      <c r="M560" s="53">
        <f t="shared" si="33"/>
        <v>0</v>
      </c>
      <c r="N560" s="21" t="e">
        <f>VLOOKUP(I560,'MÃ '!$A$2:$E$1048576,4,0)</f>
        <v>#N/A</v>
      </c>
      <c r="O560" s="21" t="e">
        <f>VLOOKUP(I560,'MÃ '!$A$2:$E$1048576,5,0)</f>
        <v>#N/A</v>
      </c>
      <c r="P560" s="21" t="str">
        <f t="shared" si="34"/>
        <v>TSG01</v>
      </c>
      <c r="Q560" s="21" t="e">
        <f>DAY(Table01[[#This Row],[NGÀY]])&amp;Table01[[#This Row],[TSG01]]&amp;Table01[[#This Row],[MÃ FAST]]</f>
        <v>#N/A</v>
      </c>
      <c r="R560" s="21" t="e">
        <f>COUNTIF($Q$7:Q560,Q560)&amp;Q560</f>
        <v>#N/A</v>
      </c>
      <c r="S560" s="44">
        <f>IFERROR(VLOOKUP(R560,Table1[[ct2]:[Số lượng]],13,0),0)</f>
        <v>0</v>
      </c>
      <c r="T560" s="45">
        <f>IFERROR(VLOOKUP(R560,Table1[[ct2]:[Giá]],14,0),Table01[[#This Row],[ĐƠN GIÁ]])</f>
        <v>0</v>
      </c>
      <c r="U560" s="45">
        <f t="shared" si="35"/>
        <v>0</v>
      </c>
      <c r="V560" s="32">
        <f t="shared" si="36"/>
        <v>0</v>
      </c>
      <c r="W560" s="45">
        <f>Table01[[#This Row],[THÀNH TIỀN FAST]]-Table01[[#This Row],[THÀNH TIỀN]]</f>
        <v>0</v>
      </c>
      <c r="X560" s="46" t="b">
        <f>Table01[[#This Row],[ĐG FAST]]=Table01[[#This Row],[ĐƠN GIÁ]]</f>
        <v>1</v>
      </c>
      <c r="Y560" s="47" t="b">
        <f>Table01[[#This Row],[THÀNH TIỀN FAST]]=Table01[[#This Row],[THÀNH TIỀN]]</f>
        <v>1</v>
      </c>
      <c r="Z560" s="48"/>
    </row>
    <row r="561" spans="1:26" x14ac:dyDescent="0.2">
      <c r="A561" s="50"/>
      <c r="B561" s="51"/>
      <c r="C561" s="50"/>
      <c r="D561" s="50"/>
      <c r="E561" s="50"/>
      <c r="F561" s="50"/>
      <c r="G561" s="50"/>
      <c r="H561" s="50"/>
      <c r="I561" s="50"/>
      <c r="J561" s="50"/>
      <c r="K561" s="52"/>
      <c r="L561" s="50"/>
      <c r="M561" s="53">
        <f t="shared" si="33"/>
        <v>0</v>
      </c>
      <c r="N561" s="21" t="e">
        <f>VLOOKUP(I561,'MÃ '!$A$2:$E$1048576,4,0)</f>
        <v>#N/A</v>
      </c>
      <c r="O561" s="21" t="e">
        <f>VLOOKUP(I561,'MÃ '!$A$2:$E$1048576,5,0)</f>
        <v>#N/A</v>
      </c>
      <c r="P561" s="21" t="str">
        <f t="shared" si="34"/>
        <v>TSG01</v>
      </c>
      <c r="Q561" s="21" t="e">
        <f>DAY(Table01[[#This Row],[NGÀY]])&amp;Table01[[#This Row],[TSG01]]&amp;Table01[[#This Row],[MÃ FAST]]</f>
        <v>#N/A</v>
      </c>
      <c r="R561" s="21" t="e">
        <f>COUNTIF($Q$7:Q561,Q561)&amp;Q561</f>
        <v>#N/A</v>
      </c>
      <c r="S561" s="44">
        <f>IFERROR(VLOOKUP(R561,Table1[[ct2]:[Số lượng]],13,0),0)</f>
        <v>0</v>
      </c>
      <c r="T561" s="45">
        <f>IFERROR(VLOOKUP(R561,Table1[[ct2]:[Giá]],14,0),Table01[[#This Row],[ĐƠN GIÁ]])</f>
        <v>0</v>
      </c>
      <c r="U561" s="45">
        <f t="shared" si="35"/>
        <v>0</v>
      </c>
      <c r="V561" s="32">
        <f t="shared" si="36"/>
        <v>0</v>
      </c>
      <c r="W561" s="45">
        <f>Table01[[#This Row],[THÀNH TIỀN FAST]]-Table01[[#This Row],[THÀNH TIỀN]]</f>
        <v>0</v>
      </c>
      <c r="X561" s="46" t="b">
        <f>Table01[[#This Row],[ĐG FAST]]=Table01[[#This Row],[ĐƠN GIÁ]]</f>
        <v>1</v>
      </c>
      <c r="Y561" s="47" t="b">
        <f>Table01[[#This Row],[THÀNH TIỀN FAST]]=Table01[[#This Row],[THÀNH TIỀN]]</f>
        <v>1</v>
      </c>
      <c r="Z561" s="48"/>
    </row>
    <row r="562" spans="1:26" x14ac:dyDescent="0.2">
      <c r="A562" s="50"/>
      <c r="B562" s="51"/>
      <c r="C562" s="50"/>
      <c r="D562" s="50"/>
      <c r="E562" s="50"/>
      <c r="F562" s="50"/>
      <c r="G562" s="50"/>
      <c r="H562" s="50"/>
      <c r="I562" s="50"/>
      <c r="J562" s="50"/>
      <c r="K562" s="52"/>
      <c r="L562" s="50"/>
      <c r="M562" s="53">
        <f t="shared" si="33"/>
        <v>0</v>
      </c>
      <c r="N562" s="21" t="e">
        <f>VLOOKUP(I562,'MÃ '!$A$2:$E$1048576,4,0)</f>
        <v>#N/A</v>
      </c>
      <c r="O562" s="21" t="e">
        <f>VLOOKUP(I562,'MÃ '!$A$2:$E$1048576,5,0)</f>
        <v>#N/A</v>
      </c>
      <c r="P562" s="21" t="str">
        <f t="shared" si="34"/>
        <v>TSG01</v>
      </c>
      <c r="Q562" s="21" t="e">
        <f>DAY(Table01[[#This Row],[NGÀY]])&amp;Table01[[#This Row],[TSG01]]&amp;Table01[[#This Row],[MÃ FAST]]</f>
        <v>#N/A</v>
      </c>
      <c r="R562" s="21" t="e">
        <f>COUNTIF($Q$7:Q562,Q562)&amp;Q562</f>
        <v>#N/A</v>
      </c>
      <c r="S562" s="44">
        <f>IFERROR(VLOOKUP(R562,Table1[[ct2]:[Số lượng]],13,0),0)</f>
        <v>0</v>
      </c>
      <c r="T562" s="45">
        <f>IFERROR(VLOOKUP(R562,Table1[[ct2]:[Giá]],14,0),Table01[[#This Row],[ĐƠN GIÁ]])</f>
        <v>0</v>
      </c>
      <c r="U562" s="45">
        <f t="shared" si="35"/>
        <v>0</v>
      </c>
      <c r="V562" s="32">
        <f t="shared" si="36"/>
        <v>0</v>
      </c>
      <c r="W562" s="45">
        <f>Table01[[#This Row],[THÀNH TIỀN FAST]]-Table01[[#This Row],[THÀNH TIỀN]]</f>
        <v>0</v>
      </c>
      <c r="X562" s="46" t="b">
        <f>Table01[[#This Row],[ĐG FAST]]=Table01[[#This Row],[ĐƠN GIÁ]]</f>
        <v>1</v>
      </c>
      <c r="Y562" s="47" t="b">
        <f>Table01[[#This Row],[THÀNH TIỀN FAST]]=Table01[[#This Row],[THÀNH TIỀN]]</f>
        <v>1</v>
      </c>
      <c r="Z562" s="48"/>
    </row>
    <row r="563" spans="1:26" x14ac:dyDescent="0.2">
      <c r="A563" s="50"/>
      <c r="B563" s="51"/>
      <c r="C563" s="50"/>
      <c r="D563" s="50"/>
      <c r="E563" s="50"/>
      <c r="F563" s="50"/>
      <c r="G563" s="50"/>
      <c r="H563" s="50"/>
      <c r="I563" s="50"/>
      <c r="J563" s="50"/>
      <c r="K563" s="52"/>
      <c r="L563" s="50"/>
      <c r="M563" s="53">
        <f t="shared" si="33"/>
        <v>0</v>
      </c>
      <c r="N563" s="21" t="e">
        <f>VLOOKUP(I563,'MÃ '!$A$2:$E$1048576,4,0)</f>
        <v>#N/A</v>
      </c>
      <c r="O563" s="21" t="e">
        <f>VLOOKUP(I563,'MÃ '!$A$2:$E$1048576,5,0)</f>
        <v>#N/A</v>
      </c>
      <c r="P563" s="21" t="str">
        <f t="shared" si="34"/>
        <v>TSG01</v>
      </c>
      <c r="Q563" s="21" t="e">
        <f>DAY(Table01[[#This Row],[NGÀY]])&amp;Table01[[#This Row],[TSG01]]&amp;Table01[[#This Row],[MÃ FAST]]</f>
        <v>#N/A</v>
      </c>
      <c r="R563" s="21" t="e">
        <f>COUNTIF($Q$7:Q563,Q563)&amp;Q563</f>
        <v>#N/A</v>
      </c>
      <c r="S563" s="44">
        <f>IFERROR(VLOOKUP(R563,Table1[[ct2]:[Số lượng]],13,0),0)</f>
        <v>0</v>
      </c>
      <c r="T563" s="45">
        <f>IFERROR(VLOOKUP(R563,Table1[[ct2]:[Giá]],14,0),Table01[[#This Row],[ĐƠN GIÁ]])</f>
        <v>0</v>
      </c>
      <c r="U563" s="45">
        <f t="shared" si="35"/>
        <v>0</v>
      </c>
      <c r="V563" s="32">
        <f t="shared" si="36"/>
        <v>0</v>
      </c>
      <c r="W563" s="45">
        <f>Table01[[#This Row],[THÀNH TIỀN FAST]]-Table01[[#This Row],[THÀNH TIỀN]]</f>
        <v>0</v>
      </c>
      <c r="X563" s="46" t="b">
        <f>Table01[[#This Row],[ĐG FAST]]=Table01[[#This Row],[ĐƠN GIÁ]]</f>
        <v>1</v>
      </c>
      <c r="Y563" s="47" t="b">
        <f>Table01[[#This Row],[THÀNH TIỀN FAST]]=Table01[[#This Row],[THÀNH TIỀN]]</f>
        <v>1</v>
      </c>
      <c r="Z563" s="48"/>
    </row>
    <row r="564" spans="1:26" x14ac:dyDescent="0.2">
      <c r="A564" s="50"/>
      <c r="B564" s="51"/>
      <c r="C564" s="50"/>
      <c r="D564" s="50"/>
      <c r="E564" s="50"/>
      <c r="F564" s="50"/>
      <c r="G564" s="50"/>
      <c r="H564" s="50"/>
      <c r="I564" s="50"/>
      <c r="J564" s="50"/>
      <c r="K564" s="52"/>
      <c r="L564" s="50"/>
      <c r="M564" s="53">
        <f t="shared" si="33"/>
        <v>0</v>
      </c>
      <c r="N564" s="21" t="e">
        <f>VLOOKUP(I564,'MÃ '!$A$2:$E$1048576,4,0)</f>
        <v>#N/A</v>
      </c>
      <c r="O564" s="21" t="e">
        <f>VLOOKUP(I564,'MÃ '!$A$2:$E$1048576,5,0)</f>
        <v>#N/A</v>
      </c>
      <c r="P564" s="21" t="str">
        <f t="shared" si="34"/>
        <v>TSG01</v>
      </c>
      <c r="Q564" s="21" t="e">
        <f>DAY(Table01[[#This Row],[NGÀY]])&amp;Table01[[#This Row],[TSG01]]&amp;Table01[[#This Row],[MÃ FAST]]</f>
        <v>#N/A</v>
      </c>
      <c r="R564" s="21" t="e">
        <f>COUNTIF($Q$7:Q564,Q564)&amp;Q564</f>
        <v>#N/A</v>
      </c>
      <c r="S564" s="44">
        <f>IFERROR(VLOOKUP(R564,Table1[[ct2]:[Số lượng]],13,0),0)</f>
        <v>0</v>
      </c>
      <c r="T564" s="45">
        <f>IFERROR(VLOOKUP(R564,Table1[[ct2]:[Giá]],14,0),Table01[[#This Row],[ĐƠN GIÁ]])</f>
        <v>0</v>
      </c>
      <c r="U564" s="45">
        <f t="shared" si="35"/>
        <v>0</v>
      </c>
      <c r="V564" s="32">
        <f t="shared" si="36"/>
        <v>0</v>
      </c>
      <c r="W564" s="45">
        <f>Table01[[#This Row],[THÀNH TIỀN FAST]]-Table01[[#This Row],[THÀNH TIỀN]]</f>
        <v>0</v>
      </c>
      <c r="X564" s="46" t="b">
        <f>Table01[[#This Row],[ĐG FAST]]=Table01[[#This Row],[ĐƠN GIÁ]]</f>
        <v>1</v>
      </c>
      <c r="Y564" s="47" t="b">
        <f>Table01[[#This Row],[THÀNH TIỀN FAST]]=Table01[[#This Row],[THÀNH TIỀN]]</f>
        <v>1</v>
      </c>
      <c r="Z564" s="48"/>
    </row>
    <row r="565" spans="1:26" x14ac:dyDescent="0.2">
      <c r="A565" s="50"/>
      <c r="B565" s="51"/>
      <c r="C565" s="50"/>
      <c r="D565" s="50"/>
      <c r="E565" s="50"/>
      <c r="F565" s="50"/>
      <c r="G565" s="50"/>
      <c r="H565" s="50"/>
      <c r="I565" s="50"/>
      <c r="J565" s="50"/>
      <c r="K565" s="52"/>
      <c r="L565" s="50"/>
      <c r="M565" s="53">
        <f t="shared" si="33"/>
        <v>0</v>
      </c>
      <c r="N565" s="21" t="e">
        <f>VLOOKUP(I565,'MÃ '!$A$2:$E$1048576,4,0)</f>
        <v>#N/A</v>
      </c>
      <c r="O565" s="21" t="e">
        <f>VLOOKUP(I565,'MÃ '!$A$2:$E$1048576,5,0)</f>
        <v>#N/A</v>
      </c>
      <c r="P565" s="21" t="str">
        <f t="shared" si="34"/>
        <v>TSG01</v>
      </c>
      <c r="Q565" s="21" t="e">
        <f>DAY(Table01[[#This Row],[NGÀY]])&amp;Table01[[#This Row],[TSG01]]&amp;Table01[[#This Row],[MÃ FAST]]</f>
        <v>#N/A</v>
      </c>
      <c r="R565" s="21" t="e">
        <f>COUNTIF($Q$7:Q565,Q565)&amp;Q565</f>
        <v>#N/A</v>
      </c>
      <c r="S565" s="44">
        <f>IFERROR(VLOOKUP(R565,Table1[[ct2]:[Số lượng]],13,0),0)</f>
        <v>0</v>
      </c>
      <c r="T565" s="45">
        <f>IFERROR(VLOOKUP(R565,Table1[[ct2]:[Giá]],14,0),Table01[[#This Row],[ĐƠN GIÁ]])</f>
        <v>0</v>
      </c>
      <c r="U565" s="45">
        <f t="shared" si="35"/>
        <v>0</v>
      </c>
      <c r="V565" s="32">
        <f t="shared" si="36"/>
        <v>0</v>
      </c>
      <c r="W565" s="45">
        <f>Table01[[#This Row],[THÀNH TIỀN FAST]]-Table01[[#This Row],[THÀNH TIỀN]]</f>
        <v>0</v>
      </c>
      <c r="X565" s="46" t="b">
        <f>Table01[[#This Row],[ĐG FAST]]=Table01[[#This Row],[ĐƠN GIÁ]]</f>
        <v>1</v>
      </c>
      <c r="Y565" s="47" t="b">
        <f>Table01[[#This Row],[THÀNH TIỀN FAST]]=Table01[[#This Row],[THÀNH TIỀN]]</f>
        <v>1</v>
      </c>
      <c r="Z565" s="48"/>
    </row>
    <row r="566" spans="1:26" x14ac:dyDescent="0.2">
      <c r="A566" s="50"/>
      <c r="B566" s="51"/>
      <c r="C566" s="50"/>
      <c r="D566" s="50"/>
      <c r="E566" s="50"/>
      <c r="F566" s="50"/>
      <c r="G566" s="50"/>
      <c r="H566" s="50"/>
      <c r="I566" s="50"/>
      <c r="J566" s="50"/>
      <c r="K566" s="52"/>
      <c r="L566" s="50"/>
      <c r="M566" s="53">
        <f t="shared" si="33"/>
        <v>0</v>
      </c>
      <c r="N566" s="21" t="e">
        <f>VLOOKUP(I566,'MÃ '!$A$2:$E$1048576,4,0)</f>
        <v>#N/A</v>
      </c>
      <c r="O566" s="21" t="e">
        <f>VLOOKUP(I566,'MÃ '!$A$2:$E$1048576,5,0)</f>
        <v>#N/A</v>
      </c>
      <c r="P566" s="21" t="str">
        <f t="shared" si="34"/>
        <v>TSG01</v>
      </c>
      <c r="Q566" s="21" t="e">
        <f>DAY(Table01[[#This Row],[NGÀY]])&amp;Table01[[#This Row],[TSG01]]&amp;Table01[[#This Row],[MÃ FAST]]</f>
        <v>#N/A</v>
      </c>
      <c r="R566" s="21" t="e">
        <f>COUNTIF($Q$7:Q566,Q566)&amp;Q566</f>
        <v>#N/A</v>
      </c>
      <c r="S566" s="44">
        <f>IFERROR(VLOOKUP(R566,Table1[[ct2]:[Số lượng]],13,0),0)</f>
        <v>0</v>
      </c>
      <c r="T566" s="45">
        <f>IFERROR(VLOOKUP(R566,Table1[[ct2]:[Giá]],14,0),Table01[[#This Row],[ĐƠN GIÁ]])</f>
        <v>0</v>
      </c>
      <c r="U566" s="45">
        <f t="shared" si="35"/>
        <v>0</v>
      </c>
      <c r="V566" s="32">
        <f t="shared" si="36"/>
        <v>0</v>
      </c>
      <c r="W566" s="45">
        <f>Table01[[#This Row],[THÀNH TIỀN FAST]]-Table01[[#This Row],[THÀNH TIỀN]]</f>
        <v>0</v>
      </c>
      <c r="X566" s="46" t="b">
        <f>Table01[[#This Row],[ĐG FAST]]=Table01[[#This Row],[ĐƠN GIÁ]]</f>
        <v>1</v>
      </c>
      <c r="Y566" s="47" t="b">
        <f>Table01[[#This Row],[THÀNH TIỀN FAST]]=Table01[[#This Row],[THÀNH TIỀN]]</f>
        <v>1</v>
      </c>
      <c r="Z566" s="48"/>
    </row>
    <row r="567" spans="1:26" x14ac:dyDescent="0.2">
      <c r="A567" s="50"/>
      <c r="B567" s="51"/>
      <c r="C567" s="50"/>
      <c r="D567" s="50"/>
      <c r="E567" s="50"/>
      <c r="F567" s="50"/>
      <c r="G567" s="50"/>
      <c r="H567" s="50"/>
      <c r="I567" s="50"/>
      <c r="J567" s="50"/>
      <c r="K567" s="52"/>
      <c r="L567" s="50"/>
      <c r="M567" s="53">
        <f t="shared" si="33"/>
        <v>0</v>
      </c>
      <c r="N567" s="21" t="e">
        <f>VLOOKUP(I567,'MÃ '!$A$2:$E$1048576,4,0)</f>
        <v>#N/A</v>
      </c>
      <c r="O567" s="21" t="e">
        <f>VLOOKUP(I567,'MÃ '!$A$2:$E$1048576,5,0)</f>
        <v>#N/A</v>
      </c>
      <c r="P567" s="21" t="str">
        <f t="shared" si="34"/>
        <v>TSG01</v>
      </c>
      <c r="Q567" s="21" t="e">
        <f>DAY(Table01[[#This Row],[NGÀY]])&amp;Table01[[#This Row],[TSG01]]&amp;Table01[[#This Row],[MÃ FAST]]</f>
        <v>#N/A</v>
      </c>
      <c r="R567" s="21" t="e">
        <f>COUNTIF($Q$7:Q567,Q567)&amp;Q567</f>
        <v>#N/A</v>
      </c>
      <c r="S567" s="44">
        <f>IFERROR(VLOOKUP(R567,Table1[[ct2]:[Số lượng]],13,0),0)</f>
        <v>0</v>
      </c>
      <c r="T567" s="45">
        <f>IFERROR(VLOOKUP(R567,Table1[[ct2]:[Giá]],14,0),Table01[[#This Row],[ĐƠN GIÁ]])</f>
        <v>0</v>
      </c>
      <c r="U567" s="45">
        <f t="shared" si="35"/>
        <v>0</v>
      </c>
      <c r="V567" s="32">
        <f t="shared" si="36"/>
        <v>0</v>
      </c>
      <c r="W567" s="45">
        <f>Table01[[#This Row],[THÀNH TIỀN FAST]]-Table01[[#This Row],[THÀNH TIỀN]]</f>
        <v>0</v>
      </c>
      <c r="X567" s="46" t="b">
        <f>Table01[[#This Row],[ĐG FAST]]=Table01[[#This Row],[ĐƠN GIÁ]]</f>
        <v>1</v>
      </c>
      <c r="Y567" s="47" t="b">
        <f>Table01[[#This Row],[THÀNH TIỀN FAST]]=Table01[[#This Row],[THÀNH TIỀN]]</f>
        <v>1</v>
      </c>
      <c r="Z567" s="48"/>
    </row>
    <row r="568" spans="1:26" x14ac:dyDescent="0.2">
      <c r="A568" s="50"/>
      <c r="B568" s="51"/>
      <c r="C568" s="50"/>
      <c r="D568" s="50"/>
      <c r="E568" s="50"/>
      <c r="F568" s="50"/>
      <c r="G568" s="50"/>
      <c r="H568" s="50"/>
      <c r="I568" s="50"/>
      <c r="J568" s="50"/>
      <c r="K568" s="52"/>
      <c r="L568" s="50"/>
      <c r="M568" s="53">
        <f t="shared" si="33"/>
        <v>0</v>
      </c>
      <c r="N568" s="21" t="e">
        <f>VLOOKUP(I568,'MÃ '!$A$2:$E$1048576,4,0)</f>
        <v>#N/A</v>
      </c>
      <c r="O568" s="21" t="e">
        <f>VLOOKUP(I568,'MÃ '!$A$2:$E$1048576,5,0)</f>
        <v>#N/A</v>
      </c>
      <c r="P568" s="21" t="str">
        <f t="shared" si="34"/>
        <v>TSG01</v>
      </c>
      <c r="Q568" s="21" t="e">
        <f>DAY(Table01[[#This Row],[NGÀY]])&amp;Table01[[#This Row],[TSG01]]&amp;Table01[[#This Row],[MÃ FAST]]</f>
        <v>#N/A</v>
      </c>
      <c r="R568" s="21" t="e">
        <f>COUNTIF($Q$7:Q568,Q568)&amp;Q568</f>
        <v>#N/A</v>
      </c>
      <c r="S568" s="44">
        <f>IFERROR(VLOOKUP(R568,Table1[[ct2]:[Số lượng]],13,0),0)</f>
        <v>0</v>
      </c>
      <c r="T568" s="45">
        <f>IFERROR(VLOOKUP(R568,Table1[[ct2]:[Giá]],14,0),Table01[[#This Row],[ĐƠN GIÁ]])</f>
        <v>0</v>
      </c>
      <c r="U568" s="45">
        <f t="shared" si="35"/>
        <v>0</v>
      </c>
      <c r="V568" s="32">
        <f t="shared" si="36"/>
        <v>0</v>
      </c>
      <c r="W568" s="45">
        <f>Table01[[#This Row],[THÀNH TIỀN FAST]]-Table01[[#This Row],[THÀNH TIỀN]]</f>
        <v>0</v>
      </c>
      <c r="X568" s="46" t="b">
        <f>Table01[[#This Row],[ĐG FAST]]=Table01[[#This Row],[ĐƠN GIÁ]]</f>
        <v>1</v>
      </c>
      <c r="Y568" s="47" t="b">
        <f>Table01[[#This Row],[THÀNH TIỀN FAST]]=Table01[[#This Row],[THÀNH TIỀN]]</f>
        <v>1</v>
      </c>
      <c r="Z568" s="48"/>
    </row>
    <row r="569" spans="1:26" x14ac:dyDescent="0.2">
      <c r="A569" s="50"/>
      <c r="B569" s="51"/>
      <c r="C569" s="50"/>
      <c r="D569" s="50"/>
      <c r="E569" s="50"/>
      <c r="F569" s="50"/>
      <c r="G569" s="50"/>
      <c r="H569" s="50"/>
      <c r="I569" s="50"/>
      <c r="J569" s="50"/>
      <c r="K569" s="52"/>
      <c r="L569" s="50"/>
      <c r="M569" s="53">
        <f t="shared" si="33"/>
        <v>0</v>
      </c>
      <c r="N569" s="21" t="e">
        <f>VLOOKUP(I569,'MÃ '!$A$2:$E$1048576,4,0)</f>
        <v>#N/A</v>
      </c>
      <c r="O569" s="21" t="e">
        <f>VLOOKUP(I569,'MÃ '!$A$2:$E$1048576,5,0)</f>
        <v>#N/A</v>
      </c>
      <c r="P569" s="21" t="str">
        <f t="shared" si="34"/>
        <v>TSG01</v>
      </c>
      <c r="Q569" s="21" t="e">
        <f>DAY(Table01[[#This Row],[NGÀY]])&amp;Table01[[#This Row],[TSG01]]&amp;Table01[[#This Row],[MÃ FAST]]</f>
        <v>#N/A</v>
      </c>
      <c r="R569" s="21" t="e">
        <f>COUNTIF($Q$7:Q569,Q569)&amp;Q569</f>
        <v>#N/A</v>
      </c>
      <c r="S569" s="44">
        <f>IFERROR(VLOOKUP(R569,Table1[[ct2]:[Số lượng]],13,0),0)</f>
        <v>0</v>
      </c>
      <c r="T569" s="45">
        <f>IFERROR(VLOOKUP(R569,Table1[[ct2]:[Giá]],14,0),Table01[[#This Row],[ĐƠN GIÁ]])</f>
        <v>0</v>
      </c>
      <c r="U569" s="45">
        <f t="shared" si="35"/>
        <v>0</v>
      </c>
      <c r="V569" s="32">
        <f t="shared" si="36"/>
        <v>0</v>
      </c>
      <c r="W569" s="45">
        <f>Table01[[#This Row],[THÀNH TIỀN FAST]]-Table01[[#This Row],[THÀNH TIỀN]]</f>
        <v>0</v>
      </c>
      <c r="X569" s="46" t="b">
        <f>Table01[[#This Row],[ĐG FAST]]=Table01[[#This Row],[ĐƠN GIÁ]]</f>
        <v>1</v>
      </c>
      <c r="Y569" s="47" t="b">
        <f>Table01[[#This Row],[THÀNH TIỀN FAST]]=Table01[[#This Row],[THÀNH TIỀN]]</f>
        <v>1</v>
      </c>
      <c r="Z569" s="48"/>
    </row>
    <row r="570" spans="1:26" x14ac:dyDescent="0.2">
      <c r="A570" s="50"/>
      <c r="B570" s="51"/>
      <c r="C570" s="50"/>
      <c r="D570" s="50"/>
      <c r="E570" s="50"/>
      <c r="F570" s="50"/>
      <c r="G570" s="50"/>
      <c r="H570" s="50"/>
      <c r="I570" s="50"/>
      <c r="J570" s="50"/>
      <c r="K570" s="52"/>
      <c r="L570" s="50"/>
      <c r="M570" s="53">
        <f t="shared" si="33"/>
        <v>0</v>
      </c>
      <c r="N570" s="21" t="e">
        <f>VLOOKUP(I570,'MÃ '!$A$2:$E$1048576,4,0)</f>
        <v>#N/A</v>
      </c>
      <c r="O570" s="21" t="e">
        <f>VLOOKUP(I570,'MÃ '!$A$2:$E$1048576,5,0)</f>
        <v>#N/A</v>
      </c>
      <c r="P570" s="21" t="str">
        <f t="shared" si="34"/>
        <v>TSG01</v>
      </c>
      <c r="Q570" s="21" t="e">
        <f>DAY(Table01[[#This Row],[NGÀY]])&amp;Table01[[#This Row],[TSG01]]&amp;Table01[[#This Row],[MÃ FAST]]</f>
        <v>#N/A</v>
      </c>
      <c r="R570" s="21" t="e">
        <f>COUNTIF($Q$7:Q570,Q570)&amp;Q570</f>
        <v>#N/A</v>
      </c>
      <c r="S570" s="44">
        <f>IFERROR(VLOOKUP(R570,Table1[[ct2]:[Số lượng]],13,0),0)</f>
        <v>0</v>
      </c>
      <c r="T570" s="45">
        <f>IFERROR(VLOOKUP(R570,Table1[[ct2]:[Giá]],14,0),Table01[[#This Row],[ĐƠN GIÁ]])</f>
        <v>0</v>
      </c>
      <c r="U570" s="45">
        <f t="shared" si="35"/>
        <v>0</v>
      </c>
      <c r="V570" s="32">
        <f t="shared" si="36"/>
        <v>0</v>
      </c>
      <c r="W570" s="45">
        <f>Table01[[#This Row],[THÀNH TIỀN FAST]]-Table01[[#This Row],[THÀNH TIỀN]]</f>
        <v>0</v>
      </c>
      <c r="X570" s="46" t="b">
        <f>Table01[[#This Row],[ĐG FAST]]=Table01[[#This Row],[ĐƠN GIÁ]]</f>
        <v>1</v>
      </c>
      <c r="Y570" s="47" t="b">
        <f>Table01[[#This Row],[THÀNH TIỀN FAST]]=Table01[[#This Row],[THÀNH TIỀN]]</f>
        <v>1</v>
      </c>
      <c r="Z570" s="48"/>
    </row>
    <row r="571" spans="1:26" x14ac:dyDescent="0.2">
      <c r="A571" s="50"/>
      <c r="B571" s="51"/>
      <c r="C571" s="50"/>
      <c r="D571" s="50"/>
      <c r="E571" s="50"/>
      <c r="F571" s="50"/>
      <c r="G571" s="50"/>
      <c r="H571" s="50"/>
      <c r="I571" s="50"/>
      <c r="J571" s="50"/>
      <c r="K571" s="52"/>
      <c r="L571" s="50"/>
      <c r="M571" s="53">
        <f t="shared" si="33"/>
        <v>0</v>
      </c>
      <c r="N571" s="21" t="e">
        <f>VLOOKUP(I571,'MÃ '!$A$2:$E$1048576,4,0)</f>
        <v>#N/A</v>
      </c>
      <c r="O571" s="21" t="e">
        <f>VLOOKUP(I571,'MÃ '!$A$2:$E$1048576,5,0)</f>
        <v>#N/A</v>
      </c>
      <c r="P571" s="21" t="str">
        <f t="shared" si="34"/>
        <v>TSG01</v>
      </c>
      <c r="Q571" s="21" t="e">
        <f>DAY(Table01[[#This Row],[NGÀY]])&amp;Table01[[#This Row],[TSG01]]&amp;Table01[[#This Row],[MÃ FAST]]</f>
        <v>#N/A</v>
      </c>
      <c r="R571" s="21" t="e">
        <f>COUNTIF($Q$7:Q571,Q571)&amp;Q571</f>
        <v>#N/A</v>
      </c>
      <c r="S571" s="44">
        <f>IFERROR(VLOOKUP(R571,Table1[[ct2]:[Số lượng]],13,0),0)</f>
        <v>0</v>
      </c>
      <c r="T571" s="45">
        <f>IFERROR(VLOOKUP(R571,Table1[[ct2]:[Giá]],14,0),Table01[[#This Row],[ĐƠN GIÁ]])</f>
        <v>0</v>
      </c>
      <c r="U571" s="45">
        <f t="shared" si="35"/>
        <v>0</v>
      </c>
      <c r="V571" s="32">
        <f t="shared" si="36"/>
        <v>0</v>
      </c>
      <c r="W571" s="45">
        <f>Table01[[#This Row],[THÀNH TIỀN FAST]]-Table01[[#This Row],[THÀNH TIỀN]]</f>
        <v>0</v>
      </c>
      <c r="X571" s="46" t="b">
        <f>Table01[[#This Row],[ĐG FAST]]=Table01[[#This Row],[ĐƠN GIÁ]]</f>
        <v>1</v>
      </c>
      <c r="Y571" s="47" t="b">
        <f>Table01[[#This Row],[THÀNH TIỀN FAST]]=Table01[[#This Row],[THÀNH TIỀN]]</f>
        <v>1</v>
      </c>
      <c r="Z571" s="48"/>
    </row>
    <row r="572" spans="1:26" x14ac:dyDescent="0.2">
      <c r="A572" s="50"/>
      <c r="B572" s="51"/>
      <c r="C572" s="50"/>
      <c r="D572" s="50"/>
      <c r="E572" s="50"/>
      <c r="F572" s="50"/>
      <c r="G572" s="50"/>
      <c r="H572" s="50"/>
      <c r="I572" s="50"/>
      <c r="J572" s="50"/>
      <c r="K572" s="52"/>
      <c r="L572" s="50"/>
      <c r="M572" s="53">
        <f t="shared" si="33"/>
        <v>0</v>
      </c>
      <c r="N572" s="21" t="e">
        <f>VLOOKUP(I572,'MÃ '!$A$2:$E$1048576,4,0)</f>
        <v>#N/A</v>
      </c>
      <c r="O572" s="21" t="e">
        <f>VLOOKUP(I572,'MÃ '!$A$2:$E$1048576,5,0)</f>
        <v>#N/A</v>
      </c>
      <c r="P572" s="21" t="str">
        <f t="shared" si="34"/>
        <v>TSG01</v>
      </c>
      <c r="Q572" s="21" t="e">
        <f>DAY(Table01[[#This Row],[NGÀY]])&amp;Table01[[#This Row],[TSG01]]&amp;Table01[[#This Row],[MÃ FAST]]</f>
        <v>#N/A</v>
      </c>
      <c r="R572" s="21" t="e">
        <f>COUNTIF($Q$7:Q572,Q572)&amp;Q572</f>
        <v>#N/A</v>
      </c>
      <c r="S572" s="44">
        <f>IFERROR(VLOOKUP(R572,Table1[[ct2]:[Số lượng]],13,0),0)</f>
        <v>0</v>
      </c>
      <c r="T572" s="45">
        <f>IFERROR(VLOOKUP(R572,Table1[[ct2]:[Giá]],14,0),Table01[[#This Row],[ĐƠN GIÁ]])</f>
        <v>0</v>
      </c>
      <c r="U572" s="45">
        <f t="shared" si="35"/>
        <v>0</v>
      </c>
      <c r="V572" s="32">
        <f t="shared" si="36"/>
        <v>0</v>
      </c>
      <c r="W572" s="45">
        <f>Table01[[#This Row],[THÀNH TIỀN FAST]]-Table01[[#This Row],[THÀNH TIỀN]]</f>
        <v>0</v>
      </c>
      <c r="X572" s="46" t="b">
        <f>Table01[[#This Row],[ĐG FAST]]=Table01[[#This Row],[ĐƠN GIÁ]]</f>
        <v>1</v>
      </c>
      <c r="Y572" s="47" t="b">
        <f>Table01[[#This Row],[THÀNH TIỀN FAST]]=Table01[[#This Row],[THÀNH TIỀN]]</f>
        <v>1</v>
      </c>
      <c r="Z572" s="48"/>
    </row>
    <row r="573" spans="1:26" x14ac:dyDescent="0.2">
      <c r="A573" s="50"/>
      <c r="B573" s="51"/>
      <c r="C573" s="50"/>
      <c r="D573" s="50"/>
      <c r="E573" s="50"/>
      <c r="F573" s="50"/>
      <c r="G573" s="50"/>
      <c r="H573" s="50"/>
      <c r="I573" s="50"/>
      <c r="J573" s="50"/>
      <c r="K573" s="52"/>
      <c r="L573" s="50"/>
      <c r="M573" s="53">
        <f t="shared" si="33"/>
        <v>0</v>
      </c>
      <c r="N573" s="21" t="e">
        <f>VLOOKUP(I573,'MÃ '!$A$2:$E$1048576,4,0)</f>
        <v>#N/A</v>
      </c>
      <c r="O573" s="21" t="e">
        <f>VLOOKUP(I573,'MÃ '!$A$2:$E$1048576,5,0)</f>
        <v>#N/A</v>
      </c>
      <c r="P573" s="21" t="str">
        <f t="shared" si="34"/>
        <v>TSG01</v>
      </c>
      <c r="Q573" s="21" t="e">
        <f>DAY(Table01[[#This Row],[NGÀY]])&amp;Table01[[#This Row],[TSG01]]&amp;Table01[[#This Row],[MÃ FAST]]</f>
        <v>#N/A</v>
      </c>
      <c r="R573" s="21" t="e">
        <f>COUNTIF($Q$7:Q573,Q573)&amp;Q573</f>
        <v>#N/A</v>
      </c>
      <c r="S573" s="44">
        <f>IFERROR(VLOOKUP(R573,Table1[[ct2]:[Số lượng]],13,0),0)</f>
        <v>0</v>
      </c>
      <c r="T573" s="45">
        <f>IFERROR(VLOOKUP(R573,Table1[[ct2]:[Giá]],14,0),Table01[[#This Row],[ĐƠN GIÁ]])</f>
        <v>0</v>
      </c>
      <c r="U573" s="45">
        <f t="shared" si="35"/>
        <v>0</v>
      </c>
      <c r="V573" s="32">
        <f t="shared" si="36"/>
        <v>0</v>
      </c>
      <c r="W573" s="45">
        <f>Table01[[#This Row],[THÀNH TIỀN FAST]]-Table01[[#This Row],[THÀNH TIỀN]]</f>
        <v>0</v>
      </c>
      <c r="X573" s="46" t="b">
        <f>Table01[[#This Row],[ĐG FAST]]=Table01[[#This Row],[ĐƠN GIÁ]]</f>
        <v>1</v>
      </c>
      <c r="Y573" s="47" t="b">
        <f>Table01[[#This Row],[THÀNH TIỀN FAST]]=Table01[[#This Row],[THÀNH TIỀN]]</f>
        <v>1</v>
      </c>
      <c r="Z573" s="48"/>
    </row>
    <row r="574" spans="1:26" x14ac:dyDescent="0.2">
      <c r="A574" s="50"/>
      <c r="B574" s="51"/>
      <c r="C574" s="50"/>
      <c r="D574" s="50"/>
      <c r="E574" s="50"/>
      <c r="F574" s="50"/>
      <c r="G574" s="50"/>
      <c r="H574" s="50"/>
      <c r="I574" s="50"/>
      <c r="J574" s="50"/>
      <c r="K574" s="52"/>
      <c r="L574" s="50"/>
      <c r="M574" s="53">
        <f t="shared" si="33"/>
        <v>0</v>
      </c>
      <c r="N574" s="21" t="e">
        <f>VLOOKUP(I574,'MÃ '!$A$2:$E$1048576,4,0)</f>
        <v>#N/A</v>
      </c>
      <c r="O574" s="21" t="e">
        <f>VLOOKUP(I574,'MÃ '!$A$2:$E$1048576,5,0)</f>
        <v>#N/A</v>
      </c>
      <c r="P574" s="21" t="str">
        <f t="shared" si="34"/>
        <v>TSG01</v>
      </c>
      <c r="Q574" s="21" t="e">
        <f>DAY(Table01[[#This Row],[NGÀY]])&amp;Table01[[#This Row],[TSG01]]&amp;Table01[[#This Row],[MÃ FAST]]</f>
        <v>#N/A</v>
      </c>
      <c r="R574" s="21" t="e">
        <f>COUNTIF($Q$7:Q574,Q574)&amp;Q574</f>
        <v>#N/A</v>
      </c>
      <c r="S574" s="44">
        <f>IFERROR(VLOOKUP(R574,Table1[[ct2]:[Số lượng]],13,0),0)</f>
        <v>0</v>
      </c>
      <c r="T574" s="45">
        <f>IFERROR(VLOOKUP(R574,Table1[[ct2]:[Giá]],14,0),Table01[[#This Row],[ĐƠN GIÁ]])</f>
        <v>0</v>
      </c>
      <c r="U574" s="45">
        <f t="shared" si="35"/>
        <v>0</v>
      </c>
      <c r="V574" s="32">
        <f t="shared" si="36"/>
        <v>0</v>
      </c>
      <c r="W574" s="45">
        <f>Table01[[#This Row],[THÀNH TIỀN FAST]]-Table01[[#This Row],[THÀNH TIỀN]]</f>
        <v>0</v>
      </c>
      <c r="X574" s="46" t="b">
        <f>Table01[[#This Row],[ĐG FAST]]=Table01[[#This Row],[ĐƠN GIÁ]]</f>
        <v>1</v>
      </c>
      <c r="Y574" s="47" t="b">
        <f>Table01[[#This Row],[THÀNH TIỀN FAST]]=Table01[[#This Row],[THÀNH TIỀN]]</f>
        <v>1</v>
      </c>
      <c r="Z574" s="48"/>
    </row>
    <row r="575" spans="1:26" x14ac:dyDescent="0.2">
      <c r="A575" s="50"/>
      <c r="B575" s="51"/>
      <c r="C575" s="50"/>
      <c r="D575" s="50"/>
      <c r="E575" s="50"/>
      <c r="F575" s="50"/>
      <c r="G575" s="50"/>
      <c r="H575" s="50"/>
      <c r="I575" s="50"/>
      <c r="J575" s="50"/>
      <c r="K575" s="52"/>
      <c r="L575" s="50"/>
      <c r="M575" s="53">
        <f t="shared" si="33"/>
        <v>0</v>
      </c>
      <c r="N575" s="21" t="e">
        <f>VLOOKUP(I575,'MÃ '!$A$2:$E$1048576,4,0)</f>
        <v>#N/A</v>
      </c>
      <c r="O575" s="21" t="e">
        <f>VLOOKUP(I575,'MÃ '!$A$2:$E$1048576,5,0)</f>
        <v>#N/A</v>
      </c>
      <c r="P575" s="21" t="str">
        <f t="shared" si="34"/>
        <v>TSG01</v>
      </c>
      <c r="Q575" s="21" t="e">
        <f>DAY(Table01[[#This Row],[NGÀY]])&amp;Table01[[#This Row],[TSG01]]&amp;Table01[[#This Row],[MÃ FAST]]</f>
        <v>#N/A</v>
      </c>
      <c r="R575" s="21" t="e">
        <f>COUNTIF($Q$7:Q575,Q575)&amp;Q575</f>
        <v>#N/A</v>
      </c>
      <c r="S575" s="44">
        <f>IFERROR(VLOOKUP(R575,Table1[[ct2]:[Số lượng]],13,0),0)</f>
        <v>0</v>
      </c>
      <c r="T575" s="45">
        <f>IFERROR(VLOOKUP(R575,Table1[[ct2]:[Giá]],14,0),Table01[[#This Row],[ĐƠN GIÁ]])</f>
        <v>0</v>
      </c>
      <c r="U575" s="45">
        <f t="shared" si="35"/>
        <v>0</v>
      </c>
      <c r="V575" s="32">
        <f t="shared" si="36"/>
        <v>0</v>
      </c>
      <c r="W575" s="45">
        <f>Table01[[#This Row],[THÀNH TIỀN FAST]]-Table01[[#This Row],[THÀNH TIỀN]]</f>
        <v>0</v>
      </c>
      <c r="X575" s="46" t="b">
        <f>Table01[[#This Row],[ĐG FAST]]=Table01[[#This Row],[ĐƠN GIÁ]]</f>
        <v>1</v>
      </c>
      <c r="Y575" s="47" t="b">
        <f>Table01[[#This Row],[THÀNH TIỀN FAST]]=Table01[[#This Row],[THÀNH TIỀN]]</f>
        <v>1</v>
      </c>
      <c r="Z575" s="48"/>
    </row>
    <row r="576" spans="1:26" x14ac:dyDescent="0.2">
      <c r="A576" s="50"/>
      <c r="B576" s="51"/>
      <c r="C576" s="50"/>
      <c r="D576" s="50"/>
      <c r="E576" s="50"/>
      <c r="F576" s="50"/>
      <c r="G576" s="50"/>
      <c r="H576" s="50"/>
      <c r="I576" s="50"/>
      <c r="J576" s="50"/>
      <c r="K576" s="52"/>
      <c r="L576" s="50"/>
      <c r="M576" s="53">
        <f t="shared" si="33"/>
        <v>0</v>
      </c>
      <c r="N576" s="21" t="e">
        <f>VLOOKUP(I576,'MÃ '!$A$2:$E$1048576,4,0)</f>
        <v>#N/A</v>
      </c>
      <c r="O576" s="21" t="e">
        <f>VLOOKUP(I576,'MÃ '!$A$2:$E$1048576,5,0)</f>
        <v>#N/A</v>
      </c>
      <c r="P576" s="21" t="str">
        <f t="shared" si="34"/>
        <v>TSG01</v>
      </c>
      <c r="Q576" s="21" t="e">
        <f>DAY(Table01[[#This Row],[NGÀY]])&amp;Table01[[#This Row],[TSG01]]&amp;Table01[[#This Row],[MÃ FAST]]</f>
        <v>#N/A</v>
      </c>
      <c r="R576" s="21" t="e">
        <f>COUNTIF($Q$7:Q576,Q576)&amp;Q576</f>
        <v>#N/A</v>
      </c>
      <c r="S576" s="44">
        <f>IFERROR(VLOOKUP(R576,Table1[[ct2]:[Số lượng]],13,0),0)</f>
        <v>0</v>
      </c>
      <c r="T576" s="45">
        <f>IFERROR(VLOOKUP(R576,Table1[[ct2]:[Giá]],14,0),Table01[[#This Row],[ĐƠN GIÁ]])</f>
        <v>0</v>
      </c>
      <c r="U576" s="45">
        <f t="shared" si="35"/>
        <v>0</v>
      </c>
      <c r="V576" s="32">
        <f t="shared" si="36"/>
        <v>0</v>
      </c>
      <c r="W576" s="45">
        <f>Table01[[#This Row],[THÀNH TIỀN FAST]]-Table01[[#This Row],[THÀNH TIỀN]]</f>
        <v>0</v>
      </c>
      <c r="X576" s="46" t="b">
        <f>Table01[[#This Row],[ĐG FAST]]=Table01[[#This Row],[ĐƠN GIÁ]]</f>
        <v>1</v>
      </c>
      <c r="Y576" s="47" t="b">
        <f>Table01[[#This Row],[THÀNH TIỀN FAST]]=Table01[[#This Row],[THÀNH TIỀN]]</f>
        <v>1</v>
      </c>
      <c r="Z576" s="48"/>
    </row>
    <row r="577" spans="1:26" x14ac:dyDescent="0.2">
      <c r="A577" s="50"/>
      <c r="B577" s="51"/>
      <c r="C577" s="50"/>
      <c r="D577" s="50"/>
      <c r="E577" s="50"/>
      <c r="F577" s="50"/>
      <c r="G577" s="50"/>
      <c r="H577" s="50"/>
      <c r="I577" s="50"/>
      <c r="J577" s="50"/>
      <c r="K577" s="52"/>
      <c r="L577" s="50"/>
      <c r="M577" s="53">
        <f t="shared" si="33"/>
        <v>0</v>
      </c>
      <c r="N577" s="21" t="e">
        <f>VLOOKUP(I577,'MÃ '!$A$2:$E$1048576,4,0)</f>
        <v>#N/A</v>
      </c>
      <c r="O577" s="21" t="e">
        <f>VLOOKUP(I577,'MÃ '!$A$2:$E$1048576,5,0)</f>
        <v>#N/A</v>
      </c>
      <c r="P577" s="21" t="str">
        <f t="shared" si="34"/>
        <v>TSG01</v>
      </c>
      <c r="Q577" s="21" t="e">
        <f>DAY(Table01[[#This Row],[NGÀY]])&amp;Table01[[#This Row],[TSG01]]&amp;Table01[[#This Row],[MÃ FAST]]</f>
        <v>#N/A</v>
      </c>
      <c r="R577" s="21" t="e">
        <f>COUNTIF($Q$7:Q577,Q577)&amp;Q577</f>
        <v>#N/A</v>
      </c>
      <c r="S577" s="44">
        <f>IFERROR(VLOOKUP(R577,Table1[[ct2]:[Số lượng]],13,0),0)</f>
        <v>0</v>
      </c>
      <c r="T577" s="45">
        <f>IFERROR(VLOOKUP(R577,Table1[[ct2]:[Giá]],14,0),Table01[[#This Row],[ĐƠN GIÁ]])</f>
        <v>0</v>
      </c>
      <c r="U577" s="45">
        <f t="shared" si="35"/>
        <v>0</v>
      </c>
      <c r="V577" s="32">
        <f t="shared" si="36"/>
        <v>0</v>
      </c>
      <c r="W577" s="45">
        <f>Table01[[#This Row],[THÀNH TIỀN FAST]]-Table01[[#This Row],[THÀNH TIỀN]]</f>
        <v>0</v>
      </c>
      <c r="X577" s="46" t="b">
        <f>Table01[[#This Row],[ĐG FAST]]=Table01[[#This Row],[ĐƠN GIÁ]]</f>
        <v>1</v>
      </c>
      <c r="Y577" s="47" t="b">
        <f>Table01[[#This Row],[THÀNH TIỀN FAST]]=Table01[[#This Row],[THÀNH TIỀN]]</f>
        <v>1</v>
      </c>
      <c r="Z577" s="48"/>
    </row>
    <row r="578" spans="1:26" x14ac:dyDescent="0.2">
      <c r="A578" s="50"/>
      <c r="B578" s="51"/>
      <c r="C578" s="50"/>
      <c r="D578" s="50"/>
      <c r="E578" s="50"/>
      <c r="F578" s="50"/>
      <c r="G578" s="50"/>
      <c r="H578" s="50"/>
      <c r="I578" s="50"/>
      <c r="J578" s="50"/>
      <c r="K578" s="52"/>
      <c r="L578" s="50"/>
      <c r="M578" s="53">
        <f t="shared" si="33"/>
        <v>0</v>
      </c>
      <c r="N578" s="21" t="e">
        <f>VLOOKUP(I578,'MÃ '!$A$2:$E$1048576,4,0)</f>
        <v>#N/A</v>
      </c>
      <c r="O578" s="21" t="e">
        <f>VLOOKUP(I578,'MÃ '!$A$2:$E$1048576,5,0)</f>
        <v>#N/A</v>
      </c>
      <c r="P578" s="21" t="str">
        <f t="shared" si="34"/>
        <v>TSG01</v>
      </c>
      <c r="Q578" s="21" t="e">
        <f>DAY(Table01[[#This Row],[NGÀY]])&amp;Table01[[#This Row],[TSG01]]&amp;Table01[[#This Row],[MÃ FAST]]</f>
        <v>#N/A</v>
      </c>
      <c r="R578" s="21" t="e">
        <f>COUNTIF($Q$7:Q578,Q578)&amp;Q578</f>
        <v>#N/A</v>
      </c>
      <c r="S578" s="44">
        <f>IFERROR(VLOOKUP(R578,Table1[[ct2]:[Số lượng]],13,0),0)</f>
        <v>0</v>
      </c>
      <c r="T578" s="45">
        <f>IFERROR(VLOOKUP(R578,Table1[[ct2]:[Giá]],14,0),Table01[[#This Row],[ĐƠN GIÁ]])</f>
        <v>0</v>
      </c>
      <c r="U578" s="45">
        <f t="shared" si="35"/>
        <v>0</v>
      </c>
      <c r="V578" s="32">
        <f t="shared" si="36"/>
        <v>0</v>
      </c>
      <c r="W578" s="45">
        <f>Table01[[#This Row],[THÀNH TIỀN FAST]]-Table01[[#This Row],[THÀNH TIỀN]]</f>
        <v>0</v>
      </c>
      <c r="X578" s="46" t="b">
        <f>Table01[[#This Row],[ĐG FAST]]=Table01[[#This Row],[ĐƠN GIÁ]]</f>
        <v>1</v>
      </c>
      <c r="Y578" s="47" t="b">
        <f>Table01[[#This Row],[THÀNH TIỀN FAST]]=Table01[[#This Row],[THÀNH TIỀN]]</f>
        <v>1</v>
      </c>
      <c r="Z578" s="48"/>
    </row>
    <row r="579" spans="1:26" x14ac:dyDescent="0.2">
      <c r="A579" s="50"/>
      <c r="B579" s="51"/>
      <c r="C579" s="50"/>
      <c r="D579" s="50"/>
      <c r="E579" s="50"/>
      <c r="F579" s="50"/>
      <c r="G579" s="50"/>
      <c r="H579" s="50"/>
      <c r="I579" s="50"/>
      <c r="J579" s="50"/>
      <c r="K579" s="52"/>
      <c r="L579" s="50"/>
      <c r="M579" s="53">
        <f t="shared" si="33"/>
        <v>0</v>
      </c>
      <c r="N579" s="21" t="e">
        <f>VLOOKUP(I579,'MÃ '!$A$2:$E$1048576,4,0)</f>
        <v>#N/A</v>
      </c>
      <c r="O579" s="21" t="e">
        <f>VLOOKUP(I579,'MÃ '!$A$2:$E$1048576,5,0)</f>
        <v>#N/A</v>
      </c>
      <c r="P579" s="21" t="str">
        <f t="shared" si="34"/>
        <v>TSG01</v>
      </c>
      <c r="Q579" s="21" t="e">
        <f>DAY(Table01[[#This Row],[NGÀY]])&amp;Table01[[#This Row],[TSG01]]&amp;Table01[[#This Row],[MÃ FAST]]</f>
        <v>#N/A</v>
      </c>
      <c r="R579" s="21" t="e">
        <f>COUNTIF($Q$7:Q579,Q579)&amp;Q579</f>
        <v>#N/A</v>
      </c>
      <c r="S579" s="44">
        <f>IFERROR(VLOOKUP(R579,Table1[[ct2]:[Số lượng]],13,0),0)</f>
        <v>0</v>
      </c>
      <c r="T579" s="45">
        <f>IFERROR(VLOOKUP(R579,Table1[[ct2]:[Giá]],14,0),Table01[[#This Row],[ĐƠN GIÁ]])</f>
        <v>0</v>
      </c>
      <c r="U579" s="45">
        <f t="shared" si="35"/>
        <v>0</v>
      </c>
      <c r="V579" s="32">
        <f t="shared" si="36"/>
        <v>0</v>
      </c>
      <c r="W579" s="45">
        <f>Table01[[#This Row],[THÀNH TIỀN FAST]]-Table01[[#This Row],[THÀNH TIỀN]]</f>
        <v>0</v>
      </c>
      <c r="X579" s="46" t="b">
        <f>Table01[[#This Row],[ĐG FAST]]=Table01[[#This Row],[ĐƠN GIÁ]]</f>
        <v>1</v>
      </c>
      <c r="Y579" s="47" t="b">
        <f>Table01[[#This Row],[THÀNH TIỀN FAST]]=Table01[[#This Row],[THÀNH TIỀN]]</f>
        <v>1</v>
      </c>
      <c r="Z579" s="48"/>
    </row>
    <row r="580" spans="1:26" x14ac:dyDescent="0.2">
      <c r="A580" s="50"/>
      <c r="B580" s="51"/>
      <c r="C580" s="50"/>
      <c r="D580" s="50"/>
      <c r="E580" s="50"/>
      <c r="F580" s="50"/>
      <c r="G580" s="50"/>
      <c r="H580" s="50"/>
      <c r="I580" s="50"/>
      <c r="J580" s="50"/>
      <c r="K580" s="52"/>
      <c r="L580" s="50"/>
      <c r="M580" s="53">
        <f t="shared" si="33"/>
        <v>0</v>
      </c>
      <c r="N580" s="21" t="e">
        <f>VLOOKUP(I580,'MÃ '!$A$2:$E$1048576,4,0)</f>
        <v>#N/A</v>
      </c>
      <c r="O580" s="21" t="e">
        <f>VLOOKUP(I580,'MÃ '!$A$2:$E$1048576,5,0)</f>
        <v>#N/A</v>
      </c>
      <c r="P580" s="21" t="str">
        <f t="shared" si="34"/>
        <v>TSG01</v>
      </c>
      <c r="Q580" s="21" t="e">
        <f>DAY(Table01[[#This Row],[NGÀY]])&amp;Table01[[#This Row],[TSG01]]&amp;Table01[[#This Row],[MÃ FAST]]</f>
        <v>#N/A</v>
      </c>
      <c r="R580" s="21" t="e">
        <f>COUNTIF($Q$7:Q580,Q580)&amp;Q580</f>
        <v>#N/A</v>
      </c>
      <c r="S580" s="44">
        <f>IFERROR(VLOOKUP(R580,Table1[[ct2]:[Số lượng]],13,0),0)</f>
        <v>0</v>
      </c>
      <c r="T580" s="45">
        <f>IFERROR(VLOOKUP(R580,Table1[[ct2]:[Giá]],14,0),Table01[[#This Row],[ĐƠN GIÁ]])</f>
        <v>0</v>
      </c>
      <c r="U580" s="45">
        <f t="shared" si="35"/>
        <v>0</v>
      </c>
      <c r="V580" s="32">
        <f t="shared" si="36"/>
        <v>0</v>
      </c>
      <c r="W580" s="45">
        <f>Table01[[#This Row],[THÀNH TIỀN FAST]]-Table01[[#This Row],[THÀNH TIỀN]]</f>
        <v>0</v>
      </c>
      <c r="X580" s="46" t="b">
        <f>Table01[[#This Row],[ĐG FAST]]=Table01[[#This Row],[ĐƠN GIÁ]]</f>
        <v>1</v>
      </c>
      <c r="Y580" s="47" t="b">
        <f>Table01[[#This Row],[THÀNH TIỀN FAST]]=Table01[[#This Row],[THÀNH TIỀN]]</f>
        <v>1</v>
      </c>
      <c r="Z580" s="48"/>
    </row>
    <row r="581" spans="1:26" x14ac:dyDescent="0.2">
      <c r="A581" s="50"/>
      <c r="B581" s="51"/>
      <c r="C581" s="50"/>
      <c r="D581" s="50"/>
      <c r="E581" s="50"/>
      <c r="F581" s="50"/>
      <c r="G581" s="50"/>
      <c r="H581" s="50"/>
      <c r="I581" s="50"/>
      <c r="J581" s="50"/>
      <c r="K581" s="52"/>
      <c r="L581" s="50"/>
      <c r="M581" s="53">
        <f t="shared" si="33"/>
        <v>0</v>
      </c>
      <c r="N581" s="21" t="e">
        <f>VLOOKUP(I581,'MÃ '!$A$2:$E$1048576,4,0)</f>
        <v>#N/A</v>
      </c>
      <c r="O581" s="21" t="e">
        <f>VLOOKUP(I581,'MÃ '!$A$2:$E$1048576,5,0)</f>
        <v>#N/A</v>
      </c>
      <c r="P581" s="21" t="str">
        <f t="shared" si="34"/>
        <v>TSG01</v>
      </c>
      <c r="Q581" s="21" t="e">
        <f>DAY(Table01[[#This Row],[NGÀY]])&amp;Table01[[#This Row],[TSG01]]&amp;Table01[[#This Row],[MÃ FAST]]</f>
        <v>#N/A</v>
      </c>
      <c r="R581" s="21" t="e">
        <f>COUNTIF($Q$7:Q581,Q581)&amp;Q581</f>
        <v>#N/A</v>
      </c>
      <c r="S581" s="44">
        <f>IFERROR(VLOOKUP(R581,Table1[[ct2]:[Số lượng]],13,0),0)</f>
        <v>0</v>
      </c>
      <c r="T581" s="45">
        <f>IFERROR(VLOOKUP(R581,Table1[[ct2]:[Giá]],14,0),Table01[[#This Row],[ĐƠN GIÁ]])</f>
        <v>0</v>
      </c>
      <c r="U581" s="45">
        <f t="shared" si="35"/>
        <v>0</v>
      </c>
      <c r="V581" s="32">
        <f t="shared" si="36"/>
        <v>0</v>
      </c>
      <c r="W581" s="45">
        <f>Table01[[#This Row],[THÀNH TIỀN FAST]]-Table01[[#This Row],[THÀNH TIỀN]]</f>
        <v>0</v>
      </c>
      <c r="X581" s="46" t="b">
        <f>Table01[[#This Row],[ĐG FAST]]=Table01[[#This Row],[ĐƠN GIÁ]]</f>
        <v>1</v>
      </c>
      <c r="Y581" s="47" t="b">
        <f>Table01[[#This Row],[THÀNH TIỀN FAST]]=Table01[[#This Row],[THÀNH TIỀN]]</f>
        <v>1</v>
      </c>
      <c r="Z581" s="48"/>
    </row>
    <row r="582" spans="1:26" x14ac:dyDescent="0.2">
      <c r="A582" s="50"/>
      <c r="B582" s="51"/>
      <c r="C582" s="50"/>
      <c r="D582" s="50"/>
      <c r="E582" s="50"/>
      <c r="F582" s="50"/>
      <c r="G582" s="50"/>
      <c r="H582" s="50"/>
      <c r="I582" s="50"/>
      <c r="J582" s="50"/>
      <c r="K582" s="52"/>
      <c r="L582" s="50"/>
      <c r="M582" s="53">
        <f t="shared" si="33"/>
        <v>0</v>
      </c>
      <c r="N582" s="21" t="e">
        <f>VLOOKUP(I582,'MÃ '!$A$2:$E$1048576,4,0)</f>
        <v>#N/A</v>
      </c>
      <c r="O582" s="21" t="e">
        <f>VLOOKUP(I582,'MÃ '!$A$2:$E$1048576,5,0)</f>
        <v>#N/A</v>
      </c>
      <c r="P582" s="21" t="str">
        <f t="shared" si="34"/>
        <v>TSG01</v>
      </c>
      <c r="Q582" s="21" t="e">
        <f>DAY(Table01[[#This Row],[NGÀY]])&amp;Table01[[#This Row],[TSG01]]&amp;Table01[[#This Row],[MÃ FAST]]</f>
        <v>#N/A</v>
      </c>
      <c r="R582" s="21" t="e">
        <f>COUNTIF($Q$7:Q582,Q582)&amp;Q582</f>
        <v>#N/A</v>
      </c>
      <c r="S582" s="44">
        <f>IFERROR(VLOOKUP(R582,Table1[[ct2]:[Số lượng]],13,0),0)</f>
        <v>0</v>
      </c>
      <c r="T582" s="45">
        <f>IFERROR(VLOOKUP(R582,Table1[[ct2]:[Giá]],14,0),Table01[[#This Row],[ĐƠN GIÁ]])</f>
        <v>0</v>
      </c>
      <c r="U582" s="45">
        <f t="shared" si="35"/>
        <v>0</v>
      </c>
      <c r="V582" s="32">
        <f t="shared" si="36"/>
        <v>0</v>
      </c>
      <c r="W582" s="45">
        <f>Table01[[#This Row],[THÀNH TIỀN FAST]]-Table01[[#This Row],[THÀNH TIỀN]]</f>
        <v>0</v>
      </c>
      <c r="X582" s="46" t="b">
        <f>Table01[[#This Row],[ĐG FAST]]=Table01[[#This Row],[ĐƠN GIÁ]]</f>
        <v>1</v>
      </c>
      <c r="Y582" s="47" t="b">
        <f>Table01[[#This Row],[THÀNH TIỀN FAST]]=Table01[[#This Row],[THÀNH TIỀN]]</f>
        <v>1</v>
      </c>
      <c r="Z582" s="48"/>
    </row>
    <row r="583" spans="1:26" x14ac:dyDescent="0.2">
      <c r="A583" s="50"/>
      <c r="B583" s="51"/>
      <c r="C583" s="50"/>
      <c r="D583" s="50"/>
      <c r="E583" s="50"/>
      <c r="F583" s="50"/>
      <c r="G583" s="50"/>
      <c r="H583" s="50"/>
      <c r="I583" s="50"/>
      <c r="J583" s="50"/>
      <c r="K583" s="52"/>
      <c r="L583" s="50"/>
      <c r="M583" s="53">
        <f t="shared" ref="M583:M646" si="37">K583*L583</f>
        <v>0</v>
      </c>
      <c r="N583" s="21" t="e">
        <f>VLOOKUP(I583,'MÃ '!$A$2:$E$1048576,4,0)</f>
        <v>#N/A</v>
      </c>
      <c r="O583" s="21" t="e">
        <f>VLOOKUP(I583,'MÃ '!$A$2:$E$1048576,5,0)</f>
        <v>#N/A</v>
      </c>
      <c r="P583" s="21" t="str">
        <f t="shared" si="34"/>
        <v>TSG01</v>
      </c>
      <c r="Q583" s="21" t="e">
        <f>DAY(Table01[[#This Row],[NGÀY]])&amp;Table01[[#This Row],[TSG01]]&amp;Table01[[#This Row],[MÃ FAST]]</f>
        <v>#N/A</v>
      </c>
      <c r="R583" s="21" t="e">
        <f>COUNTIF($Q$7:Q583,Q583)&amp;Q583</f>
        <v>#N/A</v>
      </c>
      <c r="S583" s="44">
        <f>IFERROR(VLOOKUP(R583,Table1[[ct2]:[Số lượng]],13,0),0)</f>
        <v>0</v>
      </c>
      <c r="T583" s="45">
        <f>IFERROR(VLOOKUP(R583,Table1[[ct2]:[Giá]],14,0),Table01[[#This Row],[ĐƠN GIÁ]])</f>
        <v>0</v>
      </c>
      <c r="U583" s="45">
        <f t="shared" si="35"/>
        <v>0</v>
      </c>
      <c r="V583" s="32">
        <f t="shared" si="36"/>
        <v>0</v>
      </c>
      <c r="W583" s="45">
        <f>Table01[[#This Row],[THÀNH TIỀN FAST]]-Table01[[#This Row],[THÀNH TIỀN]]</f>
        <v>0</v>
      </c>
      <c r="X583" s="46" t="b">
        <f>Table01[[#This Row],[ĐG FAST]]=Table01[[#This Row],[ĐƠN GIÁ]]</f>
        <v>1</v>
      </c>
      <c r="Y583" s="47" t="b">
        <f>Table01[[#This Row],[THÀNH TIỀN FAST]]=Table01[[#This Row],[THÀNH TIỀN]]</f>
        <v>1</v>
      </c>
      <c r="Z583" s="48"/>
    </row>
    <row r="584" spans="1:26" x14ac:dyDescent="0.2">
      <c r="A584" s="50"/>
      <c r="B584" s="51"/>
      <c r="C584" s="50"/>
      <c r="D584" s="50"/>
      <c r="E584" s="50"/>
      <c r="F584" s="50"/>
      <c r="G584" s="50"/>
      <c r="H584" s="50"/>
      <c r="I584" s="50"/>
      <c r="J584" s="50"/>
      <c r="K584" s="52"/>
      <c r="L584" s="50"/>
      <c r="M584" s="53">
        <f t="shared" si="37"/>
        <v>0</v>
      </c>
      <c r="N584" s="21" t="e">
        <f>VLOOKUP(I584,'MÃ '!$A$2:$E$1048576,4,0)</f>
        <v>#N/A</v>
      </c>
      <c r="O584" s="21" t="e">
        <f>VLOOKUP(I584,'MÃ '!$A$2:$E$1048576,5,0)</f>
        <v>#N/A</v>
      </c>
      <c r="P584" s="21" t="str">
        <f t="shared" ref="P584:P647" si="38">$P$6</f>
        <v>TSG01</v>
      </c>
      <c r="Q584" s="21" t="e">
        <f>DAY(Table01[[#This Row],[NGÀY]])&amp;Table01[[#This Row],[TSG01]]&amp;Table01[[#This Row],[MÃ FAST]]</f>
        <v>#N/A</v>
      </c>
      <c r="R584" s="21" t="e">
        <f>COUNTIF($Q$7:Q584,Q584)&amp;Q584</f>
        <v>#N/A</v>
      </c>
      <c r="S584" s="44">
        <f>IFERROR(VLOOKUP(R584,Table1[[ct2]:[Số lượng]],13,0),0)</f>
        <v>0</v>
      </c>
      <c r="T584" s="45">
        <f>IFERROR(VLOOKUP(R584,Table1[[ct2]:[Giá]],14,0),Table01[[#This Row],[ĐƠN GIÁ]])</f>
        <v>0</v>
      </c>
      <c r="U584" s="45">
        <f t="shared" ref="U584:U647" si="39">IFERROR((T584*S584),"0")</f>
        <v>0</v>
      </c>
      <c r="V584" s="32">
        <f t="shared" ref="V584:V647" si="40">S584-K584</f>
        <v>0</v>
      </c>
      <c r="W584" s="45">
        <f>Table01[[#This Row],[THÀNH TIỀN FAST]]-Table01[[#This Row],[THÀNH TIỀN]]</f>
        <v>0</v>
      </c>
      <c r="X584" s="46" t="b">
        <f>Table01[[#This Row],[ĐG FAST]]=Table01[[#This Row],[ĐƠN GIÁ]]</f>
        <v>1</v>
      </c>
      <c r="Y584" s="47" t="b">
        <f>Table01[[#This Row],[THÀNH TIỀN FAST]]=Table01[[#This Row],[THÀNH TIỀN]]</f>
        <v>1</v>
      </c>
      <c r="Z584" s="48"/>
    </row>
    <row r="585" spans="1:26" x14ac:dyDescent="0.2">
      <c r="A585" s="50"/>
      <c r="B585" s="51"/>
      <c r="C585" s="50"/>
      <c r="D585" s="50"/>
      <c r="E585" s="50"/>
      <c r="F585" s="50"/>
      <c r="G585" s="50"/>
      <c r="H585" s="50"/>
      <c r="I585" s="50"/>
      <c r="J585" s="50"/>
      <c r="K585" s="52"/>
      <c r="L585" s="50"/>
      <c r="M585" s="53">
        <f t="shared" si="37"/>
        <v>0</v>
      </c>
      <c r="N585" s="21" t="e">
        <f>VLOOKUP(I585,'MÃ '!$A$2:$E$1048576,4,0)</f>
        <v>#N/A</v>
      </c>
      <c r="O585" s="21" t="e">
        <f>VLOOKUP(I585,'MÃ '!$A$2:$E$1048576,5,0)</f>
        <v>#N/A</v>
      </c>
      <c r="P585" s="21" t="str">
        <f t="shared" si="38"/>
        <v>TSG01</v>
      </c>
      <c r="Q585" s="21" t="e">
        <f>DAY(Table01[[#This Row],[NGÀY]])&amp;Table01[[#This Row],[TSG01]]&amp;Table01[[#This Row],[MÃ FAST]]</f>
        <v>#N/A</v>
      </c>
      <c r="R585" s="21" t="e">
        <f>COUNTIF($Q$7:Q585,Q585)&amp;Q585</f>
        <v>#N/A</v>
      </c>
      <c r="S585" s="44">
        <f>IFERROR(VLOOKUP(R585,Table1[[ct2]:[Số lượng]],13,0),0)</f>
        <v>0</v>
      </c>
      <c r="T585" s="45">
        <f>IFERROR(VLOOKUP(R585,Table1[[ct2]:[Giá]],14,0),Table01[[#This Row],[ĐƠN GIÁ]])</f>
        <v>0</v>
      </c>
      <c r="U585" s="45">
        <f t="shared" si="39"/>
        <v>0</v>
      </c>
      <c r="V585" s="32">
        <f t="shared" si="40"/>
        <v>0</v>
      </c>
      <c r="W585" s="45">
        <f>Table01[[#This Row],[THÀNH TIỀN FAST]]-Table01[[#This Row],[THÀNH TIỀN]]</f>
        <v>0</v>
      </c>
      <c r="X585" s="46" t="b">
        <f>Table01[[#This Row],[ĐG FAST]]=Table01[[#This Row],[ĐƠN GIÁ]]</f>
        <v>1</v>
      </c>
      <c r="Y585" s="47" t="b">
        <f>Table01[[#This Row],[THÀNH TIỀN FAST]]=Table01[[#This Row],[THÀNH TIỀN]]</f>
        <v>1</v>
      </c>
      <c r="Z585" s="48"/>
    </row>
    <row r="586" spans="1:26" x14ac:dyDescent="0.2">
      <c r="A586" s="50"/>
      <c r="B586" s="51"/>
      <c r="C586" s="50"/>
      <c r="D586" s="50"/>
      <c r="E586" s="50"/>
      <c r="F586" s="50"/>
      <c r="G586" s="50"/>
      <c r="H586" s="50"/>
      <c r="I586" s="50"/>
      <c r="J586" s="50"/>
      <c r="K586" s="52"/>
      <c r="L586" s="50"/>
      <c r="M586" s="53">
        <f t="shared" si="37"/>
        <v>0</v>
      </c>
      <c r="N586" s="21" t="e">
        <f>VLOOKUP(I586,'MÃ '!$A$2:$E$1048576,4,0)</f>
        <v>#N/A</v>
      </c>
      <c r="O586" s="21" t="e">
        <f>VLOOKUP(I586,'MÃ '!$A$2:$E$1048576,5,0)</f>
        <v>#N/A</v>
      </c>
      <c r="P586" s="21" t="str">
        <f t="shared" si="38"/>
        <v>TSG01</v>
      </c>
      <c r="Q586" s="21" t="e">
        <f>DAY(Table01[[#This Row],[NGÀY]])&amp;Table01[[#This Row],[TSG01]]&amp;Table01[[#This Row],[MÃ FAST]]</f>
        <v>#N/A</v>
      </c>
      <c r="R586" s="21" t="e">
        <f>COUNTIF($Q$7:Q586,Q586)&amp;Q586</f>
        <v>#N/A</v>
      </c>
      <c r="S586" s="44">
        <f>IFERROR(VLOOKUP(R586,Table1[[ct2]:[Số lượng]],13,0),0)</f>
        <v>0</v>
      </c>
      <c r="T586" s="45">
        <f>IFERROR(VLOOKUP(R586,Table1[[ct2]:[Giá]],14,0),Table01[[#This Row],[ĐƠN GIÁ]])</f>
        <v>0</v>
      </c>
      <c r="U586" s="45">
        <f t="shared" si="39"/>
        <v>0</v>
      </c>
      <c r="V586" s="32">
        <f t="shared" si="40"/>
        <v>0</v>
      </c>
      <c r="W586" s="45">
        <f>Table01[[#This Row],[THÀNH TIỀN FAST]]-Table01[[#This Row],[THÀNH TIỀN]]</f>
        <v>0</v>
      </c>
      <c r="X586" s="46" t="b">
        <f>Table01[[#This Row],[ĐG FAST]]=Table01[[#This Row],[ĐƠN GIÁ]]</f>
        <v>1</v>
      </c>
      <c r="Y586" s="47" t="b">
        <f>Table01[[#This Row],[THÀNH TIỀN FAST]]=Table01[[#This Row],[THÀNH TIỀN]]</f>
        <v>1</v>
      </c>
      <c r="Z586" s="48"/>
    </row>
    <row r="587" spans="1:26" x14ac:dyDescent="0.2">
      <c r="A587" s="50"/>
      <c r="B587" s="51"/>
      <c r="C587" s="50"/>
      <c r="D587" s="50"/>
      <c r="E587" s="50"/>
      <c r="F587" s="50"/>
      <c r="G587" s="50"/>
      <c r="H587" s="50"/>
      <c r="I587" s="50"/>
      <c r="J587" s="50"/>
      <c r="K587" s="52"/>
      <c r="L587" s="50"/>
      <c r="M587" s="53">
        <f t="shared" si="37"/>
        <v>0</v>
      </c>
      <c r="N587" s="21" t="e">
        <f>VLOOKUP(I587,'MÃ '!$A$2:$E$1048576,4,0)</f>
        <v>#N/A</v>
      </c>
      <c r="O587" s="21" t="e">
        <f>VLOOKUP(I587,'MÃ '!$A$2:$E$1048576,5,0)</f>
        <v>#N/A</v>
      </c>
      <c r="P587" s="21" t="str">
        <f t="shared" si="38"/>
        <v>TSG01</v>
      </c>
      <c r="Q587" s="21" t="e">
        <f>DAY(Table01[[#This Row],[NGÀY]])&amp;Table01[[#This Row],[TSG01]]&amp;Table01[[#This Row],[MÃ FAST]]</f>
        <v>#N/A</v>
      </c>
      <c r="R587" s="21" t="e">
        <f>COUNTIF($Q$7:Q587,Q587)&amp;Q587</f>
        <v>#N/A</v>
      </c>
      <c r="S587" s="44">
        <f>IFERROR(VLOOKUP(R587,Table1[[ct2]:[Số lượng]],13,0),0)</f>
        <v>0</v>
      </c>
      <c r="T587" s="45">
        <f>IFERROR(VLOOKUP(R587,Table1[[ct2]:[Giá]],14,0),Table01[[#This Row],[ĐƠN GIÁ]])</f>
        <v>0</v>
      </c>
      <c r="U587" s="45">
        <f t="shared" si="39"/>
        <v>0</v>
      </c>
      <c r="V587" s="32">
        <f t="shared" si="40"/>
        <v>0</v>
      </c>
      <c r="W587" s="45">
        <f>Table01[[#This Row],[THÀNH TIỀN FAST]]-Table01[[#This Row],[THÀNH TIỀN]]</f>
        <v>0</v>
      </c>
      <c r="X587" s="46" t="b">
        <f>Table01[[#This Row],[ĐG FAST]]=Table01[[#This Row],[ĐƠN GIÁ]]</f>
        <v>1</v>
      </c>
      <c r="Y587" s="47" t="b">
        <f>Table01[[#This Row],[THÀNH TIỀN FAST]]=Table01[[#This Row],[THÀNH TIỀN]]</f>
        <v>1</v>
      </c>
      <c r="Z587" s="48"/>
    </row>
    <row r="588" spans="1:26" x14ac:dyDescent="0.2">
      <c r="A588" s="50"/>
      <c r="B588" s="51"/>
      <c r="C588" s="50"/>
      <c r="D588" s="50"/>
      <c r="E588" s="50"/>
      <c r="F588" s="50"/>
      <c r="G588" s="50"/>
      <c r="H588" s="50"/>
      <c r="I588" s="50"/>
      <c r="J588" s="50"/>
      <c r="K588" s="52"/>
      <c r="L588" s="50"/>
      <c r="M588" s="53">
        <f t="shared" si="37"/>
        <v>0</v>
      </c>
      <c r="N588" s="21" t="e">
        <f>VLOOKUP(I588,'MÃ '!$A$2:$E$1048576,4,0)</f>
        <v>#N/A</v>
      </c>
      <c r="O588" s="21" t="e">
        <f>VLOOKUP(I588,'MÃ '!$A$2:$E$1048576,5,0)</f>
        <v>#N/A</v>
      </c>
      <c r="P588" s="21" t="str">
        <f t="shared" si="38"/>
        <v>TSG01</v>
      </c>
      <c r="Q588" s="21" t="e">
        <f>DAY(Table01[[#This Row],[NGÀY]])&amp;Table01[[#This Row],[TSG01]]&amp;Table01[[#This Row],[MÃ FAST]]</f>
        <v>#N/A</v>
      </c>
      <c r="R588" s="21" t="e">
        <f>COUNTIF($Q$7:Q588,Q588)&amp;Q588</f>
        <v>#N/A</v>
      </c>
      <c r="S588" s="44">
        <f>IFERROR(VLOOKUP(R588,Table1[[ct2]:[Số lượng]],13,0),0)</f>
        <v>0</v>
      </c>
      <c r="T588" s="45">
        <f>IFERROR(VLOOKUP(R588,Table1[[ct2]:[Giá]],14,0),Table01[[#This Row],[ĐƠN GIÁ]])</f>
        <v>0</v>
      </c>
      <c r="U588" s="45">
        <f t="shared" si="39"/>
        <v>0</v>
      </c>
      <c r="V588" s="32">
        <f t="shared" si="40"/>
        <v>0</v>
      </c>
      <c r="W588" s="45">
        <f>Table01[[#This Row],[THÀNH TIỀN FAST]]-Table01[[#This Row],[THÀNH TIỀN]]</f>
        <v>0</v>
      </c>
      <c r="X588" s="46" t="b">
        <f>Table01[[#This Row],[ĐG FAST]]=Table01[[#This Row],[ĐƠN GIÁ]]</f>
        <v>1</v>
      </c>
      <c r="Y588" s="47" t="b">
        <f>Table01[[#This Row],[THÀNH TIỀN FAST]]=Table01[[#This Row],[THÀNH TIỀN]]</f>
        <v>1</v>
      </c>
      <c r="Z588" s="48"/>
    </row>
    <row r="589" spans="1:26" x14ac:dyDescent="0.2">
      <c r="A589" s="50"/>
      <c r="B589" s="51"/>
      <c r="C589" s="50"/>
      <c r="D589" s="50"/>
      <c r="E589" s="50"/>
      <c r="F589" s="50"/>
      <c r="G589" s="50"/>
      <c r="H589" s="50"/>
      <c r="I589" s="50"/>
      <c r="J589" s="50"/>
      <c r="K589" s="52"/>
      <c r="L589" s="50"/>
      <c r="M589" s="53">
        <f t="shared" si="37"/>
        <v>0</v>
      </c>
      <c r="N589" s="21" t="e">
        <f>VLOOKUP(I589,'MÃ '!$A$2:$E$1048576,4,0)</f>
        <v>#N/A</v>
      </c>
      <c r="O589" s="21" t="e">
        <f>VLOOKUP(I589,'MÃ '!$A$2:$E$1048576,5,0)</f>
        <v>#N/A</v>
      </c>
      <c r="P589" s="21" t="str">
        <f t="shared" si="38"/>
        <v>TSG01</v>
      </c>
      <c r="Q589" s="21" t="e">
        <f>DAY(Table01[[#This Row],[NGÀY]])&amp;Table01[[#This Row],[TSG01]]&amp;Table01[[#This Row],[MÃ FAST]]</f>
        <v>#N/A</v>
      </c>
      <c r="R589" s="21" t="e">
        <f>COUNTIF($Q$7:Q589,Q589)&amp;Q589</f>
        <v>#N/A</v>
      </c>
      <c r="S589" s="44">
        <f>IFERROR(VLOOKUP(R589,Table1[[ct2]:[Số lượng]],13,0),0)</f>
        <v>0</v>
      </c>
      <c r="T589" s="45">
        <f>IFERROR(VLOOKUP(R589,Table1[[ct2]:[Giá]],14,0),Table01[[#This Row],[ĐƠN GIÁ]])</f>
        <v>0</v>
      </c>
      <c r="U589" s="45">
        <f t="shared" si="39"/>
        <v>0</v>
      </c>
      <c r="V589" s="32">
        <f t="shared" si="40"/>
        <v>0</v>
      </c>
      <c r="W589" s="45">
        <f>Table01[[#This Row],[THÀNH TIỀN FAST]]-Table01[[#This Row],[THÀNH TIỀN]]</f>
        <v>0</v>
      </c>
      <c r="X589" s="46" t="b">
        <f>Table01[[#This Row],[ĐG FAST]]=Table01[[#This Row],[ĐƠN GIÁ]]</f>
        <v>1</v>
      </c>
      <c r="Y589" s="47" t="b">
        <f>Table01[[#This Row],[THÀNH TIỀN FAST]]=Table01[[#This Row],[THÀNH TIỀN]]</f>
        <v>1</v>
      </c>
      <c r="Z589" s="48"/>
    </row>
    <row r="590" spans="1:26" x14ac:dyDescent="0.2">
      <c r="A590" s="50"/>
      <c r="B590" s="51"/>
      <c r="C590" s="50"/>
      <c r="D590" s="50"/>
      <c r="E590" s="50"/>
      <c r="F590" s="50"/>
      <c r="G590" s="50"/>
      <c r="H590" s="50"/>
      <c r="I590" s="50"/>
      <c r="J590" s="50"/>
      <c r="K590" s="52"/>
      <c r="L590" s="50"/>
      <c r="M590" s="53">
        <f t="shared" si="37"/>
        <v>0</v>
      </c>
      <c r="N590" s="21" t="e">
        <f>VLOOKUP(I590,'MÃ '!$A$2:$E$1048576,4,0)</f>
        <v>#N/A</v>
      </c>
      <c r="O590" s="21" t="e">
        <f>VLOOKUP(I590,'MÃ '!$A$2:$E$1048576,5,0)</f>
        <v>#N/A</v>
      </c>
      <c r="P590" s="21" t="str">
        <f t="shared" si="38"/>
        <v>TSG01</v>
      </c>
      <c r="Q590" s="21" t="e">
        <f>DAY(Table01[[#This Row],[NGÀY]])&amp;Table01[[#This Row],[TSG01]]&amp;Table01[[#This Row],[MÃ FAST]]</f>
        <v>#N/A</v>
      </c>
      <c r="R590" s="21" t="e">
        <f>COUNTIF($Q$7:Q590,Q590)&amp;Q590</f>
        <v>#N/A</v>
      </c>
      <c r="S590" s="44">
        <f>IFERROR(VLOOKUP(R590,Table1[[ct2]:[Số lượng]],13,0),0)</f>
        <v>0</v>
      </c>
      <c r="T590" s="45">
        <f>IFERROR(VLOOKUP(R590,Table1[[ct2]:[Giá]],14,0),Table01[[#This Row],[ĐƠN GIÁ]])</f>
        <v>0</v>
      </c>
      <c r="U590" s="45">
        <f t="shared" si="39"/>
        <v>0</v>
      </c>
      <c r="V590" s="32">
        <f t="shared" si="40"/>
        <v>0</v>
      </c>
      <c r="W590" s="45">
        <f>Table01[[#This Row],[THÀNH TIỀN FAST]]-Table01[[#This Row],[THÀNH TIỀN]]</f>
        <v>0</v>
      </c>
      <c r="X590" s="46" t="b">
        <f>Table01[[#This Row],[ĐG FAST]]=Table01[[#This Row],[ĐƠN GIÁ]]</f>
        <v>1</v>
      </c>
      <c r="Y590" s="47" t="b">
        <f>Table01[[#This Row],[THÀNH TIỀN FAST]]=Table01[[#This Row],[THÀNH TIỀN]]</f>
        <v>1</v>
      </c>
      <c r="Z590" s="48"/>
    </row>
    <row r="591" spans="1:26" x14ac:dyDescent="0.2">
      <c r="A591" s="50"/>
      <c r="B591" s="51"/>
      <c r="C591" s="50"/>
      <c r="D591" s="50"/>
      <c r="E591" s="50"/>
      <c r="F591" s="50"/>
      <c r="G591" s="50"/>
      <c r="H591" s="50"/>
      <c r="I591" s="50"/>
      <c r="J591" s="50"/>
      <c r="K591" s="52"/>
      <c r="L591" s="50"/>
      <c r="M591" s="53">
        <f t="shared" si="37"/>
        <v>0</v>
      </c>
      <c r="N591" s="21" t="e">
        <f>VLOOKUP(I591,'MÃ '!$A$2:$E$1048576,4,0)</f>
        <v>#N/A</v>
      </c>
      <c r="O591" s="21" t="e">
        <f>VLOOKUP(I591,'MÃ '!$A$2:$E$1048576,5,0)</f>
        <v>#N/A</v>
      </c>
      <c r="P591" s="21" t="str">
        <f t="shared" si="38"/>
        <v>TSG01</v>
      </c>
      <c r="Q591" s="21" t="e">
        <f>DAY(Table01[[#This Row],[NGÀY]])&amp;Table01[[#This Row],[TSG01]]&amp;Table01[[#This Row],[MÃ FAST]]</f>
        <v>#N/A</v>
      </c>
      <c r="R591" s="21" t="e">
        <f>COUNTIF($Q$7:Q591,Q591)&amp;Q591</f>
        <v>#N/A</v>
      </c>
      <c r="S591" s="44">
        <f>IFERROR(VLOOKUP(R591,Table1[[ct2]:[Số lượng]],13,0),0)</f>
        <v>0</v>
      </c>
      <c r="T591" s="45">
        <f>IFERROR(VLOOKUP(R591,Table1[[ct2]:[Giá]],14,0),Table01[[#This Row],[ĐƠN GIÁ]])</f>
        <v>0</v>
      </c>
      <c r="U591" s="45">
        <f t="shared" si="39"/>
        <v>0</v>
      </c>
      <c r="V591" s="32">
        <f t="shared" si="40"/>
        <v>0</v>
      </c>
      <c r="W591" s="45">
        <f>Table01[[#This Row],[THÀNH TIỀN FAST]]-Table01[[#This Row],[THÀNH TIỀN]]</f>
        <v>0</v>
      </c>
      <c r="X591" s="46" t="b">
        <f>Table01[[#This Row],[ĐG FAST]]=Table01[[#This Row],[ĐƠN GIÁ]]</f>
        <v>1</v>
      </c>
      <c r="Y591" s="47" t="b">
        <f>Table01[[#This Row],[THÀNH TIỀN FAST]]=Table01[[#This Row],[THÀNH TIỀN]]</f>
        <v>1</v>
      </c>
      <c r="Z591" s="48"/>
    </row>
    <row r="592" spans="1:26" x14ac:dyDescent="0.2">
      <c r="A592" s="50"/>
      <c r="B592" s="51"/>
      <c r="C592" s="50"/>
      <c r="D592" s="50"/>
      <c r="E592" s="50"/>
      <c r="F592" s="50"/>
      <c r="G592" s="50"/>
      <c r="H592" s="50"/>
      <c r="I592" s="50"/>
      <c r="J592" s="50"/>
      <c r="K592" s="52"/>
      <c r="L592" s="50"/>
      <c r="M592" s="53">
        <f t="shared" si="37"/>
        <v>0</v>
      </c>
      <c r="N592" s="21" t="e">
        <f>VLOOKUP(I592,'MÃ '!$A$2:$E$1048576,4,0)</f>
        <v>#N/A</v>
      </c>
      <c r="O592" s="21" t="e">
        <f>VLOOKUP(I592,'MÃ '!$A$2:$E$1048576,5,0)</f>
        <v>#N/A</v>
      </c>
      <c r="P592" s="21" t="str">
        <f t="shared" si="38"/>
        <v>TSG01</v>
      </c>
      <c r="Q592" s="21" t="e">
        <f>DAY(Table01[[#This Row],[NGÀY]])&amp;Table01[[#This Row],[TSG01]]&amp;Table01[[#This Row],[MÃ FAST]]</f>
        <v>#N/A</v>
      </c>
      <c r="R592" s="21" t="e">
        <f>COUNTIF($Q$7:Q592,Q592)&amp;Q592</f>
        <v>#N/A</v>
      </c>
      <c r="S592" s="44">
        <f>IFERROR(VLOOKUP(R592,Table1[[ct2]:[Số lượng]],13,0),0)</f>
        <v>0</v>
      </c>
      <c r="T592" s="45">
        <f>IFERROR(VLOOKUP(R592,Table1[[ct2]:[Giá]],14,0),Table01[[#This Row],[ĐƠN GIÁ]])</f>
        <v>0</v>
      </c>
      <c r="U592" s="45">
        <f t="shared" si="39"/>
        <v>0</v>
      </c>
      <c r="V592" s="32">
        <f t="shared" si="40"/>
        <v>0</v>
      </c>
      <c r="W592" s="45">
        <f>Table01[[#This Row],[THÀNH TIỀN FAST]]-Table01[[#This Row],[THÀNH TIỀN]]</f>
        <v>0</v>
      </c>
      <c r="X592" s="46" t="b">
        <f>Table01[[#This Row],[ĐG FAST]]=Table01[[#This Row],[ĐƠN GIÁ]]</f>
        <v>1</v>
      </c>
      <c r="Y592" s="47" t="b">
        <f>Table01[[#This Row],[THÀNH TIỀN FAST]]=Table01[[#This Row],[THÀNH TIỀN]]</f>
        <v>1</v>
      </c>
      <c r="Z592" s="48"/>
    </row>
    <row r="593" spans="1:26" x14ac:dyDescent="0.2">
      <c r="A593" s="50"/>
      <c r="B593" s="51"/>
      <c r="C593" s="50"/>
      <c r="D593" s="50"/>
      <c r="E593" s="50"/>
      <c r="F593" s="50"/>
      <c r="G593" s="50"/>
      <c r="H593" s="50"/>
      <c r="I593" s="50"/>
      <c r="J593" s="50"/>
      <c r="K593" s="52"/>
      <c r="L593" s="50"/>
      <c r="M593" s="53">
        <f t="shared" si="37"/>
        <v>0</v>
      </c>
      <c r="N593" s="21" t="e">
        <f>VLOOKUP(I593,'MÃ '!$A$2:$E$1048576,4,0)</f>
        <v>#N/A</v>
      </c>
      <c r="O593" s="21" t="e">
        <f>VLOOKUP(I593,'MÃ '!$A$2:$E$1048576,5,0)</f>
        <v>#N/A</v>
      </c>
      <c r="P593" s="21" t="str">
        <f t="shared" si="38"/>
        <v>TSG01</v>
      </c>
      <c r="Q593" s="21" t="e">
        <f>DAY(Table01[[#This Row],[NGÀY]])&amp;Table01[[#This Row],[TSG01]]&amp;Table01[[#This Row],[MÃ FAST]]</f>
        <v>#N/A</v>
      </c>
      <c r="R593" s="21" t="e">
        <f>COUNTIF($Q$7:Q593,Q593)&amp;Q593</f>
        <v>#N/A</v>
      </c>
      <c r="S593" s="44">
        <f>IFERROR(VLOOKUP(R593,Table1[[ct2]:[Số lượng]],13,0),0)</f>
        <v>0</v>
      </c>
      <c r="T593" s="45">
        <f>IFERROR(VLOOKUP(R593,Table1[[ct2]:[Giá]],14,0),Table01[[#This Row],[ĐƠN GIÁ]])</f>
        <v>0</v>
      </c>
      <c r="U593" s="45">
        <f t="shared" si="39"/>
        <v>0</v>
      </c>
      <c r="V593" s="32">
        <f t="shared" si="40"/>
        <v>0</v>
      </c>
      <c r="W593" s="45">
        <f>Table01[[#This Row],[THÀNH TIỀN FAST]]-Table01[[#This Row],[THÀNH TIỀN]]</f>
        <v>0</v>
      </c>
      <c r="X593" s="46" t="b">
        <f>Table01[[#This Row],[ĐG FAST]]=Table01[[#This Row],[ĐƠN GIÁ]]</f>
        <v>1</v>
      </c>
      <c r="Y593" s="47" t="b">
        <f>Table01[[#This Row],[THÀNH TIỀN FAST]]=Table01[[#This Row],[THÀNH TIỀN]]</f>
        <v>1</v>
      </c>
      <c r="Z593" s="48"/>
    </row>
    <row r="594" spans="1:26" x14ac:dyDescent="0.2">
      <c r="A594" s="50"/>
      <c r="B594" s="51"/>
      <c r="C594" s="50"/>
      <c r="D594" s="50"/>
      <c r="E594" s="50"/>
      <c r="F594" s="50"/>
      <c r="G594" s="50"/>
      <c r="H594" s="50"/>
      <c r="I594" s="50"/>
      <c r="J594" s="50"/>
      <c r="K594" s="52"/>
      <c r="L594" s="50"/>
      <c r="M594" s="53">
        <f t="shared" si="37"/>
        <v>0</v>
      </c>
      <c r="N594" s="21" t="e">
        <f>VLOOKUP(I594,'MÃ '!$A$2:$E$1048576,4,0)</f>
        <v>#N/A</v>
      </c>
      <c r="O594" s="21" t="e">
        <f>VLOOKUP(I594,'MÃ '!$A$2:$E$1048576,5,0)</f>
        <v>#N/A</v>
      </c>
      <c r="P594" s="21" t="str">
        <f t="shared" si="38"/>
        <v>TSG01</v>
      </c>
      <c r="Q594" s="21" t="e">
        <f>DAY(Table01[[#This Row],[NGÀY]])&amp;Table01[[#This Row],[TSG01]]&amp;Table01[[#This Row],[MÃ FAST]]</f>
        <v>#N/A</v>
      </c>
      <c r="R594" s="21" t="e">
        <f>COUNTIF($Q$7:Q594,Q594)&amp;Q594</f>
        <v>#N/A</v>
      </c>
      <c r="S594" s="44">
        <f>IFERROR(VLOOKUP(R594,Table1[[ct2]:[Số lượng]],13,0),0)</f>
        <v>0</v>
      </c>
      <c r="T594" s="45">
        <f>IFERROR(VLOOKUP(R594,Table1[[ct2]:[Giá]],14,0),Table01[[#This Row],[ĐƠN GIÁ]])</f>
        <v>0</v>
      </c>
      <c r="U594" s="45">
        <f t="shared" si="39"/>
        <v>0</v>
      </c>
      <c r="V594" s="32">
        <f t="shared" si="40"/>
        <v>0</v>
      </c>
      <c r="W594" s="45">
        <f>Table01[[#This Row],[THÀNH TIỀN FAST]]-Table01[[#This Row],[THÀNH TIỀN]]</f>
        <v>0</v>
      </c>
      <c r="X594" s="46" t="b">
        <f>Table01[[#This Row],[ĐG FAST]]=Table01[[#This Row],[ĐƠN GIÁ]]</f>
        <v>1</v>
      </c>
      <c r="Y594" s="47" t="b">
        <f>Table01[[#This Row],[THÀNH TIỀN FAST]]=Table01[[#This Row],[THÀNH TIỀN]]</f>
        <v>1</v>
      </c>
      <c r="Z594" s="48"/>
    </row>
    <row r="595" spans="1:26" x14ac:dyDescent="0.2">
      <c r="A595" s="50"/>
      <c r="B595" s="51"/>
      <c r="C595" s="50"/>
      <c r="D595" s="50"/>
      <c r="E595" s="50"/>
      <c r="F595" s="50"/>
      <c r="G595" s="50"/>
      <c r="H595" s="50"/>
      <c r="I595" s="50"/>
      <c r="J595" s="50"/>
      <c r="K595" s="52"/>
      <c r="L595" s="50"/>
      <c r="M595" s="53">
        <f t="shared" si="37"/>
        <v>0</v>
      </c>
      <c r="N595" s="21" t="e">
        <f>VLOOKUP(I595,'MÃ '!$A$2:$E$1048576,4,0)</f>
        <v>#N/A</v>
      </c>
      <c r="O595" s="21" t="e">
        <f>VLOOKUP(I595,'MÃ '!$A$2:$E$1048576,5,0)</f>
        <v>#N/A</v>
      </c>
      <c r="P595" s="21" t="str">
        <f t="shared" si="38"/>
        <v>TSG01</v>
      </c>
      <c r="Q595" s="21" t="e">
        <f>DAY(Table01[[#This Row],[NGÀY]])&amp;Table01[[#This Row],[TSG01]]&amp;Table01[[#This Row],[MÃ FAST]]</f>
        <v>#N/A</v>
      </c>
      <c r="R595" s="21" t="e">
        <f>COUNTIF($Q$7:Q595,Q595)&amp;Q595</f>
        <v>#N/A</v>
      </c>
      <c r="S595" s="44">
        <f>IFERROR(VLOOKUP(R595,Table1[[ct2]:[Số lượng]],13,0),0)</f>
        <v>0</v>
      </c>
      <c r="T595" s="45">
        <f>IFERROR(VLOOKUP(R595,Table1[[ct2]:[Giá]],14,0),Table01[[#This Row],[ĐƠN GIÁ]])</f>
        <v>0</v>
      </c>
      <c r="U595" s="45">
        <f t="shared" si="39"/>
        <v>0</v>
      </c>
      <c r="V595" s="32">
        <f t="shared" si="40"/>
        <v>0</v>
      </c>
      <c r="W595" s="45">
        <f>Table01[[#This Row],[THÀNH TIỀN FAST]]-Table01[[#This Row],[THÀNH TIỀN]]</f>
        <v>0</v>
      </c>
      <c r="X595" s="46" t="b">
        <f>Table01[[#This Row],[ĐG FAST]]=Table01[[#This Row],[ĐƠN GIÁ]]</f>
        <v>1</v>
      </c>
      <c r="Y595" s="47" t="b">
        <f>Table01[[#This Row],[THÀNH TIỀN FAST]]=Table01[[#This Row],[THÀNH TIỀN]]</f>
        <v>1</v>
      </c>
      <c r="Z595" s="48"/>
    </row>
    <row r="596" spans="1:26" x14ac:dyDescent="0.2">
      <c r="A596" s="50"/>
      <c r="B596" s="51"/>
      <c r="C596" s="50"/>
      <c r="D596" s="50"/>
      <c r="E596" s="50"/>
      <c r="F596" s="50"/>
      <c r="G596" s="50"/>
      <c r="H596" s="50"/>
      <c r="I596" s="50"/>
      <c r="J596" s="50"/>
      <c r="K596" s="52"/>
      <c r="L596" s="50"/>
      <c r="M596" s="53">
        <f t="shared" si="37"/>
        <v>0</v>
      </c>
      <c r="N596" s="21" t="e">
        <f>VLOOKUP(I596,'MÃ '!$A$2:$E$1048576,4,0)</f>
        <v>#N/A</v>
      </c>
      <c r="O596" s="21" t="e">
        <f>VLOOKUP(I596,'MÃ '!$A$2:$E$1048576,5,0)</f>
        <v>#N/A</v>
      </c>
      <c r="P596" s="21" t="str">
        <f t="shared" si="38"/>
        <v>TSG01</v>
      </c>
      <c r="Q596" s="21" t="e">
        <f>DAY(Table01[[#This Row],[NGÀY]])&amp;Table01[[#This Row],[TSG01]]&amp;Table01[[#This Row],[MÃ FAST]]</f>
        <v>#N/A</v>
      </c>
      <c r="R596" s="21" t="e">
        <f>COUNTIF($Q$7:Q596,Q596)&amp;Q596</f>
        <v>#N/A</v>
      </c>
      <c r="S596" s="44">
        <f>IFERROR(VLOOKUP(R596,Table1[[ct2]:[Số lượng]],13,0),0)</f>
        <v>0</v>
      </c>
      <c r="T596" s="45">
        <f>IFERROR(VLOOKUP(R596,Table1[[ct2]:[Giá]],14,0),Table01[[#This Row],[ĐƠN GIÁ]])</f>
        <v>0</v>
      </c>
      <c r="U596" s="45">
        <f t="shared" si="39"/>
        <v>0</v>
      </c>
      <c r="V596" s="32">
        <f t="shared" si="40"/>
        <v>0</v>
      </c>
      <c r="W596" s="45">
        <f>Table01[[#This Row],[THÀNH TIỀN FAST]]-Table01[[#This Row],[THÀNH TIỀN]]</f>
        <v>0</v>
      </c>
      <c r="X596" s="46" t="b">
        <f>Table01[[#This Row],[ĐG FAST]]=Table01[[#This Row],[ĐƠN GIÁ]]</f>
        <v>1</v>
      </c>
      <c r="Y596" s="47" t="b">
        <f>Table01[[#This Row],[THÀNH TIỀN FAST]]=Table01[[#This Row],[THÀNH TIỀN]]</f>
        <v>1</v>
      </c>
      <c r="Z596" s="48"/>
    </row>
    <row r="597" spans="1:26" x14ac:dyDescent="0.2">
      <c r="A597" s="50"/>
      <c r="B597" s="51"/>
      <c r="C597" s="50"/>
      <c r="D597" s="50"/>
      <c r="E597" s="50"/>
      <c r="F597" s="50"/>
      <c r="G597" s="50"/>
      <c r="H597" s="50"/>
      <c r="I597" s="50"/>
      <c r="J597" s="50"/>
      <c r="K597" s="52"/>
      <c r="L597" s="50"/>
      <c r="M597" s="53">
        <f t="shared" si="37"/>
        <v>0</v>
      </c>
      <c r="N597" s="21" t="e">
        <f>VLOOKUP(I597,'MÃ '!$A$2:$E$1048576,4,0)</f>
        <v>#N/A</v>
      </c>
      <c r="O597" s="21" t="e">
        <f>VLOOKUP(I597,'MÃ '!$A$2:$E$1048576,5,0)</f>
        <v>#N/A</v>
      </c>
      <c r="P597" s="21" t="str">
        <f t="shared" si="38"/>
        <v>TSG01</v>
      </c>
      <c r="Q597" s="21" t="e">
        <f>DAY(Table01[[#This Row],[NGÀY]])&amp;Table01[[#This Row],[TSG01]]&amp;Table01[[#This Row],[MÃ FAST]]</f>
        <v>#N/A</v>
      </c>
      <c r="R597" s="21" t="e">
        <f>COUNTIF($Q$7:Q597,Q597)&amp;Q597</f>
        <v>#N/A</v>
      </c>
      <c r="S597" s="44">
        <f>IFERROR(VLOOKUP(R597,Table1[[ct2]:[Số lượng]],13,0),0)</f>
        <v>0</v>
      </c>
      <c r="T597" s="45">
        <f>IFERROR(VLOOKUP(R597,Table1[[ct2]:[Giá]],14,0),Table01[[#This Row],[ĐƠN GIÁ]])</f>
        <v>0</v>
      </c>
      <c r="U597" s="45">
        <f t="shared" si="39"/>
        <v>0</v>
      </c>
      <c r="V597" s="32">
        <f t="shared" si="40"/>
        <v>0</v>
      </c>
      <c r="W597" s="45">
        <f>Table01[[#This Row],[THÀNH TIỀN FAST]]-Table01[[#This Row],[THÀNH TIỀN]]</f>
        <v>0</v>
      </c>
      <c r="X597" s="46" t="b">
        <f>Table01[[#This Row],[ĐG FAST]]=Table01[[#This Row],[ĐƠN GIÁ]]</f>
        <v>1</v>
      </c>
      <c r="Y597" s="47" t="b">
        <f>Table01[[#This Row],[THÀNH TIỀN FAST]]=Table01[[#This Row],[THÀNH TIỀN]]</f>
        <v>1</v>
      </c>
      <c r="Z597" s="48"/>
    </row>
    <row r="598" spans="1:26" x14ac:dyDescent="0.2">
      <c r="A598" s="50"/>
      <c r="B598" s="51"/>
      <c r="C598" s="50"/>
      <c r="D598" s="50"/>
      <c r="E598" s="50"/>
      <c r="F598" s="50"/>
      <c r="G598" s="50"/>
      <c r="H598" s="50"/>
      <c r="I598" s="50"/>
      <c r="J598" s="50"/>
      <c r="K598" s="52"/>
      <c r="L598" s="50"/>
      <c r="M598" s="53">
        <f t="shared" si="37"/>
        <v>0</v>
      </c>
      <c r="N598" s="21" t="e">
        <f>VLOOKUP(I598,'MÃ '!$A$2:$E$1048576,4,0)</f>
        <v>#N/A</v>
      </c>
      <c r="O598" s="21" t="e">
        <f>VLOOKUP(I598,'MÃ '!$A$2:$E$1048576,5,0)</f>
        <v>#N/A</v>
      </c>
      <c r="P598" s="21" t="str">
        <f t="shared" si="38"/>
        <v>TSG01</v>
      </c>
      <c r="Q598" s="21" t="e">
        <f>DAY(Table01[[#This Row],[NGÀY]])&amp;Table01[[#This Row],[TSG01]]&amp;Table01[[#This Row],[MÃ FAST]]</f>
        <v>#N/A</v>
      </c>
      <c r="R598" s="21" t="e">
        <f>COUNTIF($Q$7:Q598,Q598)&amp;Q598</f>
        <v>#N/A</v>
      </c>
      <c r="S598" s="44">
        <f>IFERROR(VLOOKUP(R598,Table1[[ct2]:[Số lượng]],13,0),0)</f>
        <v>0</v>
      </c>
      <c r="T598" s="45">
        <f>IFERROR(VLOOKUP(R598,Table1[[ct2]:[Giá]],14,0),Table01[[#This Row],[ĐƠN GIÁ]])</f>
        <v>0</v>
      </c>
      <c r="U598" s="45">
        <f t="shared" si="39"/>
        <v>0</v>
      </c>
      <c r="V598" s="32">
        <f t="shared" si="40"/>
        <v>0</v>
      </c>
      <c r="W598" s="45">
        <f>Table01[[#This Row],[THÀNH TIỀN FAST]]-Table01[[#This Row],[THÀNH TIỀN]]</f>
        <v>0</v>
      </c>
      <c r="X598" s="46" t="b">
        <f>Table01[[#This Row],[ĐG FAST]]=Table01[[#This Row],[ĐƠN GIÁ]]</f>
        <v>1</v>
      </c>
      <c r="Y598" s="47" t="b">
        <f>Table01[[#This Row],[THÀNH TIỀN FAST]]=Table01[[#This Row],[THÀNH TIỀN]]</f>
        <v>1</v>
      </c>
      <c r="Z598" s="48"/>
    </row>
    <row r="599" spans="1:26" x14ac:dyDescent="0.2">
      <c r="A599" s="50"/>
      <c r="B599" s="51"/>
      <c r="C599" s="50"/>
      <c r="D599" s="50"/>
      <c r="E599" s="50"/>
      <c r="F599" s="50"/>
      <c r="G599" s="50"/>
      <c r="H599" s="50"/>
      <c r="I599" s="50"/>
      <c r="J599" s="50"/>
      <c r="K599" s="52"/>
      <c r="L599" s="50"/>
      <c r="M599" s="53">
        <f t="shared" si="37"/>
        <v>0</v>
      </c>
      <c r="N599" s="21" t="e">
        <f>VLOOKUP(I599,'MÃ '!$A$2:$E$1048576,4,0)</f>
        <v>#N/A</v>
      </c>
      <c r="O599" s="21" t="e">
        <f>VLOOKUP(I599,'MÃ '!$A$2:$E$1048576,5,0)</f>
        <v>#N/A</v>
      </c>
      <c r="P599" s="21" t="str">
        <f t="shared" si="38"/>
        <v>TSG01</v>
      </c>
      <c r="Q599" s="21" t="e">
        <f>DAY(Table01[[#This Row],[NGÀY]])&amp;Table01[[#This Row],[TSG01]]&amp;Table01[[#This Row],[MÃ FAST]]</f>
        <v>#N/A</v>
      </c>
      <c r="R599" s="21" t="e">
        <f>COUNTIF($Q$7:Q599,Q599)&amp;Q599</f>
        <v>#N/A</v>
      </c>
      <c r="S599" s="44">
        <f>IFERROR(VLOOKUP(R599,Table1[[ct2]:[Số lượng]],13,0),0)</f>
        <v>0</v>
      </c>
      <c r="T599" s="45">
        <f>IFERROR(VLOOKUP(R599,Table1[[ct2]:[Giá]],14,0),Table01[[#This Row],[ĐƠN GIÁ]])</f>
        <v>0</v>
      </c>
      <c r="U599" s="45">
        <f t="shared" si="39"/>
        <v>0</v>
      </c>
      <c r="V599" s="32">
        <f t="shared" si="40"/>
        <v>0</v>
      </c>
      <c r="W599" s="45">
        <f>Table01[[#This Row],[THÀNH TIỀN FAST]]-Table01[[#This Row],[THÀNH TIỀN]]</f>
        <v>0</v>
      </c>
      <c r="X599" s="46" t="b">
        <f>Table01[[#This Row],[ĐG FAST]]=Table01[[#This Row],[ĐƠN GIÁ]]</f>
        <v>1</v>
      </c>
      <c r="Y599" s="47" t="b">
        <f>Table01[[#This Row],[THÀNH TIỀN FAST]]=Table01[[#This Row],[THÀNH TIỀN]]</f>
        <v>1</v>
      </c>
      <c r="Z599" s="48"/>
    </row>
    <row r="600" spans="1:26" x14ac:dyDescent="0.2">
      <c r="A600" s="50"/>
      <c r="B600" s="51"/>
      <c r="C600" s="50"/>
      <c r="D600" s="50"/>
      <c r="E600" s="50"/>
      <c r="F600" s="50"/>
      <c r="G600" s="50"/>
      <c r="H600" s="50"/>
      <c r="I600" s="50"/>
      <c r="J600" s="50"/>
      <c r="K600" s="52"/>
      <c r="L600" s="50"/>
      <c r="M600" s="53">
        <f t="shared" si="37"/>
        <v>0</v>
      </c>
      <c r="N600" s="21" t="e">
        <f>VLOOKUP(I600,'MÃ '!$A$2:$E$1048576,4,0)</f>
        <v>#N/A</v>
      </c>
      <c r="O600" s="21" t="e">
        <f>VLOOKUP(I600,'MÃ '!$A$2:$E$1048576,5,0)</f>
        <v>#N/A</v>
      </c>
      <c r="P600" s="21" t="str">
        <f t="shared" si="38"/>
        <v>TSG01</v>
      </c>
      <c r="Q600" s="21" t="e">
        <f>DAY(Table01[[#This Row],[NGÀY]])&amp;Table01[[#This Row],[TSG01]]&amp;Table01[[#This Row],[MÃ FAST]]</f>
        <v>#N/A</v>
      </c>
      <c r="R600" s="21" t="e">
        <f>COUNTIF($Q$7:Q600,Q600)&amp;Q600</f>
        <v>#N/A</v>
      </c>
      <c r="S600" s="44">
        <f>IFERROR(VLOOKUP(R600,Table1[[ct2]:[Số lượng]],13,0),0)</f>
        <v>0</v>
      </c>
      <c r="T600" s="45">
        <f>IFERROR(VLOOKUP(R600,Table1[[ct2]:[Giá]],14,0),Table01[[#This Row],[ĐƠN GIÁ]])</f>
        <v>0</v>
      </c>
      <c r="U600" s="45">
        <f t="shared" si="39"/>
        <v>0</v>
      </c>
      <c r="V600" s="32">
        <f t="shared" si="40"/>
        <v>0</v>
      </c>
      <c r="W600" s="45">
        <f>Table01[[#This Row],[THÀNH TIỀN FAST]]-Table01[[#This Row],[THÀNH TIỀN]]</f>
        <v>0</v>
      </c>
      <c r="X600" s="46" t="b">
        <f>Table01[[#This Row],[ĐG FAST]]=Table01[[#This Row],[ĐƠN GIÁ]]</f>
        <v>1</v>
      </c>
      <c r="Y600" s="47" t="b">
        <f>Table01[[#This Row],[THÀNH TIỀN FAST]]=Table01[[#This Row],[THÀNH TIỀN]]</f>
        <v>1</v>
      </c>
      <c r="Z600" s="48"/>
    </row>
    <row r="601" spans="1:26" x14ac:dyDescent="0.2">
      <c r="A601" s="50"/>
      <c r="B601" s="51"/>
      <c r="C601" s="50"/>
      <c r="D601" s="50"/>
      <c r="E601" s="50"/>
      <c r="F601" s="50"/>
      <c r="G601" s="50"/>
      <c r="H601" s="50"/>
      <c r="I601" s="50"/>
      <c r="J601" s="50"/>
      <c r="K601" s="52"/>
      <c r="L601" s="50"/>
      <c r="M601" s="53">
        <f t="shared" si="37"/>
        <v>0</v>
      </c>
      <c r="N601" s="21" t="e">
        <f>VLOOKUP(I601,'MÃ '!$A$2:$E$1048576,4,0)</f>
        <v>#N/A</v>
      </c>
      <c r="O601" s="21" t="e">
        <f>VLOOKUP(I601,'MÃ '!$A$2:$E$1048576,5,0)</f>
        <v>#N/A</v>
      </c>
      <c r="P601" s="21" t="str">
        <f t="shared" si="38"/>
        <v>TSG01</v>
      </c>
      <c r="Q601" s="21" t="e">
        <f>DAY(Table01[[#This Row],[NGÀY]])&amp;Table01[[#This Row],[TSG01]]&amp;Table01[[#This Row],[MÃ FAST]]</f>
        <v>#N/A</v>
      </c>
      <c r="R601" s="21" t="e">
        <f>COUNTIF($Q$7:Q601,Q601)&amp;Q601</f>
        <v>#N/A</v>
      </c>
      <c r="S601" s="44">
        <f>IFERROR(VLOOKUP(R601,Table1[[ct2]:[Số lượng]],13,0),0)</f>
        <v>0</v>
      </c>
      <c r="T601" s="45">
        <f>IFERROR(VLOOKUP(R601,Table1[[ct2]:[Giá]],14,0),Table01[[#This Row],[ĐƠN GIÁ]])</f>
        <v>0</v>
      </c>
      <c r="U601" s="45">
        <f t="shared" si="39"/>
        <v>0</v>
      </c>
      <c r="V601" s="32">
        <f t="shared" si="40"/>
        <v>0</v>
      </c>
      <c r="W601" s="45">
        <f>Table01[[#This Row],[THÀNH TIỀN FAST]]-Table01[[#This Row],[THÀNH TIỀN]]</f>
        <v>0</v>
      </c>
      <c r="X601" s="46" t="b">
        <f>Table01[[#This Row],[ĐG FAST]]=Table01[[#This Row],[ĐƠN GIÁ]]</f>
        <v>1</v>
      </c>
      <c r="Y601" s="47" t="b">
        <f>Table01[[#This Row],[THÀNH TIỀN FAST]]=Table01[[#This Row],[THÀNH TIỀN]]</f>
        <v>1</v>
      </c>
      <c r="Z601" s="48"/>
    </row>
    <row r="602" spans="1:26" x14ac:dyDescent="0.2">
      <c r="A602" s="50"/>
      <c r="B602" s="51"/>
      <c r="C602" s="50"/>
      <c r="D602" s="50"/>
      <c r="E602" s="50"/>
      <c r="F602" s="50"/>
      <c r="G602" s="50"/>
      <c r="H602" s="50"/>
      <c r="I602" s="50"/>
      <c r="J602" s="50"/>
      <c r="K602" s="52"/>
      <c r="L602" s="50"/>
      <c r="M602" s="53">
        <f t="shared" si="37"/>
        <v>0</v>
      </c>
      <c r="N602" s="21" t="e">
        <f>VLOOKUP(I602,'MÃ '!$A$2:$E$1048576,4,0)</f>
        <v>#N/A</v>
      </c>
      <c r="O602" s="21" t="e">
        <f>VLOOKUP(I602,'MÃ '!$A$2:$E$1048576,5,0)</f>
        <v>#N/A</v>
      </c>
      <c r="P602" s="21" t="str">
        <f t="shared" si="38"/>
        <v>TSG01</v>
      </c>
      <c r="Q602" s="21" t="e">
        <f>DAY(Table01[[#This Row],[NGÀY]])&amp;Table01[[#This Row],[TSG01]]&amp;Table01[[#This Row],[MÃ FAST]]</f>
        <v>#N/A</v>
      </c>
      <c r="R602" s="21" t="e">
        <f>COUNTIF($Q$7:Q602,Q602)&amp;Q602</f>
        <v>#N/A</v>
      </c>
      <c r="S602" s="44">
        <f>IFERROR(VLOOKUP(R602,Table1[[ct2]:[Số lượng]],13,0),0)</f>
        <v>0</v>
      </c>
      <c r="T602" s="45">
        <f>IFERROR(VLOOKUP(R602,Table1[[ct2]:[Giá]],14,0),Table01[[#This Row],[ĐƠN GIÁ]])</f>
        <v>0</v>
      </c>
      <c r="U602" s="45">
        <f t="shared" si="39"/>
        <v>0</v>
      </c>
      <c r="V602" s="32">
        <f t="shared" si="40"/>
        <v>0</v>
      </c>
      <c r="W602" s="45">
        <f>Table01[[#This Row],[THÀNH TIỀN FAST]]-Table01[[#This Row],[THÀNH TIỀN]]</f>
        <v>0</v>
      </c>
      <c r="X602" s="46" t="b">
        <f>Table01[[#This Row],[ĐG FAST]]=Table01[[#This Row],[ĐƠN GIÁ]]</f>
        <v>1</v>
      </c>
      <c r="Y602" s="47" t="b">
        <f>Table01[[#This Row],[THÀNH TIỀN FAST]]=Table01[[#This Row],[THÀNH TIỀN]]</f>
        <v>1</v>
      </c>
      <c r="Z602" s="48"/>
    </row>
    <row r="603" spans="1:26" x14ac:dyDescent="0.2">
      <c r="A603" s="50"/>
      <c r="B603" s="51"/>
      <c r="C603" s="50"/>
      <c r="D603" s="50"/>
      <c r="E603" s="50"/>
      <c r="F603" s="50"/>
      <c r="G603" s="50"/>
      <c r="H603" s="50"/>
      <c r="I603" s="50"/>
      <c r="J603" s="50"/>
      <c r="K603" s="52"/>
      <c r="L603" s="50"/>
      <c r="M603" s="53">
        <f t="shared" si="37"/>
        <v>0</v>
      </c>
      <c r="N603" s="21" t="e">
        <f>VLOOKUP(I603,'MÃ '!$A$2:$E$1048576,4,0)</f>
        <v>#N/A</v>
      </c>
      <c r="O603" s="21" t="e">
        <f>VLOOKUP(I603,'MÃ '!$A$2:$E$1048576,5,0)</f>
        <v>#N/A</v>
      </c>
      <c r="P603" s="21" t="str">
        <f t="shared" si="38"/>
        <v>TSG01</v>
      </c>
      <c r="Q603" s="21" t="e">
        <f>DAY(Table01[[#This Row],[NGÀY]])&amp;Table01[[#This Row],[TSG01]]&amp;Table01[[#This Row],[MÃ FAST]]</f>
        <v>#N/A</v>
      </c>
      <c r="R603" s="21" t="e">
        <f>COUNTIF($Q$7:Q603,Q603)&amp;Q603</f>
        <v>#N/A</v>
      </c>
      <c r="S603" s="44">
        <f>IFERROR(VLOOKUP(R603,Table1[[ct2]:[Số lượng]],13,0),0)</f>
        <v>0</v>
      </c>
      <c r="T603" s="45">
        <f>IFERROR(VLOOKUP(R603,Table1[[ct2]:[Giá]],14,0),Table01[[#This Row],[ĐƠN GIÁ]])</f>
        <v>0</v>
      </c>
      <c r="U603" s="45">
        <f t="shared" si="39"/>
        <v>0</v>
      </c>
      <c r="V603" s="32">
        <f t="shared" si="40"/>
        <v>0</v>
      </c>
      <c r="W603" s="45">
        <f>Table01[[#This Row],[THÀNH TIỀN FAST]]-Table01[[#This Row],[THÀNH TIỀN]]</f>
        <v>0</v>
      </c>
      <c r="X603" s="46" t="b">
        <f>Table01[[#This Row],[ĐG FAST]]=Table01[[#This Row],[ĐƠN GIÁ]]</f>
        <v>1</v>
      </c>
      <c r="Y603" s="47" t="b">
        <f>Table01[[#This Row],[THÀNH TIỀN FAST]]=Table01[[#This Row],[THÀNH TIỀN]]</f>
        <v>1</v>
      </c>
      <c r="Z603" s="48"/>
    </row>
    <row r="604" spans="1:26" x14ac:dyDescent="0.2">
      <c r="A604" s="50"/>
      <c r="B604" s="51"/>
      <c r="C604" s="50"/>
      <c r="D604" s="50"/>
      <c r="E604" s="50"/>
      <c r="F604" s="50"/>
      <c r="G604" s="50"/>
      <c r="H604" s="50"/>
      <c r="I604" s="50"/>
      <c r="J604" s="50"/>
      <c r="K604" s="52"/>
      <c r="L604" s="50"/>
      <c r="M604" s="53">
        <f t="shared" si="37"/>
        <v>0</v>
      </c>
      <c r="N604" s="21" t="e">
        <f>VLOOKUP(I604,'MÃ '!$A$2:$E$1048576,4,0)</f>
        <v>#N/A</v>
      </c>
      <c r="O604" s="21" t="e">
        <f>VLOOKUP(I604,'MÃ '!$A$2:$E$1048576,5,0)</f>
        <v>#N/A</v>
      </c>
      <c r="P604" s="21" t="str">
        <f t="shared" si="38"/>
        <v>TSG01</v>
      </c>
      <c r="Q604" s="21" t="e">
        <f>DAY(Table01[[#This Row],[NGÀY]])&amp;Table01[[#This Row],[TSG01]]&amp;Table01[[#This Row],[MÃ FAST]]</f>
        <v>#N/A</v>
      </c>
      <c r="R604" s="21" t="e">
        <f>COUNTIF($Q$7:Q604,Q604)&amp;Q604</f>
        <v>#N/A</v>
      </c>
      <c r="S604" s="44">
        <f>IFERROR(VLOOKUP(R604,Table1[[ct2]:[Số lượng]],13,0),0)</f>
        <v>0</v>
      </c>
      <c r="T604" s="45">
        <f>IFERROR(VLOOKUP(R604,Table1[[ct2]:[Giá]],14,0),Table01[[#This Row],[ĐƠN GIÁ]])</f>
        <v>0</v>
      </c>
      <c r="U604" s="45">
        <f t="shared" si="39"/>
        <v>0</v>
      </c>
      <c r="V604" s="32">
        <f t="shared" si="40"/>
        <v>0</v>
      </c>
      <c r="W604" s="45">
        <f>Table01[[#This Row],[THÀNH TIỀN FAST]]-Table01[[#This Row],[THÀNH TIỀN]]</f>
        <v>0</v>
      </c>
      <c r="X604" s="46" t="b">
        <f>Table01[[#This Row],[ĐG FAST]]=Table01[[#This Row],[ĐƠN GIÁ]]</f>
        <v>1</v>
      </c>
      <c r="Y604" s="47" t="b">
        <f>Table01[[#This Row],[THÀNH TIỀN FAST]]=Table01[[#This Row],[THÀNH TIỀN]]</f>
        <v>1</v>
      </c>
      <c r="Z604" s="48"/>
    </row>
    <row r="605" spans="1:26" x14ac:dyDescent="0.2">
      <c r="A605" s="50"/>
      <c r="B605" s="51"/>
      <c r="C605" s="50"/>
      <c r="D605" s="50"/>
      <c r="E605" s="50"/>
      <c r="F605" s="50"/>
      <c r="G605" s="50"/>
      <c r="H605" s="50"/>
      <c r="I605" s="50"/>
      <c r="J605" s="50"/>
      <c r="K605" s="52"/>
      <c r="L605" s="50"/>
      <c r="M605" s="53">
        <f t="shared" si="37"/>
        <v>0</v>
      </c>
      <c r="N605" s="21" t="e">
        <f>VLOOKUP(I605,'MÃ '!$A$2:$E$1048576,4,0)</f>
        <v>#N/A</v>
      </c>
      <c r="O605" s="21" t="e">
        <f>VLOOKUP(I605,'MÃ '!$A$2:$E$1048576,5,0)</f>
        <v>#N/A</v>
      </c>
      <c r="P605" s="21" t="str">
        <f t="shared" si="38"/>
        <v>TSG01</v>
      </c>
      <c r="Q605" s="21" t="e">
        <f>DAY(Table01[[#This Row],[NGÀY]])&amp;Table01[[#This Row],[TSG01]]&amp;Table01[[#This Row],[MÃ FAST]]</f>
        <v>#N/A</v>
      </c>
      <c r="R605" s="21" t="e">
        <f>COUNTIF($Q$7:Q605,Q605)&amp;Q605</f>
        <v>#N/A</v>
      </c>
      <c r="S605" s="44">
        <f>IFERROR(VLOOKUP(R605,Table1[[ct2]:[Số lượng]],13,0),0)</f>
        <v>0</v>
      </c>
      <c r="T605" s="45">
        <f>IFERROR(VLOOKUP(R605,Table1[[ct2]:[Giá]],14,0),Table01[[#This Row],[ĐƠN GIÁ]])</f>
        <v>0</v>
      </c>
      <c r="U605" s="45">
        <f t="shared" si="39"/>
        <v>0</v>
      </c>
      <c r="V605" s="32">
        <f t="shared" si="40"/>
        <v>0</v>
      </c>
      <c r="W605" s="45">
        <f>Table01[[#This Row],[THÀNH TIỀN FAST]]-Table01[[#This Row],[THÀNH TIỀN]]</f>
        <v>0</v>
      </c>
      <c r="X605" s="46" t="b">
        <f>Table01[[#This Row],[ĐG FAST]]=Table01[[#This Row],[ĐƠN GIÁ]]</f>
        <v>1</v>
      </c>
      <c r="Y605" s="47" t="b">
        <f>Table01[[#This Row],[THÀNH TIỀN FAST]]=Table01[[#This Row],[THÀNH TIỀN]]</f>
        <v>1</v>
      </c>
      <c r="Z605" s="48"/>
    </row>
    <row r="606" spans="1:26" x14ac:dyDescent="0.2">
      <c r="A606" s="50"/>
      <c r="B606" s="51"/>
      <c r="C606" s="50"/>
      <c r="D606" s="50"/>
      <c r="E606" s="50"/>
      <c r="F606" s="50"/>
      <c r="G606" s="50"/>
      <c r="H606" s="50"/>
      <c r="I606" s="50"/>
      <c r="J606" s="50"/>
      <c r="K606" s="52"/>
      <c r="L606" s="50"/>
      <c r="M606" s="53">
        <f t="shared" si="37"/>
        <v>0</v>
      </c>
      <c r="N606" s="21" t="e">
        <f>VLOOKUP(I606,'MÃ '!$A$2:$E$1048576,4,0)</f>
        <v>#N/A</v>
      </c>
      <c r="O606" s="21" t="e">
        <f>VLOOKUP(I606,'MÃ '!$A$2:$E$1048576,5,0)</f>
        <v>#N/A</v>
      </c>
      <c r="P606" s="21" t="str">
        <f t="shared" si="38"/>
        <v>TSG01</v>
      </c>
      <c r="Q606" s="21" t="e">
        <f>DAY(Table01[[#This Row],[NGÀY]])&amp;Table01[[#This Row],[TSG01]]&amp;Table01[[#This Row],[MÃ FAST]]</f>
        <v>#N/A</v>
      </c>
      <c r="R606" s="21" t="e">
        <f>COUNTIF($Q$7:Q606,Q606)&amp;Q606</f>
        <v>#N/A</v>
      </c>
      <c r="S606" s="44">
        <f>IFERROR(VLOOKUP(R606,Table1[[ct2]:[Số lượng]],13,0),0)</f>
        <v>0</v>
      </c>
      <c r="T606" s="45">
        <f>IFERROR(VLOOKUP(R606,Table1[[ct2]:[Giá]],14,0),Table01[[#This Row],[ĐƠN GIÁ]])</f>
        <v>0</v>
      </c>
      <c r="U606" s="45">
        <f t="shared" si="39"/>
        <v>0</v>
      </c>
      <c r="V606" s="32">
        <f t="shared" si="40"/>
        <v>0</v>
      </c>
      <c r="W606" s="45">
        <f>Table01[[#This Row],[THÀNH TIỀN FAST]]-Table01[[#This Row],[THÀNH TIỀN]]</f>
        <v>0</v>
      </c>
      <c r="X606" s="46" t="b">
        <f>Table01[[#This Row],[ĐG FAST]]=Table01[[#This Row],[ĐƠN GIÁ]]</f>
        <v>1</v>
      </c>
      <c r="Y606" s="47" t="b">
        <f>Table01[[#This Row],[THÀNH TIỀN FAST]]=Table01[[#This Row],[THÀNH TIỀN]]</f>
        <v>1</v>
      </c>
      <c r="Z606" s="48"/>
    </row>
    <row r="607" spans="1:26" x14ac:dyDescent="0.2">
      <c r="A607" s="50"/>
      <c r="B607" s="51"/>
      <c r="C607" s="50"/>
      <c r="D607" s="50"/>
      <c r="E607" s="50"/>
      <c r="F607" s="50"/>
      <c r="G607" s="50"/>
      <c r="H607" s="50"/>
      <c r="I607" s="50"/>
      <c r="J607" s="50"/>
      <c r="K607" s="52"/>
      <c r="L607" s="50"/>
      <c r="M607" s="53">
        <f t="shared" si="37"/>
        <v>0</v>
      </c>
      <c r="N607" s="21" t="e">
        <f>VLOOKUP(I607,'MÃ '!$A$2:$E$1048576,4,0)</f>
        <v>#N/A</v>
      </c>
      <c r="O607" s="21" t="e">
        <f>VLOOKUP(I607,'MÃ '!$A$2:$E$1048576,5,0)</f>
        <v>#N/A</v>
      </c>
      <c r="P607" s="21" t="str">
        <f t="shared" si="38"/>
        <v>TSG01</v>
      </c>
      <c r="Q607" s="21" t="e">
        <f>DAY(Table01[[#This Row],[NGÀY]])&amp;Table01[[#This Row],[TSG01]]&amp;Table01[[#This Row],[MÃ FAST]]</f>
        <v>#N/A</v>
      </c>
      <c r="R607" s="21" t="e">
        <f>COUNTIF($Q$7:Q607,Q607)&amp;Q607</f>
        <v>#N/A</v>
      </c>
      <c r="S607" s="44">
        <f>IFERROR(VLOOKUP(R607,Table1[[ct2]:[Số lượng]],13,0),0)</f>
        <v>0</v>
      </c>
      <c r="T607" s="45">
        <f>IFERROR(VLOOKUP(R607,Table1[[ct2]:[Giá]],14,0),Table01[[#This Row],[ĐƠN GIÁ]])</f>
        <v>0</v>
      </c>
      <c r="U607" s="45">
        <f t="shared" si="39"/>
        <v>0</v>
      </c>
      <c r="V607" s="32">
        <f t="shared" si="40"/>
        <v>0</v>
      </c>
      <c r="W607" s="45">
        <f>Table01[[#This Row],[THÀNH TIỀN FAST]]-Table01[[#This Row],[THÀNH TIỀN]]</f>
        <v>0</v>
      </c>
      <c r="X607" s="46" t="b">
        <f>Table01[[#This Row],[ĐG FAST]]=Table01[[#This Row],[ĐƠN GIÁ]]</f>
        <v>1</v>
      </c>
      <c r="Y607" s="47" t="b">
        <f>Table01[[#This Row],[THÀNH TIỀN FAST]]=Table01[[#This Row],[THÀNH TIỀN]]</f>
        <v>1</v>
      </c>
      <c r="Z607" s="48"/>
    </row>
    <row r="608" spans="1:26" x14ac:dyDescent="0.2">
      <c r="A608" s="50"/>
      <c r="B608" s="51"/>
      <c r="C608" s="50"/>
      <c r="D608" s="50"/>
      <c r="E608" s="50"/>
      <c r="F608" s="50"/>
      <c r="G608" s="50"/>
      <c r="H608" s="50"/>
      <c r="I608" s="50"/>
      <c r="J608" s="50"/>
      <c r="K608" s="52"/>
      <c r="L608" s="50"/>
      <c r="M608" s="53">
        <f t="shared" si="37"/>
        <v>0</v>
      </c>
      <c r="N608" s="21" t="e">
        <f>VLOOKUP(I608,'MÃ '!$A$2:$E$1048576,4,0)</f>
        <v>#N/A</v>
      </c>
      <c r="O608" s="21" t="e">
        <f>VLOOKUP(I608,'MÃ '!$A$2:$E$1048576,5,0)</f>
        <v>#N/A</v>
      </c>
      <c r="P608" s="21" t="str">
        <f t="shared" si="38"/>
        <v>TSG01</v>
      </c>
      <c r="Q608" s="21" t="e">
        <f>DAY(Table01[[#This Row],[NGÀY]])&amp;Table01[[#This Row],[TSG01]]&amp;Table01[[#This Row],[MÃ FAST]]</f>
        <v>#N/A</v>
      </c>
      <c r="R608" s="21" t="e">
        <f>COUNTIF($Q$7:Q608,Q608)&amp;Q608</f>
        <v>#N/A</v>
      </c>
      <c r="S608" s="44">
        <f>IFERROR(VLOOKUP(R608,Table1[[ct2]:[Số lượng]],13,0),0)</f>
        <v>0</v>
      </c>
      <c r="T608" s="45">
        <f>IFERROR(VLOOKUP(R608,Table1[[ct2]:[Giá]],14,0),Table01[[#This Row],[ĐƠN GIÁ]])</f>
        <v>0</v>
      </c>
      <c r="U608" s="45">
        <f t="shared" si="39"/>
        <v>0</v>
      </c>
      <c r="V608" s="32">
        <f t="shared" si="40"/>
        <v>0</v>
      </c>
      <c r="W608" s="45">
        <f>Table01[[#This Row],[THÀNH TIỀN FAST]]-Table01[[#This Row],[THÀNH TIỀN]]</f>
        <v>0</v>
      </c>
      <c r="X608" s="46" t="b">
        <f>Table01[[#This Row],[ĐG FAST]]=Table01[[#This Row],[ĐƠN GIÁ]]</f>
        <v>1</v>
      </c>
      <c r="Y608" s="47" t="b">
        <f>Table01[[#This Row],[THÀNH TIỀN FAST]]=Table01[[#This Row],[THÀNH TIỀN]]</f>
        <v>1</v>
      </c>
      <c r="Z608" s="48"/>
    </row>
    <row r="609" spans="1:26" x14ac:dyDescent="0.2">
      <c r="A609" s="50"/>
      <c r="B609" s="51"/>
      <c r="C609" s="50"/>
      <c r="D609" s="50"/>
      <c r="E609" s="50"/>
      <c r="F609" s="50"/>
      <c r="G609" s="50"/>
      <c r="H609" s="50"/>
      <c r="I609" s="50"/>
      <c r="J609" s="50"/>
      <c r="K609" s="52"/>
      <c r="L609" s="50"/>
      <c r="M609" s="53">
        <f t="shared" si="37"/>
        <v>0</v>
      </c>
      <c r="N609" s="21" t="e">
        <f>VLOOKUP(I609,'MÃ '!$A$2:$E$1048576,4,0)</f>
        <v>#N/A</v>
      </c>
      <c r="O609" s="21" t="e">
        <f>VLOOKUP(I609,'MÃ '!$A$2:$E$1048576,5,0)</f>
        <v>#N/A</v>
      </c>
      <c r="P609" s="21" t="str">
        <f t="shared" si="38"/>
        <v>TSG01</v>
      </c>
      <c r="Q609" s="21" t="e">
        <f>DAY(Table01[[#This Row],[NGÀY]])&amp;Table01[[#This Row],[TSG01]]&amp;Table01[[#This Row],[MÃ FAST]]</f>
        <v>#N/A</v>
      </c>
      <c r="R609" s="21" t="e">
        <f>COUNTIF($Q$7:Q609,Q609)&amp;Q609</f>
        <v>#N/A</v>
      </c>
      <c r="S609" s="44">
        <f>IFERROR(VLOOKUP(R609,Table1[[ct2]:[Số lượng]],13,0),0)</f>
        <v>0</v>
      </c>
      <c r="T609" s="45">
        <f>IFERROR(VLOOKUP(R609,Table1[[ct2]:[Giá]],14,0),Table01[[#This Row],[ĐƠN GIÁ]])</f>
        <v>0</v>
      </c>
      <c r="U609" s="45">
        <f t="shared" si="39"/>
        <v>0</v>
      </c>
      <c r="V609" s="32">
        <f t="shared" si="40"/>
        <v>0</v>
      </c>
      <c r="W609" s="45">
        <f>Table01[[#This Row],[THÀNH TIỀN FAST]]-Table01[[#This Row],[THÀNH TIỀN]]</f>
        <v>0</v>
      </c>
      <c r="X609" s="46" t="b">
        <f>Table01[[#This Row],[ĐG FAST]]=Table01[[#This Row],[ĐƠN GIÁ]]</f>
        <v>1</v>
      </c>
      <c r="Y609" s="47" t="b">
        <f>Table01[[#This Row],[THÀNH TIỀN FAST]]=Table01[[#This Row],[THÀNH TIỀN]]</f>
        <v>1</v>
      </c>
      <c r="Z609" s="48"/>
    </row>
    <row r="610" spans="1:26" x14ac:dyDescent="0.2">
      <c r="A610" s="50"/>
      <c r="B610" s="51"/>
      <c r="C610" s="50"/>
      <c r="D610" s="50"/>
      <c r="E610" s="50"/>
      <c r="F610" s="50"/>
      <c r="G610" s="50"/>
      <c r="H610" s="50"/>
      <c r="I610" s="50"/>
      <c r="J610" s="50"/>
      <c r="K610" s="52"/>
      <c r="L610" s="50"/>
      <c r="M610" s="53">
        <f t="shared" si="37"/>
        <v>0</v>
      </c>
      <c r="N610" s="21" t="e">
        <f>VLOOKUP(I610,'MÃ '!$A$2:$E$1048576,4,0)</f>
        <v>#N/A</v>
      </c>
      <c r="O610" s="21" t="e">
        <f>VLOOKUP(I610,'MÃ '!$A$2:$E$1048576,5,0)</f>
        <v>#N/A</v>
      </c>
      <c r="P610" s="21" t="str">
        <f t="shared" si="38"/>
        <v>TSG01</v>
      </c>
      <c r="Q610" s="21" t="e">
        <f>DAY(Table01[[#This Row],[NGÀY]])&amp;Table01[[#This Row],[TSG01]]&amp;Table01[[#This Row],[MÃ FAST]]</f>
        <v>#N/A</v>
      </c>
      <c r="R610" s="21" t="e">
        <f>COUNTIF($Q$7:Q610,Q610)&amp;Q610</f>
        <v>#N/A</v>
      </c>
      <c r="S610" s="44">
        <f>IFERROR(VLOOKUP(R610,Table1[[ct2]:[Số lượng]],13,0),0)</f>
        <v>0</v>
      </c>
      <c r="T610" s="45">
        <f>IFERROR(VLOOKUP(R610,Table1[[ct2]:[Giá]],14,0),Table01[[#This Row],[ĐƠN GIÁ]])</f>
        <v>0</v>
      </c>
      <c r="U610" s="45">
        <f t="shared" si="39"/>
        <v>0</v>
      </c>
      <c r="V610" s="32">
        <f t="shared" si="40"/>
        <v>0</v>
      </c>
      <c r="W610" s="45">
        <f>Table01[[#This Row],[THÀNH TIỀN FAST]]-Table01[[#This Row],[THÀNH TIỀN]]</f>
        <v>0</v>
      </c>
      <c r="X610" s="46" t="b">
        <f>Table01[[#This Row],[ĐG FAST]]=Table01[[#This Row],[ĐƠN GIÁ]]</f>
        <v>1</v>
      </c>
      <c r="Y610" s="47" t="b">
        <f>Table01[[#This Row],[THÀNH TIỀN FAST]]=Table01[[#This Row],[THÀNH TIỀN]]</f>
        <v>1</v>
      </c>
      <c r="Z610" s="48"/>
    </row>
    <row r="611" spans="1:26" x14ac:dyDescent="0.2">
      <c r="A611" s="50"/>
      <c r="B611" s="51"/>
      <c r="C611" s="50"/>
      <c r="D611" s="50"/>
      <c r="E611" s="50"/>
      <c r="F611" s="50"/>
      <c r="G611" s="50"/>
      <c r="H611" s="50"/>
      <c r="I611" s="50"/>
      <c r="J611" s="50"/>
      <c r="K611" s="52"/>
      <c r="L611" s="50"/>
      <c r="M611" s="53">
        <f t="shared" si="37"/>
        <v>0</v>
      </c>
      <c r="N611" s="21" t="e">
        <f>VLOOKUP(I611,'MÃ '!$A$2:$E$1048576,4,0)</f>
        <v>#N/A</v>
      </c>
      <c r="O611" s="21" t="e">
        <f>VLOOKUP(I611,'MÃ '!$A$2:$E$1048576,5,0)</f>
        <v>#N/A</v>
      </c>
      <c r="P611" s="21" t="str">
        <f t="shared" si="38"/>
        <v>TSG01</v>
      </c>
      <c r="Q611" s="21" t="e">
        <f>DAY(Table01[[#This Row],[NGÀY]])&amp;Table01[[#This Row],[TSG01]]&amp;Table01[[#This Row],[MÃ FAST]]</f>
        <v>#N/A</v>
      </c>
      <c r="R611" s="21" t="e">
        <f>COUNTIF($Q$7:Q611,Q611)&amp;Q611</f>
        <v>#N/A</v>
      </c>
      <c r="S611" s="44">
        <f>IFERROR(VLOOKUP(R611,Table1[[ct2]:[Số lượng]],13,0),0)</f>
        <v>0</v>
      </c>
      <c r="T611" s="45">
        <f>IFERROR(VLOOKUP(R611,Table1[[ct2]:[Giá]],14,0),Table01[[#This Row],[ĐƠN GIÁ]])</f>
        <v>0</v>
      </c>
      <c r="U611" s="45">
        <f t="shared" si="39"/>
        <v>0</v>
      </c>
      <c r="V611" s="32">
        <f t="shared" si="40"/>
        <v>0</v>
      </c>
      <c r="W611" s="45">
        <f>Table01[[#This Row],[THÀNH TIỀN FAST]]-Table01[[#This Row],[THÀNH TIỀN]]</f>
        <v>0</v>
      </c>
      <c r="X611" s="46" t="b">
        <f>Table01[[#This Row],[ĐG FAST]]=Table01[[#This Row],[ĐƠN GIÁ]]</f>
        <v>1</v>
      </c>
      <c r="Y611" s="47" t="b">
        <f>Table01[[#This Row],[THÀNH TIỀN FAST]]=Table01[[#This Row],[THÀNH TIỀN]]</f>
        <v>1</v>
      </c>
      <c r="Z611" s="48"/>
    </row>
    <row r="612" spans="1:26" x14ac:dyDescent="0.2">
      <c r="A612" s="50"/>
      <c r="B612" s="51"/>
      <c r="C612" s="50"/>
      <c r="D612" s="50"/>
      <c r="E612" s="50"/>
      <c r="F612" s="50"/>
      <c r="G612" s="50"/>
      <c r="H612" s="50"/>
      <c r="I612" s="50"/>
      <c r="J612" s="50"/>
      <c r="K612" s="52"/>
      <c r="L612" s="50"/>
      <c r="M612" s="53">
        <f t="shared" si="37"/>
        <v>0</v>
      </c>
      <c r="N612" s="21" t="e">
        <f>VLOOKUP(I612,'MÃ '!$A$2:$E$1048576,4,0)</f>
        <v>#N/A</v>
      </c>
      <c r="O612" s="21" t="e">
        <f>VLOOKUP(I612,'MÃ '!$A$2:$E$1048576,5,0)</f>
        <v>#N/A</v>
      </c>
      <c r="P612" s="21" t="str">
        <f t="shared" si="38"/>
        <v>TSG01</v>
      </c>
      <c r="Q612" s="21" t="e">
        <f>DAY(Table01[[#This Row],[NGÀY]])&amp;Table01[[#This Row],[TSG01]]&amp;Table01[[#This Row],[MÃ FAST]]</f>
        <v>#N/A</v>
      </c>
      <c r="R612" s="21" t="e">
        <f>COUNTIF($Q$7:Q612,Q612)&amp;Q612</f>
        <v>#N/A</v>
      </c>
      <c r="S612" s="44">
        <f>IFERROR(VLOOKUP(R612,Table1[[ct2]:[Số lượng]],13,0),0)</f>
        <v>0</v>
      </c>
      <c r="T612" s="45">
        <f>IFERROR(VLOOKUP(R612,Table1[[ct2]:[Giá]],14,0),Table01[[#This Row],[ĐƠN GIÁ]])</f>
        <v>0</v>
      </c>
      <c r="U612" s="45">
        <f t="shared" si="39"/>
        <v>0</v>
      </c>
      <c r="V612" s="32">
        <f t="shared" si="40"/>
        <v>0</v>
      </c>
      <c r="W612" s="45">
        <f>Table01[[#This Row],[THÀNH TIỀN FAST]]-Table01[[#This Row],[THÀNH TIỀN]]</f>
        <v>0</v>
      </c>
      <c r="X612" s="46" t="b">
        <f>Table01[[#This Row],[ĐG FAST]]=Table01[[#This Row],[ĐƠN GIÁ]]</f>
        <v>1</v>
      </c>
      <c r="Y612" s="47" t="b">
        <f>Table01[[#This Row],[THÀNH TIỀN FAST]]=Table01[[#This Row],[THÀNH TIỀN]]</f>
        <v>1</v>
      </c>
      <c r="Z612" s="48"/>
    </row>
    <row r="613" spans="1:26" x14ac:dyDescent="0.2">
      <c r="A613" s="50"/>
      <c r="B613" s="51"/>
      <c r="C613" s="50"/>
      <c r="D613" s="50"/>
      <c r="E613" s="50"/>
      <c r="F613" s="50"/>
      <c r="G613" s="50"/>
      <c r="H613" s="50"/>
      <c r="I613" s="50"/>
      <c r="J613" s="50"/>
      <c r="K613" s="52"/>
      <c r="L613" s="50"/>
      <c r="M613" s="53">
        <f t="shared" si="37"/>
        <v>0</v>
      </c>
      <c r="N613" s="21" t="e">
        <f>VLOOKUP(I613,'MÃ '!$A$2:$E$1048576,4,0)</f>
        <v>#N/A</v>
      </c>
      <c r="O613" s="21" t="e">
        <f>VLOOKUP(I613,'MÃ '!$A$2:$E$1048576,5,0)</f>
        <v>#N/A</v>
      </c>
      <c r="P613" s="21" t="str">
        <f t="shared" si="38"/>
        <v>TSG01</v>
      </c>
      <c r="Q613" s="21" t="e">
        <f>DAY(Table01[[#This Row],[NGÀY]])&amp;Table01[[#This Row],[TSG01]]&amp;Table01[[#This Row],[MÃ FAST]]</f>
        <v>#N/A</v>
      </c>
      <c r="R613" s="21" t="e">
        <f>COUNTIF($Q$7:Q613,Q613)&amp;Q613</f>
        <v>#N/A</v>
      </c>
      <c r="S613" s="44">
        <f>IFERROR(VLOOKUP(R613,Table1[[ct2]:[Số lượng]],13,0),0)</f>
        <v>0</v>
      </c>
      <c r="T613" s="45">
        <f>IFERROR(VLOOKUP(R613,Table1[[ct2]:[Giá]],14,0),Table01[[#This Row],[ĐƠN GIÁ]])</f>
        <v>0</v>
      </c>
      <c r="U613" s="45">
        <f t="shared" si="39"/>
        <v>0</v>
      </c>
      <c r="V613" s="32">
        <f t="shared" si="40"/>
        <v>0</v>
      </c>
      <c r="W613" s="45">
        <f>Table01[[#This Row],[THÀNH TIỀN FAST]]-Table01[[#This Row],[THÀNH TIỀN]]</f>
        <v>0</v>
      </c>
      <c r="X613" s="46" t="b">
        <f>Table01[[#This Row],[ĐG FAST]]=Table01[[#This Row],[ĐƠN GIÁ]]</f>
        <v>1</v>
      </c>
      <c r="Y613" s="47" t="b">
        <f>Table01[[#This Row],[THÀNH TIỀN FAST]]=Table01[[#This Row],[THÀNH TIỀN]]</f>
        <v>1</v>
      </c>
      <c r="Z613" s="48"/>
    </row>
    <row r="614" spans="1:26" x14ac:dyDescent="0.2">
      <c r="A614" s="50"/>
      <c r="B614" s="51"/>
      <c r="C614" s="50"/>
      <c r="D614" s="50"/>
      <c r="E614" s="50"/>
      <c r="F614" s="50"/>
      <c r="G614" s="50"/>
      <c r="H614" s="50"/>
      <c r="I614" s="50"/>
      <c r="J614" s="50"/>
      <c r="K614" s="52"/>
      <c r="L614" s="50"/>
      <c r="M614" s="53">
        <f t="shared" si="37"/>
        <v>0</v>
      </c>
      <c r="N614" s="21" t="e">
        <f>VLOOKUP(I614,'MÃ '!$A$2:$E$1048576,4,0)</f>
        <v>#N/A</v>
      </c>
      <c r="O614" s="21" t="e">
        <f>VLOOKUP(I614,'MÃ '!$A$2:$E$1048576,5,0)</f>
        <v>#N/A</v>
      </c>
      <c r="P614" s="21" t="str">
        <f t="shared" si="38"/>
        <v>TSG01</v>
      </c>
      <c r="Q614" s="21" t="e">
        <f>DAY(Table01[[#This Row],[NGÀY]])&amp;Table01[[#This Row],[TSG01]]&amp;Table01[[#This Row],[MÃ FAST]]</f>
        <v>#N/A</v>
      </c>
      <c r="R614" s="21" t="e">
        <f>COUNTIF($Q$7:Q614,Q614)&amp;Q614</f>
        <v>#N/A</v>
      </c>
      <c r="S614" s="44">
        <f>IFERROR(VLOOKUP(R614,Table1[[ct2]:[Số lượng]],13,0),0)</f>
        <v>0</v>
      </c>
      <c r="T614" s="45">
        <f>IFERROR(VLOOKUP(R614,Table1[[ct2]:[Giá]],14,0),Table01[[#This Row],[ĐƠN GIÁ]])</f>
        <v>0</v>
      </c>
      <c r="U614" s="45">
        <f t="shared" si="39"/>
        <v>0</v>
      </c>
      <c r="V614" s="32">
        <f t="shared" si="40"/>
        <v>0</v>
      </c>
      <c r="W614" s="45">
        <f>Table01[[#This Row],[THÀNH TIỀN FAST]]-Table01[[#This Row],[THÀNH TIỀN]]</f>
        <v>0</v>
      </c>
      <c r="X614" s="46" t="b">
        <f>Table01[[#This Row],[ĐG FAST]]=Table01[[#This Row],[ĐƠN GIÁ]]</f>
        <v>1</v>
      </c>
      <c r="Y614" s="47" t="b">
        <f>Table01[[#This Row],[THÀNH TIỀN FAST]]=Table01[[#This Row],[THÀNH TIỀN]]</f>
        <v>1</v>
      </c>
      <c r="Z614" s="48"/>
    </row>
    <row r="615" spans="1:26" x14ac:dyDescent="0.2">
      <c r="A615" s="50"/>
      <c r="B615" s="51"/>
      <c r="C615" s="50"/>
      <c r="D615" s="50"/>
      <c r="E615" s="50"/>
      <c r="F615" s="50"/>
      <c r="G615" s="50"/>
      <c r="H615" s="50"/>
      <c r="I615" s="50"/>
      <c r="J615" s="50"/>
      <c r="K615" s="52"/>
      <c r="L615" s="50"/>
      <c r="M615" s="53">
        <f t="shared" si="37"/>
        <v>0</v>
      </c>
      <c r="N615" s="21" t="e">
        <f>VLOOKUP(I615,'MÃ '!$A$2:$E$1048576,4,0)</f>
        <v>#N/A</v>
      </c>
      <c r="O615" s="21" t="e">
        <f>VLOOKUP(I615,'MÃ '!$A$2:$E$1048576,5,0)</f>
        <v>#N/A</v>
      </c>
      <c r="P615" s="21" t="str">
        <f t="shared" si="38"/>
        <v>TSG01</v>
      </c>
      <c r="Q615" s="21" t="e">
        <f>DAY(Table01[[#This Row],[NGÀY]])&amp;Table01[[#This Row],[TSG01]]&amp;Table01[[#This Row],[MÃ FAST]]</f>
        <v>#N/A</v>
      </c>
      <c r="R615" s="21" t="e">
        <f>COUNTIF($Q$7:Q615,Q615)&amp;Q615</f>
        <v>#N/A</v>
      </c>
      <c r="S615" s="44">
        <f>IFERROR(VLOOKUP(R615,Table1[[ct2]:[Số lượng]],13,0),0)</f>
        <v>0</v>
      </c>
      <c r="T615" s="45">
        <f>IFERROR(VLOOKUP(R615,Table1[[ct2]:[Giá]],14,0),Table01[[#This Row],[ĐƠN GIÁ]])</f>
        <v>0</v>
      </c>
      <c r="U615" s="45">
        <f t="shared" si="39"/>
        <v>0</v>
      </c>
      <c r="V615" s="32">
        <f t="shared" si="40"/>
        <v>0</v>
      </c>
      <c r="W615" s="45">
        <f>Table01[[#This Row],[THÀNH TIỀN FAST]]-Table01[[#This Row],[THÀNH TIỀN]]</f>
        <v>0</v>
      </c>
      <c r="X615" s="46" t="b">
        <f>Table01[[#This Row],[ĐG FAST]]=Table01[[#This Row],[ĐƠN GIÁ]]</f>
        <v>1</v>
      </c>
      <c r="Y615" s="47" t="b">
        <f>Table01[[#This Row],[THÀNH TIỀN FAST]]=Table01[[#This Row],[THÀNH TIỀN]]</f>
        <v>1</v>
      </c>
      <c r="Z615" s="48"/>
    </row>
    <row r="616" spans="1:26" x14ac:dyDescent="0.2">
      <c r="A616" s="50"/>
      <c r="B616" s="51"/>
      <c r="C616" s="50"/>
      <c r="D616" s="50"/>
      <c r="E616" s="50"/>
      <c r="F616" s="50"/>
      <c r="G616" s="50"/>
      <c r="H616" s="50"/>
      <c r="I616" s="50"/>
      <c r="J616" s="50"/>
      <c r="K616" s="52"/>
      <c r="L616" s="50"/>
      <c r="M616" s="53">
        <f t="shared" si="37"/>
        <v>0</v>
      </c>
      <c r="N616" s="21" t="e">
        <f>VLOOKUP(I616,'MÃ '!$A$2:$E$1048576,4,0)</f>
        <v>#N/A</v>
      </c>
      <c r="O616" s="21" t="e">
        <f>VLOOKUP(I616,'MÃ '!$A$2:$E$1048576,5,0)</f>
        <v>#N/A</v>
      </c>
      <c r="P616" s="21" t="str">
        <f t="shared" si="38"/>
        <v>TSG01</v>
      </c>
      <c r="Q616" s="21" t="e">
        <f>DAY(Table01[[#This Row],[NGÀY]])&amp;Table01[[#This Row],[TSG01]]&amp;Table01[[#This Row],[MÃ FAST]]</f>
        <v>#N/A</v>
      </c>
      <c r="R616" s="21" t="e">
        <f>COUNTIF($Q$7:Q616,Q616)&amp;Q616</f>
        <v>#N/A</v>
      </c>
      <c r="S616" s="44">
        <f>IFERROR(VLOOKUP(R616,Table1[[ct2]:[Số lượng]],13,0),0)</f>
        <v>0</v>
      </c>
      <c r="T616" s="45">
        <f>IFERROR(VLOOKUP(R616,Table1[[ct2]:[Giá]],14,0),Table01[[#This Row],[ĐƠN GIÁ]])</f>
        <v>0</v>
      </c>
      <c r="U616" s="45">
        <f t="shared" si="39"/>
        <v>0</v>
      </c>
      <c r="V616" s="32">
        <f t="shared" si="40"/>
        <v>0</v>
      </c>
      <c r="W616" s="45">
        <f>Table01[[#This Row],[THÀNH TIỀN FAST]]-Table01[[#This Row],[THÀNH TIỀN]]</f>
        <v>0</v>
      </c>
      <c r="X616" s="46" t="b">
        <f>Table01[[#This Row],[ĐG FAST]]=Table01[[#This Row],[ĐƠN GIÁ]]</f>
        <v>1</v>
      </c>
      <c r="Y616" s="47" t="b">
        <f>Table01[[#This Row],[THÀNH TIỀN FAST]]=Table01[[#This Row],[THÀNH TIỀN]]</f>
        <v>1</v>
      </c>
      <c r="Z616" s="48"/>
    </row>
    <row r="617" spans="1:26" x14ac:dyDescent="0.2">
      <c r="A617" s="50"/>
      <c r="B617" s="51"/>
      <c r="C617" s="50"/>
      <c r="D617" s="50"/>
      <c r="E617" s="50"/>
      <c r="F617" s="50"/>
      <c r="G617" s="50"/>
      <c r="H617" s="50"/>
      <c r="I617" s="50"/>
      <c r="J617" s="50"/>
      <c r="K617" s="52"/>
      <c r="L617" s="50"/>
      <c r="M617" s="53">
        <f t="shared" si="37"/>
        <v>0</v>
      </c>
      <c r="N617" s="21" t="e">
        <f>VLOOKUP(I617,'MÃ '!$A$2:$E$1048576,4,0)</f>
        <v>#N/A</v>
      </c>
      <c r="O617" s="21" t="e">
        <f>VLOOKUP(I617,'MÃ '!$A$2:$E$1048576,5,0)</f>
        <v>#N/A</v>
      </c>
      <c r="P617" s="21" t="str">
        <f t="shared" si="38"/>
        <v>TSG01</v>
      </c>
      <c r="Q617" s="21" t="e">
        <f>DAY(Table01[[#This Row],[NGÀY]])&amp;Table01[[#This Row],[TSG01]]&amp;Table01[[#This Row],[MÃ FAST]]</f>
        <v>#N/A</v>
      </c>
      <c r="R617" s="21" t="e">
        <f>COUNTIF($Q$7:Q617,Q617)&amp;Q617</f>
        <v>#N/A</v>
      </c>
      <c r="S617" s="44">
        <f>IFERROR(VLOOKUP(R617,Table1[[ct2]:[Số lượng]],13,0),0)</f>
        <v>0</v>
      </c>
      <c r="T617" s="45">
        <f>IFERROR(VLOOKUP(R617,Table1[[ct2]:[Giá]],14,0),Table01[[#This Row],[ĐƠN GIÁ]])</f>
        <v>0</v>
      </c>
      <c r="U617" s="45">
        <f t="shared" si="39"/>
        <v>0</v>
      </c>
      <c r="V617" s="32">
        <f t="shared" si="40"/>
        <v>0</v>
      </c>
      <c r="W617" s="45">
        <f>Table01[[#This Row],[THÀNH TIỀN FAST]]-Table01[[#This Row],[THÀNH TIỀN]]</f>
        <v>0</v>
      </c>
      <c r="X617" s="46" t="b">
        <f>Table01[[#This Row],[ĐG FAST]]=Table01[[#This Row],[ĐƠN GIÁ]]</f>
        <v>1</v>
      </c>
      <c r="Y617" s="47" t="b">
        <f>Table01[[#This Row],[THÀNH TIỀN FAST]]=Table01[[#This Row],[THÀNH TIỀN]]</f>
        <v>1</v>
      </c>
      <c r="Z617" s="48"/>
    </row>
    <row r="618" spans="1:26" x14ac:dyDescent="0.2">
      <c r="A618" s="50"/>
      <c r="B618" s="51"/>
      <c r="C618" s="50"/>
      <c r="D618" s="50"/>
      <c r="E618" s="50"/>
      <c r="F618" s="50"/>
      <c r="G618" s="50"/>
      <c r="H618" s="50"/>
      <c r="I618" s="50"/>
      <c r="J618" s="50"/>
      <c r="K618" s="52"/>
      <c r="L618" s="50"/>
      <c r="M618" s="53">
        <f t="shared" si="37"/>
        <v>0</v>
      </c>
      <c r="N618" s="21" t="e">
        <f>VLOOKUP(I618,'MÃ '!$A$2:$E$1048576,4,0)</f>
        <v>#N/A</v>
      </c>
      <c r="O618" s="21" t="e">
        <f>VLOOKUP(I618,'MÃ '!$A$2:$E$1048576,5,0)</f>
        <v>#N/A</v>
      </c>
      <c r="P618" s="21" t="str">
        <f t="shared" si="38"/>
        <v>TSG01</v>
      </c>
      <c r="Q618" s="21" t="e">
        <f>DAY(Table01[[#This Row],[NGÀY]])&amp;Table01[[#This Row],[TSG01]]&amp;Table01[[#This Row],[MÃ FAST]]</f>
        <v>#N/A</v>
      </c>
      <c r="R618" s="21" t="e">
        <f>COUNTIF($Q$7:Q618,Q618)&amp;Q618</f>
        <v>#N/A</v>
      </c>
      <c r="S618" s="44">
        <f>IFERROR(VLOOKUP(R618,Table1[[ct2]:[Số lượng]],13,0),0)</f>
        <v>0</v>
      </c>
      <c r="T618" s="45">
        <f>IFERROR(VLOOKUP(R618,Table1[[ct2]:[Giá]],14,0),Table01[[#This Row],[ĐƠN GIÁ]])</f>
        <v>0</v>
      </c>
      <c r="U618" s="45">
        <f t="shared" si="39"/>
        <v>0</v>
      </c>
      <c r="V618" s="32">
        <f t="shared" si="40"/>
        <v>0</v>
      </c>
      <c r="W618" s="45">
        <f>Table01[[#This Row],[THÀNH TIỀN FAST]]-Table01[[#This Row],[THÀNH TIỀN]]</f>
        <v>0</v>
      </c>
      <c r="X618" s="46" t="b">
        <f>Table01[[#This Row],[ĐG FAST]]=Table01[[#This Row],[ĐƠN GIÁ]]</f>
        <v>1</v>
      </c>
      <c r="Y618" s="47" t="b">
        <f>Table01[[#This Row],[THÀNH TIỀN FAST]]=Table01[[#This Row],[THÀNH TIỀN]]</f>
        <v>1</v>
      </c>
      <c r="Z618" s="48"/>
    </row>
    <row r="619" spans="1:26" x14ac:dyDescent="0.2">
      <c r="A619" s="50"/>
      <c r="B619" s="51"/>
      <c r="C619" s="50"/>
      <c r="D619" s="50"/>
      <c r="E619" s="50"/>
      <c r="F619" s="50"/>
      <c r="G619" s="50"/>
      <c r="H619" s="50"/>
      <c r="I619" s="50"/>
      <c r="J619" s="50"/>
      <c r="K619" s="52"/>
      <c r="L619" s="50"/>
      <c r="M619" s="53">
        <f t="shared" si="37"/>
        <v>0</v>
      </c>
      <c r="N619" s="21" t="e">
        <f>VLOOKUP(I619,'MÃ '!$A$2:$E$1048576,4,0)</f>
        <v>#N/A</v>
      </c>
      <c r="O619" s="21" t="e">
        <f>VLOOKUP(I619,'MÃ '!$A$2:$E$1048576,5,0)</f>
        <v>#N/A</v>
      </c>
      <c r="P619" s="21" t="str">
        <f t="shared" si="38"/>
        <v>TSG01</v>
      </c>
      <c r="Q619" s="21" t="e">
        <f>DAY(Table01[[#This Row],[NGÀY]])&amp;Table01[[#This Row],[TSG01]]&amp;Table01[[#This Row],[MÃ FAST]]</f>
        <v>#N/A</v>
      </c>
      <c r="R619" s="21" t="e">
        <f>COUNTIF($Q$7:Q619,Q619)&amp;Q619</f>
        <v>#N/A</v>
      </c>
      <c r="S619" s="44">
        <f>IFERROR(VLOOKUP(R619,Table1[[ct2]:[Số lượng]],13,0),0)</f>
        <v>0</v>
      </c>
      <c r="T619" s="45">
        <f>IFERROR(VLOOKUP(R619,Table1[[ct2]:[Giá]],14,0),Table01[[#This Row],[ĐƠN GIÁ]])</f>
        <v>0</v>
      </c>
      <c r="U619" s="45">
        <f t="shared" si="39"/>
        <v>0</v>
      </c>
      <c r="V619" s="32">
        <f t="shared" si="40"/>
        <v>0</v>
      </c>
      <c r="W619" s="45">
        <f>Table01[[#This Row],[THÀNH TIỀN FAST]]-Table01[[#This Row],[THÀNH TIỀN]]</f>
        <v>0</v>
      </c>
      <c r="X619" s="46" t="b">
        <f>Table01[[#This Row],[ĐG FAST]]=Table01[[#This Row],[ĐƠN GIÁ]]</f>
        <v>1</v>
      </c>
      <c r="Y619" s="47" t="b">
        <f>Table01[[#This Row],[THÀNH TIỀN FAST]]=Table01[[#This Row],[THÀNH TIỀN]]</f>
        <v>1</v>
      </c>
      <c r="Z619" s="48"/>
    </row>
    <row r="620" spans="1:26" x14ac:dyDescent="0.2">
      <c r="A620" s="50"/>
      <c r="B620" s="51"/>
      <c r="C620" s="50"/>
      <c r="D620" s="50"/>
      <c r="E620" s="50"/>
      <c r="F620" s="50"/>
      <c r="G620" s="50"/>
      <c r="H620" s="50"/>
      <c r="I620" s="50"/>
      <c r="J620" s="50"/>
      <c r="K620" s="52"/>
      <c r="L620" s="50"/>
      <c r="M620" s="53">
        <f t="shared" si="37"/>
        <v>0</v>
      </c>
      <c r="N620" s="21" t="e">
        <f>VLOOKUP(I620,'MÃ '!$A$2:$E$1048576,4,0)</f>
        <v>#N/A</v>
      </c>
      <c r="O620" s="21" t="e">
        <f>VLOOKUP(I620,'MÃ '!$A$2:$E$1048576,5,0)</f>
        <v>#N/A</v>
      </c>
      <c r="P620" s="21" t="str">
        <f t="shared" si="38"/>
        <v>TSG01</v>
      </c>
      <c r="Q620" s="21" t="e">
        <f>DAY(Table01[[#This Row],[NGÀY]])&amp;Table01[[#This Row],[TSG01]]&amp;Table01[[#This Row],[MÃ FAST]]</f>
        <v>#N/A</v>
      </c>
      <c r="R620" s="21" t="e">
        <f>COUNTIF($Q$7:Q620,Q620)&amp;Q620</f>
        <v>#N/A</v>
      </c>
      <c r="S620" s="44">
        <f>IFERROR(VLOOKUP(R620,Table1[[ct2]:[Số lượng]],13,0),0)</f>
        <v>0</v>
      </c>
      <c r="T620" s="45">
        <f>IFERROR(VLOOKUP(R620,Table1[[ct2]:[Giá]],14,0),Table01[[#This Row],[ĐƠN GIÁ]])</f>
        <v>0</v>
      </c>
      <c r="U620" s="45">
        <f t="shared" si="39"/>
        <v>0</v>
      </c>
      <c r="V620" s="32">
        <f t="shared" si="40"/>
        <v>0</v>
      </c>
      <c r="W620" s="45">
        <f>Table01[[#This Row],[THÀNH TIỀN FAST]]-Table01[[#This Row],[THÀNH TIỀN]]</f>
        <v>0</v>
      </c>
      <c r="X620" s="46" t="b">
        <f>Table01[[#This Row],[ĐG FAST]]=Table01[[#This Row],[ĐƠN GIÁ]]</f>
        <v>1</v>
      </c>
      <c r="Y620" s="47" t="b">
        <f>Table01[[#This Row],[THÀNH TIỀN FAST]]=Table01[[#This Row],[THÀNH TIỀN]]</f>
        <v>1</v>
      </c>
      <c r="Z620" s="48"/>
    </row>
    <row r="621" spans="1:26" x14ac:dyDescent="0.2">
      <c r="A621" s="50"/>
      <c r="B621" s="51"/>
      <c r="C621" s="50"/>
      <c r="D621" s="50"/>
      <c r="E621" s="50"/>
      <c r="F621" s="50"/>
      <c r="G621" s="50"/>
      <c r="H621" s="50"/>
      <c r="I621" s="50"/>
      <c r="J621" s="50"/>
      <c r="K621" s="52"/>
      <c r="L621" s="50"/>
      <c r="M621" s="53">
        <f t="shared" si="37"/>
        <v>0</v>
      </c>
      <c r="N621" s="21" t="e">
        <f>VLOOKUP(I621,'MÃ '!$A$2:$E$1048576,4,0)</f>
        <v>#N/A</v>
      </c>
      <c r="O621" s="21" t="e">
        <f>VLOOKUP(I621,'MÃ '!$A$2:$E$1048576,5,0)</f>
        <v>#N/A</v>
      </c>
      <c r="P621" s="21" t="str">
        <f t="shared" si="38"/>
        <v>TSG01</v>
      </c>
      <c r="Q621" s="21" t="e">
        <f>DAY(Table01[[#This Row],[NGÀY]])&amp;Table01[[#This Row],[TSG01]]&amp;Table01[[#This Row],[MÃ FAST]]</f>
        <v>#N/A</v>
      </c>
      <c r="R621" s="21" t="e">
        <f>COUNTIF($Q$7:Q621,Q621)&amp;Q621</f>
        <v>#N/A</v>
      </c>
      <c r="S621" s="44">
        <f>IFERROR(VLOOKUP(R621,Table1[[ct2]:[Số lượng]],13,0),0)</f>
        <v>0</v>
      </c>
      <c r="T621" s="45">
        <f>IFERROR(VLOOKUP(R621,Table1[[ct2]:[Giá]],14,0),Table01[[#This Row],[ĐƠN GIÁ]])</f>
        <v>0</v>
      </c>
      <c r="U621" s="45">
        <f t="shared" si="39"/>
        <v>0</v>
      </c>
      <c r="V621" s="32">
        <f t="shared" si="40"/>
        <v>0</v>
      </c>
      <c r="W621" s="45">
        <f>Table01[[#This Row],[THÀNH TIỀN FAST]]-Table01[[#This Row],[THÀNH TIỀN]]</f>
        <v>0</v>
      </c>
      <c r="X621" s="46" t="b">
        <f>Table01[[#This Row],[ĐG FAST]]=Table01[[#This Row],[ĐƠN GIÁ]]</f>
        <v>1</v>
      </c>
      <c r="Y621" s="47" t="b">
        <f>Table01[[#This Row],[THÀNH TIỀN FAST]]=Table01[[#This Row],[THÀNH TIỀN]]</f>
        <v>1</v>
      </c>
      <c r="Z621" s="48"/>
    </row>
    <row r="622" spans="1:26" x14ac:dyDescent="0.2">
      <c r="A622" s="50"/>
      <c r="B622" s="51"/>
      <c r="C622" s="50"/>
      <c r="D622" s="50"/>
      <c r="E622" s="50"/>
      <c r="F622" s="50"/>
      <c r="G622" s="50"/>
      <c r="H622" s="50"/>
      <c r="I622" s="50"/>
      <c r="J622" s="50"/>
      <c r="K622" s="52"/>
      <c r="L622" s="50"/>
      <c r="M622" s="53">
        <f t="shared" si="37"/>
        <v>0</v>
      </c>
      <c r="N622" s="21" t="e">
        <f>VLOOKUP(I622,'MÃ '!$A$2:$E$1048576,4,0)</f>
        <v>#N/A</v>
      </c>
      <c r="O622" s="21" t="e">
        <f>VLOOKUP(I622,'MÃ '!$A$2:$E$1048576,5,0)</f>
        <v>#N/A</v>
      </c>
      <c r="P622" s="21" t="str">
        <f t="shared" si="38"/>
        <v>TSG01</v>
      </c>
      <c r="Q622" s="21" t="e">
        <f>DAY(Table01[[#This Row],[NGÀY]])&amp;Table01[[#This Row],[TSG01]]&amp;Table01[[#This Row],[MÃ FAST]]</f>
        <v>#N/A</v>
      </c>
      <c r="R622" s="21" t="e">
        <f>COUNTIF($Q$7:Q622,Q622)&amp;Q622</f>
        <v>#N/A</v>
      </c>
      <c r="S622" s="44">
        <f>IFERROR(VLOOKUP(R622,Table1[[ct2]:[Số lượng]],13,0),0)</f>
        <v>0</v>
      </c>
      <c r="T622" s="45">
        <f>IFERROR(VLOOKUP(R622,Table1[[ct2]:[Giá]],14,0),Table01[[#This Row],[ĐƠN GIÁ]])</f>
        <v>0</v>
      </c>
      <c r="U622" s="45">
        <f t="shared" si="39"/>
        <v>0</v>
      </c>
      <c r="V622" s="32">
        <f t="shared" si="40"/>
        <v>0</v>
      </c>
      <c r="W622" s="45">
        <f>Table01[[#This Row],[THÀNH TIỀN FAST]]-Table01[[#This Row],[THÀNH TIỀN]]</f>
        <v>0</v>
      </c>
      <c r="X622" s="46" t="b">
        <f>Table01[[#This Row],[ĐG FAST]]=Table01[[#This Row],[ĐƠN GIÁ]]</f>
        <v>1</v>
      </c>
      <c r="Y622" s="47" t="b">
        <f>Table01[[#This Row],[THÀNH TIỀN FAST]]=Table01[[#This Row],[THÀNH TIỀN]]</f>
        <v>1</v>
      </c>
      <c r="Z622" s="48"/>
    </row>
    <row r="623" spans="1:26" x14ac:dyDescent="0.2">
      <c r="A623" s="50"/>
      <c r="B623" s="51"/>
      <c r="C623" s="50"/>
      <c r="D623" s="50"/>
      <c r="E623" s="50"/>
      <c r="F623" s="50"/>
      <c r="G623" s="50"/>
      <c r="H623" s="50"/>
      <c r="I623" s="50"/>
      <c r="J623" s="50"/>
      <c r="K623" s="52"/>
      <c r="L623" s="50"/>
      <c r="M623" s="53">
        <f t="shared" si="37"/>
        <v>0</v>
      </c>
      <c r="N623" s="21" t="e">
        <f>VLOOKUP(I623,'MÃ '!$A$2:$E$1048576,4,0)</f>
        <v>#N/A</v>
      </c>
      <c r="O623" s="21" t="e">
        <f>VLOOKUP(I623,'MÃ '!$A$2:$E$1048576,5,0)</f>
        <v>#N/A</v>
      </c>
      <c r="P623" s="21" t="str">
        <f t="shared" si="38"/>
        <v>TSG01</v>
      </c>
      <c r="Q623" s="21" t="e">
        <f>DAY(Table01[[#This Row],[NGÀY]])&amp;Table01[[#This Row],[TSG01]]&amp;Table01[[#This Row],[MÃ FAST]]</f>
        <v>#N/A</v>
      </c>
      <c r="R623" s="21" t="e">
        <f>COUNTIF($Q$7:Q623,Q623)&amp;Q623</f>
        <v>#N/A</v>
      </c>
      <c r="S623" s="44">
        <f>IFERROR(VLOOKUP(R623,Table1[[ct2]:[Số lượng]],13,0),0)</f>
        <v>0</v>
      </c>
      <c r="T623" s="45">
        <f>IFERROR(VLOOKUP(R623,Table1[[ct2]:[Giá]],14,0),Table01[[#This Row],[ĐƠN GIÁ]])</f>
        <v>0</v>
      </c>
      <c r="U623" s="45">
        <f t="shared" si="39"/>
        <v>0</v>
      </c>
      <c r="V623" s="32">
        <f t="shared" si="40"/>
        <v>0</v>
      </c>
      <c r="W623" s="45">
        <f>Table01[[#This Row],[THÀNH TIỀN FAST]]-Table01[[#This Row],[THÀNH TIỀN]]</f>
        <v>0</v>
      </c>
      <c r="X623" s="46" t="b">
        <f>Table01[[#This Row],[ĐG FAST]]=Table01[[#This Row],[ĐƠN GIÁ]]</f>
        <v>1</v>
      </c>
      <c r="Y623" s="47" t="b">
        <f>Table01[[#This Row],[THÀNH TIỀN FAST]]=Table01[[#This Row],[THÀNH TIỀN]]</f>
        <v>1</v>
      </c>
      <c r="Z623" s="48"/>
    </row>
    <row r="624" spans="1:26" x14ac:dyDescent="0.2">
      <c r="A624" s="50"/>
      <c r="B624" s="51"/>
      <c r="C624" s="50"/>
      <c r="D624" s="50"/>
      <c r="E624" s="50"/>
      <c r="F624" s="50"/>
      <c r="G624" s="50"/>
      <c r="H624" s="50"/>
      <c r="I624" s="50"/>
      <c r="J624" s="50"/>
      <c r="K624" s="52"/>
      <c r="L624" s="50"/>
      <c r="M624" s="53">
        <f t="shared" si="37"/>
        <v>0</v>
      </c>
      <c r="N624" s="21" t="e">
        <f>VLOOKUP(I624,'MÃ '!$A$2:$E$1048576,4,0)</f>
        <v>#N/A</v>
      </c>
      <c r="O624" s="21" t="e">
        <f>VLOOKUP(I624,'MÃ '!$A$2:$E$1048576,5,0)</f>
        <v>#N/A</v>
      </c>
      <c r="P624" s="21" t="str">
        <f t="shared" si="38"/>
        <v>TSG01</v>
      </c>
      <c r="Q624" s="21" t="e">
        <f>DAY(Table01[[#This Row],[NGÀY]])&amp;Table01[[#This Row],[TSG01]]&amp;Table01[[#This Row],[MÃ FAST]]</f>
        <v>#N/A</v>
      </c>
      <c r="R624" s="21" t="e">
        <f>COUNTIF($Q$7:Q624,Q624)&amp;Q624</f>
        <v>#N/A</v>
      </c>
      <c r="S624" s="44">
        <f>IFERROR(VLOOKUP(R624,Table1[[ct2]:[Số lượng]],13,0),0)</f>
        <v>0</v>
      </c>
      <c r="T624" s="45">
        <f>IFERROR(VLOOKUP(R624,Table1[[ct2]:[Giá]],14,0),Table01[[#This Row],[ĐƠN GIÁ]])</f>
        <v>0</v>
      </c>
      <c r="U624" s="45">
        <f t="shared" si="39"/>
        <v>0</v>
      </c>
      <c r="V624" s="32">
        <f t="shared" si="40"/>
        <v>0</v>
      </c>
      <c r="W624" s="45">
        <f>Table01[[#This Row],[THÀNH TIỀN FAST]]-Table01[[#This Row],[THÀNH TIỀN]]</f>
        <v>0</v>
      </c>
      <c r="X624" s="46" t="b">
        <f>Table01[[#This Row],[ĐG FAST]]=Table01[[#This Row],[ĐƠN GIÁ]]</f>
        <v>1</v>
      </c>
      <c r="Y624" s="47" t="b">
        <f>Table01[[#This Row],[THÀNH TIỀN FAST]]=Table01[[#This Row],[THÀNH TIỀN]]</f>
        <v>1</v>
      </c>
      <c r="Z624" s="48"/>
    </row>
    <row r="625" spans="1:26" x14ac:dyDescent="0.2">
      <c r="A625" s="50"/>
      <c r="B625" s="51"/>
      <c r="C625" s="50"/>
      <c r="D625" s="50"/>
      <c r="E625" s="50"/>
      <c r="F625" s="50"/>
      <c r="G625" s="50"/>
      <c r="H625" s="50"/>
      <c r="I625" s="50"/>
      <c r="J625" s="50"/>
      <c r="K625" s="52"/>
      <c r="L625" s="50"/>
      <c r="M625" s="53">
        <f t="shared" si="37"/>
        <v>0</v>
      </c>
      <c r="N625" s="21" t="e">
        <f>VLOOKUP(I625,'MÃ '!$A$2:$E$1048576,4,0)</f>
        <v>#N/A</v>
      </c>
      <c r="O625" s="21" t="e">
        <f>VLOOKUP(I625,'MÃ '!$A$2:$E$1048576,5,0)</f>
        <v>#N/A</v>
      </c>
      <c r="P625" s="21" t="str">
        <f t="shared" si="38"/>
        <v>TSG01</v>
      </c>
      <c r="Q625" s="21" t="e">
        <f>DAY(Table01[[#This Row],[NGÀY]])&amp;Table01[[#This Row],[TSG01]]&amp;Table01[[#This Row],[MÃ FAST]]</f>
        <v>#N/A</v>
      </c>
      <c r="R625" s="21" t="e">
        <f>COUNTIF($Q$7:Q625,Q625)&amp;Q625</f>
        <v>#N/A</v>
      </c>
      <c r="S625" s="44">
        <f>IFERROR(VLOOKUP(R625,Table1[[ct2]:[Số lượng]],13,0),0)</f>
        <v>0</v>
      </c>
      <c r="T625" s="45">
        <f>IFERROR(VLOOKUP(R625,Table1[[ct2]:[Giá]],14,0),Table01[[#This Row],[ĐƠN GIÁ]])</f>
        <v>0</v>
      </c>
      <c r="U625" s="45">
        <f t="shared" si="39"/>
        <v>0</v>
      </c>
      <c r="V625" s="32">
        <f t="shared" si="40"/>
        <v>0</v>
      </c>
      <c r="W625" s="45">
        <f>Table01[[#This Row],[THÀNH TIỀN FAST]]-Table01[[#This Row],[THÀNH TIỀN]]</f>
        <v>0</v>
      </c>
      <c r="X625" s="46" t="b">
        <f>Table01[[#This Row],[ĐG FAST]]=Table01[[#This Row],[ĐƠN GIÁ]]</f>
        <v>1</v>
      </c>
      <c r="Y625" s="47" t="b">
        <f>Table01[[#This Row],[THÀNH TIỀN FAST]]=Table01[[#This Row],[THÀNH TIỀN]]</f>
        <v>1</v>
      </c>
      <c r="Z625" s="48"/>
    </row>
    <row r="626" spans="1:26" x14ac:dyDescent="0.2">
      <c r="A626" s="50"/>
      <c r="B626" s="51"/>
      <c r="C626" s="50"/>
      <c r="D626" s="50"/>
      <c r="E626" s="50"/>
      <c r="F626" s="50"/>
      <c r="G626" s="50"/>
      <c r="H626" s="50"/>
      <c r="I626" s="50"/>
      <c r="J626" s="50"/>
      <c r="K626" s="52"/>
      <c r="L626" s="50"/>
      <c r="M626" s="53">
        <f t="shared" si="37"/>
        <v>0</v>
      </c>
      <c r="N626" s="21" t="e">
        <f>VLOOKUP(I626,'MÃ '!$A$2:$E$1048576,4,0)</f>
        <v>#N/A</v>
      </c>
      <c r="O626" s="21" t="e">
        <f>VLOOKUP(I626,'MÃ '!$A$2:$E$1048576,5,0)</f>
        <v>#N/A</v>
      </c>
      <c r="P626" s="21" t="str">
        <f t="shared" si="38"/>
        <v>TSG01</v>
      </c>
      <c r="Q626" s="21" t="e">
        <f>DAY(Table01[[#This Row],[NGÀY]])&amp;Table01[[#This Row],[TSG01]]&amp;Table01[[#This Row],[MÃ FAST]]</f>
        <v>#N/A</v>
      </c>
      <c r="R626" s="21" t="e">
        <f>COUNTIF($Q$7:Q626,Q626)&amp;Q626</f>
        <v>#N/A</v>
      </c>
      <c r="S626" s="44">
        <f>IFERROR(VLOOKUP(R626,Table1[[ct2]:[Số lượng]],13,0),0)</f>
        <v>0</v>
      </c>
      <c r="T626" s="45">
        <f>IFERROR(VLOOKUP(R626,Table1[[ct2]:[Giá]],14,0),Table01[[#This Row],[ĐƠN GIÁ]])</f>
        <v>0</v>
      </c>
      <c r="U626" s="45">
        <f t="shared" si="39"/>
        <v>0</v>
      </c>
      <c r="V626" s="32">
        <f t="shared" si="40"/>
        <v>0</v>
      </c>
      <c r="W626" s="45">
        <f>Table01[[#This Row],[THÀNH TIỀN FAST]]-Table01[[#This Row],[THÀNH TIỀN]]</f>
        <v>0</v>
      </c>
      <c r="X626" s="46" t="b">
        <f>Table01[[#This Row],[ĐG FAST]]=Table01[[#This Row],[ĐƠN GIÁ]]</f>
        <v>1</v>
      </c>
      <c r="Y626" s="47" t="b">
        <f>Table01[[#This Row],[THÀNH TIỀN FAST]]=Table01[[#This Row],[THÀNH TIỀN]]</f>
        <v>1</v>
      </c>
      <c r="Z626" s="48"/>
    </row>
    <row r="627" spans="1:26" x14ac:dyDescent="0.2">
      <c r="A627" s="50"/>
      <c r="B627" s="51"/>
      <c r="C627" s="50"/>
      <c r="D627" s="50"/>
      <c r="E627" s="50"/>
      <c r="F627" s="50"/>
      <c r="G627" s="50"/>
      <c r="H627" s="50"/>
      <c r="I627" s="50"/>
      <c r="J627" s="50"/>
      <c r="K627" s="52"/>
      <c r="L627" s="50"/>
      <c r="M627" s="53">
        <f t="shared" si="37"/>
        <v>0</v>
      </c>
      <c r="N627" s="21" t="e">
        <f>VLOOKUP(I627,'MÃ '!$A$2:$E$1048576,4,0)</f>
        <v>#N/A</v>
      </c>
      <c r="O627" s="21" t="e">
        <f>VLOOKUP(I627,'MÃ '!$A$2:$E$1048576,5,0)</f>
        <v>#N/A</v>
      </c>
      <c r="P627" s="21" t="str">
        <f t="shared" si="38"/>
        <v>TSG01</v>
      </c>
      <c r="Q627" s="21" t="e">
        <f>DAY(Table01[[#This Row],[NGÀY]])&amp;Table01[[#This Row],[TSG01]]&amp;Table01[[#This Row],[MÃ FAST]]</f>
        <v>#N/A</v>
      </c>
      <c r="R627" s="21" t="e">
        <f>COUNTIF($Q$7:Q627,Q627)&amp;Q627</f>
        <v>#N/A</v>
      </c>
      <c r="S627" s="44">
        <f>IFERROR(VLOOKUP(R627,Table1[[ct2]:[Số lượng]],13,0),0)</f>
        <v>0</v>
      </c>
      <c r="T627" s="45">
        <f>IFERROR(VLOOKUP(R627,Table1[[ct2]:[Giá]],14,0),Table01[[#This Row],[ĐƠN GIÁ]])</f>
        <v>0</v>
      </c>
      <c r="U627" s="45">
        <f t="shared" si="39"/>
        <v>0</v>
      </c>
      <c r="V627" s="32">
        <f t="shared" si="40"/>
        <v>0</v>
      </c>
      <c r="W627" s="45">
        <f>Table01[[#This Row],[THÀNH TIỀN FAST]]-Table01[[#This Row],[THÀNH TIỀN]]</f>
        <v>0</v>
      </c>
      <c r="X627" s="46" t="b">
        <f>Table01[[#This Row],[ĐG FAST]]=Table01[[#This Row],[ĐƠN GIÁ]]</f>
        <v>1</v>
      </c>
      <c r="Y627" s="47" t="b">
        <f>Table01[[#This Row],[THÀNH TIỀN FAST]]=Table01[[#This Row],[THÀNH TIỀN]]</f>
        <v>1</v>
      </c>
      <c r="Z627" s="48"/>
    </row>
    <row r="628" spans="1:26" x14ac:dyDescent="0.2">
      <c r="A628" s="50"/>
      <c r="B628" s="51"/>
      <c r="C628" s="50"/>
      <c r="D628" s="50"/>
      <c r="E628" s="50"/>
      <c r="F628" s="50"/>
      <c r="G628" s="50"/>
      <c r="H628" s="50"/>
      <c r="I628" s="50"/>
      <c r="J628" s="50"/>
      <c r="K628" s="52"/>
      <c r="L628" s="50"/>
      <c r="M628" s="53">
        <f t="shared" si="37"/>
        <v>0</v>
      </c>
      <c r="N628" s="21" t="e">
        <f>VLOOKUP(I628,'MÃ '!$A$2:$E$1048576,4,0)</f>
        <v>#N/A</v>
      </c>
      <c r="O628" s="21" t="e">
        <f>VLOOKUP(I628,'MÃ '!$A$2:$E$1048576,5,0)</f>
        <v>#N/A</v>
      </c>
      <c r="P628" s="21" t="str">
        <f t="shared" si="38"/>
        <v>TSG01</v>
      </c>
      <c r="Q628" s="21" t="e">
        <f>DAY(Table01[[#This Row],[NGÀY]])&amp;Table01[[#This Row],[TSG01]]&amp;Table01[[#This Row],[MÃ FAST]]</f>
        <v>#N/A</v>
      </c>
      <c r="R628" s="21" t="e">
        <f>COUNTIF($Q$7:Q628,Q628)&amp;Q628</f>
        <v>#N/A</v>
      </c>
      <c r="S628" s="44">
        <f>IFERROR(VLOOKUP(R628,Table1[[ct2]:[Số lượng]],13,0),0)</f>
        <v>0</v>
      </c>
      <c r="T628" s="45">
        <f>IFERROR(VLOOKUP(R628,Table1[[ct2]:[Giá]],14,0),Table01[[#This Row],[ĐƠN GIÁ]])</f>
        <v>0</v>
      </c>
      <c r="U628" s="45">
        <f t="shared" si="39"/>
        <v>0</v>
      </c>
      <c r="V628" s="32">
        <f t="shared" si="40"/>
        <v>0</v>
      </c>
      <c r="W628" s="45">
        <f>Table01[[#This Row],[THÀNH TIỀN FAST]]-Table01[[#This Row],[THÀNH TIỀN]]</f>
        <v>0</v>
      </c>
      <c r="X628" s="46" t="b">
        <f>Table01[[#This Row],[ĐG FAST]]=Table01[[#This Row],[ĐƠN GIÁ]]</f>
        <v>1</v>
      </c>
      <c r="Y628" s="47" t="b">
        <f>Table01[[#This Row],[THÀNH TIỀN FAST]]=Table01[[#This Row],[THÀNH TIỀN]]</f>
        <v>1</v>
      </c>
      <c r="Z628" s="48"/>
    </row>
    <row r="629" spans="1:26" x14ac:dyDescent="0.2">
      <c r="A629" s="50"/>
      <c r="B629" s="51"/>
      <c r="C629" s="50"/>
      <c r="D629" s="50"/>
      <c r="E629" s="50"/>
      <c r="F629" s="50"/>
      <c r="G629" s="50"/>
      <c r="H629" s="50"/>
      <c r="I629" s="50"/>
      <c r="J629" s="50"/>
      <c r="K629" s="52"/>
      <c r="L629" s="50"/>
      <c r="M629" s="53">
        <f t="shared" si="37"/>
        <v>0</v>
      </c>
      <c r="N629" s="21" t="e">
        <f>VLOOKUP(I629,'MÃ '!$A$2:$E$1048576,4,0)</f>
        <v>#N/A</v>
      </c>
      <c r="O629" s="21" t="e">
        <f>VLOOKUP(I629,'MÃ '!$A$2:$E$1048576,5,0)</f>
        <v>#N/A</v>
      </c>
      <c r="P629" s="21" t="str">
        <f t="shared" si="38"/>
        <v>TSG01</v>
      </c>
      <c r="Q629" s="21" t="e">
        <f>DAY(Table01[[#This Row],[NGÀY]])&amp;Table01[[#This Row],[TSG01]]&amp;Table01[[#This Row],[MÃ FAST]]</f>
        <v>#N/A</v>
      </c>
      <c r="R629" s="21" t="e">
        <f>COUNTIF($Q$7:Q629,Q629)&amp;Q629</f>
        <v>#N/A</v>
      </c>
      <c r="S629" s="44">
        <f>IFERROR(VLOOKUP(R629,Table1[[ct2]:[Số lượng]],13,0),0)</f>
        <v>0</v>
      </c>
      <c r="T629" s="45">
        <f>IFERROR(VLOOKUP(R629,Table1[[ct2]:[Giá]],14,0),Table01[[#This Row],[ĐƠN GIÁ]])</f>
        <v>0</v>
      </c>
      <c r="U629" s="45">
        <f t="shared" si="39"/>
        <v>0</v>
      </c>
      <c r="V629" s="32">
        <f t="shared" si="40"/>
        <v>0</v>
      </c>
      <c r="W629" s="45">
        <f>Table01[[#This Row],[THÀNH TIỀN FAST]]-Table01[[#This Row],[THÀNH TIỀN]]</f>
        <v>0</v>
      </c>
      <c r="X629" s="46" t="b">
        <f>Table01[[#This Row],[ĐG FAST]]=Table01[[#This Row],[ĐƠN GIÁ]]</f>
        <v>1</v>
      </c>
      <c r="Y629" s="47" t="b">
        <f>Table01[[#This Row],[THÀNH TIỀN FAST]]=Table01[[#This Row],[THÀNH TIỀN]]</f>
        <v>1</v>
      </c>
      <c r="Z629" s="48"/>
    </row>
    <row r="630" spans="1:26" x14ac:dyDescent="0.2">
      <c r="A630" s="50"/>
      <c r="B630" s="51"/>
      <c r="C630" s="50"/>
      <c r="D630" s="50"/>
      <c r="E630" s="50"/>
      <c r="F630" s="50"/>
      <c r="G630" s="50"/>
      <c r="H630" s="50"/>
      <c r="I630" s="50"/>
      <c r="J630" s="50"/>
      <c r="K630" s="52"/>
      <c r="L630" s="50"/>
      <c r="M630" s="53">
        <f t="shared" si="37"/>
        <v>0</v>
      </c>
      <c r="N630" s="21" t="e">
        <f>VLOOKUP(I630,'MÃ '!$A$2:$E$1048576,4,0)</f>
        <v>#N/A</v>
      </c>
      <c r="O630" s="21" t="e">
        <f>VLOOKUP(I630,'MÃ '!$A$2:$E$1048576,5,0)</f>
        <v>#N/A</v>
      </c>
      <c r="P630" s="21" t="str">
        <f t="shared" si="38"/>
        <v>TSG01</v>
      </c>
      <c r="Q630" s="21" t="e">
        <f>DAY(Table01[[#This Row],[NGÀY]])&amp;Table01[[#This Row],[TSG01]]&amp;Table01[[#This Row],[MÃ FAST]]</f>
        <v>#N/A</v>
      </c>
      <c r="R630" s="21" t="e">
        <f>COUNTIF($Q$7:Q630,Q630)&amp;Q630</f>
        <v>#N/A</v>
      </c>
      <c r="S630" s="44">
        <f>IFERROR(VLOOKUP(R630,Table1[[ct2]:[Số lượng]],13,0),0)</f>
        <v>0</v>
      </c>
      <c r="T630" s="45">
        <f>IFERROR(VLOOKUP(R630,Table1[[ct2]:[Giá]],14,0),Table01[[#This Row],[ĐƠN GIÁ]])</f>
        <v>0</v>
      </c>
      <c r="U630" s="45">
        <f t="shared" si="39"/>
        <v>0</v>
      </c>
      <c r="V630" s="32">
        <f t="shared" si="40"/>
        <v>0</v>
      </c>
      <c r="W630" s="45">
        <f>Table01[[#This Row],[THÀNH TIỀN FAST]]-Table01[[#This Row],[THÀNH TIỀN]]</f>
        <v>0</v>
      </c>
      <c r="X630" s="46" t="b">
        <f>Table01[[#This Row],[ĐG FAST]]=Table01[[#This Row],[ĐƠN GIÁ]]</f>
        <v>1</v>
      </c>
      <c r="Y630" s="47" t="b">
        <f>Table01[[#This Row],[THÀNH TIỀN FAST]]=Table01[[#This Row],[THÀNH TIỀN]]</f>
        <v>1</v>
      </c>
      <c r="Z630" s="48"/>
    </row>
    <row r="631" spans="1:26" x14ac:dyDescent="0.2">
      <c r="A631" s="50"/>
      <c r="B631" s="51"/>
      <c r="C631" s="50"/>
      <c r="D631" s="50"/>
      <c r="E631" s="50"/>
      <c r="F631" s="50"/>
      <c r="G631" s="50"/>
      <c r="H631" s="50"/>
      <c r="I631" s="50"/>
      <c r="J631" s="50"/>
      <c r="K631" s="52"/>
      <c r="L631" s="50"/>
      <c r="M631" s="53">
        <f t="shared" si="37"/>
        <v>0</v>
      </c>
      <c r="N631" s="21" t="e">
        <f>VLOOKUP(I631,'MÃ '!$A$2:$E$1048576,4,0)</f>
        <v>#N/A</v>
      </c>
      <c r="O631" s="21" t="e">
        <f>VLOOKUP(I631,'MÃ '!$A$2:$E$1048576,5,0)</f>
        <v>#N/A</v>
      </c>
      <c r="P631" s="21" t="str">
        <f t="shared" si="38"/>
        <v>TSG01</v>
      </c>
      <c r="Q631" s="21" t="e">
        <f>DAY(Table01[[#This Row],[NGÀY]])&amp;Table01[[#This Row],[TSG01]]&amp;Table01[[#This Row],[MÃ FAST]]</f>
        <v>#N/A</v>
      </c>
      <c r="R631" s="21" t="e">
        <f>COUNTIF($Q$7:Q631,Q631)&amp;Q631</f>
        <v>#N/A</v>
      </c>
      <c r="S631" s="44">
        <f>IFERROR(VLOOKUP(R631,Table1[[ct2]:[Số lượng]],13,0),0)</f>
        <v>0</v>
      </c>
      <c r="T631" s="45">
        <f>IFERROR(VLOOKUP(R631,Table1[[ct2]:[Giá]],14,0),Table01[[#This Row],[ĐƠN GIÁ]])</f>
        <v>0</v>
      </c>
      <c r="U631" s="45">
        <f t="shared" si="39"/>
        <v>0</v>
      </c>
      <c r="V631" s="32">
        <f t="shared" si="40"/>
        <v>0</v>
      </c>
      <c r="W631" s="45">
        <f>Table01[[#This Row],[THÀNH TIỀN FAST]]-Table01[[#This Row],[THÀNH TIỀN]]</f>
        <v>0</v>
      </c>
      <c r="X631" s="46" t="b">
        <f>Table01[[#This Row],[ĐG FAST]]=Table01[[#This Row],[ĐƠN GIÁ]]</f>
        <v>1</v>
      </c>
      <c r="Y631" s="47" t="b">
        <f>Table01[[#This Row],[THÀNH TIỀN FAST]]=Table01[[#This Row],[THÀNH TIỀN]]</f>
        <v>1</v>
      </c>
      <c r="Z631" s="48"/>
    </row>
    <row r="632" spans="1:26" x14ac:dyDescent="0.2">
      <c r="A632" s="50"/>
      <c r="B632" s="51"/>
      <c r="C632" s="50"/>
      <c r="D632" s="50"/>
      <c r="E632" s="50"/>
      <c r="F632" s="50"/>
      <c r="G632" s="50"/>
      <c r="H632" s="50"/>
      <c r="I632" s="50"/>
      <c r="J632" s="50"/>
      <c r="K632" s="52"/>
      <c r="L632" s="50"/>
      <c r="M632" s="53">
        <f t="shared" si="37"/>
        <v>0</v>
      </c>
      <c r="N632" s="21" t="e">
        <f>VLOOKUP(I632,'MÃ '!$A$2:$E$1048576,4,0)</f>
        <v>#N/A</v>
      </c>
      <c r="O632" s="21" t="e">
        <f>VLOOKUP(I632,'MÃ '!$A$2:$E$1048576,5,0)</f>
        <v>#N/A</v>
      </c>
      <c r="P632" s="21" t="str">
        <f t="shared" si="38"/>
        <v>TSG01</v>
      </c>
      <c r="Q632" s="21" t="e">
        <f>DAY(Table01[[#This Row],[NGÀY]])&amp;Table01[[#This Row],[TSG01]]&amp;Table01[[#This Row],[MÃ FAST]]</f>
        <v>#N/A</v>
      </c>
      <c r="R632" s="21" t="e">
        <f>COUNTIF($Q$7:Q632,Q632)&amp;Q632</f>
        <v>#N/A</v>
      </c>
      <c r="S632" s="44">
        <f>IFERROR(VLOOKUP(R632,Table1[[ct2]:[Số lượng]],13,0),0)</f>
        <v>0</v>
      </c>
      <c r="T632" s="45">
        <f>IFERROR(VLOOKUP(R632,Table1[[ct2]:[Giá]],14,0),Table01[[#This Row],[ĐƠN GIÁ]])</f>
        <v>0</v>
      </c>
      <c r="U632" s="45">
        <f t="shared" si="39"/>
        <v>0</v>
      </c>
      <c r="V632" s="32">
        <f t="shared" si="40"/>
        <v>0</v>
      </c>
      <c r="W632" s="45">
        <f>Table01[[#This Row],[THÀNH TIỀN FAST]]-Table01[[#This Row],[THÀNH TIỀN]]</f>
        <v>0</v>
      </c>
      <c r="X632" s="46" t="b">
        <f>Table01[[#This Row],[ĐG FAST]]=Table01[[#This Row],[ĐƠN GIÁ]]</f>
        <v>1</v>
      </c>
      <c r="Y632" s="47" t="b">
        <f>Table01[[#This Row],[THÀNH TIỀN FAST]]=Table01[[#This Row],[THÀNH TIỀN]]</f>
        <v>1</v>
      </c>
      <c r="Z632" s="48"/>
    </row>
    <row r="633" spans="1:26" x14ac:dyDescent="0.2">
      <c r="A633" s="50"/>
      <c r="B633" s="51"/>
      <c r="C633" s="50"/>
      <c r="D633" s="50"/>
      <c r="E633" s="50"/>
      <c r="F633" s="50"/>
      <c r="G633" s="50"/>
      <c r="H633" s="50"/>
      <c r="I633" s="50"/>
      <c r="J633" s="50"/>
      <c r="K633" s="52"/>
      <c r="L633" s="50"/>
      <c r="M633" s="53">
        <f t="shared" si="37"/>
        <v>0</v>
      </c>
      <c r="N633" s="21" t="e">
        <f>VLOOKUP(I633,'MÃ '!$A$2:$E$1048576,4,0)</f>
        <v>#N/A</v>
      </c>
      <c r="O633" s="21" t="e">
        <f>VLOOKUP(I633,'MÃ '!$A$2:$E$1048576,5,0)</f>
        <v>#N/A</v>
      </c>
      <c r="P633" s="21" t="str">
        <f t="shared" si="38"/>
        <v>TSG01</v>
      </c>
      <c r="Q633" s="21" t="e">
        <f>DAY(Table01[[#This Row],[NGÀY]])&amp;Table01[[#This Row],[TSG01]]&amp;Table01[[#This Row],[MÃ FAST]]</f>
        <v>#N/A</v>
      </c>
      <c r="R633" s="21" t="e">
        <f>COUNTIF($Q$7:Q633,Q633)&amp;Q633</f>
        <v>#N/A</v>
      </c>
      <c r="S633" s="44">
        <f>IFERROR(VLOOKUP(R633,Table1[[ct2]:[Số lượng]],13,0),0)</f>
        <v>0</v>
      </c>
      <c r="T633" s="45">
        <f>IFERROR(VLOOKUP(R633,Table1[[ct2]:[Giá]],14,0),Table01[[#This Row],[ĐƠN GIÁ]])</f>
        <v>0</v>
      </c>
      <c r="U633" s="45">
        <f t="shared" si="39"/>
        <v>0</v>
      </c>
      <c r="V633" s="32">
        <f t="shared" si="40"/>
        <v>0</v>
      </c>
      <c r="W633" s="45">
        <f>Table01[[#This Row],[THÀNH TIỀN FAST]]-Table01[[#This Row],[THÀNH TIỀN]]</f>
        <v>0</v>
      </c>
      <c r="X633" s="46" t="b">
        <f>Table01[[#This Row],[ĐG FAST]]=Table01[[#This Row],[ĐƠN GIÁ]]</f>
        <v>1</v>
      </c>
      <c r="Y633" s="47" t="b">
        <f>Table01[[#This Row],[THÀNH TIỀN FAST]]=Table01[[#This Row],[THÀNH TIỀN]]</f>
        <v>1</v>
      </c>
      <c r="Z633" s="48"/>
    </row>
    <row r="634" spans="1:26" x14ac:dyDescent="0.2">
      <c r="A634" s="50"/>
      <c r="B634" s="51"/>
      <c r="C634" s="50"/>
      <c r="D634" s="50"/>
      <c r="E634" s="50"/>
      <c r="F634" s="50"/>
      <c r="G634" s="50"/>
      <c r="H634" s="50"/>
      <c r="I634" s="50"/>
      <c r="J634" s="50"/>
      <c r="K634" s="52"/>
      <c r="L634" s="50"/>
      <c r="M634" s="53">
        <f t="shared" si="37"/>
        <v>0</v>
      </c>
      <c r="N634" s="21" t="e">
        <f>VLOOKUP(I634,'MÃ '!$A$2:$E$1048576,4,0)</f>
        <v>#N/A</v>
      </c>
      <c r="O634" s="21" t="e">
        <f>VLOOKUP(I634,'MÃ '!$A$2:$E$1048576,5,0)</f>
        <v>#N/A</v>
      </c>
      <c r="P634" s="21" t="str">
        <f t="shared" si="38"/>
        <v>TSG01</v>
      </c>
      <c r="Q634" s="21" t="e">
        <f>DAY(Table01[[#This Row],[NGÀY]])&amp;Table01[[#This Row],[TSG01]]&amp;Table01[[#This Row],[MÃ FAST]]</f>
        <v>#N/A</v>
      </c>
      <c r="R634" s="21" t="e">
        <f>COUNTIF($Q$7:Q634,Q634)&amp;Q634</f>
        <v>#N/A</v>
      </c>
      <c r="S634" s="44">
        <f>IFERROR(VLOOKUP(R634,Table1[[ct2]:[Số lượng]],13,0),0)</f>
        <v>0</v>
      </c>
      <c r="T634" s="45">
        <f>IFERROR(VLOOKUP(R634,Table1[[ct2]:[Giá]],14,0),Table01[[#This Row],[ĐƠN GIÁ]])</f>
        <v>0</v>
      </c>
      <c r="U634" s="45">
        <f t="shared" si="39"/>
        <v>0</v>
      </c>
      <c r="V634" s="32">
        <f t="shared" si="40"/>
        <v>0</v>
      </c>
      <c r="W634" s="45">
        <f>Table01[[#This Row],[THÀNH TIỀN FAST]]-Table01[[#This Row],[THÀNH TIỀN]]</f>
        <v>0</v>
      </c>
      <c r="X634" s="46" t="b">
        <f>Table01[[#This Row],[ĐG FAST]]=Table01[[#This Row],[ĐƠN GIÁ]]</f>
        <v>1</v>
      </c>
      <c r="Y634" s="47" t="b">
        <f>Table01[[#This Row],[THÀNH TIỀN FAST]]=Table01[[#This Row],[THÀNH TIỀN]]</f>
        <v>1</v>
      </c>
      <c r="Z634" s="48"/>
    </row>
    <row r="635" spans="1:26" x14ac:dyDescent="0.2">
      <c r="A635" s="50"/>
      <c r="B635" s="51"/>
      <c r="C635" s="50"/>
      <c r="D635" s="50"/>
      <c r="E635" s="50"/>
      <c r="F635" s="50"/>
      <c r="G635" s="50"/>
      <c r="H635" s="50"/>
      <c r="I635" s="50"/>
      <c r="J635" s="50"/>
      <c r="K635" s="52"/>
      <c r="L635" s="50"/>
      <c r="M635" s="53">
        <f t="shared" si="37"/>
        <v>0</v>
      </c>
      <c r="N635" s="21" t="e">
        <f>VLOOKUP(I635,'MÃ '!$A$2:$E$1048576,4,0)</f>
        <v>#N/A</v>
      </c>
      <c r="O635" s="21" t="e">
        <f>VLOOKUP(I635,'MÃ '!$A$2:$E$1048576,5,0)</f>
        <v>#N/A</v>
      </c>
      <c r="P635" s="21" t="str">
        <f t="shared" si="38"/>
        <v>TSG01</v>
      </c>
      <c r="Q635" s="21" t="e">
        <f>DAY(Table01[[#This Row],[NGÀY]])&amp;Table01[[#This Row],[TSG01]]&amp;Table01[[#This Row],[MÃ FAST]]</f>
        <v>#N/A</v>
      </c>
      <c r="R635" s="21" t="e">
        <f>COUNTIF($Q$7:Q635,Q635)&amp;Q635</f>
        <v>#N/A</v>
      </c>
      <c r="S635" s="44">
        <f>IFERROR(VLOOKUP(R635,Table1[[ct2]:[Số lượng]],13,0),0)</f>
        <v>0</v>
      </c>
      <c r="T635" s="45">
        <f>IFERROR(VLOOKUP(R635,Table1[[ct2]:[Giá]],14,0),Table01[[#This Row],[ĐƠN GIÁ]])</f>
        <v>0</v>
      </c>
      <c r="U635" s="45">
        <f t="shared" si="39"/>
        <v>0</v>
      </c>
      <c r="V635" s="32">
        <f t="shared" si="40"/>
        <v>0</v>
      </c>
      <c r="W635" s="45">
        <f>Table01[[#This Row],[THÀNH TIỀN FAST]]-Table01[[#This Row],[THÀNH TIỀN]]</f>
        <v>0</v>
      </c>
      <c r="X635" s="46" t="b">
        <f>Table01[[#This Row],[ĐG FAST]]=Table01[[#This Row],[ĐƠN GIÁ]]</f>
        <v>1</v>
      </c>
      <c r="Y635" s="47" t="b">
        <f>Table01[[#This Row],[THÀNH TIỀN FAST]]=Table01[[#This Row],[THÀNH TIỀN]]</f>
        <v>1</v>
      </c>
      <c r="Z635" s="48"/>
    </row>
    <row r="636" spans="1:26" x14ac:dyDescent="0.2">
      <c r="A636" s="50"/>
      <c r="B636" s="51"/>
      <c r="C636" s="50"/>
      <c r="D636" s="50"/>
      <c r="E636" s="50"/>
      <c r="F636" s="50"/>
      <c r="G636" s="50"/>
      <c r="H636" s="50"/>
      <c r="I636" s="50"/>
      <c r="J636" s="50"/>
      <c r="K636" s="52"/>
      <c r="L636" s="50"/>
      <c r="M636" s="53">
        <f t="shared" si="37"/>
        <v>0</v>
      </c>
      <c r="N636" s="21" t="e">
        <f>VLOOKUP(I636,'MÃ '!$A$2:$E$1048576,4,0)</f>
        <v>#N/A</v>
      </c>
      <c r="O636" s="21" t="e">
        <f>VLOOKUP(I636,'MÃ '!$A$2:$E$1048576,5,0)</f>
        <v>#N/A</v>
      </c>
      <c r="P636" s="21" t="str">
        <f t="shared" si="38"/>
        <v>TSG01</v>
      </c>
      <c r="Q636" s="21" t="e">
        <f>DAY(Table01[[#This Row],[NGÀY]])&amp;Table01[[#This Row],[TSG01]]&amp;Table01[[#This Row],[MÃ FAST]]</f>
        <v>#N/A</v>
      </c>
      <c r="R636" s="21" t="e">
        <f>COUNTIF($Q$7:Q636,Q636)&amp;Q636</f>
        <v>#N/A</v>
      </c>
      <c r="S636" s="44">
        <f>IFERROR(VLOOKUP(R636,Table1[[ct2]:[Số lượng]],13,0),0)</f>
        <v>0</v>
      </c>
      <c r="T636" s="45">
        <f>IFERROR(VLOOKUP(R636,Table1[[ct2]:[Giá]],14,0),Table01[[#This Row],[ĐƠN GIÁ]])</f>
        <v>0</v>
      </c>
      <c r="U636" s="45">
        <f t="shared" si="39"/>
        <v>0</v>
      </c>
      <c r="V636" s="32">
        <f t="shared" si="40"/>
        <v>0</v>
      </c>
      <c r="W636" s="45">
        <f>Table01[[#This Row],[THÀNH TIỀN FAST]]-Table01[[#This Row],[THÀNH TIỀN]]</f>
        <v>0</v>
      </c>
      <c r="X636" s="46" t="b">
        <f>Table01[[#This Row],[ĐG FAST]]=Table01[[#This Row],[ĐƠN GIÁ]]</f>
        <v>1</v>
      </c>
      <c r="Y636" s="47" t="b">
        <f>Table01[[#This Row],[THÀNH TIỀN FAST]]=Table01[[#This Row],[THÀNH TIỀN]]</f>
        <v>1</v>
      </c>
      <c r="Z636" s="48"/>
    </row>
    <row r="637" spans="1:26" x14ac:dyDescent="0.2">
      <c r="A637" s="50"/>
      <c r="B637" s="51"/>
      <c r="C637" s="50"/>
      <c r="D637" s="50"/>
      <c r="E637" s="50"/>
      <c r="F637" s="50"/>
      <c r="G637" s="50"/>
      <c r="H637" s="50"/>
      <c r="I637" s="50"/>
      <c r="J637" s="50"/>
      <c r="K637" s="52"/>
      <c r="L637" s="50"/>
      <c r="M637" s="53">
        <f t="shared" si="37"/>
        <v>0</v>
      </c>
      <c r="N637" s="21" t="e">
        <f>VLOOKUP(I637,'MÃ '!$A$2:$E$1048576,4,0)</f>
        <v>#N/A</v>
      </c>
      <c r="O637" s="21" t="e">
        <f>VLOOKUP(I637,'MÃ '!$A$2:$E$1048576,5,0)</f>
        <v>#N/A</v>
      </c>
      <c r="P637" s="21" t="str">
        <f t="shared" si="38"/>
        <v>TSG01</v>
      </c>
      <c r="Q637" s="21" t="e">
        <f>DAY(Table01[[#This Row],[NGÀY]])&amp;Table01[[#This Row],[TSG01]]&amp;Table01[[#This Row],[MÃ FAST]]</f>
        <v>#N/A</v>
      </c>
      <c r="R637" s="21" t="e">
        <f>COUNTIF($Q$7:Q637,Q637)&amp;Q637</f>
        <v>#N/A</v>
      </c>
      <c r="S637" s="44">
        <f>IFERROR(VLOOKUP(R637,Table1[[ct2]:[Số lượng]],13,0),0)</f>
        <v>0</v>
      </c>
      <c r="T637" s="45">
        <f>IFERROR(VLOOKUP(R637,Table1[[ct2]:[Giá]],14,0),Table01[[#This Row],[ĐƠN GIÁ]])</f>
        <v>0</v>
      </c>
      <c r="U637" s="45">
        <f t="shared" si="39"/>
        <v>0</v>
      </c>
      <c r="V637" s="32">
        <f t="shared" si="40"/>
        <v>0</v>
      </c>
      <c r="W637" s="45">
        <f>Table01[[#This Row],[THÀNH TIỀN FAST]]-Table01[[#This Row],[THÀNH TIỀN]]</f>
        <v>0</v>
      </c>
      <c r="X637" s="46" t="b">
        <f>Table01[[#This Row],[ĐG FAST]]=Table01[[#This Row],[ĐƠN GIÁ]]</f>
        <v>1</v>
      </c>
      <c r="Y637" s="47" t="b">
        <f>Table01[[#This Row],[THÀNH TIỀN FAST]]=Table01[[#This Row],[THÀNH TIỀN]]</f>
        <v>1</v>
      </c>
      <c r="Z637" s="48"/>
    </row>
    <row r="638" spans="1:26" x14ac:dyDescent="0.2">
      <c r="A638" s="50"/>
      <c r="B638" s="51"/>
      <c r="C638" s="50"/>
      <c r="D638" s="50"/>
      <c r="E638" s="50"/>
      <c r="F638" s="50"/>
      <c r="G638" s="50"/>
      <c r="H638" s="50"/>
      <c r="I638" s="50"/>
      <c r="J638" s="50"/>
      <c r="K638" s="52"/>
      <c r="L638" s="50"/>
      <c r="M638" s="53">
        <f t="shared" si="37"/>
        <v>0</v>
      </c>
      <c r="N638" s="21" t="e">
        <f>VLOOKUP(I638,'MÃ '!$A$2:$E$1048576,4,0)</f>
        <v>#N/A</v>
      </c>
      <c r="O638" s="21" t="e">
        <f>VLOOKUP(I638,'MÃ '!$A$2:$E$1048576,5,0)</f>
        <v>#N/A</v>
      </c>
      <c r="P638" s="21" t="str">
        <f t="shared" si="38"/>
        <v>TSG01</v>
      </c>
      <c r="Q638" s="21" t="e">
        <f>DAY(Table01[[#This Row],[NGÀY]])&amp;Table01[[#This Row],[TSG01]]&amp;Table01[[#This Row],[MÃ FAST]]</f>
        <v>#N/A</v>
      </c>
      <c r="R638" s="21" t="e">
        <f>COUNTIF($Q$7:Q638,Q638)&amp;Q638</f>
        <v>#N/A</v>
      </c>
      <c r="S638" s="44">
        <f>IFERROR(VLOOKUP(R638,Table1[[ct2]:[Số lượng]],13,0),0)</f>
        <v>0</v>
      </c>
      <c r="T638" s="45">
        <f>IFERROR(VLOOKUP(R638,Table1[[ct2]:[Giá]],14,0),Table01[[#This Row],[ĐƠN GIÁ]])</f>
        <v>0</v>
      </c>
      <c r="U638" s="45">
        <f t="shared" si="39"/>
        <v>0</v>
      </c>
      <c r="V638" s="32">
        <f t="shared" si="40"/>
        <v>0</v>
      </c>
      <c r="W638" s="45">
        <f>Table01[[#This Row],[THÀNH TIỀN FAST]]-Table01[[#This Row],[THÀNH TIỀN]]</f>
        <v>0</v>
      </c>
      <c r="X638" s="46" t="b">
        <f>Table01[[#This Row],[ĐG FAST]]=Table01[[#This Row],[ĐƠN GIÁ]]</f>
        <v>1</v>
      </c>
      <c r="Y638" s="47" t="b">
        <f>Table01[[#This Row],[THÀNH TIỀN FAST]]=Table01[[#This Row],[THÀNH TIỀN]]</f>
        <v>1</v>
      </c>
      <c r="Z638" s="48"/>
    </row>
    <row r="639" spans="1:26" x14ac:dyDescent="0.2">
      <c r="A639" s="50"/>
      <c r="B639" s="51"/>
      <c r="C639" s="50"/>
      <c r="D639" s="50"/>
      <c r="E639" s="50"/>
      <c r="F639" s="50"/>
      <c r="G639" s="50"/>
      <c r="H639" s="50"/>
      <c r="I639" s="50"/>
      <c r="J639" s="50"/>
      <c r="K639" s="52"/>
      <c r="L639" s="50"/>
      <c r="M639" s="53">
        <f t="shared" si="37"/>
        <v>0</v>
      </c>
      <c r="N639" s="21" t="e">
        <f>VLOOKUP(I639,'MÃ '!$A$2:$E$1048576,4,0)</f>
        <v>#N/A</v>
      </c>
      <c r="O639" s="21" t="e">
        <f>VLOOKUP(I639,'MÃ '!$A$2:$E$1048576,5,0)</f>
        <v>#N/A</v>
      </c>
      <c r="P639" s="21" t="str">
        <f t="shared" si="38"/>
        <v>TSG01</v>
      </c>
      <c r="Q639" s="21" t="e">
        <f>DAY(Table01[[#This Row],[NGÀY]])&amp;Table01[[#This Row],[TSG01]]&amp;Table01[[#This Row],[MÃ FAST]]</f>
        <v>#N/A</v>
      </c>
      <c r="R639" s="21" t="e">
        <f>COUNTIF($Q$7:Q639,Q639)&amp;Q639</f>
        <v>#N/A</v>
      </c>
      <c r="S639" s="44">
        <f>IFERROR(VLOOKUP(R639,Table1[[ct2]:[Số lượng]],13,0),0)</f>
        <v>0</v>
      </c>
      <c r="T639" s="45">
        <f>IFERROR(VLOOKUP(R639,Table1[[ct2]:[Giá]],14,0),Table01[[#This Row],[ĐƠN GIÁ]])</f>
        <v>0</v>
      </c>
      <c r="U639" s="45">
        <f t="shared" si="39"/>
        <v>0</v>
      </c>
      <c r="V639" s="32">
        <f t="shared" si="40"/>
        <v>0</v>
      </c>
      <c r="W639" s="45">
        <f>Table01[[#This Row],[THÀNH TIỀN FAST]]-Table01[[#This Row],[THÀNH TIỀN]]</f>
        <v>0</v>
      </c>
      <c r="X639" s="46" t="b">
        <f>Table01[[#This Row],[ĐG FAST]]=Table01[[#This Row],[ĐƠN GIÁ]]</f>
        <v>1</v>
      </c>
      <c r="Y639" s="47" t="b">
        <f>Table01[[#This Row],[THÀNH TIỀN FAST]]=Table01[[#This Row],[THÀNH TIỀN]]</f>
        <v>1</v>
      </c>
      <c r="Z639" s="48"/>
    </row>
    <row r="640" spans="1:26" x14ac:dyDescent="0.2">
      <c r="A640" s="50"/>
      <c r="B640" s="51"/>
      <c r="C640" s="50"/>
      <c r="D640" s="50"/>
      <c r="E640" s="50"/>
      <c r="F640" s="50"/>
      <c r="G640" s="50"/>
      <c r="H640" s="50"/>
      <c r="I640" s="50"/>
      <c r="J640" s="50"/>
      <c r="K640" s="52"/>
      <c r="L640" s="50"/>
      <c r="M640" s="53">
        <f t="shared" si="37"/>
        <v>0</v>
      </c>
      <c r="N640" s="21" t="e">
        <f>VLOOKUP(I640,'MÃ '!$A$2:$E$1048576,4,0)</f>
        <v>#N/A</v>
      </c>
      <c r="O640" s="21" t="e">
        <f>VLOOKUP(I640,'MÃ '!$A$2:$E$1048576,5,0)</f>
        <v>#N/A</v>
      </c>
      <c r="P640" s="21" t="str">
        <f t="shared" si="38"/>
        <v>TSG01</v>
      </c>
      <c r="Q640" s="21" t="e">
        <f>DAY(Table01[[#This Row],[NGÀY]])&amp;Table01[[#This Row],[TSG01]]&amp;Table01[[#This Row],[MÃ FAST]]</f>
        <v>#N/A</v>
      </c>
      <c r="R640" s="21" t="e">
        <f>COUNTIF($Q$7:Q640,Q640)&amp;Q640</f>
        <v>#N/A</v>
      </c>
      <c r="S640" s="44">
        <f>IFERROR(VLOOKUP(R640,Table1[[ct2]:[Số lượng]],13,0),0)</f>
        <v>0</v>
      </c>
      <c r="T640" s="45">
        <f>IFERROR(VLOOKUP(R640,Table1[[ct2]:[Giá]],14,0),Table01[[#This Row],[ĐƠN GIÁ]])</f>
        <v>0</v>
      </c>
      <c r="U640" s="45">
        <f t="shared" si="39"/>
        <v>0</v>
      </c>
      <c r="V640" s="32">
        <f t="shared" si="40"/>
        <v>0</v>
      </c>
      <c r="W640" s="45">
        <f>Table01[[#This Row],[THÀNH TIỀN FAST]]-Table01[[#This Row],[THÀNH TIỀN]]</f>
        <v>0</v>
      </c>
      <c r="X640" s="46" t="b">
        <f>Table01[[#This Row],[ĐG FAST]]=Table01[[#This Row],[ĐƠN GIÁ]]</f>
        <v>1</v>
      </c>
      <c r="Y640" s="47" t="b">
        <f>Table01[[#This Row],[THÀNH TIỀN FAST]]=Table01[[#This Row],[THÀNH TIỀN]]</f>
        <v>1</v>
      </c>
      <c r="Z640" s="48"/>
    </row>
    <row r="641" spans="1:26" x14ac:dyDescent="0.2">
      <c r="A641" s="50"/>
      <c r="B641" s="51"/>
      <c r="C641" s="50"/>
      <c r="D641" s="50"/>
      <c r="E641" s="50"/>
      <c r="F641" s="50"/>
      <c r="G641" s="50"/>
      <c r="H641" s="50"/>
      <c r="I641" s="50"/>
      <c r="J641" s="50"/>
      <c r="K641" s="52"/>
      <c r="L641" s="50"/>
      <c r="M641" s="53">
        <f t="shared" si="37"/>
        <v>0</v>
      </c>
      <c r="N641" s="21" t="e">
        <f>VLOOKUP(I641,'MÃ '!$A$2:$E$1048576,4,0)</f>
        <v>#N/A</v>
      </c>
      <c r="O641" s="21" t="e">
        <f>VLOOKUP(I641,'MÃ '!$A$2:$E$1048576,5,0)</f>
        <v>#N/A</v>
      </c>
      <c r="P641" s="21" t="str">
        <f t="shared" si="38"/>
        <v>TSG01</v>
      </c>
      <c r="Q641" s="21" t="e">
        <f>DAY(Table01[[#This Row],[NGÀY]])&amp;Table01[[#This Row],[TSG01]]&amp;Table01[[#This Row],[MÃ FAST]]</f>
        <v>#N/A</v>
      </c>
      <c r="R641" s="21" t="e">
        <f>COUNTIF($Q$7:Q641,Q641)&amp;Q641</f>
        <v>#N/A</v>
      </c>
      <c r="S641" s="44">
        <f>IFERROR(VLOOKUP(R641,Table1[[ct2]:[Số lượng]],13,0),0)</f>
        <v>0</v>
      </c>
      <c r="T641" s="45">
        <f>IFERROR(VLOOKUP(R641,Table1[[ct2]:[Giá]],14,0),Table01[[#This Row],[ĐƠN GIÁ]])</f>
        <v>0</v>
      </c>
      <c r="U641" s="45">
        <f t="shared" si="39"/>
        <v>0</v>
      </c>
      <c r="V641" s="32">
        <f t="shared" si="40"/>
        <v>0</v>
      </c>
      <c r="W641" s="45">
        <f>Table01[[#This Row],[THÀNH TIỀN FAST]]-Table01[[#This Row],[THÀNH TIỀN]]</f>
        <v>0</v>
      </c>
      <c r="X641" s="46" t="b">
        <f>Table01[[#This Row],[ĐG FAST]]=Table01[[#This Row],[ĐƠN GIÁ]]</f>
        <v>1</v>
      </c>
      <c r="Y641" s="47" t="b">
        <f>Table01[[#This Row],[THÀNH TIỀN FAST]]=Table01[[#This Row],[THÀNH TIỀN]]</f>
        <v>1</v>
      </c>
      <c r="Z641" s="48"/>
    </row>
    <row r="642" spans="1:26" x14ac:dyDescent="0.2">
      <c r="A642" s="50"/>
      <c r="B642" s="51"/>
      <c r="C642" s="50"/>
      <c r="D642" s="50"/>
      <c r="E642" s="50"/>
      <c r="F642" s="50"/>
      <c r="G642" s="50"/>
      <c r="H642" s="50"/>
      <c r="I642" s="50"/>
      <c r="J642" s="50"/>
      <c r="K642" s="52"/>
      <c r="L642" s="50"/>
      <c r="M642" s="53">
        <f t="shared" si="37"/>
        <v>0</v>
      </c>
      <c r="N642" s="21" t="e">
        <f>VLOOKUP(I642,'MÃ '!$A$2:$E$1048576,4,0)</f>
        <v>#N/A</v>
      </c>
      <c r="O642" s="21" t="e">
        <f>VLOOKUP(I642,'MÃ '!$A$2:$E$1048576,5,0)</f>
        <v>#N/A</v>
      </c>
      <c r="P642" s="21" t="str">
        <f t="shared" si="38"/>
        <v>TSG01</v>
      </c>
      <c r="Q642" s="21" t="e">
        <f>DAY(Table01[[#This Row],[NGÀY]])&amp;Table01[[#This Row],[TSG01]]&amp;Table01[[#This Row],[MÃ FAST]]</f>
        <v>#N/A</v>
      </c>
      <c r="R642" s="21" t="e">
        <f>COUNTIF($Q$7:Q642,Q642)&amp;Q642</f>
        <v>#N/A</v>
      </c>
      <c r="S642" s="44">
        <f>IFERROR(VLOOKUP(R642,Table1[[ct2]:[Số lượng]],13,0),0)</f>
        <v>0</v>
      </c>
      <c r="T642" s="45">
        <f>IFERROR(VLOOKUP(R642,Table1[[ct2]:[Giá]],14,0),Table01[[#This Row],[ĐƠN GIÁ]])</f>
        <v>0</v>
      </c>
      <c r="U642" s="45">
        <f t="shared" si="39"/>
        <v>0</v>
      </c>
      <c r="V642" s="32">
        <f t="shared" si="40"/>
        <v>0</v>
      </c>
      <c r="W642" s="45">
        <f>Table01[[#This Row],[THÀNH TIỀN FAST]]-Table01[[#This Row],[THÀNH TIỀN]]</f>
        <v>0</v>
      </c>
      <c r="X642" s="46" t="b">
        <f>Table01[[#This Row],[ĐG FAST]]=Table01[[#This Row],[ĐƠN GIÁ]]</f>
        <v>1</v>
      </c>
      <c r="Y642" s="47" t="b">
        <f>Table01[[#This Row],[THÀNH TIỀN FAST]]=Table01[[#This Row],[THÀNH TIỀN]]</f>
        <v>1</v>
      </c>
      <c r="Z642" s="48"/>
    </row>
    <row r="643" spans="1:26" x14ac:dyDescent="0.2">
      <c r="A643" s="50"/>
      <c r="B643" s="51"/>
      <c r="C643" s="50"/>
      <c r="D643" s="50"/>
      <c r="E643" s="50"/>
      <c r="F643" s="50"/>
      <c r="G643" s="50"/>
      <c r="H643" s="50"/>
      <c r="I643" s="50"/>
      <c r="J643" s="50"/>
      <c r="K643" s="52"/>
      <c r="L643" s="50"/>
      <c r="M643" s="53">
        <f t="shared" si="37"/>
        <v>0</v>
      </c>
      <c r="N643" s="21" t="e">
        <f>VLOOKUP(I643,'MÃ '!$A$2:$E$1048576,4,0)</f>
        <v>#N/A</v>
      </c>
      <c r="O643" s="21" t="e">
        <f>VLOOKUP(I643,'MÃ '!$A$2:$E$1048576,5,0)</f>
        <v>#N/A</v>
      </c>
      <c r="P643" s="21" t="str">
        <f t="shared" si="38"/>
        <v>TSG01</v>
      </c>
      <c r="Q643" s="21" t="e">
        <f>DAY(Table01[[#This Row],[NGÀY]])&amp;Table01[[#This Row],[TSG01]]&amp;Table01[[#This Row],[MÃ FAST]]</f>
        <v>#N/A</v>
      </c>
      <c r="R643" s="21" t="e">
        <f>COUNTIF($Q$7:Q643,Q643)&amp;Q643</f>
        <v>#N/A</v>
      </c>
      <c r="S643" s="44">
        <f>IFERROR(VLOOKUP(R643,Table1[[ct2]:[Số lượng]],13,0),0)</f>
        <v>0</v>
      </c>
      <c r="T643" s="45">
        <f>IFERROR(VLOOKUP(R643,Table1[[ct2]:[Giá]],14,0),Table01[[#This Row],[ĐƠN GIÁ]])</f>
        <v>0</v>
      </c>
      <c r="U643" s="45">
        <f t="shared" si="39"/>
        <v>0</v>
      </c>
      <c r="V643" s="32">
        <f t="shared" si="40"/>
        <v>0</v>
      </c>
      <c r="W643" s="45">
        <f>Table01[[#This Row],[THÀNH TIỀN FAST]]-Table01[[#This Row],[THÀNH TIỀN]]</f>
        <v>0</v>
      </c>
      <c r="X643" s="46" t="b">
        <f>Table01[[#This Row],[ĐG FAST]]=Table01[[#This Row],[ĐƠN GIÁ]]</f>
        <v>1</v>
      </c>
      <c r="Y643" s="47" t="b">
        <f>Table01[[#This Row],[THÀNH TIỀN FAST]]=Table01[[#This Row],[THÀNH TIỀN]]</f>
        <v>1</v>
      </c>
      <c r="Z643" s="48"/>
    </row>
    <row r="644" spans="1:26" x14ac:dyDescent="0.2">
      <c r="A644" s="50"/>
      <c r="B644" s="51"/>
      <c r="C644" s="50"/>
      <c r="D644" s="50"/>
      <c r="E644" s="50"/>
      <c r="F644" s="50"/>
      <c r="G644" s="50"/>
      <c r="H644" s="50"/>
      <c r="I644" s="50"/>
      <c r="J644" s="50"/>
      <c r="K644" s="52"/>
      <c r="L644" s="50"/>
      <c r="M644" s="53">
        <f t="shared" si="37"/>
        <v>0</v>
      </c>
      <c r="N644" s="21" t="e">
        <f>VLOOKUP(I644,'MÃ '!$A$2:$E$1048576,4,0)</f>
        <v>#N/A</v>
      </c>
      <c r="O644" s="21" t="e">
        <f>VLOOKUP(I644,'MÃ '!$A$2:$E$1048576,5,0)</f>
        <v>#N/A</v>
      </c>
      <c r="P644" s="21" t="str">
        <f t="shared" si="38"/>
        <v>TSG01</v>
      </c>
      <c r="Q644" s="21" t="e">
        <f>DAY(Table01[[#This Row],[NGÀY]])&amp;Table01[[#This Row],[TSG01]]&amp;Table01[[#This Row],[MÃ FAST]]</f>
        <v>#N/A</v>
      </c>
      <c r="R644" s="21" t="e">
        <f>COUNTIF($Q$7:Q644,Q644)&amp;Q644</f>
        <v>#N/A</v>
      </c>
      <c r="S644" s="44">
        <f>IFERROR(VLOOKUP(R644,Table1[[ct2]:[Số lượng]],13,0),0)</f>
        <v>0</v>
      </c>
      <c r="T644" s="45">
        <f>IFERROR(VLOOKUP(R644,Table1[[ct2]:[Giá]],14,0),Table01[[#This Row],[ĐƠN GIÁ]])</f>
        <v>0</v>
      </c>
      <c r="U644" s="45">
        <f t="shared" si="39"/>
        <v>0</v>
      </c>
      <c r="V644" s="32">
        <f t="shared" si="40"/>
        <v>0</v>
      </c>
      <c r="W644" s="45">
        <f>Table01[[#This Row],[THÀNH TIỀN FAST]]-Table01[[#This Row],[THÀNH TIỀN]]</f>
        <v>0</v>
      </c>
      <c r="X644" s="46" t="b">
        <f>Table01[[#This Row],[ĐG FAST]]=Table01[[#This Row],[ĐƠN GIÁ]]</f>
        <v>1</v>
      </c>
      <c r="Y644" s="47" t="b">
        <f>Table01[[#This Row],[THÀNH TIỀN FAST]]=Table01[[#This Row],[THÀNH TIỀN]]</f>
        <v>1</v>
      </c>
      <c r="Z644" s="48"/>
    </row>
    <row r="645" spans="1:26" x14ac:dyDescent="0.2">
      <c r="A645" s="50"/>
      <c r="B645" s="51"/>
      <c r="C645" s="50"/>
      <c r="D645" s="50"/>
      <c r="E645" s="50"/>
      <c r="F645" s="50"/>
      <c r="G645" s="50"/>
      <c r="H645" s="50"/>
      <c r="I645" s="50"/>
      <c r="J645" s="50"/>
      <c r="K645" s="52"/>
      <c r="L645" s="50"/>
      <c r="M645" s="53">
        <f t="shared" si="37"/>
        <v>0</v>
      </c>
      <c r="N645" s="21" t="e">
        <f>VLOOKUP(I645,'MÃ '!$A$2:$E$1048576,4,0)</f>
        <v>#N/A</v>
      </c>
      <c r="O645" s="21" t="e">
        <f>VLOOKUP(I645,'MÃ '!$A$2:$E$1048576,5,0)</f>
        <v>#N/A</v>
      </c>
      <c r="P645" s="21" t="str">
        <f t="shared" si="38"/>
        <v>TSG01</v>
      </c>
      <c r="Q645" s="21" t="e">
        <f>DAY(Table01[[#This Row],[NGÀY]])&amp;Table01[[#This Row],[TSG01]]&amp;Table01[[#This Row],[MÃ FAST]]</f>
        <v>#N/A</v>
      </c>
      <c r="R645" s="21" t="e">
        <f>COUNTIF($Q$7:Q645,Q645)&amp;Q645</f>
        <v>#N/A</v>
      </c>
      <c r="S645" s="44">
        <f>IFERROR(VLOOKUP(R645,Table1[[ct2]:[Số lượng]],13,0),0)</f>
        <v>0</v>
      </c>
      <c r="T645" s="45">
        <f>IFERROR(VLOOKUP(R645,Table1[[ct2]:[Giá]],14,0),Table01[[#This Row],[ĐƠN GIÁ]])</f>
        <v>0</v>
      </c>
      <c r="U645" s="45">
        <f t="shared" si="39"/>
        <v>0</v>
      </c>
      <c r="V645" s="32">
        <f t="shared" si="40"/>
        <v>0</v>
      </c>
      <c r="W645" s="45">
        <f>Table01[[#This Row],[THÀNH TIỀN FAST]]-Table01[[#This Row],[THÀNH TIỀN]]</f>
        <v>0</v>
      </c>
      <c r="X645" s="46" t="b">
        <f>Table01[[#This Row],[ĐG FAST]]=Table01[[#This Row],[ĐƠN GIÁ]]</f>
        <v>1</v>
      </c>
      <c r="Y645" s="47" t="b">
        <f>Table01[[#This Row],[THÀNH TIỀN FAST]]=Table01[[#This Row],[THÀNH TIỀN]]</f>
        <v>1</v>
      </c>
      <c r="Z645" s="48"/>
    </row>
    <row r="646" spans="1:26" x14ac:dyDescent="0.2">
      <c r="A646" s="50"/>
      <c r="B646" s="51"/>
      <c r="C646" s="50"/>
      <c r="D646" s="50"/>
      <c r="E646" s="50"/>
      <c r="F646" s="50"/>
      <c r="G646" s="50"/>
      <c r="H646" s="50"/>
      <c r="I646" s="50"/>
      <c r="J646" s="50"/>
      <c r="K646" s="52"/>
      <c r="L646" s="50"/>
      <c r="M646" s="53">
        <f t="shared" si="37"/>
        <v>0</v>
      </c>
      <c r="N646" s="21" t="e">
        <f>VLOOKUP(I646,'MÃ '!$A$2:$E$1048576,4,0)</f>
        <v>#N/A</v>
      </c>
      <c r="O646" s="21" t="e">
        <f>VLOOKUP(I646,'MÃ '!$A$2:$E$1048576,5,0)</f>
        <v>#N/A</v>
      </c>
      <c r="P646" s="21" t="str">
        <f t="shared" si="38"/>
        <v>TSG01</v>
      </c>
      <c r="Q646" s="21" t="e">
        <f>DAY(Table01[[#This Row],[NGÀY]])&amp;Table01[[#This Row],[TSG01]]&amp;Table01[[#This Row],[MÃ FAST]]</f>
        <v>#N/A</v>
      </c>
      <c r="R646" s="21" t="e">
        <f>COUNTIF($Q$7:Q646,Q646)&amp;Q646</f>
        <v>#N/A</v>
      </c>
      <c r="S646" s="44">
        <f>IFERROR(VLOOKUP(R646,Table1[[ct2]:[Số lượng]],13,0),0)</f>
        <v>0</v>
      </c>
      <c r="T646" s="45">
        <f>IFERROR(VLOOKUP(R646,Table1[[ct2]:[Giá]],14,0),Table01[[#This Row],[ĐƠN GIÁ]])</f>
        <v>0</v>
      </c>
      <c r="U646" s="45">
        <f t="shared" si="39"/>
        <v>0</v>
      </c>
      <c r="V646" s="32">
        <f t="shared" si="40"/>
        <v>0</v>
      </c>
      <c r="W646" s="45">
        <f>Table01[[#This Row],[THÀNH TIỀN FAST]]-Table01[[#This Row],[THÀNH TIỀN]]</f>
        <v>0</v>
      </c>
      <c r="X646" s="46" t="b">
        <f>Table01[[#This Row],[ĐG FAST]]=Table01[[#This Row],[ĐƠN GIÁ]]</f>
        <v>1</v>
      </c>
      <c r="Y646" s="47" t="b">
        <f>Table01[[#This Row],[THÀNH TIỀN FAST]]=Table01[[#This Row],[THÀNH TIỀN]]</f>
        <v>1</v>
      </c>
      <c r="Z646" s="48"/>
    </row>
    <row r="647" spans="1:26" x14ac:dyDescent="0.2">
      <c r="A647" s="50"/>
      <c r="B647" s="51"/>
      <c r="C647" s="50"/>
      <c r="D647" s="50"/>
      <c r="E647" s="50"/>
      <c r="F647" s="50"/>
      <c r="G647" s="50"/>
      <c r="H647" s="50"/>
      <c r="I647" s="50"/>
      <c r="J647" s="50"/>
      <c r="K647" s="52"/>
      <c r="L647" s="50"/>
      <c r="M647" s="53">
        <f t="shared" ref="M647:M710" si="41">K647*L647</f>
        <v>0</v>
      </c>
      <c r="N647" s="21" t="e">
        <f>VLOOKUP(I647,'MÃ '!$A$2:$E$1048576,4,0)</f>
        <v>#N/A</v>
      </c>
      <c r="O647" s="21" t="e">
        <f>VLOOKUP(I647,'MÃ '!$A$2:$E$1048576,5,0)</f>
        <v>#N/A</v>
      </c>
      <c r="P647" s="21" t="str">
        <f t="shared" si="38"/>
        <v>TSG01</v>
      </c>
      <c r="Q647" s="21" t="e">
        <f>DAY(Table01[[#This Row],[NGÀY]])&amp;Table01[[#This Row],[TSG01]]&amp;Table01[[#This Row],[MÃ FAST]]</f>
        <v>#N/A</v>
      </c>
      <c r="R647" s="21" t="e">
        <f>COUNTIF($Q$7:Q647,Q647)&amp;Q647</f>
        <v>#N/A</v>
      </c>
      <c r="S647" s="44">
        <f>IFERROR(VLOOKUP(R647,Table1[[ct2]:[Số lượng]],13,0),0)</f>
        <v>0</v>
      </c>
      <c r="T647" s="45">
        <f>IFERROR(VLOOKUP(R647,Table1[[ct2]:[Giá]],14,0),Table01[[#This Row],[ĐƠN GIÁ]])</f>
        <v>0</v>
      </c>
      <c r="U647" s="45">
        <f t="shared" si="39"/>
        <v>0</v>
      </c>
      <c r="V647" s="32">
        <f t="shared" si="40"/>
        <v>0</v>
      </c>
      <c r="W647" s="45">
        <f>Table01[[#This Row],[THÀNH TIỀN FAST]]-Table01[[#This Row],[THÀNH TIỀN]]</f>
        <v>0</v>
      </c>
      <c r="X647" s="46" t="b">
        <f>Table01[[#This Row],[ĐG FAST]]=Table01[[#This Row],[ĐƠN GIÁ]]</f>
        <v>1</v>
      </c>
      <c r="Y647" s="47" t="b">
        <f>Table01[[#This Row],[THÀNH TIỀN FAST]]=Table01[[#This Row],[THÀNH TIỀN]]</f>
        <v>1</v>
      </c>
      <c r="Z647" s="48"/>
    </row>
    <row r="648" spans="1:26" x14ac:dyDescent="0.2">
      <c r="A648" s="50"/>
      <c r="B648" s="51"/>
      <c r="C648" s="50"/>
      <c r="D648" s="50"/>
      <c r="E648" s="50"/>
      <c r="F648" s="50"/>
      <c r="G648" s="50"/>
      <c r="H648" s="50"/>
      <c r="I648" s="50"/>
      <c r="J648" s="50"/>
      <c r="K648" s="52"/>
      <c r="L648" s="50"/>
      <c r="M648" s="53">
        <f t="shared" si="41"/>
        <v>0</v>
      </c>
      <c r="N648" s="21" t="e">
        <f>VLOOKUP(I648,'MÃ '!$A$2:$E$1048576,4,0)</f>
        <v>#N/A</v>
      </c>
      <c r="O648" s="21" t="e">
        <f>VLOOKUP(I648,'MÃ '!$A$2:$E$1048576,5,0)</f>
        <v>#N/A</v>
      </c>
      <c r="P648" s="21" t="str">
        <f t="shared" ref="P648:P711" si="42">$P$6</f>
        <v>TSG01</v>
      </c>
      <c r="Q648" s="21" t="e">
        <f>DAY(Table01[[#This Row],[NGÀY]])&amp;Table01[[#This Row],[TSG01]]&amp;Table01[[#This Row],[MÃ FAST]]</f>
        <v>#N/A</v>
      </c>
      <c r="R648" s="21" t="e">
        <f>COUNTIF($Q$7:Q648,Q648)&amp;Q648</f>
        <v>#N/A</v>
      </c>
      <c r="S648" s="44">
        <f>IFERROR(VLOOKUP(R648,Table1[[ct2]:[Số lượng]],13,0),0)</f>
        <v>0</v>
      </c>
      <c r="T648" s="45">
        <f>IFERROR(VLOOKUP(R648,Table1[[ct2]:[Giá]],14,0),Table01[[#This Row],[ĐƠN GIÁ]])</f>
        <v>0</v>
      </c>
      <c r="U648" s="45">
        <f t="shared" ref="U648:U711" si="43">IFERROR((T648*S648),"0")</f>
        <v>0</v>
      </c>
      <c r="V648" s="32">
        <f t="shared" ref="V648:V711" si="44">S648-K648</f>
        <v>0</v>
      </c>
      <c r="W648" s="45">
        <f>Table01[[#This Row],[THÀNH TIỀN FAST]]-Table01[[#This Row],[THÀNH TIỀN]]</f>
        <v>0</v>
      </c>
      <c r="X648" s="46" t="b">
        <f>Table01[[#This Row],[ĐG FAST]]=Table01[[#This Row],[ĐƠN GIÁ]]</f>
        <v>1</v>
      </c>
      <c r="Y648" s="47" t="b">
        <f>Table01[[#This Row],[THÀNH TIỀN FAST]]=Table01[[#This Row],[THÀNH TIỀN]]</f>
        <v>1</v>
      </c>
      <c r="Z648" s="48"/>
    </row>
    <row r="649" spans="1:26" x14ac:dyDescent="0.2">
      <c r="A649" s="50"/>
      <c r="B649" s="51"/>
      <c r="C649" s="50"/>
      <c r="D649" s="50"/>
      <c r="E649" s="50"/>
      <c r="F649" s="50"/>
      <c r="G649" s="50"/>
      <c r="H649" s="50"/>
      <c r="I649" s="50"/>
      <c r="J649" s="50"/>
      <c r="K649" s="52"/>
      <c r="L649" s="50"/>
      <c r="M649" s="53">
        <f t="shared" si="41"/>
        <v>0</v>
      </c>
      <c r="N649" s="21" t="e">
        <f>VLOOKUP(I649,'MÃ '!$A$2:$E$1048576,4,0)</f>
        <v>#N/A</v>
      </c>
      <c r="O649" s="21" t="e">
        <f>VLOOKUP(I649,'MÃ '!$A$2:$E$1048576,5,0)</f>
        <v>#N/A</v>
      </c>
      <c r="P649" s="21" t="str">
        <f t="shared" si="42"/>
        <v>TSG01</v>
      </c>
      <c r="Q649" s="21" t="e">
        <f>DAY(Table01[[#This Row],[NGÀY]])&amp;Table01[[#This Row],[TSG01]]&amp;Table01[[#This Row],[MÃ FAST]]</f>
        <v>#N/A</v>
      </c>
      <c r="R649" s="21" t="e">
        <f>COUNTIF($Q$7:Q649,Q649)&amp;Q649</f>
        <v>#N/A</v>
      </c>
      <c r="S649" s="44">
        <f>IFERROR(VLOOKUP(R649,Table1[[ct2]:[Số lượng]],13,0),0)</f>
        <v>0</v>
      </c>
      <c r="T649" s="45">
        <f>IFERROR(VLOOKUP(R649,Table1[[ct2]:[Giá]],14,0),Table01[[#This Row],[ĐƠN GIÁ]])</f>
        <v>0</v>
      </c>
      <c r="U649" s="45">
        <f t="shared" si="43"/>
        <v>0</v>
      </c>
      <c r="V649" s="32">
        <f t="shared" si="44"/>
        <v>0</v>
      </c>
      <c r="W649" s="45">
        <f>Table01[[#This Row],[THÀNH TIỀN FAST]]-Table01[[#This Row],[THÀNH TIỀN]]</f>
        <v>0</v>
      </c>
      <c r="X649" s="46" t="b">
        <f>Table01[[#This Row],[ĐG FAST]]=Table01[[#This Row],[ĐƠN GIÁ]]</f>
        <v>1</v>
      </c>
      <c r="Y649" s="47" t="b">
        <f>Table01[[#This Row],[THÀNH TIỀN FAST]]=Table01[[#This Row],[THÀNH TIỀN]]</f>
        <v>1</v>
      </c>
      <c r="Z649" s="48"/>
    </row>
    <row r="650" spans="1:26" x14ac:dyDescent="0.2">
      <c r="A650" s="50"/>
      <c r="B650" s="51"/>
      <c r="C650" s="50"/>
      <c r="D650" s="50"/>
      <c r="E650" s="50"/>
      <c r="F650" s="50"/>
      <c r="G650" s="50"/>
      <c r="H650" s="50"/>
      <c r="I650" s="50"/>
      <c r="J650" s="50"/>
      <c r="K650" s="52"/>
      <c r="L650" s="50"/>
      <c r="M650" s="53">
        <f t="shared" si="41"/>
        <v>0</v>
      </c>
      <c r="N650" s="21" t="e">
        <f>VLOOKUP(I650,'MÃ '!$A$2:$E$1048576,4,0)</f>
        <v>#N/A</v>
      </c>
      <c r="O650" s="21" t="e">
        <f>VLOOKUP(I650,'MÃ '!$A$2:$E$1048576,5,0)</f>
        <v>#N/A</v>
      </c>
      <c r="P650" s="21" t="str">
        <f t="shared" si="42"/>
        <v>TSG01</v>
      </c>
      <c r="Q650" s="21" t="e">
        <f>DAY(Table01[[#This Row],[NGÀY]])&amp;Table01[[#This Row],[TSG01]]&amp;Table01[[#This Row],[MÃ FAST]]</f>
        <v>#N/A</v>
      </c>
      <c r="R650" s="21" t="e">
        <f>COUNTIF($Q$7:Q650,Q650)&amp;Q650</f>
        <v>#N/A</v>
      </c>
      <c r="S650" s="44">
        <f>IFERROR(VLOOKUP(R650,Table1[[ct2]:[Số lượng]],13,0),0)</f>
        <v>0</v>
      </c>
      <c r="T650" s="45">
        <f>IFERROR(VLOOKUP(R650,Table1[[ct2]:[Giá]],14,0),Table01[[#This Row],[ĐƠN GIÁ]])</f>
        <v>0</v>
      </c>
      <c r="U650" s="45">
        <f t="shared" si="43"/>
        <v>0</v>
      </c>
      <c r="V650" s="32">
        <f t="shared" si="44"/>
        <v>0</v>
      </c>
      <c r="W650" s="45">
        <f>Table01[[#This Row],[THÀNH TIỀN FAST]]-Table01[[#This Row],[THÀNH TIỀN]]</f>
        <v>0</v>
      </c>
      <c r="X650" s="46" t="b">
        <f>Table01[[#This Row],[ĐG FAST]]=Table01[[#This Row],[ĐƠN GIÁ]]</f>
        <v>1</v>
      </c>
      <c r="Y650" s="47" t="b">
        <f>Table01[[#This Row],[THÀNH TIỀN FAST]]=Table01[[#This Row],[THÀNH TIỀN]]</f>
        <v>1</v>
      </c>
      <c r="Z650" s="48"/>
    </row>
    <row r="651" spans="1:26" x14ac:dyDescent="0.2">
      <c r="A651" s="50"/>
      <c r="B651" s="51"/>
      <c r="C651" s="50"/>
      <c r="D651" s="50"/>
      <c r="E651" s="50"/>
      <c r="F651" s="50"/>
      <c r="G651" s="50"/>
      <c r="H651" s="50"/>
      <c r="I651" s="50"/>
      <c r="J651" s="50"/>
      <c r="K651" s="52"/>
      <c r="L651" s="50"/>
      <c r="M651" s="53">
        <f t="shared" si="41"/>
        <v>0</v>
      </c>
      <c r="N651" s="21" t="e">
        <f>VLOOKUP(I651,'MÃ '!$A$2:$E$1048576,4,0)</f>
        <v>#N/A</v>
      </c>
      <c r="O651" s="21" t="e">
        <f>VLOOKUP(I651,'MÃ '!$A$2:$E$1048576,5,0)</f>
        <v>#N/A</v>
      </c>
      <c r="P651" s="21" t="str">
        <f t="shared" si="42"/>
        <v>TSG01</v>
      </c>
      <c r="Q651" s="21" t="e">
        <f>DAY(Table01[[#This Row],[NGÀY]])&amp;Table01[[#This Row],[TSG01]]&amp;Table01[[#This Row],[MÃ FAST]]</f>
        <v>#N/A</v>
      </c>
      <c r="R651" s="21" t="e">
        <f>COUNTIF($Q$7:Q651,Q651)&amp;Q651</f>
        <v>#N/A</v>
      </c>
      <c r="S651" s="44">
        <f>IFERROR(VLOOKUP(R651,Table1[[ct2]:[Số lượng]],13,0),0)</f>
        <v>0</v>
      </c>
      <c r="T651" s="45">
        <f>IFERROR(VLOOKUP(R651,Table1[[ct2]:[Giá]],14,0),Table01[[#This Row],[ĐƠN GIÁ]])</f>
        <v>0</v>
      </c>
      <c r="U651" s="45">
        <f t="shared" si="43"/>
        <v>0</v>
      </c>
      <c r="V651" s="32">
        <f t="shared" si="44"/>
        <v>0</v>
      </c>
      <c r="W651" s="45">
        <f>Table01[[#This Row],[THÀNH TIỀN FAST]]-Table01[[#This Row],[THÀNH TIỀN]]</f>
        <v>0</v>
      </c>
      <c r="X651" s="46" t="b">
        <f>Table01[[#This Row],[ĐG FAST]]=Table01[[#This Row],[ĐƠN GIÁ]]</f>
        <v>1</v>
      </c>
      <c r="Y651" s="47" t="b">
        <f>Table01[[#This Row],[THÀNH TIỀN FAST]]=Table01[[#This Row],[THÀNH TIỀN]]</f>
        <v>1</v>
      </c>
      <c r="Z651" s="48"/>
    </row>
    <row r="652" spans="1:26" x14ac:dyDescent="0.2">
      <c r="A652" s="50"/>
      <c r="B652" s="51"/>
      <c r="C652" s="50"/>
      <c r="D652" s="50"/>
      <c r="E652" s="50"/>
      <c r="F652" s="50"/>
      <c r="G652" s="50"/>
      <c r="H652" s="50"/>
      <c r="I652" s="50"/>
      <c r="J652" s="50"/>
      <c r="K652" s="52"/>
      <c r="L652" s="50"/>
      <c r="M652" s="53">
        <f t="shared" si="41"/>
        <v>0</v>
      </c>
      <c r="N652" s="21" t="e">
        <f>VLOOKUP(I652,'MÃ '!$A$2:$E$1048576,4,0)</f>
        <v>#N/A</v>
      </c>
      <c r="O652" s="21" t="e">
        <f>VLOOKUP(I652,'MÃ '!$A$2:$E$1048576,5,0)</f>
        <v>#N/A</v>
      </c>
      <c r="P652" s="21" t="str">
        <f t="shared" si="42"/>
        <v>TSG01</v>
      </c>
      <c r="Q652" s="21" t="e">
        <f>DAY(Table01[[#This Row],[NGÀY]])&amp;Table01[[#This Row],[TSG01]]&amp;Table01[[#This Row],[MÃ FAST]]</f>
        <v>#N/A</v>
      </c>
      <c r="R652" s="21" t="e">
        <f>COUNTIF($Q$7:Q652,Q652)&amp;Q652</f>
        <v>#N/A</v>
      </c>
      <c r="S652" s="44">
        <f>IFERROR(VLOOKUP(R652,Table1[[ct2]:[Số lượng]],13,0),0)</f>
        <v>0</v>
      </c>
      <c r="T652" s="45">
        <f>IFERROR(VLOOKUP(R652,Table1[[ct2]:[Giá]],14,0),Table01[[#This Row],[ĐƠN GIÁ]])</f>
        <v>0</v>
      </c>
      <c r="U652" s="45">
        <f t="shared" si="43"/>
        <v>0</v>
      </c>
      <c r="V652" s="32">
        <f t="shared" si="44"/>
        <v>0</v>
      </c>
      <c r="W652" s="45">
        <f>Table01[[#This Row],[THÀNH TIỀN FAST]]-Table01[[#This Row],[THÀNH TIỀN]]</f>
        <v>0</v>
      </c>
      <c r="X652" s="46" t="b">
        <f>Table01[[#This Row],[ĐG FAST]]=Table01[[#This Row],[ĐƠN GIÁ]]</f>
        <v>1</v>
      </c>
      <c r="Y652" s="47" t="b">
        <f>Table01[[#This Row],[THÀNH TIỀN FAST]]=Table01[[#This Row],[THÀNH TIỀN]]</f>
        <v>1</v>
      </c>
      <c r="Z652" s="48"/>
    </row>
    <row r="653" spans="1:26" x14ac:dyDescent="0.2">
      <c r="A653" s="50"/>
      <c r="B653" s="51"/>
      <c r="C653" s="50"/>
      <c r="D653" s="50"/>
      <c r="E653" s="50"/>
      <c r="F653" s="50"/>
      <c r="G653" s="50"/>
      <c r="H653" s="50"/>
      <c r="I653" s="50"/>
      <c r="J653" s="50"/>
      <c r="K653" s="52"/>
      <c r="L653" s="50"/>
      <c r="M653" s="53">
        <f t="shared" si="41"/>
        <v>0</v>
      </c>
      <c r="N653" s="21" t="e">
        <f>VLOOKUP(I653,'MÃ '!$A$2:$E$1048576,4,0)</f>
        <v>#N/A</v>
      </c>
      <c r="O653" s="21" t="e">
        <f>VLOOKUP(I653,'MÃ '!$A$2:$E$1048576,5,0)</f>
        <v>#N/A</v>
      </c>
      <c r="P653" s="21" t="str">
        <f t="shared" si="42"/>
        <v>TSG01</v>
      </c>
      <c r="Q653" s="21" t="e">
        <f>DAY(Table01[[#This Row],[NGÀY]])&amp;Table01[[#This Row],[TSG01]]&amp;Table01[[#This Row],[MÃ FAST]]</f>
        <v>#N/A</v>
      </c>
      <c r="R653" s="21" t="e">
        <f>COUNTIF($Q$7:Q653,Q653)&amp;Q653</f>
        <v>#N/A</v>
      </c>
      <c r="S653" s="44">
        <f>IFERROR(VLOOKUP(R653,Table1[[ct2]:[Số lượng]],13,0),0)</f>
        <v>0</v>
      </c>
      <c r="T653" s="45">
        <f>IFERROR(VLOOKUP(R653,Table1[[ct2]:[Giá]],14,0),Table01[[#This Row],[ĐƠN GIÁ]])</f>
        <v>0</v>
      </c>
      <c r="U653" s="45">
        <f t="shared" si="43"/>
        <v>0</v>
      </c>
      <c r="V653" s="32">
        <f t="shared" si="44"/>
        <v>0</v>
      </c>
      <c r="W653" s="45">
        <f>Table01[[#This Row],[THÀNH TIỀN FAST]]-Table01[[#This Row],[THÀNH TIỀN]]</f>
        <v>0</v>
      </c>
      <c r="X653" s="46" t="b">
        <f>Table01[[#This Row],[ĐG FAST]]=Table01[[#This Row],[ĐƠN GIÁ]]</f>
        <v>1</v>
      </c>
      <c r="Y653" s="47" t="b">
        <f>Table01[[#This Row],[THÀNH TIỀN FAST]]=Table01[[#This Row],[THÀNH TIỀN]]</f>
        <v>1</v>
      </c>
      <c r="Z653" s="48"/>
    </row>
    <row r="654" spans="1:26" x14ac:dyDescent="0.2">
      <c r="A654" s="50"/>
      <c r="B654" s="51"/>
      <c r="C654" s="50"/>
      <c r="D654" s="50"/>
      <c r="E654" s="50"/>
      <c r="F654" s="50"/>
      <c r="G654" s="50"/>
      <c r="H654" s="50"/>
      <c r="I654" s="50"/>
      <c r="J654" s="50"/>
      <c r="K654" s="52"/>
      <c r="L654" s="50"/>
      <c r="M654" s="53">
        <f t="shared" si="41"/>
        <v>0</v>
      </c>
      <c r="N654" s="21" t="e">
        <f>VLOOKUP(I654,'MÃ '!$A$2:$E$1048576,4,0)</f>
        <v>#N/A</v>
      </c>
      <c r="O654" s="21" t="e">
        <f>VLOOKUP(I654,'MÃ '!$A$2:$E$1048576,5,0)</f>
        <v>#N/A</v>
      </c>
      <c r="P654" s="21" t="str">
        <f t="shared" si="42"/>
        <v>TSG01</v>
      </c>
      <c r="Q654" s="21" t="e">
        <f>DAY(Table01[[#This Row],[NGÀY]])&amp;Table01[[#This Row],[TSG01]]&amp;Table01[[#This Row],[MÃ FAST]]</f>
        <v>#N/A</v>
      </c>
      <c r="R654" s="21" t="e">
        <f>COUNTIF($Q$7:Q654,Q654)&amp;Q654</f>
        <v>#N/A</v>
      </c>
      <c r="S654" s="44">
        <f>IFERROR(VLOOKUP(R654,Table1[[ct2]:[Số lượng]],13,0),0)</f>
        <v>0</v>
      </c>
      <c r="T654" s="45">
        <f>IFERROR(VLOOKUP(R654,Table1[[ct2]:[Giá]],14,0),Table01[[#This Row],[ĐƠN GIÁ]])</f>
        <v>0</v>
      </c>
      <c r="U654" s="45">
        <f t="shared" si="43"/>
        <v>0</v>
      </c>
      <c r="V654" s="32">
        <f t="shared" si="44"/>
        <v>0</v>
      </c>
      <c r="W654" s="45">
        <f>Table01[[#This Row],[THÀNH TIỀN FAST]]-Table01[[#This Row],[THÀNH TIỀN]]</f>
        <v>0</v>
      </c>
      <c r="X654" s="46" t="b">
        <f>Table01[[#This Row],[ĐG FAST]]=Table01[[#This Row],[ĐƠN GIÁ]]</f>
        <v>1</v>
      </c>
      <c r="Y654" s="47" t="b">
        <f>Table01[[#This Row],[THÀNH TIỀN FAST]]=Table01[[#This Row],[THÀNH TIỀN]]</f>
        <v>1</v>
      </c>
      <c r="Z654" s="48"/>
    </row>
    <row r="655" spans="1:26" x14ac:dyDescent="0.2">
      <c r="A655" s="50"/>
      <c r="B655" s="51"/>
      <c r="C655" s="50"/>
      <c r="D655" s="50"/>
      <c r="E655" s="50"/>
      <c r="F655" s="50"/>
      <c r="G655" s="50"/>
      <c r="H655" s="50"/>
      <c r="I655" s="50"/>
      <c r="J655" s="50"/>
      <c r="K655" s="52"/>
      <c r="L655" s="50"/>
      <c r="M655" s="53">
        <f t="shared" si="41"/>
        <v>0</v>
      </c>
      <c r="N655" s="21" t="e">
        <f>VLOOKUP(I655,'MÃ '!$A$2:$E$1048576,4,0)</f>
        <v>#N/A</v>
      </c>
      <c r="O655" s="21" t="e">
        <f>VLOOKUP(I655,'MÃ '!$A$2:$E$1048576,5,0)</f>
        <v>#N/A</v>
      </c>
      <c r="P655" s="21" t="str">
        <f t="shared" si="42"/>
        <v>TSG01</v>
      </c>
      <c r="Q655" s="21" t="e">
        <f>DAY(Table01[[#This Row],[NGÀY]])&amp;Table01[[#This Row],[TSG01]]&amp;Table01[[#This Row],[MÃ FAST]]</f>
        <v>#N/A</v>
      </c>
      <c r="R655" s="21" t="e">
        <f>COUNTIF($Q$7:Q655,Q655)&amp;Q655</f>
        <v>#N/A</v>
      </c>
      <c r="S655" s="44">
        <f>IFERROR(VLOOKUP(R655,Table1[[ct2]:[Số lượng]],13,0),0)</f>
        <v>0</v>
      </c>
      <c r="T655" s="45">
        <f>IFERROR(VLOOKUP(R655,Table1[[ct2]:[Giá]],14,0),Table01[[#This Row],[ĐƠN GIÁ]])</f>
        <v>0</v>
      </c>
      <c r="U655" s="45">
        <f t="shared" si="43"/>
        <v>0</v>
      </c>
      <c r="V655" s="32">
        <f t="shared" si="44"/>
        <v>0</v>
      </c>
      <c r="W655" s="45">
        <f>Table01[[#This Row],[THÀNH TIỀN FAST]]-Table01[[#This Row],[THÀNH TIỀN]]</f>
        <v>0</v>
      </c>
      <c r="X655" s="46" t="b">
        <f>Table01[[#This Row],[ĐG FAST]]=Table01[[#This Row],[ĐƠN GIÁ]]</f>
        <v>1</v>
      </c>
      <c r="Y655" s="47" t="b">
        <f>Table01[[#This Row],[THÀNH TIỀN FAST]]=Table01[[#This Row],[THÀNH TIỀN]]</f>
        <v>1</v>
      </c>
      <c r="Z655" s="48"/>
    </row>
    <row r="656" spans="1:26" x14ac:dyDescent="0.2">
      <c r="A656" s="50"/>
      <c r="B656" s="51"/>
      <c r="C656" s="50"/>
      <c r="D656" s="50"/>
      <c r="E656" s="50"/>
      <c r="F656" s="50"/>
      <c r="G656" s="50"/>
      <c r="H656" s="50"/>
      <c r="I656" s="50"/>
      <c r="J656" s="50"/>
      <c r="K656" s="52"/>
      <c r="L656" s="50"/>
      <c r="M656" s="53">
        <f t="shared" si="41"/>
        <v>0</v>
      </c>
      <c r="N656" s="21" t="e">
        <f>VLOOKUP(I656,'MÃ '!$A$2:$E$1048576,4,0)</f>
        <v>#N/A</v>
      </c>
      <c r="O656" s="21" t="e">
        <f>VLOOKUP(I656,'MÃ '!$A$2:$E$1048576,5,0)</f>
        <v>#N/A</v>
      </c>
      <c r="P656" s="21" t="str">
        <f t="shared" si="42"/>
        <v>TSG01</v>
      </c>
      <c r="Q656" s="21" t="e">
        <f>DAY(Table01[[#This Row],[NGÀY]])&amp;Table01[[#This Row],[TSG01]]&amp;Table01[[#This Row],[MÃ FAST]]</f>
        <v>#N/A</v>
      </c>
      <c r="R656" s="21" t="e">
        <f>COUNTIF($Q$7:Q656,Q656)&amp;Q656</f>
        <v>#N/A</v>
      </c>
      <c r="S656" s="44">
        <f>IFERROR(VLOOKUP(R656,Table1[[ct2]:[Số lượng]],13,0),0)</f>
        <v>0</v>
      </c>
      <c r="T656" s="45">
        <f>IFERROR(VLOOKUP(R656,Table1[[ct2]:[Giá]],14,0),Table01[[#This Row],[ĐƠN GIÁ]])</f>
        <v>0</v>
      </c>
      <c r="U656" s="45">
        <f t="shared" si="43"/>
        <v>0</v>
      </c>
      <c r="V656" s="32">
        <f t="shared" si="44"/>
        <v>0</v>
      </c>
      <c r="W656" s="45">
        <f>Table01[[#This Row],[THÀNH TIỀN FAST]]-Table01[[#This Row],[THÀNH TIỀN]]</f>
        <v>0</v>
      </c>
      <c r="X656" s="46" t="b">
        <f>Table01[[#This Row],[ĐG FAST]]=Table01[[#This Row],[ĐƠN GIÁ]]</f>
        <v>1</v>
      </c>
      <c r="Y656" s="47" t="b">
        <f>Table01[[#This Row],[THÀNH TIỀN FAST]]=Table01[[#This Row],[THÀNH TIỀN]]</f>
        <v>1</v>
      </c>
      <c r="Z656" s="48"/>
    </row>
    <row r="657" spans="1:26" x14ac:dyDescent="0.2">
      <c r="A657" s="50"/>
      <c r="B657" s="51"/>
      <c r="C657" s="50"/>
      <c r="D657" s="50"/>
      <c r="E657" s="50"/>
      <c r="F657" s="50"/>
      <c r="G657" s="50"/>
      <c r="H657" s="50"/>
      <c r="I657" s="50"/>
      <c r="J657" s="50"/>
      <c r="K657" s="52"/>
      <c r="L657" s="50"/>
      <c r="M657" s="53">
        <f t="shared" si="41"/>
        <v>0</v>
      </c>
      <c r="N657" s="21" t="e">
        <f>VLOOKUP(I657,'MÃ '!$A$2:$E$1048576,4,0)</f>
        <v>#N/A</v>
      </c>
      <c r="O657" s="21" t="e">
        <f>VLOOKUP(I657,'MÃ '!$A$2:$E$1048576,5,0)</f>
        <v>#N/A</v>
      </c>
      <c r="P657" s="21" t="str">
        <f t="shared" si="42"/>
        <v>TSG01</v>
      </c>
      <c r="Q657" s="21" t="e">
        <f>DAY(Table01[[#This Row],[NGÀY]])&amp;Table01[[#This Row],[TSG01]]&amp;Table01[[#This Row],[MÃ FAST]]</f>
        <v>#N/A</v>
      </c>
      <c r="R657" s="21" t="e">
        <f>COUNTIF($Q$7:Q657,Q657)&amp;Q657</f>
        <v>#N/A</v>
      </c>
      <c r="S657" s="44">
        <f>IFERROR(VLOOKUP(R657,Table1[[ct2]:[Số lượng]],13,0),0)</f>
        <v>0</v>
      </c>
      <c r="T657" s="45">
        <f>IFERROR(VLOOKUP(R657,Table1[[ct2]:[Giá]],14,0),Table01[[#This Row],[ĐƠN GIÁ]])</f>
        <v>0</v>
      </c>
      <c r="U657" s="45">
        <f t="shared" si="43"/>
        <v>0</v>
      </c>
      <c r="V657" s="32">
        <f t="shared" si="44"/>
        <v>0</v>
      </c>
      <c r="W657" s="45">
        <f>Table01[[#This Row],[THÀNH TIỀN FAST]]-Table01[[#This Row],[THÀNH TIỀN]]</f>
        <v>0</v>
      </c>
      <c r="X657" s="46" t="b">
        <f>Table01[[#This Row],[ĐG FAST]]=Table01[[#This Row],[ĐƠN GIÁ]]</f>
        <v>1</v>
      </c>
      <c r="Y657" s="47" t="b">
        <f>Table01[[#This Row],[THÀNH TIỀN FAST]]=Table01[[#This Row],[THÀNH TIỀN]]</f>
        <v>1</v>
      </c>
      <c r="Z657" s="48"/>
    </row>
    <row r="658" spans="1:26" x14ac:dyDescent="0.2">
      <c r="A658" s="50"/>
      <c r="B658" s="51"/>
      <c r="C658" s="50"/>
      <c r="D658" s="50"/>
      <c r="E658" s="50"/>
      <c r="F658" s="50"/>
      <c r="G658" s="50"/>
      <c r="H658" s="50"/>
      <c r="I658" s="50"/>
      <c r="J658" s="50"/>
      <c r="K658" s="52"/>
      <c r="L658" s="50"/>
      <c r="M658" s="53">
        <f t="shared" si="41"/>
        <v>0</v>
      </c>
      <c r="N658" s="21" t="e">
        <f>VLOOKUP(I658,'MÃ '!$A$2:$E$1048576,4,0)</f>
        <v>#N/A</v>
      </c>
      <c r="O658" s="21" t="e">
        <f>VLOOKUP(I658,'MÃ '!$A$2:$E$1048576,5,0)</f>
        <v>#N/A</v>
      </c>
      <c r="P658" s="21" t="str">
        <f t="shared" si="42"/>
        <v>TSG01</v>
      </c>
      <c r="Q658" s="21" t="e">
        <f>DAY(Table01[[#This Row],[NGÀY]])&amp;Table01[[#This Row],[TSG01]]&amp;Table01[[#This Row],[MÃ FAST]]</f>
        <v>#N/A</v>
      </c>
      <c r="R658" s="21" t="e">
        <f>COUNTIF($Q$7:Q658,Q658)&amp;Q658</f>
        <v>#N/A</v>
      </c>
      <c r="S658" s="44">
        <f>IFERROR(VLOOKUP(R658,Table1[[ct2]:[Số lượng]],13,0),0)</f>
        <v>0</v>
      </c>
      <c r="T658" s="45">
        <f>IFERROR(VLOOKUP(R658,Table1[[ct2]:[Giá]],14,0),Table01[[#This Row],[ĐƠN GIÁ]])</f>
        <v>0</v>
      </c>
      <c r="U658" s="45">
        <f t="shared" si="43"/>
        <v>0</v>
      </c>
      <c r="V658" s="32">
        <f t="shared" si="44"/>
        <v>0</v>
      </c>
      <c r="W658" s="45">
        <f>Table01[[#This Row],[THÀNH TIỀN FAST]]-Table01[[#This Row],[THÀNH TIỀN]]</f>
        <v>0</v>
      </c>
      <c r="X658" s="46" t="b">
        <f>Table01[[#This Row],[ĐG FAST]]=Table01[[#This Row],[ĐƠN GIÁ]]</f>
        <v>1</v>
      </c>
      <c r="Y658" s="47" t="b">
        <f>Table01[[#This Row],[THÀNH TIỀN FAST]]=Table01[[#This Row],[THÀNH TIỀN]]</f>
        <v>1</v>
      </c>
      <c r="Z658" s="48"/>
    </row>
    <row r="659" spans="1:26" x14ac:dyDescent="0.2">
      <c r="A659" s="50"/>
      <c r="B659" s="51"/>
      <c r="C659" s="50"/>
      <c r="D659" s="50"/>
      <c r="E659" s="50"/>
      <c r="F659" s="50"/>
      <c r="G659" s="50"/>
      <c r="H659" s="50"/>
      <c r="I659" s="50"/>
      <c r="J659" s="50"/>
      <c r="K659" s="52"/>
      <c r="L659" s="50"/>
      <c r="M659" s="53">
        <f t="shared" si="41"/>
        <v>0</v>
      </c>
      <c r="N659" s="21" t="e">
        <f>VLOOKUP(I659,'MÃ '!$A$2:$E$1048576,4,0)</f>
        <v>#N/A</v>
      </c>
      <c r="O659" s="21" t="e">
        <f>VLOOKUP(I659,'MÃ '!$A$2:$E$1048576,5,0)</f>
        <v>#N/A</v>
      </c>
      <c r="P659" s="21" t="str">
        <f t="shared" si="42"/>
        <v>TSG01</v>
      </c>
      <c r="Q659" s="21" t="e">
        <f>DAY(Table01[[#This Row],[NGÀY]])&amp;Table01[[#This Row],[TSG01]]&amp;Table01[[#This Row],[MÃ FAST]]</f>
        <v>#N/A</v>
      </c>
      <c r="R659" s="21" t="e">
        <f>COUNTIF($Q$7:Q659,Q659)&amp;Q659</f>
        <v>#N/A</v>
      </c>
      <c r="S659" s="44">
        <f>IFERROR(VLOOKUP(R659,Table1[[ct2]:[Số lượng]],13,0),0)</f>
        <v>0</v>
      </c>
      <c r="T659" s="45">
        <f>IFERROR(VLOOKUP(R659,Table1[[ct2]:[Giá]],14,0),Table01[[#This Row],[ĐƠN GIÁ]])</f>
        <v>0</v>
      </c>
      <c r="U659" s="45">
        <f t="shared" si="43"/>
        <v>0</v>
      </c>
      <c r="V659" s="32">
        <f t="shared" si="44"/>
        <v>0</v>
      </c>
      <c r="W659" s="45">
        <f>Table01[[#This Row],[THÀNH TIỀN FAST]]-Table01[[#This Row],[THÀNH TIỀN]]</f>
        <v>0</v>
      </c>
      <c r="X659" s="46" t="b">
        <f>Table01[[#This Row],[ĐG FAST]]=Table01[[#This Row],[ĐƠN GIÁ]]</f>
        <v>1</v>
      </c>
      <c r="Y659" s="47" t="b">
        <f>Table01[[#This Row],[THÀNH TIỀN FAST]]=Table01[[#This Row],[THÀNH TIỀN]]</f>
        <v>1</v>
      </c>
      <c r="Z659" s="48"/>
    </row>
    <row r="660" spans="1:26" x14ac:dyDescent="0.2">
      <c r="A660" s="50"/>
      <c r="B660" s="51"/>
      <c r="C660" s="50"/>
      <c r="D660" s="50"/>
      <c r="E660" s="50"/>
      <c r="F660" s="50"/>
      <c r="G660" s="50"/>
      <c r="H660" s="50"/>
      <c r="I660" s="50"/>
      <c r="J660" s="50"/>
      <c r="K660" s="52"/>
      <c r="L660" s="50"/>
      <c r="M660" s="53">
        <f t="shared" si="41"/>
        <v>0</v>
      </c>
      <c r="N660" s="21" t="e">
        <f>VLOOKUP(I660,'MÃ '!$A$2:$E$1048576,4,0)</f>
        <v>#N/A</v>
      </c>
      <c r="O660" s="21" t="e">
        <f>VLOOKUP(I660,'MÃ '!$A$2:$E$1048576,5,0)</f>
        <v>#N/A</v>
      </c>
      <c r="P660" s="21" t="str">
        <f t="shared" si="42"/>
        <v>TSG01</v>
      </c>
      <c r="Q660" s="21" t="e">
        <f>DAY(Table01[[#This Row],[NGÀY]])&amp;Table01[[#This Row],[TSG01]]&amp;Table01[[#This Row],[MÃ FAST]]</f>
        <v>#N/A</v>
      </c>
      <c r="R660" s="21" t="e">
        <f>COUNTIF($Q$7:Q660,Q660)&amp;Q660</f>
        <v>#N/A</v>
      </c>
      <c r="S660" s="44">
        <f>IFERROR(VLOOKUP(R660,Table1[[ct2]:[Số lượng]],13,0),0)</f>
        <v>0</v>
      </c>
      <c r="T660" s="45">
        <f>IFERROR(VLOOKUP(R660,Table1[[ct2]:[Giá]],14,0),Table01[[#This Row],[ĐƠN GIÁ]])</f>
        <v>0</v>
      </c>
      <c r="U660" s="45">
        <f t="shared" si="43"/>
        <v>0</v>
      </c>
      <c r="V660" s="32">
        <f t="shared" si="44"/>
        <v>0</v>
      </c>
      <c r="W660" s="45">
        <f>Table01[[#This Row],[THÀNH TIỀN FAST]]-Table01[[#This Row],[THÀNH TIỀN]]</f>
        <v>0</v>
      </c>
      <c r="X660" s="46" t="b">
        <f>Table01[[#This Row],[ĐG FAST]]=Table01[[#This Row],[ĐƠN GIÁ]]</f>
        <v>1</v>
      </c>
      <c r="Y660" s="47" t="b">
        <f>Table01[[#This Row],[THÀNH TIỀN FAST]]=Table01[[#This Row],[THÀNH TIỀN]]</f>
        <v>1</v>
      </c>
      <c r="Z660" s="48"/>
    </row>
    <row r="661" spans="1:26" x14ac:dyDescent="0.2">
      <c r="A661" s="50"/>
      <c r="B661" s="51"/>
      <c r="C661" s="50"/>
      <c r="D661" s="50"/>
      <c r="E661" s="50"/>
      <c r="F661" s="50"/>
      <c r="G661" s="50"/>
      <c r="H661" s="50"/>
      <c r="I661" s="50"/>
      <c r="J661" s="50"/>
      <c r="K661" s="52"/>
      <c r="L661" s="50"/>
      <c r="M661" s="53">
        <f t="shared" si="41"/>
        <v>0</v>
      </c>
      <c r="N661" s="21" t="e">
        <f>VLOOKUP(I661,'MÃ '!$A$2:$E$1048576,4,0)</f>
        <v>#N/A</v>
      </c>
      <c r="O661" s="21" t="e">
        <f>VLOOKUP(I661,'MÃ '!$A$2:$E$1048576,5,0)</f>
        <v>#N/A</v>
      </c>
      <c r="P661" s="21" t="str">
        <f t="shared" si="42"/>
        <v>TSG01</v>
      </c>
      <c r="Q661" s="21" t="e">
        <f>DAY(Table01[[#This Row],[NGÀY]])&amp;Table01[[#This Row],[TSG01]]&amp;Table01[[#This Row],[MÃ FAST]]</f>
        <v>#N/A</v>
      </c>
      <c r="R661" s="21" t="e">
        <f>COUNTIF($Q$7:Q661,Q661)&amp;Q661</f>
        <v>#N/A</v>
      </c>
      <c r="S661" s="44">
        <f>IFERROR(VLOOKUP(R661,Table1[[ct2]:[Số lượng]],13,0),0)</f>
        <v>0</v>
      </c>
      <c r="T661" s="45">
        <f>IFERROR(VLOOKUP(R661,Table1[[ct2]:[Giá]],14,0),Table01[[#This Row],[ĐƠN GIÁ]])</f>
        <v>0</v>
      </c>
      <c r="U661" s="45">
        <f t="shared" si="43"/>
        <v>0</v>
      </c>
      <c r="V661" s="32">
        <f t="shared" si="44"/>
        <v>0</v>
      </c>
      <c r="W661" s="45">
        <f>Table01[[#This Row],[THÀNH TIỀN FAST]]-Table01[[#This Row],[THÀNH TIỀN]]</f>
        <v>0</v>
      </c>
      <c r="X661" s="46" t="b">
        <f>Table01[[#This Row],[ĐG FAST]]=Table01[[#This Row],[ĐƠN GIÁ]]</f>
        <v>1</v>
      </c>
      <c r="Y661" s="47" t="b">
        <f>Table01[[#This Row],[THÀNH TIỀN FAST]]=Table01[[#This Row],[THÀNH TIỀN]]</f>
        <v>1</v>
      </c>
      <c r="Z661" s="48"/>
    </row>
    <row r="662" spans="1:26" x14ac:dyDescent="0.2">
      <c r="A662" s="50"/>
      <c r="B662" s="51"/>
      <c r="C662" s="50"/>
      <c r="D662" s="50"/>
      <c r="E662" s="50"/>
      <c r="F662" s="50"/>
      <c r="G662" s="50"/>
      <c r="H662" s="50"/>
      <c r="I662" s="50"/>
      <c r="J662" s="50"/>
      <c r="K662" s="52"/>
      <c r="L662" s="50"/>
      <c r="M662" s="53">
        <f t="shared" si="41"/>
        <v>0</v>
      </c>
      <c r="N662" s="21" t="e">
        <f>VLOOKUP(I662,'MÃ '!$A$2:$E$1048576,4,0)</f>
        <v>#N/A</v>
      </c>
      <c r="O662" s="21" t="e">
        <f>VLOOKUP(I662,'MÃ '!$A$2:$E$1048576,5,0)</f>
        <v>#N/A</v>
      </c>
      <c r="P662" s="21" t="str">
        <f t="shared" si="42"/>
        <v>TSG01</v>
      </c>
      <c r="Q662" s="21" t="e">
        <f>DAY(Table01[[#This Row],[NGÀY]])&amp;Table01[[#This Row],[TSG01]]&amp;Table01[[#This Row],[MÃ FAST]]</f>
        <v>#N/A</v>
      </c>
      <c r="R662" s="21" t="e">
        <f>COUNTIF($Q$7:Q662,Q662)&amp;Q662</f>
        <v>#N/A</v>
      </c>
      <c r="S662" s="44">
        <f>IFERROR(VLOOKUP(R662,Table1[[ct2]:[Số lượng]],13,0),0)</f>
        <v>0</v>
      </c>
      <c r="T662" s="45">
        <f>IFERROR(VLOOKUP(R662,Table1[[ct2]:[Giá]],14,0),Table01[[#This Row],[ĐƠN GIÁ]])</f>
        <v>0</v>
      </c>
      <c r="U662" s="45">
        <f t="shared" si="43"/>
        <v>0</v>
      </c>
      <c r="V662" s="32">
        <f t="shared" si="44"/>
        <v>0</v>
      </c>
      <c r="W662" s="45">
        <f>Table01[[#This Row],[THÀNH TIỀN FAST]]-Table01[[#This Row],[THÀNH TIỀN]]</f>
        <v>0</v>
      </c>
      <c r="X662" s="46" t="b">
        <f>Table01[[#This Row],[ĐG FAST]]=Table01[[#This Row],[ĐƠN GIÁ]]</f>
        <v>1</v>
      </c>
      <c r="Y662" s="47" t="b">
        <f>Table01[[#This Row],[THÀNH TIỀN FAST]]=Table01[[#This Row],[THÀNH TIỀN]]</f>
        <v>1</v>
      </c>
      <c r="Z662" s="48"/>
    </row>
    <row r="663" spans="1:26" x14ac:dyDescent="0.2">
      <c r="A663" s="50"/>
      <c r="B663" s="51"/>
      <c r="C663" s="50"/>
      <c r="D663" s="50"/>
      <c r="E663" s="50"/>
      <c r="F663" s="50"/>
      <c r="G663" s="50"/>
      <c r="H663" s="50"/>
      <c r="I663" s="50"/>
      <c r="J663" s="50"/>
      <c r="K663" s="52"/>
      <c r="L663" s="50"/>
      <c r="M663" s="53">
        <f t="shared" si="41"/>
        <v>0</v>
      </c>
      <c r="N663" s="21" t="e">
        <f>VLOOKUP(I663,'MÃ '!$A$2:$E$1048576,4,0)</f>
        <v>#N/A</v>
      </c>
      <c r="O663" s="21" t="e">
        <f>VLOOKUP(I663,'MÃ '!$A$2:$E$1048576,5,0)</f>
        <v>#N/A</v>
      </c>
      <c r="P663" s="21" t="str">
        <f t="shared" si="42"/>
        <v>TSG01</v>
      </c>
      <c r="Q663" s="21" t="e">
        <f>DAY(Table01[[#This Row],[NGÀY]])&amp;Table01[[#This Row],[TSG01]]&amp;Table01[[#This Row],[MÃ FAST]]</f>
        <v>#N/A</v>
      </c>
      <c r="R663" s="21" t="e">
        <f>COUNTIF($Q$7:Q663,Q663)&amp;Q663</f>
        <v>#N/A</v>
      </c>
      <c r="S663" s="44">
        <f>IFERROR(VLOOKUP(R663,Table1[[ct2]:[Số lượng]],13,0),0)</f>
        <v>0</v>
      </c>
      <c r="T663" s="45">
        <f>IFERROR(VLOOKUP(R663,Table1[[ct2]:[Giá]],14,0),Table01[[#This Row],[ĐƠN GIÁ]])</f>
        <v>0</v>
      </c>
      <c r="U663" s="45">
        <f t="shared" si="43"/>
        <v>0</v>
      </c>
      <c r="V663" s="32">
        <f t="shared" si="44"/>
        <v>0</v>
      </c>
      <c r="W663" s="45">
        <f>Table01[[#This Row],[THÀNH TIỀN FAST]]-Table01[[#This Row],[THÀNH TIỀN]]</f>
        <v>0</v>
      </c>
      <c r="X663" s="46" t="b">
        <f>Table01[[#This Row],[ĐG FAST]]=Table01[[#This Row],[ĐƠN GIÁ]]</f>
        <v>1</v>
      </c>
      <c r="Y663" s="47" t="b">
        <f>Table01[[#This Row],[THÀNH TIỀN FAST]]=Table01[[#This Row],[THÀNH TIỀN]]</f>
        <v>1</v>
      </c>
      <c r="Z663" s="48"/>
    </row>
    <row r="664" spans="1:26" x14ac:dyDescent="0.2">
      <c r="A664" s="50"/>
      <c r="B664" s="51"/>
      <c r="C664" s="50"/>
      <c r="D664" s="50"/>
      <c r="E664" s="50"/>
      <c r="F664" s="50"/>
      <c r="G664" s="50"/>
      <c r="H664" s="50"/>
      <c r="I664" s="50"/>
      <c r="J664" s="50"/>
      <c r="K664" s="52"/>
      <c r="L664" s="50"/>
      <c r="M664" s="53">
        <f t="shared" si="41"/>
        <v>0</v>
      </c>
      <c r="N664" s="21" t="e">
        <f>VLOOKUP(I664,'MÃ '!$A$2:$E$1048576,4,0)</f>
        <v>#N/A</v>
      </c>
      <c r="O664" s="21" t="e">
        <f>VLOOKUP(I664,'MÃ '!$A$2:$E$1048576,5,0)</f>
        <v>#N/A</v>
      </c>
      <c r="P664" s="21" t="str">
        <f t="shared" si="42"/>
        <v>TSG01</v>
      </c>
      <c r="Q664" s="21" t="e">
        <f>DAY(Table01[[#This Row],[NGÀY]])&amp;Table01[[#This Row],[TSG01]]&amp;Table01[[#This Row],[MÃ FAST]]</f>
        <v>#N/A</v>
      </c>
      <c r="R664" s="21" t="e">
        <f>COUNTIF($Q$7:Q664,Q664)&amp;Q664</f>
        <v>#N/A</v>
      </c>
      <c r="S664" s="44">
        <f>IFERROR(VLOOKUP(R664,Table1[[ct2]:[Số lượng]],13,0),0)</f>
        <v>0</v>
      </c>
      <c r="T664" s="45">
        <f>IFERROR(VLOOKUP(R664,Table1[[ct2]:[Giá]],14,0),Table01[[#This Row],[ĐƠN GIÁ]])</f>
        <v>0</v>
      </c>
      <c r="U664" s="45">
        <f t="shared" si="43"/>
        <v>0</v>
      </c>
      <c r="V664" s="32">
        <f t="shared" si="44"/>
        <v>0</v>
      </c>
      <c r="W664" s="45">
        <f>Table01[[#This Row],[THÀNH TIỀN FAST]]-Table01[[#This Row],[THÀNH TIỀN]]</f>
        <v>0</v>
      </c>
      <c r="X664" s="46" t="b">
        <f>Table01[[#This Row],[ĐG FAST]]=Table01[[#This Row],[ĐƠN GIÁ]]</f>
        <v>1</v>
      </c>
      <c r="Y664" s="47" t="b">
        <f>Table01[[#This Row],[THÀNH TIỀN FAST]]=Table01[[#This Row],[THÀNH TIỀN]]</f>
        <v>1</v>
      </c>
      <c r="Z664" s="48"/>
    </row>
    <row r="665" spans="1:26" x14ac:dyDescent="0.2">
      <c r="A665" s="50"/>
      <c r="B665" s="51"/>
      <c r="C665" s="50"/>
      <c r="D665" s="50"/>
      <c r="E665" s="50"/>
      <c r="F665" s="50"/>
      <c r="G665" s="50"/>
      <c r="H665" s="50"/>
      <c r="I665" s="50"/>
      <c r="J665" s="50"/>
      <c r="K665" s="52"/>
      <c r="L665" s="50"/>
      <c r="M665" s="53">
        <f t="shared" si="41"/>
        <v>0</v>
      </c>
      <c r="N665" s="21" t="e">
        <f>VLOOKUP(I665,'MÃ '!$A$2:$E$1048576,4,0)</f>
        <v>#N/A</v>
      </c>
      <c r="O665" s="21" t="e">
        <f>VLOOKUP(I665,'MÃ '!$A$2:$E$1048576,5,0)</f>
        <v>#N/A</v>
      </c>
      <c r="P665" s="21" t="str">
        <f t="shared" si="42"/>
        <v>TSG01</v>
      </c>
      <c r="Q665" s="21" t="e">
        <f>DAY(Table01[[#This Row],[NGÀY]])&amp;Table01[[#This Row],[TSG01]]&amp;Table01[[#This Row],[MÃ FAST]]</f>
        <v>#N/A</v>
      </c>
      <c r="R665" s="21" t="e">
        <f>COUNTIF($Q$7:Q665,Q665)&amp;Q665</f>
        <v>#N/A</v>
      </c>
      <c r="S665" s="44">
        <f>IFERROR(VLOOKUP(R665,Table1[[ct2]:[Số lượng]],13,0),0)</f>
        <v>0</v>
      </c>
      <c r="T665" s="45">
        <f>IFERROR(VLOOKUP(R665,Table1[[ct2]:[Giá]],14,0),Table01[[#This Row],[ĐƠN GIÁ]])</f>
        <v>0</v>
      </c>
      <c r="U665" s="45">
        <f t="shared" si="43"/>
        <v>0</v>
      </c>
      <c r="V665" s="32">
        <f t="shared" si="44"/>
        <v>0</v>
      </c>
      <c r="W665" s="45">
        <f>Table01[[#This Row],[THÀNH TIỀN FAST]]-Table01[[#This Row],[THÀNH TIỀN]]</f>
        <v>0</v>
      </c>
      <c r="X665" s="46" t="b">
        <f>Table01[[#This Row],[ĐG FAST]]=Table01[[#This Row],[ĐƠN GIÁ]]</f>
        <v>1</v>
      </c>
      <c r="Y665" s="47" t="b">
        <f>Table01[[#This Row],[THÀNH TIỀN FAST]]=Table01[[#This Row],[THÀNH TIỀN]]</f>
        <v>1</v>
      </c>
      <c r="Z665" s="48"/>
    </row>
    <row r="666" spans="1:26" x14ac:dyDescent="0.2">
      <c r="A666" s="50"/>
      <c r="B666" s="51"/>
      <c r="C666" s="50"/>
      <c r="D666" s="50"/>
      <c r="E666" s="50"/>
      <c r="F666" s="50"/>
      <c r="G666" s="50"/>
      <c r="H666" s="50"/>
      <c r="I666" s="50"/>
      <c r="J666" s="50"/>
      <c r="K666" s="52"/>
      <c r="L666" s="50"/>
      <c r="M666" s="53">
        <f t="shared" si="41"/>
        <v>0</v>
      </c>
      <c r="N666" s="21" t="e">
        <f>VLOOKUP(I666,'MÃ '!$A$2:$E$1048576,4,0)</f>
        <v>#N/A</v>
      </c>
      <c r="O666" s="21" t="e">
        <f>VLOOKUP(I666,'MÃ '!$A$2:$E$1048576,5,0)</f>
        <v>#N/A</v>
      </c>
      <c r="P666" s="21" t="str">
        <f t="shared" si="42"/>
        <v>TSG01</v>
      </c>
      <c r="Q666" s="21" t="e">
        <f>DAY(Table01[[#This Row],[NGÀY]])&amp;Table01[[#This Row],[TSG01]]&amp;Table01[[#This Row],[MÃ FAST]]</f>
        <v>#N/A</v>
      </c>
      <c r="R666" s="21" t="e">
        <f>COUNTIF($Q$7:Q666,Q666)&amp;Q666</f>
        <v>#N/A</v>
      </c>
      <c r="S666" s="44">
        <f>IFERROR(VLOOKUP(R666,Table1[[ct2]:[Số lượng]],13,0),0)</f>
        <v>0</v>
      </c>
      <c r="T666" s="45">
        <f>IFERROR(VLOOKUP(R666,Table1[[ct2]:[Giá]],14,0),Table01[[#This Row],[ĐƠN GIÁ]])</f>
        <v>0</v>
      </c>
      <c r="U666" s="45">
        <f t="shared" si="43"/>
        <v>0</v>
      </c>
      <c r="V666" s="32">
        <f t="shared" si="44"/>
        <v>0</v>
      </c>
      <c r="W666" s="45">
        <f>Table01[[#This Row],[THÀNH TIỀN FAST]]-Table01[[#This Row],[THÀNH TIỀN]]</f>
        <v>0</v>
      </c>
      <c r="X666" s="46" t="b">
        <f>Table01[[#This Row],[ĐG FAST]]=Table01[[#This Row],[ĐƠN GIÁ]]</f>
        <v>1</v>
      </c>
      <c r="Y666" s="47" t="b">
        <f>Table01[[#This Row],[THÀNH TIỀN FAST]]=Table01[[#This Row],[THÀNH TIỀN]]</f>
        <v>1</v>
      </c>
      <c r="Z666" s="48"/>
    </row>
    <row r="667" spans="1:26" x14ac:dyDescent="0.2">
      <c r="M667" s="55">
        <f t="shared" si="41"/>
        <v>0</v>
      </c>
      <c r="N667" s="21" t="e">
        <f>VLOOKUP(I667,'MÃ '!$A$2:$E$1048576,4,0)</f>
        <v>#N/A</v>
      </c>
      <c r="O667" s="21" t="e">
        <f>VLOOKUP(I667,'MÃ '!$A$2:$E$1048576,5,0)</f>
        <v>#N/A</v>
      </c>
      <c r="P667" s="21" t="str">
        <f t="shared" si="42"/>
        <v>TSG01</v>
      </c>
      <c r="Q667" s="21" t="e">
        <f>DAY(Table01[[#This Row],[NGÀY]])&amp;Table01[[#This Row],[TSG01]]&amp;Table01[[#This Row],[MÃ FAST]]</f>
        <v>#N/A</v>
      </c>
      <c r="R667" s="21" t="e">
        <f>COUNTIF($Q$7:Q667,Q667)&amp;Q667</f>
        <v>#N/A</v>
      </c>
      <c r="S667" s="44">
        <f>IFERROR(VLOOKUP(R667,Table1[[ct2]:[Số lượng]],13,0),0)</f>
        <v>0</v>
      </c>
      <c r="T667" s="45">
        <f>IFERROR(VLOOKUP(R667,Table1[[ct2]:[Giá]],14,0),Table01[[#This Row],[ĐƠN GIÁ]])</f>
        <v>0</v>
      </c>
      <c r="U667" s="45">
        <f t="shared" si="43"/>
        <v>0</v>
      </c>
      <c r="V667" s="32">
        <f t="shared" si="44"/>
        <v>0</v>
      </c>
      <c r="W667" s="45">
        <f>Table01[[#This Row],[THÀNH TIỀN FAST]]-Table01[[#This Row],[THÀNH TIỀN]]</f>
        <v>0</v>
      </c>
      <c r="X667" s="46" t="b">
        <f>Table01[[#This Row],[ĐG FAST]]=Table01[[#This Row],[ĐƠN GIÁ]]</f>
        <v>1</v>
      </c>
      <c r="Y667" s="47" t="b">
        <f>Table01[[#This Row],[THÀNH TIỀN FAST]]=Table01[[#This Row],[THÀNH TIỀN]]</f>
        <v>1</v>
      </c>
      <c r="Z667" s="48"/>
    </row>
    <row r="668" spans="1:26" x14ac:dyDescent="0.2">
      <c r="M668" s="55">
        <f t="shared" si="41"/>
        <v>0</v>
      </c>
      <c r="N668" s="21" t="e">
        <f>VLOOKUP(I668,'MÃ '!$A$2:$E$1048576,4,0)</f>
        <v>#N/A</v>
      </c>
      <c r="O668" s="21" t="e">
        <f>VLOOKUP(I668,'MÃ '!$A$2:$E$1048576,5,0)</f>
        <v>#N/A</v>
      </c>
      <c r="P668" s="21" t="str">
        <f t="shared" si="42"/>
        <v>TSG01</v>
      </c>
      <c r="Q668" s="21" t="e">
        <f>DAY(Table01[[#This Row],[NGÀY]])&amp;Table01[[#This Row],[TSG01]]&amp;Table01[[#This Row],[MÃ FAST]]</f>
        <v>#N/A</v>
      </c>
      <c r="R668" s="21" t="e">
        <f>COUNTIF($Q$7:Q668,Q668)&amp;Q668</f>
        <v>#N/A</v>
      </c>
      <c r="S668" s="44">
        <f>IFERROR(VLOOKUP(R668,Table1[[ct2]:[Số lượng]],13,0),0)</f>
        <v>0</v>
      </c>
      <c r="T668" s="45">
        <f>IFERROR(VLOOKUP(R668,Table1[[ct2]:[Giá]],14,0),Table01[[#This Row],[ĐƠN GIÁ]])</f>
        <v>0</v>
      </c>
      <c r="U668" s="45">
        <f t="shared" si="43"/>
        <v>0</v>
      </c>
      <c r="V668" s="32">
        <f t="shared" si="44"/>
        <v>0</v>
      </c>
      <c r="W668" s="45">
        <f>Table01[[#This Row],[THÀNH TIỀN FAST]]-Table01[[#This Row],[THÀNH TIỀN]]</f>
        <v>0</v>
      </c>
      <c r="X668" s="46" t="b">
        <f>Table01[[#This Row],[ĐG FAST]]=Table01[[#This Row],[ĐƠN GIÁ]]</f>
        <v>1</v>
      </c>
      <c r="Y668" s="47" t="b">
        <f>Table01[[#This Row],[THÀNH TIỀN FAST]]=Table01[[#This Row],[THÀNH TIỀN]]</f>
        <v>1</v>
      </c>
      <c r="Z668" s="48"/>
    </row>
    <row r="669" spans="1:26" x14ac:dyDescent="0.2">
      <c r="M669" s="55">
        <f t="shared" si="41"/>
        <v>0</v>
      </c>
      <c r="N669" s="21" t="e">
        <f>VLOOKUP(I669,'MÃ '!$A$2:$E$1048576,4,0)</f>
        <v>#N/A</v>
      </c>
      <c r="O669" s="21" t="e">
        <f>VLOOKUP(I669,'MÃ '!$A$2:$E$1048576,5,0)</f>
        <v>#N/A</v>
      </c>
      <c r="P669" s="21" t="str">
        <f t="shared" si="42"/>
        <v>TSG01</v>
      </c>
      <c r="Q669" s="21" t="e">
        <f>DAY(Table01[[#This Row],[NGÀY]])&amp;Table01[[#This Row],[TSG01]]&amp;Table01[[#This Row],[MÃ FAST]]</f>
        <v>#N/A</v>
      </c>
      <c r="R669" s="21" t="e">
        <f>COUNTIF($Q$7:Q669,Q669)&amp;Q669</f>
        <v>#N/A</v>
      </c>
      <c r="S669" s="44">
        <f>IFERROR(VLOOKUP(R669,Table1[[ct2]:[Số lượng]],13,0),0)</f>
        <v>0</v>
      </c>
      <c r="T669" s="45">
        <f>IFERROR(VLOOKUP(R669,Table1[[ct2]:[Giá]],14,0),Table01[[#This Row],[ĐƠN GIÁ]])</f>
        <v>0</v>
      </c>
      <c r="U669" s="45">
        <f t="shared" si="43"/>
        <v>0</v>
      </c>
      <c r="V669" s="32">
        <f t="shared" si="44"/>
        <v>0</v>
      </c>
      <c r="W669" s="45">
        <f>Table01[[#This Row],[THÀNH TIỀN FAST]]-Table01[[#This Row],[THÀNH TIỀN]]</f>
        <v>0</v>
      </c>
      <c r="X669" s="46" t="b">
        <f>Table01[[#This Row],[ĐG FAST]]=Table01[[#This Row],[ĐƠN GIÁ]]</f>
        <v>1</v>
      </c>
      <c r="Y669" s="47" t="b">
        <f>Table01[[#This Row],[THÀNH TIỀN FAST]]=Table01[[#This Row],[THÀNH TIỀN]]</f>
        <v>1</v>
      </c>
      <c r="Z669" s="48"/>
    </row>
    <row r="670" spans="1:26" x14ac:dyDescent="0.2">
      <c r="M670" s="55">
        <f t="shared" si="41"/>
        <v>0</v>
      </c>
      <c r="N670" s="21" t="e">
        <f>VLOOKUP(I670,'MÃ '!$A$2:$E$1048576,4,0)</f>
        <v>#N/A</v>
      </c>
      <c r="O670" s="21" t="e">
        <f>VLOOKUP(I670,'MÃ '!$A$2:$E$1048576,5,0)</f>
        <v>#N/A</v>
      </c>
      <c r="P670" s="21" t="str">
        <f t="shared" si="42"/>
        <v>TSG01</v>
      </c>
      <c r="Q670" s="21" t="e">
        <f>DAY(Table01[[#This Row],[NGÀY]])&amp;Table01[[#This Row],[TSG01]]&amp;Table01[[#This Row],[MÃ FAST]]</f>
        <v>#N/A</v>
      </c>
      <c r="R670" s="21" t="e">
        <f>COUNTIF($Q$7:Q670,Q670)&amp;Q670</f>
        <v>#N/A</v>
      </c>
      <c r="S670" s="44">
        <f>IFERROR(VLOOKUP(R670,Table1[[ct2]:[Số lượng]],13,0),0)</f>
        <v>0</v>
      </c>
      <c r="T670" s="45">
        <f>IFERROR(VLOOKUP(R670,Table1[[ct2]:[Giá]],14,0),Table01[[#This Row],[ĐƠN GIÁ]])</f>
        <v>0</v>
      </c>
      <c r="U670" s="45">
        <f t="shared" si="43"/>
        <v>0</v>
      </c>
      <c r="V670" s="32">
        <f t="shared" si="44"/>
        <v>0</v>
      </c>
      <c r="W670" s="45">
        <f>Table01[[#This Row],[THÀNH TIỀN FAST]]-Table01[[#This Row],[THÀNH TIỀN]]</f>
        <v>0</v>
      </c>
      <c r="X670" s="46" t="b">
        <f>Table01[[#This Row],[ĐG FAST]]=Table01[[#This Row],[ĐƠN GIÁ]]</f>
        <v>1</v>
      </c>
      <c r="Y670" s="47" t="b">
        <f>Table01[[#This Row],[THÀNH TIỀN FAST]]=Table01[[#This Row],[THÀNH TIỀN]]</f>
        <v>1</v>
      </c>
      <c r="Z670" s="48"/>
    </row>
    <row r="671" spans="1:26" x14ac:dyDescent="0.2">
      <c r="M671" s="55">
        <f t="shared" si="41"/>
        <v>0</v>
      </c>
      <c r="N671" s="21" t="e">
        <f>VLOOKUP(I671,'MÃ '!$A$2:$E$1048576,4,0)</f>
        <v>#N/A</v>
      </c>
      <c r="O671" s="21" t="e">
        <f>VLOOKUP(I671,'MÃ '!$A$2:$E$1048576,5,0)</f>
        <v>#N/A</v>
      </c>
      <c r="P671" s="21" t="str">
        <f t="shared" si="42"/>
        <v>TSG01</v>
      </c>
      <c r="Q671" s="21" t="e">
        <f>DAY(Table01[[#This Row],[NGÀY]])&amp;Table01[[#This Row],[TSG01]]&amp;Table01[[#This Row],[MÃ FAST]]</f>
        <v>#N/A</v>
      </c>
      <c r="R671" s="21" t="e">
        <f>COUNTIF($Q$7:Q671,Q671)&amp;Q671</f>
        <v>#N/A</v>
      </c>
      <c r="S671" s="44">
        <f>IFERROR(VLOOKUP(R671,Table1[[ct2]:[Số lượng]],13,0),0)</f>
        <v>0</v>
      </c>
      <c r="T671" s="45">
        <f>IFERROR(VLOOKUP(R671,Table1[[ct2]:[Giá]],14,0),Table01[[#This Row],[ĐƠN GIÁ]])</f>
        <v>0</v>
      </c>
      <c r="U671" s="45">
        <f t="shared" si="43"/>
        <v>0</v>
      </c>
      <c r="V671" s="32">
        <f t="shared" si="44"/>
        <v>0</v>
      </c>
      <c r="W671" s="45">
        <f>Table01[[#This Row],[THÀNH TIỀN FAST]]-Table01[[#This Row],[THÀNH TIỀN]]</f>
        <v>0</v>
      </c>
      <c r="X671" s="46" t="b">
        <f>Table01[[#This Row],[ĐG FAST]]=Table01[[#This Row],[ĐƠN GIÁ]]</f>
        <v>1</v>
      </c>
      <c r="Y671" s="47" t="b">
        <f>Table01[[#This Row],[THÀNH TIỀN FAST]]=Table01[[#This Row],[THÀNH TIỀN]]</f>
        <v>1</v>
      </c>
      <c r="Z671" s="48"/>
    </row>
    <row r="672" spans="1:26" x14ac:dyDescent="0.2">
      <c r="M672" s="55">
        <f t="shared" si="41"/>
        <v>0</v>
      </c>
      <c r="N672" s="21" t="e">
        <f>VLOOKUP(I672,'MÃ '!$A$2:$E$1048576,4,0)</f>
        <v>#N/A</v>
      </c>
      <c r="O672" s="21" t="e">
        <f>VLOOKUP(I672,'MÃ '!$A$2:$E$1048576,5,0)</f>
        <v>#N/A</v>
      </c>
      <c r="P672" s="21" t="str">
        <f t="shared" si="42"/>
        <v>TSG01</v>
      </c>
      <c r="Q672" s="21" t="e">
        <f>DAY(Table01[[#This Row],[NGÀY]])&amp;Table01[[#This Row],[TSG01]]&amp;Table01[[#This Row],[MÃ FAST]]</f>
        <v>#N/A</v>
      </c>
      <c r="R672" s="21" t="e">
        <f>COUNTIF($Q$7:Q672,Q672)&amp;Q672</f>
        <v>#N/A</v>
      </c>
      <c r="S672" s="44">
        <f>IFERROR(VLOOKUP(R672,Table1[[ct2]:[Số lượng]],13,0),0)</f>
        <v>0</v>
      </c>
      <c r="T672" s="45">
        <f>IFERROR(VLOOKUP(R672,Table1[[ct2]:[Giá]],14,0),Table01[[#This Row],[ĐƠN GIÁ]])</f>
        <v>0</v>
      </c>
      <c r="U672" s="45">
        <f t="shared" si="43"/>
        <v>0</v>
      </c>
      <c r="V672" s="32">
        <f t="shared" si="44"/>
        <v>0</v>
      </c>
      <c r="W672" s="45">
        <f>Table01[[#This Row],[THÀNH TIỀN FAST]]-Table01[[#This Row],[THÀNH TIỀN]]</f>
        <v>0</v>
      </c>
      <c r="X672" s="46" t="b">
        <f>Table01[[#This Row],[ĐG FAST]]=Table01[[#This Row],[ĐƠN GIÁ]]</f>
        <v>1</v>
      </c>
      <c r="Y672" s="47" t="b">
        <f>Table01[[#This Row],[THÀNH TIỀN FAST]]=Table01[[#This Row],[THÀNH TIỀN]]</f>
        <v>1</v>
      </c>
      <c r="Z672" s="48"/>
    </row>
    <row r="673" spans="13:26" x14ac:dyDescent="0.2">
      <c r="M673" s="55">
        <f t="shared" si="41"/>
        <v>0</v>
      </c>
      <c r="N673" s="21" t="e">
        <f>VLOOKUP(I673,'MÃ '!$A$2:$E$1048576,4,0)</f>
        <v>#N/A</v>
      </c>
      <c r="O673" s="21" t="e">
        <f>VLOOKUP(I673,'MÃ '!$A$2:$E$1048576,5,0)</f>
        <v>#N/A</v>
      </c>
      <c r="P673" s="21" t="str">
        <f t="shared" si="42"/>
        <v>TSG01</v>
      </c>
      <c r="Q673" s="21" t="e">
        <f>DAY(Table01[[#This Row],[NGÀY]])&amp;Table01[[#This Row],[TSG01]]&amp;Table01[[#This Row],[MÃ FAST]]</f>
        <v>#N/A</v>
      </c>
      <c r="R673" s="21" t="e">
        <f>COUNTIF($Q$7:Q673,Q673)&amp;Q673</f>
        <v>#N/A</v>
      </c>
      <c r="S673" s="44">
        <f>IFERROR(VLOOKUP(R673,Table1[[ct2]:[Số lượng]],13,0),0)</f>
        <v>0</v>
      </c>
      <c r="T673" s="45">
        <f>IFERROR(VLOOKUP(R673,Table1[[ct2]:[Giá]],14,0),Table01[[#This Row],[ĐƠN GIÁ]])</f>
        <v>0</v>
      </c>
      <c r="U673" s="45">
        <f t="shared" si="43"/>
        <v>0</v>
      </c>
      <c r="V673" s="32">
        <f t="shared" si="44"/>
        <v>0</v>
      </c>
      <c r="W673" s="45">
        <f>Table01[[#This Row],[THÀNH TIỀN FAST]]-Table01[[#This Row],[THÀNH TIỀN]]</f>
        <v>0</v>
      </c>
      <c r="X673" s="46" t="b">
        <f>Table01[[#This Row],[ĐG FAST]]=Table01[[#This Row],[ĐƠN GIÁ]]</f>
        <v>1</v>
      </c>
      <c r="Y673" s="47" t="b">
        <f>Table01[[#This Row],[THÀNH TIỀN FAST]]=Table01[[#This Row],[THÀNH TIỀN]]</f>
        <v>1</v>
      </c>
      <c r="Z673" s="48"/>
    </row>
    <row r="674" spans="13:26" x14ac:dyDescent="0.2">
      <c r="M674" s="55">
        <f t="shared" si="41"/>
        <v>0</v>
      </c>
      <c r="N674" s="21" t="e">
        <f>VLOOKUP(I674,'MÃ '!$A$2:$E$1048576,4,0)</f>
        <v>#N/A</v>
      </c>
      <c r="O674" s="21" t="e">
        <f>VLOOKUP(I674,'MÃ '!$A$2:$E$1048576,5,0)</f>
        <v>#N/A</v>
      </c>
      <c r="P674" s="21" t="str">
        <f t="shared" si="42"/>
        <v>TSG01</v>
      </c>
      <c r="Q674" s="21" t="e">
        <f>DAY(Table01[[#This Row],[NGÀY]])&amp;Table01[[#This Row],[TSG01]]&amp;Table01[[#This Row],[MÃ FAST]]</f>
        <v>#N/A</v>
      </c>
      <c r="R674" s="21" t="e">
        <f>COUNTIF($Q$7:Q674,Q674)&amp;Q674</f>
        <v>#N/A</v>
      </c>
      <c r="S674" s="44">
        <f>IFERROR(VLOOKUP(R674,Table1[[ct2]:[Số lượng]],13,0),0)</f>
        <v>0</v>
      </c>
      <c r="T674" s="45">
        <f>IFERROR(VLOOKUP(R674,Table1[[ct2]:[Giá]],14,0),Table01[[#This Row],[ĐƠN GIÁ]])</f>
        <v>0</v>
      </c>
      <c r="U674" s="45">
        <f t="shared" si="43"/>
        <v>0</v>
      </c>
      <c r="V674" s="32">
        <f t="shared" si="44"/>
        <v>0</v>
      </c>
      <c r="W674" s="45">
        <f>Table01[[#This Row],[THÀNH TIỀN FAST]]-Table01[[#This Row],[THÀNH TIỀN]]</f>
        <v>0</v>
      </c>
      <c r="X674" s="46" t="b">
        <f>Table01[[#This Row],[ĐG FAST]]=Table01[[#This Row],[ĐƠN GIÁ]]</f>
        <v>1</v>
      </c>
      <c r="Y674" s="47" t="b">
        <f>Table01[[#This Row],[THÀNH TIỀN FAST]]=Table01[[#This Row],[THÀNH TIỀN]]</f>
        <v>1</v>
      </c>
      <c r="Z674" s="48"/>
    </row>
    <row r="675" spans="13:26" x14ac:dyDescent="0.2">
      <c r="M675" s="55">
        <f t="shared" si="41"/>
        <v>0</v>
      </c>
      <c r="N675" s="21" t="e">
        <f>VLOOKUP(I675,'MÃ '!$A$2:$E$1048576,4,0)</f>
        <v>#N/A</v>
      </c>
      <c r="O675" s="21" t="e">
        <f>VLOOKUP(I675,'MÃ '!$A$2:$E$1048576,5,0)</f>
        <v>#N/A</v>
      </c>
      <c r="P675" s="21" t="str">
        <f t="shared" si="42"/>
        <v>TSG01</v>
      </c>
      <c r="Q675" s="21" t="e">
        <f>DAY(Table01[[#This Row],[NGÀY]])&amp;Table01[[#This Row],[TSG01]]&amp;Table01[[#This Row],[MÃ FAST]]</f>
        <v>#N/A</v>
      </c>
      <c r="R675" s="21" t="e">
        <f>COUNTIF($Q$7:Q675,Q675)&amp;Q675</f>
        <v>#N/A</v>
      </c>
      <c r="S675" s="44">
        <f>IFERROR(VLOOKUP(R675,Table1[[ct2]:[Số lượng]],13,0),0)</f>
        <v>0</v>
      </c>
      <c r="T675" s="45">
        <f>IFERROR(VLOOKUP(R675,Table1[[ct2]:[Giá]],14,0),Table01[[#This Row],[ĐƠN GIÁ]])</f>
        <v>0</v>
      </c>
      <c r="U675" s="45">
        <f t="shared" si="43"/>
        <v>0</v>
      </c>
      <c r="V675" s="32">
        <f t="shared" si="44"/>
        <v>0</v>
      </c>
      <c r="W675" s="45">
        <f>Table01[[#This Row],[THÀNH TIỀN FAST]]-Table01[[#This Row],[THÀNH TIỀN]]</f>
        <v>0</v>
      </c>
      <c r="X675" s="46" t="b">
        <f>Table01[[#This Row],[ĐG FAST]]=Table01[[#This Row],[ĐƠN GIÁ]]</f>
        <v>1</v>
      </c>
      <c r="Y675" s="47" t="b">
        <f>Table01[[#This Row],[THÀNH TIỀN FAST]]=Table01[[#This Row],[THÀNH TIỀN]]</f>
        <v>1</v>
      </c>
      <c r="Z675" s="48"/>
    </row>
    <row r="676" spans="13:26" x14ac:dyDescent="0.2">
      <c r="M676" s="55">
        <f t="shared" si="41"/>
        <v>0</v>
      </c>
      <c r="N676" s="21" t="e">
        <f>VLOOKUP(I676,'MÃ '!$A$2:$E$1048576,4,0)</f>
        <v>#N/A</v>
      </c>
      <c r="O676" s="21" t="e">
        <f>VLOOKUP(I676,'MÃ '!$A$2:$E$1048576,5,0)</f>
        <v>#N/A</v>
      </c>
      <c r="P676" s="21" t="str">
        <f t="shared" si="42"/>
        <v>TSG01</v>
      </c>
      <c r="Q676" s="21" t="e">
        <f>DAY(Table01[[#This Row],[NGÀY]])&amp;Table01[[#This Row],[TSG01]]&amp;Table01[[#This Row],[MÃ FAST]]</f>
        <v>#N/A</v>
      </c>
      <c r="R676" s="21" t="e">
        <f>COUNTIF($Q$7:Q676,Q676)&amp;Q676</f>
        <v>#N/A</v>
      </c>
      <c r="S676" s="44">
        <f>IFERROR(VLOOKUP(R676,Table1[[ct2]:[Số lượng]],13,0),0)</f>
        <v>0</v>
      </c>
      <c r="T676" s="45">
        <f>IFERROR(VLOOKUP(R676,Table1[[ct2]:[Giá]],14,0),Table01[[#This Row],[ĐƠN GIÁ]])</f>
        <v>0</v>
      </c>
      <c r="U676" s="45">
        <f t="shared" si="43"/>
        <v>0</v>
      </c>
      <c r="V676" s="32">
        <f t="shared" si="44"/>
        <v>0</v>
      </c>
      <c r="W676" s="45">
        <f>Table01[[#This Row],[THÀNH TIỀN FAST]]-Table01[[#This Row],[THÀNH TIỀN]]</f>
        <v>0</v>
      </c>
      <c r="X676" s="46" t="b">
        <f>Table01[[#This Row],[ĐG FAST]]=Table01[[#This Row],[ĐƠN GIÁ]]</f>
        <v>1</v>
      </c>
      <c r="Y676" s="47" t="b">
        <f>Table01[[#This Row],[THÀNH TIỀN FAST]]=Table01[[#This Row],[THÀNH TIỀN]]</f>
        <v>1</v>
      </c>
      <c r="Z676" s="48"/>
    </row>
    <row r="677" spans="13:26" x14ac:dyDescent="0.2">
      <c r="M677" s="55">
        <f t="shared" si="41"/>
        <v>0</v>
      </c>
      <c r="N677" s="21" t="e">
        <f>VLOOKUP(I677,'MÃ '!$A$2:$E$1048576,4,0)</f>
        <v>#N/A</v>
      </c>
      <c r="O677" s="21" t="e">
        <f>VLOOKUP(I677,'MÃ '!$A$2:$E$1048576,5,0)</f>
        <v>#N/A</v>
      </c>
      <c r="P677" s="21" t="str">
        <f t="shared" si="42"/>
        <v>TSG01</v>
      </c>
      <c r="Q677" s="21" t="e">
        <f>DAY(Table01[[#This Row],[NGÀY]])&amp;Table01[[#This Row],[TSG01]]&amp;Table01[[#This Row],[MÃ FAST]]</f>
        <v>#N/A</v>
      </c>
      <c r="R677" s="21" t="e">
        <f>COUNTIF($Q$7:Q677,Q677)&amp;Q677</f>
        <v>#N/A</v>
      </c>
      <c r="S677" s="44">
        <f>IFERROR(VLOOKUP(R677,Table1[[ct2]:[Số lượng]],13,0),0)</f>
        <v>0</v>
      </c>
      <c r="T677" s="45">
        <f>IFERROR(VLOOKUP(R677,Table1[[ct2]:[Giá]],14,0),Table01[[#This Row],[ĐƠN GIÁ]])</f>
        <v>0</v>
      </c>
      <c r="U677" s="45">
        <f t="shared" si="43"/>
        <v>0</v>
      </c>
      <c r="V677" s="32">
        <f t="shared" si="44"/>
        <v>0</v>
      </c>
      <c r="W677" s="45">
        <f>Table01[[#This Row],[THÀNH TIỀN FAST]]-Table01[[#This Row],[THÀNH TIỀN]]</f>
        <v>0</v>
      </c>
      <c r="X677" s="46" t="b">
        <f>Table01[[#This Row],[ĐG FAST]]=Table01[[#This Row],[ĐƠN GIÁ]]</f>
        <v>1</v>
      </c>
      <c r="Y677" s="47" t="b">
        <f>Table01[[#This Row],[THÀNH TIỀN FAST]]=Table01[[#This Row],[THÀNH TIỀN]]</f>
        <v>1</v>
      </c>
      <c r="Z677" s="48"/>
    </row>
    <row r="678" spans="13:26" x14ac:dyDescent="0.2">
      <c r="M678" s="55">
        <f t="shared" si="41"/>
        <v>0</v>
      </c>
      <c r="N678" s="21" t="e">
        <f>VLOOKUP(I678,'MÃ '!$A$2:$E$1048576,4,0)</f>
        <v>#N/A</v>
      </c>
      <c r="O678" s="21" t="e">
        <f>VLOOKUP(I678,'MÃ '!$A$2:$E$1048576,5,0)</f>
        <v>#N/A</v>
      </c>
      <c r="P678" s="21" t="str">
        <f t="shared" si="42"/>
        <v>TSG01</v>
      </c>
      <c r="Q678" s="21" t="e">
        <f>DAY(Table01[[#This Row],[NGÀY]])&amp;Table01[[#This Row],[TSG01]]&amp;Table01[[#This Row],[MÃ FAST]]</f>
        <v>#N/A</v>
      </c>
      <c r="R678" s="21" t="e">
        <f>COUNTIF($Q$7:Q678,Q678)&amp;Q678</f>
        <v>#N/A</v>
      </c>
      <c r="S678" s="44">
        <f>IFERROR(VLOOKUP(R678,Table1[[ct2]:[Số lượng]],13,0),0)</f>
        <v>0</v>
      </c>
      <c r="T678" s="45">
        <f>IFERROR(VLOOKUP(R678,Table1[[ct2]:[Giá]],14,0),Table01[[#This Row],[ĐƠN GIÁ]])</f>
        <v>0</v>
      </c>
      <c r="U678" s="45">
        <f t="shared" si="43"/>
        <v>0</v>
      </c>
      <c r="V678" s="32">
        <f t="shared" si="44"/>
        <v>0</v>
      </c>
      <c r="W678" s="45">
        <f>Table01[[#This Row],[THÀNH TIỀN FAST]]-Table01[[#This Row],[THÀNH TIỀN]]</f>
        <v>0</v>
      </c>
      <c r="X678" s="46" t="b">
        <f>Table01[[#This Row],[ĐG FAST]]=Table01[[#This Row],[ĐƠN GIÁ]]</f>
        <v>1</v>
      </c>
      <c r="Y678" s="47" t="b">
        <f>Table01[[#This Row],[THÀNH TIỀN FAST]]=Table01[[#This Row],[THÀNH TIỀN]]</f>
        <v>1</v>
      </c>
      <c r="Z678" s="48"/>
    </row>
    <row r="679" spans="13:26" x14ac:dyDescent="0.2">
      <c r="M679" s="55">
        <f t="shared" si="41"/>
        <v>0</v>
      </c>
      <c r="N679" s="21" t="e">
        <f>VLOOKUP(I679,'MÃ '!$A$2:$E$1048576,4,0)</f>
        <v>#N/A</v>
      </c>
      <c r="O679" s="21" t="e">
        <f>VLOOKUP(I679,'MÃ '!$A$2:$E$1048576,5,0)</f>
        <v>#N/A</v>
      </c>
      <c r="P679" s="21" t="str">
        <f t="shared" si="42"/>
        <v>TSG01</v>
      </c>
      <c r="Q679" s="21" t="e">
        <f>DAY(Table01[[#This Row],[NGÀY]])&amp;Table01[[#This Row],[TSG01]]&amp;Table01[[#This Row],[MÃ FAST]]</f>
        <v>#N/A</v>
      </c>
      <c r="R679" s="21" t="e">
        <f>COUNTIF($Q$7:Q679,Q679)&amp;Q679</f>
        <v>#N/A</v>
      </c>
      <c r="S679" s="44">
        <f>IFERROR(VLOOKUP(R679,Table1[[ct2]:[Số lượng]],13,0),0)</f>
        <v>0</v>
      </c>
      <c r="T679" s="45">
        <f>IFERROR(VLOOKUP(R679,Table1[[ct2]:[Giá]],14,0),Table01[[#This Row],[ĐƠN GIÁ]])</f>
        <v>0</v>
      </c>
      <c r="U679" s="45">
        <f t="shared" si="43"/>
        <v>0</v>
      </c>
      <c r="V679" s="32">
        <f t="shared" si="44"/>
        <v>0</v>
      </c>
      <c r="W679" s="45">
        <f>Table01[[#This Row],[THÀNH TIỀN FAST]]-Table01[[#This Row],[THÀNH TIỀN]]</f>
        <v>0</v>
      </c>
      <c r="X679" s="46" t="b">
        <f>Table01[[#This Row],[ĐG FAST]]=Table01[[#This Row],[ĐƠN GIÁ]]</f>
        <v>1</v>
      </c>
      <c r="Y679" s="47" t="b">
        <f>Table01[[#This Row],[THÀNH TIỀN FAST]]=Table01[[#This Row],[THÀNH TIỀN]]</f>
        <v>1</v>
      </c>
      <c r="Z679" s="48"/>
    </row>
    <row r="680" spans="13:26" x14ac:dyDescent="0.2">
      <c r="M680" s="55">
        <f t="shared" si="41"/>
        <v>0</v>
      </c>
      <c r="N680" s="21" t="e">
        <f>VLOOKUP(I680,'MÃ '!$A$2:$E$1048576,4,0)</f>
        <v>#N/A</v>
      </c>
      <c r="O680" s="21" t="e">
        <f>VLOOKUP(I680,'MÃ '!$A$2:$E$1048576,5,0)</f>
        <v>#N/A</v>
      </c>
      <c r="P680" s="21" t="str">
        <f t="shared" si="42"/>
        <v>TSG01</v>
      </c>
      <c r="Q680" s="21" t="e">
        <f>DAY(Table01[[#This Row],[NGÀY]])&amp;Table01[[#This Row],[TSG01]]&amp;Table01[[#This Row],[MÃ FAST]]</f>
        <v>#N/A</v>
      </c>
      <c r="R680" s="21" t="e">
        <f>COUNTIF($Q$7:Q680,Q680)&amp;Q680</f>
        <v>#N/A</v>
      </c>
      <c r="S680" s="44">
        <f>IFERROR(VLOOKUP(R680,Table1[[ct2]:[Số lượng]],13,0),0)</f>
        <v>0</v>
      </c>
      <c r="T680" s="45">
        <f>IFERROR(VLOOKUP(R680,Table1[[ct2]:[Giá]],14,0),Table01[[#This Row],[ĐƠN GIÁ]])</f>
        <v>0</v>
      </c>
      <c r="U680" s="45">
        <f t="shared" si="43"/>
        <v>0</v>
      </c>
      <c r="V680" s="32">
        <f t="shared" si="44"/>
        <v>0</v>
      </c>
      <c r="W680" s="45">
        <f>Table01[[#This Row],[THÀNH TIỀN FAST]]-Table01[[#This Row],[THÀNH TIỀN]]</f>
        <v>0</v>
      </c>
      <c r="X680" s="46" t="b">
        <f>Table01[[#This Row],[ĐG FAST]]=Table01[[#This Row],[ĐƠN GIÁ]]</f>
        <v>1</v>
      </c>
      <c r="Y680" s="47" t="b">
        <f>Table01[[#This Row],[THÀNH TIỀN FAST]]=Table01[[#This Row],[THÀNH TIỀN]]</f>
        <v>1</v>
      </c>
      <c r="Z680" s="48"/>
    </row>
    <row r="681" spans="13:26" x14ac:dyDescent="0.2">
      <c r="M681" s="55">
        <f t="shared" si="41"/>
        <v>0</v>
      </c>
      <c r="N681" s="21" t="e">
        <f>VLOOKUP(I681,'MÃ '!$A$2:$E$1048576,4,0)</f>
        <v>#N/A</v>
      </c>
      <c r="O681" s="21" t="e">
        <f>VLOOKUP(I681,'MÃ '!$A$2:$E$1048576,5,0)</f>
        <v>#N/A</v>
      </c>
      <c r="P681" s="21" t="str">
        <f t="shared" si="42"/>
        <v>TSG01</v>
      </c>
      <c r="Q681" s="21" t="e">
        <f>DAY(Table01[[#This Row],[NGÀY]])&amp;Table01[[#This Row],[TSG01]]&amp;Table01[[#This Row],[MÃ FAST]]</f>
        <v>#N/A</v>
      </c>
      <c r="R681" s="21" t="e">
        <f>COUNTIF($Q$7:Q681,Q681)&amp;Q681</f>
        <v>#N/A</v>
      </c>
      <c r="S681" s="44">
        <f>IFERROR(VLOOKUP(R681,Table1[[ct2]:[Số lượng]],13,0),0)</f>
        <v>0</v>
      </c>
      <c r="T681" s="45">
        <f>IFERROR(VLOOKUP(R681,Table1[[ct2]:[Giá]],14,0),Table01[[#This Row],[ĐƠN GIÁ]])</f>
        <v>0</v>
      </c>
      <c r="U681" s="45">
        <f t="shared" si="43"/>
        <v>0</v>
      </c>
      <c r="V681" s="32">
        <f t="shared" si="44"/>
        <v>0</v>
      </c>
      <c r="W681" s="45">
        <f>Table01[[#This Row],[THÀNH TIỀN FAST]]-Table01[[#This Row],[THÀNH TIỀN]]</f>
        <v>0</v>
      </c>
      <c r="X681" s="46" t="b">
        <f>Table01[[#This Row],[ĐG FAST]]=Table01[[#This Row],[ĐƠN GIÁ]]</f>
        <v>1</v>
      </c>
      <c r="Y681" s="47" t="b">
        <f>Table01[[#This Row],[THÀNH TIỀN FAST]]=Table01[[#This Row],[THÀNH TIỀN]]</f>
        <v>1</v>
      </c>
      <c r="Z681" s="48"/>
    </row>
    <row r="682" spans="13:26" x14ac:dyDescent="0.2">
      <c r="M682" s="55">
        <f t="shared" si="41"/>
        <v>0</v>
      </c>
      <c r="N682" s="21" t="e">
        <f>VLOOKUP(I682,'MÃ '!$A$2:$E$1048576,4,0)</f>
        <v>#N/A</v>
      </c>
      <c r="O682" s="21" t="e">
        <f>VLOOKUP(I682,'MÃ '!$A$2:$E$1048576,5,0)</f>
        <v>#N/A</v>
      </c>
      <c r="P682" s="21" t="str">
        <f t="shared" si="42"/>
        <v>TSG01</v>
      </c>
      <c r="Q682" s="21" t="e">
        <f>DAY(Table01[[#This Row],[NGÀY]])&amp;Table01[[#This Row],[TSG01]]&amp;Table01[[#This Row],[MÃ FAST]]</f>
        <v>#N/A</v>
      </c>
      <c r="R682" s="21" t="e">
        <f>COUNTIF($Q$7:Q682,Q682)&amp;Q682</f>
        <v>#N/A</v>
      </c>
      <c r="S682" s="44">
        <f>IFERROR(VLOOKUP(R682,Table1[[ct2]:[Số lượng]],13,0),0)</f>
        <v>0</v>
      </c>
      <c r="T682" s="45">
        <f>IFERROR(VLOOKUP(R682,Table1[[ct2]:[Giá]],14,0),Table01[[#This Row],[ĐƠN GIÁ]])</f>
        <v>0</v>
      </c>
      <c r="U682" s="45">
        <f t="shared" si="43"/>
        <v>0</v>
      </c>
      <c r="V682" s="32">
        <f t="shared" si="44"/>
        <v>0</v>
      </c>
      <c r="W682" s="45">
        <f>Table01[[#This Row],[THÀNH TIỀN FAST]]-Table01[[#This Row],[THÀNH TIỀN]]</f>
        <v>0</v>
      </c>
      <c r="X682" s="46" t="b">
        <f>Table01[[#This Row],[ĐG FAST]]=Table01[[#This Row],[ĐƠN GIÁ]]</f>
        <v>1</v>
      </c>
      <c r="Y682" s="47" t="b">
        <f>Table01[[#This Row],[THÀNH TIỀN FAST]]=Table01[[#This Row],[THÀNH TIỀN]]</f>
        <v>1</v>
      </c>
      <c r="Z682" s="48"/>
    </row>
    <row r="683" spans="13:26" x14ac:dyDescent="0.2">
      <c r="M683" s="55">
        <f t="shared" si="41"/>
        <v>0</v>
      </c>
      <c r="N683" s="21" t="e">
        <f>VLOOKUP(I683,'MÃ '!$A$2:$E$1048576,4,0)</f>
        <v>#N/A</v>
      </c>
      <c r="O683" s="21" t="e">
        <f>VLOOKUP(I683,'MÃ '!$A$2:$E$1048576,5,0)</f>
        <v>#N/A</v>
      </c>
      <c r="P683" s="21" t="str">
        <f t="shared" si="42"/>
        <v>TSG01</v>
      </c>
      <c r="Q683" s="21" t="e">
        <f>DAY(Table01[[#This Row],[NGÀY]])&amp;Table01[[#This Row],[TSG01]]&amp;Table01[[#This Row],[MÃ FAST]]</f>
        <v>#N/A</v>
      </c>
      <c r="R683" s="21" t="e">
        <f>COUNTIF($Q$7:Q683,Q683)&amp;Q683</f>
        <v>#N/A</v>
      </c>
      <c r="S683" s="44">
        <f>IFERROR(VLOOKUP(R683,Table1[[ct2]:[Số lượng]],13,0),0)</f>
        <v>0</v>
      </c>
      <c r="T683" s="45">
        <f>IFERROR(VLOOKUP(R683,Table1[[ct2]:[Giá]],14,0),Table01[[#This Row],[ĐƠN GIÁ]])</f>
        <v>0</v>
      </c>
      <c r="U683" s="45">
        <f t="shared" si="43"/>
        <v>0</v>
      </c>
      <c r="V683" s="32">
        <f t="shared" si="44"/>
        <v>0</v>
      </c>
      <c r="W683" s="45">
        <f>Table01[[#This Row],[THÀNH TIỀN FAST]]-Table01[[#This Row],[THÀNH TIỀN]]</f>
        <v>0</v>
      </c>
      <c r="X683" s="46" t="b">
        <f>Table01[[#This Row],[ĐG FAST]]=Table01[[#This Row],[ĐƠN GIÁ]]</f>
        <v>1</v>
      </c>
      <c r="Y683" s="47" t="b">
        <f>Table01[[#This Row],[THÀNH TIỀN FAST]]=Table01[[#This Row],[THÀNH TIỀN]]</f>
        <v>1</v>
      </c>
      <c r="Z683" s="48"/>
    </row>
    <row r="684" spans="13:26" x14ac:dyDescent="0.2">
      <c r="M684" s="55">
        <f t="shared" si="41"/>
        <v>0</v>
      </c>
      <c r="N684" s="21" t="e">
        <f>VLOOKUP(I684,'MÃ '!$A$2:$E$1048576,4,0)</f>
        <v>#N/A</v>
      </c>
      <c r="O684" s="21" t="e">
        <f>VLOOKUP(I684,'MÃ '!$A$2:$E$1048576,5,0)</f>
        <v>#N/A</v>
      </c>
      <c r="P684" s="21" t="str">
        <f t="shared" si="42"/>
        <v>TSG01</v>
      </c>
      <c r="Q684" s="21" t="e">
        <f>DAY(Table01[[#This Row],[NGÀY]])&amp;Table01[[#This Row],[TSG01]]&amp;Table01[[#This Row],[MÃ FAST]]</f>
        <v>#N/A</v>
      </c>
      <c r="R684" s="21" t="e">
        <f>COUNTIF($Q$7:Q684,Q684)&amp;Q684</f>
        <v>#N/A</v>
      </c>
      <c r="S684" s="44">
        <f>IFERROR(VLOOKUP(R684,Table1[[ct2]:[Số lượng]],13,0),0)</f>
        <v>0</v>
      </c>
      <c r="T684" s="45">
        <f>IFERROR(VLOOKUP(R684,Table1[[ct2]:[Giá]],14,0),Table01[[#This Row],[ĐƠN GIÁ]])</f>
        <v>0</v>
      </c>
      <c r="U684" s="45">
        <f t="shared" si="43"/>
        <v>0</v>
      </c>
      <c r="V684" s="32">
        <f t="shared" si="44"/>
        <v>0</v>
      </c>
      <c r="W684" s="45">
        <f>Table01[[#This Row],[THÀNH TIỀN FAST]]-Table01[[#This Row],[THÀNH TIỀN]]</f>
        <v>0</v>
      </c>
      <c r="X684" s="46" t="b">
        <f>Table01[[#This Row],[ĐG FAST]]=Table01[[#This Row],[ĐƠN GIÁ]]</f>
        <v>1</v>
      </c>
      <c r="Y684" s="47" t="b">
        <f>Table01[[#This Row],[THÀNH TIỀN FAST]]=Table01[[#This Row],[THÀNH TIỀN]]</f>
        <v>1</v>
      </c>
      <c r="Z684" s="48"/>
    </row>
    <row r="685" spans="13:26" x14ac:dyDescent="0.2">
      <c r="M685" s="55">
        <f t="shared" si="41"/>
        <v>0</v>
      </c>
      <c r="N685" s="21" t="e">
        <f>VLOOKUP(I685,'MÃ '!$A$2:$E$1048576,4,0)</f>
        <v>#N/A</v>
      </c>
      <c r="O685" s="21" t="e">
        <f>VLOOKUP(I685,'MÃ '!$A$2:$E$1048576,5,0)</f>
        <v>#N/A</v>
      </c>
      <c r="P685" s="21" t="str">
        <f t="shared" si="42"/>
        <v>TSG01</v>
      </c>
      <c r="Q685" s="21" t="e">
        <f>DAY(Table01[[#This Row],[NGÀY]])&amp;Table01[[#This Row],[TSG01]]&amp;Table01[[#This Row],[MÃ FAST]]</f>
        <v>#N/A</v>
      </c>
      <c r="R685" s="21" t="e">
        <f>COUNTIF($Q$7:Q685,Q685)&amp;Q685</f>
        <v>#N/A</v>
      </c>
      <c r="S685" s="44">
        <f>IFERROR(VLOOKUP(R685,Table1[[ct2]:[Số lượng]],13,0),0)</f>
        <v>0</v>
      </c>
      <c r="T685" s="45">
        <f>IFERROR(VLOOKUP(R685,Table1[[ct2]:[Giá]],14,0),Table01[[#This Row],[ĐƠN GIÁ]])</f>
        <v>0</v>
      </c>
      <c r="U685" s="45">
        <f t="shared" si="43"/>
        <v>0</v>
      </c>
      <c r="V685" s="32">
        <f t="shared" si="44"/>
        <v>0</v>
      </c>
      <c r="W685" s="45">
        <f>Table01[[#This Row],[THÀNH TIỀN FAST]]-Table01[[#This Row],[THÀNH TIỀN]]</f>
        <v>0</v>
      </c>
      <c r="X685" s="46" t="b">
        <f>Table01[[#This Row],[ĐG FAST]]=Table01[[#This Row],[ĐƠN GIÁ]]</f>
        <v>1</v>
      </c>
      <c r="Y685" s="47" t="b">
        <f>Table01[[#This Row],[THÀNH TIỀN FAST]]=Table01[[#This Row],[THÀNH TIỀN]]</f>
        <v>1</v>
      </c>
      <c r="Z685" s="48"/>
    </row>
    <row r="686" spans="13:26" x14ac:dyDescent="0.2">
      <c r="M686" s="55">
        <f t="shared" si="41"/>
        <v>0</v>
      </c>
      <c r="N686" s="21" t="e">
        <f>VLOOKUP(I686,'MÃ '!$A$2:$E$1048576,4,0)</f>
        <v>#N/A</v>
      </c>
      <c r="O686" s="21" t="e">
        <f>VLOOKUP(I686,'MÃ '!$A$2:$E$1048576,5,0)</f>
        <v>#N/A</v>
      </c>
      <c r="P686" s="21" t="str">
        <f t="shared" si="42"/>
        <v>TSG01</v>
      </c>
      <c r="Q686" s="21" t="e">
        <f>DAY(Table01[[#This Row],[NGÀY]])&amp;Table01[[#This Row],[TSG01]]&amp;Table01[[#This Row],[MÃ FAST]]</f>
        <v>#N/A</v>
      </c>
      <c r="R686" s="21" t="e">
        <f>COUNTIF($Q$7:Q686,Q686)&amp;Q686</f>
        <v>#N/A</v>
      </c>
      <c r="S686" s="44">
        <f>IFERROR(VLOOKUP(R686,Table1[[ct2]:[Số lượng]],13,0),0)</f>
        <v>0</v>
      </c>
      <c r="T686" s="45">
        <f>IFERROR(VLOOKUP(R686,Table1[[ct2]:[Giá]],14,0),Table01[[#This Row],[ĐƠN GIÁ]])</f>
        <v>0</v>
      </c>
      <c r="U686" s="45">
        <f t="shared" si="43"/>
        <v>0</v>
      </c>
      <c r="V686" s="32">
        <f t="shared" si="44"/>
        <v>0</v>
      </c>
      <c r="W686" s="45">
        <f>Table01[[#This Row],[THÀNH TIỀN FAST]]-Table01[[#This Row],[THÀNH TIỀN]]</f>
        <v>0</v>
      </c>
      <c r="X686" s="46" t="b">
        <f>Table01[[#This Row],[ĐG FAST]]=Table01[[#This Row],[ĐƠN GIÁ]]</f>
        <v>1</v>
      </c>
      <c r="Y686" s="47" t="b">
        <f>Table01[[#This Row],[THÀNH TIỀN FAST]]=Table01[[#This Row],[THÀNH TIỀN]]</f>
        <v>1</v>
      </c>
      <c r="Z686" s="48"/>
    </row>
    <row r="687" spans="13:26" x14ac:dyDescent="0.2">
      <c r="M687" s="55">
        <f t="shared" si="41"/>
        <v>0</v>
      </c>
      <c r="N687" s="21" t="e">
        <f>VLOOKUP(I687,'MÃ '!$A$2:$E$1048576,4,0)</f>
        <v>#N/A</v>
      </c>
      <c r="O687" s="21" t="e">
        <f>VLOOKUP(I687,'MÃ '!$A$2:$E$1048576,5,0)</f>
        <v>#N/A</v>
      </c>
      <c r="P687" s="21" t="str">
        <f t="shared" si="42"/>
        <v>TSG01</v>
      </c>
      <c r="Q687" s="21" t="e">
        <f>DAY(Table01[[#This Row],[NGÀY]])&amp;Table01[[#This Row],[TSG01]]&amp;Table01[[#This Row],[MÃ FAST]]</f>
        <v>#N/A</v>
      </c>
      <c r="R687" s="21" t="e">
        <f>COUNTIF($Q$7:Q687,Q687)&amp;Q687</f>
        <v>#N/A</v>
      </c>
      <c r="S687" s="44">
        <f>IFERROR(VLOOKUP(R687,Table1[[ct2]:[Số lượng]],13,0),0)</f>
        <v>0</v>
      </c>
      <c r="T687" s="45">
        <f>IFERROR(VLOOKUP(R687,Table1[[ct2]:[Giá]],14,0),Table01[[#This Row],[ĐƠN GIÁ]])</f>
        <v>0</v>
      </c>
      <c r="U687" s="45">
        <f t="shared" si="43"/>
        <v>0</v>
      </c>
      <c r="V687" s="32">
        <f t="shared" si="44"/>
        <v>0</v>
      </c>
      <c r="W687" s="45">
        <f>Table01[[#This Row],[THÀNH TIỀN FAST]]-Table01[[#This Row],[THÀNH TIỀN]]</f>
        <v>0</v>
      </c>
      <c r="X687" s="46" t="b">
        <f>Table01[[#This Row],[ĐG FAST]]=Table01[[#This Row],[ĐƠN GIÁ]]</f>
        <v>1</v>
      </c>
      <c r="Y687" s="47" t="b">
        <f>Table01[[#This Row],[THÀNH TIỀN FAST]]=Table01[[#This Row],[THÀNH TIỀN]]</f>
        <v>1</v>
      </c>
      <c r="Z687" s="48"/>
    </row>
    <row r="688" spans="13:26" x14ac:dyDescent="0.2">
      <c r="M688" s="55">
        <f t="shared" si="41"/>
        <v>0</v>
      </c>
      <c r="N688" s="21" t="e">
        <f>VLOOKUP(I688,'MÃ '!$A$2:$E$1048576,4,0)</f>
        <v>#N/A</v>
      </c>
      <c r="O688" s="21" t="e">
        <f>VLOOKUP(I688,'MÃ '!$A$2:$E$1048576,5,0)</f>
        <v>#N/A</v>
      </c>
      <c r="P688" s="21" t="str">
        <f t="shared" si="42"/>
        <v>TSG01</v>
      </c>
      <c r="Q688" s="21" t="e">
        <f>DAY(Table01[[#This Row],[NGÀY]])&amp;Table01[[#This Row],[TSG01]]&amp;Table01[[#This Row],[MÃ FAST]]</f>
        <v>#N/A</v>
      </c>
      <c r="R688" s="21" t="e">
        <f>COUNTIF($Q$7:Q688,Q688)&amp;Q688</f>
        <v>#N/A</v>
      </c>
      <c r="S688" s="44">
        <f>IFERROR(VLOOKUP(R688,Table1[[ct2]:[Số lượng]],13,0),0)</f>
        <v>0</v>
      </c>
      <c r="T688" s="45">
        <f>IFERROR(VLOOKUP(R688,Table1[[ct2]:[Giá]],14,0),Table01[[#This Row],[ĐƠN GIÁ]])</f>
        <v>0</v>
      </c>
      <c r="U688" s="45">
        <f t="shared" si="43"/>
        <v>0</v>
      </c>
      <c r="V688" s="32">
        <f t="shared" si="44"/>
        <v>0</v>
      </c>
      <c r="W688" s="45">
        <f>Table01[[#This Row],[THÀNH TIỀN FAST]]-Table01[[#This Row],[THÀNH TIỀN]]</f>
        <v>0</v>
      </c>
      <c r="X688" s="46" t="b">
        <f>Table01[[#This Row],[ĐG FAST]]=Table01[[#This Row],[ĐƠN GIÁ]]</f>
        <v>1</v>
      </c>
      <c r="Y688" s="47" t="b">
        <f>Table01[[#This Row],[THÀNH TIỀN FAST]]=Table01[[#This Row],[THÀNH TIỀN]]</f>
        <v>1</v>
      </c>
      <c r="Z688" s="48"/>
    </row>
    <row r="689" spans="13:26" x14ac:dyDescent="0.2">
      <c r="M689" s="55">
        <f t="shared" si="41"/>
        <v>0</v>
      </c>
      <c r="N689" s="21" t="e">
        <f>VLOOKUP(I689,'MÃ '!$A$2:$E$1048576,4,0)</f>
        <v>#N/A</v>
      </c>
      <c r="O689" s="21" t="e">
        <f>VLOOKUP(I689,'MÃ '!$A$2:$E$1048576,5,0)</f>
        <v>#N/A</v>
      </c>
      <c r="P689" s="21" t="str">
        <f t="shared" si="42"/>
        <v>TSG01</v>
      </c>
      <c r="Q689" s="21" t="e">
        <f>DAY(Table01[[#This Row],[NGÀY]])&amp;Table01[[#This Row],[TSG01]]&amp;Table01[[#This Row],[MÃ FAST]]</f>
        <v>#N/A</v>
      </c>
      <c r="R689" s="21" t="e">
        <f>COUNTIF($Q$7:Q689,Q689)&amp;Q689</f>
        <v>#N/A</v>
      </c>
      <c r="S689" s="44">
        <f>IFERROR(VLOOKUP(R689,Table1[[ct2]:[Số lượng]],13,0),0)</f>
        <v>0</v>
      </c>
      <c r="T689" s="45">
        <f>IFERROR(VLOOKUP(R689,Table1[[ct2]:[Giá]],14,0),Table01[[#This Row],[ĐƠN GIÁ]])</f>
        <v>0</v>
      </c>
      <c r="U689" s="45">
        <f t="shared" si="43"/>
        <v>0</v>
      </c>
      <c r="V689" s="32">
        <f t="shared" si="44"/>
        <v>0</v>
      </c>
      <c r="W689" s="45">
        <f>Table01[[#This Row],[THÀNH TIỀN FAST]]-Table01[[#This Row],[THÀNH TIỀN]]</f>
        <v>0</v>
      </c>
      <c r="X689" s="46" t="b">
        <f>Table01[[#This Row],[ĐG FAST]]=Table01[[#This Row],[ĐƠN GIÁ]]</f>
        <v>1</v>
      </c>
      <c r="Y689" s="47" t="b">
        <f>Table01[[#This Row],[THÀNH TIỀN FAST]]=Table01[[#This Row],[THÀNH TIỀN]]</f>
        <v>1</v>
      </c>
      <c r="Z689" s="48"/>
    </row>
    <row r="690" spans="13:26" x14ac:dyDescent="0.2">
      <c r="M690" s="55">
        <f t="shared" si="41"/>
        <v>0</v>
      </c>
      <c r="N690" s="21" t="e">
        <f>VLOOKUP(I690,'MÃ '!$A$2:$E$1048576,4,0)</f>
        <v>#N/A</v>
      </c>
      <c r="O690" s="21" t="e">
        <f>VLOOKUP(I690,'MÃ '!$A$2:$E$1048576,5,0)</f>
        <v>#N/A</v>
      </c>
      <c r="P690" s="21" t="str">
        <f t="shared" si="42"/>
        <v>TSG01</v>
      </c>
      <c r="Q690" s="21" t="e">
        <f>DAY(Table01[[#This Row],[NGÀY]])&amp;Table01[[#This Row],[TSG01]]&amp;Table01[[#This Row],[MÃ FAST]]</f>
        <v>#N/A</v>
      </c>
      <c r="R690" s="21" t="e">
        <f>COUNTIF($Q$7:Q690,Q690)&amp;Q690</f>
        <v>#N/A</v>
      </c>
      <c r="S690" s="44">
        <f>IFERROR(VLOOKUP(R690,Table1[[ct2]:[Số lượng]],13,0),0)</f>
        <v>0</v>
      </c>
      <c r="T690" s="45">
        <f>IFERROR(VLOOKUP(R690,Table1[[ct2]:[Giá]],14,0),Table01[[#This Row],[ĐƠN GIÁ]])</f>
        <v>0</v>
      </c>
      <c r="U690" s="45">
        <f t="shared" si="43"/>
        <v>0</v>
      </c>
      <c r="V690" s="32">
        <f t="shared" si="44"/>
        <v>0</v>
      </c>
      <c r="W690" s="45">
        <f>Table01[[#This Row],[THÀNH TIỀN FAST]]-Table01[[#This Row],[THÀNH TIỀN]]</f>
        <v>0</v>
      </c>
      <c r="X690" s="46" t="b">
        <f>Table01[[#This Row],[ĐG FAST]]=Table01[[#This Row],[ĐƠN GIÁ]]</f>
        <v>1</v>
      </c>
      <c r="Y690" s="47" t="b">
        <f>Table01[[#This Row],[THÀNH TIỀN FAST]]=Table01[[#This Row],[THÀNH TIỀN]]</f>
        <v>1</v>
      </c>
      <c r="Z690" s="48"/>
    </row>
    <row r="691" spans="13:26" x14ac:dyDescent="0.2">
      <c r="M691" s="55">
        <f t="shared" si="41"/>
        <v>0</v>
      </c>
      <c r="N691" s="21" t="e">
        <f>VLOOKUP(I691,'MÃ '!$A$2:$E$1048576,4,0)</f>
        <v>#N/A</v>
      </c>
      <c r="O691" s="21" t="e">
        <f>VLOOKUP(I691,'MÃ '!$A$2:$E$1048576,5,0)</f>
        <v>#N/A</v>
      </c>
      <c r="P691" s="21" t="str">
        <f t="shared" si="42"/>
        <v>TSG01</v>
      </c>
      <c r="Q691" s="21" t="e">
        <f>DAY(Table01[[#This Row],[NGÀY]])&amp;Table01[[#This Row],[TSG01]]&amp;Table01[[#This Row],[MÃ FAST]]</f>
        <v>#N/A</v>
      </c>
      <c r="R691" s="21" t="e">
        <f>COUNTIF($Q$7:Q691,Q691)&amp;Q691</f>
        <v>#N/A</v>
      </c>
      <c r="S691" s="44">
        <f>IFERROR(VLOOKUP(R691,Table1[[ct2]:[Số lượng]],13,0),0)</f>
        <v>0</v>
      </c>
      <c r="T691" s="45">
        <f>IFERROR(VLOOKUP(R691,Table1[[ct2]:[Giá]],14,0),Table01[[#This Row],[ĐƠN GIÁ]])</f>
        <v>0</v>
      </c>
      <c r="U691" s="45">
        <f t="shared" si="43"/>
        <v>0</v>
      </c>
      <c r="V691" s="32">
        <f t="shared" si="44"/>
        <v>0</v>
      </c>
      <c r="W691" s="45">
        <f>Table01[[#This Row],[THÀNH TIỀN FAST]]-Table01[[#This Row],[THÀNH TIỀN]]</f>
        <v>0</v>
      </c>
      <c r="X691" s="46" t="b">
        <f>Table01[[#This Row],[ĐG FAST]]=Table01[[#This Row],[ĐƠN GIÁ]]</f>
        <v>1</v>
      </c>
      <c r="Y691" s="47" t="b">
        <f>Table01[[#This Row],[THÀNH TIỀN FAST]]=Table01[[#This Row],[THÀNH TIỀN]]</f>
        <v>1</v>
      </c>
      <c r="Z691" s="48"/>
    </row>
    <row r="692" spans="13:26" x14ac:dyDescent="0.2">
      <c r="M692" s="55">
        <f t="shared" si="41"/>
        <v>0</v>
      </c>
      <c r="N692" s="21" t="e">
        <f>VLOOKUP(I692,'MÃ '!$A$2:$E$1048576,4,0)</f>
        <v>#N/A</v>
      </c>
      <c r="O692" s="21" t="e">
        <f>VLOOKUP(I692,'MÃ '!$A$2:$E$1048576,5,0)</f>
        <v>#N/A</v>
      </c>
      <c r="P692" s="21" t="str">
        <f t="shared" si="42"/>
        <v>TSG01</v>
      </c>
      <c r="Q692" s="21" t="e">
        <f>DAY(Table01[[#This Row],[NGÀY]])&amp;Table01[[#This Row],[TSG01]]&amp;Table01[[#This Row],[MÃ FAST]]</f>
        <v>#N/A</v>
      </c>
      <c r="R692" s="21" t="e">
        <f>COUNTIF($Q$7:Q692,Q692)&amp;Q692</f>
        <v>#N/A</v>
      </c>
      <c r="S692" s="44">
        <f>IFERROR(VLOOKUP(R692,Table1[[ct2]:[Số lượng]],13,0),0)</f>
        <v>0</v>
      </c>
      <c r="T692" s="45">
        <f>IFERROR(VLOOKUP(R692,Table1[[ct2]:[Giá]],14,0),Table01[[#This Row],[ĐƠN GIÁ]])</f>
        <v>0</v>
      </c>
      <c r="U692" s="45">
        <f t="shared" si="43"/>
        <v>0</v>
      </c>
      <c r="V692" s="32">
        <f t="shared" si="44"/>
        <v>0</v>
      </c>
      <c r="W692" s="45">
        <f>Table01[[#This Row],[THÀNH TIỀN FAST]]-Table01[[#This Row],[THÀNH TIỀN]]</f>
        <v>0</v>
      </c>
      <c r="X692" s="46" t="b">
        <f>Table01[[#This Row],[ĐG FAST]]=Table01[[#This Row],[ĐƠN GIÁ]]</f>
        <v>1</v>
      </c>
      <c r="Y692" s="47" t="b">
        <f>Table01[[#This Row],[THÀNH TIỀN FAST]]=Table01[[#This Row],[THÀNH TIỀN]]</f>
        <v>1</v>
      </c>
      <c r="Z692" s="48"/>
    </row>
    <row r="693" spans="13:26" x14ac:dyDescent="0.2">
      <c r="M693" s="55">
        <f t="shared" si="41"/>
        <v>0</v>
      </c>
      <c r="N693" s="21" t="e">
        <f>VLOOKUP(I693,'MÃ '!$A$2:$E$1048576,4,0)</f>
        <v>#N/A</v>
      </c>
      <c r="O693" s="21" t="e">
        <f>VLOOKUP(I693,'MÃ '!$A$2:$E$1048576,5,0)</f>
        <v>#N/A</v>
      </c>
      <c r="P693" s="21" t="str">
        <f t="shared" si="42"/>
        <v>TSG01</v>
      </c>
      <c r="Q693" s="21" t="e">
        <f>DAY(Table01[[#This Row],[NGÀY]])&amp;Table01[[#This Row],[TSG01]]&amp;Table01[[#This Row],[MÃ FAST]]</f>
        <v>#N/A</v>
      </c>
      <c r="R693" s="21" t="e">
        <f>COUNTIF($Q$7:Q693,Q693)&amp;Q693</f>
        <v>#N/A</v>
      </c>
      <c r="S693" s="44">
        <f>IFERROR(VLOOKUP(R693,Table1[[ct2]:[Số lượng]],13,0),0)</f>
        <v>0</v>
      </c>
      <c r="T693" s="45">
        <f>IFERROR(VLOOKUP(R693,Table1[[ct2]:[Giá]],14,0),Table01[[#This Row],[ĐƠN GIÁ]])</f>
        <v>0</v>
      </c>
      <c r="U693" s="45">
        <f t="shared" si="43"/>
        <v>0</v>
      </c>
      <c r="V693" s="32">
        <f t="shared" si="44"/>
        <v>0</v>
      </c>
      <c r="W693" s="45">
        <f>Table01[[#This Row],[THÀNH TIỀN FAST]]-Table01[[#This Row],[THÀNH TIỀN]]</f>
        <v>0</v>
      </c>
      <c r="X693" s="46" t="b">
        <f>Table01[[#This Row],[ĐG FAST]]=Table01[[#This Row],[ĐƠN GIÁ]]</f>
        <v>1</v>
      </c>
      <c r="Y693" s="47" t="b">
        <f>Table01[[#This Row],[THÀNH TIỀN FAST]]=Table01[[#This Row],[THÀNH TIỀN]]</f>
        <v>1</v>
      </c>
      <c r="Z693" s="48"/>
    </row>
    <row r="694" spans="13:26" x14ac:dyDescent="0.2">
      <c r="M694" s="55">
        <f t="shared" si="41"/>
        <v>0</v>
      </c>
      <c r="N694" s="21" t="e">
        <f>VLOOKUP(I694,'MÃ '!$A$2:$E$1048576,4,0)</f>
        <v>#N/A</v>
      </c>
      <c r="O694" s="21" t="e">
        <f>VLOOKUP(I694,'MÃ '!$A$2:$E$1048576,5,0)</f>
        <v>#N/A</v>
      </c>
      <c r="P694" s="21" t="str">
        <f t="shared" si="42"/>
        <v>TSG01</v>
      </c>
      <c r="Q694" s="21" t="e">
        <f>DAY(Table01[[#This Row],[NGÀY]])&amp;Table01[[#This Row],[TSG01]]&amp;Table01[[#This Row],[MÃ FAST]]</f>
        <v>#N/A</v>
      </c>
      <c r="R694" s="21" t="e">
        <f>COUNTIF($Q$7:Q694,Q694)&amp;Q694</f>
        <v>#N/A</v>
      </c>
      <c r="S694" s="44">
        <f>IFERROR(VLOOKUP(R694,Table1[[ct2]:[Số lượng]],13,0),0)</f>
        <v>0</v>
      </c>
      <c r="T694" s="45">
        <f>IFERROR(VLOOKUP(R694,Table1[[ct2]:[Giá]],14,0),Table01[[#This Row],[ĐƠN GIÁ]])</f>
        <v>0</v>
      </c>
      <c r="U694" s="45">
        <f t="shared" si="43"/>
        <v>0</v>
      </c>
      <c r="V694" s="32">
        <f t="shared" si="44"/>
        <v>0</v>
      </c>
      <c r="W694" s="45">
        <f>Table01[[#This Row],[THÀNH TIỀN FAST]]-Table01[[#This Row],[THÀNH TIỀN]]</f>
        <v>0</v>
      </c>
      <c r="X694" s="46" t="b">
        <f>Table01[[#This Row],[ĐG FAST]]=Table01[[#This Row],[ĐƠN GIÁ]]</f>
        <v>1</v>
      </c>
      <c r="Y694" s="47" t="b">
        <f>Table01[[#This Row],[THÀNH TIỀN FAST]]=Table01[[#This Row],[THÀNH TIỀN]]</f>
        <v>1</v>
      </c>
      <c r="Z694" s="48"/>
    </row>
    <row r="695" spans="13:26" x14ac:dyDescent="0.2">
      <c r="M695" s="55">
        <f t="shared" si="41"/>
        <v>0</v>
      </c>
      <c r="N695" s="21" t="e">
        <f>VLOOKUP(I695,'MÃ '!$A$2:$E$1048576,4,0)</f>
        <v>#N/A</v>
      </c>
      <c r="O695" s="21" t="e">
        <f>VLOOKUP(I695,'MÃ '!$A$2:$E$1048576,5,0)</f>
        <v>#N/A</v>
      </c>
      <c r="P695" s="21" t="str">
        <f t="shared" si="42"/>
        <v>TSG01</v>
      </c>
      <c r="Q695" s="21" t="e">
        <f>DAY(Table01[[#This Row],[NGÀY]])&amp;Table01[[#This Row],[TSG01]]&amp;Table01[[#This Row],[MÃ FAST]]</f>
        <v>#N/A</v>
      </c>
      <c r="R695" s="21" t="e">
        <f>COUNTIF($Q$7:Q695,Q695)&amp;Q695</f>
        <v>#N/A</v>
      </c>
      <c r="S695" s="44">
        <f>IFERROR(VLOOKUP(R695,Table1[[ct2]:[Số lượng]],13,0),0)</f>
        <v>0</v>
      </c>
      <c r="T695" s="45">
        <f>IFERROR(VLOOKUP(R695,Table1[[ct2]:[Giá]],14,0),Table01[[#This Row],[ĐƠN GIÁ]])</f>
        <v>0</v>
      </c>
      <c r="U695" s="45">
        <f t="shared" si="43"/>
        <v>0</v>
      </c>
      <c r="V695" s="32">
        <f t="shared" si="44"/>
        <v>0</v>
      </c>
      <c r="W695" s="45">
        <f>Table01[[#This Row],[THÀNH TIỀN FAST]]-Table01[[#This Row],[THÀNH TIỀN]]</f>
        <v>0</v>
      </c>
      <c r="X695" s="46" t="b">
        <f>Table01[[#This Row],[ĐG FAST]]=Table01[[#This Row],[ĐƠN GIÁ]]</f>
        <v>1</v>
      </c>
      <c r="Y695" s="47" t="b">
        <f>Table01[[#This Row],[THÀNH TIỀN FAST]]=Table01[[#This Row],[THÀNH TIỀN]]</f>
        <v>1</v>
      </c>
      <c r="Z695" s="48"/>
    </row>
    <row r="696" spans="13:26" x14ac:dyDescent="0.2">
      <c r="M696" s="55">
        <f t="shared" si="41"/>
        <v>0</v>
      </c>
      <c r="N696" s="21" t="e">
        <f>VLOOKUP(I696,'MÃ '!$A$2:$E$1048576,4,0)</f>
        <v>#N/A</v>
      </c>
      <c r="O696" s="21" t="e">
        <f>VLOOKUP(I696,'MÃ '!$A$2:$E$1048576,5,0)</f>
        <v>#N/A</v>
      </c>
      <c r="P696" s="21" t="str">
        <f t="shared" si="42"/>
        <v>TSG01</v>
      </c>
      <c r="Q696" s="21" t="e">
        <f>DAY(Table01[[#This Row],[NGÀY]])&amp;Table01[[#This Row],[TSG01]]&amp;Table01[[#This Row],[MÃ FAST]]</f>
        <v>#N/A</v>
      </c>
      <c r="R696" s="21" t="e">
        <f>COUNTIF($Q$7:Q696,Q696)&amp;Q696</f>
        <v>#N/A</v>
      </c>
      <c r="S696" s="44">
        <f>IFERROR(VLOOKUP(R696,Table1[[ct2]:[Số lượng]],13,0),0)</f>
        <v>0</v>
      </c>
      <c r="T696" s="45">
        <f>IFERROR(VLOOKUP(R696,Table1[[ct2]:[Giá]],14,0),Table01[[#This Row],[ĐƠN GIÁ]])</f>
        <v>0</v>
      </c>
      <c r="U696" s="45">
        <f t="shared" si="43"/>
        <v>0</v>
      </c>
      <c r="V696" s="32">
        <f t="shared" si="44"/>
        <v>0</v>
      </c>
      <c r="W696" s="45">
        <f>Table01[[#This Row],[THÀNH TIỀN FAST]]-Table01[[#This Row],[THÀNH TIỀN]]</f>
        <v>0</v>
      </c>
      <c r="X696" s="46" t="b">
        <f>Table01[[#This Row],[ĐG FAST]]=Table01[[#This Row],[ĐƠN GIÁ]]</f>
        <v>1</v>
      </c>
      <c r="Y696" s="47" t="b">
        <f>Table01[[#This Row],[THÀNH TIỀN FAST]]=Table01[[#This Row],[THÀNH TIỀN]]</f>
        <v>1</v>
      </c>
      <c r="Z696" s="48"/>
    </row>
    <row r="697" spans="13:26" x14ac:dyDescent="0.2">
      <c r="M697" s="55">
        <f t="shared" si="41"/>
        <v>0</v>
      </c>
      <c r="N697" s="21" t="e">
        <f>VLOOKUP(I697,'MÃ '!$A$2:$E$1048576,4,0)</f>
        <v>#N/A</v>
      </c>
      <c r="O697" s="21" t="e">
        <f>VLOOKUP(I697,'MÃ '!$A$2:$E$1048576,5,0)</f>
        <v>#N/A</v>
      </c>
      <c r="P697" s="21" t="str">
        <f t="shared" si="42"/>
        <v>TSG01</v>
      </c>
      <c r="Q697" s="21" t="e">
        <f>DAY(Table01[[#This Row],[NGÀY]])&amp;Table01[[#This Row],[TSG01]]&amp;Table01[[#This Row],[MÃ FAST]]</f>
        <v>#N/A</v>
      </c>
      <c r="R697" s="21" t="e">
        <f>COUNTIF($Q$7:Q697,Q697)&amp;Q697</f>
        <v>#N/A</v>
      </c>
      <c r="S697" s="44">
        <f>IFERROR(VLOOKUP(R697,Table1[[ct2]:[Số lượng]],13,0),0)</f>
        <v>0</v>
      </c>
      <c r="T697" s="45">
        <f>IFERROR(VLOOKUP(R697,Table1[[ct2]:[Giá]],14,0),Table01[[#This Row],[ĐƠN GIÁ]])</f>
        <v>0</v>
      </c>
      <c r="U697" s="45">
        <f t="shared" si="43"/>
        <v>0</v>
      </c>
      <c r="V697" s="32">
        <f t="shared" si="44"/>
        <v>0</v>
      </c>
      <c r="W697" s="45">
        <f>Table01[[#This Row],[THÀNH TIỀN FAST]]-Table01[[#This Row],[THÀNH TIỀN]]</f>
        <v>0</v>
      </c>
      <c r="X697" s="46" t="b">
        <f>Table01[[#This Row],[ĐG FAST]]=Table01[[#This Row],[ĐƠN GIÁ]]</f>
        <v>1</v>
      </c>
      <c r="Y697" s="47" t="b">
        <f>Table01[[#This Row],[THÀNH TIỀN FAST]]=Table01[[#This Row],[THÀNH TIỀN]]</f>
        <v>1</v>
      </c>
      <c r="Z697" s="48"/>
    </row>
    <row r="698" spans="13:26" x14ac:dyDescent="0.2">
      <c r="M698" s="55">
        <f t="shared" si="41"/>
        <v>0</v>
      </c>
      <c r="N698" s="21" t="e">
        <f>VLOOKUP(I698,'MÃ '!$A$2:$E$1048576,4,0)</f>
        <v>#N/A</v>
      </c>
      <c r="O698" s="21" t="e">
        <f>VLOOKUP(I698,'MÃ '!$A$2:$E$1048576,5,0)</f>
        <v>#N/A</v>
      </c>
      <c r="P698" s="21" t="str">
        <f t="shared" si="42"/>
        <v>TSG01</v>
      </c>
      <c r="Q698" s="21" t="e">
        <f>DAY(Table01[[#This Row],[NGÀY]])&amp;Table01[[#This Row],[TSG01]]&amp;Table01[[#This Row],[MÃ FAST]]</f>
        <v>#N/A</v>
      </c>
      <c r="R698" s="21" t="e">
        <f>COUNTIF($Q$7:Q698,Q698)&amp;Q698</f>
        <v>#N/A</v>
      </c>
      <c r="S698" s="44">
        <f>IFERROR(VLOOKUP(R698,Table1[[ct2]:[Số lượng]],13,0),0)</f>
        <v>0</v>
      </c>
      <c r="T698" s="45">
        <f>IFERROR(VLOOKUP(R698,Table1[[ct2]:[Giá]],14,0),Table01[[#This Row],[ĐƠN GIÁ]])</f>
        <v>0</v>
      </c>
      <c r="U698" s="45">
        <f t="shared" si="43"/>
        <v>0</v>
      </c>
      <c r="V698" s="32">
        <f t="shared" si="44"/>
        <v>0</v>
      </c>
      <c r="W698" s="45">
        <f>Table01[[#This Row],[THÀNH TIỀN FAST]]-Table01[[#This Row],[THÀNH TIỀN]]</f>
        <v>0</v>
      </c>
      <c r="X698" s="46" t="b">
        <f>Table01[[#This Row],[ĐG FAST]]=Table01[[#This Row],[ĐƠN GIÁ]]</f>
        <v>1</v>
      </c>
      <c r="Y698" s="47" t="b">
        <f>Table01[[#This Row],[THÀNH TIỀN FAST]]=Table01[[#This Row],[THÀNH TIỀN]]</f>
        <v>1</v>
      </c>
      <c r="Z698" s="48"/>
    </row>
    <row r="699" spans="13:26" x14ac:dyDescent="0.2">
      <c r="M699" s="55">
        <f t="shared" si="41"/>
        <v>0</v>
      </c>
      <c r="N699" s="21" t="e">
        <f>VLOOKUP(I699,'MÃ '!$A$2:$E$1048576,4,0)</f>
        <v>#N/A</v>
      </c>
      <c r="O699" s="21" t="e">
        <f>VLOOKUP(I699,'MÃ '!$A$2:$E$1048576,5,0)</f>
        <v>#N/A</v>
      </c>
      <c r="P699" s="21" t="str">
        <f t="shared" si="42"/>
        <v>TSG01</v>
      </c>
      <c r="Q699" s="21" t="e">
        <f>DAY(Table01[[#This Row],[NGÀY]])&amp;Table01[[#This Row],[TSG01]]&amp;Table01[[#This Row],[MÃ FAST]]</f>
        <v>#N/A</v>
      </c>
      <c r="R699" s="21" t="e">
        <f>COUNTIF($Q$7:Q699,Q699)&amp;Q699</f>
        <v>#N/A</v>
      </c>
      <c r="S699" s="44">
        <f>IFERROR(VLOOKUP(R699,Table1[[ct2]:[Số lượng]],13,0),0)</f>
        <v>0</v>
      </c>
      <c r="T699" s="45">
        <f>IFERROR(VLOOKUP(R699,Table1[[ct2]:[Giá]],14,0),Table01[[#This Row],[ĐƠN GIÁ]])</f>
        <v>0</v>
      </c>
      <c r="U699" s="45">
        <f t="shared" si="43"/>
        <v>0</v>
      </c>
      <c r="V699" s="32">
        <f t="shared" si="44"/>
        <v>0</v>
      </c>
      <c r="W699" s="45">
        <f>Table01[[#This Row],[THÀNH TIỀN FAST]]-Table01[[#This Row],[THÀNH TIỀN]]</f>
        <v>0</v>
      </c>
      <c r="X699" s="46" t="b">
        <f>Table01[[#This Row],[ĐG FAST]]=Table01[[#This Row],[ĐƠN GIÁ]]</f>
        <v>1</v>
      </c>
      <c r="Y699" s="47" t="b">
        <f>Table01[[#This Row],[THÀNH TIỀN FAST]]=Table01[[#This Row],[THÀNH TIỀN]]</f>
        <v>1</v>
      </c>
      <c r="Z699" s="48"/>
    </row>
    <row r="700" spans="13:26" x14ac:dyDescent="0.2">
      <c r="M700" s="55">
        <f t="shared" si="41"/>
        <v>0</v>
      </c>
      <c r="N700" s="21" t="e">
        <f>VLOOKUP(I700,'MÃ '!$A$2:$E$1048576,4,0)</f>
        <v>#N/A</v>
      </c>
      <c r="O700" s="21" t="e">
        <f>VLOOKUP(I700,'MÃ '!$A$2:$E$1048576,5,0)</f>
        <v>#N/A</v>
      </c>
      <c r="P700" s="21" t="str">
        <f t="shared" si="42"/>
        <v>TSG01</v>
      </c>
      <c r="Q700" s="21" t="e">
        <f>DAY(Table01[[#This Row],[NGÀY]])&amp;Table01[[#This Row],[TSG01]]&amp;Table01[[#This Row],[MÃ FAST]]</f>
        <v>#N/A</v>
      </c>
      <c r="R700" s="21" t="e">
        <f>COUNTIF($Q$7:Q700,Q700)&amp;Q700</f>
        <v>#N/A</v>
      </c>
      <c r="S700" s="44">
        <f>IFERROR(VLOOKUP(R700,Table1[[ct2]:[Số lượng]],13,0),0)</f>
        <v>0</v>
      </c>
      <c r="T700" s="45">
        <f>IFERROR(VLOOKUP(R700,Table1[[ct2]:[Giá]],14,0),Table01[[#This Row],[ĐƠN GIÁ]])</f>
        <v>0</v>
      </c>
      <c r="U700" s="45">
        <f t="shared" si="43"/>
        <v>0</v>
      </c>
      <c r="V700" s="32">
        <f t="shared" si="44"/>
        <v>0</v>
      </c>
      <c r="W700" s="45">
        <f>Table01[[#This Row],[THÀNH TIỀN FAST]]-Table01[[#This Row],[THÀNH TIỀN]]</f>
        <v>0</v>
      </c>
      <c r="X700" s="46" t="b">
        <f>Table01[[#This Row],[ĐG FAST]]=Table01[[#This Row],[ĐƠN GIÁ]]</f>
        <v>1</v>
      </c>
      <c r="Y700" s="47" t="b">
        <f>Table01[[#This Row],[THÀNH TIỀN FAST]]=Table01[[#This Row],[THÀNH TIỀN]]</f>
        <v>1</v>
      </c>
      <c r="Z700" s="48"/>
    </row>
    <row r="701" spans="13:26" x14ac:dyDescent="0.2">
      <c r="M701" s="55">
        <f t="shared" si="41"/>
        <v>0</v>
      </c>
      <c r="N701" s="21" t="e">
        <f>VLOOKUP(I701,'MÃ '!$A$2:$E$1048576,4,0)</f>
        <v>#N/A</v>
      </c>
      <c r="O701" s="21" t="e">
        <f>VLOOKUP(I701,'MÃ '!$A$2:$E$1048576,5,0)</f>
        <v>#N/A</v>
      </c>
      <c r="P701" s="21" t="str">
        <f t="shared" si="42"/>
        <v>TSG01</v>
      </c>
      <c r="Q701" s="21" t="e">
        <f>DAY(Table01[[#This Row],[NGÀY]])&amp;Table01[[#This Row],[TSG01]]&amp;Table01[[#This Row],[MÃ FAST]]</f>
        <v>#N/A</v>
      </c>
      <c r="R701" s="21" t="e">
        <f>COUNTIF($Q$7:Q701,Q701)&amp;Q701</f>
        <v>#N/A</v>
      </c>
      <c r="S701" s="44">
        <f>IFERROR(VLOOKUP(R701,Table1[[ct2]:[Số lượng]],13,0),0)</f>
        <v>0</v>
      </c>
      <c r="T701" s="45">
        <f>IFERROR(VLOOKUP(R701,Table1[[ct2]:[Giá]],14,0),Table01[[#This Row],[ĐƠN GIÁ]])</f>
        <v>0</v>
      </c>
      <c r="U701" s="45">
        <f t="shared" si="43"/>
        <v>0</v>
      </c>
      <c r="V701" s="32">
        <f t="shared" si="44"/>
        <v>0</v>
      </c>
      <c r="W701" s="45">
        <f>Table01[[#This Row],[THÀNH TIỀN FAST]]-Table01[[#This Row],[THÀNH TIỀN]]</f>
        <v>0</v>
      </c>
      <c r="X701" s="46" t="b">
        <f>Table01[[#This Row],[ĐG FAST]]=Table01[[#This Row],[ĐƠN GIÁ]]</f>
        <v>1</v>
      </c>
      <c r="Y701" s="47" t="b">
        <f>Table01[[#This Row],[THÀNH TIỀN FAST]]=Table01[[#This Row],[THÀNH TIỀN]]</f>
        <v>1</v>
      </c>
      <c r="Z701" s="48"/>
    </row>
    <row r="702" spans="13:26" x14ac:dyDescent="0.2">
      <c r="M702" s="55">
        <f t="shared" si="41"/>
        <v>0</v>
      </c>
      <c r="N702" s="21" t="e">
        <f>VLOOKUP(I702,'MÃ '!$A$2:$E$1048576,4,0)</f>
        <v>#N/A</v>
      </c>
      <c r="O702" s="21" t="e">
        <f>VLOOKUP(I702,'MÃ '!$A$2:$E$1048576,5,0)</f>
        <v>#N/A</v>
      </c>
      <c r="P702" s="21" t="str">
        <f t="shared" si="42"/>
        <v>TSG01</v>
      </c>
      <c r="Q702" s="21" t="e">
        <f>DAY(Table01[[#This Row],[NGÀY]])&amp;Table01[[#This Row],[TSG01]]&amp;Table01[[#This Row],[MÃ FAST]]</f>
        <v>#N/A</v>
      </c>
      <c r="R702" s="21" t="e">
        <f>COUNTIF($Q$7:Q702,Q702)&amp;Q702</f>
        <v>#N/A</v>
      </c>
      <c r="S702" s="44">
        <f>IFERROR(VLOOKUP(R702,Table1[[ct2]:[Số lượng]],13,0),0)</f>
        <v>0</v>
      </c>
      <c r="T702" s="45">
        <f>IFERROR(VLOOKUP(R702,Table1[[ct2]:[Giá]],14,0),Table01[[#This Row],[ĐƠN GIÁ]])</f>
        <v>0</v>
      </c>
      <c r="U702" s="45">
        <f t="shared" si="43"/>
        <v>0</v>
      </c>
      <c r="V702" s="32">
        <f t="shared" si="44"/>
        <v>0</v>
      </c>
      <c r="W702" s="45">
        <f>Table01[[#This Row],[THÀNH TIỀN FAST]]-Table01[[#This Row],[THÀNH TIỀN]]</f>
        <v>0</v>
      </c>
      <c r="X702" s="46" t="b">
        <f>Table01[[#This Row],[ĐG FAST]]=Table01[[#This Row],[ĐƠN GIÁ]]</f>
        <v>1</v>
      </c>
      <c r="Y702" s="47" t="b">
        <f>Table01[[#This Row],[THÀNH TIỀN FAST]]=Table01[[#This Row],[THÀNH TIỀN]]</f>
        <v>1</v>
      </c>
      <c r="Z702" s="48"/>
    </row>
    <row r="703" spans="13:26" x14ac:dyDescent="0.2">
      <c r="M703" s="55">
        <f t="shared" si="41"/>
        <v>0</v>
      </c>
      <c r="N703" s="21" t="e">
        <f>VLOOKUP(I703,'MÃ '!$A$2:$E$1048576,4,0)</f>
        <v>#N/A</v>
      </c>
      <c r="O703" s="21" t="e">
        <f>VLOOKUP(I703,'MÃ '!$A$2:$E$1048576,5,0)</f>
        <v>#N/A</v>
      </c>
      <c r="P703" s="21" t="str">
        <f t="shared" si="42"/>
        <v>TSG01</v>
      </c>
      <c r="Q703" s="21" t="e">
        <f>DAY(Table01[[#This Row],[NGÀY]])&amp;Table01[[#This Row],[TSG01]]&amp;Table01[[#This Row],[MÃ FAST]]</f>
        <v>#N/A</v>
      </c>
      <c r="R703" s="21" t="e">
        <f>COUNTIF($Q$7:Q703,Q703)&amp;Q703</f>
        <v>#N/A</v>
      </c>
      <c r="S703" s="44">
        <f>IFERROR(VLOOKUP(R703,Table1[[ct2]:[Số lượng]],13,0),0)</f>
        <v>0</v>
      </c>
      <c r="T703" s="45">
        <f>IFERROR(VLOOKUP(R703,Table1[[ct2]:[Giá]],14,0),Table01[[#This Row],[ĐƠN GIÁ]])</f>
        <v>0</v>
      </c>
      <c r="U703" s="45">
        <f t="shared" si="43"/>
        <v>0</v>
      </c>
      <c r="V703" s="32">
        <f t="shared" si="44"/>
        <v>0</v>
      </c>
      <c r="W703" s="45">
        <f>Table01[[#This Row],[THÀNH TIỀN FAST]]-Table01[[#This Row],[THÀNH TIỀN]]</f>
        <v>0</v>
      </c>
      <c r="X703" s="46" t="b">
        <f>Table01[[#This Row],[ĐG FAST]]=Table01[[#This Row],[ĐƠN GIÁ]]</f>
        <v>1</v>
      </c>
      <c r="Y703" s="47" t="b">
        <f>Table01[[#This Row],[THÀNH TIỀN FAST]]=Table01[[#This Row],[THÀNH TIỀN]]</f>
        <v>1</v>
      </c>
      <c r="Z703" s="48"/>
    </row>
    <row r="704" spans="13:26" x14ac:dyDescent="0.2">
      <c r="M704" s="55">
        <f t="shared" si="41"/>
        <v>0</v>
      </c>
      <c r="N704" s="21" t="e">
        <f>VLOOKUP(I704,'MÃ '!$A$2:$E$1048576,4,0)</f>
        <v>#N/A</v>
      </c>
      <c r="O704" s="21" t="e">
        <f>VLOOKUP(I704,'MÃ '!$A$2:$E$1048576,5,0)</f>
        <v>#N/A</v>
      </c>
      <c r="P704" s="21" t="str">
        <f t="shared" si="42"/>
        <v>TSG01</v>
      </c>
      <c r="Q704" s="21" t="e">
        <f>DAY(Table01[[#This Row],[NGÀY]])&amp;Table01[[#This Row],[TSG01]]&amp;Table01[[#This Row],[MÃ FAST]]</f>
        <v>#N/A</v>
      </c>
      <c r="R704" s="21" t="e">
        <f>COUNTIF($Q$7:Q704,Q704)&amp;Q704</f>
        <v>#N/A</v>
      </c>
      <c r="S704" s="44">
        <f>IFERROR(VLOOKUP(R704,Table1[[ct2]:[Số lượng]],13,0),0)</f>
        <v>0</v>
      </c>
      <c r="T704" s="45">
        <f>IFERROR(VLOOKUP(R704,Table1[[ct2]:[Giá]],14,0),Table01[[#This Row],[ĐƠN GIÁ]])</f>
        <v>0</v>
      </c>
      <c r="U704" s="45">
        <f t="shared" si="43"/>
        <v>0</v>
      </c>
      <c r="V704" s="32">
        <f t="shared" si="44"/>
        <v>0</v>
      </c>
      <c r="W704" s="45">
        <f>Table01[[#This Row],[THÀNH TIỀN FAST]]-Table01[[#This Row],[THÀNH TIỀN]]</f>
        <v>0</v>
      </c>
      <c r="X704" s="46" t="b">
        <f>Table01[[#This Row],[ĐG FAST]]=Table01[[#This Row],[ĐƠN GIÁ]]</f>
        <v>1</v>
      </c>
      <c r="Y704" s="47" t="b">
        <f>Table01[[#This Row],[THÀNH TIỀN FAST]]=Table01[[#This Row],[THÀNH TIỀN]]</f>
        <v>1</v>
      </c>
      <c r="Z704" s="48"/>
    </row>
    <row r="705" spans="13:26" x14ac:dyDescent="0.2">
      <c r="M705" s="55">
        <f t="shared" si="41"/>
        <v>0</v>
      </c>
      <c r="N705" s="21" t="e">
        <f>VLOOKUP(I705,'MÃ '!$A$2:$E$1048576,4,0)</f>
        <v>#N/A</v>
      </c>
      <c r="O705" s="21" t="e">
        <f>VLOOKUP(I705,'MÃ '!$A$2:$E$1048576,5,0)</f>
        <v>#N/A</v>
      </c>
      <c r="P705" s="21" t="str">
        <f t="shared" si="42"/>
        <v>TSG01</v>
      </c>
      <c r="Q705" s="21" t="e">
        <f>DAY(Table01[[#This Row],[NGÀY]])&amp;Table01[[#This Row],[TSG01]]&amp;Table01[[#This Row],[MÃ FAST]]</f>
        <v>#N/A</v>
      </c>
      <c r="R705" s="21" t="e">
        <f>COUNTIF($Q$7:Q705,Q705)&amp;Q705</f>
        <v>#N/A</v>
      </c>
      <c r="S705" s="44">
        <f>IFERROR(VLOOKUP(R705,Table1[[ct2]:[Số lượng]],13,0),0)</f>
        <v>0</v>
      </c>
      <c r="T705" s="45">
        <f>IFERROR(VLOOKUP(R705,Table1[[ct2]:[Giá]],14,0),Table01[[#This Row],[ĐƠN GIÁ]])</f>
        <v>0</v>
      </c>
      <c r="U705" s="45">
        <f t="shared" si="43"/>
        <v>0</v>
      </c>
      <c r="V705" s="32">
        <f t="shared" si="44"/>
        <v>0</v>
      </c>
      <c r="W705" s="45">
        <f>Table01[[#This Row],[THÀNH TIỀN FAST]]-Table01[[#This Row],[THÀNH TIỀN]]</f>
        <v>0</v>
      </c>
      <c r="X705" s="46" t="b">
        <f>Table01[[#This Row],[ĐG FAST]]=Table01[[#This Row],[ĐƠN GIÁ]]</f>
        <v>1</v>
      </c>
      <c r="Y705" s="47" t="b">
        <f>Table01[[#This Row],[THÀNH TIỀN FAST]]=Table01[[#This Row],[THÀNH TIỀN]]</f>
        <v>1</v>
      </c>
      <c r="Z705" s="48"/>
    </row>
    <row r="706" spans="13:26" x14ac:dyDescent="0.2">
      <c r="M706" s="55">
        <f t="shared" si="41"/>
        <v>0</v>
      </c>
      <c r="N706" s="21" t="e">
        <f>VLOOKUP(I706,'MÃ '!$A$2:$E$1048576,4,0)</f>
        <v>#N/A</v>
      </c>
      <c r="O706" s="21" t="e">
        <f>VLOOKUP(I706,'MÃ '!$A$2:$E$1048576,5,0)</f>
        <v>#N/A</v>
      </c>
      <c r="P706" s="21" t="str">
        <f t="shared" si="42"/>
        <v>TSG01</v>
      </c>
      <c r="Q706" s="21" t="e">
        <f>DAY(Table01[[#This Row],[NGÀY]])&amp;Table01[[#This Row],[TSG01]]&amp;Table01[[#This Row],[MÃ FAST]]</f>
        <v>#N/A</v>
      </c>
      <c r="R706" s="21" t="e">
        <f>COUNTIF($Q$7:Q706,Q706)&amp;Q706</f>
        <v>#N/A</v>
      </c>
      <c r="S706" s="44">
        <f>IFERROR(VLOOKUP(R706,Table1[[ct2]:[Số lượng]],13,0),0)</f>
        <v>0</v>
      </c>
      <c r="T706" s="45">
        <f>IFERROR(VLOOKUP(R706,Table1[[ct2]:[Giá]],14,0),Table01[[#This Row],[ĐƠN GIÁ]])</f>
        <v>0</v>
      </c>
      <c r="U706" s="45">
        <f t="shared" si="43"/>
        <v>0</v>
      </c>
      <c r="V706" s="32">
        <f t="shared" si="44"/>
        <v>0</v>
      </c>
      <c r="W706" s="45">
        <f>Table01[[#This Row],[THÀNH TIỀN FAST]]-Table01[[#This Row],[THÀNH TIỀN]]</f>
        <v>0</v>
      </c>
      <c r="X706" s="46" t="b">
        <f>Table01[[#This Row],[ĐG FAST]]=Table01[[#This Row],[ĐƠN GIÁ]]</f>
        <v>1</v>
      </c>
      <c r="Y706" s="47" t="b">
        <f>Table01[[#This Row],[THÀNH TIỀN FAST]]=Table01[[#This Row],[THÀNH TIỀN]]</f>
        <v>1</v>
      </c>
      <c r="Z706" s="48"/>
    </row>
    <row r="707" spans="13:26" x14ac:dyDescent="0.2">
      <c r="M707" s="55">
        <f t="shared" si="41"/>
        <v>0</v>
      </c>
      <c r="N707" s="21" t="e">
        <f>VLOOKUP(I707,'MÃ '!$A$2:$E$1048576,4,0)</f>
        <v>#N/A</v>
      </c>
      <c r="O707" s="21" t="e">
        <f>VLOOKUP(I707,'MÃ '!$A$2:$E$1048576,5,0)</f>
        <v>#N/A</v>
      </c>
      <c r="P707" s="21" t="str">
        <f t="shared" si="42"/>
        <v>TSG01</v>
      </c>
      <c r="Q707" s="21" t="e">
        <f>DAY(Table01[[#This Row],[NGÀY]])&amp;Table01[[#This Row],[TSG01]]&amp;Table01[[#This Row],[MÃ FAST]]</f>
        <v>#N/A</v>
      </c>
      <c r="R707" s="21" t="e">
        <f>COUNTIF($Q$7:Q707,Q707)&amp;Q707</f>
        <v>#N/A</v>
      </c>
      <c r="S707" s="44">
        <f>IFERROR(VLOOKUP(R707,Table1[[ct2]:[Số lượng]],13,0),0)</f>
        <v>0</v>
      </c>
      <c r="T707" s="45">
        <f>IFERROR(VLOOKUP(R707,Table1[[ct2]:[Giá]],14,0),Table01[[#This Row],[ĐƠN GIÁ]])</f>
        <v>0</v>
      </c>
      <c r="U707" s="45">
        <f t="shared" si="43"/>
        <v>0</v>
      </c>
      <c r="V707" s="32">
        <f t="shared" si="44"/>
        <v>0</v>
      </c>
      <c r="W707" s="45">
        <f>Table01[[#This Row],[THÀNH TIỀN FAST]]-Table01[[#This Row],[THÀNH TIỀN]]</f>
        <v>0</v>
      </c>
      <c r="X707" s="46" t="b">
        <f>Table01[[#This Row],[ĐG FAST]]=Table01[[#This Row],[ĐƠN GIÁ]]</f>
        <v>1</v>
      </c>
      <c r="Y707" s="47" t="b">
        <f>Table01[[#This Row],[THÀNH TIỀN FAST]]=Table01[[#This Row],[THÀNH TIỀN]]</f>
        <v>1</v>
      </c>
      <c r="Z707" s="48"/>
    </row>
    <row r="708" spans="13:26" x14ac:dyDescent="0.2">
      <c r="M708" s="55">
        <f t="shared" si="41"/>
        <v>0</v>
      </c>
      <c r="N708" s="21" t="e">
        <f>VLOOKUP(I708,'MÃ '!$A$2:$E$1048576,4,0)</f>
        <v>#N/A</v>
      </c>
      <c r="O708" s="21" t="e">
        <f>VLOOKUP(I708,'MÃ '!$A$2:$E$1048576,5,0)</f>
        <v>#N/A</v>
      </c>
      <c r="P708" s="21" t="str">
        <f t="shared" si="42"/>
        <v>TSG01</v>
      </c>
      <c r="Q708" s="21" t="e">
        <f>DAY(Table01[[#This Row],[NGÀY]])&amp;Table01[[#This Row],[TSG01]]&amp;Table01[[#This Row],[MÃ FAST]]</f>
        <v>#N/A</v>
      </c>
      <c r="R708" s="21" t="e">
        <f>COUNTIF($Q$7:Q708,Q708)&amp;Q708</f>
        <v>#N/A</v>
      </c>
      <c r="S708" s="44">
        <f>IFERROR(VLOOKUP(R708,Table1[[ct2]:[Số lượng]],13,0),0)</f>
        <v>0</v>
      </c>
      <c r="T708" s="45">
        <f>IFERROR(VLOOKUP(R708,Table1[[ct2]:[Giá]],14,0),Table01[[#This Row],[ĐƠN GIÁ]])</f>
        <v>0</v>
      </c>
      <c r="U708" s="45">
        <f t="shared" si="43"/>
        <v>0</v>
      </c>
      <c r="V708" s="32">
        <f t="shared" si="44"/>
        <v>0</v>
      </c>
      <c r="W708" s="45">
        <f>Table01[[#This Row],[THÀNH TIỀN FAST]]-Table01[[#This Row],[THÀNH TIỀN]]</f>
        <v>0</v>
      </c>
      <c r="X708" s="46" t="b">
        <f>Table01[[#This Row],[ĐG FAST]]=Table01[[#This Row],[ĐƠN GIÁ]]</f>
        <v>1</v>
      </c>
      <c r="Y708" s="47" t="b">
        <f>Table01[[#This Row],[THÀNH TIỀN FAST]]=Table01[[#This Row],[THÀNH TIỀN]]</f>
        <v>1</v>
      </c>
      <c r="Z708" s="48"/>
    </row>
    <row r="709" spans="13:26" x14ac:dyDescent="0.2">
      <c r="M709" s="55">
        <f t="shared" si="41"/>
        <v>0</v>
      </c>
      <c r="N709" s="21" t="e">
        <f>VLOOKUP(I709,'MÃ '!$A$2:$E$1048576,4,0)</f>
        <v>#N/A</v>
      </c>
      <c r="O709" s="21" t="e">
        <f>VLOOKUP(I709,'MÃ '!$A$2:$E$1048576,5,0)</f>
        <v>#N/A</v>
      </c>
      <c r="P709" s="21" t="str">
        <f t="shared" si="42"/>
        <v>TSG01</v>
      </c>
      <c r="Q709" s="21" t="e">
        <f>DAY(Table01[[#This Row],[NGÀY]])&amp;Table01[[#This Row],[TSG01]]&amp;Table01[[#This Row],[MÃ FAST]]</f>
        <v>#N/A</v>
      </c>
      <c r="R709" s="21" t="e">
        <f>COUNTIF($Q$7:Q709,Q709)&amp;Q709</f>
        <v>#N/A</v>
      </c>
      <c r="S709" s="44">
        <f>IFERROR(VLOOKUP(R709,Table1[[ct2]:[Số lượng]],13,0),0)</f>
        <v>0</v>
      </c>
      <c r="T709" s="45">
        <f>IFERROR(VLOOKUP(R709,Table1[[ct2]:[Giá]],14,0),Table01[[#This Row],[ĐƠN GIÁ]])</f>
        <v>0</v>
      </c>
      <c r="U709" s="45">
        <f t="shared" si="43"/>
        <v>0</v>
      </c>
      <c r="V709" s="32">
        <f t="shared" si="44"/>
        <v>0</v>
      </c>
      <c r="W709" s="45">
        <f>Table01[[#This Row],[THÀNH TIỀN FAST]]-Table01[[#This Row],[THÀNH TIỀN]]</f>
        <v>0</v>
      </c>
      <c r="X709" s="46" t="b">
        <f>Table01[[#This Row],[ĐG FAST]]=Table01[[#This Row],[ĐƠN GIÁ]]</f>
        <v>1</v>
      </c>
      <c r="Y709" s="47" t="b">
        <f>Table01[[#This Row],[THÀNH TIỀN FAST]]=Table01[[#This Row],[THÀNH TIỀN]]</f>
        <v>1</v>
      </c>
      <c r="Z709" s="48"/>
    </row>
    <row r="710" spans="13:26" x14ac:dyDescent="0.2">
      <c r="M710" s="55">
        <f t="shared" si="41"/>
        <v>0</v>
      </c>
      <c r="N710" s="21" t="e">
        <f>VLOOKUP(I710,'MÃ '!$A$2:$E$1048576,4,0)</f>
        <v>#N/A</v>
      </c>
      <c r="O710" s="21" t="e">
        <f>VLOOKUP(I710,'MÃ '!$A$2:$E$1048576,5,0)</f>
        <v>#N/A</v>
      </c>
      <c r="P710" s="21" t="str">
        <f t="shared" si="42"/>
        <v>TSG01</v>
      </c>
      <c r="Q710" s="21" t="e">
        <f>DAY(Table01[[#This Row],[NGÀY]])&amp;Table01[[#This Row],[TSG01]]&amp;Table01[[#This Row],[MÃ FAST]]</f>
        <v>#N/A</v>
      </c>
      <c r="R710" s="21" t="e">
        <f>COUNTIF($Q$7:Q710,Q710)&amp;Q710</f>
        <v>#N/A</v>
      </c>
      <c r="S710" s="44">
        <f>IFERROR(VLOOKUP(R710,Table1[[ct2]:[Số lượng]],13,0),0)</f>
        <v>0</v>
      </c>
      <c r="T710" s="45">
        <f>IFERROR(VLOOKUP(R710,Table1[[ct2]:[Giá]],14,0),Table01[[#This Row],[ĐƠN GIÁ]])</f>
        <v>0</v>
      </c>
      <c r="U710" s="45">
        <f t="shared" si="43"/>
        <v>0</v>
      </c>
      <c r="V710" s="32">
        <f t="shared" si="44"/>
        <v>0</v>
      </c>
      <c r="W710" s="45">
        <f>Table01[[#This Row],[THÀNH TIỀN FAST]]-Table01[[#This Row],[THÀNH TIỀN]]</f>
        <v>0</v>
      </c>
      <c r="X710" s="46" t="b">
        <f>Table01[[#This Row],[ĐG FAST]]=Table01[[#This Row],[ĐƠN GIÁ]]</f>
        <v>1</v>
      </c>
      <c r="Y710" s="47" t="b">
        <f>Table01[[#This Row],[THÀNH TIỀN FAST]]=Table01[[#This Row],[THÀNH TIỀN]]</f>
        <v>1</v>
      </c>
      <c r="Z710" s="48"/>
    </row>
    <row r="711" spans="13:26" x14ac:dyDescent="0.2">
      <c r="M711" s="55">
        <f t="shared" ref="M711:M774" si="45">K711*L711</f>
        <v>0</v>
      </c>
      <c r="N711" s="21" t="e">
        <f>VLOOKUP(I711,'MÃ '!$A$2:$E$1048576,4,0)</f>
        <v>#N/A</v>
      </c>
      <c r="O711" s="21" t="e">
        <f>VLOOKUP(I711,'MÃ '!$A$2:$E$1048576,5,0)</f>
        <v>#N/A</v>
      </c>
      <c r="P711" s="21" t="str">
        <f t="shared" si="42"/>
        <v>TSG01</v>
      </c>
      <c r="Q711" s="21" t="e">
        <f>DAY(Table01[[#This Row],[NGÀY]])&amp;Table01[[#This Row],[TSG01]]&amp;Table01[[#This Row],[MÃ FAST]]</f>
        <v>#N/A</v>
      </c>
      <c r="R711" s="21" t="e">
        <f>COUNTIF($Q$7:Q711,Q711)&amp;Q711</f>
        <v>#N/A</v>
      </c>
      <c r="S711" s="44">
        <f>IFERROR(VLOOKUP(R711,Table1[[ct2]:[Số lượng]],13,0),0)</f>
        <v>0</v>
      </c>
      <c r="T711" s="45">
        <f>IFERROR(VLOOKUP(R711,Table1[[ct2]:[Giá]],14,0),Table01[[#This Row],[ĐƠN GIÁ]])</f>
        <v>0</v>
      </c>
      <c r="U711" s="45">
        <f t="shared" si="43"/>
        <v>0</v>
      </c>
      <c r="V711" s="32">
        <f t="shared" si="44"/>
        <v>0</v>
      </c>
      <c r="W711" s="45">
        <f>Table01[[#This Row],[THÀNH TIỀN FAST]]-Table01[[#This Row],[THÀNH TIỀN]]</f>
        <v>0</v>
      </c>
      <c r="X711" s="46" t="b">
        <f>Table01[[#This Row],[ĐG FAST]]=Table01[[#This Row],[ĐƠN GIÁ]]</f>
        <v>1</v>
      </c>
      <c r="Y711" s="47" t="b">
        <f>Table01[[#This Row],[THÀNH TIỀN FAST]]=Table01[[#This Row],[THÀNH TIỀN]]</f>
        <v>1</v>
      </c>
      <c r="Z711" s="48"/>
    </row>
    <row r="712" spans="13:26" x14ac:dyDescent="0.2">
      <c r="M712" s="55">
        <f t="shared" si="45"/>
        <v>0</v>
      </c>
      <c r="N712" s="21" t="e">
        <f>VLOOKUP(I712,'MÃ '!$A$2:$E$1048576,4,0)</f>
        <v>#N/A</v>
      </c>
      <c r="O712" s="21" t="e">
        <f>VLOOKUP(I712,'MÃ '!$A$2:$E$1048576,5,0)</f>
        <v>#N/A</v>
      </c>
      <c r="P712" s="21" t="str">
        <f t="shared" ref="P712:P775" si="46">$P$6</f>
        <v>TSG01</v>
      </c>
      <c r="Q712" s="21" t="e">
        <f>DAY(Table01[[#This Row],[NGÀY]])&amp;Table01[[#This Row],[TSG01]]&amp;Table01[[#This Row],[MÃ FAST]]</f>
        <v>#N/A</v>
      </c>
      <c r="R712" s="21" t="e">
        <f>COUNTIF($Q$7:Q712,Q712)&amp;Q712</f>
        <v>#N/A</v>
      </c>
      <c r="S712" s="44">
        <f>IFERROR(VLOOKUP(R712,Table1[[ct2]:[Số lượng]],13,0),0)</f>
        <v>0</v>
      </c>
      <c r="T712" s="45">
        <f>IFERROR(VLOOKUP(R712,Table1[[ct2]:[Giá]],14,0),Table01[[#This Row],[ĐƠN GIÁ]])</f>
        <v>0</v>
      </c>
      <c r="U712" s="45">
        <f t="shared" ref="U712:U775" si="47">IFERROR((T712*S712),"0")</f>
        <v>0</v>
      </c>
      <c r="V712" s="32">
        <f t="shared" ref="V712:V775" si="48">S712-K712</f>
        <v>0</v>
      </c>
      <c r="W712" s="45">
        <f>Table01[[#This Row],[THÀNH TIỀN FAST]]-Table01[[#This Row],[THÀNH TIỀN]]</f>
        <v>0</v>
      </c>
      <c r="X712" s="46" t="b">
        <f>Table01[[#This Row],[ĐG FAST]]=Table01[[#This Row],[ĐƠN GIÁ]]</f>
        <v>1</v>
      </c>
      <c r="Y712" s="47" t="b">
        <f>Table01[[#This Row],[THÀNH TIỀN FAST]]=Table01[[#This Row],[THÀNH TIỀN]]</f>
        <v>1</v>
      </c>
      <c r="Z712" s="48"/>
    </row>
    <row r="713" spans="13:26" x14ac:dyDescent="0.2">
      <c r="M713" s="55">
        <f t="shared" si="45"/>
        <v>0</v>
      </c>
      <c r="N713" s="21" t="e">
        <f>VLOOKUP(I713,'MÃ '!$A$2:$E$1048576,4,0)</f>
        <v>#N/A</v>
      </c>
      <c r="O713" s="21" t="e">
        <f>VLOOKUP(I713,'MÃ '!$A$2:$E$1048576,5,0)</f>
        <v>#N/A</v>
      </c>
      <c r="P713" s="21" t="str">
        <f t="shared" si="46"/>
        <v>TSG01</v>
      </c>
      <c r="Q713" s="21" t="e">
        <f>DAY(Table01[[#This Row],[NGÀY]])&amp;Table01[[#This Row],[TSG01]]&amp;Table01[[#This Row],[MÃ FAST]]</f>
        <v>#N/A</v>
      </c>
      <c r="R713" s="21" t="e">
        <f>COUNTIF($Q$7:Q713,Q713)&amp;Q713</f>
        <v>#N/A</v>
      </c>
      <c r="S713" s="44">
        <f>IFERROR(VLOOKUP(R713,Table1[[ct2]:[Số lượng]],13,0),0)</f>
        <v>0</v>
      </c>
      <c r="T713" s="45">
        <f>IFERROR(VLOOKUP(R713,Table1[[ct2]:[Giá]],14,0),Table01[[#This Row],[ĐƠN GIÁ]])</f>
        <v>0</v>
      </c>
      <c r="U713" s="45">
        <f t="shared" si="47"/>
        <v>0</v>
      </c>
      <c r="V713" s="32">
        <f t="shared" si="48"/>
        <v>0</v>
      </c>
      <c r="W713" s="45">
        <f>Table01[[#This Row],[THÀNH TIỀN FAST]]-Table01[[#This Row],[THÀNH TIỀN]]</f>
        <v>0</v>
      </c>
      <c r="X713" s="46" t="b">
        <f>Table01[[#This Row],[ĐG FAST]]=Table01[[#This Row],[ĐƠN GIÁ]]</f>
        <v>1</v>
      </c>
      <c r="Y713" s="47" t="b">
        <f>Table01[[#This Row],[THÀNH TIỀN FAST]]=Table01[[#This Row],[THÀNH TIỀN]]</f>
        <v>1</v>
      </c>
      <c r="Z713" s="48"/>
    </row>
    <row r="714" spans="13:26" x14ac:dyDescent="0.2">
      <c r="M714" s="55">
        <f t="shared" si="45"/>
        <v>0</v>
      </c>
      <c r="N714" s="21" t="e">
        <f>VLOOKUP(I714,'MÃ '!$A$2:$E$1048576,4,0)</f>
        <v>#N/A</v>
      </c>
      <c r="O714" s="21" t="e">
        <f>VLOOKUP(I714,'MÃ '!$A$2:$E$1048576,5,0)</f>
        <v>#N/A</v>
      </c>
      <c r="P714" s="21" t="str">
        <f t="shared" si="46"/>
        <v>TSG01</v>
      </c>
      <c r="Q714" s="21" t="e">
        <f>DAY(Table01[[#This Row],[NGÀY]])&amp;Table01[[#This Row],[TSG01]]&amp;Table01[[#This Row],[MÃ FAST]]</f>
        <v>#N/A</v>
      </c>
      <c r="R714" s="21" t="e">
        <f>COUNTIF($Q$7:Q714,Q714)&amp;Q714</f>
        <v>#N/A</v>
      </c>
      <c r="S714" s="44">
        <f>IFERROR(VLOOKUP(R714,Table1[[ct2]:[Số lượng]],13,0),0)</f>
        <v>0</v>
      </c>
      <c r="T714" s="45">
        <f>IFERROR(VLOOKUP(R714,Table1[[ct2]:[Giá]],14,0),Table01[[#This Row],[ĐƠN GIÁ]])</f>
        <v>0</v>
      </c>
      <c r="U714" s="45">
        <f t="shared" si="47"/>
        <v>0</v>
      </c>
      <c r="V714" s="32">
        <f t="shared" si="48"/>
        <v>0</v>
      </c>
      <c r="W714" s="45">
        <f>Table01[[#This Row],[THÀNH TIỀN FAST]]-Table01[[#This Row],[THÀNH TIỀN]]</f>
        <v>0</v>
      </c>
      <c r="X714" s="46" t="b">
        <f>Table01[[#This Row],[ĐG FAST]]=Table01[[#This Row],[ĐƠN GIÁ]]</f>
        <v>1</v>
      </c>
      <c r="Y714" s="47" t="b">
        <f>Table01[[#This Row],[THÀNH TIỀN FAST]]=Table01[[#This Row],[THÀNH TIỀN]]</f>
        <v>1</v>
      </c>
      <c r="Z714" s="48"/>
    </row>
    <row r="715" spans="13:26" x14ac:dyDescent="0.2">
      <c r="M715" s="55">
        <f t="shared" si="45"/>
        <v>0</v>
      </c>
      <c r="N715" s="21" t="e">
        <f>VLOOKUP(I715,'MÃ '!$A$2:$E$1048576,4,0)</f>
        <v>#N/A</v>
      </c>
      <c r="O715" s="21" t="e">
        <f>VLOOKUP(I715,'MÃ '!$A$2:$E$1048576,5,0)</f>
        <v>#N/A</v>
      </c>
      <c r="P715" s="21" t="str">
        <f t="shared" si="46"/>
        <v>TSG01</v>
      </c>
      <c r="Q715" s="21" t="e">
        <f>DAY(Table01[[#This Row],[NGÀY]])&amp;Table01[[#This Row],[TSG01]]&amp;Table01[[#This Row],[MÃ FAST]]</f>
        <v>#N/A</v>
      </c>
      <c r="R715" s="21" t="e">
        <f>COUNTIF($Q$7:Q715,Q715)&amp;Q715</f>
        <v>#N/A</v>
      </c>
      <c r="S715" s="44">
        <f>IFERROR(VLOOKUP(R715,Table1[[ct2]:[Số lượng]],13,0),0)</f>
        <v>0</v>
      </c>
      <c r="T715" s="45">
        <f>IFERROR(VLOOKUP(R715,Table1[[ct2]:[Giá]],14,0),Table01[[#This Row],[ĐƠN GIÁ]])</f>
        <v>0</v>
      </c>
      <c r="U715" s="45">
        <f t="shared" si="47"/>
        <v>0</v>
      </c>
      <c r="V715" s="32">
        <f t="shared" si="48"/>
        <v>0</v>
      </c>
      <c r="W715" s="45">
        <f>Table01[[#This Row],[THÀNH TIỀN FAST]]-Table01[[#This Row],[THÀNH TIỀN]]</f>
        <v>0</v>
      </c>
      <c r="X715" s="46" t="b">
        <f>Table01[[#This Row],[ĐG FAST]]=Table01[[#This Row],[ĐƠN GIÁ]]</f>
        <v>1</v>
      </c>
      <c r="Y715" s="47" t="b">
        <f>Table01[[#This Row],[THÀNH TIỀN FAST]]=Table01[[#This Row],[THÀNH TIỀN]]</f>
        <v>1</v>
      </c>
      <c r="Z715" s="48"/>
    </row>
    <row r="716" spans="13:26" x14ac:dyDescent="0.2">
      <c r="M716" s="55">
        <f t="shared" si="45"/>
        <v>0</v>
      </c>
      <c r="N716" s="21" t="e">
        <f>VLOOKUP(I716,'MÃ '!$A$2:$E$1048576,4,0)</f>
        <v>#N/A</v>
      </c>
      <c r="O716" s="21" t="e">
        <f>VLOOKUP(I716,'MÃ '!$A$2:$E$1048576,5,0)</f>
        <v>#N/A</v>
      </c>
      <c r="P716" s="21" t="str">
        <f t="shared" si="46"/>
        <v>TSG01</v>
      </c>
      <c r="Q716" s="21" t="e">
        <f>DAY(Table01[[#This Row],[NGÀY]])&amp;Table01[[#This Row],[TSG01]]&amp;Table01[[#This Row],[MÃ FAST]]</f>
        <v>#N/A</v>
      </c>
      <c r="R716" s="21" t="e">
        <f>COUNTIF($Q$7:Q716,Q716)&amp;Q716</f>
        <v>#N/A</v>
      </c>
      <c r="S716" s="44">
        <f>IFERROR(VLOOKUP(R716,Table1[[ct2]:[Số lượng]],13,0),0)</f>
        <v>0</v>
      </c>
      <c r="T716" s="45">
        <f>IFERROR(VLOOKUP(R716,Table1[[ct2]:[Giá]],14,0),Table01[[#This Row],[ĐƠN GIÁ]])</f>
        <v>0</v>
      </c>
      <c r="U716" s="45">
        <f t="shared" si="47"/>
        <v>0</v>
      </c>
      <c r="V716" s="32">
        <f t="shared" si="48"/>
        <v>0</v>
      </c>
      <c r="W716" s="45">
        <f>Table01[[#This Row],[THÀNH TIỀN FAST]]-Table01[[#This Row],[THÀNH TIỀN]]</f>
        <v>0</v>
      </c>
      <c r="X716" s="46" t="b">
        <f>Table01[[#This Row],[ĐG FAST]]=Table01[[#This Row],[ĐƠN GIÁ]]</f>
        <v>1</v>
      </c>
      <c r="Y716" s="47" t="b">
        <f>Table01[[#This Row],[THÀNH TIỀN FAST]]=Table01[[#This Row],[THÀNH TIỀN]]</f>
        <v>1</v>
      </c>
      <c r="Z716" s="48"/>
    </row>
    <row r="717" spans="13:26" x14ac:dyDescent="0.2">
      <c r="M717" s="55">
        <f t="shared" si="45"/>
        <v>0</v>
      </c>
      <c r="N717" s="21" t="e">
        <f>VLOOKUP(I717,'MÃ '!$A$2:$E$1048576,4,0)</f>
        <v>#N/A</v>
      </c>
      <c r="O717" s="21" t="e">
        <f>VLOOKUP(I717,'MÃ '!$A$2:$E$1048576,5,0)</f>
        <v>#N/A</v>
      </c>
      <c r="P717" s="21" t="str">
        <f t="shared" si="46"/>
        <v>TSG01</v>
      </c>
      <c r="Q717" s="21" t="e">
        <f>DAY(Table01[[#This Row],[NGÀY]])&amp;Table01[[#This Row],[TSG01]]&amp;Table01[[#This Row],[MÃ FAST]]</f>
        <v>#N/A</v>
      </c>
      <c r="R717" s="21" t="e">
        <f>COUNTIF($Q$7:Q717,Q717)&amp;Q717</f>
        <v>#N/A</v>
      </c>
      <c r="S717" s="44">
        <f>IFERROR(VLOOKUP(R717,Table1[[ct2]:[Số lượng]],13,0),0)</f>
        <v>0</v>
      </c>
      <c r="T717" s="45">
        <f>IFERROR(VLOOKUP(R717,Table1[[ct2]:[Giá]],14,0),Table01[[#This Row],[ĐƠN GIÁ]])</f>
        <v>0</v>
      </c>
      <c r="U717" s="45">
        <f t="shared" si="47"/>
        <v>0</v>
      </c>
      <c r="V717" s="32">
        <f t="shared" si="48"/>
        <v>0</v>
      </c>
      <c r="W717" s="45">
        <f>Table01[[#This Row],[THÀNH TIỀN FAST]]-Table01[[#This Row],[THÀNH TIỀN]]</f>
        <v>0</v>
      </c>
      <c r="X717" s="46" t="b">
        <f>Table01[[#This Row],[ĐG FAST]]=Table01[[#This Row],[ĐƠN GIÁ]]</f>
        <v>1</v>
      </c>
      <c r="Y717" s="47" t="b">
        <f>Table01[[#This Row],[THÀNH TIỀN FAST]]=Table01[[#This Row],[THÀNH TIỀN]]</f>
        <v>1</v>
      </c>
      <c r="Z717" s="48"/>
    </row>
    <row r="718" spans="13:26" x14ac:dyDescent="0.2">
      <c r="M718" s="55">
        <f t="shared" si="45"/>
        <v>0</v>
      </c>
      <c r="N718" s="21" t="e">
        <f>VLOOKUP(I718,'MÃ '!$A$2:$E$1048576,4,0)</f>
        <v>#N/A</v>
      </c>
      <c r="O718" s="21" t="e">
        <f>VLOOKUP(I718,'MÃ '!$A$2:$E$1048576,5,0)</f>
        <v>#N/A</v>
      </c>
      <c r="P718" s="21" t="str">
        <f t="shared" si="46"/>
        <v>TSG01</v>
      </c>
      <c r="Q718" s="21" t="e">
        <f>DAY(Table01[[#This Row],[NGÀY]])&amp;Table01[[#This Row],[TSG01]]&amp;Table01[[#This Row],[MÃ FAST]]</f>
        <v>#N/A</v>
      </c>
      <c r="R718" s="21" t="e">
        <f>COUNTIF($Q$7:Q718,Q718)&amp;Q718</f>
        <v>#N/A</v>
      </c>
      <c r="S718" s="44">
        <f>IFERROR(VLOOKUP(R718,Table1[[ct2]:[Số lượng]],13,0),0)</f>
        <v>0</v>
      </c>
      <c r="T718" s="45">
        <f>IFERROR(VLOOKUP(R718,Table1[[ct2]:[Giá]],14,0),Table01[[#This Row],[ĐƠN GIÁ]])</f>
        <v>0</v>
      </c>
      <c r="U718" s="45">
        <f t="shared" si="47"/>
        <v>0</v>
      </c>
      <c r="V718" s="32">
        <f t="shared" si="48"/>
        <v>0</v>
      </c>
      <c r="W718" s="45">
        <f>Table01[[#This Row],[THÀNH TIỀN FAST]]-Table01[[#This Row],[THÀNH TIỀN]]</f>
        <v>0</v>
      </c>
      <c r="X718" s="46" t="b">
        <f>Table01[[#This Row],[ĐG FAST]]=Table01[[#This Row],[ĐƠN GIÁ]]</f>
        <v>1</v>
      </c>
      <c r="Y718" s="47" t="b">
        <f>Table01[[#This Row],[THÀNH TIỀN FAST]]=Table01[[#This Row],[THÀNH TIỀN]]</f>
        <v>1</v>
      </c>
      <c r="Z718" s="48"/>
    </row>
    <row r="719" spans="13:26" x14ac:dyDescent="0.2">
      <c r="M719" s="55">
        <f t="shared" si="45"/>
        <v>0</v>
      </c>
      <c r="N719" s="21" t="e">
        <f>VLOOKUP(I719,'MÃ '!$A$2:$E$1048576,4,0)</f>
        <v>#N/A</v>
      </c>
      <c r="O719" s="21" t="e">
        <f>VLOOKUP(I719,'MÃ '!$A$2:$E$1048576,5,0)</f>
        <v>#N/A</v>
      </c>
      <c r="P719" s="21" t="str">
        <f t="shared" si="46"/>
        <v>TSG01</v>
      </c>
      <c r="Q719" s="21" t="e">
        <f>DAY(Table01[[#This Row],[NGÀY]])&amp;Table01[[#This Row],[TSG01]]&amp;Table01[[#This Row],[MÃ FAST]]</f>
        <v>#N/A</v>
      </c>
      <c r="R719" s="21" t="e">
        <f>COUNTIF($Q$7:Q719,Q719)&amp;Q719</f>
        <v>#N/A</v>
      </c>
      <c r="S719" s="44">
        <f>IFERROR(VLOOKUP(R719,Table1[[ct2]:[Số lượng]],13,0),0)</f>
        <v>0</v>
      </c>
      <c r="T719" s="45">
        <f>IFERROR(VLOOKUP(R719,Table1[[ct2]:[Giá]],14,0),Table01[[#This Row],[ĐƠN GIÁ]])</f>
        <v>0</v>
      </c>
      <c r="U719" s="45">
        <f t="shared" si="47"/>
        <v>0</v>
      </c>
      <c r="V719" s="32">
        <f t="shared" si="48"/>
        <v>0</v>
      </c>
      <c r="W719" s="45">
        <f>Table01[[#This Row],[THÀNH TIỀN FAST]]-Table01[[#This Row],[THÀNH TIỀN]]</f>
        <v>0</v>
      </c>
      <c r="X719" s="46" t="b">
        <f>Table01[[#This Row],[ĐG FAST]]=Table01[[#This Row],[ĐƠN GIÁ]]</f>
        <v>1</v>
      </c>
      <c r="Y719" s="47" t="b">
        <f>Table01[[#This Row],[THÀNH TIỀN FAST]]=Table01[[#This Row],[THÀNH TIỀN]]</f>
        <v>1</v>
      </c>
      <c r="Z719" s="48"/>
    </row>
    <row r="720" spans="13:26" x14ac:dyDescent="0.2">
      <c r="M720" s="55">
        <f t="shared" si="45"/>
        <v>0</v>
      </c>
      <c r="N720" s="21" t="e">
        <f>VLOOKUP(I720,'MÃ '!$A$2:$E$1048576,4,0)</f>
        <v>#N/A</v>
      </c>
      <c r="O720" s="21" t="e">
        <f>VLOOKUP(I720,'MÃ '!$A$2:$E$1048576,5,0)</f>
        <v>#N/A</v>
      </c>
      <c r="P720" s="21" t="str">
        <f t="shared" si="46"/>
        <v>TSG01</v>
      </c>
      <c r="Q720" s="21" t="e">
        <f>DAY(Table01[[#This Row],[NGÀY]])&amp;Table01[[#This Row],[TSG01]]&amp;Table01[[#This Row],[MÃ FAST]]</f>
        <v>#N/A</v>
      </c>
      <c r="R720" s="21" t="e">
        <f>COUNTIF($Q$7:Q720,Q720)&amp;Q720</f>
        <v>#N/A</v>
      </c>
      <c r="S720" s="44">
        <f>IFERROR(VLOOKUP(R720,Table1[[ct2]:[Số lượng]],13,0),0)</f>
        <v>0</v>
      </c>
      <c r="T720" s="45">
        <f>IFERROR(VLOOKUP(R720,Table1[[ct2]:[Giá]],14,0),Table01[[#This Row],[ĐƠN GIÁ]])</f>
        <v>0</v>
      </c>
      <c r="U720" s="45">
        <f t="shared" si="47"/>
        <v>0</v>
      </c>
      <c r="V720" s="32">
        <f t="shared" si="48"/>
        <v>0</v>
      </c>
      <c r="W720" s="45">
        <f>Table01[[#This Row],[THÀNH TIỀN FAST]]-Table01[[#This Row],[THÀNH TIỀN]]</f>
        <v>0</v>
      </c>
      <c r="X720" s="46" t="b">
        <f>Table01[[#This Row],[ĐG FAST]]=Table01[[#This Row],[ĐƠN GIÁ]]</f>
        <v>1</v>
      </c>
      <c r="Y720" s="47" t="b">
        <f>Table01[[#This Row],[THÀNH TIỀN FAST]]=Table01[[#This Row],[THÀNH TIỀN]]</f>
        <v>1</v>
      </c>
      <c r="Z720" s="48"/>
    </row>
    <row r="721" spans="13:26" x14ac:dyDescent="0.2">
      <c r="M721" s="55">
        <f t="shared" si="45"/>
        <v>0</v>
      </c>
      <c r="N721" s="21" t="e">
        <f>VLOOKUP(I721,'MÃ '!$A$2:$E$1048576,4,0)</f>
        <v>#N/A</v>
      </c>
      <c r="O721" s="21" t="e">
        <f>VLOOKUP(I721,'MÃ '!$A$2:$E$1048576,5,0)</f>
        <v>#N/A</v>
      </c>
      <c r="P721" s="21" t="str">
        <f t="shared" si="46"/>
        <v>TSG01</v>
      </c>
      <c r="Q721" s="21" t="e">
        <f>DAY(Table01[[#This Row],[NGÀY]])&amp;Table01[[#This Row],[TSG01]]&amp;Table01[[#This Row],[MÃ FAST]]</f>
        <v>#N/A</v>
      </c>
      <c r="R721" s="21" t="e">
        <f>COUNTIF($Q$7:Q721,Q721)&amp;Q721</f>
        <v>#N/A</v>
      </c>
      <c r="S721" s="44">
        <f>IFERROR(VLOOKUP(R721,Table1[[ct2]:[Số lượng]],13,0),0)</f>
        <v>0</v>
      </c>
      <c r="T721" s="45">
        <f>IFERROR(VLOOKUP(R721,Table1[[ct2]:[Giá]],14,0),Table01[[#This Row],[ĐƠN GIÁ]])</f>
        <v>0</v>
      </c>
      <c r="U721" s="45">
        <f t="shared" si="47"/>
        <v>0</v>
      </c>
      <c r="V721" s="32">
        <f t="shared" si="48"/>
        <v>0</v>
      </c>
      <c r="W721" s="45">
        <f>Table01[[#This Row],[THÀNH TIỀN FAST]]-Table01[[#This Row],[THÀNH TIỀN]]</f>
        <v>0</v>
      </c>
      <c r="X721" s="46" t="b">
        <f>Table01[[#This Row],[ĐG FAST]]=Table01[[#This Row],[ĐƠN GIÁ]]</f>
        <v>1</v>
      </c>
      <c r="Y721" s="47" t="b">
        <f>Table01[[#This Row],[THÀNH TIỀN FAST]]=Table01[[#This Row],[THÀNH TIỀN]]</f>
        <v>1</v>
      </c>
      <c r="Z721" s="48"/>
    </row>
    <row r="722" spans="13:26" x14ac:dyDescent="0.2">
      <c r="M722" s="55">
        <f t="shared" si="45"/>
        <v>0</v>
      </c>
      <c r="N722" s="21" t="e">
        <f>VLOOKUP(I722,'MÃ '!$A$2:$E$1048576,4,0)</f>
        <v>#N/A</v>
      </c>
      <c r="O722" s="21" t="e">
        <f>VLOOKUP(I722,'MÃ '!$A$2:$E$1048576,5,0)</f>
        <v>#N/A</v>
      </c>
      <c r="P722" s="21" t="str">
        <f t="shared" si="46"/>
        <v>TSG01</v>
      </c>
      <c r="Q722" s="21" t="e">
        <f>DAY(Table01[[#This Row],[NGÀY]])&amp;Table01[[#This Row],[TSG01]]&amp;Table01[[#This Row],[MÃ FAST]]</f>
        <v>#N/A</v>
      </c>
      <c r="R722" s="21" t="e">
        <f>COUNTIF($Q$7:Q722,Q722)&amp;Q722</f>
        <v>#N/A</v>
      </c>
      <c r="S722" s="44">
        <f>IFERROR(VLOOKUP(R722,Table1[[ct2]:[Số lượng]],13,0),0)</f>
        <v>0</v>
      </c>
      <c r="T722" s="45">
        <f>IFERROR(VLOOKUP(R722,Table1[[ct2]:[Giá]],14,0),Table01[[#This Row],[ĐƠN GIÁ]])</f>
        <v>0</v>
      </c>
      <c r="U722" s="45">
        <f t="shared" si="47"/>
        <v>0</v>
      </c>
      <c r="V722" s="32">
        <f t="shared" si="48"/>
        <v>0</v>
      </c>
      <c r="W722" s="45">
        <f>Table01[[#This Row],[THÀNH TIỀN FAST]]-Table01[[#This Row],[THÀNH TIỀN]]</f>
        <v>0</v>
      </c>
      <c r="X722" s="46" t="b">
        <f>Table01[[#This Row],[ĐG FAST]]=Table01[[#This Row],[ĐƠN GIÁ]]</f>
        <v>1</v>
      </c>
      <c r="Y722" s="47" t="b">
        <f>Table01[[#This Row],[THÀNH TIỀN FAST]]=Table01[[#This Row],[THÀNH TIỀN]]</f>
        <v>1</v>
      </c>
      <c r="Z722" s="48"/>
    </row>
    <row r="723" spans="13:26" x14ac:dyDescent="0.2">
      <c r="M723" s="55">
        <f t="shared" si="45"/>
        <v>0</v>
      </c>
      <c r="N723" s="21" t="e">
        <f>VLOOKUP(I723,'MÃ '!$A$2:$E$1048576,4,0)</f>
        <v>#N/A</v>
      </c>
      <c r="O723" s="21" t="e">
        <f>VLOOKUP(I723,'MÃ '!$A$2:$E$1048576,5,0)</f>
        <v>#N/A</v>
      </c>
      <c r="P723" s="21" t="str">
        <f t="shared" si="46"/>
        <v>TSG01</v>
      </c>
      <c r="Q723" s="21" t="e">
        <f>DAY(Table01[[#This Row],[NGÀY]])&amp;Table01[[#This Row],[TSG01]]&amp;Table01[[#This Row],[MÃ FAST]]</f>
        <v>#N/A</v>
      </c>
      <c r="R723" s="21" t="e">
        <f>COUNTIF($Q$7:Q723,Q723)&amp;Q723</f>
        <v>#N/A</v>
      </c>
      <c r="S723" s="44">
        <f>IFERROR(VLOOKUP(R723,Table1[[ct2]:[Số lượng]],13,0),0)</f>
        <v>0</v>
      </c>
      <c r="T723" s="45">
        <f>IFERROR(VLOOKUP(R723,Table1[[ct2]:[Giá]],14,0),Table01[[#This Row],[ĐƠN GIÁ]])</f>
        <v>0</v>
      </c>
      <c r="U723" s="45">
        <f t="shared" si="47"/>
        <v>0</v>
      </c>
      <c r="V723" s="32">
        <f t="shared" si="48"/>
        <v>0</v>
      </c>
      <c r="W723" s="45">
        <f>Table01[[#This Row],[THÀNH TIỀN FAST]]-Table01[[#This Row],[THÀNH TIỀN]]</f>
        <v>0</v>
      </c>
      <c r="X723" s="46" t="b">
        <f>Table01[[#This Row],[ĐG FAST]]=Table01[[#This Row],[ĐƠN GIÁ]]</f>
        <v>1</v>
      </c>
      <c r="Y723" s="47" t="b">
        <f>Table01[[#This Row],[THÀNH TIỀN FAST]]=Table01[[#This Row],[THÀNH TIỀN]]</f>
        <v>1</v>
      </c>
      <c r="Z723" s="48"/>
    </row>
    <row r="724" spans="13:26" x14ac:dyDescent="0.2">
      <c r="M724" s="55">
        <f t="shared" si="45"/>
        <v>0</v>
      </c>
      <c r="N724" s="21" t="e">
        <f>VLOOKUP(I724,'MÃ '!$A$2:$E$1048576,4,0)</f>
        <v>#N/A</v>
      </c>
      <c r="O724" s="21" t="e">
        <f>VLOOKUP(I724,'MÃ '!$A$2:$E$1048576,5,0)</f>
        <v>#N/A</v>
      </c>
      <c r="P724" s="21" t="str">
        <f t="shared" si="46"/>
        <v>TSG01</v>
      </c>
      <c r="Q724" s="21" t="e">
        <f>DAY(Table01[[#This Row],[NGÀY]])&amp;Table01[[#This Row],[TSG01]]&amp;Table01[[#This Row],[MÃ FAST]]</f>
        <v>#N/A</v>
      </c>
      <c r="R724" s="21" t="e">
        <f>COUNTIF($Q$7:Q724,Q724)&amp;Q724</f>
        <v>#N/A</v>
      </c>
      <c r="S724" s="44">
        <f>IFERROR(VLOOKUP(R724,Table1[[ct2]:[Số lượng]],13,0),0)</f>
        <v>0</v>
      </c>
      <c r="T724" s="45">
        <f>IFERROR(VLOOKUP(R724,Table1[[ct2]:[Giá]],14,0),Table01[[#This Row],[ĐƠN GIÁ]])</f>
        <v>0</v>
      </c>
      <c r="U724" s="45">
        <f t="shared" si="47"/>
        <v>0</v>
      </c>
      <c r="V724" s="32">
        <f t="shared" si="48"/>
        <v>0</v>
      </c>
      <c r="W724" s="45">
        <f>Table01[[#This Row],[THÀNH TIỀN FAST]]-Table01[[#This Row],[THÀNH TIỀN]]</f>
        <v>0</v>
      </c>
      <c r="X724" s="46" t="b">
        <f>Table01[[#This Row],[ĐG FAST]]=Table01[[#This Row],[ĐƠN GIÁ]]</f>
        <v>1</v>
      </c>
      <c r="Y724" s="47" t="b">
        <f>Table01[[#This Row],[THÀNH TIỀN FAST]]=Table01[[#This Row],[THÀNH TIỀN]]</f>
        <v>1</v>
      </c>
      <c r="Z724" s="48"/>
    </row>
    <row r="725" spans="13:26" x14ac:dyDescent="0.2">
      <c r="M725" s="55">
        <f t="shared" si="45"/>
        <v>0</v>
      </c>
      <c r="N725" s="21" t="e">
        <f>VLOOKUP(I725,'MÃ '!$A$2:$E$1048576,4,0)</f>
        <v>#N/A</v>
      </c>
      <c r="O725" s="21" t="e">
        <f>VLOOKUP(I725,'MÃ '!$A$2:$E$1048576,5,0)</f>
        <v>#N/A</v>
      </c>
      <c r="P725" s="21" t="str">
        <f t="shared" si="46"/>
        <v>TSG01</v>
      </c>
      <c r="Q725" s="21" t="e">
        <f>DAY(Table01[[#This Row],[NGÀY]])&amp;Table01[[#This Row],[TSG01]]&amp;Table01[[#This Row],[MÃ FAST]]</f>
        <v>#N/A</v>
      </c>
      <c r="R725" s="21" t="e">
        <f>COUNTIF($Q$7:Q725,Q725)&amp;Q725</f>
        <v>#N/A</v>
      </c>
      <c r="S725" s="44">
        <f>IFERROR(VLOOKUP(R725,Table1[[ct2]:[Số lượng]],13,0),0)</f>
        <v>0</v>
      </c>
      <c r="T725" s="45">
        <f>IFERROR(VLOOKUP(R725,Table1[[ct2]:[Giá]],14,0),Table01[[#This Row],[ĐƠN GIÁ]])</f>
        <v>0</v>
      </c>
      <c r="U725" s="45">
        <f t="shared" si="47"/>
        <v>0</v>
      </c>
      <c r="V725" s="32">
        <f t="shared" si="48"/>
        <v>0</v>
      </c>
      <c r="W725" s="45">
        <f>Table01[[#This Row],[THÀNH TIỀN FAST]]-Table01[[#This Row],[THÀNH TIỀN]]</f>
        <v>0</v>
      </c>
      <c r="X725" s="46" t="b">
        <f>Table01[[#This Row],[ĐG FAST]]=Table01[[#This Row],[ĐƠN GIÁ]]</f>
        <v>1</v>
      </c>
      <c r="Y725" s="47" t="b">
        <f>Table01[[#This Row],[THÀNH TIỀN FAST]]=Table01[[#This Row],[THÀNH TIỀN]]</f>
        <v>1</v>
      </c>
      <c r="Z725" s="48"/>
    </row>
    <row r="726" spans="13:26" x14ac:dyDescent="0.2">
      <c r="M726" s="55">
        <f t="shared" si="45"/>
        <v>0</v>
      </c>
      <c r="N726" s="21" t="e">
        <f>VLOOKUP(I726,'MÃ '!$A$2:$E$1048576,4,0)</f>
        <v>#N/A</v>
      </c>
      <c r="O726" s="21" t="e">
        <f>VLOOKUP(I726,'MÃ '!$A$2:$E$1048576,5,0)</f>
        <v>#N/A</v>
      </c>
      <c r="P726" s="21" t="str">
        <f t="shared" si="46"/>
        <v>TSG01</v>
      </c>
      <c r="Q726" s="21" t="e">
        <f>DAY(Table01[[#This Row],[NGÀY]])&amp;Table01[[#This Row],[TSG01]]&amp;Table01[[#This Row],[MÃ FAST]]</f>
        <v>#N/A</v>
      </c>
      <c r="R726" s="21" t="e">
        <f>COUNTIF($Q$7:Q726,Q726)&amp;Q726</f>
        <v>#N/A</v>
      </c>
      <c r="S726" s="44">
        <f>IFERROR(VLOOKUP(R726,Table1[[ct2]:[Số lượng]],13,0),0)</f>
        <v>0</v>
      </c>
      <c r="T726" s="45">
        <f>IFERROR(VLOOKUP(R726,Table1[[ct2]:[Giá]],14,0),Table01[[#This Row],[ĐƠN GIÁ]])</f>
        <v>0</v>
      </c>
      <c r="U726" s="45">
        <f t="shared" si="47"/>
        <v>0</v>
      </c>
      <c r="V726" s="32">
        <f t="shared" si="48"/>
        <v>0</v>
      </c>
      <c r="W726" s="45">
        <f>Table01[[#This Row],[THÀNH TIỀN FAST]]-Table01[[#This Row],[THÀNH TIỀN]]</f>
        <v>0</v>
      </c>
      <c r="X726" s="46" t="b">
        <f>Table01[[#This Row],[ĐG FAST]]=Table01[[#This Row],[ĐƠN GIÁ]]</f>
        <v>1</v>
      </c>
      <c r="Y726" s="47" t="b">
        <f>Table01[[#This Row],[THÀNH TIỀN FAST]]=Table01[[#This Row],[THÀNH TIỀN]]</f>
        <v>1</v>
      </c>
      <c r="Z726" s="48"/>
    </row>
    <row r="727" spans="13:26" x14ac:dyDescent="0.2">
      <c r="M727" s="55">
        <f t="shared" si="45"/>
        <v>0</v>
      </c>
      <c r="N727" s="21" t="e">
        <f>VLOOKUP(I727,'MÃ '!$A$2:$E$1048576,4,0)</f>
        <v>#N/A</v>
      </c>
      <c r="O727" s="21" t="e">
        <f>VLOOKUP(I727,'MÃ '!$A$2:$E$1048576,5,0)</f>
        <v>#N/A</v>
      </c>
      <c r="P727" s="21" t="str">
        <f t="shared" si="46"/>
        <v>TSG01</v>
      </c>
      <c r="Q727" s="21" t="e">
        <f>DAY(Table01[[#This Row],[NGÀY]])&amp;Table01[[#This Row],[TSG01]]&amp;Table01[[#This Row],[MÃ FAST]]</f>
        <v>#N/A</v>
      </c>
      <c r="R727" s="21" t="e">
        <f>COUNTIF($Q$7:Q727,Q727)&amp;Q727</f>
        <v>#N/A</v>
      </c>
      <c r="S727" s="44">
        <f>IFERROR(VLOOKUP(R727,Table1[[ct2]:[Số lượng]],13,0),0)</f>
        <v>0</v>
      </c>
      <c r="T727" s="45">
        <f>IFERROR(VLOOKUP(R727,Table1[[ct2]:[Giá]],14,0),Table01[[#This Row],[ĐƠN GIÁ]])</f>
        <v>0</v>
      </c>
      <c r="U727" s="45">
        <f t="shared" si="47"/>
        <v>0</v>
      </c>
      <c r="V727" s="32">
        <f t="shared" si="48"/>
        <v>0</v>
      </c>
      <c r="W727" s="45">
        <f>Table01[[#This Row],[THÀNH TIỀN FAST]]-Table01[[#This Row],[THÀNH TIỀN]]</f>
        <v>0</v>
      </c>
      <c r="X727" s="46" t="b">
        <f>Table01[[#This Row],[ĐG FAST]]=Table01[[#This Row],[ĐƠN GIÁ]]</f>
        <v>1</v>
      </c>
      <c r="Y727" s="47" t="b">
        <f>Table01[[#This Row],[THÀNH TIỀN FAST]]=Table01[[#This Row],[THÀNH TIỀN]]</f>
        <v>1</v>
      </c>
      <c r="Z727" s="48"/>
    </row>
    <row r="728" spans="13:26" x14ac:dyDescent="0.2">
      <c r="M728" s="55">
        <f t="shared" si="45"/>
        <v>0</v>
      </c>
      <c r="N728" s="21" t="e">
        <f>VLOOKUP(I728,'MÃ '!$A$2:$E$1048576,4,0)</f>
        <v>#N/A</v>
      </c>
      <c r="O728" s="21" t="e">
        <f>VLOOKUP(I728,'MÃ '!$A$2:$E$1048576,5,0)</f>
        <v>#N/A</v>
      </c>
      <c r="P728" s="21" t="str">
        <f t="shared" si="46"/>
        <v>TSG01</v>
      </c>
      <c r="Q728" s="21" t="e">
        <f>DAY(Table01[[#This Row],[NGÀY]])&amp;Table01[[#This Row],[TSG01]]&amp;Table01[[#This Row],[MÃ FAST]]</f>
        <v>#N/A</v>
      </c>
      <c r="R728" s="21" t="e">
        <f>COUNTIF($Q$7:Q728,Q728)&amp;Q728</f>
        <v>#N/A</v>
      </c>
      <c r="S728" s="44">
        <f>IFERROR(VLOOKUP(R728,Table1[[ct2]:[Số lượng]],13,0),0)</f>
        <v>0</v>
      </c>
      <c r="T728" s="45">
        <f>IFERROR(VLOOKUP(R728,Table1[[ct2]:[Giá]],14,0),Table01[[#This Row],[ĐƠN GIÁ]])</f>
        <v>0</v>
      </c>
      <c r="U728" s="45">
        <f t="shared" si="47"/>
        <v>0</v>
      </c>
      <c r="V728" s="32">
        <f t="shared" si="48"/>
        <v>0</v>
      </c>
      <c r="W728" s="45">
        <f>Table01[[#This Row],[THÀNH TIỀN FAST]]-Table01[[#This Row],[THÀNH TIỀN]]</f>
        <v>0</v>
      </c>
      <c r="X728" s="46" t="b">
        <f>Table01[[#This Row],[ĐG FAST]]=Table01[[#This Row],[ĐƠN GIÁ]]</f>
        <v>1</v>
      </c>
      <c r="Y728" s="47" t="b">
        <f>Table01[[#This Row],[THÀNH TIỀN FAST]]=Table01[[#This Row],[THÀNH TIỀN]]</f>
        <v>1</v>
      </c>
      <c r="Z728" s="48"/>
    </row>
    <row r="729" spans="13:26" x14ac:dyDescent="0.2">
      <c r="M729" s="55">
        <f t="shared" si="45"/>
        <v>0</v>
      </c>
      <c r="N729" s="21" t="e">
        <f>VLOOKUP(I729,'MÃ '!$A$2:$E$1048576,4,0)</f>
        <v>#N/A</v>
      </c>
      <c r="O729" s="21" t="e">
        <f>VLOOKUP(I729,'MÃ '!$A$2:$E$1048576,5,0)</f>
        <v>#N/A</v>
      </c>
      <c r="P729" s="21" t="str">
        <f t="shared" si="46"/>
        <v>TSG01</v>
      </c>
      <c r="Q729" s="21" t="e">
        <f>DAY(Table01[[#This Row],[NGÀY]])&amp;Table01[[#This Row],[TSG01]]&amp;Table01[[#This Row],[MÃ FAST]]</f>
        <v>#N/A</v>
      </c>
      <c r="R729" s="21" t="e">
        <f>COUNTIF($Q$7:Q729,Q729)&amp;Q729</f>
        <v>#N/A</v>
      </c>
      <c r="S729" s="44">
        <f>IFERROR(VLOOKUP(R729,Table1[[ct2]:[Số lượng]],13,0),0)</f>
        <v>0</v>
      </c>
      <c r="T729" s="45">
        <f>IFERROR(VLOOKUP(R729,Table1[[ct2]:[Giá]],14,0),Table01[[#This Row],[ĐƠN GIÁ]])</f>
        <v>0</v>
      </c>
      <c r="U729" s="45">
        <f t="shared" si="47"/>
        <v>0</v>
      </c>
      <c r="V729" s="32">
        <f t="shared" si="48"/>
        <v>0</v>
      </c>
      <c r="W729" s="45">
        <f>Table01[[#This Row],[THÀNH TIỀN FAST]]-Table01[[#This Row],[THÀNH TIỀN]]</f>
        <v>0</v>
      </c>
      <c r="X729" s="46" t="b">
        <f>Table01[[#This Row],[ĐG FAST]]=Table01[[#This Row],[ĐƠN GIÁ]]</f>
        <v>1</v>
      </c>
      <c r="Y729" s="47" t="b">
        <f>Table01[[#This Row],[THÀNH TIỀN FAST]]=Table01[[#This Row],[THÀNH TIỀN]]</f>
        <v>1</v>
      </c>
      <c r="Z729" s="48"/>
    </row>
    <row r="730" spans="13:26" x14ac:dyDescent="0.2">
      <c r="M730" s="55">
        <f t="shared" si="45"/>
        <v>0</v>
      </c>
      <c r="N730" s="21" t="e">
        <f>VLOOKUP(I730,'MÃ '!$A$2:$E$1048576,4,0)</f>
        <v>#N/A</v>
      </c>
      <c r="O730" s="21" t="e">
        <f>VLOOKUP(I730,'MÃ '!$A$2:$E$1048576,5,0)</f>
        <v>#N/A</v>
      </c>
      <c r="P730" s="21" t="str">
        <f t="shared" si="46"/>
        <v>TSG01</v>
      </c>
      <c r="Q730" s="21" t="e">
        <f>DAY(Table01[[#This Row],[NGÀY]])&amp;Table01[[#This Row],[TSG01]]&amp;Table01[[#This Row],[MÃ FAST]]</f>
        <v>#N/A</v>
      </c>
      <c r="R730" s="21" t="e">
        <f>COUNTIF($Q$7:Q730,Q730)&amp;Q730</f>
        <v>#N/A</v>
      </c>
      <c r="S730" s="44">
        <f>IFERROR(VLOOKUP(R730,Table1[[ct2]:[Số lượng]],13,0),0)</f>
        <v>0</v>
      </c>
      <c r="T730" s="45">
        <f>IFERROR(VLOOKUP(R730,Table1[[ct2]:[Giá]],14,0),Table01[[#This Row],[ĐƠN GIÁ]])</f>
        <v>0</v>
      </c>
      <c r="U730" s="45">
        <f t="shared" si="47"/>
        <v>0</v>
      </c>
      <c r="V730" s="32">
        <f t="shared" si="48"/>
        <v>0</v>
      </c>
      <c r="W730" s="45">
        <f>Table01[[#This Row],[THÀNH TIỀN FAST]]-Table01[[#This Row],[THÀNH TIỀN]]</f>
        <v>0</v>
      </c>
      <c r="X730" s="46" t="b">
        <f>Table01[[#This Row],[ĐG FAST]]=Table01[[#This Row],[ĐƠN GIÁ]]</f>
        <v>1</v>
      </c>
      <c r="Y730" s="47" t="b">
        <f>Table01[[#This Row],[THÀNH TIỀN FAST]]=Table01[[#This Row],[THÀNH TIỀN]]</f>
        <v>1</v>
      </c>
      <c r="Z730" s="48"/>
    </row>
    <row r="731" spans="13:26" x14ac:dyDescent="0.2">
      <c r="M731" s="55">
        <f t="shared" si="45"/>
        <v>0</v>
      </c>
      <c r="N731" s="21" t="e">
        <f>VLOOKUP(I731,'MÃ '!$A$2:$E$1048576,4,0)</f>
        <v>#N/A</v>
      </c>
      <c r="O731" s="21" t="e">
        <f>VLOOKUP(I731,'MÃ '!$A$2:$E$1048576,5,0)</f>
        <v>#N/A</v>
      </c>
      <c r="P731" s="21" t="str">
        <f t="shared" si="46"/>
        <v>TSG01</v>
      </c>
      <c r="Q731" s="21" t="e">
        <f>DAY(Table01[[#This Row],[NGÀY]])&amp;Table01[[#This Row],[TSG01]]&amp;Table01[[#This Row],[MÃ FAST]]</f>
        <v>#N/A</v>
      </c>
      <c r="R731" s="21" t="e">
        <f>COUNTIF($Q$7:Q731,Q731)&amp;Q731</f>
        <v>#N/A</v>
      </c>
      <c r="S731" s="44">
        <f>IFERROR(VLOOKUP(R731,Table1[[ct2]:[Số lượng]],13,0),0)</f>
        <v>0</v>
      </c>
      <c r="T731" s="45">
        <f>IFERROR(VLOOKUP(R731,Table1[[ct2]:[Giá]],14,0),Table01[[#This Row],[ĐƠN GIÁ]])</f>
        <v>0</v>
      </c>
      <c r="U731" s="45">
        <f t="shared" si="47"/>
        <v>0</v>
      </c>
      <c r="V731" s="32">
        <f t="shared" si="48"/>
        <v>0</v>
      </c>
      <c r="W731" s="45">
        <f>Table01[[#This Row],[THÀNH TIỀN FAST]]-Table01[[#This Row],[THÀNH TIỀN]]</f>
        <v>0</v>
      </c>
      <c r="X731" s="46" t="b">
        <f>Table01[[#This Row],[ĐG FAST]]=Table01[[#This Row],[ĐƠN GIÁ]]</f>
        <v>1</v>
      </c>
      <c r="Y731" s="47" t="b">
        <f>Table01[[#This Row],[THÀNH TIỀN FAST]]=Table01[[#This Row],[THÀNH TIỀN]]</f>
        <v>1</v>
      </c>
      <c r="Z731" s="48"/>
    </row>
    <row r="732" spans="13:26" x14ac:dyDescent="0.2">
      <c r="M732" s="55">
        <f t="shared" si="45"/>
        <v>0</v>
      </c>
      <c r="N732" s="21" t="e">
        <f>VLOOKUP(I732,'MÃ '!$A$2:$E$1048576,4,0)</f>
        <v>#N/A</v>
      </c>
      <c r="O732" s="21" t="e">
        <f>VLOOKUP(I732,'MÃ '!$A$2:$E$1048576,5,0)</f>
        <v>#N/A</v>
      </c>
      <c r="P732" s="21" t="str">
        <f t="shared" si="46"/>
        <v>TSG01</v>
      </c>
      <c r="Q732" s="21" t="e">
        <f>DAY(Table01[[#This Row],[NGÀY]])&amp;Table01[[#This Row],[TSG01]]&amp;Table01[[#This Row],[MÃ FAST]]</f>
        <v>#N/A</v>
      </c>
      <c r="R732" s="21" t="e">
        <f>COUNTIF($Q$7:Q732,Q732)&amp;Q732</f>
        <v>#N/A</v>
      </c>
      <c r="S732" s="44">
        <f>IFERROR(VLOOKUP(R732,Table1[[ct2]:[Số lượng]],13,0),0)</f>
        <v>0</v>
      </c>
      <c r="T732" s="45">
        <f>IFERROR(VLOOKUP(R732,Table1[[ct2]:[Giá]],14,0),Table01[[#This Row],[ĐƠN GIÁ]])</f>
        <v>0</v>
      </c>
      <c r="U732" s="45">
        <f t="shared" si="47"/>
        <v>0</v>
      </c>
      <c r="V732" s="32">
        <f t="shared" si="48"/>
        <v>0</v>
      </c>
      <c r="W732" s="45">
        <f>Table01[[#This Row],[THÀNH TIỀN FAST]]-Table01[[#This Row],[THÀNH TIỀN]]</f>
        <v>0</v>
      </c>
      <c r="X732" s="46" t="b">
        <f>Table01[[#This Row],[ĐG FAST]]=Table01[[#This Row],[ĐƠN GIÁ]]</f>
        <v>1</v>
      </c>
      <c r="Y732" s="47" t="b">
        <f>Table01[[#This Row],[THÀNH TIỀN FAST]]=Table01[[#This Row],[THÀNH TIỀN]]</f>
        <v>1</v>
      </c>
      <c r="Z732" s="48"/>
    </row>
    <row r="733" spans="13:26" x14ac:dyDescent="0.2">
      <c r="M733" s="55">
        <f t="shared" si="45"/>
        <v>0</v>
      </c>
      <c r="N733" s="21" t="e">
        <f>VLOOKUP(I733,'MÃ '!$A$2:$E$1048576,4,0)</f>
        <v>#N/A</v>
      </c>
      <c r="O733" s="21" t="e">
        <f>VLOOKUP(I733,'MÃ '!$A$2:$E$1048576,5,0)</f>
        <v>#N/A</v>
      </c>
      <c r="P733" s="21" t="str">
        <f t="shared" si="46"/>
        <v>TSG01</v>
      </c>
      <c r="Q733" s="21" t="e">
        <f>DAY(Table01[[#This Row],[NGÀY]])&amp;Table01[[#This Row],[TSG01]]&amp;Table01[[#This Row],[MÃ FAST]]</f>
        <v>#N/A</v>
      </c>
      <c r="R733" s="21" t="e">
        <f>COUNTIF($Q$7:Q733,Q733)&amp;Q733</f>
        <v>#N/A</v>
      </c>
      <c r="S733" s="44">
        <f>IFERROR(VLOOKUP(R733,Table1[[ct2]:[Số lượng]],13,0),0)</f>
        <v>0</v>
      </c>
      <c r="T733" s="45">
        <f>IFERROR(VLOOKUP(R733,Table1[[ct2]:[Giá]],14,0),Table01[[#This Row],[ĐƠN GIÁ]])</f>
        <v>0</v>
      </c>
      <c r="U733" s="45">
        <f t="shared" si="47"/>
        <v>0</v>
      </c>
      <c r="V733" s="32">
        <f t="shared" si="48"/>
        <v>0</v>
      </c>
      <c r="W733" s="45">
        <f>Table01[[#This Row],[THÀNH TIỀN FAST]]-Table01[[#This Row],[THÀNH TIỀN]]</f>
        <v>0</v>
      </c>
      <c r="X733" s="46" t="b">
        <f>Table01[[#This Row],[ĐG FAST]]=Table01[[#This Row],[ĐƠN GIÁ]]</f>
        <v>1</v>
      </c>
      <c r="Y733" s="47" t="b">
        <f>Table01[[#This Row],[THÀNH TIỀN FAST]]=Table01[[#This Row],[THÀNH TIỀN]]</f>
        <v>1</v>
      </c>
      <c r="Z733" s="48"/>
    </row>
    <row r="734" spans="13:26" x14ac:dyDescent="0.2">
      <c r="M734" s="55">
        <f t="shared" si="45"/>
        <v>0</v>
      </c>
      <c r="N734" s="21" t="e">
        <f>VLOOKUP(I734,'MÃ '!$A$2:$E$1048576,4,0)</f>
        <v>#N/A</v>
      </c>
      <c r="O734" s="21" t="e">
        <f>VLOOKUP(I734,'MÃ '!$A$2:$E$1048576,5,0)</f>
        <v>#N/A</v>
      </c>
      <c r="P734" s="21" t="str">
        <f t="shared" si="46"/>
        <v>TSG01</v>
      </c>
      <c r="Q734" s="21" t="e">
        <f>DAY(Table01[[#This Row],[NGÀY]])&amp;Table01[[#This Row],[TSG01]]&amp;Table01[[#This Row],[MÃ FAST]]</f>
        <v>#N/A</v>
      </c>
      <c r="R734" s="21" t="e">
        <f>COUNTIF($Q$7:Q734,Q734)&amp;Q734</f>
        <v>#N/A</v>
      </c>
      <c r="S734" s="44">
        <f>IFERROR(VLOOKUP(R734,Table1[[ct2]:[Số lượng]],13,0),0)</f>
        <v>0</v>
      </c>
      <c r="T734" s="45">
        <f>IFERROR(VLOOKUP(R734,Table1[[ct2]:[Giá]],14,0),Table01[[#This Row],[ĐƠN GIÁ]])</f>
        <v>0</v>
      </c>
      <c r="U734" s="45">
        <f t="shared" si="47"/>
        <v>0</v>
      </c>
      <c r="V734" s="32">
        <f t="shared" si="48"/>
        <v>0</v>
      </c>
      <c r="W734" s="45">
        <f>Table01[[#This Row],[THÀNH TIỀN FAST]]-Table01[[#This Row],[THÀNH TIỀN]]</f>
        <v>0</v>
      </c>
      <c r="X734" s="46" t="b">
        <f>Table01[[#This Row],[ĐG FAST]]=Table01[[#This Row],[ĐƠN GIÁ]]</f>
        <v>1</v>
      </c>
      <c r="Y734" s="47" t="b">
        <f>Table01[[#This Row],[THÀNH TIỀN FAST]]=Table01[[#This Row],[THÀNH TIỀN]]</f>
        <v>1</v>
      </c>
      <c r="Z734" s="48"/>
    </row>
    <row r="735" spans="13:26" x14ac:dyDescent="0.2">
      <c r="M735" s="55">
        <f t="shared" si="45"/>
        <v>0</v>
      </c>
      <c r="N735" s="21" t="e">
        <f>VLOOKUP(I735,'MÃ '!$A$2:$E$1048576,4,0)</f>
        <v>#N/A</v>
      </c>
      <c r="O735" s="21" t="e">
        <f>VLOOKUP(I735,'MÃ '!$A$2:$E$1048576,5,0)</f>
        <v>#N/A</v>
      </c>
      <c r="P735" s="21" t="str">
        <f t="shared" si="46"/>
        <v>TSG01</v>
      </c>
      <c r="Q735" s="21" t="e">
        <f>DAY(Table01[[#This Row],[NGÀY]])&amp;Table01[[#This Row],[TSG01]]&amp;Table01[[#This Row],[MÃ FAST]]</f>
        <v>#N/A</v>
      </c>
      <c r="R735" s="21" t="e">
        <f>COUNTIF($Q$7:Q735,Q735)&amp;Q735</f>
        <v>#N/A</v>
      </c>
      <c r="S735" s="44">
        <f>IFERROR(VLOOKUP(R735,Table1[[ct2]:[Số lượng]],13,0),0)</f>
        <v>0</v>
      </c>
      <c r="T735" s="45">
        <f>IFERROR(VLOOKUP(R735,Table1[[ct2]:[Giá]],14,0),Table01[[#This Row],[ĐƠN GIÁ]])</f>
        <v>0</v>
      </c>
      <c r="U735" s="45">
        <f t="shared" si="47"/>
        <v>0</v>
      </c>
      <c r="V735" s="32">
        <f t="shared" si="48"/>
        <v>0</v>
      </c>
      <c r="W735" s="45">
        <f>Table01[[#This Row],[THÀNH TIỀN FAST]]-Table01[[#This Row],[THÀNH TIỀN]]</f>
        <v>0</v>
      </c>
      <c r="X735" s="46" t="b">
        <f>Table01[[#This Row],[ĐG FAST]]=Table01[[#This Row],[ĐƠN GIÁ]]</f>
        <v>1</v>
      </c>
      <c r="Y735" s="47" t="b">
        <f>Table01[[#This Row],[THÀNH TIỀN FAST]]=Table01[[#This Row],[THÀNH TIỀN]]</f>
        <v>1</v>
      </c>
      <c r="Z735" s="48"/>
    </row>
    <row r="736" spans="13:26" x14ac:dyDescent="0.2">
      <c r="M736" s="55">
        <f t="shared" si="45"/>
        <v>0</v>
      </c>
      <c r="N736" s="21" t="e">
        <f>VLOOKUP(I736,'MÃ '!$A$2:$E$1048576,4,0)</f>
        <v>#N/A</v>
      </c>
      <c r="O736" s="21" t="e">
        <f>VLOOKUP(I736,'MÃ '!$A$2:$E$1048576,5,0)</f>
        <v>#N/A</v>
      </c>
      <c r="P736" s="21" t="str">
        <f t="shared" si="46"/>
        <v>TSG01</v>
      </c>
      <c r="Q736" s="21" t="e">
        <f>DAY(Table01[[#This Row],[NGÀY]])&amp;Table01[[#This Row],[TSG01]]&amp;Table01[[#This Row],[MÃ FAST]]</f>
        <v>#N/A</v>
      </c>
      <c r="R736" s="21" t="e">
        <f>COUNTIF($Q$7:Q736,Q736)&amp;Q736</f>
        <v>#N/A</v>
      </c>
      <c r="S736" s="44">
        <f>IFERROR(VLOOKUP(R736,Table1[[ct2]:[Số lượng]],13,0),0)</f>
        <v>0</v>
      </c>
      <c r="T736" s="45">
        <f>IFERROR(VLOOKUP(R736,Table1[[ct2]:[Giá]],14,0),Table01[[#This Row],[ĐƠN GIÁ]])</f>
        <v>0</v>
      </c>
      <c r="U736" s="45">
        <f t="shared" si="47"/>
        <v>0</v>
      </c>
      <c r="V736" s="32">
        <f t="shared" si="48"/>
        <v>0</v>
      </c>
      <c r="W736" s="45">
        <f>Table01[[#This Row],[THÀNH TIỀN FAST]]-Table01[[#This Row],[THÀNH TIỀN]]</f>
        <v>0</v>
      </c>
      <c r="X736" s="46" t="b">
        <f>Table01[[#This Row],[ĐG FAST]]=Table01[[#This Row],[ĐƠN GIÁ]]</f>
        <v>1</v>
      </c>
      <c r="Y736" s="47" t="b">
        <f>Table01[[#This Row],[THÀNH TIỀN FAST]]=Table01[[#This Row],[THÀNH TIỀN]]</f>
        <v>1</v>
      </c>
      <c r="Z736" s="48"/>
    </row>
    <row r="737" spans="13:26" x14ac:dyDescent="0.2">
      <c r="M737" s="55">
        <f t="shared" si="45"/>
        <v>0</v>
      </c>
      <c r="N737" s="21" t="e">
        <f>VLOOKUP(I737,'MÃ '!$A$2:$E$1048576,4,0)</f>
        <v>#N/A</v>
      </c>
      <c r="O737" s="21" t="e">
        <f>VLOOKUP(I737,'MÃ '!$A$2:$E$1048576,5,0)</f>
        <v>#N/A</v>
      </c>
      <c r="P737" s="21" t="str">
        <f t="shared" si="46"/>
        <v>TSG01</v>
      </c>
      <c r="Q737" s="21" t="e">
        <f>DAY(Table01[[#This Row],[NGÀY]])&amp;Table01[[#This Row],[TSG01]]&amp;Table01[[#This Row],[MÃ FAST]]</f>
        <v>#N/A</v>
      </c>
      <c r="R737" s="21" t="e">
        <f>COUNTIF($Q$7:Q737,Q737)&amp;Q737</f>
        <v>#N/A</v>
      </c>
      <c r="S737" s="44">
        <f>IFERROR(VLOOKUP(R737,Table1[[ct2]:[Số lượng]],13,0),0)</f>
        <v>0</v>
      </c>
      <c r="T737" s="45">
        <f>IFERROR(VLOOKUP(R737,Table1[[ct2]:[Giá]],14,0),Table01[[#This Row],[ĐƠN GIÁ]])</f>
        <v>0</v>
      </c>
      <c r="U737" s="45">
        <f t="shared" si="47"/>
        <v>0</v>
      </c>
      <c r="V737" s="32">
        <f t="shared" si="48"/>
        <v>0</v>
      </c>
      <c r="W737" s="45">
        <f>Table01[[#This Row],[THÀNH TIỀN FAST]]-Table01[[#This Row],[THÀNH TIỀN]]</f>
        <v>0</v>
      </c>
      <c r="X737" s="46" t="b">
        <f>Table01[[#This Row],[ĐG FAST]]=Table01[[#This Row],[ĐƠN GIÁ]]</f>
        <v>1</v>
      </c>
      <c r="Y737" s="47" t="b">
        <f>Table01[[#This Row],[THÀNH TIỀN FAST]]=Table01[[#This Row],[THÀNH TIỀN]]</f>
        <v>1</v>
      </c>
      <c r="Z737" s="48"/>
    </row>
    <row r="738" spans="13:26" x14ac:dyDescent="0.2">
      <c r="M738" s="55">
        <f t="shared" si="45"/>
        <v>0</v>
      </c>
      <c r="N738" s="21" t="e">
        <f>VLOOKUP(I738,'MÃ '!$A$2:$E$1048576,4,0)</f>
        <v>#N/A</v>
      </c>
      <c r="O738" s="21" t="e">
        <f>VLOOKUP(I738,'MÃ '!$A$2:$E$1048576,5,0)</f>
        <v>#N/A</v>
      </c>
      <c r="P738" s="21" t="str">
        <f t="shared" si="46"/>
        <v>TSG01</v>
      </c>
      <c r="Q738" s="21" t="e">
        <f>DAY(Table01[[#This Row],[NGÀY]])&amp;Table01[[#This Row],[TSG01]]&amp;Table01[[#This Row],[MÃ FAST]]</f>
        <v>#N/A</v>
      </c>
      <c r="R738" s="21" t="e">
        <f>COUNTIF($Q$7:Q738,Q738)&amp;Q738</f>
        <v>#N/A</v>
      </c>
      <c r="S738" s="44">
        <f>IFERROR(VLOOKUP(R738,Table1[[ct2]:[Số lượng]],13,0),0)</f>
        <v>0</v>
      </c>
      <c r="T738" s="45">
        <f>IFERROR(VLOOKUP(R738,Table1[[ct2]:[Giá]],14,0),Table01[[#This Row],[ĐƠN GIÁ]])</f>
        <v>0</v>
      </c>
      <c r="U738" s="45">
        <f t="shared" si="47"/>
        <v>0</v>
      </c>
      <c r="V738" s="32">
        <f t="shared" si="48"/>
        <v>0</v>
      </c>
      <c r="W738" s="45">
        <f>Table01[[#This Row],[THÀNH TIỀN FAST]]-Table01[[#This Row],[THÀNH TIỀN]]</f>
        <v>0</v>
      </c>
      <c r="X738" s="46" t="b">
        <f>Table01[[#This Row],[ĐG FAST]]=Table01[[#This Row],[ĐƠN GIÁ]]</f>
        <v>1</v>
      </c>
      <c r="Y738" s="47" t="b">
        <f>Table01[[#This Row],[THÀNH TIỀN FAST]]=Table01[[#This Row],[THÀNH TIỀN]]</f>
        <v>1</v>
      </c>
      <c r="Z738" s="48"/>
    </row>
    <row r="739" spans="13:26" x14ac:dyDescent="0.2">
      <c r="M739" s="55">
        <f t="shared" si="45"/>
        <v>0</v>
      </c>
      <c r="N739" s="21" t="e">
        <f>VLOOKUP(I739,'MÃ '!$A$2:$E$1048576,4,0)</f>
        <v>#N/A</v>
      </c>
      <c r="O739" s="21" t="e">
        <f>VLOOKUP(I739,'MÃ '!$A$2:$E$1048576,5,0)</f>
        <v>#N/A</v>
      </c>
      <c r="P739" s="21" t="str">
        <f t="shared" si="46"/>
        <v>TSG01</v>
      </c>
      <c r="Q739" s="21" t="e">
        <f>DAY(Table01[[#This Row],[NGÀY]])&amp;Table01[[#This Row],[TSG01]]&amp;Table01[[#This Row],[MÃ FAST]]</f>
        <v>#N/A</v>
      </c>
      <c r="R739" s="21" t="e">
        <f>COUNTIF($Q$7:Q739,Q739)&amp;Q739</f>
        <v>#N/A</v>
      </c>
      <c r="S739" s="44">
        <f>IFERROR(VLOOKUP(R739,Table1[[ct2]:[Số lượng]],13,0),0)</f>
        <v>0</v>
      </c>
      <c r="T739" s="45">
        <f>IFERROR(VLOOKUP(R739,Table1[[ct2]:[Giá]],14,0),Table01[[#This Row],[ĐƠN GIÁ]])</f>
        <v>0</v>
      </c>
      <c r="U739" s="45">
        <f t="shared" si="47"/>
        <v>0</v>
      </c>
      <c r="V739" s="32">
        <f t="shared" si="48"/>
        <v>0</v>
      </c>
      <c r="W739" s="45">
        <f>Table01[[#This Row],[THÀNH TIỀN FAST]]-Table01[[#This Row],[THÀNH TIỀN]]</f>
        <v>0</v>
      </c>
      <c r="X739" s="46" t="b">
        <f>Table01[[#This Row],[ĐG FAST]]=Table01[[#This Row],[ĐƠN GIÁ]]</f>
        <v>1</v>
      </c>
      <c r="Y739" s="47" t="b">
        <f>Table01[[#This Row],[THÀNH TIỀN FAST]]=Table01[[#This Row],[THÀNH TIỀN]]</f>
        <v>1</v>
      </c>
      <c r="Z739" s="48"/>
    </row>
    <row r="740" spans="13:26" x14ac:dyDescent="0.2">
      <c r="M740" s="55">
        <f t="shared" si="45"/>
        <v>0</v>
      </c>
      <c r="N740" s="21" t="e">
        <f>VLOOKUP(I740,'MÃ '!$A$2:$E$1048576,4,0)</f>
        <v>#N/A</v>
      </c>
      <c r="O740" s="21" t="e">
        <f>VLOOKUP(I740,'MÃ '!$A$2:$E$1048576,5,0)</f>
        <v>#N/A</v>
      </c>
      <c r="P740" s="21" t="str">
        <f t="shared" si="46"/>
        <v>TSG01</v>
      </c>
      <c r="Q740" s="21" t="e">
        <f>DAY(Table01[[#This Row],[NGÀY]])&amp;Table01[[#This Row],[TSG01]]&amp;Table01[[#This Row],[MÃ FAST]]</f>
        <v>#N/A</v>
      </c>
      <c r="R740" s="21" t="e">
        <f>COUNTIF($Q$7:Q740,Q740)&amp;Q740</f>
        <v>#N/A</v>
      </c>
      <c r="S740" s="44">
        <f>IFERROR(VLOOKUP(R740,Table1[[ct2]:[Số lượng]],13,0),0)</f>
        <v>0</v>
      </c>
      <c r="T740" s="45">
        <f>IFERROR(VLOOKUP(R740,Table1[[ct2]:[Giá]],14,0),Table01[[#This Row],[ĐƠN GIÁ]])</f>
        <v>0</v>
      </c>
      <c r="U740" s="45">
        <f t="shared" si="47"/>
        <v>0</v>
      </c>
      <c r="V740" s="32">
        <f t="shared" si="48"/>
        <v>0</v>
      </c>
      <c r="W740" s="45">
        <f>Table01[[#This Row],[THÀNH TIỀN FAST]]-Table01[[#This Row],[THÀNH TIỀN]]</f>
        <v>0</v>
      </c>
      <c r="X740" s="46" t="b">
        <f>Table01[[#This Row],[ĐG FAST]]=Table01[[#This Row],[ĐƠN GIÁ]]</f>
        <v>1</v>
      </c>
      <c r="Y740" s="47" t="b">
        <f>Table01[[#This Row],[THÀNH TIỀN FAST]]=Table01[[#This Row],[THÀNH TIỀN]]</f>
        <v>1</v>
      </c>
      <c r="Z740" s="48"/>
    </row>
    <row r="741" spans="13:26" x14ac:dyDescent="0.2">
      <c r="M741" s="55">
        <f t="shared" si="45"/>
        <v>0</v>
      </c>
      <c r="N741" s="21" t="e">
        <f>VLOOKUP(I741,'MÃ '!$A$2:$E$1048576,4,0)</f>
        <v>#N/A</v>
      </c>
      <c r="O741" s="21" t="e">
        <f>VLOOKUP(I741,'MÃ '!$A$2:$E$1048576,5,0)</f>
        <v>#N/A</v>
      </c>
      <c r="P741" s="21" t="str">
        <f t="shared" si="46"/>
        <v>TSG01</v>
      </c>
      <c r="Q741" s="21" t="e">
        <f>DAY(Table01[[#This Row],[NGÀY]])&amp;Table01[[#This Row],[TSG01]]&amp;Table01[[#This Row],[MÃ FAST]]</f>
        <v>#N/A</v>
      </c>
      <c r="R741" s="21" t="e">
        <f>COUNTIF($Q$7:Q741,Q741)&amp;Q741</f>
        <v>#N/A</v>
      </c>
      <c r="S741" s="44">
        <f>IFERROR(VLOOKUP(R741,Table1[[ct2]:[Số lượng]],13,0),0)</f>
        <v>0</v>
      </c>
      <c r="T741" s="45">
        <f>IFERROR(VLOOKUP(R741,Table1[[ct2]:[Giá]],14,0),Table01[[#This Row],[ĐƠN GIÁ]])</f>
        <v>0</v>
      </c>
      <c r="U741" s="45">
        <f t="shared" si="47"/>
        <v>0</v>
      </c>
      <c r="V741" s="32">
        <f t="shared" si="48"/>
        <v>0</v>
      </c>
      <c r="W741" s="45">
        <f>Table01[[#This Row],[THÀNH TIỀN FAST]]-Table01[[#This Row],[THÀNH TIỀN]]</f>
        <v>0</v>
      </c>
      <c r="X741" s="46" t="b">
        <f>Table01[[#This Row],[ĐG FAST]]=Table01[[#This Row],[ĐƠN GIÁ]]</f>
        <v>1</v>
      </c>
      <c r="Y741" s="47" t="b">
        <f>Table01[[#This Row],[THÀNH TIỀN FAST]]=Table01[[#This Row],[THÀNH TIỀN]]</f>
        <v>1</v>
      </c>
      <c r="Z741" s="48"/>
    </row>
    <row r="742" spans="13:26" x14ac:dyDescent="0.2">
      <c r="M742" s="55">
        <f t="shared" si="45"/>
        <v>0</v>
      </c>
      <c r="N742" s="21" t="e">
        <f>VLOOKUP(I742,'MÃ '!$A$2:$E$1048576,4,0)</f>
        <v>#N/A</v>
      </c>
      <c r="O742" s="21" t="e">
        <f>VLOOKUP(I742,'MÃ '!$A$2:$E$1048576,5,0)</f>
        <v>#N/A</v>
      </c>
      <c r="P742" s="21" t="str">
        <f t="shared" si="46"/>
        <v>TSG01</v>
      </c>
      <c r="Q742" s="21" t="e">
        <f>DAY(Table01[[#This Row],[NGÀY]])&amp;Table01[[#This Row],[TSG01]]&amp;Table01[[#This Row],[MÃ FAST]]</f>
        <v>#N/A</v>
      </c>
      <c r="R742" s="21" t="e">
        <f>COUNTIF($Q$7:Q742,Q742)&amp;Q742</f>
        <v>#N/A</v>
      </c>
      <c r="S742" s="44">
        <f>IFERROR(VLOOKUP(R742,Table1[[ct2]:[Số lượng]],13,0),0)</f>
        <v>0</v>
      </c>
      <c r="T742" s="45">
        <f>IFERROR(VLOOKUP(R742,Table1[[ct2]:[Giá]],14,0),Table01[[#This Row],[ĐƠN GIÁ]])</f>
        <v>0</v>
      </c>
      <c r="U742" s="45">
        <f t="shared" si="47"/>
        <v>0</v>
      </c>
      <c r="V742" s="32">
        <f t="shared" si="48"/>
        <v>0</v>
      </c>
      <c r="W742" s="45">
        <f>Table01[[#This Row],[THÀNH TIỀN FAST]]-Table01[[#This Row],[THÀNH TIỀN]]</f>
        <v>0</v>
      </c>
      <c r="X742" s="46" t="b">
        <f>Table01[[#This Row],[ĐG FAST]]=Table01[[#This Row],[ĐƠN GIÁ]]</f>
        <v>1</v>
      </c>
      <c r="Y742" s="47" t="b">
        <f>Table01[[#This Row],[THÀNH TIỀN FAST]]=Table01[[#This Row],[THÀNH TIỀN]]</f>
        <v>1</v>
      </c>
      <c r="Z742" s="48"/>
    </row>
    <row r="743" spans="13:26" x14ac:dyDescent="0.2">
      <c r="M743" s="55">
        <f t="shared" si="45"/>
        <v>0</v>
      </c>
      <c r="N743" s="21" t="e">
        <f>VLOOKUP(I743,'MÃ '!$A$2:$E$1048576,4,0)</f>
        <v>#N/A</v>
      </c>
      <c r="O743" s="21" t="e">
        <f>VLOOKUP(I743,'MÃ '!$A$2:$E$1048576,5,0)</f>
        <v>#N/A</v>
      </c>
      <c r="P743" s="21" t="str">
        <f t="shared" si="46"/>
        <v>TSG01</v>
      </c>
      <c r="Q743" s="21" t="e">
        <f>DAY(Table01[[#This Row],[NGÀY]])&amp;Table01[[#This Row],[TSG01]]&amp;Table01[[#This Row],[MÃ FAST]]</f>
        <v>#N/A</v>
      </c>
      <c r="R743" s="21" t="e">
        <f>COUNTIF($Q$7:Q743,Q743)&amp;Q743</f>
        <v>#N/A</v>
      </c>
      <c r="S743" s="44">
        <f>IFERROR(VLOOKUP(R743,Table1[[ct2]:[Số lượng]],13,0),0)</f>
        <v>0</v>
      </c>
      <c r="T743" s="45">
        <f>IFERROR(VLOOKUP(R743,Table1[[ct2]:[Giá]],14,0),Table01[[#This Row],[ĐƠN GIÁ]])</f>
        <v>0</v>
      </c>
      <c r="U743" s="45">
        <f t="shared" si="47"/>
        <v>0</v>
      </c>
      <c r="V743" s="32">
        <f t="shared" si="48"/>
        <v>0</v>
      </c>
      <c r="W743" s="45">
        <f>Table01[[#This Row],[THÀNH TIỀN FAST]]-Table01[[#This Row],[THÀNH TIỀN]]</f>
        <v>0</v>
      </c>
      <c r="X743" s="46" t="b">
        <f>Table01[[#This Row],[ĐG FAST]]=Table01[[#This Row],[ĐƠN GIÁ]]</f>
        <v>1</v>
      </c>
      <c r="Y743" s="47" t="b">
        <f>Table01[[#This Row],[THÀNH TIỀN FAST]]=Table01[[#This Row],[THÀNH TIỀN]]</f>
        <v>1</v>
      </c>
      <c r="Z743" s="48"/>
    </row>
    <row r="744" spans="13:26" x14ac:dyDescent="0.2">
      <c r="M744" s="55">
        <f t="shared" si="45"/>
        <v>0</v>
      </c>
      <c r="N744" s="21" t="e">
        <f>VLOOKUP(I744,'MÃ '!$A$2:$E$1048576,4,0)</f>
        <v>#N/A</v>
      </c>
      <c r="O744" s="21" t="e">
        <f>VLOOKUP(I744,'MÃ '!$A$2:$E$1048576,5,0)</f>
        <v>#N/A</v>
      </c>
      <c r="P744" s="21" t="str">
        <f t="shared" si="46"/>
        <v>TSG01</v>
      </c>
      <c r="Q744" s="21" t="e">
        <f>DAY(Table01[[#This Row],[NGÀY]])&amp;Table01[[#This Row],[TSG01]]&amp;Table01[[#This Row],[MÃ FAST]]</f>
        <v>#N/A</v>
      </c>
      <c r="R744" s="21" t="e">
        <f>COUNTIF($Q$7:Q744,Q744)&amp;Q744</f>
        <v>#N/A</v>
      </c>
      <c r="S744" s="44">
        <f>IFERROR(VLOOKUP(R744,Table1[[ct2]:[Số lượng]],13,0),0)</f>
        <v>0</v>
      </c>
      <c r="T744" s="45">
        <f>IFERROR(VLOOKUP(R744,Table1[[ct2]:[Giá]],14,0),Table01[[#This Row],[ĐƠN GIÁ]])</f>
        <v>0</v>
      </c>
      <c r="U744" s="45">
        <f t="shared" si="47"/>
        <v>0</v>
      </c>
      <c r="V744" s="32">
        <f t="shared" si="48"/>
        <v>0</v>
      </c>
      <c r="W744" s="45">
        <f>Table01[[#This Row],[THÀNH TIỀN FAST]]-Table01[[#This Row],[THÀNH TIỀN]]</f>
        <v>0</v>
      </c>
      <c r="X744" s="46" t="b">
        <f>Table01[[#This Row],[ĐG FAST]]=Table01[[#This Row],[ĐƠN GIÁ]]</f>
        <v>1</v>
      </c>
      <c r="Y744" s="47" t="b">
        <f>Table01[[#This Row],[THÀNH TIỀN FAST]]=Table01[[#This Row],[THÀNH TIỀN]]</f>
        <v>1</v>
      </c>
      <c r="Z744" s="48"/>
    </row>
    <row r="745" spans="13:26" x14ac:dyDescent="0.2">
      <c r="M745" s="55">
        <f t="shared" si="45"/>
        <v>0</v>
      </c>
      <c r="N745" s="21" t="e">
        <f>VLOOKUP(I745,'MÃ '!$A$2:$E$1048576,4,0)</f>
        <v>#N/A</v>
      </c>
      <c r="O745" s="21" t="e">
        <f>VLOOKUP(I745,'MÃ '!$A$2:$E$1048576,5,0)</f>
        <v>#N/A</v>
      </c>
      <c r="P745" s="21" t="str">
        <f t="shared" si="46"/>
        <v>TSG01</v>
      </c>
      <c r="Q745" s="21" t="e">
        <f>DAY(Table01[[#This Row],[NGÀY]])&amp;Table01[[#This Row],[TSG01]]&amp;Table01[[#This Row],[MÃ FAST]]</f>
        <v>#N/A</v>
      </c>
      <c r="R745" s="21" t="e">
        <f>COUNTIF($Q$7:Q745,Q745)&amp;Q745</f>
        <v>#N/A</v>
      </c>
      <c r="S745" s="44">
        <f>IFERROR(VLOOKUP(R745,Table1[[ct2]:[Số lượng]],13,0),0)</f>
        <v>0</v>
      </c>
      <c r="T745" s="45">
        <f>IFERROR(VLOOKUP(R745,Table1[[ct2]:[Giá]],14,0),Table01[[#This Row],[ĐƠN GIÁ]])</f>
        <v>0</v>
      </c>
      <c r="U745" s="45">
        <f t="shared" si="47"/>
        <v>0</v>
      </c>
      <c r="V745" s="32">
        <f t="shared" si="48"/>
        <v>0</v>
      </c>
      <c r="W745" s="45">
        <f>Table01[[#This Row],[THÀNH TIỀN FAST]]-Table01[[#This Row],[THÀNH TIỀN]]</f>
        <v>0</v>
      </c>
      <c r="X745" s="46" t="b">
        <f>Table01[[#This Row],[ĐG FAST]]=Table01[[#This Row],[ĐƠN GIÁ]]</f>
        <v>1</v>
      </c>
      <c r="Y745" s="47" t="b">
        <f>Table01[[#This Row],[THÀNH TIỀN FAST]]=Table01[[#This Row],[THÀNH TIỀN]]</f>
        <v>1</v>
      </c>
      <c r="Z745" s="48"/>
    </row>
    <row r="746" spans="13:26" x14ac:dyDescent="0.2">
      <c r="M746" s="55">
        <f t="shared" si="45"/>
        <v>0</v>
      </c>
      <c r="N746" s="21" t="e">
        <f>VLOOKUP(I746,'MÃ '!$A$2:$E$1048576,4,0)</f>
        <v>#N/A</v>
      </c>
      <c r="O746" s="21" t="e">
        <f>VLOOKUP(I746,'MÃ '!$A$2:$E$1048576,5,0)</f>
        <v>#N/A</v>
      </c>
      <c r="P746" s="21" t="str">
        <f t="shared" si="46"/>
        <v>TSG01</v>
      </c>
      <c r="Q746" s="21" t="e">
        <f>DAY(Table01[[#This Row],[NGÀY]])&amp;Table01[[#This Row],[TSG01]]&amp;Table01[[#This Row],[MÃ FAST]]</f>
        <v>#N/A</v>
      </c>
      <c r="R746" s="21" t="e">
        <f>COUNTIF($Q$7:Q746,Q746)&amp;Q746</f>
        <v>#N/A</v>
      </c>
      <c r="S746" s="44">
        <f>IFERROR(VLOOKUP(R746,Table1[[ct2]:[Số lượng]],13,0),0)</f>
        <v>0</v>
      </c>
      <c r="T746" s="45">
        <f>IFERROR(VLOOKUP(R746,Table1[[ct2]:[Giá]],14,0),Table01[[#This Row],[ĐƠN GIÁ]])</f>
        <v>0</v>
      </c>
      <c r="U746" s="45">
        <f t="shared" si="47"/>
        <v>0</v>
      </c>
      <c r="V746" s="32">
        <f t="shared" si="48"/>
        <v>0</v>
      </c>
      <c r="W746" s="45">
        <f>Table01[[#This Row],[THÀNH TIỀN FAST]]-Table01[[#This Row],[THÀNH TIỀN]]</f>
        <v>0</v>
      </c>
      <c r="X746" s="46" t="b">
        <f>Table01[[#This Row],[ĐG FAST]]=Table01[[#This Row],[ĐƠN GIÁ]]</f>
        <v>1</v>
      </c>
      <c r="Y746" s="47" t="b">
        <f>Table01[[#This Row],[THÀNH TIỀN FAST]]=Table01[[#This Row],[THÀNH TIỀN]]</f>
        <v>1</v>
      </c>
      <c r="Z746" s="48"/>
    </row>
    <row r="747" spans="13:26" x14ac:dyDescent="0.2">
      <c r="M747" s="55">
        <f t="shared" si="45"/>
        <v>0</v>
      </c>
      <c r="N747" s="21" t="e">
        <f>VLOOKUP(I747,'MÃ '!$A$2:$E$1048576,4,0)</f>
        <v>#N/A</v>
      </c>
      <c r="O747" s="21" t="e">
        <f>VLOOKUP(I747,'MÃ '!$A$2:$E$1048576,5,0)</f>
        <v>#N/A</v>
      </c>
      <c r="P747" s="21" t="str">
        <f t="shared" si="46"/>
        <v>TSG01</v>
      </c>
      <c r="Q747" s="21" t="e">
        <f>DAY(Table01[[#This Row],[NGÀY]])&amp;Table01[[#This Row],[TSG01]]&amp;Table01[[#This Row],[MÃ FAST]]</f>
        <v>#N/A</v>
      </c>
      <c r="R747" s="21" t="e">
        <f>COUNTIF($Q$7:Q747,Q747)&amp;Q747</f>
        <v>#N/A</v>
      </c>
      <c r="S747" s="44">
        <f>IFERROR(VLOOKUP(R747,Table1[[ct2]:[Số lượng]],13,0),0)</f>
        <v>0</v>
      </c>
      <c r="T747" s="45">
        <f>IFERROR(VLOOKUP(R747,Table1[[ct2]:[Giá]],14,0),Table01[[#This Row],[ĐƠN GIÁ]])</f>
        <v>0</v>
      </c>
      <c r="U747" s="45">
        <f t="shared" si="47"/>
        <v>0</v>
      </c>
      <c r="V747" s="32">
        <f t="shared" si="48"/>
        <v>0</v>
      </c>
      <c r="W747" s="45">
        <f>Table01[[#This Row],[THÀNH TIỀN FAST]]-Table01[[#This Row],[THÀNH TIỀN]]</f>
        <v>0</v>
      </c>
      <c r="X747" s="46" t="b">
        <f>Table01[[#This Row],[ĐG FAST]]=Table01[[#This Row],[ĐƠN GIÁ]]</f>
        <v>1</v>
      </c>
      <c r="Y747" s="47" t="b">
        <f>Table01[[#This Row],[THÀNH TIỀN FAST]]=Table01[[#This Row],[THÀNH TIỀN]]</f>
        <v>1</v>
      </c>
      <c r="Z747" s="48"/>
    </row>
    <row r="748" spans="13:26" x14ac:dyDescent="0.2">
      <c r="M748" s="55">
        <f t="shared" si="45"/>
        <v>0</v>
      </c>
      <c r="N748" s="21" t="e">
        <f>VLOOKUP(I748,'MÃ '!$A$2:$E$1048576,4,0)</f>
        <v>#N/A</v>
      </c>
      <c r="O748" s="21" t="e">
        <f>VLOOKUP(I748,'MÃ '!$A$2:$E$1048576,5,0)</f>
        <v>#N/A</v>
      </c>
      <c r="P748" s="21" t="str">
        <f t="shared" si="46"/>
        <v>TSG01</v>
      </c>
      <c r="Q748" s="21" t="e">
        <f>DAY(Table01[[#This Row],[NGÀY]])&amp;Table01[[#This Row],[TSG01]]&amp;Table01[[#This Row],[MÃ FAST]]</f>
        <v>#N/A</v>
      </c>
      <c r="R748" s="21" t="e">
        <f>COUNTIF($Q$7:Q748,Q748)&amp;Q748</f>
        <v>#N/A</v>
      </c>
      <c r="S748" s="44">
        <f>IFERROR(VLOOKUP(R748,Table1[[ct2]:[Số lượng]],13,0),0)</f>
        <v>0</v>
      </c>
      <c r="T748" s="45">
        <f>IFERROR(VLOOKUP(R748,Table1[[ct2]:[Giá]],14,0),Table01[[#This Row],[ĐƠN GIÁ]])</f>
        <v>0</v>
      </c>
      <c r="U748" s="45">
        <f t="shared" si="47"/>
        <v>0</v>
      </c>
      <c r="V748" s="32">
        <f t="shared" si="48"/>
        <v>0</v>
      </c>
      <c r="W748" s="45">
        <f>Table01[[#This Row],[THÀNH TIỀN FAST]]-Table01[[#This Row],[THÀNH TIỀN]]</f>
        <v>0</v>
      </c>
      <c r="X748" s="46" t="b">
        <f>Table01[[#This Row],[ĐG FAST]]=Table01[[#This Row],[ĐƠN GIÁ]]</f>
        <v>1</v>
      </c>
      <c r="Y748" s="47" t="b">
        <f>Table01[[#This Row],[THÀNH TIỀN FAST]]=Table01[[#This Row],[THÀNH TIỀN]]</f>
        <v>1</v>
      </c>
      <c r="Z748" s="48"/>
    </row>
    <row r="749" spans="13:26" x14ac:dyDescent="0.2">
      <c r="M749" s="55">
        <f t="shared" si="45"/>
        <v>0</v>
      </c>
      <c r="N749" s="21" t="e">
        <f>VLOOKUP(I749,'MÃ '!$A$2:$E$1048576,4,0)</f>
        <v>#N/A</v>
      </c>
      <c r="O749" s="21" t="e">
        <f>VLOOKUP(I749,'MÃ '!$A$2:$E$1048576,5,0)</f>
        <v>#N/A</v>
      </c>
      <c r="P749" s="21" t="str">
        <f t="shared" si="46"/>
        <v>TSG01</v>
      </c>
      <c r="Q749" s="21" t="e">
        <f>DAY(Table01[[#This Row],[NGÀY]])&amp;Table01[[#This Row],[TSG01]]&amp;Table01[[#This Row],[MÃ FAST]]</f>
        <v>#N/A</v>
      </c>
      <c r="R749" s="21" t="e">
        <f>COUNTIF($Q$7:Q749,Q749)&amp;Q749</f>
        <v>#N/A</v>
      </c>
      <c r="S749" s="44">
        <f>IFERROR(VLOOKUP(R749,Table1[[ct2]:[Số lượng]],13,0),0)</f>
        <v>0</v>
      </c>
      <c r="T749" s="45">
        <f>IFERROR(VLOOKUP(R749,Table1[[ct2]:[Giá]],14,0),Table01[[#This Row],[ĐƠN GIÁ]])</f>
        <v>0</v>
      </c>
      <c r="U749" s="45">
        <f t="shared" si="47"/>
        <v>0</v>
      </c>
      <c r="V749" s="32">
        <f t="shared" si="48"/>
        <v>0</v>
      </c>
      <c r="W749" s="45">
        <f>Table01[[#This Row],[THÀNH TIỀN FAST]]-Table01[[#This Row],[THÀNH TIỀN]]</f>
        <v>0</v>
      </c>
      <c r="X749" s="46" t="b">
        <f>Table01[[#This Row],[ĐG FAST]]=Table01[[#This Row],[ĐƠN GIÁ]]</f>
        <v>1</v>
      </c>
      <c r="Y749" s="47" t="b">
        <f>Table01[[#This Row],[THÀNH TIỀN FAST]]=Table01[[#This Row],[THÀNH TIỀN]]</f>
        <v>1</v>
      </c>
      <c r="Z749" s="48"/>
    </row>
    <row r="750" spans="13:26" x14ac:dyDescent="0.2">
      <c r="M750" s="55">
        <f t="shared" si="45"/>
        <v>0</v>
      </c>
      <c r="N750" s="21" t="e">
        <f>VLOOKUP(I750,'MÃ '!$A$2:$E$1048576,4,0)</f>
        <v>#N/A</v>
      </c>
      <c r="O750" s="21" t="e">
        <f>VLOOKUP(I750,'MÃ '!$A$2:$E$1048576,5,0)</f>
        <v>#N/A</v>
      </c>
      <c r="P750" s="21" t="str">
        <f t="shared" si="46"/>
        <v>TSG01</v>
      </c>
      <c r="Q750" s="21" t="e">
        <f>DAY(Table01[[#This Row],[NGÀY]])&amp;Table01[[#This Row],[TSG01]]&amp;Table01[[#This Row],[MÃ FAST]]</f>
        <v>#N/A</v>
      </c>
      <c r="R750" s="21" t="e">
        <f>COUNTIF($Q$7:Q750,Q750)&amp;Q750</f>
        <v>#N/A</v>
      </c>
      <c r="S750" s="44">
        <f>IFERROR(VLOOKUP(R750,Table1[[ct2]:[Số lượng]],13,0),0)</f>
        <v>0</v>
      </c>
      <c r="T750" s="45">
        <f>IFERROR(VLOOKUP(R750,Table1[[ct2]:[Giá]],14,0),Table01[[#This Row],[ĐƠN GIÁ]])</f>
        <v>0</v>
      </c>
      <c r="U750" s="45">
        <f t="shared" si="47"/>
        <v>0</v>
      </c>
      <c r="V750" s="32">
        <f t="shared" si="48"/>
        <v>0</v>
      </c>
      <c r="W750" s="45">
        <f>Table01[[#This Row],[THÀNH TIỀN FAST]]-Table01[[#This Row],[THÀNH TIỀN]]</f>
        <v>0</v>
      </c>
      <c r="X750" s="46" t="b">
        <f>Table01[[#This Row],[ĐG FAST]]=Table01[[#This Row],[ĐƠN GIÁ]]</f>
        <v>1</v>
      </c>
      <c r="Y750" s="47" t="b">
        <f>Table01[[#This Row],[THÀNH TIỀN FAST]]=Table01[[#This Row],[THÀNH TIỀN]]</f>
        <v>1</v>
      </c>
      <c r="Z750" s="48"/>
    </row>
    <row r="751" spans="13:26" x14ac:dyDescent="0.2">
      <c r="M751" s="55">
        <f t="shared" si="45"/>
        <v>0</v>
      </c>
      <c r="N751" s="21" t="e">
        <f>VLOOKUP(I751,'MÃ '!$A$2:$E$1048576,4,0)</f>
        <v>#N/A</v>
      </c>
      <c r="O751" s="21" t="e">
        <f>VLOOKUP(I751,'MÃ '!$A$2:$E$1048576,5,0)</f>
        <v>#N/A</v>
      </c>
      <c r="P751" s="21" t="str">
        <f t="shared" si="46"/>
        <v>TSG01</v>
      </c>
      <c r="Q751" s="21" t="e">
        <f>DAY(Table01[[#This Row],[NGÀY]])&amp;Table01[[#This Row],[TSG01]]&amp;Table01[[#This Row],[MÃ FAST]]</f>
        <v>#N/A</v>
      </c>
      <c r="R751" s="21" t="e">
        <f>COUNTIF($Q$7:Q751,Q751)&amp;Q751</f>
        <v>#N/A</v>
      </c>
      <c r="S751" s="44">
        <f>IFERROR(VLOOKUP(R751,Table1[[ct2]:[Số lượng]],13,0),0)</f>
        <v>0</v>
      </c>
      <c r="T751" s="45">
        <f>IFERROR(VLOOKUP(R751,Table1[[ct2]:[Giá]],14,0),Table01[[#This Row],[ĐƠN GIÁ]])</f>
        <v>0</v>
      </c>
      <c r="U751" s="45">
        <f t="shared" si="47"/>
        <v>0</v>
      </c>
      <c r="V751" s="32">
        <f t="shared" si="48"/>
        <v>0</v>
      </c>
      <c r="W751" s="45">
        <f>Table01[[#This Row],[THÀNH TIỀN FAST]]-Table01[[#This Row],[THÀNH TIỀN]]</f>
        <v>0</v>
      </c>
      <c r="X751" s="46" t="b">
        <f>Table01[[#This Row],[ĐG FAST]]=Table01[[#This Row],[ĐƠN GIÁ]]</f>
        <v>1</v>
      </c>
      <c r="Y751" s="47" t="b">
        <f>Table01[[#This Row],[THÀNH TIỀN FAST]]=Table01[[#This Row],[THÀNH TIỀN]]</f>
        <v>1</v>
      </c>
      <c r="Z751" s="48"/>
    </row>
    <row r="752" spans="13:26" x14ac:dyDescent="0.2">
      <c r="M752" s="55">
        <f t="shared" si="45"/>
        <v>0</v>
      </c>
      <c r="N752" s="21" t="e">
        <f>VLOOKUP(I752,'MÃ '!$A$2:$E$1048576,4,0)</f>
        <v>#N/A</v>
      </c>
      <c r="O752" s="21" t="e">
        <f>VLOOKUP(I752,'MÃ '!$A$2:$E$1048576,5,0)</f>
        <v>#N/A</v>
      </c>
      <c r="P752" s="21" t="str">
        <f t="shared" si="46"/>
        <v>TSG01</v>
      </c>
      <c r="Q752" s="21" t="e">
        <f>DAY(Table01[[#This Row],[NGÀY]])&amp;Table01[[#This Row],[TSG01]]&amp;Table01[[#This Row],[MÃ FAST]]</f>
        <v>#N/A</v>
      </c>
      <c r="R752" s="21" t="e">
        <f>COUNTIF($Q$7:Q752,Q752)&amp;Q752</f>
        <v>#N/A</v>
      </c>
      <c r="S752" s="44">
        <f>IFERROR(VLOOKUP(R752,Table1[[ct2]:[Số lượng]],13,0),0)</f>
        <v>0</v>
      </c>
      <c r="T752" s="45">
        <f>IFERROR(VLOOKUP(R752,Table1[[ct2]:[Giá]],14,0),Table01[[#This Row],[ĐƠN GIÁ]])</f>
        <v>0</v>
      </c>
      <c r="U752" s="45">
        <f t="shared" si="47"/>
        <v>0</v>
      </c>
      <c r="V752" s="32">
        <f t="shared" si="48"/>
        <v>0</v>
      </c>
      <c r="W752" s="45">
        <f>Table01[[#This Row],[THÀNH TIỀN FAST]]-Table01[[#This Row],[THÀNH TIỀN]]</f>
        <v>0</v>
      </c>
      <c r="X752" s="46" t="b">
        <f>Table01[[#This Row],[ĐG FAST]]=Table01[[#This Row],[ĐƠN GIÁ]]</f>
        <v>1</v>
      </c>
      <c r="Y752" s="47" t="b">
        <f>Table01[[#This Row],[THÀNH TIỀN FAST]]=Table01[[#This Row],[THÀNH TIỀN]]</f>
        <v>1</v>
      </c>
      <c r="Z752" s="48"/>
    </row>
    <row r="753" spans="13:26" x14ac:dyDescent="0.2">
      <c r="M753" s="55">
        <f t="shared" si="45"/>
        <v>0</v>
      </c>
      <c r="N753" s="21" t="e">
        <f>VLOOKUP(I753,'MÃ '!$A$2:$E$1048576,4,0)</f>
        <v>#N/A</v>
      </c>
      <c r="O753" s="21" t="e">
        <f>VLOOKUP(I753,'MÃ '!$A$2:$E$1048576,5,0)</f>
        <v>#N/A</v>
      </c>
      <c r="P753" s="21" t="str">
        <f t="shared" si="46"/>
        <v>TSG01</v>
      </c>
      <c r="Q753" s="21" t="e">
        <f>DAY(Table01[[#This Row],[NGÀY]])&amp;Table01[[#This Row],[TSG01]]&amp;Table01[[#This Row],[MÃ FAST]]</f>
        <v>#N/A</v>
      </c>
      <c r="R753" s="21" t="e">
        <f>COUNTIF($Q$7:Q753,Q753)&amp;Q753</f>
        <v>#N/A</v>
      </c>
      <c r="S753" s="44">
        <f>IFERROR(VLOOKUP(R753,Table1[[ct2]:[Số lượng]],13,0),0)</f>
        <v>0</v>
      </c>
      <c r="T753" s="45">
        <f>IFERROR(VLOOKUP(R753,Table1[[ct2]:[Giá]],14,0),Table01[[#This Row],[ĐƠN GIÁ]])</f>
        <v>0</v>
      </c>
      <c r="U753" s="45">
        <f t="shared" si="47"/>
        <v>0</v>
      </c>
      <c r="V753" s="32">
        <f t="shared" si="48"/>
        <v>0</v>
      </c>
      <c r="W753" s="45">
        <f>Table01[[#This Row],[THÀNH TIỀN FAST]]-Table01[[#This Row],[THÀNH TIỀN]]</f>
        <v>0</v>
      </c>
      <c r="X753" s="46" t="b">
        <f>Table01[[#This Row],[ĐG FAST]]=Table01[[#This Row],[ĐƠN GIÁ]]</f>
        <v>1</v>
      </c>
      <c r="Y753" s="47" t="b">
        <f>Table01[[#This Row],[THÀNH TIỀN FAST]]=Table01[[#This Row],[THÀNH TIỀN]]</f>
        <v>1</v>
      </c>
      <c r="Z753" s="48"/>
    </row>
    <row r="754" spans="13:26" x14ac:dyDescent="0.2">
      <c r="M754" s="55">
        <f t="shared" si="45"/>
        <v>0</v>
      </c>
      <c r="N754" s="21" t="e">
        <f>VLOOKUP(I754,'MÃ '!$A$2:$E$1048576,4,0)</f>
        <v>#N/A</v>
      </c>
      <c r="O754" s="21" t="e">
        <f>VLOOKUP(I754,'MÃ '!$A$2:$E$1048576,5,0)</f>
        <v>#N/A</v>
      </c>
      <c r="P754" s="21" t="str">
        <f t="shared" si="46"/>
        <v>TSG01</v>
      </c>
      <c r="Q754" s="21" t="e">
        <f>DAY(Table01[[#This Row],[NGÀY]])&amp;Table01[[#This Row],[TSG01]]&amp;Table01[[#This Row],[MÃ FAST]]</f>
        <v>#N/A</v>
      </c>
      <c r="R754" s="21" t="e">
        <f>COUNTIF($Q$7:Q754,Q754)&amp;Q754</f>
        <v>#N/A</v>
      </c>
      <c r="S754" s="44">
        <f>IFERROR(VLOOKUP(R754,Table1[[ct2]:[Số lượng]],13,0),0)</f>
        <v>0</v>
      </c>
      <c r="T754" s="45">
        <f>IFERROR(VLOOKUP(R754,Table1[[ct2]:[Giá]],14,0),Table01[[#This Row],[ĐƠN GIÁ]])</f>
        <v>0</v>
      </c>
      <c r="U754" s="45">
        <f t="shared" si="47"/>
        <v>0</v>
      </c>
      <c r="V754" s="32">
        <f t="shared" si="48"/>
        <v>0</v>
      </c>
      <c r="W754" s="45">
        <f>Table01[[#This Row],[THÀNH TIỀN FAST]]-Table01[[#This Row],[THÀNH TIỀN]]</f>
        <v>0</v>
      </c>
      <c r="X754" s="46" t="b">
        <f>Table01[[#This Row],[ĐG FAST]]=Table01[[#This Row],[ĐƠN GIÁ]]</f>
        <v>1</v>
      </c>
      <c r="Y754" s="47" t="b">
        <f>Table01[[#This Row],[THÀNH TIỀN FAST]]=Table01[[#This Row],[THÀNH TIỀN]]</f>
        <v>1</v>
      </c>
      <c r="Z754" s="48"/>
    </row>
    <row r="755" spans="13:26" x14ac:dyDescent="0.2">
      <c r="M755" s="55">
        <f t="shared" si="45"/>
        <v>0</v>
      </c>
      <c r="N755" s="21" t="e">
        <f>VLOOKUP(I755,'MÃ '!$A$2:$E$1048576,4,0)</f>
        <v>#N/A</v>
      </c>
      <c r="O755" s="21" t="e">
        <f>VLOOKUP(I755,'MÃ '!$A$2:$E$1048576,5,0)</f>
        <v>#N/A</v>
      </c>
      <c r="P755" s="21" t="str">
        <f t="shared" si="46"/>
        <v>TSG01</v>
      </c>
      <c r="Q755" s="21" t="e">
        <f>DAY(Table01[[#This Row],[NGÀY]])&amp;Table01[[#This Row],[TSG01]]&amp;Table01[[#This Row],[MÃ FAST]]</f>
        <v>#N/A</v>
      </c>
      <c r="R755" s="21" t="e">
        <f>COUNTIF($Q$7:Q755,Q755)&amp;Q755</f>
        <v>#N/A</v>
      </c>
      <c r="S755" s="44">
        <f>IFERROR(VLOOKUP(R755,Table1[[ct2]:[Số lượng]],13,0),0)</f>
        <v>0</v>
      </c>
      <c r="T755" s="45">
        <f>IFERROR(VLOOKUP(R755,Table1[[ct2]:[Giá]],14,0),Table01[[#This Row],[ĐƠN GIÁ]])</f>
        <v>0</v>
      </c>
      <c r="U755" s="45">
        <f t="shared" si="47"/>
        <v>0</v>
      </c>
      <c r="V755" s="32">
        <f t="shared" si="48"/>
        <v>0</v>
      </c>
      <c r="W755" s="45">
        <f>Table01[[#This Row],[THÀNH TIỀN FAST]]-Table01[[#This Row],[THÀNH TIỀN]]</f>
        <v>0</v>
      </c>
      <c r="X755" s="46" t="b">
        <f>Table01[[#This Row],[ĐG FAST]]=Table01[[#This Row],[ĐƠN GIÁ]]</f>
        <v>1</v>
      </c>
      <c r="Y755" s="47" t="b">
        <f>Table01[[#This Row],[THÀNH TIỀN FAST]]=Table01[[#This Row],[THÀNH TIỀN]]</f>
        <v>1</v>
      </c>
      <c r="Z755" s="48"/>
    </row>
    <row r="756" spans="13:26" x14ac:dyDescent="0.2">
      <c r="M756" s="55">
        <f t="shared" si="45"/>
        <v>0</v>
      </c>
      <c r="N756" s="21" t="e">
        <f>VLOOKUP(I756,'MÃ '!$A$2:$E$1048576,4,0)</f>
        <v>#N/A</v>
      </c>
      <c r="O756" s="21" t="e">
        <f>VLOOKUP(I756,'MÃ '!$A$2:$E$1048576,5,0)</f>
        <v>#N/A</v>
      </c>
      <c r="P756" s="21" t="str">
        <f t="shared" si="46"/>
        <v>TSG01</v>
      </c>
      <c r="Q756" s="21" t="e">
        <f>DAY(Table01[[#This Row],[NGÀY]])&amp;Table01[[#This Row],[TSG01]]&amp;Table01[[#This Row],[MÃ FAST]]</f>
        <v>#N/A</v>
      </c>
      <c r="R756" s="21" t="e">
        <f>COUNTIF($Q$7:Q756,Q756)&amp;Q756</f>
        <v>#N/A</v>
      </c>
      <c r="S756" s="44">
        <f>IFERROR(VLOOKUP(R756,Table1[[ct2]:[Số lượng]],13,0),0)</f>
        <v>0</v>
      </c>
      <c r="T756" s="45">
        <f>IFERROR(VLOOKUP(R756,Table1[[ct2]:[Giá]],14,0),Table01[[#This Row],[ĐƠN GIÁ]])</f>
        <v>0</v>
      </c>
      <c r="U756" s="45">
        <f t="shared" si="47"/>
        <v>0</v>
      </c>
      <c r="V756" s="32">
        <f t="shared" si="48"/>
        <v>0</v>
      </c>
      <c r="W756" s="45">
        <f>Table01[[#This Row],[THÀNH TIỀN FAST]]-Table01[[#This Row],[THÀNH TIỀN]]</f>
        <v>0</v>
      </c>
      <c r="X756" s="46" t="b">
        <f>Table01[[#This Row],[ĐG FAST]]=Table01[[#This Row],[ĐƠN GIÁ]]</f>
        <v>1</v>
      </c>
      <c r="Y756" s="47" t="b">
        <f>Table01[[#This Row],[THÀNH TIỀN FAST]]=Table01[[#This Row],[THÀNH TIỀN]]</f>
        <v>1</v>
      </c>
      <c r="Z756" s="48"/>
    </row>
    <row r="757" spans="13:26" x14ac:dyDescent="0.2">
      <c r="M757" s="55">
        <f t="shared" si="45"/>
        <v>0</v>
      </c>
      <c r="N757" s="21" t="e">
        <f>VLOOKUP(I757,'MÃ '!$A$2:$E$1048576,4,0)</f>
        <v>#N/A</v>
      </c>
      <c r="O757" s="21" t="e">
        <f>VLOOKUP(I757,'MÃ '!$A$2:$E$1048576,5,0)</f>
        <v>#N/A</v>
      </c>
      <c r="P757" s="21" t="str">
        <f t="shared" si="46"/>
        <v>TSG01</v>
      </c>
      <c r="Q757" s="21" t="e">
        <f>DAY(Table01[[#This Row],[NGÀY]])&amp;Table01[[#This Row],[TSG01]]&amp;Table01[[#This Row],[MÃ FAST]]</f>
        <v>#N/A</v>
      </c>
      <c r="R757" s="21" t="e">
        <f>COUNTIF($Q$7:Q757,Q757)&amp;Q757</f>
        <v>#N/A</v>
      </c>
      <c r="S757" s="44">
        <f>IFERROR(VLOOKUP(R757,Table1[[ct2]:[Số lượng]],13,0),0)</f>
        <v>0</v>
      </c>
      <c r="T757" s="45">
        <f>IFERROR(VLOOKUP(R757,Table1[[ct2]:[Giá]],14,0),Table01[[#This Row],[ĐƠN GIÁ]])</f>
        <v>0</v>
      </c>
      <c r="U757" s="45">
        <f t="shared" si="47"/>
        <v>0</v>
      </c>
      <c r="V757" s="32">
        <f t="shared" si="48"/>
        <v>0</v>
      </c>
      <c r="W757" s="45">
        <f>Table01[[#This Row],[THÀNH TIỀN FAST]]-Table01[[#This Row],[THÀNH TIỀN]]</f>
        <v>0</v>
      </c>
      <c r="X757" s="46" t="b">
        <f>Table01[[#This Row],[ĐG FAST]]=Table01[[#This Row],[ĐƠN GIÁ]]</f>
        <v>1</v>
      </c>
      <c r="Y757" s="47" t="b">
        <f>Table01[[#This Row],[THÀNH TIỀN FAST]]=Table01[[#This Row],[THÀNH TIỀN]]</f>
        <v>1</v>
      </c>
      <c r="Z757" s="48"/>
    </row>
    <row r="758" spans="13:26" x14ac:dyDescent="0.2">
      <c r="M758" s="55">
        <f t="shared" si="45"/>
        <v>0</v>
      </c>
      <c r="N758" s="21" t="e">
        <f>VLOOKUP(I758,'MÃ '!$A$2:$E$1048576,4,0)</f>
        <v>#N/A</v>
      </c>
      <c r="O758" s="21" t="e">
        <f>VLOOKUP(I758,'MÃ '!$A$2:$E$1048576,5,0)</f>
        <v>#N/A</v>
      </c>
      <c r="P758" s="21" t="str">
        <f t="shared" si="46"/>
        <v>TSG01</v>
      </c>
      <c r="Q758" s="21" t="e">
        <f>DAY(Table01[[#This Row],[NGÀY]])&amp;Table01[[#This Row],[TSG01]]&amp;Table01[[#This Row],[MÃ FAST]]</f>
        <v>#N/A</v>
      </c>
      <c r="R758" s="21" t="e">
        <f>COUNTIF($Q$7:Q758,Q758)&amp;Q758</f>
        <v>#N/A</v>
      </c>
      <c r="S758" s="44">
        <f>IFERROR(VLOOKUP(R758,Table1[[ct2]:[Số lượng]],13,0),0)</f>
        <v>0</v>
      </c>
      <c r="T758" s="45">
        <f>IFERROR(VLOOKUP(R758,Table1[[ct2]:[Giá]],14,0),Table01[[#This Row],[ĐƠN GIÁ]])</f>
        <v>0</v>
      </c>
      <c r="U758" s="45">
        <f t="shared" si="47"/>
        <v>0</v>
      </c>
      <c r="V758" s="32">
        <f t="shared" si="48"/>
        <v>0</v>
      </c>
      <c r="W758" s="45">
        <f>Table01[[#This Row],[THÀNH TIỀN FAST]]-Table01[[#This Row],[THÀNH TIỀN]]</f>
        <v>0</v>
      </c>
      <c r="X758" s="46" t="b">
        <f>Table01[[#This Row],[ĐG FAST]]=Table01[[#This Row],[ĐƠN GIÁ]]</f>
        <v>1</v>
      </c>
      <c r="Y758" s="47" t="b">
        <f>Table01[[#This Row],[THÀNH TIỀN FAST]]=Table01[[#This Row],[THÀNH TIỀN]]</f>
        <v>1</v>
      </c>
      <c r="Z758" s="48"/>
    </row>
    <row r="759" spans="13:26" x14ac:dyDescent="0.2">
      <c r="M759" s="55">
        <f t="shared" si="45"/>
        <v>0</v>
      </c>
      <c r="N759" s="21" t="e">
        <f>VLOOKUP(I759,'MÃ '!$A$2:$E$1048576,4,0)</f>
        <v>#N/A</v>
      </c>
      <c r="O759" s="21" t="e">
        <f>VLOOKUP(I759,'MÃ '!$A$2:$E$1048576,5,0)</f>
        <v>#N/A</v>
      </c>
      <c r="P759" s="21" t="str">
        <f t="shared" si="46"/>
        <v>TSG01</v>
      </c>
      <c r="Q759" s="21" t="e">
        <f>DAY(Table01[[#This Row],[NGÀY]])&amp;Table01[[#This Row],[TSG01]]&amp;Table01[[#This Row],[MÃ FAST]]</f>
        <v>#N/A</v>
      </c>
      <c r="R759" s="21" t="e">
        <f>COUNTIF($Q$7:Q759,Q759)&amp;Q759</f>
        <v>#N/A</v>
      </c>
      <c r="S759" s="44">
        <f>IFERROR(VLOOKUP(R759,Table1[[ct2]:[Số lượng]],13,0),0)</f>
        <v>0</v>
      </c>
      <c r="T759" s="45">
        <f>IFERROR(VLOOKUP(R759,Table1[[ct2]:[Giá]],14,0),Table01[[#This Row],[ĐƠN GIÁ]])</f>
        <v>0</v>
      </c>
      <c r="U759" s="45">
        <f t="shared" si="47"/>
        <v>0</v>
      </c>
      <c r="V759" s="32">
        <f t="shared" si="48"/>
        <v>0</v>
      </c>
      <c r="W759" s="45">
        <f>Table01[[#This Row],[THÀNH TIỀN FAST]]-Table01[[#This Row],[THÀNH TIỀN]]</f>
        <v>0</v>
      </c>
      <c r="X759" s="46" t="b">
        <f>Table01[[#This Row],[ĐG FAST]]=Table01[[#This Row],[ĐƠN GIÁ]]</f>
        <v>1</v>
      </c>
      <c r="Y759" s="47" t="b">
        <f>Table01[[#This Row],[THÀNH TIỀN FAST]]=Table01[[#This Row],[THÀNH TIỀN]]</f>
        <v>1</v>
      </c>
      <c r="Z759" s="48"/>
    </row>
    <row r="760" spans="13:26" x14ac:dyDescent="0.2">
      <c r="M760" s="55">
        <f t="shared" si="45"/>
        <v>0</v>
      </c>
      <c r="N760" s="21" t="e">
        <f>VLOOKUP(I760,'MÃ '!$A$2:$E$1048576,4,0)</f>
        <v>#N/A</v>
      </c>
      <c r="O760" s="21" t="e">
        <f>VLOOKUP(I760,'MÃ '!$A$2:$E$1048576,5,0)</f>
        <v>#N/A</v>
      </c>
      <c r="P760" s="21" t="str">
        <f t="shared" si="46"/>
        <v>TSG01</v>
      </c>
      <c r="Q760" s="21" t="e">
        <f>DAY(Table01[[#This Row],[NGÀY]])&amp;Table01[[#This Row],[TSG01]]&amp;Table01[[#This Row],[MÃ FAST]]</f>
        <v>#N/A</v>
      </c>
      <c r="R760" s="21" t="e">
        <f>COUNTIF($Q$7:Q760,Q760)&amp;Q760</f>
        <v>#N/A</v>
      </c>
      <c r="S760" s="44">
        <f>IFERROR(VLOOKUP(R760,Table1[[ct2]:[Số lượng]],13,0),0)</f>
        <v>0</v>
      </c>
      <c r="T760" s="45">
        <f>IFERROR(VLOOKUP(R760,Table1[[ct2]:[Giá]],14,0),Table01[[#This Row],[ĐƠN GIÁ]])</f>
        <v>0</v>
      </c>
      <c r="U760" s="45">
        <f t="shared" si="47"/>
        <v>0</v>
      </c>
      <c r="V760" s="32">
        <f t="shared" si="48"/>
        <v>0</v>
      </c>
      <c r="W760" s="45">
        <f>Table01[[#This Row],[THÀNH TIỀN FAST]]-Table01[[#This Row],[THÀNH TIỀN]]</f>
        <v>0</v>
      </c>
      <c r="X760" s="46" t="b">
        <f>Table01[[#This Row],[ĐG FAST]]=Table01[[#This Row],[ĐƠN GIÁ]]</f>
        <v>1</v>
      </c>
      <c r="Y760" s="47" t="b">
        <f>Table01[[#This Row],[THÀNH TIỀN FAST]]=Table01[[#This Row],[THÀNH TIỀN]]</f>
        <v>1</v>
      </c>
      <c r="Z760" s="48"/>
    </row>
    <row r="761" spans="13:26" x14ac:dyDescent="0.2">
      <c r="M761" s="55">
        <f t="shared" si="45"/>
        <v>0</v>
      </c>
      <c r="N761" s="21" t="e">
        <f>VLOOKUP(I761,'MÃ '!$A$2:$E$1048576,4,0)</f>
        <v>#N/A</v>
      </c>
      <c r="O761" s="21" t="e">
        <f>VLOOKUP(I761,'MÃ '!$A$2:$E$1048576,5,0)</f>
        <v>#N/A</v>
      </c>
      <c r="P761" s="21" t="str">
        <f t="shared" si="46"/>
        <v>TSG01</v>
      </c>
      <c r="Q761" s="21" t="e">
        <f>DAY(Table01[[#This Row],[NGÀY]])&amp;Table01[[#This Row],[TSG01]]&amp;Table01[[#This Row],[MÃ FAST]]</f>
        <v>#N/A</v>
      </c>
      <c r="R761" s="21" t="e">
        <f>COUNTIF($Q$7:Q761,Q761)&amp;Q761</f>
        <v>#N/A</v>
      </c>
      <c r="S761" s="44">
        <f>IFERROR(VLOOKUP(R761,Table1[[ct2]:[Số lượng]],13,0),0)</f>
        <v>0</v>
      </c>
      <c r="T761" s="45">
        <f>IFERROR(VLOOKUP(R761,Table1[[ct2]:[Giá]],14,0),Table01[[#This Row],[ĐƠN GIÁ]])</f>
        <v>0</v>
      </c>
      <c r="U761" s="45">
        <f t="shared" si="47"/>
        <v>0</v>
      </c>
      <c r="V761" s="32">
        <f t="shared" si="48"/>
        <v>0</v>
      </c>
      <c r="W761" s="45">
        <f>Table01[[#This Row],[THÀNH TIỀN FAST]]-Table01[[#This Row],[THÀNH TIỀN]]</f>
        <v>0</v>
      </c>
      <c r="X761" s="46" t="b">
        <f>Table01[[#This Row],[ĐG FAST]]=Table01[[#This Row],[ĐƠN GIÁ]]</f>
        <v>1</v>
      </c>
      <c r="Y761" s="47" t="b">
        <f>Table01[[#This Row],[THÀNH TIỀN FAST]]=Table01[[#This Row],[THÀNH TIỀN]]</f>
        <v>1</v>
      </c>
      <c r="Z761" s="48"/>
    </row>
    <row r="762" spans="13:26" x14ac:dyDescent="0.2">
      <c r="M762" s="55">
        <f t="shared" si="45"/>
        <v>0</v>
      </c>
      <c r="N762" s="21" t="e">
        <f>VLOOKUP(I762,'MÃ '!$A$2:$E$1048576,4,0)</f>
        <v>#N/A</v>
      </c>
      <c r="O762" s="21" t="e">
        <f>VLOOKUP(I762,'MÃ '!$A$2:$E$1048576,5,0)</f>
        <v>#N/A</v>
      </c>
      <c r="P762" s="21" t="str">
        <f t="shared" si="46"/>
        <v>TSG01</v>
      </c>
      <c r="Q762" s="21" t="e">
        <f>DAY(Table01[[#This Row],[NGÀY]])&amp;Table01[[#This Row],[TSG01]]&amp;Table01[[#This Row],[MÃ FAST]]</f>
        <v>#N/A</v>
      </c>
      <c r="R762" s="21" t="e">
        <f>COUNTIF($Q$7:Q762,Q762)&amp;Q762</f>
        <v>#N/A</v>
      </c>
      <c r="S762" s="44">
        <f>IFERROR(VLOOKUP(R762,Table1[[ct2]:[Số lượng]],13,0),0)</f>
        <v>0</v>
      </c>
      <c r="T762" s="45">
        <f>IFERROR(VLOOKUP(R762,Table1[[ct2]:[Giá]],14,0),Table01[[#This Row],[ĐƠN GIÁ]])</f>
        <v>0</v>
      </c>
      <c r="U762" s="45">
        <f t="shared" si="47"/>
        <v>0</v>
      </c>
      <c r="V762" s="32">
        <f t="shared" si="48"/>
        <v>0</v>
      </c>
      <c r="W762" s="45">
        <f>Table01[[#This Row],[THÀNH TIỀN FAST]]-Table01[[#This Row],[THÀNH TIỀN]]</f>
        <v>0</v>
      </c>
      <c r="X762" s="46" t="b">
        <f>Table01[[#This Row],[ĐG FAST]]=Table01[[#This Row],[ĐƠN GIÁ]]</f>
        <v>1</v>
      </c>
      <c r="Y762" s="47" t="b">
        <f>Table01[[#This Row],[THÀNH TIỀN FAST]]=Table01[[#This Row],[THÀNH TIỀN]]</f>
        <v>1</v>
      </c>
      <c r="Z762" s="48"/>
    </row>
    <row r="763" spans="13:26" x14ac:dyDescent="0.2">
      <c r="M763" s="55">
        <f t="shared" si="45"/>
        <v>0</v>
      </c>
      <c r="N763" s="21" t="e">
        <f>VLOOKUP(I763,'MÃ '!$A$2:$E$1048576,4,0)</f>
        <v>#N/A</v>
      </c>
      <c r="O763" s="21" t="e">
        <f>VLOOKUP(I763,'MÃ '!$A$2:$E$1048576,5,0)</f>
        <v>#N/A</v>
      </c>
      <c r="P763" s="21" t="str">
        <f t="shared" si="46"/>
        <v>TSG01</v>
      </c>
      <c r="Q763" s="21" t="e">
        <f>DAY(Table01[[#This Row],[NGÀY]])&amp;Table01[[#This Row],[TSG01]]&amp;Table01[[#This Row],[MÃ FAST]]</f>
        <v>#N/A</v>
      </c>
      <c r="R763" s="21" t="e">
        <f>COUNTIF($Q$7:Q763,Q763)&amp;Q763</f>
        <v>#N/A</v>
      </c>
      <c r="S763" s="44">
        <f>IFERROR(VLOOKUP(R763,Table1[[ct2]:[Số lượng]],13,0),0)</f>
        <v>0</v>
      </c>
      <c r="T763" s="45">
        <f>IFERROR(VLOOKUP(R763,Table1[[ct2]:[Giá]],14,0),Table01[[#This Row],[ĐƠN GIÁ]])</f>
        <v>0</v>
      </c>
      <c r="U763" s="45">
        <f t="shared" si="47"/>
        <v>0</v>
      </c>
      <c r="V763" s="32">
        <f t="shared" si="48"/>
        <v>0</v>
      </c>
      <c r="W763" s="45">
        <f>Table01[[#This Row],[THÀNH TIỀN FAST]]-Table01[[#This Row],[THÀNH TIỀN]]</f>
        <v>0</v>
      </c>
      <c r="X763" s="46" t="b">
        <f>Table01[[#This Row],[ĐG FAST]]=Table01[[#This Row],[ĐƠN GIÁ]]</f>
        <v>1</v>
      </c>
      <c r="Y763" s="47" t="b">
        <f>Table01[[#This Row],[THÀNH TIỀN FAST]]=Table01[[#This Row],[THÀNH TIỀN]]</f>
        <v>1</v>
      </c>
      <c r="Z763" s="48"/>
    </row>
    <row r="764" spans="13:26" x14ac:dyDescent="0.2">
      <c r="M764" s="55">
        <f t="shared" si="45"/>
        <v>0</v>
      </c>
      <c r="N764" s="21" t="e">
        <f>VLOOKUP(I764,'MÃ '!$A$2:$E$1048576,4,0)</f>
        <v>#N/A</v>
      </c>
      <c r="O764" s="21" t="e">
        <f>VLOOKUP(I764,'MÃ '!$A$2:$E$1048576,5,0)</f>
        <v>#N/A</v>
      </c>
      <c r="P764" s="21" t="str">
        <f t="shared" si="46"/>
        <v>TSG01</v>
      </c>
      <c r="Q764" s="21" t="e">
        <f>DAY(Table01[[#This Row],[NGÀY]])&amp;Table01[[#This Row],[TSG01]]&amp;Table01[[#This Row],[MÃ FAST]]</f>
        <v>#N/A</v>
      </c>
      <c r="R764" s="21" t="e">
        <f>COUNTIF($Q$7:Q764,Q764)&amp;Q764</f>
        <v>#N/A</v>
      </c>
      <c r="S764" s="44">
        <f>IFERROR(VLOOKUP(R764,Table1[[ct2]:[Số lượng]],13,0),0)</f>
        <v>0</v>
      </c>
      <c r="T764" s="45">
        <f>IFERROR(VLOOKUP(R764,Table1[[ct2]:[Giá]],14,0),Table01[[#This Row],[ĐƠN GIÁ]])</f>
        <v>0</v>
      </c>
      <c r="U764" s="45">
        <f t="shared" si="47"/>
        <v>0</v>
      </c>
      <c r="V764" s="32">
        <f t="shared" si="48"/>
        <v>0</v>
      </c>
      <c r="W764" s="45">
        <f>Table01[[#This Row],[THÀNH TIỀN FAST]]-Table01[[#This Row],[THÀNH TIỀN]]</f>
        <v>0</v>
      </c>
      <c r="X764" s="46" t="b">
        <f>Table01[[#This Row],[ĐG FAST]]=Table01[[#This Row],[ĐƠN GIÁ]]</f>
        <v>1</v>
      </c>
      <c r="Y764" s="47" t="b">
        <f>Table01[[#This Row],[THÀNH TIỀN FAST]]=Table01[[#This Row],[THÀNH TIỀN]]</f>
        <v>1</v>
      </c>
      <c r="Z764" s="48"/>
    </row>
    <row r="765" spans="13:26" x14ac:dyDescent="0.2">
      <c r="M765" s="55">
        <f t="shared" si="45"/>
        <v>0</v>
      </c>
      <c r="N765" s="21" t="e">
        <f>VLOOKUP(I765,'MÃ '!$A$2:$E$1048576,4,0)</f>
        <v>#N/A</v>
      </c>
      <c r="O765" s="21" t="e">
        <f>VLOOKUP(I765,'MÃ '!$A$2:$E$1048576,5,0)</f>
        <v>#N/A</v>
      </c>
      <c r="P765" s="21" t="str">
        <f t="shared" si="46"/>
        <v>TSG01</v>
      </c>
      <c r="Q765" s="21" t="e">
        <f>DAY(Table01[[#This Row],[NGÀY]])&amp;Table01[[#This Row],[TSG01]]&amp;Table01[[#This Row],[MÃ FAST]]</f>
        <v>#N/A</v>
      </c>
      <c r="R765" s="21" t="e">
        <f>COUNTIF($Q$7:Q765,Q765)&amp;Q765</f>
        <v>#N/A</v>
      </c>
      <c r="S765" s="44">
        <f>IFERROR(VLOOKUP(R765,Table1[[ct2]:[Số lượng]],13,0),0)</f>
        <v>0</v>
      </c>
      <c r="T765" s="45">
        <f>IFERROR(VLOOKUP(R765,Table1[[ct2]:[Giá]],14,0),Table01[[#This Row],[ĐƠN GIÁ]])</f>
        <v>0</v>
      </c>
      <c r="U765" s="45">
        <f t="shared" si="47"/>
        <v>0</v>
      </c>
      <c r="V765" s="32">
        <f t="shared" si="48"/>
        <v>0</v>
      </c>
      <c r="W765" s="45">
        <f>Table01[[#This Row],[THÀNH TIỀN FAST]]-Table01[[#This Row],[THÀNH TIỀN]]</f>
        <v>0</v>
      </c>
      <c r="X765" s="46" t="b">
        <f>Table01[[#This Row],[ĐG FAST]]=Table01[[#This Row],[ĐƠN GIÁ]]</f>
        <v>1</v>
      </c>
      <c r="Y765" s="47" t="b">
        <f>Table01[[#This Row],[THÀNH TIỀN FAST]]=Table01[[#This Row],[THÀNH TIỀN]]</f>
        <v>1</v>
      </c>
      <c r="Z765" s="48"/>
    </row>
    <row r="766" spans="13:26" x14ac:dyDescent="0.2">
      <c r="M766" s="55">
        <f t="shared" si="45"/>
        <v>0</v>
      </c>
      <c r="N766" s="21" t="e">
        <f>VLOOKUP(I766,'MÃ '!$A$2:$E$1048576,4,0)</f>
        <v>#N/A</v>
      </c>
      <c r="O766" s="21" t="e">
        <f>VLOOKUP(I766,'MÃ '!$A$2:$E$1048576,5,0)</f>
        <v>#N/A</v>
      </c>
      <c r="P766" s="21" t="str">
        <f t="shared" si="46"/>
        <v>TSG01</v>
      </c>
      <c r="Q766" s="21" t="e">
        <f>DAY(Table01[[#This Row],[NGÀY]])&amp;Table01[[#This Row],[TSG01]]&amp;Table01[[#This Row],[MÃ FAST]]</f>
        <v>#N/A</v>
      </c>
      <c r="R766" s="21" t="e">
        <f>COUNTIF($Q$7:Q766,Q766)&amp;Q766</f>
        <v>#N/A</v>
      </c>
      <c r="S766" s="44">
        <f>IFERROR(VLOOKUP(R766,Table1[[ct2]:[Số lượng]],13,0),0)</f>
        <v>0</v>
      </c>
      <c r="T766" s="45">
        <f>IFERROR(VLOOKUP(R766,Table1[[ct2]:[Giá]],14,0),Table01[[#This Row],[ĐƠN GIÁ]])</f>
        <v>0</v>
      </c>
      <c r="U766" s="45">
        <f t="shared" si="47"/>
        <v>0</v>
      </c>
      <c r="V766" s="32">
        <f t="shared" si="48"/>
        <v>0</v>
      </c>
      <c r="W766" s="45">
        <f>Table01[[#This Row],[THÀNH TIỀN FAST]]-Table01[[#This Row],[THÀNH TIỀN]]</f>
        <v>0</v>
      </c>
      <c r="X766" s="46" t="b">
        <f>Table01[[#This Row],[ĐG FAST]]=Table01[[#This Row],[ĐƠN GIÁ]]</f>
        <v>1</v>
      </c>
      <c r="Y766" s="47" t="b">
        <f>Table01[[#This Row],[THÀNH TIỀN FAST]]=Table01[[#This Row],[THÀNH TIỀN]]</f>
        <v>1</v>
      </c>
      <c r="Z766" s="48"/>
    </row>
    <row r="767" spans="13:26" x14ac:dyDescent="0.2">
      <c r="M767" s="55">
        <f t="shared" si="45"/>
        <v>0</v>
      </c>
      <c r="N767" s="21" t="e">
        <f>VLOOKUP(I767,'MÃ '!$A$2:$E$1048576,4,0)</f>
        <v>#N/A</v>
      </c>
      <c r="O767" s="21" t="e">
        <f>VLOOKUP(I767,'MÃ '!$A$2:$E$1048576,5,0)</f>
        <v>#N/A</v>
      </c>
      <c r="P767" s="21" t="str">
        <f t="shared" si="46"/>
        <v>TSG01</v>
      </c>
      <c r="Q767" s="21" t="e">
        <f>DAY(Table01[[#This Row],[NGÀY]])&amp;Table01[[#This Row],[TSG01]]&amp;Table01[[#This Row],[MÃ FAST]]</f>
        <v>#N/A</v>
      </c>
      <c r="R767" s="21" t="e">
        <f>COUNTIF($Q$7:Q767,Q767)&amp;Q767</f>
        <v>#N/A</v>
      </c>
      <c r="S767" s="44">
        <f>IFERROR(VLOOKUP(R767,Table1[[ct2]:[Số lượng]],13,0),0)</f>
        <v>0</v>
      </c>
      <c r="T767" s="45">
        <f>IFERROR(VLOOKUP(R767,Table1[[ct2]:[Giá]],14,0),Table01[[#This Row],[ĐƠN GIÁ]])</f>
        <v>0</v>
      </c>
      <c r="U767" s="45">
        <f t="shared" si="47"/>
        <v>0</v>
      </c>
      <c r="V767" s="32">
        <f t="shared" si="48"/>
        <v>0</v>
      </c>
      <c r="W767" s="45">
        <f>Table01[[#This Row],[THÀNH TIỀN FAST]]-Table01[[#This Row],[THÀNH TIỀN]]</f>
        <v>0</v>
      </c>
      <c r="X767" s="46" t="b">
        <f>Table01[[#This Row],[ĐG FAST]]=Table01[[#This Row],[ĐƠN GIÁ]]</f>
        <v>1</v>
      </c>
      <c r="Y767" s="47" t="b">
        <f>Table01[[#This Row],[THÀNH TIỀN FAST]]=Table01[[#This Row],[THÀNH TIỀN]]</f>
        <v>1</v>
      </c>
      <c r="Z767" s="48"/>
    </row>
    <row r="768" spans="13:26" x14ac:dyDescent="0.2">
      <c r="M768" s="55">
        <f t="shared" si="45"/>
        <v>0</v>
      </c>
      <c r="N768" s="21" t="e">
        <f>VLOOKUP(I768,'MÃ '!$A$2:$E$1048576,4,0)</f>
        <v>#N/A</v>
      </c>
      <c r="O768" s="21" t="e">
        <f>VLOOKUP(I768,'MÃ '!$A$2:$E$1048576,5,0)</f>
        <v>#N/A</v>
      </c>
      <c r="P768" s="21" t="str">
        <f t="shared" si="46"/>
        <v>TSG01</v>
      </c>
      <c r="Q768" s="21" t="e">
        <f>DAY(Table01[[#This Row],[NGÀY]])&amp;Table01[[#This Row],[TSG01]]&amp;Table01[[#This Row],[MÃ FAST]]</f>
        <v>#N/A</v>
      </c>
      <c r="R768" s="21" t="e">
        <f>COUNTIF($Q$7:Q768,Q768)&amp;Q768</f>
        <v>#N/A</v>
      </c>
      <c r="S768" s="44">
        <f>IFERROR(VLOOKUP(R768,Table1[[ct2]:[Số lượng]],13,0),0)</f>
        <v>0</v>
      </c>
      <c r="T768" s="45">
        <f>IFERROR(VLOOKUP(R768,Table1[[ct2]:[Giá]],14,0),Table01[[#This Row],[ĐƠN GIÁ]])</f>
        <v>0</v>
      </c>
      <c r="U768" s="45">
        <f t="shared" si="47"/>
        <v>0</v>
      </c>
      <c r="V768" s="32">
        <f t="shared" si="48"/>
        <v>0</v>
      </c>
      <c r="W768" s="45">
        <f>Table01[[#This Row],[THÀNH TIỀN FAST]]-Table01[[#This Row],[THÀNH TIỀN]]</f>
        <v>0</v>
      </c>
      <c r="X768" s="46" t="b">
        <f>Table01[[#This Row],[ĐG FAST]]=Table01[[#This Row],[ĐƠN GIÁ]]</f>
        <v>1</v>
      </c>
      <c r="Y768" s="47" t="b">
        <f>Table01[[#This Row],[THÀNH TIỀN FAST]]=Table01[[#This Row],[THÀNH TIỀN]]</f>
        <v>1</v>
      </c>
      <c r="Z768" s="48"/>
    </row>
    <row r="769" spans="13:26" x14ac:dyDescent="0.2">
      <c r="M769" s="55">
        <f t="shared" si="45"/>
        <v>0</v>
      </c>
      <c r="N769" s="21" t="e">
        <f>VLOOKUP(I769,'MÃ '!$A$2:$E$1048576,4,0)</f>
        <v>#N/A</v>
      </c>
      <c r="O769" s="21" t="e">
        <f>VLOOKUP(I769,'MÃ '!$A$2:$E$1048576,5,0)</f>
        <v>#N/A</v>
      </c>
      <c r="P769" s="21" t="str">
        <f t="shared" si="46"/>
        <v>TSG01</v>
      </c>
      <c r="Q769" s="21" t="e">
        <f>DAY(Table01[[#This Row],[NGÀY]])&amp;Table01[[#This Row],[TSG01]]&amp;Table01[[#This Row],[MÃ FAST]]</f>
        <v>#N/A</v>
      </c>
      <c r="R769" s="21" t="e">
        <f>COUNTIF($Q$7:Q769,Q769)&amp;Q769</f>
        <v>#N/A</v>
      </c>
      <c r="S769" s="44">
        <f>IFERROR(VLOOKUP(R769,Table1[[ct2]:[Số lượng]],13,0),0)</f>
        <v>0</v>
      </c>
      <c r="T769" s="45">
        <f>IFERROR(VLOOKUP(R769,Table1[[ct2]:[Giá]],14,0),Table01[[#This Row],[ĐƠN GIÁ]])</f>
        <v>0</v>
      </c>
      <c r="U769" s="45">
        <f t="shared" si="47"/>
        <v>0</v>
      </c>
      <c r="V769" s="32">
        <f t="shared" si="48"/>
        <v>0</v>
      </c>
      <c r="W769" s="45">
        <f>Table01[[#This Row],[THÀNH TIỀN FAST]]-Table01[[#This Row],[THÀNH TIỀN]]</f>
        <v>0</v>
      </c>
      <c r="X769" s="46" t="b">
        <f>Table01[[#This Row],[ĐG FAST]]=Table01[[#This Row],[ĐƠN GIÁ]]</f>
        <v>1</v>
      </c>
      <c r="Y769" s="47" t="b">
        <f>Table01[[#This Row],[THÀNH TIỀN FAST]]=Table01[[#This Row],[THÀNH TIỀN]]</f>
        <v>1</v>
      </c>
      <c r="Z769" s="48"/>
    </row>
    <row r="770" spans="13:26" x14ac:dyDescent="0.2">
      <c r="M770" s="55">
        <f t="shared" si="45"/>
        <v>0</v>
      </c>
      <c r="N770" s="21" t="e">
        <f>VLOOKUP(I770,'MÃ '!$A$2:$E$1048576,4,0)</f>
        <v>#N/A</v>
      </c>
      <c r="O770" s="21" t="e">
        <f>VLOOKUP(I770,'MÃ '!$A$2:$E$1048576,5,0)</f>
        <v>#N/A</v>
      </c>
      <c r="P770" s="21" t="str">
        <f t="shared" si="46"/>
        <v>TSG01</v>
      </c>
      <c r="Q770" s="21" t="e">
        <f>DAY(Table01[[#This Row],[NGÀY]])&amp;Table01[[#This Row],[TSG01]]&amp;Table01[[#This Row],[MÃ FAST]]</f>
        <v>#N/A</v>
      </c>
      <c r="R770" s="21" t="e">
        <f>COUNTIF($Q$7:Q770,Q770)&amp;Q770</f>
        <v>#N/A</v>
      </c>
      <c r="S770" s="44">
        <f>IFERROR(VLOOKUP(R770,Table1[[ct2]:[Số lượng]],13,0),0)</f>
        <v>0</v>
      </c>
      <c r="T770" s="45">
        <f>IFERROR(VLOOKUP(R770,Table1[[ct2]:[Giá]],14,0),Table01[[#This Row],[ĐƠN GIÁ]])</f>
        <v>0</v>
      </c>
      <c r="U770" s="45">
        <f t="shared" si="47"/>
        <v>0</v>
      </c>
      <c r="V770" s="32">
        <f t="shared" si="48"/>
        <v>0</v>
      </c>
      <c r="W770" s="45">
        <f>Table01[[#This Row],[THÀNH TIỀN FAST]]-Table01[[#This Row],[THÀNH TIỀN]]</f>
        <v>0</v>
      </c>
      <c r="X770" s="46" t="b">
        <f>Table01[[#This Row],[ĐG FAST]]=Table01[[#This Row],[ĐƠN GIÁ]]</f>
        <v>1</v>
      </c>
      <c r="Y770" s="47" t="b">
        <f>Table01[[#This Row],[THÀNH TIỀN FAST]]=Table01[[#This Row],[THÀNH TIỀN]]</f>
        <v>1</v>
      </c>
      <c r="Z770" s="48"/>
    </row>
    <row r="771" spans="13:26" x14ac:dyDescent="0.2">
      <c r="M771" s="55">
        <f t="shared" si="45"/>
        <v>0</v>
      </c>
      <c r="N771" s="21" t="e">
        <f>VLOOKUP(I771,'MÃ '!$A$2:$E$1048576,4,0)</f>
        <v>#N/A</v>
      </c>
      <c r="O771" s="21" t="e">
        <f>VLOOKUP(I771,'MÃ '!$A$2:$E$1048576,5,0)</f>
        <v>#N/A</v>
      </c>
      <c r="P771" s="21" t="str">
        <f t="shared" si="46"/>
        <v>TSG01</v>
      </c>
      <c r="Q771" s="21" t="e">
        <f>DAY(Table01[[#This Row],[NGÀY]])&amp;Table01[[#This Row],[TSG01]]&amp;Table01[[#This Row],[MÃ FAST]]</f>
        <v>#N/A</v>
      </c>
      <c r="R771" s="21" t="e">
        <f>COUNTIF($Q$7:Q771,Q771)&amp;Q771</f>
        <v>#N/A</v>
      </c>
      <c r="S771" s="44">
        <f>IFERROR(VLOOKUP(R771,Table1[[ct2]:[Số lượng]],13,0),0)</f>
        <v>0</v>
      </c>
      <c r="T771" s="45">
        <f>IFERROR(VLOOKUP(R771,Table1[[ct2]:[Giá]],14,0),Table01[[#This Row],[ĐƠN GIÁ]])</f>
        <v>0</v>
      </c>
      <c r="U771" s="45">
        <f t="shared" si="47"/>
        <v>0</v>
      </c>
      <c r="V771" s="32">
        <f t="shared" si="48"/>
        <v>0</v>
      </c>
      <c r="W771" s="45">
        <f>Table01[[#This Row],[THÀNH TIỀN FAST]]-Table01[[#This Row],[THÀNH TIỀN]]</f>
        <v>0</v>
      </c>
      <c r="X771" s="46" t="b">
        <f>Table01[[#This Row],[ĐG FAST]]=Table01[[#This Row],[ĐƠN GIÁ]]</f>
        <v>1</v>
      </c>
      <c r="Y771" s="47" t="b">
        <f>Table01[[#This Row],[THÀNH TIỀN FAST]]=Table01[[#This Row],[THÀNH TIỀN]]</f>
        <v>1</v>
      </c>
      <c r="Z771" s="48"/>
    </row>
    <row r="772" spans="13:26" x14ac:dyDescent="0.2">
      <c r="M772" s="55">
        <f t="shared" si="45"/>
        <v>0</v>
      </c>
      <c r="N772" s="21" t="e">
        <f>VLOOKUP(I772,'MÃ '!$A$2:$E$1048576,4,0)</f>
        <v>#N/A</v>
      </c>
      <c r="O772" s="21" t="e">
        <f>VLOOKUP(I772,'MÃ '!$A$2:$E$1048576,5,0)</f>
        <v>#N/A</v>
      </c>
      <c r="P772" s="21" t="str">
        <f t="shared" si="46"/>
        <v>TSG01</v>
      </c>
      <c r="Q772" s="21" t="e">
        <f>DAY(Table01[[#This Row],[NGÀY]])&amp;Table01[[#This Row],[TSG01]]&amp;Table01[[#This Row],[MÃ FAST]]</f>
        <v>#N/A</v>
      </c>
      <c r="R772" s="21" t="e">
        <f>COUNTIF($Q$7:Q772,Q772)&amp;Q772</f>
        <v>#N/A</v>
      </c>
      <c r="S772" s="44">
        <f>IFERROR(VLOOKUP(R772,Table1[[ct2]:[Số lượng]],13,0),0)</f>
        <v>0</v>
      </c>
      <c r="T772" s="45">
        <f>IFERROR(VLOOKUP(R772,Table1[[ct2]:[Giá]],14,0),Table01[[#This Row],[ĐƠN GIÁ]])</f>
        <v>0</v>
      </c>
      <c r="U772" s="45">
        <f t="shared" si="47"/>
        <v>0</v>
      </c>
      <c r="V772" s="32">
        <f t="shared" si="48"/>
        <v>0</v>
      </c>
      <c r="W772" s="45">
        <f>Table01[[#This Row],[THÀNH TIỀN FAST]]-Table01[[#This Row],[THÀNH TIỀN]]</f>
        <v>0</v>
      </c>
      <c r="X772" s="46" t="b">
        <f>Table01[[#This Row],[ĐG FAST]]=Table01[[#This Row],[ĐƠN GIÁ]]</f>
        <v>1</v>
      </c>
      <c r="Y772" s="47" t="b">
        <f>Table01[[#This Row],[THÀNH TIỀN FAST]]=Table01[[#This Row],[THÀNH TIỀN]]</f>
        <v>1</v>
      </c>
      <c r="Z772" s="48"/>
    </row>
    <row r="773" spans="13:26" x14ac:dyDescent="0.2">
      <c r="M773" s="55">
        <f t="shared" si="45"/>
        <v>0</v>
      </c>
      <c r="N773" s="21" t="e">
        <f>VLOOKUP(I773,'MÃ '!$A$2:$E$1048576,4,0)</f>
        <v>#N/A</v>
      </c>
      <c r="O773" s="21" t="e">
        <f>VLOOKUP(I773,'MÃ '!$A$2:$E$1048576,5,0)</f>
        <v>#N/A</v>
      </c>
      <c r="P773" s="21" t="str">
        <f t="shared" si="46"/>
        <v>TSG01</v>
      </c>
      <c r="Q773" s="21" t="e">
        <f>DAY(Table01[[#This Row],[NGÀY]])&amp;Table01[[#This Row],[TSG01]]&amp;Table01[[#This Row],[MÃ FAST]]</f>
        <v>#N/A</v>
      </c>
      <c r="R773" s="21" t="e">
        <f>COUNTIF($Q$7:Q773,Q773)&amp;Q773</f>
        <v>#N/A</v>
      </c>
      <c r="S773" s="44">
        <f>IFERROR(VLOOKUP(R773,Table1[[ct2]:[Số lượng]],13,0),0)</f>
        <v>0</v>
      </c>
      <c r="T773" s="45">
        <f>IFERROR(VLOOKUP(R773,Table1[[ct2]:[Giá]],14,0),Table01[[#This Row],[ĐƠN GIÁ]])</f>
        <v>0</v>
      </c>
      <c r="U773" s="45">
        <f t="shared" si="47"/>
        <v>0</v>
      </c>
      <c r="V773" s="32">
        <f t="shared" si="48"/>
        <v>0</v>
      </c>
      <c r="W773" s="45">
        <f>Table01[[#This Row],[THÀNH TIỀN FAST]]-Table01[[#This Row],[THÀNH TIỀN]]</f>
        <v>0</v>
      </c>
      <c r="X773" s="46" t="b">
        <f>Table01[[#This Row],[ĐG FAST]]=Table01[[#This Row],[ĐƠN GIÁ]]</f>
        <v>1</v>
      </c>
      <c r="Y773" s="47" t="b">
        <f>Table01[[#This Row],[THÀNH TIỀN FAST]]=Table01[[#This Row],[THÀNH TIỀN]]</f>
        <v>1</v>
      </c>
      <c r="Z773" s="48"/>
    </row>
    <row r="774" spans="13:26" x14ac:dyDescent="0.2">
      <c r="M774" s="55">
        <f t="shared" si="45"/>
        <v>0</v>
      </c>
      <c r="N774" s="21" t="e">
        <f>VLOOKUP(I774,'MÃ '!$A$2:$E$1048576,4,0)</f>
        <v>#N/A</v>
      </c>
      <c r="O774" s="21" t="e">
        <f>VLOOKUP(I774,'MÃ '!$A$2:$E$1048576,5,0)</f>
        <v>#N/A</v>
      </c>
      <c r="P774" s="21" t="str">
        <f t="shared" si="46"/>
        <v>TSG01</v>
      </c>
      <c r="Q774" s="21" t="e">
        <f>DAY(Table01[[#This Row],[NGÀY]])&amp;Table01[[#This Row],[TSG01]]&amp;Table01[[#This Row],[MÃ FAST]]</f>
        <v>#N/A</v>
      </c>
      <c r="R774" s="21" t="e">
        <f>COUNTIF($Q$7:Q774,Q774)&amp;Q774</f>
        <v>#N/A</v>
      </c>
      <c r="S774" s="44">
        <f>IFERROR(VLOOKUP(R774,Table1[[ct2]:[Số lượng]],13,0),0)</f>
        <v>0</v>
      </c>
      <c r="T774" s="45">
        <f>IFERROR(VLOOKUP(R774,Table1[[ct2]:[Giá]],14,0),Table01[[#This Row],[ĐƠN GIÁ]])</f>
        <v>0</v>
      </c>
      <c r="U774" s="45">
        <f t="shared" si="47"/>
        <v>0</v>
      </c>
      <c r="V774" s="32">
        <f t="shared" si="48"/>
        <v>0</v>
      </c>
      <c r="W774" s="45">
        <f>Table01[[#This Row],[THÀNH TIỀN FAST]]-Table01[[#This Row],[THÀNH TIỀN]]</f>
        <v>0</v>
      </c>
      <c r="X774" s="46" t="b">
        <f>Table01[[#This Row],[ĐG FAST]]=Table01[[#This Row],[ĐƠN GIÁ]]</f>
        <v>1</v>
      </c>
      <c r="Y774" s="47" t="b">
        <f>Table01[[#This Row],[THÀNH TIỀN FAST]]=Table01[[#This Row],[THÀNH TIỀN]]</f>
        <v>1</v>
      </c>
      <c r="Z774" s="48"/>
    </row>
    <row r="775" spans="13:26" x14ac:dyDescent="0.2">
      <c r="M775" s="55">
        <f t="shared" ref="M775:M838" si="49">K775*L775</f>
        <v>0</v>
      </c>
      <c r="N775" s="21" t="e">
        <f>VLOOKUP(I775,'MÃ '!$A$2:$E$1048576,4,0)</f>
        <v>#N/A</v>
      </c>
      <c r="O775" s="21" t="e">
        <f>VLOOKUP(I775,'MÃ '!$A$2:$E$1048576,5,0)</f>
        <v>#N/A</v>
      </c>
      <c r="P775" s="21" t="str">
        <f t="shared" si="46"/>
        <v>TSG01</v>
      </c>
      <c r="Q775" s="21" t="e">
        <f>DAY(Table01[[#This Row],[NGÀY]])&amp;Table01[[#This Row],[TSG01]]&amp;Table01[[#This Row],[MÃ FAST]]</f>
        <v>#N/A</v>
      </c>
      <c r="R775" s="21" t="e">
        <f>COUNTIF($Q$7:Q775,Q775)&amp;Q775</f>
        <v>#N/A</v>
      </c>
      <c r="S775" s="44">
        <f>IFERROR(VLOOKUP(R775,Table1[[ct2]:[Số lượng]],13,0),0)</f>
        <v>0</v>
      </c>
      <c r="T775" s="45">
        <f>IFERROR(VLOOKUP(R775,Table1[[ct2]:[Giá]],14,0),Table01[[#This Row],[ĐƠN GIÁ]])</f>
        <v>0</v>
      </c>
      <c r="U775" s="45">
        <f t="shared" si="47"/>
        <v>0</v>
      </c>
      <c r="V775" s="32">
        <f t="shared" si="48"/>
        <v>0</v>
      </c>
      <c r="W775" s="45">
        <f>Table01[[#This Row],[THÀNH TIỀN FAST]]-Table01[[#This Row],[THÀNH TIỀN]]</f>
        <v>0</v>
      </c>
      <c r="X775" s="46" t="b">
        <f>Table01[[#This Row],[ĐG FAST]]=Table01[[#This Row],[ĐƠN GIÁ]]</f>
        <v>1</v>
      </c>
      <c r="Y775" s="47" t="b">
        <f>Table01[[#This Row],[THÀNH TIỀN FAST]]=Table01[[#This Row],[THÀNH TIỀN]]</f>
        <v>1</v>
      </c>
      <c r="Z775" s="48"/>
    </row>
    <row r="776" spans="13:26" x14ac:dyDescent="0.2">
      <c r="M776" s="55">
        <f t="shared" si="49"/>
        <v>0</v>
      </c>
      <c r="N776" s="21" t="e">
        <f>VLOOKUP(I776,'MÃ '!$A$2:$E$1048576,4,0)</f>
        <v>#N/A</v>
      </c>
      <c r="O776" s="21" t="e">
        <f>VLOOKUP(I776,'MÃ '!$A$2:$E$1048576,5,0)</f>
        <v>#N/A</v>
      </c>
      <c r="P776" s="21" t="str">
        <f t="shared" ref="P776:P839" si="50">$P$6</f>
        <v>TSG01</v>
      </c>
      <c r="Q776" s="21" t="e">
        <f>DAY(Table01[[#This Row],[NGÀY]])&amp;Table01[[#This Row],[TSG01]]&amp;Table01[[#This Row],[MÃ FAST]]</f>
        <v>#N/A</v>
      </c>
      <c r="R776" s="21" t="e">
        <f>COUNTIF($Q$7:Q776,Q776)&amp;Q776</f>
        <v>#N/A</v>
      </c>
      <c r="S776" s="44">
        <f>IFERROR(VLOOKUP(R776,Table1[[ct2]:[Số lượng]],13,0),0)</f>
        <v>0</v>
      </c>
      <c r="T776" s="45">
        <f>IFERROR(VLOOKUP(R776,Table1[[ct2]:[Giá]],14,0),Table01[[#This Row],[ĐƠN GIÁ]])</f>
        <v>0</v>
      </c>
      <c r="U776" s="45">
        <f t="shared" ref="U776:U839" si="51">IFERROR((T776*S776),"0")</f>
        <v>0</v>
      </c>
      <c r="V776" s="32">
        <f t="shared" ref="V776:V839" si="52">S776-K776</f>
        <v>0</v>
      </c>
      <c r="W776" s="45">
        <f>Table01[[#This Row],[THÀNH TIỀN FAST]]-Table01[[#This Row],[THÀNH TIỀN]]</f>
        <v>0</v>
      </c>
      <c r="X776" s="46" t="b">
        <f>Table01[[#This Row],[ĐG FAST]]=Table01[[#This Row],[ĐƠN GIÁ]]</f>
        <v>1</v>
      </c>
      <c r="Y776" s="47" t="b">
        <f>Table01[[#This Row],[THÀNH TIỀN FAST]]=Table01[[#This Row],[THÀNH TIỀN]]</f>
        <v>1</v>
      </c>
      <c r="Z776" s="48"/>
    </row>
    <row r="777" spans="13:26" x14ac:dyDescent="0.2">
      <c r="M777" s="55">
        <f t="shared" si="49"/>
        <v>0</v>
      </c>
      <c r="N777" s="21" t="e">
        <f>VLOOKUP(I777,'MÃ '!$A$2:$E$1048576,4,0)</f>
        <v>#N/A</v>
      </c>
      <c r="O777" s="21" t="e">
        <f>VLOOKUP(I777,'MÃ '!$A$2:$E$1048576,5,0)</f>
        <v>#N/A</v>
      </c>
      <c r="P777" s="21" t="str">
        <f t="shared" si="50"/>
        <v>TSG01</v>
      </c>
      <c r="Q777" s="21" t="e">
        <f>DAY(Table01[[#This Row],[NGÀY]])&amp;Table01[[#This Row],[TSG01]]&amp;Table01[[#This Row],[MÃ FAST]]</f>
        <v>#N/A</v>
      </c>
      <c r="R777" s="21" t="e">
        <f>COUNTIF($Q$7:Q777,Q777)&amp;Q777</f>
        <v>#N/A</v>
      </c>
      <c r="S777" s="44">
        <f>IFERROR(VLOOKUP(R777,Table1[[ct2]:[Số lượng]],13,0),0)</f>
        <v>0</v>
      </c>
      <c r="T777" s="45">
        <f>IFERROR(VLOOKUP(R777,Table1[[ct2]:[Giá]],14,0),Table01[[#This Row],[ĐƠN GIÁ]])</f>
        <v>0</v>
      </c>
      <c r="U777" s="45">
        <f t="shared" si="51"/>
        <v>0</v>
      </c>
      <c r="V777" s="32">
        <f t="shared" si="52"/>
        <v>0</v>
      </c>
      <c r="W777" s="45">
        <f>Table01[[#This Row],[THÀNH TIỀN FAST]]-Table01[[#This Row],[THÀNH TIỀN]]</f>
        <v>0</v>
      </c>
      <c r="X777" s="46" t="b">
        <f>Table01[[#This Row],[ĐG FAST]]=Table01[[#This Row],[ĐƠN GIÁ]]</f>
        <v>1</v>
      </c>
      <c r="Y777" s="47" t="b">
        <f>Table01[[#This Row],[THÀNH TIỀN FAST]]=Table01[[#This Row],[THÀNH TIỀN]]</f>
        <v>1</v>
      </c>
      <c r="Z777" s="48"/>
    </row>
    <row r="778" spans="13:26" x14ac:dyDescent="0.2">
      <c r="M778" s="55">
        <f t="shared" si="49"/>
        <v>0</v>
      </c>
      <c r="N778" s="21" t="e">
        <f>VLOOKUP(I778,'MÃ '!$A$2:$E$1048576,4,0)</f>
        <v>#N/A</v>
      </c>
      <c r="O778" s="21" t="e">
        <f>VLOOKUP(I778,'MÃ '!$A$2:$E$1048576,5,0)</f>
        <v>#N/A</v>
      </c>
      <c r="P778" s="21" t="str">
        <f t="shared" si="50"/>
        <v>TSG01</v>
      </c>
      <c r="Q778" s="21" t="e">
        <f>DAY(Table01[[#This Row],[NGÀY]])&amp;Table01[[#This Row],[TSG01]]&amp;Table01[[#This Row],[MÃ FAST]]</f>
        <v>#N/A</v>
      </c>
      <c r="R778" s="21" t="e">
        <f>COUNTIF($Q$7:Q778,Q778)&amp;Q778</f>
        <v>#N/A</v>
      </c>
      <c r="S778" s="44">
        <f>IFERROR(VLOOKUP(R778,Table1[[ct2]:[Số lượng]],13,0),0)</f>
        <v>0</v>
      </c>
      <c r="T778" s="45">
        <f>IFERROR(VLOOKUP(R778,Table1[[ct2]:[Giá]],14,0),Table01[[#This Row],[ĐƠN GIÁ]])</f>
        <v>0</v>
      </c>
      <c r="U778" s="45">
        <f t="shared" si="51"/>
        <v>0</v>
      </c>
      <c r="V778" s="32">
        <f t="shared" si="52"/>
        <v>0</v>
      </c>
      <c r="W778" s="45">
        <f>Table01[[#This Row],[THÀNH TIỀN FAST]]-Table01[[#This Row],[THÀNH TIỀN]]</f>
        <v>0</v>
      </c>
      <c r="X778" s="46" t="b">
        <f>Table01[[#This Row],[ĐG FAST]]=Table01[[#This Row],[ĐƠN GIÁ]]</f>
        <v>1</v>
      </c>
      <c r="Y778" s="47" t="b">
        <f>Table01[[#This Row],[THÀNH TIỀN FAST]]=Table01[[#This Row],[THÀNH TIỀN]]</f>
        <v>1</v>
      </c>
      <c r="Z778" s="48"/>
    </row>
    <row r="779" spans="13:26" x14ac:dyDescent="0.2">
      <c r="M779" s="55">
        <f t="shared" si="49"/>
        <v>0</v>
      </c>
      <c r="N779" s="21" t="e">
        <f>VLOOKUP(I779,'MÃ '!$A$2:$E$1048576,4,0)</f>
        <v>#N/A</v>
      </c>
      <c r="O779" s="21" t="e">
        <f>VLOOKUP(I779,'MÃ '!$A$2:$E$1048576,5,0)</f>
        <v>#N/A</v>
      </c>
      <c r="P779" s="21" t="str">
        <f t="shared" si="50"/>
        <v>TSG01</v>
      </c>
      <c r="Q779" s="21" t="e">
        <f>DAY(Table01[[#This Row],[NGÀY]])&amp;Table01[[#This Row],[TSG01]]&amp;Table01[[#This Row],[MÃ FAST]]</f>
        <v>#N/A</v>
      </c>
      <c r="R779" s="21" t="e">
        <f>COUNTIF($Q$7:Q779,Q779)&amp;Q779</f>
        <v>#N/A</v>
      </c>
      <c r="S779" s="44">
        <f>IFERROR(VLOOKUP(R779,Table1[[ct2]:[Số lượng]],13,0),0)</f>
        <v>0</v>
      </c>
      <c r="T779" s="45">
        <f>IFERROR(VLOOKUP(R779,Table1[[ct2]:[Giá]],14,0),Table01[[#This Row],[ĐƠN GIÁ]])</f>
        <v>0</v>
      </c>
      <c r="U779" s="45">
        <f t="shared" si="51"/>
        <v>0</v>
      </c>
      <c r="V779" s="32">
        <f t="shared" si="52"/>
        <v>0</v>
      </c>
      <c r="W779" s="45">
        <f>Table01[[#This Row],[THÀNH TIỀN FAST]]-Table01[[#This Row],[THÀNH TIỀN]]</f>
        <v>0</v>
      </c>
      <c r="X779" s="46" t="b">
        <f>Table01[[#This Row],[ĐG FAST]]=Table01[[#This Row],[ĐƠN GIÁ]]</f>
        <v>1</v>
      </c>
      <c r="Y779" s="47" t="b">
        <f>Table01[[#This Row],[THÀNH TIỀN FAST]]=Table01[[#This Row],[THÀNH TIỀN]]</f>
        <v>1</v>
      </c>
      <c r="Z779" s="48"/>
    </row>
    <row r="780" spans="13:26" x14ac:dyDescent="0.2">
      <c r="M780" s="55">
        <f t="shared" si="49"/>
        <v>0</v>
      </c>
      <c r="N780" s="21" t="e">
        <f>VLOOKUP(I780,'MÃ '!$A$2:$E$1048576,4,0)</f>
        <v>#N/A</v>
      </c>
      <c r="O780" s="21" t="e">
        <f>VLOOKUP(I780,'MÃ '!$A$2:$E$1048576,5,0)</f>
        <v>#N/A</v>
      </c>
      <c r="P780" s="21" t="str">
        <f t="shared" si="50"/>
        <v>TSG01</v>
      </c>
      <c r="Q780" s="21" t="e">
        <f>DAY(Table01[[#This Row],[NGÀY]])&amp;Table01[[#This Row],[TSG01]]&amp;Table01[[#This Row],[MÃ FAST]]</f>
        <v>#N/A</v>
      </c>
      <c r="R780" s="21" t="e">
        <f>COUNTIF($Q$7:Q780,Q780)&amp;Q780</f>
        <v>#N/A</v>
      </c>
      <c r="S780" s="44">
        <f>IFERROR(VLOOKUP(R780,Table1[[ct2]:[Số lượng]],13,0),0)</f>
        <v>0</v>
      </c>
      <c r="T780" s="45">
        <f>IFERROR(VLOOKUP(R780,Table1[[ct2]:[Giá]],14,0),Table01[[#This Row],[ĐƠN GIÁ]])</f>
        <v>0</v>
      </c>
      <c r="U780" s="45">
        <f t="shared" si="51"/>
        <v>0</v>
      </c>
      <c r="V780" s="32">
        <f t="shared" si="52"/>
        <v>0</v>
      </c>
      <c r="W780" s="45">
        <f>Table01[[#This Row],[THÀNH TIỀN FAST]]-Table01[[#This Row],[THÀNH TIỀN]]</f>
        <v>0</v>
      </c>
      <c r="X780" s="46" t="b">
        <f>Table01[[#This Row],[ĐG FAST]]=Table01[[#This Row],[ĐƠN GIÁ]]</f>
        <v>1</v>
      </c>
      <c r="Y780" s="47" t="b">
        <f>Table01[[#This Row],[THÀNH TIỀN FAST]]=Table01[[#This Row],[THÀNH TIỀN]]</f>
        <v>1</v>
      </c>
      <c r="Z780" s="48"/>
    </row>
    <row r="781" spans="13:26" x14ac:dyDescent="0.2">
      <c r="M781" s="55">
        <f t="shared" si="49"/>
        <v>0</v>
      </c>
      <c r="N781" s="21" t="e">
        <f>VLOOKUP(I781,'MÃ '!$A$2:$E$1048576,4,0)</f>
        <v>#N/A</v>
      </c>
      <c r="O781" s="21" t="e">
        <f>VLOOKUP(I781,'MÃ '!$A$2:$E$1048576,5,0)</f>
        <v>#N/A</v>
      </c>
      <c r="P781" s="21" t="str">
        <f t="shared" si="50"/>
        <v>TSG01</v>
      </c>
      <c r="Q781" s="21" t="e">
        <f>DAY(Table01[[#This Row],[NGÀY]])&amp;Table01[[#This Row],[TSG01]]&amp;Table01[[#This Row],[MÃ FAST]]</f>
        <v>#N/A</v>
      </c>
      <c r="R781" s="21" t="e">
        <f>COUNTIF($Q$7:Q781,Q781)&amp;Q781</f>
        <v>#N/A</v>
      </c>
      <c r="S781" s="44">
        <f>IFERROR(VLOOKUP(R781,Table1[[ct2]:[Số lượng]],13,0),0)</f>
        <v>0</v>
      </c>
      <c r="T781" s="45">
        <f>IFERROR(VLOOKUP(R781,Table1[[ct2]:[Giá]],14,0),Table01[[#This Row],[ĐƠN GIÁ]])</f>
        <v>0</v>
      </c>
      <c r="U781" s="45">
        <f t="shared" si="51"/>
        <v>0</v>
      </c>
      <c r="V781" s="32">
        <f t="shared" si="52"/>
        <v>0</v>
      </c>
      <c r="W781" s="45">
        <f>Table01[[#This Row],[THÀNH TIỀN FAST]]-Table01[[#This Row],[THÀNH TIỀN]]</f>
        <v>0</v>
      </c>
      <c r="X781" s="46" t="b">
        <f>Table01[[#This Row],[ĐG FAST]]=Table01[[#This Row],[ĐƠN GIÁ]]</f>
        <v>1</v>
      </c>
      <c r="Y781" s="47" t="b">
        <f>Table01[[#This Row],[THÀNH TIỀN FAST]]=Table01[[#This Row],[THÀNH TIỀN]]</f>
        <v>1</v>
      </c>
      <c r="Z781" s="48"/>
    </row>
    <row r="782" spans="13:26" x14ac:dyDescent="0.2">
      <c r="M782" s="55">
        <f t="shared" si="49"/>
        <v>0</v>
      </c>
      <c r="N782" s="21" t="e">
        <f>VLOOKUP(I782,'MÃ '!$A$2:$E$1048576,4,0)</f>
        <v>#N/A</v>
      </c>
      <c r="O782" s="21" t="e">
        <f>VLOOKUP(I782,'MÃ '!$A$2:$E$1048576,5,0)</f>
        <v>#N/A</v>
      </c>
      <c r="P782" s="21" t="str">
        <f t="shared" si="50"/>
        <v>TSG01</v>
      </c>
      <c r="Q782" s="21" t="e">
        <f>DAY(Table01[[#This Row],[NGÀY]])&amp;Table01[[#This Row],[TSG01]]&amp;Table01[[#This Row],[MÃ FAST]]</f>
        <v>#N/A</v>
      </c>
      <c r="R782" s="21" t="e">
        <f>COUNTIF($Q$7:Q782,Q782)&amp;Q782</f>
        <v>#N/A</v>
      </c>
      <c r="S782" s="44">
        <f>IFERROR(VLOOKUP(R782,Table1[[ct2]:[Số lượng]],13,0),0)</f>
        <v>0</v>
      </c>
      <c r="T782" s="45">
        <f>IFERROR(VLOOKUP(R782,Table1[[ct2]:[Giá]],14,0),Table01[[#This Row],[ĐƠN GIÁ]])</f>
        <v>0</v>
      </c>
      <c r="U782" s="45">
        <f t="shared" si="51"/>
        <v>0</v>
      </c>
      <c r="V782" s="32">
        <f t="shared" si="52"/>
        <v>0</v>
      </c>
      <c r="W782" s="45">
        <f>Table01[[#This Row],[THÀNH TIỀN FAST]]-Table01[[#This Row],[THÀNH TIỀN]]</f>
        <v>0</v>
      </c>
      <c r="X782" s="46" t="b">
        <f>Table01[[#This Row],[ĐG FAST]]=Table01[[#This Row],[ĐƠN GIÁ]]</f>
        <v>1</v>
      </c>
      <c r="Y782" s="47" t="b">
        <f>Table01[[#This Row],[THÀNH TIỀN FAST]]=Table01[[#This Row],[THÀNH TIỀN]]</f>
        <v>1</v>
      </c>
      <c r="Z782" s="48"/>
    </row>
    <row r="783" spans="13:26" x14ac:dyDescent="0.2">
      <c r="M783" s="55">
        <f t="shared" si="49"/>
        <v>0</v>
      </c>
      <c r="N783" s="21" t="e">
        <f>VLOOKUP(I783,'MÃ '!$A$2:$E$1048576,4,0)</f>
        <v>#N/A</v>
      </c>
      <c r="O783" s="21" t="e">
        <f>VLOOKUP(I783,'MÃ '!$A$2:$E$1048576,5,0)</f>
        <v>#N/A</v>
      </c>
      <c r="P783" s="21" t="str">
        <f t="shared" si="50"/>
        <v>TSG01</v>
      </c>
      <c r="Q783" s="21" t="e">
        <f>DAY(Table01[[#This Row],[NGÀY]])&amp;Table01[[#This Row],[TSG01]]&amp;Table01[[#This Row],[MÃ FAST]]</f>
        <v>#N/A</v>
      </c>
      <c r="R783" s="21" t="e">
        <f>COUNTIF($Q$7:Q783,Q783)&amp;Q783</f>
        <v>#N/A</v>
      </c>
      <c r="S783" s="44">
        <f>IFERROR(VLOOKUP(R783,Table1[[ct2]:[Số lượng]],13,0),0)</f>
        <v>0</v>
      </c>
      <c r="T783" s="45">
        <f>IFERROR(VLOOKUP(R783,Table1[[ct2]:[Giá]],14,0),Table01[[#This Row],[ĐƠN GIÁ]])</f>
        <v>0</v>
      </c>
      <c r="U783" s="45">
        <f t="shared" si="51"/>
        <v>0</v>
      </c>
      <c r="V783" s="32">
        <f t="shared" si="52"/>
        <v>0</v>
      </c>
      <c r="W783" s="45">
        <f>Table01[[#This Row],[THÀNH TIỀN FAST]]-Table01[[#This Row],[THÀNH TIỀN]]</f>
        <v>0</v>
      </c>
      <c r="X783" s="46" t="b">
        <f>Table01[[#This Row],[ĐG FAST]]=Table01[[#This Row],[ĐƠN GIÁ]]</f>
        <v>1</v>
      </c>
      <c r="Y783" s="47" t="b">
        <f>Table01[[#This Row],[THÀNH TIỀN FAST]]=Table01[[#This Row],[THÀNH TIỀN]]</f>
        <v>1</v>
      </c>
      <c r="Z783" s="48"/>
    </row>
    <row r="784" spans="13:26" x14ac:dyDescent="0.2">
      <c r="M784" s="55">
        <f t="shared" si="49"/>
        <v>0</v>
      </c>
      <c r="N784" s="21" t="e">
        <f>VLOOKUP(I784,'MÃ '!$A$2:$E$1048576,4,0)</f>
        <v>#N/A</v>
      </c>
      <c r="O784" s="21" t="e">
        <f>VLOOKUP(I784,'MÃ '!$A$2:$E$1048576,5,0)</f>
        <v>#N/A</v>
      </c>
      <c r="P784" s="21" t="str">
        <f t="shared" si="50"/>
        <v>TSG01</v>
      </c>
      <c r="Q784" s="21" t="e">
        <f>DAY(Table01[[#This Row],[NGÀY]])&amp;Table01[[#This Row],[TSG01]]&amp;Table01[[#This Row],[MÃ FAST]]</f>
        <v>#N/A</v>
      </c>
      <c r="R784" s="21" t="e">
        <f>COUNTIF($Q$7:Q784,Q784)&amp;Q784</f>
        <v>#N/A</v>
      </c>
      <c r="S784" s="44">
        <f>IFERROR(VLOOKUP(R784,Table1[[ct2]:[Số lượng]],13,0),0)</f>
        <v>0</v>
      </c>
      <c r="T784" s="45">
        <f>IFERROR(VLOOKUP(R784,Table1[[ct2]:[Giá]],14,0),Table01[[#This Row],[ĐƠN GIÁ]])</f>
        <v>0</v>
      </c>
      <c r="U784" s="45">
        <f t="shared" si="51"/>
        <v>0</v>
      </c>
      <c r="V784" s="32">
        <f t="shared" si="52"/>
        <v>0</v>
      </c>
      <c r="W784" s="45">
        <f>Table01[[#This Row],[THÀNH TIỀN FAST]]-Table01[[#This Row],[THÀNH TIỀN]]</f>
        <v>0</v>
      </c>
      <c r="X784" s="46" t="b">
        <f>Table01[[#This Row],[ĐG FAST]]=Table01[[#This Row],[ĐƠN GIÁ]]</f>
        <v>1</v>
      </c>
      <c r="Y784" s="47" t="b">
        <f>Table01[[#This Row],[THÀNH TIỀN FAST]]=Table01[[#This Row],[THÀNH TIỀN]]</f>
        <v>1</v>
      </c>
      <c r="Z784" s="48"/>
    </row>
    <row r="785" spans="13:26" x14ac:dyDescent="0.2">
      <c r="M785" s="55">
        <f t="shared" si="49"/>
        <v>0</v>
      </c>
      <c r="N785" s="21" t="e">
        <f>VLOOKUP(I785,'MÃ '!$A$2:$E$1048576,4,0)</f>
        <v>#N/A</v>
      </c>
      <c r="O785" s="21" t="e">
        <f>VLOOKUP(I785,'MÃ '!$A$2:$E$1048576,5,0)</f>
        <v>#N/A</v>
      </c>
      <c r="P785" s="21" t="str">
        <f t="shared" si="50"/>
        <v>TSG01</v>
      </c>
      <c r="Q785" s="21" t="e">
        <f>DAY(Table01[[#This Row],[NGÀY]])&amp;Table01[[#This Row],[TSG01]]&amp;Table01[[#This Row],[MÃ FAST]]</f>
        <v>#N/A</v>
      </c>
      <c r="R785" s="21" t="e">
        <f>COUNTIF($Q$7:Q785,Q785)&amp;Q785</f>
        <v>#N/A</v>
      </c>
      <c r="S785" s="44">
        <f>IFERROR(VLOOKUP(R785,Table1[[ct2]:[Số lượng]],13,0),0)</f>
        <v>0</v>
      </c>
      <c r="T785" s="45">
        <f>IFERROR(VLOOKUP(R785,Table1[[ct2]:[Giá]],14,0),Table01[[#This Row],[ĐƠN GIÁ]])</f>
        <v>0</v>
      </c>
      <c r="U785" s="45">
        <f t="shared" si="51"/>
        <v>0</v>
      </c>
      <c r="V785" s="32">
        <f t="shared" si="52"/>
        <v>0</v>
      </c>
      <c r="W785" s="45">
        <f>Table01[[#This Row],[THÀNH TIỀN FAST]]-Table01[[#This Row],[THÀNH TIỀN]]</f>
        <v>0</v>
      </c>
      <c r="X785" s="46" t="b">
        <f>Table01[[#This Row],[ĐG FAST]]=Table01[[#This Row],[ĐƠN GIÁ]]</f>
        <v>1</v>
      </c>
      <c r="Y785" s="47" t="b">
        <f>Table01[[#This Row],[THÀNH TIỀN FAST]]=Table01[[#This Row],[THÀNH TIỀN]]</f>
        <v>1</v>
      </c>
      <c r="Z785" s="48"/>
    </row>
    <row r="786" spans="13:26" x14ac:dyDescent="0.2">
      <c r="M786" s="55">
        <f t="shared" si="49"/>
        <v>0</v>
      </c>
      <c r="N786" s="21" t="e">
        <f>VLOOKUP(I786,'MÃ '!$A$2:$E$1048576,4,0)</f>
        <v>#N/A</v>
      </c>
      <c r="O786" s="21" t="e">
        <f>VLOOKUP(I786,'MÃ '!$A$2:$E$1048576,5,0)</f>
        <v>#N/A</v>
      </c>
      <c r="P786" s="21" t="str">
        <f t="shared" si="50"/>
        <v>TSG01</v>
      </c>
      <c r="Q786" s="21" t="e">
        <f>DAY(Table01[[#This Row],[NGÀY]])&amp;Table01[[#This Row],[TSG01]]&amp;Table01[[#This Row],[MÃ FAST]]</f>
        <v>#N/A</v>
      </c>
      <c r="R786" s="21" t="e">
        <f>COUNTIF($Q$7:Q786,Q786)&amp;Q786</f>
        <v>#N/A</v>
      </c>
      <c r="S786" s="44">
        <f>IFERROR(VLOOKUP(R786,Table1[[ct2]:[Số lượng]],13,0),0)</f>
        <v>0</v>
      </c>
      <c r="T786" s="45">
        <f>IFERROR(VLOOKUP(R786,Table1[[ct2]:[Giá]],14,0),Table01[[#This Row],[ĐƠN GIÁ]])</f>
        <v>0</v>
      </c>
      <c r="U786" s="45">
        <f t="shared" si="51"/>
        <v>0</v>
      </c>
      <c r="V786" s="32">
        <f t="shared" si="52"/>
        <v>0</v>
      </c>
      <c r="W786" s="45">
        <f>Table01[[#This Row],[THÀNH TIỀN FAST]]-Table01[[#This Row],[THÀNH TIỀN]]</f>
        <v>0</v>
      </c>
      <c r="X786" s="46" t="b">
        <f>Table01[[#This Row],[ĐG FAST]]=Table01[[#This Row],[ĐƠN GIÁ]]</f>
        <v>1</v>
      </c>
      <c r="Y786" s="47" t="b">
        <f>Table01[[#This Row],[THÀNH TIỀN FAST]]=Table01[[#This Row],[THÀNH TIỀN]]</f>
        <v>1</v>
      </c>
      <c r="Z786" s="48"/>
    </row>
    <row r="787" spans="13:26" x14ac:dyDescent="0.2">
      <c r="M787" s="55">
        <f t="shared" si="49"/>
        <v>0</v>
      </c>
      <c r="N787" s="21" t="e">
        <f>VLOOKUP(I787,'MÃ '!$A$2:$E$1048576,4,0)</f>
        <v>#N/A</v>
      </c>
      <c r="O787" s="21" t="e">
        <f>VLOOKUP(I787,'MÃ '!$A$2:$E$1048576,5,0)</f>
        <v>#N/A</v>
      </c>
      <c r="P787" s="21" t="str">
        <f t="shared" si="50"/>
        <v>TSG01</v>
      </c>
      <c r="Q787" s="21" t="e">
        <f>DAY(Table01[[#This Row],[NGÀY]])&amp;Table01[[#This Row],[TSG01]]&amp;Table01[[#This Row],[MÃ FAST]]</f>
        <v>#N/A</v>
      </c>
      <c r="R787" s="21" t="e">
        <f>COUNTIF($Q$7:Q787,Q787)&amp;Q787</f>
        <v>#N/A</v>
      </c>
      <c r="S787" s="44">
        <f>IFERROR(VLOOKUP(R787,Table1[[ct2]:[Số lượng]],13,0),0)</f>
        <v>0</v>
      </c>
      <c r="T787" s="45">
        <f>IFERROR(VLOOKUP(R787,Table1[[ct2]:[Giá]],14,0),Table01[[#This Row],[ĐƠN GIÁ]])</f>
        <v>0</v>
      </c>
      <c r="U787" s="45">
        <f t="shared" si="51"/>
        <v>0</v>
      </c>
      <c r="V787" s="32">
        <f t="shared" si="52"/>
        <v>0</v>
      </c>
      <c r="W787" s="45">
        <f>Table01[[#This Row],[THÀNH TIỀN FAST]]-Table01[[#This Row],[THÀNH TIỀN]]</f>
        <v>0</v>
      </c>
      <c r="X787" s="46" t="b">
        <f>Table01[[#This Row],[ĐG FAST]]=Table01[[#This Row],[ĐƠN GIÁ]]</f>
        <v>1</v>
      </c>
      <c r="Y787" s="47" t="b">
        <f>Table01[[#This Row],[THÀNH TIỀN FAST]]=Table01[[#This Row],[THÀNH TIỀN]]</f>
        <v>1</v>
      </c>
      <c r="Z787" s="48"/>
    </row>
    <row r="788" spans="13:26" x14ac:dyDescent="0.2">
      <c r="M788" s="55">
        <f t="shared" si="49"/>
        <v>0</v>
      </c>
      <c r="N788" s="21" t="e">
        <f>VLOOKUP(I788,'MÃ '!$A$2:$E$1048576,4,0)</f>
        <v>#N/A</v>
      </c>
      <c r="O788" s="21" t="e">
        <f>VLOOKUP(I788,'MÃ '!$A$2:$E$1048576,5,0)</f>
        <v>#N/A</v>
      </c>
      <c r="P788" s="21" t="str">
        <f t="shared" si="50"/>
        <v>TSG01</v>
      </c>
      <c r="Q788" s="21" t="e">
        <f>DAY(Table01[[#This Row],[NGÀY]])&amp;Table01[[#This Row],[TSG01]]&amp;Table01[[#This Row],[MÃ FAST]]</f>
        <v>#N/A</v>
      </c>
      <c r="R788" s="21" t="e">
        <f>COUNTIF($Q$7:Q788,Q788)&amp;Q788</f>
        <v>#N/A</v>
      </c>
      <c r="S788" s="44">
        <f>IFERROR(VLOOKUP(R788,Table1[[ct2]:[Số lượng]],13,0),0)</f>
        <v>0</v>
      </c>
      <c r="T788" s="45">
        <f>IFERROR(VLOOKUP(R788,Table1[[ct2]:[Giá]],14,0),Table01[[#This Row],[ĐƠN GIÁ]])</f>
        <v>0</v>
      </c>
      <c r="U788" s="45">
        <f t="shared" si="51"/>
        <v>0</v>
      </c>
      <c r="V788" s="32">
        <f t="shared" si="52"/>
        <v>0</v>
      </c>
      <c r="W788" s="45">
        <f>Table01[[#This Row],[THÀNH TIỀN FAST]]-Table01[[#This Row],[THÀNH TIỀN]]</f>
        <v>0</v>
      </c>
      <c r="X788" s="46" t="b">
        <f>Table01[[#This Row],[ĐG FAST]]=Table01[[#This Row],[ĐƠN GIÁ]]</f>
        <v>1</v>
      </c>
      <c r="Y788" s="47" t="b">
        <f>Table01[[#This Row],[THÀNH TIỀN FAST]]=Table01[[#This Row],[THÀNH TIỀN]]</f>
        <v>1</v>
      </c>
      <c r="Z788" s="48"/>
    </row>
    <row r="789" spans="13:26" x14ac:dyDescent="0.2">
      <c r="M789" s="55">
        <f t="shared" si="49"/>
        <v>0</v>
      </c>
      <c r="N789" s="21" t="e">
        <f>VLOOKUP(I789,'MÃ '!$A$2:$E$1048576,4,0)</f>
        <v>#N/A</v>
      </c>
      <c r="O789" s="21" t="e">
        <f>VLOOKUP(I789,'MÃ '!$A$2:$E$1048576,5,0)</f>
        <v>#N/A</v>
      </c>
      <c r="P789" s="21" t="str">
        <f t="shared" si="50"/>
        <v>TSG01</v>
      </c>
      <c r="Q789" s="21" t="e">
        <f>DAY(Table01[[#This Row],[NGÀY]])&amp;Table01[[#This Row],[TSG01]]&amp;Table01[[#This Row],[MÃ FAST]]</f>
        <v>#N/A</v>
      </c>
      <c r="R789" s="21" t="e">
        <f>COUNTIF($Q$7:Q789,Q789)&amp;Q789</f>
        <v>#N/A</v>
      </c>
      <c r="S789" s="44">
        <f>IFERROR(VLOOKUP(R789,Table1[[ct2]:[Số lượng]],13,0),0)</f>
        <v>0</v>
      </c>
      <c r="T789" s="45">
        <f>IFERROR(VLOOKUP(R789,Table1[[ct2]:[Giá]],14,0),Table01[[#This Row],[ĐƠN GIÁ]])</f>
        <v>0</v>
      </c>
      <c r="U789" s="45">
        <f t="shared" si="51"/>
        <v>0</v>
      </c>
      <c r="V789" s="32">
        <f t="shared" si="52"/>
        <v>0</v>
      </c>
      <c r="W789" s="45">
        <f>Table01[[#This Row],[THÀNH TIỀN FAST]]-Table01[[#This Row],[THÀNH TIỀN]]</f>
        <v>0</v>
      </c>
      <c r="X789" s="46" t="b">
        <f>Table01[[#This Row],[ĐG FAST]]=Table01[[#This Row],[ĐƠN GIÁ]]</f>
        <v>1</v>
      </c>
      <c r="Y789" s="47" t="b">
        <f>Table01[[#This Row],[THÀNH TIỀN FAST]]=Table01[[#This Row],[THÀNH TIỀN]]</f>
        <v>1</v>
      </c>
      <c r="Z789" s="48"/>
    </row>
    <row r="790" spans="13:26" x14ac:dyDescent="0.2">
      <c r="M790" s="55">
        <f t="shared" si="49"/>
        <v>0</v>
      </c>
      <c r="N790" s="21" t="e">
        <f>VLOOKUP(I790,'MÃ '!$A$2:$E$1048576,4,0)</f>
        <v>#N/A</v>
      </c>
      <c r="O790" s="21" t="e">
        <f>VLOOKUP(I790,'MÃ '!$A$2:$E$1048576,5,0)</f>
        <v>#N/A</v>
      </c>
      <c r="P790" s="21" t="str">
        <f t="shared" si="50"/>
        <v>TSG01</v>
      </c>
      <c r="Q790" s="21" t="e">
        <f>DAY(Table01[[#This Row],[NGÀY]])&amp;Table01[[#This Row],[TSG01]]&amp;Table01[[#This Row],[MÃ FAST]]</f>
        <v>#N/A</v>
      </c>
      <c r="R790" s="21" t="e">
        <f>COUNTIF($Q$7:Q790,Q790)&amp;Q790</f>
        <v>#N/A</v>
      </c>
      <c r="S790" s="44">
        <f>IFERROR(VLOOKUP(R790,Table1[[ct2]:[Số lượng]],13,0),0)</f>
        <v>0</v>
      </c>
      <c r="T790" s="45">
        <f>IFERROR(VLOOKUP(R790,Table1[[ct2]:[Giá]],14,0),Table01[[#This Row],[ĐƠN GIÁ]])</f>
        <v>0</v>
      </c>
      <c r="U790" s="45">
        <f t="shared" si="51"/>
        <v>0</v>
      </c>
      <c r="V790" s="32">
        <f t="shared" si="52"/>
        <v>0</v>
      </c>
      <c r="W790" s="45">
        <f>Table01[[#This Row],[THÀNH TIỀN FAST]]-Table01[[#This Row],[THÀNH TIỀN]]</f>
        <v>0</v>
      </c>
      <c r="X790" s="46" t="b">
        <f>Table01[[#This Row],[ĐG FAST]]=Table01[[#This Row],[ĐƠN GIÁ]]</f>
        <v>1</v>
      </c>
      <c r="Y790" s="47" t="b">
        <f>Table01[[#This Row],[THÀNH TIỀN FAST]]=Table01[[#This Row],[THÀNH TIỀN]]</f>
        <v>1</v>
      </c>
      <c r="Z790" s="48"/>
    </row>
    <row r="791" spans="13:26" x14ac:dyDescent="0.2">
      <c r="M791" s="55">
        <f t="shared" si="49"/>
        <v>0</v>
      </c>
      <c r="N791" s="21" t="e">
        <f>VLOOKUP(I791,'MÃ '!$A$2:$E$1048576,4,0)</f>
        <v>#N/A</v>
      </c>
      <c r="O791" s="21" t="e">
        <f>VLOOKUP(I791,'MÃ '!$A$2:$E$1048576,5,0)</f>
        <v>#N/A</v>
      </c>
      <c r="P791" s="21" t="str">
        <f t="shared" si="50"/>
        <v>TSG01</v>
      </c>
      <c r="Q791" s="21" t="e">
        <f>DAY(Table01[[#This Row],[NGÀY]])&amp;Table01[[#This Row],[TSG01]]&amp;Table01[[#This Row],[MÃ FAST]]</f>
        <v>#N/A</v>
      </c>
      <c r="R791" s="21" t="e">
        <f>COUNTIF($Q$7:Q791,Q791)&amp;Q791</f>
        <v>#N/A</v>
      </c>
      <c r="S791" s="44">
        <f>IFERROR(VLOOKUP(R791,Table1[[ct2]:[Số lượng]],13,0),0)</f>
        <v>0</v>
      </c>
      <c r="T791" s="45">
        <f>IFERROR(VLOOKUP(R791,Table1[[ct2]:[Giá]],14,0),Table01[[#This Row],[ĐƠN GIÁ]])</f>
        <v>0</v>
      </c>
      <c r="U791" s="45">
        <f t="shared" si="51"/>
        <v>0</v>
      </c>
      <c r="V791" s="32">
        <f t="shared" si="52"/>
        <v>0</v>
      </c>
      <c r="W791" s="45">
        <f>Table01[[#This Row],[THÀNH TIỀN FAST]]-Table01[[#This Row],[THÀNH TIỀN]]</f>
        <v>0</v>
      </c>
      <c r="X791" s="46" t="b">
        <f>Table01[[#This Row],[ĐG FAST]]=Table01[[#This Row],[ĐƠN GIÁ]]</f>
        <v>1</v>
      </c>
      <c r="Y791" s="47" t="b">
        <f>Table01[[#This Row],[THÀNH TIỀN FAST]]=Table01[[#This Row],[THÀNH TIỀN]]</f>
        <v>1</v>
      </c>
      <c r="Z791" s="48"/>
    </row>
    <row r="792" spans="13:26" x14ac:dyDescent="0.2">
      <c r="M792" s="55">
        <f t="shared" si="49"/>
        <v>0</v>
      </c>
      <c r="N792" s="21" t="e">
        <f>VLOOKUP(I792,'MÃ '!$A$2:$E$1048576,4,0)</f>
        <v>#N/A</v>
      </c>
      <c r="O792" s="21" t="e">
        <f>VLOOKUP(I792,'MÃ '!$A$2:$E$1048576,5,0)</f>
        <v>#N/A</v>
      </c>
      <c r="P792" s="21" t="str">
        <f t="shared" si="50"/>
        <v>TSG01</v>
      </c>
      <c r="Q792" s="21" t="e">
        <f>DAY(Table01[[#This Row],[NGÀY]])&amp;Table01[[#This Row],[TSG01]]&amp;Table01[[#This Row],[MÃ FAST]]</f>
        <v>#N/A</v>
      </c>
      <c r="R792" s="21" t="e">
        <f>COUNTIF($Q$7:Q792,Q792)&amp;Q792</f>
        <v>#N/A</v>
      </c>
      <c r="S792" s="44">
        <f>IFERROR(VLOOKUP(R792,Table1[[ct2]:[Số lượng]],13,0),0)</f>
        <v>0</v>
      </c>
      <c r="T792" s="45">
        <f>IFERROR(VLOOKUP(R792,Table1[[ct2]:[Giá]],14,0),Table01[[#This Row],[ĐƠN GIÁ]])</f>
        <v>0</v>
      </c>
      <c r="U792" s="45">
        <f t="shared" si="51"/>
        <v>0</v>
      </c>
      <c r="V792" s="32">
        <f t="shared" si="52"/>
        <v>0</v>
      </c>
      <c r="W792" s="45">
        <f>Table01[[#This Row],[THÀNH TIỀN FAST]]-Table01[[#This Row],[THÀNH TIỀN]]</f>
        <v>0</v>
      </c>
      <c r="X792" s="46" t="b">
        <f>Table01[[#This Row],[ĐG FAST]]=Table01[[#This Row],[ĐƠN GIÁ]]</f>
        <v>1</v>
      </c>
      <c r="Y792" s="47" t="b">
        <f>Table01[[#This Row],[THÀNH TIỀN FAST]]=Table01[[#This Row],[THÀNH TIỀN]]</f>
        <v>1</v>
      </c>
      <c r="Z792" s="48"/>
    </row>
    <row r="793" spans="13:26" x14ac:dyDescent="0.2">
      <c r="M793" s="55">
        <f t="shared" si="49"/>
        <v>0</v>
      </c>
      <c r="N793" s="21" t="e">
        <f>VLOOKUP(I793,'MÃ '!$A$2:$E$1048576,4,0)</f>
        <v>#N/A</v>
      </c>
      <c r="O793" s="21" t="e">
        <f>VLOOKUP(I793,'MÃ '!$A$2:$E$1048576,5,0)</f>
        <v>#N/A</v>
      </c>
      <c r="P793" s="21" t="str">
        <f t="shared" si="50"/>
        <v>TSG01</v>
      </c>
      <c r="Q793" s="21" t="e">
        <f>DAY(Table01[[#This Row],[NGÀY]])&amp;Table01[[#This Row],[TSG01]]&amp;Table01[[#This Row],[MÃ FAST]]</f>
        <v>#N/A</v>
      </c>
      <c r="R793" s="21" t="e">
        <f>COUNTIF($Q$7:Q793,Q793)&amp;Q793</f>
        <v>#N/A</v>
      </c>
      <c r="S793" s="44">
        <f>IFERROR(VLOOKUP(R793,Table1[[ct2]:[Số lượng]],13,0),0)</f>
        <v>0</v>
      </c>
      <c r="T793" s="45">
        <f>IFERROR(VLOOKUP(R793,Table1[[ct2]:[Giá]],14,0),Table01[[#This Row],[ĐƠN GIÁ]])</f>
        <v>0</v>
      </c>
      <c r="U793" s="45">
        <f t="shared" si="51"/>
        <v>0</v>
      </c>
      <c r="V793" s="32">
        <f t="shared" si="52"/>
        <v>0</v>
      </c>
      <c r="W793" s="45">
        <f>Table01[[#This Row],[THÀNH TIỀN FAST]]-Table01[[#This Row],[THÀNH TIỀN]]</f>
        <v>0</v>
      </c>
      <c r="X793" s="46" t="b">
        <f>Table01[[#This Row],[ĐG FAST]]=Table01[[#This Row],[ĐƠN GIÁ]]</f>
        <v>1</v>
      </c>
      <c r="Y793" s="47" t="b">
        <f>Table01[[#This Row],[THÀNH TIỀN FAST]]=Table01[[#This Row],[THÀNH TIỀN]]</f>
        <v>1</v>
      </c>
      <c r="Z793" s="48"/>
    </row>
    <row r="794" spans="13:26" x14ac:dyDescent="0.2">
      <c r="M794" s="55">
        <f t="shared" si="49"/>
        <v>0</v>
      </c>
      <c r="N794" s="21" t="e">
        <f>VLOOKUP(I794,'MÃ '!$A$2:$E$1048576,4,0)</f>
        <v>#N/A</v>
      </c>
      <c r="O794" s="21" t="e">
        <f>VLOOKUP(I794,'MÃ '!$A$2:$E$1048576,5,0)</f>
        <v>#N/A</v>
      </c>
      <c r="P794" s="21" t="str">
        <f t="shared" si="50"/>
        <v>TSG01</v>
      </c>
      <c r="Q794" s="21" t="e">
        <f>DAY(Table01[[#This Row],[NGÀY]])&amp;Table01[[#This Row],[TSG01]]&amp;Table01[[#This Row],[MÃ FAST]]</f>
        <v>#N/A</v>
      </c>
      <c r="R794" s="21" t="e">
        <f>COUNTIF($Q$7:Q794,Q794)&amp;Q794</f>
        <v>#N/A</v>
      </c>
      <c r="S794" s="44">
        <f>IFERROR(VLOOKUP(R794,Table1[[ct2]:[Số lượng]],13,0),0)</f>
        <v>0</v>
      </c>
      <c r="T794" s="45">
        <f>IFERROR(VLOOKUP(R794,Table1[[ct2]:[Giá]],14,0),Table01[[#This Row],[ĐƠN GIÁ]])</f>
        <v>0</v>
      </c>
      <c r="U794" s="45">
        <f t="shared" si="51"/>
        <v>0</v>
      </c>
      <c r="V794" s="32">
        <f t="shared" si="52"/>
        <v>0</v>
      </c>
      <c r="W794" s="45">
        <f>Table01[[#This Row],[THÀNH TIỀN FAST]]-Table01[[#This Row],[THÀNH TIỀN]]</f>
        <v>0</v>
      </c>
      <c r="X794" s="46" t="b">
        <f>Table01[[#This Row],[ĐG FAST]]=Table01[[#This Row],[ĐƠN GIÁ]]</f>
        <v>1</v>
      </c>
      <c r="Y794" s="47" t="b">
        <f>Table01[[#This Row],[THÀNH TIỀN FAST]]=Table01[[#This Row],[THÀNH TIỀN]]</f>
        <v>1</v>
      </c>
      <c r="Z794" s="48"/>
    </row>
    <row r="795" spans="13:26" x14ac:dyDescent="0.2">
      <c r="M795" s="55">
        <f t="shared" si="49"/>
        <v>0</v>
      </c>
      <c r="N795" s="21" t="e">
        <f>VLOOKUP(I795,'MÃ '!$A$2:$E$1048576,4,0)</f>
        <v>#N/A</v>
      </c>
      <c r="O795" s="21" t="e">
        <f>VLOOKUP(I795,'MÃ '!$A$2:$E$1048576,5,0)</f>
        <v>#N/A</v>
      </c>
      <c r="P795" s="21" t="str">
        <f t="shared" si="50"/>
        <v>TSG01</v>
      </c>
      <c r="Q795" s="21" t="e">
        <f>DAY(Table01[[#This Row],[NGÀY]])&amp;Table01[[#This Row],[TSG01]]&amp;Table01[[#This Row],[MÃ FAST]]</f>
        <v>#N/A</v>
      </c>
      <c r="R795" s="21" t="e">
        <f>COUNTIF($Q$7:Q795,Q795)&amp;Q795</f>
        <v>#N/A</v>
      </c>
      <c r="S795" s="44">
        <f>IFERROR(VLOOKUP(R795,Table1[[ct2]:[Số lượng]],13,0),0)</f>
        <v>0</v>
      </c>
      <c r="T795" s="45">
        <f>IFERROR(VLOOKUP(R795,Table1[[ct2]:[Giá]],14,0),Table01[[#This Row],[ĐƠN GIÁ]])</f>
        <v>0</v>
      </c>
      <c r="U795" s="45">
        <f t="shared" si="51"/>
        <v>0</v>
      </c>
      <c r="V795" s="32">
        <f t="shared" si="52"/>
        <v>0</v>
      </c>
      <c r="W795" s="45">
        <f>Table01[[#This Row],[THÀNH TIỀN FAST]]-Table01[[#This Row],[THÀNH TIỀN]]</f>
        <v>0</v>
      </c>
      <c r="X795" s="46" t="b">
        <f>Table01[[#This Row],[ĐG FAST]]=Table01[[#This Row],[ĐƠN GIÁ]]</f>
        <v>1</v>
      </c>
      <c r="Y795" s="47" t="b">
        <f>Table01[[#This Row],[THÀNH TIỀN FAST]]=Table01[[#This Row],[THÀNH TIỀN]]</f>
        <v>1</v>
      </c>
      <c r="Z795" s="48"/>
    </row>
    <row r="796" spans="13:26" x14ac:dyDescent="0.2">
      <c r="M796" s="55">
        <f t="shared" si="49"/>
        <v>0</v>
      </c>
      <c r="N796" s="21" t="e">
        <f>VLOOKUP(I796,'MÃ '!$A$2:$E$1048576,4,0)</f>
        <v>#N/A</v>
      </c>
      <c r="O796" s="21" t="e">
        <f>VLOOKUP(I796,'MÃ '!$A$2:$E$1048576,5,0)</f>
        <v>#N/A</v>
      </c>
      <c r="P796" s="21" t="str">
        <f t="shared" si="50"/>
        <v>TSG01</v>
      </c>
      <c r="Q796" s="21" t="e">
        <f>DAY(Table01[[#This Row],[NGÀY]])&amp;Table01[[#This Row],[TSG01]]&amp;Table01[[#This Row],[MÃ FAST]]</f>
        <v>#N/A</v>
      </c>
      <c r="R796" s="21" t="e">
        <f>COUNTIF($Q$7:Q796,Q796)&amp;Q796</f>
        <v>#N/A</v>
      </c>
      <c r="S796" s="44">
        <f>IFERROR(VLOOKUP(R796,Table1[[ct2]:[Số lượng]],13,0),0)</f>
        <v>0</v>
      </c>
      <c r="T796" s="45">
        <f>IFERROR(VLOOKUP(R796,Table1[[ct2]:[Giá]],14,0),Table01[[#This Row],[ĐƠN GIÁ]])</f>
        <v>0</v>
      </c>
      <c r="U796" s="45">
        <f t="shared" si="51"/>
        <v>0</v>
      </c>
      <c r="V796" s="32">
        <f t="shared" si="52"/>
        <v>0</v>
      </c>
      <c r="W796" s="45">
        <f>Table01[[#This Row],[THÀNH TIỀN FAST]]-Table01[[#This Row],[THÀNH TIỀN]]</f>
        <v>0</v>
      </c>
      <c r="X796" s="46" t="b">
        <f>Table01[[#This Row],[ĐG FAST]]=Table01[[#This Row],[ĐƠN GIÁ]]</f>
        <v>1</v>
      </c>
      <c r="Y796" s="47" t="b">
        <f>Table01[[#This Row],[THÀNH TIỀN FAST]]=Table01[[#This Row],[THÀNH TIỀN]]</f>
        <v>1</v>
      </c>
      <c r="Z796" s="48"/>
    </row>
    <row r="797" spans="13:26" x14ac:dyDescent="0.2">
      <c r="M797" s="55">
        <f t="shared" si="49"/>
        <v>0</v>
      </c>
      <c r="N797" s="21" t="e">
        <f>VLOOKUP(I797,'MÃ '!$A$2:$E$1048576,4,0)</f>
        <v>#N/A</v>
      </c>
      <c r="O797" s="21" t="e">
        <f>VLOOKUP(I797,'MÃ '!$A$2:$E$1048576,5,0)</f>
        <v>#N/A</v>
      </c>
      <c r="P797" s="21" t="str">
        <f t="shared" si="50"/>
        <v>TSG01</v>
      </c>
      <c r="Q797" s="21" t="e">
        <f>DAY(Table01[[#This Row],[NGÀY]])&amp;Table01[[#This Row],[TSG01]]&amp;Table01[[#This Row],[MÃ FAST]]</f>
        <v>#N/A</v>
      </c>
      <c r="R797" s="21" t="e">
        <f>COUNTIF($Q$7:Q797,Q797)&amp;Q797</f>
        <v>#N/A</v>
      </c>
      <c r="S797" s="44">
        <f>IFERROR(VLOOKUP(R797,Table1[[ct2]:[Số lượng]],13,0),0)</f>
        <v>0</v>
      </c>
      <c r="T797" s="45">
        <f>IFERROR(VLOOKUP(R797,Table1[[ct2]:[Giá]],14,0),Table01[[#This Row],[ĐƠN GIÁ]])</f>
        <v>0</v>
      </c>
      <c r="U797" s="45">
        <f t="shared" si="51"/>
        <v>0</v>
      </c>
      <c r="V797" s="32">
        <f t="shared" si="52"/>
        <v>0</v>
      </c>
      <c r="W797" s="45">
        <f>Table01[[#This Row],[THÀNH TIỀN FAST]]-Table01[[#This Row],[THÀNH TIỀN]]</f>
        <v>0</v>
      </c>
      <c r="X797" s="46" t="b">
        <f>Table01[[#This Row],[ĐG FAST]]=Table01[[#This Row],[ĐƠN GIÁ]]</f>
        <v>1</v>
      </c>
      <c r="Y797" s="47" t="b">
        <f>Table01[[#This Row],[THÀNH TIỀN FAST]]=Table01[[#This Row],[THÀNH TIỀN]]</f>
        <v>1</v>
      </c>
      <c r="Z797" s="48"/>
    </row>
    <row r="798" spans="13:26" x14ac:dyDescent="0.2">
      <c r="M798" s="55">
        <f t="shared" si="49"/>
        <v>0</v>
      </c>
      <c r="N798" s="21" t="e">
        <f>VLOOKUP(I798,'MÃ '!$A$2:$E$1048576,4,0)</f>
        <v>#N/A</v>
      </c>
      <c r="O798" s="21" t="e">
        <f>VLOOKUP(I798,'MÃ '!$A$2:$E$1048576,5,0)</f>
        <v>#N/A</v>
      </c>
      <c r="P798" s="21" t="str">
        <f t="shared" si="50"/>
        <v>TSG01</v>
      </c>
      <c r="Q798" s="21" t="e">
        <f>DAY(Table01[[#This Row],[NGÀY]])&amp;Table01[[#This Row],[TSG01]]&amp;Table01[[#This Row],[MÃ FAST]]</f>
        <v>#N/A</v>
      </c>
      <c r="R798" s="21" t="e">
        <f>COUNTIF($Q$7:Q798,Q798)&amp;Q798</f>
        <v>#N/A</v>
      </c>
      <c r="S798" s="44">
        <f>IFERROR(VLOOKUP(R798,Table1[[ct2]:[Số lượng]],13,0),0)</f>
        <v>0</v>
      </c>
      <c r="T798" s="45">
        <f>IFERROR(VLOOKUP(R798,Table1[[ct2]:[Giá]],14,0),Table01[[#This Row],[ĐƠN GIÁ]])</f>
        <v>0</v>
      </c>
      <c r="U798" s="45">
        <f t="shared" si="51"/>
        <v>0</v>
      </c>
      <c r="V798" s="32">
        <f t="shared" si="52"/>
        <v>0</v>
      </c>
      <c r="W798" s="45">
        <f>Table01[[#This Row],[THÀNH TIỀN FAST]]-Table01[[#This Row],[THÀNH TIỀN]]</f>
        <v>0</v>
      </c>
      <c r="X798" s="46" t="b">
        <f>Table01[[#This Row],[ĐG FAST]]=Table01[[#This Row],[ĐƠN GIÁ]]</f>
        <v>1</v>
      </c>
      <c r="Y798" s="47" t="b">
        <f>Table01[[#This Row],[THÀNH TIỀN FAST]]=Table01[[#This Row],[THÀNH TIỀN]]</f>
        <v>1</v>
      </c>
      <c r="Z798" s="48"/>
    </row>
    <row r="799" spans="13:26" x14ac:dyDescent="0.2">
      <c r="M799" s="55">
        <f t="shared" si="49"/>
        <v>0</v>
      </c>
      <c r="N799" s="21" t="e">
        <f>VLOOKUP(I799,'MÃ '!$A$2:$E$1048576,4,0)</f>
        <v>#N/A</v>
      </c>
      <c r="O799" s="21" t="e">
        <f>VLOOKUP(I799,'MÃ '!$A$2:$E$1048576,5,0)</f>
        <v>#N/A</v>
      </c>
      <c r="P799" s="21" t="str">
        <f t="shared" si="50"/>
        <v>TSG01</v>
      </c>
      <c r="Q799" s="21" t="e">
        <f>DAY(Table01[[#This Row],[NGÀY]])&amp;Table01[[#This Row],[TSG01]]&amp;Table01[[#This Row],[MÃ FAST]]</f>
        <v>#N/A</v>
      </c>
      <c r="R799" s="21" t="e">
        <f>COUNTIF($Q$7:Q799,Q799)&amp;Q799</f>
        <v>#N/A</v>
      </c>
      <c r="S799" s="44">
        <f>IFERROR(VLOOKUP(R799,Table1[[ct2]:[Số lượng]],13,0),0)</f>
        <v>0</v>
      </c>
      <c r="T799" s="45">
        <f>IFERROR(VLOOKUP(R799,Table1[[ct2]:[Giá]],14,0),Table01[[#This Row],[ĐƠN GIÁ]])</f>
        <v>0</v>
      </c>
      <c r="U799" s="45">
        <f t="shared" si="51"/>
        <v>0</v>
      </c>
      <c r="V799" s="32">
        <f t="shared" si="52"/>
        <v>0</v>
      </c>
      <c r="W799" s="45">
        <f>Table01[[#This Row],[THÀNH TIỀN FAST]]-Table01[[#This Row],[THÀNH TIỀN]]</f>
        <v>0</v>
      </c>
      <c r="X799" s="46" t="b">
        <f>Table01[[#This Row],[ĐG FAST]]=Table01[[#This Row],[ĐƠN GIÁ]]</f>
        <v>1</v>
      </c>
      <c r="Y799" s="47" t="b">
        <f>Table01[[#This Row],[THÀNH TIỀN FAST]]=Table01[[#This Row],[THÀNH TIỀN]]</f>
        <v>1</v>
      </c>
      <c r="Z799" s="48"/>
    </row>
    <row r="800" spans="13:26" x14ac:dyDescent="0.2">
      <c r="M800" s="55">
        <f t="shared" si="49"/>
        <v>0</v>
      </c>
      <c r="N800" s="21" t="e">
        <f>VLOOKUP(I800,'MÃ '!$A$2:$E$1048576,4,0)</f>
        <v>#N/A</v>
      </c>
      <c r="O800" s="21" t="e">
        <f>VLOOKUP(I800,'MÃ '!$A$2:$E$1048576,5,0)</f>
        <v>#N/A</v>
      </c>
      <c r="P800" s="21" t="str">
        <f t="shared" si="50"/>
        <v>TSG01</v>
      </c>
      <c r="Q800" s="21" t="e">
        <f>DAY(Table01[[#This Row],[NGÀY]])&amp;Table01[[#This Row],[TSG01]]&amp;Table01[[#This Row],[MÃ FAST]]</f>
        <v>#N/A</v>
      </c>
      <c r="R800" s="21" t="e">
        <f>COUNTIF($Q$7:Q800,Q800)&amp;Q800</f>
        <v>#N/A</v>
      </c>
      <c r="S800" s="44">
        <f>IFERROR(VLOOKUP(R800,Table1[[ct2]:[Số lượng]],13,0),0)</f>
        <v>0</v>
      </c>
      <c r="T800" s="45">
        <f>IFERROR(VLOOKUP(R800,Table1[[ct2]:[Giá]],14,0),Table01[[#This Row],[ĐƠN GIÁ]])</f>
        <v>0</v>
      </c>
      <c r="U800" s="45">
        <f t="shared" si="51"/>
        <v>0</v>
      </c>
      <c r="V800" s="32">
        <f t="shared" si="52"/>
        <v>0</v>
      </c>
      <c r="W800" s="45">
        <f>Table01[[#This Row],[THÀNH TIỀN FAST]]-Table01[[#This Row],[THÀNH TIỀN]]</f>
        <v>0</v>
      </c>
      <c r="X800" s="46" t="b">
        <f>Table01[[#This Row],[ĐG FAST]]=Table01[[#This Row],[ĐƠN GIÁ]]</f>
        <v>1</v>
      </c>
      <c r="Y800" s="47" t="b">
        <f>Table01[[#This Row],[THÀNH TIỀN FAST]]=Table01[[#This Row],[THÀNH TIỀN]]</f>
        <v>1</v>
      </c>
      <c r="Z800" s="48"/>
    </row>
    <row r="801" spans="13:26" x14ac:dyDescent="0.2">
      <c r="M801" s="55">
        <f t="shared" si="49"/>
        <v>0</v>
      </c>
      <c r="N801" s="21" t="e">
        <f>VLOOKUP(I801,'MÃ '!$A$2:$E$1048576,4,0)</f>
        <v>#N/A</v>
      </c>
      <c r="O801" s="21" t="e">
        <f>VLOOKUP(I801,'MÃ '!$A$2:$E$1048576,5,0)</f>
        <v>#N/A</v>
      </c>
      <c r="P801" s="21" t="str">
        <f t="shared" si="50"/>
        <v>TSG01</v>
      </c>
      <c r="Q801" s="21" t="e">
        <f>DAY(Table01[[#This Row],[NGÀY]])&amp;Table01[[#This Row],[TSG01]]&amp;Table01[[#This Row],[MÃ FAST]]</f>
        <v>#N/A</v>
      </c>
      <c r="R801" s="21" t="e">
        <f>COUNTIF($Q$7:Q801,Q801)&amp;Q801</f>
        <v>#N/A</v>
      </c>
      <c r="S801" s="44">
        <f>IFERROR(VLOOKUP(R801,Table1[[ct2]:[Số lượng]],13,0),0)</f>
        <v>0</v>
      </c>
      <c r="T801" s="45">
        <f>IFERROR(VLOOKUP(R801,Table1[[ct2]:[Giá]],14,0),Table01[[#This Row],[ĐƠN GIÁ]])</f>
        <v>0</v>
      </c>
      <c r="U801" s="45">
        <f t="shared" si="51"/>
        <v>0</v>
      </c>
      <c r="V801" s="32">
        <f t="shared" si="52"/>
        <v>0</v>
      </c>
      <c r="W801" s="45">
        <f>Table01[[#This Row],[THÀNH TIỀN FAST]]-Table01[[#This Row],[THÀNH TIỀN]]</f>
        <v>0</v>
      </c>
      <c r="X801" s="46" t="b">
        <f>Table01[[#This Row],[ĐG FAST]]=Table01[[#This Row],[ĐƠN GIÁ]]</f>
        <v>1</v>
      </c>
      <c r="Y801" s="47" t="b">
        <f>Table01[[#This Row],[THÀNH TIỀN FAST]]=Table01[[#This Row],[THÀNH TIỀN]]</f>
        <v>1</v>
      </c>
      <c r="Z801" s="48"/>
    </row>
    <row r="802" spans="13:26" x14ac:dyDescent="0.2">
      <c r="M802" s="55">
        <f t="shared" si="49"/>
        <v>0</v>
      </c>
      <c r="N802" s="21" t="e">
        <f>VLOOKUP(I802,'MÃ '!$A$2:$E$1048576,4,0)</f>
        <v>#N/A</v>
      </c>
      <c r="O802" s="21" t="e">
        <f>VLOOKUP(I802,'MÃ '!$A$2:$E$1048576,5,0)</f>
        <v>#N/A</v>
      </c>
      <c r="P802" s="21" t="str">
        <f t="shared" si="50"/>
        <v>TSG01</v>
      </c>
      <c r="Q802" s="21" t="e">
        <f>DAY(Table01[[#This Row],[NGÀY]])&amp;Table01[[#This Row],[TSG01]]&amp;Table01[[#This Row],[MÃ FAST]]</f>
        <v>#N/A</v>
      </c>
      <c r="R802" s="21" t="e">
        <f>COUNTIF($Q$7:Q802,Q802)&amp;Q802</f>
        <v>#N/A</v>
      </c>
      <c r="S802" s="44">
        <f>IFERROR(VLOOKUP(R802,Table1[[ct2]:[Số lượng]],13,0),0)</f>
        <v>0</v>
      </c>
      <c r="T802" s="45">
        <f>IFERROR(VLOOKUP(R802,Table1[[ct2]:[Giá]],14,0),Table01[[#This Row],[ĐƠN GIÁ]])</f>
        <v>0</v>
      </c>
      <c r="U802" s="45">
        <f t="shared" si="51"/>
        <v>0</v>
      </c>
      <c r="V802" s="32">
        <f t="shared" si="52"/>
        <v>0</v>
      </c>
      <c r="W802" s="45">
        <f>Table01[[#This Row],[THÀNH TIỀN FAST]]-Table01[[#This Row],[THÀNH TIỀN]]</f>
        <v>0</v>
      </c>
      <c r="X802" s="46" t="b">
        <f>Table01[[#This Row],[ĐG FAST]]=Table01[[#This Row],[ĐƠN GIÁ]]</f>
        <v>1</v>
      </c>
      <c r="Y802" s="47" t="b">
        <f>Table01[[#This Row],[THÀNH TIỀN FAST]]=Table01[[#This Row],[THÀNH TIỀN]]</f>
        <v>1</v>
      </c>
      <c r="Z802" s="48"/>
    </row>
    <row r="803" spans="13:26" x14ac:dyDescent="0.2">
      <c r="M803" s="55">
        <f t="shared" si="49"/>
        <v>0</v>
      </c>
      <c r="N803" s="21" t="e">
        <f>VLOOKUP(I803,'MÃ '!$A$2:$E$1048576,4,0)</f>
        <v>#N/A</v>
      </c>
      <c r="O803" s="21" t="e">
        <f>VLOOKUP(I803,'MÃ '!$A$2:$E$1048576,5,0)</f>
        <v>#N/A</v>
      </c>
      <c r="P803" s="21" t="str">
        <f t="shared" si="50"/>
        <v>TSG01</v>
      </c>
      <c r="Q803" s="21" t="e">
        <f>DAY(Table01[[#This Row],[NGÀY]])&amp;Table01[[#This Row],[TSG01]]&amp;Table01[[#This Row],[MÃ FAST]]</f>
        <v>#N/A</v>
      </c>
      <c r="R803" s="21" t="e">
        <f>COUNTIF($Q$7:Q803,Q803)&amp;Q803</f>
        <v>#N/A</v>
      </c>
      <c r="S803" s="44">
        <f>IFERROR(VLOOKUP(R803,Table1[[ct2]:[Số lượng]],13,0),0)</f>
        <v>0</v>
      </c>
      <c r="T803" s="45">
        <f>IFERROR(VLOOKUP(R803,Table1[[ct2]:[Giá]],14,0),Table01[[#This Row],[ĐƠN GIÁ]])</f>
        <v>0</v>
      </c>
      <c r="U803" s="45">
        <f t="shared" si="51"/>
        <v>0</v>
      </c>
      <c r="V803" s="32">
        <f t="shared" si="52"/>
        <v>0</v>
      </c>
      <c r="W803" s="45">
        <f>Table01[[#This Row],[THÀNH TIỀN FAST]]-Table01[[#This Row],[THÀNH TIỀN]]</f>
        <v>0</v>
      </c>
      <c r="X803" s="46" t="b">
        <f>Table01[[#This Row],[ĐG FAST]]=Table01[[#This Row],[ĐƠN GIÁ]]</f>
        <v>1</v>
      </c>
      <c r="Y803" s="47" t="b">
        <f>Table01[[#This Row],[THÀNH TIỀN FAST]]=Table01[[#This Row],[THÀNH TIỀN]]</f>
        <v>1</v>
      </c>
      <c r="Z803" s="48"/>
    </row>
    <row r="804" spans="13:26" x14ac:dyDescent="0.2">
      <c r="M804" s="55">
        <f t="shared" si="49"/>
        <v>0</v>
      </c>
      <c r="N804" s="21" t="e">
        <f>VLOOKUP(I804,'MÃ '!$A$2:$E$1048576,4,0)</f>
        <v>#N/A</v>
      </c>
      <c r="O804" s="21" t="e">
        <f>VLOOKUP(I804,'MÃ '!$A$2:$E$1048576,5,0)</f>
        <v>#N/A</v>
      </c>
      <c r="P804" s="21" t="str">
        <f t="shared" si="50"/>
        <v>TSG01</v>
      </c>
      <c r="Q804" s="21" t="e">
        <f>DAY(Table01[[#This Row],[NGÀY]])&amp;Table01[[#This Row],[TSG01]]&amp;Table01[[#This Row],[MÃ FAST]]</f>
        <v>#N/A</v>
      </c>
      <c r="R804" s="21" t="e">
        <f>COUNTIF($Q$7:Q804,Q804)&amp;Q804</f>
        <v>#N/A</v>
      </c>
      <c r="S804" s="44">
        <f>IFERROR(VLOOKUP(R804,Table1[[ct2]:[Số lượng]],13,0),0)</f>
        <v>0</v>
      </c>
      <c r="T804" s="45">
        <f>IFERROR(VLOOKUP(R804,Table1[[ct2]:[Giá]],14,0),Table01[[#This Row],[ĐƠN GIÁ]])</f>
        <v>0</v>
      </c>
      <c r="U804" s="45">
        <f t="shared" si="51"/>
        <v>0</v>
      </c>
      <c r="V804" s="32">
        <f t="shared" si="52"/>
        <v>0</v>
      </c>
      <c r="W804" s="45">
        <f>Table01[[#This Row],[THÀNH TIỀN FAST]]-Table01[[#This Row],[THÀNH TIỀN]]</f>
        <v>0</v>
      </c>
      <c r="X804" s="46" t="b">
        <f>Table01[[#This Row],[ĐG FAST]]=Table01[[#This Row],[ĐƠN GIÁ]]</f>
        <v>1</v>
      </c>
      <c r="Y804" s="47" t="b">
        <f>Table01[[#This Row],[THÀNH TIỀN FAST]]=Table01[[#This Row],[THÀNH TIỀN]]</f>
        <v>1</v>
      </c>
      <c r="Z804" s="48"/>
    </row>
    <row r="805" spans="13:26" x14ac:dyDescent="0.2">
      <c r="M805" s="55">
        <f t="shared" si="49"/>
        <v>0</v>
      </c>
      <c r="N805" s="21" t="e">
        <f>VLOOKUP(I805,'MÃ '!$A$2:$E$1048576,4,0)</f>
        <v>#N/A</v>
      </c>
      <c r="O805" s="21" t="e">
        <f>VLOOKUP(I805,'MÃ '!$A$2:$E$1048576,5,0)</f>
        <v>#N/A</v>
      </c>
      <c r="P805" s="21" t="str">
        <f t="shared" si="50"/>
        <v>TSG01</v>
      </c>
      <c r="Q805" s="21" t="e">
        <f>DAY(Table01[[#This Row],[NGÀY]])&amp;Table01[[#This Row],[TSG01]]&amp;Table01[[#This Row],[MÃ FAST]]</f>
        <v>#N/A</v>
      </c>
      <c r="R805" s="21" t="e">
        <f>COUNTIF($Q$7:Q805,Q805)&amp;Q805</f>
        <v>#N/A</v>
      </c>
      <c r="S805" s="44">
        <f>IFERROR(VLOOKUP(R805,Table1[[ct2]:[Số lượng]],13,0),0)</f>
        <v>0</v>
      </c>
      <c r="T805" s="45">
        <f>IFERROR(VLOOKUP(R805,Table1[[ct2]:[Giá]],14,0),Table01[[#This Row],[ĐƠN GIÁ]])</f>
        <v>0</v>
      </c>
      <c r="U805" s="45">
        <f t="shared" si="51"/>
        <v>0</v>
      </c>
      <c r="V805" s="32">
        <f t="shared" si="52"/>
        <v>0</v>
      </c>
      <c r="W805" s="45">
        <f>Table01[[#This Row],[THÀNH TIỀN FAST]]-Table01[[#This Row],[THÀNH TIỀN]]</f>
        <v>0</v>
      </c>
      <c r="X805" s="46" t="b">
        <f>Table01[[#This Row],[ĐG FAST]]=Table01[[#This Row],[ĐƠN GIÁ]]</f>
        <v>1</v>
      </c>
      <c r="Y805" s="47" t="b">
        <f>Table01[[#This Row],[THÀNH TIỀN FAST]]=Table01[[#This Row],[THÀNH TIỀN]]</f>
        <v>1</v>
      </c>
      <c r="Z805" s="48"/>
    </row>
    <row r="806" spans="13:26" x14ac:dyDescent="0.2">
      <c r="M806" s="55">
        <f t="shared" si="49"/>
        <v>0</v>
      </c>
      <c r="N806" s="21" t="e">
        <f>VLOOKUP(I806,'MÃ '!$A$2:$E$1048576,4,0)</f>
        <v>#N/A</v>
      </c>
      <c r="O806" s="21" t="e">
        <f>VLOOKUP(I806,'MÃ '!$A$2:$E$1048576,5,0)</f>
        <v>#N/A</v>
      </c>
      <c r="P806" s="21" t="str">
        <f t="shared" si="50"/>
        <v>TSG01</v>
      </c>
      <c r="Q806" s="21" t="e">
        <f>DAY(Table01[[#This Row],[NGÀY]])&amp;Table01[[#This Row],[TSG01]]&amp;Table01[[#This Row],[MÃ FAST]]</f>
        <v>#N/A</v>
      </c>
      <c r="R806" s="21" t="e">
        <f>COUNTIF($Q$7:Q806,Q806)&amp;Q806</f>
        <v>#N/A</v>
      </c>
      <c r="S806" s="44">
        <f>IFERROR(VLOOKUP(R806,Table1[[ct2]:[Số lượng]],13,0),0)</f>
        <v>0</v>
      </c>
      <c r="T806" s="45">
        <f>IFERROR(VLOOKUP(R806,Table1[[ct2]:[Giá]],14,0),Table01[[#This Row],[ĐƠN GIÁ]])</f>
        <v>0</v>
      </c>
      <c r="U806" s="45">
        <f t="shared" si="51"/>
        <v>0</v>
      </c>
      <c r="V806" s="32">
        <f t="shared" si="52"/>
        <v>0</v>
      </c>
      <c r="W806" s="45">
        <f>Table01[[#This Row],[THÀNH TIỀN FAST]]-Table01[[#This Row],[THÀNH TIỀN]]</f>
        <v>0</v>
      </c>
      <c r="X806" s="46" t="b">
        <f>Table01[[#This Row],[ĐG FAST]]=Table01[[#This Row],[ĐƠN GIÁ]]</f>
        <v>1</v>
      </c>
      <c r="Y806" s="47" t="b">
        <f>Table01[[#This Row],[THÀNH TIỀN FAST]]=Table01[[#This Row],[THÀNH TIỀN]]</f>
        <v>1</v>
      </c>
      <c r="Z806" s="48"/>
    </row>
    <row r="807" spans="13:26" x14ac:dyDescent="0.2">
      <c r="M807" s="55">
        <f t="shared" si="49"/>
        <v>0</v>
      </c>
      <c r="N807" s="21" t="e">
        <f>VLOOKUP(I807,'MÃ '!$A$2:$E$1048576,4,0)</f>
        <v>#N/A</v>
      </c>
      <c r="O807" s="21" t="e">
        <f>VLOOKUP(I807,'MÃ '!$A$2:$E$1048576,5,0)</f>
        <v>#N/A</v>
      </c>
      <c r="P807" s="21" t="str">
        <f t="shared" si="50"/>
        <v>TSG01</v>
      </c>
      <c r="Q807" s="21" t="e">
        <f>DAY(Table01[[#This Row],[NGÀY]])&amp;Table01[[#This Row],[TSG01]]&amp;Table01[[#This Row],[MÃ FAST]]</f>
        <v>#N/A</v>
      </c>
      <c r="R807" s="21" t="e">
        <f>COUNTIF($Q$7:Q807,Q807)&amp;Q807</f>
        <v>#N/A</v>
      </c>
      <c r="S807" s="44">
        <f>IFERROR(VLOOKUP(R807,Table1[[ct2]:[Số lượng]],13,0),0)</f>
        <v>0</v>
      </c>
      <c r="T807" s="45">
        <f>IFERROR(VLOOKUP(R807,Table1[[ct2]:[Giá]],14,0),Table01[[#This Row],[ĐƠN GIÁ]])</f>
        <v>0</v>
      </c>
      <c r="U807" s="45">
        <f t="shared" si="51"/>
        <v>0</v>
      </c>
      <c r="V807" s="32">
        <f t="shared" si="52"/>
        <v>0</v>
      </c>
      <c r="W807" s="45">
        <f>Table01[[#This Row],[THÀNH TIỀN FAST]]-Table01[[#This Row],[THÀNH TIỀN]]</f>
        <v>0</v>
      </c>
      <c r="X807" s="46" t="b">
        <f>Table01[[#This Row],[ĐG FAST]]=Table01[[#This Row],[ĐƠN GIÁ]]</f>
        <v>1</v>
      </c>
      <c r="Y807" s="47" t="b">
        <f>Table01[[#This Row],[THÀNH TIỀN FAST]]=Table01[[#This Row],[THÀNH TIỀN]]</f>
        <v>1</v>
      </c>
      <c r="Z807" s="48"/>
    </row>
    <row r="808" spans="13:26" x14ac:dyDescent="0.2">
      <c r="M808" s="55">
        <f t="shared" si="49"/>
        <v>0</v>
      </c>
      <c r="N808" s="21" t="e">
        <f>VLOOKUP(I808,'MÃ '!$A$2:$E$1048576,4,0)</f>
        <v>#N/A</v>
      </c>
      <c r="O808" s="21" t="e">
        <f>VLOOKUP(I808,'MÃ '!$A$2:$E$1048576,5,0)</f>
        <v>#N/A</v>
      </c>
      <c r="P808" s="21" t="str">
        <f t="shared" si="50"/>
        <v>TSG01</v>
      </c>
      <c r="Q808" s="21" t="e">
        <f>DAY(Table01[[#This Row],[NGÀY]])&amp;Table01[[#This Row],[TSG01]]&amp;Table01[[#This Row],[MÃ FAST]]</f>
        <v>#N/A</v>
      </c>
      <c r="R808" s="21" t="e">
        <f>COUNTIF($Q$7:Q808,Q808)&amp;Q808</f>
        <v>#N/A</v>
      </c>
      <c r="S808" s="44">
        <f>IFERROR(VLOOKUP(R808,Table1[[ct2]:[Số lượng]],13,0),0)</f>
        <v>0</v>
      </c>
      <c r="T808" s="45">
        <f>IFERROR(VLOOKUP(R808,Table1[[ct2]:[Giá]],14,0),Table01[[#This Row],[ĐƠN GIÁ]])</f>
        <v>0</v>
      </c>
      <c r="U808" s="45">
        <f t="shared" si="51"/>
        <v>0</v>
      </c>
      <c r="V808" s="32">
        <f t="shared" si="52"/>
        <v>0</v>
      </c>
      <c r="W808" s="45">
        <f>Table01[[#This Row],[THÀNH TIỀN FAST]]-Table01[[#This Row],[THÀNH TIỀN]]</f>
        <v>0</v>
      </c>
      <c r="X808" s="46" t="b">
        <f>Table01[[#This Row],[ĐG FAST]]=Table01[[#This Row],[ĐƠN GIÁ]]</f>
        <v>1</v>
      </c>
      <c r="Y808" s="47" t="b">
        <f>Table01[[#This Row],[THÀNH TIỀN FAST]]=Table01[[#This Row],[THÀNH TIỀN]]</f>
        <v>1</v>
      </c>
      <c r="Z808" s="48"/>
    </row>
    <row r="809" spans="13:26" x14ac:dyDescent="0.2">
      <c r="M809" s="55">
        <f t="shared" si="49"/>
        <v>0</v>
      </c>
      <c r="N809" s="21" t="e">
        <f>VLOOKUP(I809,'MÃ '!$A$2:$E$1048576,4,0)</f>
        <v>#N/A</v>
      </c>
      <c r="O809" s="21" t="e">
        <f>VLOOKUP(I809,'MÃ '!$A$2:$E$1048576,5,0)</f>
        <v>#N/A</v>
      </c>
      <c r="P809" s="21" t="str">
        <f t="shared" si="50"/>
        <v>TSG01</v>
      </c>
      <c r="Q809" s="21" t="e">
        <f>DAY(Table01[[#This Row],[NGÀY]])&amp;Table01[[#This Row],[TSG01]]&amp;Table01[[#This Row],[MÃ FAST]]</f>
        <v>#N/A</v>
      </c>
      <c r="R809" s="21" t="e">
        <f>COUNTIF($Q$7:Q809,Q809)&amp;Q809</f>
        <v>#N/A</v>
      </c>
      <c r="S809" s="44">
        <f>IFERROR(VLOOKUP(R809,Table1[[ct2]:[Số lượng]],13,0),0)</f>
        <v>0</v>
      </c>
      <c r="T809" s="45">
        <f>IFERROR(VLOOKUP(R809,Table1[[ct2]:[Giá]],14,0),Table01[[#This Row],[ĐƠN GIÁ]])</f>
        <v>0</v>
      </c>
      <c r="U809" s="45">
        <f t="shared" si="51"/>
        <v>0</v>
      </c>
      <c r="V809" s="32">
        <f t="shared" si="52"/>
        <v>0</v>
      </c>
      <c r="W809" s="45">
        <f>Table01[[#This Row],[THÀNH TIỀN FAST]]-Table01[[#This Row],[THÀNH TIỀN]]</f>
        <v>0</v>
      </c>
      <c r="X809" s="46" t="b">
        <f>Table01[[#This Row],[ĐG FAST]]=Table01[[#This Row],[ĐƠN GIÁ]]</f>
        <v>1</v>
      </c>
      <c r="Y809" s="47" t="b">
        <f>Table01[[#This Row],[THÀNH TIỀN FAST]]=Table01[[#This Row],[THÀNH TIỀN]]</f>
        <v>1</v>
      </c>
      <c r="Z809" s="48"/>
    </row>
    <row r="810" spans="13:26" x14ac:dyDescent="0.2">
      <c r="M810" s="55">
        <f t="shared" si="49"/>
        <v>0</v>
      </c>
      <c r="N810" s="21" t="e">
        <f>VLOOKUP(I810,'MÃ '!$A$2:$E$1048576,4,0)</f>
        <v>#N/A</v>
      </c>
      <c r="O810" s="21" t="e">
        <f>VLOOKUP(I810,'MÃ '!$A$2:$E$1048576,5,0)</f>
        <v>#N/A</v>
      </c>
      <c r="P810" s="21" t="str">
        <f t="shared" si="50"/>
        <v>TSG01</v>
      </c>
      <c r="Q810" s="21" t="e">
        <f>DAY(Table01[[#This Row],[NGÀY]])&amp;Table01[[#This Row],[TSG01]]&amp;Table01[[#This Row],[MÃ FAST]]</f>
        <v>#N/A</v>
      </c>
      <c r="R810" s="21" t="e">
        <f>COUNTIF($Q$7:Q810,Q810)&amp;Q810</f>
        <v>#N/A</v>
      </c>
      <c r="S810" s="44">
        <f>IFERROR(VLOOKUP(R810,Table1[[ct2]:[Số lượng]],13,0),0)</f>
        <v>0</v>
      </c>
      <c r="T810" s="45">
        <f>IFERROR(VLOOKUP(R810,Table1[[ct2]:[Giá]],14,0),Table01[[#This Row],[ĐƠN GIÁ]])</f>
        <v>0</v>
      </c>
      <c r="U810" s="45">
        <f t="shared" si="51"/>
        <v>0</v>
      </c>
      <c r="V810" s="32">
        <f t="shared" si="52"/>
        <v>0</v>
      </c>
      <c r="W810" s="45">
        <f>Table01[[#This Row],[THÀNH TIỀN FAST]]-Table01[[#This Row],[THÀNH TIỀN]]</f>
        <v>0</v>
      </c>
      <c r="X810" s="46" t="b">
        <f>Table01[[#This Row],[ĐG FAST]]=Table01[[#This Row],[ĐƠN GIÁ]]</f>
        <v>1</v>
      </c>
      <c r="Y810" s="47" t="b">
        <f>Table01[[#This Row],[THÀNH TIỀN FAST]]=Table01[[#This Row],[THÀNH TIỀN]]</f>
        <v>1</v>
      </c>
      <c r="Z810" s="48"/>
    </row>
    <row r="811" spans="13:26" x14ac:dyDescent="0.2">
      <c r="M811" s="55">
        <f t="shared" si="49"/>
        <v>0</v>
      </c>
      <c r="N811" s="21" t="e">
        <f>VLOOKUP(I811,'MÃ '!$A$2:$E$1048576,4,0)</f>
        <v>#N/A</v>
      </c>
      <c r="O811" s="21" t="e">
        <f>VLOOKUP(I811,'MÃ '!$A$2:$E$1048576,5,0)</f>
        <v>#N/A</v>
      </c>
      <c r="P811" s="21" t="str">
        <f t="shared" si="50"/>
        <v>TSG01</v>
      </c>
      <c r="Q811" s="21" t="e">
        <f>DAY(Table01[[#This Row],[NGÀY]])&amp;Table01[[#This Row],[TSG01]]&amp;Table01[[#This Row],[MÃ FAST]]</f>
        <v>#N/A</v>
      </c>
      <c r="R811" s="21" t="e">
        <f>COUNTIF($Q$7:Q811,Q811)&amp;Q811</f>
        <v>#N/A</v>
      </c>
      <c r="S811" s="44">
        <f>IFERROR(VLOOKUP(R811,Table1[[ct2]:[Số lượng]],13,0),0)</f>
        <v>0</v>
      </c>
      <c r="T811" s="45">
        <f>IFERROR(VLOOKUP(R811,Table1[[ct2]:[Giá]],14,0),Table01[[#This Row],[ĐƠN GIÁ]])</f>
        <v>0</v>
      </c>
      <c r="U811" s="45">
        <f t="shared" si="51"/>
        <v>0</v>
      </c>
      <c r="V811" s="32">
        <f t="shared" si="52"/>
        <v>0</v>
      </c>
      <c r="W811" s="45">
        <f>Table01[[#This Row],[THÀNH TIỀN FAST]]-Table01[[#This Row],[THÀNH TIỀN]]</f>
        <v>0</v>
      </c>
      <c r="X811" s="46" t="b">
        <f>Table01[[#This Row],[ĐG FAST]]=Table01[[#This Row],[ĐƠN GIÁ]]</f>
        <v>1</v>
      </c>
      <c r="Y811" s="47" t="b">
        <f>Table01[[#This Row],[THÀNH TIỀN FAST]]=Table01[[#This Row],[THÀNH TIỀN]]</f>
        <v>1</v>
      </c>
      <c r="Z811" s="48"/>
    </row>
    <row r="812" spans="13:26" x14ac:dyDescent="0.2">
      <c r="M812" s="55">
        <f t="shared" si="49"/>
        <v>0</v>
      </c>
      <c r="N812" s="21" t="e">
        <f>VLOOKUP(I812,'MÃ '!$A$2:$E$1048576,4,0)</f>
        <v>#N/A</v>
      </c>
      <c r="O812" s="21" t="e">
        <f>VLOOKUP(I812,'MÃ '!$A$2:$E$1048576,5,0)</f>
        <v>#N/A</v>
      </c>
      <c r="P812" s="21" t="str">
        <f t="shared" si="50"/>
        <v>TSG01</v>
      </c>
      <c r="Q812" s="21" t="e">
        <f>DAY(Table01[[#This Row],[NGÀY]])&amp;Table01[[#This Row],[TSG01]]&amp;Table01[[#This Row],[MÃ FAST]]</f>
        <v>#N/A</v>
      </c>
      <c r="R812" s="21" t="e">
        <f>COUNTIF($Q$7:Q812,Q812)&amp;Q812</f>
        <v>#N/A</v>
      </c>
      <c r="S812" s="44">
        <f>IFERROR(VLOOKUP(R812,Table1[[ct2]:[Số lượng]],13,0),0)</f>
        <v>0</v>
      </c>
      <c r="T812" s="45">
        <f>IFERROR(VLOOKUP(R812,Table1[[ct2]:[Giá]],14,0),Table01[[#This Row],[ĐƠN GIÁ]])</f>
        <v>0</v>
      </c>
      <c r="U812" s="45">
        <f t="shared" si="51"/>
        <v>0</v>
      </c>
      <c r="V812" s="32">
        <f t="shared" si="52"/>
        <v>0</v>
      </c>
      <c r="W812" s="45">
        <f>Table01[[#This Row],[THÀNH TIỀN FAST]]-Table01[[#This Row],[THÀNH TIỀN]]</f>
        <v>0</v>
      </c>
      <c r="X812" s="46" t="b">
        <f>Table01[[#This Row],[ĐG FAST]]=Table01[[#This Row],[ĐƠN GIÁ]]</f>
        <v>1</v>
      </c>
      <c r="Y812" s="47" t="b">
        <f>Table01[[#This Row],[THÀNH TIỀN FAST]]=Table01[[#This Row],[THÀNH TIỀN]]</f>
        <v>1</v>
      </c>
      <c r="Z812" s="48"/>
    </row>
    <row r="813" spans="13:26" x14ac:dyDescent="0.2">
      <c r="M813" s="55">
        <f t="shared" si="49"/>
        <v>0</v>
      </c>
      <c r="N813" s="21" t="e">
        <f>VLOOKUP(I813,'MÃ '!$A$2:$E$1048576,4,0)</f>
        <v>#N/A</v>
      </c>
      <c r="O813" s="21" t="e">
        <f>VLOOKUP(I813,'MÃ '!$A$2:$E$1048576,5,0)</f>
        <v>#N/A</v>
      </c>
      <c r="P813" s="21" t="str">
        <f t="shared" si="50"/>
        <v>TSG01</v>
      </c>
      <c r="Q813" s="21" t="e">
        <f>DAY(Table01[[#This Row],[NGÀY]])&amp;Table01[[#This Row],[TSG01]]&amp;Table01[[#This Row],[MÃ FAST]]</f>
        <v>#N/A</v>
      </c>
      <c r="R813" s="21" t="e">
        <f>COUNTIF($Q$7:Q813,Q813)&amp;Q813</f>
        <v>#N/A</v>
      </c>
      <c r="S813" s="44">
        <f>IFERROR(VLOOKUP(R813,Table1[[ct2]:[Số lượng]],13,0),0)</f>
        <v>0</v>
      </c>
      <c r="T813" s="45">
        <f>IFERROR(VLOOKUP(R813,Table1[[ct2]:[Giá]],14,0),Table01[[#This Row],[ĐƠN GIÁ]])</f>
        <v>0</v>
      </c>
      <c r="U813" s="45">
        <f t="shared" si="51"/>
        <v>0</v>
      </c>
      <c r="V813" s="32">
        <f t="shared" si="52"/>
        <v>0</v>
      </c>
      <c r="W813" s="45">
        <f>Table01[[#This Row],[THÀNH TIỀN FAST]]-Table01[[#This Row],[THÀNH TIỀN]]</f>
        <v>0</v>
      </c>
      <c r="X813" s="46" t="b">
        <f>Table01[[#This Row],[ĐG FAST]]=Table01[[#This Row],[ĐƠN GIÁ]]</f>
        <v>1</v>
      </c>
      <c r="Y813" s="47" t="b">
        <f>Table01[[#This Row],[THÀNH TIỀN FAST]]=Table01[[#This Row],[THÀNH TIỀN]]</f>
        <v>1</v>
      </c>
      <c r="Z813" s="48"/>
    </row>
    <row r="814" spans="13:26" x14ac:dyDescent="0.2">
      <c r="M814" s="55">
        <f t="shared" si="49"/>
        <v>0</v>
      </c>
      <c r="N814" s="21" t="e">
        <f>VLOOKUP(I814,'MÃ '!$A$2:$E$1048576,4,0)</f>
        <v>#N/A</v>
      </c>
      <c r="O814" s="21" t="e">
        <f>VLOOKUP(I814,'MÃ '!$A$2:$E$1048576,5,0)</f>
        <v>#N/A</v>
      </c>
      <c r="P814" s="21" t="str">
        <f t="shared" si="50"/>
        <v>TSG01</v>
      </c>
      <c r="Q814" s="21" t="e">
        <f>DAY(Table01[[#This Row],[NGÀY]])&amp;Table01[[#This Row],[TSG01]]&amp;Table01[[#This Row],[MÃ FAST]]</f>
        <v>#N/A</v>
      </c>
      <c r="R814" s="21" t="e">
        <f>COUNTIF($Q$7:Q814,Q814)&amp;Q814</f>
        <v>#N/A</v>
      </c>
      <c r="S814" s="44">
        <f>IFERROR(VLOOKUP(R814,Table1[[ct2]:[Số lượng]],13,0),0)</f>
        <v>0</v>
      </c>
      <c r="T814" s="45">
        <f>IFERROR(VLOOKUP(R814,Table1[[ct2]:[Giá]],14,0),Table01[[#This Row],[ĐƠN GIÁ]])</f>
        <v>0</v>
      </c>
      <c r="U814" s="45">
        <f t="shared" si="51"/>
        <v>0</v>
      </c>
      <c r="V814" s="32">
        <f t="shared" si="52"/>
        <v>0</v>
      </c>
      <c r="W814" s="45">
        <f>Table01[[#This Row],[THÀNH TIỀN FAST]]-Table01[[#This Row],[THÀNH TIỀN]]</f>
        <v>0</v>
      </c>
      <c r="X814" s="46" t="b">
        <f>Table01[[#This Row],[ĐG FAST]]=Table01[[#This Row],[ĐƠN GIÁ]]</f>
        <v>1</v>
      </c>
      <c r="Y814" s="47" t="b">
        <f>Table01[[#This Row],[THÀNH TIỀN FAST]]=Table01[[#This Row],[THÀNH TIỀN]]</f>
        <v>1</v>
      </c>
      <c r="Z814" s="48"/>
    </row>
    <row r="815" spans="13:26" x14ac:dyDescent="0.2">
      <c r="M815" s="55">
        <f t="shared" si="49"/>
        <v>0</v>
      </c>
      <c r="N815" s="21" t="e">
        <f>VLOOKUP(I815,'MÃ '!$A$2:$E$1048576,4,0)</f>
        <v>#N/A</v>
      </c>
      <c r="O815" s="21" t="e">
        <f>VLOOKUP(I815,'MÃ '!$A$2:$E$1048576,5,0)</f>
        <v>#N/A</v>
      </c>
      <c r="P815" s="21" t="str">
        <f t="shared" si="50"/>
        <v>TSG01</v>
      </c>
      <c r="Q815" s="21" t="e">
        <f>DAY(Table01[[#This Row],[NGÀY]])&amp;Table01[[#This Row],[TSG01]]&amp;Table01[[#This Row],[MÃ FAST]]</f>
        <v>#N/A</v>
      </c>
      <c r="R815" s="21" t="e">
        <f>COUNTIF($Q$7:Q815,Q815)&amp;Q815</f>
        <v>#N/A</v>
      </c>
      <c r="S815" s="44">
        <f>IFERROR(VLOOKUP(R815,Table1[[ct2]:[Số lượng]],13,0),0)</f>
        <v>0</v>
      </c>
      <c r="T815" s="45">
        <f>IFERROR(VLOOKUP(R815,Table1[[ct2]:[Giá]],14,0),Table01[[#This Row],[ĐƠN GIÁ]])</f>
        <v>0</v>
      </c>
      <c r="U815" s="45">
        <f t="shared" si="51"/>
        <v>0</v>
      </c>
      <c r="V815" s="32">
        <f t="shared" si="52"/>
        <v>0</v>
      </c>
      <c r="W815" s="45">
        <f>Table01[[#This Row],[THÀNH TIỀN FAST]]-Table01[[#This Row],[THÀNH TIỀN]]</f>
        <v>0</v>
      </c>
      <c r="X815" s="46" t="b">
        <f>Table01[[#This Row],[ĐG FAST]]=Table01[[#This Row],[ĐƠN GIÁ]]</f>
        <v>1</v>
      </c>
      <c r="Y815" s="47" t="b">
        <f>Table01[[#This Row],[THÀNH TIỀN FAST]]=Table01[[#This Row],[THÀNH TIỀN]]</f>
        <v>1</v>
      </c>
      <c r="Z815" s="48"/>
    </row>
    <row r="816" spans="13:26" x14ac:dyDescent="0.2">
      <c r="M816" s="55">
        <f t="shared" si="49"/>
        <v>0</v>
      </c>
      <c r="N816" s="21" t="e">
        <f>VLOOKUP(I816,'MÃ '!$A$2:$E$1048576,4,0)</f>
        <v>#N/A</v>
      </c>
      <c r="O816" s="21" t="e">
        <f>VLOOKUP(I816,'MÃ '!$A$2:$E$1048576,5,0)</f>
        <v>#N/A</v>
      </c>
      <c r="P816" s="21" t="str">
        <f t="shared" si="50"/>
        <v>TSG01</v>
      </c>
      <c r="Q816" s="21" t="e">
        <f>DAY(Table01[[#This Row],[NGÀY]])&amp;Table01[[#This Row],[TSG01]]&amp;Table01[[#This Row],[MÃ FAST]]</f>
        <v>#N/A</v>
      </c>
      <c r="R816" s="21" t="e">
        <f>COUNTIF($Q$7:Q816,Q816)&amp;Q816</f>
        <v>#N/A</v>
      </c>
      <c r="S816" s="44">
        <f>IFERROR(VLOOKUP(R816,Table1[[ct2]:[Số lượng]],13,0),0)</f>
        <v>0</v>
      </c>
      <c r="T816" s="45">
        <f>IFERROR(VLOOKUP(R816,Table1[[ct2]:[Giá]],14,0),Table01[[#This Row],[ĐƠN GIÁ]])</f>
        <v>0</v>
      </c>
      <c r="U816" s="45">
        <f t="shared" si="51"/>
        <v>0</v>
      </c>
      <c r="V816" s="32">
        <f t="shared" si="52"/>
        <v>0</v>
      </c>
      <c r="W816" s="45">
        <f>Table01[[#This Row],[THÀNH TIỀN FAST]]-Table01[[#This Row],[THÀNH TIỀN]]</f>
        <v>0</v>
      </c>
      <c r="X816" s="46" t="b">
        <f>Table01[[#This Row],[ĐG FAST]]=Table01[[#This Row],[ĐƠN GIÁ]]</f>
        <v>1</v>
      </c>
      <c r="Y816" s="47" t="b">
        <f>Table01[[#This Row],[THÀNH TIỀN FAST]]=Table01[[#This Row],[THÀNH TIỀN]]</f>
        <v>1</v>
      </c>
      <c r="Z816" s="48"/>
    </row>
    <row r="817" spans="13:26" x14ac:dyDescent="0.2">
      <c r="M817" s="55">
        <f t="shared" si="49"/>
        <v>0</v>
      </c>
      <c r="N817" s="21" t="e">
        <f>VLOOKUP(I817,'MÃ '!$A$2:$E$1048576,4,0)</f>
        <v>#N/A</v>
      </c>
      <c r="O817" s="21" t="e">
        <f>VLOOKUP(I817,'MÃ '!$A$2:$E$1048576,5,0)</f>
        <v>#N/A</v>
      </c>
      <c r="P817" s="21" t="str">
        <f t="shared" si="50"/>
        <v>TSG01</v>
      </c>
      <c r="Q817" s="21" t="e">
        <f>DAY(Table01[[#This Row],[NGÀY]])&amp;Table01[[#This Row],[TSG01]]&amp;Table01[[#This Row],[MÃ FAST]]</f>
        <v>#N/A</v>
      </c>
      <c r="R817" s="21" t="e">
        <f>COUNTIF($Q$7:Q817,Q817)&amp;Q817</f>
        <v>#N/A</v>
      </c>
      <c r="S817" s="44">
        <f>IFERROR(VLOOKUP(R817,Table1[[ct2]:[Số lượng]],13,0),0)</f>
        <v>0</v>
      </c>
      <c r="T817" s="45">
        <f>IFERROR(VLOOKUP(R817,Table1[[ct2]:[Giá]],14,0),Table01[[#This Row],[ĐƠN GIÁ]])</f>
        <v>0</v>
      </c>
      <c r="U817" s="45">
        <f t="shared" si="51"/>
        <v>0</v>
      </c>
      <c r="V817" s="32">
        <f t="shared" si="52"/>
        <v>0</v>
      </c>
      <c r="W817" s="45">
        <f>Table01[[#This Row],[THÀNH TIỀN FAST]]-Table01[[#This Row],[THÀNH TIỀN]]</f>
        <v>0</v>
      </c>
      <c r="X817" s="46" t="b">
        <f>Table01[[#This Row],[ĐG FAST]]=Table01[[#This Row],[ĐƠN GIÁ]]</f>
        <v>1</v>
      </c>
      <c r="Y817" s="47" t="b">
        <f>Table01[[#This Row],[THÀNH TIỀN FAST]]=Table01[[#This Row],[THÀNH TIỀN]]</f>
        <v>1</v>
      </c>
      <c r="Z817" s="48"/>
    </row>
    <row r="818" spans="13:26" x14ac:dyDescent="0.2">
      <c r="M818" s="55">
        <f t="shared" si="49"/>
        <v>0</v>
      </c>
      <c r="N818" s="21" t="e">
        <f>VLOOKUP(I818,'MÃ '!$A$2:$E$1048576,4,0)</f>
        <v>#N/A</v>
      </c>
      <c r="O818" s="21" t="e">
        <f>VLOOKUP(I818,'MÃ '!$A$2:$E$1048576,5,0)</f>
        <v>#N/A</v>
      </c>
      <c r="P818" s="21" t="str">
        <f t="shared" si="50"/>
        <v>TSG01</v>
      </c>
      <c r="Q818" s="21" t="e">
        <f>DAY(Table01[[#This Row],[NGÀY]])&amp;Table01[[#This Row],[TSG01]]&amp;Table01[[#This Row],[MÃ FAST]]</f>
        <v>#N/A</v>
      </c>
      <c r="R818" s="21" t="e">
        <f>COUNTIF($Q$7:Q818,Q818)&amp;Q818</f>
        <v>#N/A</v>
      </c>
      <c r="S818" s="44">
        <f>IFERROR(VLOOKUP(R818,Table1[[ct2]:[Số lượng]],13,0),0)</f>
        <v>0</v>
      </c>
      <c r="T818" s="45">
        <f>IFERROR(VLOOKUP(R818,Table1[[ct2]:[Giá]],14,0),Table01[[#This Row],[ĐƠN GIÁ]])</f>
        <v>0</v>
      </c>
      <c r="U818" s="45">
        <f t="shared" si="51"/>
        <v>0</v>
      </c>
      <c r="V818" s="32">
        <f t="shared" si="52"/>
        <v>0</v>
      </c>
      <c r="W818" s="45">
        <f>Table01[[#This Row],[THÀNH TIỀN FAST]]-Table01[[#This Row],[THÀNH TIỀN]]</f>
        <v>0</v>
      </c>
      <c r="X818" s="46" t="b">
        <f>Table01[[#This Row],[ĐG FAST]]=Table01[[#This Row],[ĐƠN GIÁ]]</f>
        <v>1</v>
      </c>
      <c r="Y818" s="47" t="b">
        <f>Table01[[#This Row],[THÀNH TIỀN FAST]]=Table01[[#This Row],[THÀNH TIỀN]]</f>
        <v>1</v>
      </c>
      <c r="Z818" s="48"/>
    </row>
    <row r="819" spans="13:26" x14ac:dyDescent="0.2">
      <c r="M819" s="55">
        <f t="shared" si="49"/>
        <v>0</v>
      </c>
      <c r="N819" s="21" t="e">
        <f>VLOOKUP(I819,'MÃ '!$A$2:$E$1048576,4,0)</f>
        <v>#N/A</v>
      </c>
      <c r="O819" s="21" t="e">
        <f>VLOOKUP(I819,'MÃ '!$A$2:$E$1048576,5,0)</f>
        <v>#N/A</v>
      </c>
      <c r="P819" s="21" t="str">
        <f t="shared" si="50"/>
        <v>TSG01</v>
      </c>
      <c r="Q819" s="21" t="e">
        <f>DAY(Table01[[#This Row],[NGÀY]])&amp;Table01[[#This Row],[TSG01]]&amp;Table01[[#This Row],[MÃ FAST]]</f>
        <v>#N/A</v>
      </c>
      <c r="R819" s="21" t="e">
        <f>COUNTIF($Q$7:Q819,Q819)&amp;Q819</f>
        <v>#N/A</v>
      </c>
      <c r="S819" s="44">
        <f>IFERROR(VLOOKUP(R819,Table1[[ct2]:[Số lượng]],13,0),0)</f>
        <v>0</v>
      </c>
      <c r="T819" s="45">
        <f>IFERROR(VLOOKUP(R819,Table1[[ct2]:[Giá]],14,0),Table01[[#This Row],[ĐƠN GIÁ]])</f>
        <v>0</v>
      </c>
      <c r="U819" s="45">
        <f t="shared" si="51"/>
        <v>0</v>
      </c>
      <c r="V819" s="32">
        <f t="shared" si="52"/>
        <v>0</v>
      </c>
      <c r="W819" s="45">
        <f>Table01[[#This Row],[THÀNH TIỀN FAST]]-Table01[[#This Row],[THÀNH TIỀN]]</f>
        <v>0</v>
      </c>
      <c r="X819" s="46" t="b">
        <f>Table01[[#This Row],[ĐG FAST]]=Table01[[#This Row],[ĐƠN GIÁ]]</f>
        <v>1</v>
      </c>
      <c r="Y819" s="47" t="b">
        <f>Table01[[#This Row],[THÀNH TIỀN FAST]]=Table01[[#This Row],[THÀNH TIỀN]]</f>
        <v>1</v>
      </c>
      <c r="Z819" s="48"/>
    </row>
    <row r="820" spans="13:26" x14ac:dyDescent="0.2">
      <c r="M820" s="55">
        <f t="shared" si="49"/>
        <v>0</v>
      </c>
      <c r="N820" s="21" t="e">
        <f>VLOOKUP(I820,'MÃ '!$A$2:$E$1048576,4,0)</f>
        <v>#N/A</v>
      </c>
      <c r="O820" s="21" t="e">
        <f>VLOOKUP(I820,'MÃ '!$A$2:$E$1048576,5,0)</f>
        <v>#N/A</v>
      </c>
      <c r="P820" s="21" t="str">
        <f t="shared" si="50"/>
        <v>TSG01</v>
      </c>
      <c r="Q820" s="21" t="e">
        <f>DAY(Table01[[#This Row],[NGÀY]])&amp;Table01[[#This Row],[TSG01]]&amp;Table01[[#This Row],[MÃ FAST]]</f>
        <v>#N/A</v>
      </c>
      <c r="R820" s="21" t="e">
        <f>COUNTIF($Q$7:Q820,Q820)&amp;Q820</f>
        <v>#N/A</v>
      </c>
      <c r="S820" s="44">
        <f>IFERROR(VLOOKUP(R820,Table1[[ct2]:[Số lượng]],13,0),0)</f>
        <v>0</v>
      </c>
      <c r="T820" s="45">
        <f>IFERROR(VLOOKUP(R820,Table1[[ct2]:[Giá]],14,0),Table01[[#This Row],[ĐƠN GIÁ]])</f>
        <v>0</v>
      </c>
      <c r="U820" s="45">
        <f t="shared" si="51"/>
        <v>0</v>
      </c>
      <c r="V820" s="32">
        <f t="shared" si="52"/>
        <v>0</v>
      </c>
      <c r="W820" s="45">
        <f>Table01[[#This Row],[THÀNH TIỀN FAST]]-Table01[[#This Row],[THÀNH TIỀN]]</f>
        <v>0</v>
      </c>
      <c r="X820" s="46" t="b">
        <f>Table01[[#This Row],[ĐG FAST]]=Table01[[#This Row],[ĐƠN GIÁ]]</f>
        <v>1</v>
      </c>
      <c r="Y820" s="47" t="b">
        <f>Table01[[#This Row],[THÀNH TIỀN FAST]]=Table01[[#This Row],[THÀNH TIỀN]]</f>
        <v>1</v>
      </c>
      <c r="Z820" s="48"/>
    </row>
    <row r="821" spans="13:26" x14ac:dyDescent="0.2">
      <c r="M821" s="55">
        <f t="shared" si="49"/>
        <v>0</v>
      </c>
      <c r="N821" s="21" t="e">
        <f>VLOOKUP(I821,'MÃ '!$A$2:$E$1048576,4,0)</f>
        <v>#N/A</v>
      </c>
      <c r="O821" s="21" t="e">
        <f>VLOOKUP(I821,'MÃ '!$A$2:$E$1048576,5,0)</f>
        <v>#N/A</v>
      </c>
      <c r="P821" s="21" t="str">
        <f t="shared" si="50"/>
        <v>TSG01</v>
      </c>
      <c r="Q821" s="21" t="e">
        <f>DAY(Table01[[#This Row],[NGÀY]])&amp;Table01[[#This Row],[TSG01]]&amp;Table01[[#This Row],[MÃ FAST]]</f>
        <v>#N/A</v>
      </c>
      <c r="R821" s="21" t="e">
        <f>COUNTIF($Q$7:Q821,Q821)&amp;Q821</f>
        <v>#N/A</v>
      </c>
      <c r="S821" s="44">
        <f>IFERROR(VLOOKUP(R821,Table1[[ct2]:[Số lượng]],13,0),0)</f>
        <v>0</v>
      </c>
      <c r="T821" s="45">
        <f>IFERROR(VLOOKUP(R821,Table1[[ct2]:[Giá]],14,0),Table01[[#This Row],[ĐƠN GIÁ]])</f>
        <v>0</v>
      </c>
      <c r="U821" s="45">
        <f t="shared" si="51"/>
        <v>0</v>
      </c>
      <c r="V821" s="32">
        <f t="shared" si="52"/>
        <v>0</v>
      </c>
      <c r="W821" s="45">
        <f>Table01[[#This Row],[THÀNH TIỀN FAST]]-Table01[[#This Row],[THÀNH TIỀN]]</f>
        <v>0</v>
      </c>
      <c r="X821" s="46" t="b">
        <f>Table01[[#This Row],[ĐG FAST]]=Table01[[#This Row],[ĐƠN GIÁ]]</f>
        <v>1</v>
      </c>
      <c r="Y821" s="47" t="b">
        <f>Table01[[#This Row],[THÀNH TIỀN FAST]]=Table01[[#This Row],[THÀNH TIỀN]]</f>
        <v>1</v>
      </c>
      <c r="Z821" s="48"/>
    </row>
    <row r="822" spans="13:26" x14ac:dyDescent="0.2">
      <c r="M822" s="55">
        <f t="shared" si="49"/>
        <v>0</v>
      </c>
      <c r="N822" s="21" t="e">
        <f>VLOOKUP(I822,'MÃ '!$A$2:$E$1048576,4,0)</f>
        <v>#N/A</v>
      </c>
      <c r="O822" s="21" t="e">
        <f>VLOOKUP(I822,'MÃ '!$A$2:$E$1048576,5,0)</f>
        <v>#N/A</v>
      </c>
      <c r="P822" s="21" t="str">
        <f t="shared" si="50"/>
        <v>TSG01</v>
      </c>
      <c r="Q822" s="21" t="e">
        <f>DAY(Table01[[#This Row],[NGÀY]])&amp;Table01[[#This Row],[TSG01]]&amp;Table01[[#This Row],[MÃ FAST]]</f>
        <v>#N/A</v>
      </c>
      <c r="R822" s="21" t="e">
        <f>COUNTIF($Q$7:Q822,Q822)&amp;Q822</f>
        <v>#N/A</v>
      </c>
      <c r="S822" s="44">
        <f>IFERROR(VLOOKUP(R822,Table1[[ct2]:[Số lượng]],13,0),0)</f>
        <v>0</v>
      </c>
      <c r="T822" s="45">
        <f>IFERROR(VLOOKUP(R822,Table1[[ct2]:[Giá]],14,0),Table01[[#This Row],[ĐƠN GIÁ]])</f>
        <v>0</v>
      </c>
      <c r="U822" s="45">
        <f t="shared" si="51"/>
        <v>0</v>
      </c>
      <c r="V822" s="32">
        <f t="shared" si="52"/>
        <v>0</v>
      </c>
      <c r="W822" s="45">
        <f>Table01[[#This Row],[THÀNH TIỀN FAST]]-Table01[[#This Row],[THÀNH TIỀN]]</f>
        <v>0</v>
      </c>
      <c r="X822" s="46" t="b">
        <f>Table01[[#This Row],[ĐG FAST]]=Table01[[#This Row],[ĐƠN GIÁ]]</f>
        <v>1</v>
      </c>
      <c r="Y822" s="47" t="b">
        <f>Table01[[#This Row],[THÀNH TIỀN FAST]]=Table01[[#This Row],[THÀNH TIỀN]]</f>
        <v>1</v>
      </c>
      <c r="Z822" s="48"/>
    </row>
    <row r="823" spans="13:26" x14ac:dyDescent="0.2">
      <c r="M823" s="55">
        <f t="shared" si="49"/>
        <v>0</v>
      </c>
      <c r="N823" s="21" t="e">
        <f>VLOOKUP(I823,'MÃ '!$A$2:$E$1048576,4,0)</f>
        <v>#N/A</v>
      </c>
      <c r="O823" s="21" t="e">
        <f>VLOOKUP(I823,'MÃ '!$A$2:$E$1048576,5,0)</f>
        <v>#N/A</v>
      </c>
      <c r="P823" s="21" t="str">
        <f t="shared" si="50"/>
        <v>TSG01</v>
      </c>
      <c r="Q823" s="21" t="e">
        <f>DAY(Table01[[#This Row],[NGÀY]])&amp;Table01[[#This Row],[TSG01]]&amp;Table01[[#This Row],[MÃ FAST]]</f>
        <v>#N/A</v>
      </c>
      <c r="R823" s="21" t="e">
        <f>COUNTIF($Q$7:Q823,Q823)&amp;Q823</f>
        <v>#N/A</v>
      </c>
      <c r="S823" s="44">
        <f>IFERROR(VLOOKUP(R823,Table1[[ct2]:[Số lượng]],13,0),0)</f>
        <v>0</v>
      </c>
      <c r="T823" s="45">
        <f>IFERROR(VLOOKUP(R823,Table1[[ct2]:[Giá]],14,0),Table01[[#This Row],[ĐƠN GIÁ]])</f>
        <v>0</v>
      </c>
      <c r="U823" s="45">
        <f t="shared" si="51"/>
        <v>0</v>
      </c>
      <c r="V823" s="32">
        <f t="shared" si="52"/>
        <v>0</v>
      </c>
      <c r="W823" s="45">
        <f>Table01[[#This Row],[THÀNH TIỀN FAST]]-Table01[[#This Row],[THÀNH TIỀN]]</f>
        <v>0</v>
      </c>
      <c r="X823" s="46" t="b">
        <f>Table01[[#This Row],[ĐG FAST]]=Table01[[#This Row],[ĐƠN GIÁ]]</f>
        <v>1</v>
      </c>
      <c r="Y823" s="47" t="b">
        <f>Table01[[#This Row],[THÀNH TIỀN FAST]]=Table01[[#This Row],[THÀNH TIỀN]]</f>
        <v>1</v>
      </c>
      <c r="Z823" s="48"/>
    </row>
    <row r="824" spans="13:26" x14ac:dyDescent="0.2">
      <c r="M824" s="55">
        <f t="shared" si="49"/>
        <v>0</v>
      </c>
      <c r="N824" s="21" t="e">
        <f>VLOOKUP(I824,'MÃ '!$A$2:$E$1048576,4,0)</f>
        <v>#N/A</v>
      </c>
      <c r="O824" s="21" t="e">
        <f>VLOOKUP(I824,'MÃ '!$A$2:$E$1048576,5,0)</f>
        <v>#N/A</v>
      </c>
      <c r="P824" s="21" t="str">
        <f t="shared" si="50"/>
        <v>TSG01</v>
      </c>
      <c r="Q824" s="21" t="e">
        <f>DAY(Table01[[#This Row],[NGÀY]])&amp;Table01[[#This Row],[TSG01]]&amp;Table01[[#This Row],[MÃ FAST]]</f>
        <v>#N/A</v>
      </c>
      <c r="R824" s="21" t="e">
        <f>COUNTIF($Q$7:Q824,Q824)&amp;Q824</f>
        <v>#N/A</v>
      </c>
      <c r="S824" s="44">
        <f>IFERROR(VLOOKUP(R824,Table1[[ct2]:[Số lượng]],13,0),0)</f>
        <v>0</v>
      </c>
      <c r="T824" s="45">
        <f>IFERROR(VLOOKUP(R824,Table1[[ct2]:[Giá]],14,0),Table01[[#This Row],[ĐƠN GIÁ]])</f>
        <v>0</v>
      </c>
      <c r="U824" s="45">
        <f t="shared" si="51"/>
        <v>0</v>
      </c>
      <c r="V824" s="32">
        <f t="shared" si="52"/>
        <v>0</v>
      </c>
      <c r="W824" s="45">
        <f>Table01[[#This Row],[THÀNH TIỀN FAST]]-Table01[[#This Row],[THÀNH TIỀN]]</f>
        <v>0</v>
      </c>
      <c r="X824" s="46" t="b">
        <f>Table01[[#This Row],[ĐG FAST]]=Table01[[#This Row],[ĐƠN GIÁ]]</f>
        <v>1</v>
      </c>
      <c r="Y824" s="47" t="b">
        <f>Table01[[#This Row],[THÀNH TIỀN FAST]]=Table01[[#This Row],[THÀNH TIỀN]]</f>
        <v>1</v>
      </c>
      <c r="Z824" s="48"/>
    </row>
    <row r="825" spans="13:26" x14ac:dyDescent="0.2">
      <c r="M825" s="55">
        <f t="shared" si="49"/>
        <v>0</v>
      </c>
      <c r="N825" s="21" t="e">
        <f>VLOOKUP(I825,'MÃ '!$A$2:$E$1048576,4,0)</f>
        <v>#N/A</v>
      </c>
      <c r="O825" s="21" t="e">
        <f>VLOOKUP(I825,'MÃ '!$A$2:$E$1048576,5,0)</f>
        <v>#N/A</v>
      </c>
      <c r="P825" s="21" t="str">
        <f t="shared" si="50"/>
        <v>TSG01</v>
      </c>
      <c r="Q825" s="21" t="e">
        <f>DAY(Table01[[#This Row],[NGÀY]])&amp;Table01[[#This Row],[TSG01]]&amp;Table01[[#This Row],[MÃ FAST]]</f>
        <v>#N/A</v>
      </c>
      <c r="R825" s="21" t="e">
        <f>COUNTIF($Q$7:Q825,Q825)&amp;Q825</f>
        <v>#N/A</v>
      </c>
      <c r="S825" s="44">
        <f>IFERROR(VLOOKUP(R825,Table1[[ct2]:[Số lượng]],13,0),0)</f>
        <v>0</v>
      </c>
      <c r="T825" s="45">
        <f>IFERROR(VLOOKUP(R825,Table1[[ct2]:[Giá]],14,0),Table01[[#This Row],[ĐƠN GIÁ]])</f>
        <v>0</v>
      </c>
      <c r="U825" s="45">
        <f t="shared" si="51"/>
        <v>0</v>
      </c>
      <c r="V825" s="32">
        <f t="shared" si="52"/>
        <v>0</v>
      </c>
      <c r="W825" s="45">
        <f>Table01[[#This Row],[THÀNH TIỀN FAST]]-Table01[[#This Row],[THÀNH TIỀN]]</f>
        <v>0</v>
      </c>
      <c r="X825" s="46" t="b">
        <f>Table01[[#This Row],[ĐG FAST]]=Table01[[#This Row],[ĐƠN GIÁ]]</f>
        <v>1</v>
      </c>
      <c r="Y825" s="47" t="b">
        <f>Table01[[#This Row],[THÀNH TIỀN FAST]]=Table01[[#This Row],[THÀNH TIỀN]]</f>
        <v>1</v>
      </c>
      <c r="Z825" s="48"/>
    </row>
    <row r="826" spans="13:26" x14ac:dyDescent="0.2">
      <c r="M826" s="55">
        <f t="shared" si="49"/>
        <v>0</v>
      </c>
      <c r="N826" s="21" t="e">
        <f>VLOOKUP(I826,'MÃ '!$A$2:$E$1048576,4,0)</f>
        <v>#N/A</v>
      </c>
      <c r="O826" s="21" t="e">
        <f>VLOOKUP(I826,'MÃ '!$A$2:$E$1048576,5,0)</f>
        <v>#N/A</v>
      </c>
      <c r="P826" s="21" t="str">
        <f t="shared" si="50"/>
        <v>TSG01</v>
      </c>
      <c r="Q826" s="21" t="e">
        <f>DAY(Table01[[#This Row],[NGÀY]])&amp;Table01[[#This Row],[TSG01]]&amp;Table01[[#This Row],[MÃ FAST]]</f>
        <v>#N/A</v>
      </c>
      <c r="R826" s="21" t="e">
        <f>COUNTIF($Q$7:Q826,Q826)&amp;Q826</f>
        <v>#N/A</v>
      </c>
      <c r="S826" s="44">
        <f>IFERROR(VLOOKUP(R826,Table1[[ct2]:[Số lượng]],13,0),0)</f>
        <v>0</v>
      </c>
      <c r="T826" s="45">
        <f>IFERROR(VLOOKUP(R826,Table1[[ct2]:[Giá]],14,0),Table01[[#This Row],[ĐƠN GIÁ]])</f>
        <v>0</v>
      </c>
      <c r="U826" s="45">
        <f t="shared" si="51"/>
        <v>0</v>
      </c>
      <c r="V826" s="32">
        <f t="shared" si="52"/>
        <v>0</v>
      </c>
      <c r="W826" s="45">
        <f>Table01[[#This Row],[THÀNH TIỀN FAST]]-Table01[[#This Row],[THÀNH TIỀN]]</f>
        <v>0</v>
      </c>
      <c r="X826" s="46" t="b">
        <f>Table01[[#This Row],[ĐG FAST]]=Table01[[#This Row],[ĐƠN GIÁ]]</f>
        <v>1</v>
      </c>
      <c r="Y826" s="47" t="b">
        <f>Table01[[#This Row],[THÀNH TIỀN FAST]]=Table01[[#This Row],[THÀNH TIỀN]]</f>
        <v>1</v>
      </c>
      <c r="Z826" s="48"/>
    </row>
    <row r="827" spans="13:26" x14ac:dyDescent="0.2">
      <c r="M827" s="55">
        <f t="shared" si="49"/>
        <v>0</v>
      </c>
      <c r="N827" s="21" t="e">
        <f>VLOOKUP(I827,'MÃ '!$A$2:$E$1048576,4,0)</f>
        <v>#N/A</v>
      </c>
      <c r="O827" s="21" t="e">
        <f>VLOOKUP(I827,'MÃ '!$A$2:$E$1048576,5,0)</f>
        <v>#N/A</v>
      </c>
      <c r="P827" s="21" t="str">
        <f t="shared" si="50"/>
        <v>TSG01</v>
      </c>
      <c r="Q827" s="21" t="e">
        <f>DAY(Table01[[#This Row],[NGÀY]])&amp;Table01[[#This Row],[TSG01]]&amp;Table01[[#This Row],[MÃ FAST]]</f>
        <v>#N/A</v>
      </c>
      <c r="R827" s="21" t="e">
        <f>COUNTIF($Q$7:Q827,Q827)&amp;Q827</f>
        <v>#N/A</v>
      </c>
      <c r="S827" s="44">
        <f>IFERROR(VLOOKUP(R827,Table1[[ct2]:[Số lượng]],13,0),0)</f>
        <v>0</v>
      </c>
      <c r="T827" s="45">
        <f>IFERROR(VLOOKUP(R827,Table1[[ct2]:[Giá]],14,0),Table01[[#This Row],[ĐƠN GIÁ]])</f>
        <v>0</v>
      </c>
      <c r="U827" s="45">
        <f t="shared" si="51"/>
        <v>0</v>
      </c>
      <c r="V827" s="32">
        <f t="shared" si="52"/>
        <v>0</v>
      </c>
      <c r="W827" s="45">
        <f>Table01[[#This Row],[THÀNH TIỀN FAST]]-Table01[[#This Row],[THÀNH TIỀN]]</f>
        <v>0</v>
      </c>
      <c r="X827" s="46" t="b">
        <f>Table01[[#This Row],[ĐG FAST]]=Table01[[#This Row],[ĐƠN GIÁ]]</f>
        <v>1</v>
      </c>
      <c r="Y827" s="47" t="b">
        <f>Table01[[#This Row],[THÀNH TIỀN FAST]]=Table01[[#This Row],[THÀNH TIỀN]]</f>
        <v>1</v>
      </c>
      <c r="Z827" s="48"/>
    </row>
    <row r="828" spans="13:26" x14ac:dyDescent="0.2">
      <c r="M828" s="55">
        <f t="shared" si="49"/>
        <v>0</v>
      </c>
      <c r="N828" s="21" t="e">
        <f>VLOOKUP(I828,'MÃ '!$A$2:$E$1048576,4,0)</f>
        <v>#N/A</v>
      </c>
      <c r="O828" s="21" t="e">
        <f>VLOOKUP(I828,'MÃ '!$A$2:$E$1048576,5,0)</f>
        <v>#N/A</v>
      </c>
      <c r="P828" s="21" t="str">
        <f t="shared" si="50"/>
        <v>TSG01</v>
      </c>
      <c r="Q828" s="21" t="e">
        <f>DAY(Table01[[#This Row],[NGÀY]])&amp;Table01[[#This Row],[TSG01]]&amp;Table01[[#This Row],[MÃ FAST]]</f>
        <v>#N/A</v>
      </c>
      <c r="R828" s="21" t="e">
        <f>COUNTIF($Q$7:Q828,Q828)&amp;Q828</f>
        <v>#N/A</v>
      </c>
      <c r="S828" s="44">
        <f>IFERROR(VLOOKUP(R828,Table1[[ct2]:[Số lượng]],13,0),0)</f>
        <v>0</v>
      </c>
      <c r="T828" s="45">
        <f>IFERROR(VLOOKUP(R828,Table1[[ct2]:[Giá]],14,0),Table01[[#This Row],[ĐƠN GIÁ]])</f>
        <v>0</v>
      </c>
      <c r="U828" s="45">
        <f t="shared" si="51"/>
        <v>0</v>
      </c>
      <c r="V828" s="32">
        <f t="shared" si="52"/>
        <v>0</v>
      </c>
      <c r="W828" s="45">
        <f>Table01[[#This Row],[THÀNH TIỀN FAST]]-Table01[[#This Row],[THÀNH TIỀN]]</f>
        <v>0</v>
      </c>
      <c r="X828" s="46" t="b">
        <f>Table01[[#This Row],[ĐG FAST]]=Table01[[#This Row],[ĐƠN GIÁ]]</f>
        <v>1</v>
      </c>
      <c r="Y828" s="47" t="b">
        <f>Table01[[#This Row],[THÀNH TIỀN FAST]]=Table01[[#This Row],[THÀNH TIỀN]]</f>
        <v>1</v>
      </c>
      <c r="Z828" s="48"/>
    </row>
    <row r="829" spans="13:26" x14ac:dyDescent="0.2">
      <c r="M829" s="55">
        <f t="shared" si="49"/>
        <v>0</v>
      </c>
      <c r="N829" s="21" t="e">
        <f>VLOOKUP(I829,'MÃ '!$A$2:$E$1048576,4,0)</f>
        <v>#N/A</v>
      </c>
      <c r="O829" s="21" t="e">
        <f>VLOOKUP(I829,'MÃ '!$A$2:$E$1048576,5,0)</f>
        <v>#N/A</v>
      </c>
      <c r="P829" s="21" t="str">
        <f t="shared" si="50"/>
        <v>TSG01</v>
      </c>
      <c r="Q829" s="21" t="e">
        <f>DAY(Table01[[#This Row],[NGÀY]])&amp;Table01[[#This Row],[TSG01]]&amp;Table01[[#This Row],[MÃ FAST]]</f>
        <v>#N/A</v>
      </c>
      <c r="R829" s="21" t="e">
        <f>COUNTIF($Q$7:Q829,Q829)&amp;Q829</f>
        <v>#N/A</v>
      </c>
      <c r="S829" s="44">
        <f>IFERROR(VLOOKUP(R829,Table1[[ct2]:[Số lượng]],13,0),0)</f>
        <v>0</v>
      </c>
      <c r="T829" s="45">
        <f>IFERROR(VLOOKUP(R829,Table1[[ct2]:[Giá]],14,0),Table01[[#This Row],[ĐƠN GIÁ]])</f>
        <v>0</v>
      </c>
      <c r="U829" s="45">
        <f t="shared" si="51"/>
        <v>0</v>
      </c>
      <c r="V829" s="32">
        <f t="shared" si="52"/>
        <v>0</v>
      </c>
      <c r="W829" s="45">
        <f>Table01[[#This Row],[THÀNH TIỀN FAST]]-Table01[[#This Row],[THÀNH TIỀN]]</f>
        <v>0</v>
      </c>
      <c r="X829" s="46" t="b">
        <f>Table01[[#This Row],[ĐG FAST]]=Table01[[#This Row],[ĐƠN GIÁ]]</f>
        <v>1</v>
      </c>
      <c r="Y829" s="47" t="b">
        <f>Table01[[#This Row],[THÀNH TIỀN FAST]]=Table01[[#This Row],[THÀNH TIỀN]]</f>
        <v>1</v>
      </c>
      <c r="Z829" s="48"/>
    </row>
    <row r="830" spans="13:26" x14ac:dyDescent="0.2">
      <c r="M830" s="55">
        <f t="shared" si="49"/>
        <v>0</v>
      </c>
      <c r="N830" s="21" t="e">
        <f>VLOOKUP(I830,'MÃ '!$A$2:$E$1048576,4,0)</f>
        <v>#N/A</v>
      </c>
      <c r="O830" s="21" t="e">
        <f>VLOOKUP(I830,'MÃ '!$A$2:$E$1048576,5,0)</f>
        <v>#N/A</v>
      </c>
      <c r="P830" s="21" t="str">
        <f t="shared" si="50"/>
        <v>TSG01</v>
      </c>
      <c r="Q830" s="21" t="e">
        <f>DAY(Table01[[#This Row],[NGÀY]])&amp;Table01[[#This Row],[TSG01]]&amp;Table01[[#This Row],[MÃ FAST]]</f>
        <v>#N/A</v>
      </c>
      <c r="R830" s="21" t="e">
        <f>COUNTIF($Q$7:Q830,Q830)&amp;Q830</f>
        <v>#N/A</v>
      </c>
      <c r="S830" s="44">
        <f>IFERROR(VLOOKUP(R830,Table1[[ct2]:[Số lượng]],13,0),0)</f>
        <v>0</v>
      </c>
      <c r="T830" s="45">
        <f>IFERROR(VLOOKUP(R830,Table1[[ct2]:[Giá]],14,0),Table01[[#This Row],[ĐƠN GIÁ]])</f>
        <v>0</v>
      </c>
      <c r="U830" s="45">
        <f t="shared" si="51"/>
        <v>0</v>
      </c>
      <c r="V830" s="32">
        <f t="shared" si="52"/>
        <v>0</v>
      </c>
      <c r="W830" s="45">
        <f>Table01[[#This Row],[THÀNH TIỀN FAST]]-Table01[[#This Row],[THÀNH TIỀN]]</f>
        <v>0</v>
      </c>
      <c r="X830" s="46" t="b">
        <f>Table01[[#This Row],[ĐG FAST]]=Table01[[#This Row],[ĐƠN GIÁ]]</f>
        <v>1</v>
      </c>
      <c r="Y830" s="47" t="b">
        <f>Table01[[#This Row],[THÀNH TIỀN FAST]]=Table01[[#This Row],[THÀNH TIỀN]]</f>
        <v>1</v>
      </c>
      <c r="Z830" s="48"/>
    </row>
    <row r="831" spans="13:26" x14ac:dyDescent="0.2">
      <c r="M831" s="55">
        <f t="shared" si="49"/>
        <v>0</v>
      </c>
      <c r="N831" s="21" t="e">
        <f>VLOOKUP(I831,'MÃ '!$A$2:$E$1048576,4,0)</f>
        <v>#N/A</v>
      </c>
      <c r="O831" s="21" t="e">
        <f>VLOOKUP(I831,'MÃ '!$A$2:$E$1048576,5,0)</f>
        <v>#N/A</v>
      </c>
      <c r="P831" s="21" t="str">
        <f t="shared" si="50"/>
        <v>TSG01</v>
      </c>
      <c r="Q831" s="21" t="e">
        <f>DAY(Table01[[#This Row],[NGÀY]])&amp;Table01[[#This Row],[TSG01]]&amp;Table01[[#This Row],[MÃ FAST]]</f>
        <v>#N/A</v>
      </c>
      <c r="R831" s="21" t="e">
        <f>COUNTIF($Q$7:Q831,Q831)&amp;Q831</f>
        <v>#N/A</v>
      </c>
      <c r="S831" s="44">
        <f>IFERROR(VLOOKUP(R831,Table1[[ct2]:[Số lượng]],13,0),0)</f>
        <v>0</v>
      </c>
      <c r="T831" s="45">
        <f>IFERROR(VLOOKUP(R831,Table1[[ct2]:[Giá]],14,0),Table01[[#This Row],[ĐƠN GIÁ]])</f>
        <v>0</v>
      </c>
      <c r="U831" s="45">
        <f t="shared" si="51"/>
        <v>0</v>
      </c>
      <c r="V831" s="32">
        <f t="shared" si="52"/>
        <v>0</v>
      </c>
      <c r="W831" s="45">
        <f>Table01[[#This Row],[THÀNH TIỀN FAST]]-Table01[[#This Row],[THÀNH TIỀN]]</f>
        <v>0</v>
      </c>
      <c r="X831" s="46" t="b">
        <f>Table01[[#This Row],[ĐG FAST]]=Table01[[#This Row],[ĐƠN GIÁ]]</f>
        <v>1</v>
      </c>
      <c r="Y831" s="47" t="b">
        <f>Table01[[#This Row],[THÀNH TIỀN FAST]]=Table01[[#This Row],[THÀNH TIỀN]]</f>
        <v>1</v>
      </c>
      <c r="Z831" s="48"/>
    </row>
    <row r="832" spans="13:26" x14ac:dyDescent="0.2">
      <c r="M832" s="55">
        <f t="shared" si="49"/>
        <v>0</v>
      </c>
      <c r="N832" s="21" t="e">
        <f>VLOOKUP(I832,'MÃ '!$A$2:$E$1048576,4,0)</f>
        <v>#N/A</v>
      </c>
      <c r="O832" s="21" t="e">
        <f>VLOOKUP(I832,'MÃ '!$A$2:$E$1048576,5,0)</f>
        <v>#N/A</v>
      </c>
      <c r="P832" s="21" t="str">
        <f t="shared" si="50"/>
        <v>TSG01</v>
      </c>
      <c r="Q832" s="21" t="e">
        <f>DAY(Table01[[#This Row],[NGÀY]])&amp;Table01[[#This Row],[TSG01]]&amp;Table01[[#This Row],[MÃ FAST]]</f>
        <v>#N/A</v>
      </c>
      <c r="R832" s="21" t="e">
        <f>COUNTIF($Q$7:Q832,Q832)&amp;Q832</f>
        <v>#N/A</v>
      </c>
      <c r="S832" s="44">
        <f>IFERROR(VLOOKUP(R832,Table1[[ct2]:[Số lượng]],13,0),0)</f>
        <v>0</v>
      </c>
      <c r="T832" s="45">
        <f>IFERROR(VLOOKUP(R832,Table1[[ct2]:[Giá]],14,0),Table01[[#This Row],[ĐƠN GIÁ]])</f>
        <v>0</v>
      </c>
      <c r="U832" s="45">
        <f t="shared" si="51"/>
        <v>0</v>
      </c>
      <c r="V832" s="32">
        <f t="shared" si="52"/>
        <v>0</v>
      </c>
      <c r="W832" s="45">
        <f>Table01[[#This Row],[THÀNH TIỀN FAST]]-Table01[[#This Row],[THÀNH TIỀN]]</f>
        <v>0</v>
      </c>
      <c r="X832" s="46" t="b">
        <f>Table01[[#This Row],[ĐG FAST]]=Table01[[#This Row],[ĐƠN GIÁ]]</f>
        <v>1</v>
      </c>
      <c r="Y832" s="47" t="b">
        <f>Table01[[#This Row],[THÀNH TIỀN FAST]]=Table01[[#This Row],[THÀNH TIỀN]]</f>
        <v>1</v>
      </c>
      <c r="Z832" s="48"/>
    </row>
    <row r="833" spans="13:26" x14ac:dyDescent="0.2">
      <c r="M833" s="55">
        <f t="shared" si="49"/>
        <v>0</v>
      </c>
      <c r="N833" s="21" t="e">
        <f>VLOOKUP(I833,'MÃ '!$A$2:$E$1048576,4,0)</f>
        <v>#N/A</v>
      </c>
      <c r="O833" s="21" t="e">
        <f>VLOOKUP(I833,'MÃ '!$A$2:$E$1048576,5,0)</f>
        <v>#N/A</v>
      </c>
      <c r="P833" s="21" t="str">
        <f t="shared" si="50"/>
        <v>TSG01</v>
      </c>
      <c r="Q833" s="21" t="e">
        <f>DAY(Table01[[#This Row],[NGÀY]])&amp;Table01[[#This Row],[TSG01]]&amp;Table01[[#This Row],[MÃ FAST]]</f>
        <v>#N/A</v>
      </c>
      <c r="R833" s="21" t="e">
        <f>COUNTIF($Q$7:Q833,Q833)&amp;Q833</f>
        <v>#N/A</v>
      </c>
      <c r="S833" s="44">
        <f>IFERROR(VLOOKUP(R833,Table1[[ct2]:[Số lượng]],13,0),0)</f>
        <v>0</v>
      </c>
      <c r="T833" s="45">
        <f>IFERROR(VLOOKUP(R833,Table1[[ct2]:[Giá]],14,0),Table01[[#This Row],[ĐƠN GIÁ]])</f>
        <v>0</v>
      </c>
      <c r="U833" s="45">
        <f t="shared" si="51"/>
        <v>0</v>
      </c>
      <c r="V833" s="32">
        <f t="shared" si="52"/>
        <v>0</v>
      </c>
      <c r="W833" s="45">
        <f>Table01[[#This Row],[THÀNH TIỀN FAST]]-Table01[[#This Row],[THÀNH TIỀN]]</f>
        <v>0</v>
      </c>
      <c r="X833" s="46" t="b">
        <f>Table01[[#This Row],[ĐG FAST]]=Table01[[#This Row],[ĐƠN GIÁ]]</f>
        <v>1</v>
      </c>
      <c r="Y833" s="47" t="b">
        <f>Table01[[#This Row],[THÀNH TIỀN FAST]]=Table01[[#This Row],[THÀNH TIỀN]]</f>
        <v>1</v>
      </c>
      <c r="Z833" s="48"/>
    </row>
    <row r="834" spans="13:26" x14ac:dyDescent="0.2">
      <c r="M834" s="55">
        <f t="shared" si="49"/>
        <v>0</v>
      </c>
      <c r="N834" s="21" t="e">
        <f>VLOOKUP(I834,'MÃ '!$A$2:$E$1048576,4,0)</f>
        <v>#N/A</v>
      </c>
      <c r="O834" s="21" t="e">
        <f>VLOOKUP(I834,'MÃ '!$A$2:$E$1048576,5,0)</f>
        <v>#N/A</v>
      </c>
      <c r="P834" s="21" t="str">
        <f t="shared" si="50"/>
        <v>TSG01</v>
      </c>
      <c r="Q834" s="21" t="e">
        <f>DAY(Table01[[#This Row],[NGÀY]])&amp;Table01[[#This Row],[TSG01]]&amp;Table01[[#This Row],[MÃ FAST]]</f>
        <v>#N/A</v>
      </c>
      <c r="R834" s="21" t="e">
        <f>COUNTIF($Q$7:Q834,Q834)&amp;Q834</f>
        <v>#N/A</v>
      </c>
      <c r="S834" s="44">
        <f>IFERROR(VLOOKUP(R834,Table1[[ct2]:[Số lượng]],13,0),0)</f>
        <v>0</v>
      </c>
      <c r="T834" s="45">
        <f>IFERROR(VLOOKUP(R834,Table1[[ct2]:[Giá]],14,0),Table01[[#This Row],[ĐƠN GIÁ]])</f>
        <v>0</v>
      </c>
      <c r="U834" s="45">
        <f t="shared" si="51"/>
        <v>0</v>
      </c>
      <c r="V834" s="32">
        <f t="shared" si="52"/>
        <v>0</v>
      </c>
      <c r="W834" s="45">
        <f>Table01[[#This Row],[THÀNH TIỀN FAST]]-Table01[[#This Row],[THÀNH TIỀN]]</f>
        <v>0</v>
      </c>
      <c r="X834" s="46" t="b">
        <f>Table01[[#This Row],[ĐG FAST]]=Table01[[#This Row],[ĐƠN GIÁ]]</f>
        <v>1</v>
      </c>
      <c r="Y834" s="47" t="b">
        <f>Table01[[#This Row],[THÀNH TIỀN FAST]]=Table01[[#This Row],[THÀNH TIỀN]]</f>
        <v>1</v>
      </c>
      <c r="Z834" s="48"/>
    </row>
    <row r="835" spans="13:26" x14ac:dyDescent="0.2">
      <c r="M835" s="55">
        <f t="shared" si="49"/>
        <v>0</v>
      </c>
      <c r="N835" s="21" t="e">
        <f>VLOOKUP(I835,'MÃ '!$A$2:$E$1048576,4,0)</f>
        <v>#N/A</v>
      </c>
      <c r="O835" s="21" t="e">
        <f>VLOOKUP(I835,'MÃ '!$A$2:$E$1048576,5,0)</f>
        <v>#N/A</v>
      </c>
      <c r="P835" s="21" t="str">
        <f t="shared" si="50"/>
        <v>TSG01</v>
      </c>
      <c r="Q835" s="21" t="e">
        <f>DAY(Table01[[#This Row],[NGÀY]])&amp;Table01[[#This Row],[TSG01]]&amp;Table01[[#This Row],[MÃ FAST]]</f>
        <v>#N/A</v>
      </c>
      <c r="R835" s="21" t="e">
        <f>COUNTIF($Q$7:Q835,Q835)&amp;Q835</f>
        <v>#N/A</v>
      </c>
      <c r="S835" s="44">
        <f>IFERROR(VLOOKUP(R835,Table1[[ct2]:[Số lượng]],13,0),0)</f>
        <v>0</v>
      </c>
      <c r="T835" s="45">
        <f>IFERROR(VLOOKUP(R835,Table1[[ct2]:[Giá]],14,0),Table01[[#This Row],[ĐƠN GIÁ]])</f>
        <v>0</v>
      </c>
      <c r="U835" s="45">
        <f t="shared" si="51"/>
        <v>0</v>
      </c>
      <c r="V835" s="32">
        <f t="shared" si="52"/>
        <v>0</v>
      </c>
      <c r="W835" s="45">
        <f>Table01[[#This Row],[THÀNH TIỀN FAST]]-Table01[[#This Row],[THÀNH TIỀN]]</f>
        <v>0</v>
      </c>
      <c r="X835" s="46" t="b">
        <f>Table01[[#This Row],[ĐG FAST]]=Table01[[#This Row],[ĐƠN GIÁ]]</f>
        <v>1</v>
      </c>
      <c r="Y835" s="47" t="b">
        <f>Table01[[#This Row],[THÀNH TIỀN FAST]]=Table01[[#This Row],[THÀNH TIỀN]]</f>
        <v>1</v>
      </c>
      <c r="Z835" s="48"/>
    </row>
    <row r="836" spans="13:26" x14ac:dyDescent="0.2">
      <c r="M836" s="55">
        <f t="shared" si="49"/>
        <v>0</v>
      </c>
      <c r="N836" s="21" t="e">
        <f>VLOOKUP(I836,'MÃ '!$A$2:$E$1048576,4,0)</f>
        <v>#N/A</v>
      </c>
      <c r="O836" s="21" t="e">
        <f>VLOOKUP(I836,'MÃ '!$A$2:$E$1048576,5,0)</f>
        <v>#N/A</v>
      </c>
      <c r="P836" s="21" t="str">
        <f t="shared" si="50"/>
        <v>TSG01</v>
      </c>
      <c r="Q836" s="21" t="e">
        <f>DAY(Table01[[#This Row],[NGÀY]])&amp;Table01[[#This Row],[TSG01]]&amp;Table01[[#This Row],[MÃ FAST]]</f>
        <v>#N/A</v>
      </c>
      <c r="R836" s="21" t="e">
        <f>COUNTIF($Q$7:Q836,Q836)&amp;Q836</f>
        <v>#N/A</v>
      </c>
      <c r="S836" s="44">
        <f>IFERROR(VLOOKUP(R836,Table1[[ct2]:[Số lượng]],13,0),0)</f>
        <v>0</v>
      </c>
      <c r="T836" s="45">
        <f>IFERROR(VLOOKUP(R836,Table1[[ct2]:[Giá]],14,0),Table01[[#This Row],[ĐƠN GIÁ]])</f>
        <v>0</v>
      </c>
      <c r="U836" s="45">
        <f t="shared" si="51"/>
        <v>0</v>
      </c>
      <c r="V836" s="32">
        <f t="shared" si="52"/>
        <v>0</v>
      </c>
      <c r="W836" s="45">
        <f>Table01[[#This Row],[THÀNH TIỀN FAST]]-Table01[[#This Row],[THÀNH TIỀN]]</f>
        <v>0</v>
      </c>
      <c r="X836" s="46" t="b">
        <f>Table01[[#This Row],[ĐG FAST]]=Table01[[#This Row],[ĐƠN GIÁ]]</f>
        <v>1</v>
      </c>
      <c r="Y836" s="47" t="b">
        <f>Table01[[#This Row],[THÀNH TIỀN FAST]]=Table01[[#This Row],[THÀNH TIỀN]]</f>
        <v>1</v>
      </c>
      <c r="Z836" s="48"/>
    </row>
    <row r="837" spans="13:26" x14ac:dyDescent="0.2">
      <c r="M837" s="55">
        <f t="shared" si="49"/>
        <v>0</v>
      </c>
      <c r="N837" s="21" t="e">
        <f>VLOOKUP(I837,'MÃ '!$A$2:$E$1048576,4,0)</f>
        <v>#N/A</v>
      </c>
      <c r="O837" s="21" t="e">
        <f>VLOOKUP(I837,'MÃ '!$A$2:$E$1048576,5,0)</f>
        <v>#N/A</v>
      </c>
      <c r="P837" s="21" t="str">
        <f t="shared" si="50"/>
        <v>TSG01</v>
      </c>
      <c r="Q837" s="21" t="e">
        <f>DAY(Table01[[#This Row],[NGÀY]])&amp;Table01[[#This Row],[TSG01]]&amp;Table01[[#This Row],[MÃ FAST]]</f>
        <v>#N/A</v>
      </c>
      <c r="R837" s="21" t="e">
        <f>COUNTIF($Q$7:Q837,Q837)&amp;Q837</f>
        <v>#N/A</v>
      </c>
      <c r="S837" s="44">
        <f>IFERROR(VLOOKUP(R837,Table1[[ct2]:[Số lượng]],13,0),0)</f>
        <v>0</v>
      </c>
      <c r="T837" s="45">
        <f>IFERROR(VLOOKUP(R837,Table1[[ct2]:[Giá]],14,0),Table01[[#This Row],[ĐƠN GIÁ]])</f>
        <v>0</v>
      </c>
      <c r="U837" s="45">
        <f t="shared" si="51"/>
        <v>0</v>
      </c>
      <c r="V837" s="32">
        <f t="shared" si="52"/>
        <v>0</v>
      </c>
      <c r="W837" s="45">
        <f>Table01[[#This Row],[THÀNH TIỀN FAST]]-Table01[[#This Row],[THÀNH TIỀN]]</f>
        <v>0</v>
      </c>
      <c r="X837" s="46" t="b">
        <f>Table01[[#This Row],[ĐG FAST]]=Table01[[#This Row],[ĐƠN GIÁ]]</f>
        <v>1</v>
      </c>
      <c r="Y837" s="47" t="b">
        <f>Table01[[#This Row],[THÀNH TIỀN FAST]]=Table01[[#This Row],[THÀNH TIỀN]]</f>
        <v>1</v>
      </c>
      <c r="Z837" s="48"/>
    </row>
    <row r="838" spans="13:26" x14ac:dyDescent="0.2">
      <c r="M838" s="55">
        <f t="shared" si="49"/>
        <v>0</v>
      </c>
      <c r="N838" s="21" t="e">
        <f>VLOOKUP(I838,'MÃ '!$A$2:$E$1048576,4,0)</f>
        <v>#N/A</v>
      </c>
      <c r="O838" s="21" t="e">
        <f>VLOOKUP(I838,'MÃ '!$A$2:$E$1048576,5,0)</f>
        <v>#N/A</v>
      </c>
      <c r="P838" s="21" t="str">
        <f t="shared" si="50"/>
        <v>TSG01</v>
      </c>
      <c r="Q838" s="21" t="e">
        <f>DAY(Table01[[#This Row],[NGÀY]])&amp;Table01[[#This Row],[TSG01]]&amp;Table01[[#This Row],[MÃ FAST]]</f>
        <v>#N/A</v>
      </c>
      <c r="R838" s="21" t="e">
        <f>COUNTIF($Q$7:Q838,Q838)&amp;Q838</f>
        <v>#N/A</v>
      </c>
      <c r="S838" s="44">
        <f>IFERROR(VLOOKUP(R838,Table1[[ct2]:[Số lượng]],13,0),0)</f>
        <v>0</v>
      </c>
      <c r="T838" s="45">
        <f>IFERROR(VLOOKUP(R838,Table1[[ct2]:[Giá]],14,0),Table01[[#This Row],[ĐƠN GIÁ]])</f>
        <v>0</v>
      </c>
      <c r="U838" s="45">
        <f t="shared" si="51"/>
        <v>0</v>
      </c>
      <c r="V838" s="32">
        <f t="shared" si="52"/>
        <v>0</v>
      </c>
      <c r="W838" s="45">
        <f>Table01[[#This Row],[THÀNH TIỀN FAST]]-Table01[[#This Row],[THÀNH TIỀN]]</f>
        <v>0</v>
      </c>
      <c r="X838" s="46" t="b">
        <f>Table01[[#This Row],[ĐG FAST]]=Table01[[#This Row],[ĐƠN GIÁ]]</f>
        <v>1</v>
      </c>
      <c r="Y838" s="47" t="b">
        <f>Table01[[#This Row],[THÀNH TIỀN FAST]]=Table01[[#This Row],[THÀNH TIỀN]]</f>
        <v>1</v>
      </c>
      <c r="Z838" s="48"/>
    </row>
    <row r="839" spans="13:26" x14ac:dyDescent="0.2">
      <c r="M839" s="55">
        <f t="shared" ref="M839:M902" si="53">K839*L839</f>
        <v>0</v>
      </c>
      <c r="N839" s="21" t="e">
        <f>VLOOKUP(I839,'MÃ '!$A$2:$E$1048576,4,0)</f>
        <v>#N/A</v>
      </c>
      <c r="O839" s="21" t="e">
        <f>VLOOKUP(I839,'MÃ '!$A$2:$E$1048576,5,0)</f>
        <v>#N/A</v>
      </c>
      <c r="P839" s="21" t="str">
        <f t="shared" si="50"/>
        <v>TSG01</v>
      </c>
      <c r="Q839" s="21" t="e">
        <f>DAY(Table01[[#This Row],[NGÀY]])&amp;Table01[[#This Row],[TSG01]]&amp;Table01[[#This Row],[MÃ FAST]]</f>
        <v>#N/A</v>
      </c>
      <c r="R839" s="21" t="e">
        <f>COUNTIF($Q$7:Q839,Q839)&amp;Q839</f>
        <v>#N/A</v>
      </c>
      <c r="S839" s="44">
        <f>IFERROR(VLOOKUP(R839,Table1[[ct2]:[Số lượng]],13,0),0)</f>
        <v>0</v>
      </c>
      <c r="T839" s="45">
        <f>IFERROR(VLOOKUP(R839,Table1[[ct2]:[Giá]],14,0),Table01[[#This Row],[ĐƠN GIÁ]])</f>
        <v>0</v>
      </c>
      <c r="U839" s="45">
        <f t="shared" si="51"/>
        <v>0</v>
      </c>
      <c r="V839" s="32">
        <f t="shared" si="52"/>
        <v>0</v>
      </c>
      <c r="W839" s="45">
        <f>Table01[[#This Row],[THÀNH TIỀN FAST]]-Table01[[#This Row],[THÀNH TIỀN]]</f>
        <v>0</v>
      </c>
      <c r="X839" s="46" t="b">
        <f>Table01[[#This Row],[ĐG FAST]]=Table01[[#This Row],[ĐƠN GIÁ]]</f>
        <v>1</v>
      </c>
      <c r="Y839" s="47" t="b">
        <f>Table01[[#This Row],[THÀNH TIỀN FAST]]=Table01[[#This Row],[THÀNH TIỀN]]</f>
        <v>1</v>
      </c>
      <c r="Z839" s="48"/>
    </row>
    <row r="840" spans="13:26" x14ac:dyDescent="0.2">
      <c r="M840" s="55">
        <f t="shared" si="53"/>
        <v>0</v>
      </c>
      <c r="N840" s="21" t="e">
        <f>VLOOKUP(I840,'MÃ '!$A$2:$E$1048576,4,0)</f>
        <v>#N/A</v>
      </c>
      <c r="O840" s="21" t="e">
        <f>VLOOKUP(I840,'MÃ '!$A$2:$E$1048576,5,0)</f>
        <v>#N/A</v>
      </c>
      <c r="P840" s="21" t="str">
        <f t="shared" ref="P840:P903" si="54">$P$6</f>
        <v>TSG01</v>
      </c>
      <c r="Q840" s="21" t="e">
        <f>DAY(Table01[[#This Row],[NGÀY]])&amp;Table01[[#This Row],[TSG01]]&amp;Table01[[#This Row],[MÃ FAST]]</f>
        <v>#N/A</v>
      </c>
      <c r="R840" s="21" t="e">
        <f>COUNTIF($Q$7:Q840,Q840)&amp;Q840</f>
        <v>#N/A</v>
      </c>
      <c r="S840" s="44">
        <f>IFERROR(VLOOKUP(R840,Table1[[ct2]:[Số lượng]],13,0),0)</f>
        <v>0</v>
      </c>
      <c r="T840" s="45">
        <f>IFERROR(VLOOKUP(R840,Table1[[ct2]:[Giá]],14,0),Table01[[#This Row],[ĐƠN GIÁ]])</f>
        <v>0</v>
      </c>
      <c r="U840" s="45">
        <f t="shared" ref="U840:U903" si="55">IFERROR((T840*S840),"0")</f>
        <v>0</v>
      </c>
      <c r="V840" s="32">
        <f t="shared" ref="V840:V903" si="56">S840-K840</f>
        <v>0</v>
      </c>
      <c r="W840" s="45">
        <f>Table01[[#This Row],[THÀNH TIỀN FAST]]-Table01[[#This Row],[THÀNH TIỀN]]</f>
        <v>0</v>
      </c>
      <c r="X840" s="46" t="b">
        <f>Table01[[#This Row],[ĐG FAST]]=Table01[[#This Row],[ĐƠN GIÁ]]</f>
        <v>1</v>
      </c>
      <c r="Y840" s="47" t="b">
        <f>Table01[[#This Row],[THÀNH TIỀN FAST]]=Table01[[#This Row],[THÀNH TIỀN]]</f>
        <v>1</v>
      </c>
      <c r="Z840" s="48"/>
    </row>
    <row r="841" spans="13:26" x14ac:dyDescent="0.2">
      <c r="M841" s="55">
        <f t="shared" si="53"/>
        <v>0</v>
      </c>
      <c r="N841" s="21" t="e">
        <f>VLOOKUP(I841,'MÃ '!$A$2:$E$1048576,4,0)</f>
        <v>#N/A</v>
      </c>
      <c r="O841" s="21" t="e">
        <f>VLOOKUP(I841,'MÃ '!$A$2:$E$1048576,5,0)</f>
        <v>#N/A</v>
      </c>
      <c r="P841" s="21" t="str">
        <f t="shared" si="54"/>
        <v>TSG01</v>
      </c>
      <c r="Q841" s="21" t="e">
        <f>DAY(Table01[[#This Row],[NGÀY]])&amp;Table01[[#This Row],[TSG01]]&amp;Table01[[#This Row],[MÃ FAST]]</f>
        <v>#N/A</v>
      </c>
      <c r="R841" s="21" t="e">
        <f>COUNTIF($Q$7:Q841,Q841)&amp;Q841</f>
        <v>#N/A</v>
      </c>
      <c r="S841" s="44">
        <f>IFERROR(VLOOKUP(R841,Table1[[ct2]:[Số lượng]],13,0),0)</f>
        <v>0</v>
      </c>
      <c r="T841" s="45">
        <f>IFERROR(VLOOKUP(R841,Table1[[ct2]:[Giá]],14,0),Table01[[#This Row],[ĐƠN GIÁ]])</f>
        <v>0</v>
      </c>
      <c r="U841" s="45">
        <f t="shared" si="55"/>
        <v>0</v>
      </c>
      <c r="V841" s="32">
        <f t="shared" si="56"/>
        <v>0</v>
      </c>
      <c r="W841" s="45">
        <f>Table01[[#This Row],[THÀNH TIỀN FAST]]-Table01[[#This Row],[THÀNH TIỀN]]</f>
        <v>0</v>
      </c>
      <c r="X841" s="46" t="b">
        <f>Table01[[#This Row],[ĐG FAST]]=Table01[[#This Row],[ĐƠN GIÁ]]</f>
        <v>1</v>
      </c>
      <c r="Y841" s="47" t="b">
        <f>Table01[[#This Row],[THÀNH TIỀN FAST]]=Table01[[#This Row],[THÀNH TIỀN]]</f>
        <v>1</v>
      </c>
      <c r="Z841" s="48"/>
    </row>
    <row r="842" spans="13:26" x14ac:dyDescent="0.2">
      <c r="M842" s="55">
        <f t="shared" si="53"/>
        <v>0</v>
      </c>
      <c r="N842" s="21" t="e">
        <f>VLOOKUP(I842,'MÃ '!$A$2:$E$1048576,4,0)</f>
        <v>#N/A</v>
      </c>
      <c r="O842" s="21" t="e">
        <f>VLOOKUP(I842,'MÃ '!$A$2:$E$1048576,5,0)</f>
        <v>#N/A</v>
      </c>
      <c r="P842" s="21" t="str">
        <f t="shared" si="54"/>
        <v>TSG01</v>
      </c>
      <c r="Q842" s="21" t="e">
        <f>DAY(Table01[[#This Row],[NGÀY]])&amp;Table01[[#This Row],[TSG01]]&amp;Table01[[#This Row],[MÃ FAST]]</f>
        <v>#N/A</v>
      </c>
      <c r="R842" s="21" t="e">
        <f>COUNTIF($Q$7:Q842,Q842)&amp;Q842</f>
        <v>#N/A</v>
      </c>
      <c r="S842" s="44">
        <f>IFERROR(VLOOKUP(R842,Table1[[ct2]:[Số lượng]],13,0),0)</f>
        <v>0</v>
      </c>
      <c r="T842" s="45">
        <f>IFERROR(VLOOKUP(R842,Table1[[ct2]:[Giá]],14,0),Table01[[#This Row],[ĐƠN GIÁ]])</f>
        <v>0</v>
      </c>
      <c r="U842" s="45">
        <f t="shared" si="55"/>
        <v>0</v>
      </c>
      <c r="V842" s="32">
        <f t="shared" si="56"/>
        <v>0</v>
      </c>
      <c r="W842" s="45">
        <f>Table01[[#This Row],[THÀNH TIỀN FAST]]-Table01[[#This Row],[THÀNH TIỀN]]</f>
        <v>0</v>
      </c>
      <c r="X842" s="46" t="b">
        <f>Table01[[#This Row],[ĐG FAST]]=Table01[[#This Row],[ĐƠN GIÁ]]</f>
        <v>1</v>
      </c>
      <c r="Y842" s="47" t="b">
        <f>Table01[[#This Row],[THÀNH TIỀN FAST]]=Table01[[#This Row],[THÀNH TIỀN]]</f>
        <v>1</v>
      </c>
      <c r="Z842" s="48"/>
    </row>
    <row r="843" spans="13:26" x14ac:dyDescent="0.2">
      <c r="M843" s="55">
        <f t="shared" si="53"/>
        <v>0</v>
      </c>
      <c r="N843" s="21" t="e">
        <f>VLOOKUP(I843,'MÃ '!$A$2:$E$1048576,4,0)</f>
        <v>#N/A</v>
      </c>
      <c r="O843" s="21" t="e">
        <f>VLOOKUP(I843,'MÃ '!$A$2:$E$1048576,5,0)</f>
        <v>#N/A</v>
      </c>
      <c r="P843" s="21" t="str">
        <f t="shared" si="54"/>
        <v>TSG01</v>
      </c>
      <c r="Q843" s="21" t="e">
        <f>DAY(Table01[[#This Row],[NGÀY]])&amp;Table01[[#This Row],[TSG01]]&amp;Table01[[#This Row],[MÃ FAST]]</f>
        <v>#N/A</v>
      </c>
      <c r="R843" s="21" t="e">
        <f>COUNTIF($Q$7:Q843,Q843)&amp;Q843</f>
        <v>#N/A</v>
      </c>
      <c r="S843" s="44">
        <f>IFERROR(VLOOKUP(R843,Table1[[ct2]:[Số lượng]],13,0),0)</f>
        <v>0</v>
      </c>
      <c r="T843" s="45">
        <f>IFERROR(VLOOKUP(R843,Table1[[ct2]:[Giá]],14,0),Table01[[#This Row],[ĐƠN GIÁ]])</f>
        <v>0</v>
      </c>
      <c r="U843" s="45">
        <f t="shared" si="55"/>
        <v>0</v>
      </c>
      <c r="V843" s="32">
        <f t="shared" si="56"/>
        <v>0</v>
      </c>
      <c r="W843" s="45">
        <f>Table01[[#This Row],[THÀNH TIỀN FAST]]-Table01[[#This Row],[THÀNH TIỀN]]</f>
        <v>0</v>
      </c>
      <c r="X843" s="46" t="b">
        <f>Table01[[#This Row],[ĐG FAST]]=Table01[[#This Row],[ĐƠN GIÁ]]</f>
        <v>1</v>
      </c>
      <c r="Y843" s="47" t="b">
        <f>Table01[[#This Row],[THÀNH TIỀN FAST]]=Table01[[#This Row],[THÀNH TIỀN]]</f>
        <v>1</v>
      </c>
      <c r="Z843" s="48"/>
    </row>
    <row r="844" spans="13:26" x14ac:dyDescent="0.2">
      <c r="M844" s="55">
        <f t="shared" si="53"/>
        <v>0</v>
      </c>
      <c r="N844" s="21" t="e">
        <f>VLOOKUP(I844,'MÃ '!$A$2:$E$1048576,4,0)</f>
        <v>#N/A</v>
      </c>
      <c r="O844" s="21" t="e">
        <f>VLOOKUP(I844,'MÃ '!$A$2:$E$1048576,5,0)</f>
        <v>#N/A</v>
      </c>
      <c r="P844" s="21" t="str">
        <f t="shared" si="54"/>
        <v>TSG01</v>
      </c>
      <c r="Q844" s="21" t="e">
        <f>DAY(Table01[[#This Row],[NGÀY]])&amp;Table01[[#This Row],[TSG01]]&amp;Table01[[#This Row],[MÃ FAST]]</f>
        <v>#N/A</v>
      </c>
      <c r="R844" s="21" t="e">
        <f>COUNTIF($Q$7:Q844,Q844)&amp;Q844</f>
        <v>#N/A</v>
      </c>
      <c r="S844" s="44">
        <f>IFERROR(VLOOKUP(R844,Table1[[ct2]:[Số lượng]],13,0),0)</f>
        <v>0</v>
      </c>
      <c r="T844" s="45">
        <f>IFERROR(VLOOKUP(R844,Table1[[ct2]:[Giá]],14,0),Table01[[#This Row],[ĐƠN GIÁ]])</f>
        <v>0</v>
      </c>
      <c r="U844" s="45">
        <f t="shared" si="55"/>
        <v>0</v>
      </c>
      <c r="V844" s="32">
        <f t="shared" si="56"/>
        <v>0</v>
      </c>
      <c r="W844" s="45">
        <f>Table01[[#This Row],[THÀNH TIỀN FAST]]-Table01[[#This Row],[THÀNH TIỀN]]</f>
        <v>0</v>
      </c>
      <c r="X844" s="46" t="b">
        <f>Table01[[#This Row],[ĐG FAST]]=Table01[[#This Row],[ĐƠN GIÁ]]</f>
        <v>1</v>
      </c>
      <c r="Y844" s="47" t="b">
        <f>Table01[[#This Row],[THÀNH TIỀN FAST]]=Table01[[#This Row],[THÀNH TIỀN]]</f>
        <v>1</v>
      </c>
      <c r="Z844" s="48"/>
    </row>
    <row r="845" spans="13:26" x14ac:dyDescent="0.2">
      <c r="M845" s="55">
        <f t="shared" si="53"/>
        <v>0</v>
      </c>
      <c r="N845" s="21" t="e">
        <f>VLOOKUP(I845,'MÃ '!$A$2:$E$1048576,4,0)</f>
        <v>#N/A</v>
      </c>
      <c r="O845" s="21" t="e">
        <f>VLOOKUP(I845,'MÃ '!$A$2:$E$1048576,5,0)</f>
        <v>#N/A</v>
      </c>
      <c r="P845" s="21" t="str">
        <f t="shared" si="54"/>
        <v>TSG01</v>
      </c>
      <c r="Q845" s="21" t="e">
        <f>DAY(Table01[[#This Row],[NGÀY]])&amp;Table01[[#This Row],[TSG01]]&amp;Table01[[#This Row],[MÃ FAST]]</f>
        <v>#N/A</v>
      </c>
      <c r="R845" s="21" t="e">
        <f>COUNTIF($Q$7:Q845,Q845)&amp;Q845</f>
        <v>#N/A</v>
      </c>
      <c r="S845" s="44">
        <f>IFERROR(VLOOKUP(R845,Table1[[ct2]:[Số lượng]],13,0),0)</f>
        <v>0</v>
      </c>
      <c r="T845" s="45">
        <f>IFERROR(VLOOKUP(R845,Table1[[ct2]:[Giá]],14,0),Table01[[#This Row],[ĐƠN GIÁ]])</f>
        <v>0</v>
      </c>
      <c r="U845" s="45">
        <f t="shared" si="55"/>
        <v>0</v>
      </c>
      <c r="V845" s="32">
        <f t="shared" si="56"/>
        <v>0</v>
      </c>
      <c r="W845" s="45">
        <f>Table01[[#This Row],[THÀNH TIỀN FAST]]-Table01[[#This Row],[THÀNH TIỀN]]</f>
        <v>0</v>
      </c>
      <c r="X845" s="46" t="b">
        <f>Table01[[#This Row],[ĐG FAST]]=Table01[[#This Row],[ĐƠN GIÁ]]</f>
        <v>1</v>
      </c>
      <c r="Y845" s="47" t="b">
        <f>Table01[[#This Row],[THÀNH TIỀN FAST]]=Table01[[#This Row],[THÀNH TIỀN]]</f>
        <v>1</v>
      </c>
      <c r="Z845" s="48"/>
    </row>
    <row r="846" spans="13:26" x14ac:dyDescent="0.2">
      <c r="M846" s="55">
        <f t="shared" si="53"/>
        <v>0</v>
      </c>
      <c r="N846" s="21" t="e">
        <f>VLOOKUP(I846,'MÃ '!$A$2:$E$1048576,4,0)</f>
        <v>#N/A</v>
      </c>
      <c r="O846" s="21" t="e">
        <f>VLOOKUP(I846,'MÃ '!$A$2:$E$1048576,5,0)</f>
        <v>#N/A</v>
      </c>
      <c r="P846" s="21" t="str">
        <f t="shared" si="54"/>
        <v>TSG01</v>
      </c>
      <c r="Q846" s="21" t="e">
        <f>DAY(Table01[[#This Row],[NGÀY]])&amp;Table01[[#This Row],[TSG01]]&amp;Table01[[#This Row],[MÃ FAST]]</f>
        <v>#N/A</v>
      </c>
      <c r="R846" s="21" t="e">
        <f>COUNTIF($Q$7:Q846,Q846)&amp;Q846</f>
        <v>#N/A</v>
      </c>
      <c r="S846" s="44">
        <f>IFERROR(VLOOKUP(R846,Table1[[ct2]:[Số lượng]],13,0),0)</f>
        <v>0</v>
      </c>
      <c r="T846" s="45">
        <f>IFERROR(VLOOKUP(R846,Table1[[ct2]:[Giá]],14,0),Table01[[#This Row],[ĐƠN GIÁ]])</f>
        <v>0</v>
      </c>
      <c r="U846" s="45">
        <f t="shared" si="55"/>
        <v>0</v>
      </c>
      <c r="V846" s="32">
        <f t="shared" si="56"/>
        <v>0</v>
      </c>
      <c r="W846" s="45">
        <f>Table01[[#This Row],[THÀNH TIỀN FAST]]-Table01[[#This Row],[THÀNH TIỀN]]</f>
        <v>0</v>
      </c>
      <c r="X846" s="46" t="b">
        <f>Table01[[#This Row],[ĐG FAST]]=Table01[[#This Row],[ĐƠN GIÁ]]</f>
        <v>1</v>
      </c>
      <c r="Y846" s="47" t="b">
        <f>Table01[[#This Row],[THÀNH TIỀN FAST]]=Table01[[#This Row],[THÀNH TIỀN]]</f>
        <v>1</v>
      </c>
      <c r="Z846" s="48"/>
    </row>
    <row r="847" spans="13:26" x14ac:dyDescent="0.2">
      <c r="M847" s="55">
        <f t="shared" si="53"/>
        <v>0</v>
      </c>
      <c r="N847" s="21" t="e">
        <f>VLOOKUP(I847,'MÃ '!$A$2:$E$1048576,4,0)</f>
        <v>#N/A</v>
      </c>
      <c r="O847" s="21" t="e">
        <f>VLOOKUP(I847,'MÃ '!$A$2:$E$1048576,5,0)</f>
        <v>#N/A</v>
      </c>
      <c r="P847" s="21" t="str">
        <f t="shared" si="54"/>
        <v>TSG01</v>
      </c>
      <c r="Q847" s="21" t="e">
        <f>DAY(Table01[[#This Row],[NGÀY]])&amp;Table01[[#This Row],[TSG01]]&amp;Table01[[#This Row],[MÃ FAST]]</f>
        <v>#N/A</v>
      </c>
      <c r="R847" s="21" t="e">
        <f>COUNTIF($Q$7:Q847,Q847)&amp;Q847</f>
        <v>#N/A</v>
      </c>
      <c r="S847" s="44">
        <f>IFERROR(VLOOKUP(R847,Table1[[ct2]:[Số lượng]],13,0),0)</f>
        <v>0</v>
      </c>
      <c r="T847" s="45">
        <f>IFERROR(VLOOKUP(R847,Table1[[ct2]:[Giá]],14,0),Table01[[#This Row],[ĐƠN GIÁ]])</f>
        <v>0</v>
      </c>
      <c r="U847" s="45">
        <f t="shared" si="55"/>
        <v>0</v>
      </c>
      <c r="V847" s="32">
        <f t="shared" si="56"/>
        <v>0</v>
      </c>
      <c r="W847" s="45">
        <f>Table01[[#This Row],[THÀNH TIỀN FAST]]-Table01[[#This Row],[THÀNH TIỀN]]</f>
        <v>0</v>
      </c>
      <c r="X847" s="46" t="b">
        <f>Table01[[#This Row],[ĐG FAST]]=Table01[[#This Row],[ĐƠN GIÁ]]</f>
        <v>1</v>
      </c>
      <c r="Y847" s="47" t="b">
        <f>Table01[[#This Row],[THÀNH TIỀN FAST]]=Table01[[#This Row],[THÀNH TIỀN]]</f>
        <v>1</v>
      </c>
      <c r="Z847" s="48"/>
    </row>
    <row r="848" spans="13:26" x14ac:dyDescent="0.2">
      <c r="M848" s="55">
        <f t="shared" si="53"/>
        <v>0</v>
      </c>
      <c r="N848" s="21" t="e">
        <f>VLOOKUP(I848,'MÃ '!$A$2:$E$1048576,4,0)</f>
        <v>#N/A</v>
      </c>
      <c r="O848" s="21" t="e">
        <f>VLOOKUP(I848,'MÃ '!$A$2:$E$1048576,5,0)</f>
        <v>#N/A</v>
      </c>
      <c r="P848" s="21" t="str">
        <f t="shared" si="54"/>
        <v>TSG01</v>
      </c>
      <c r="Q848" s="21" t="e">
        <f>DAY(Table01[[#This Row],[NGÀY]])&amp;Table01[[#This Row],[TSG01]]&amp;Table01[[#This Row],[MÃ FAST]]</f>
        <v>#N/A</v>
      </c>
      <c r="R848" s="21" t="e">
        <f>COUNTIF($Q$7:Q848,Q848)&amp;Q848</f>
        <v>#N/A</v>
      </c>
      <c r="S848" s="44">
        <f>IFERROR(VLOOKUP(R848,Table1[[ct2]:[Số lượng]],13,0),0)</f>
        <v>0</v>
      </c>
      <c r="T848" s="45">
        <f>IFERROR(VLOOKUP(R848,Table1[[ct2]:[Giá]],14,0),Table01[[#This Row],[ĐƠN GIÁ]])</f>
        <v>0</v>
      </c>
      <c r="U848" s="45">
        <f t="shared" si="55"/>
        <v>0</v>
      </c>
      <c r="V848" s="32">
        <f t="shared" si="56"/>
        <v>0</v>
      </c>
      <c r="W848" s="45">
        <f>Table01[[#This Row],[THÀNH TIỀN FAST]]-Table01[[#This Row],[THÀNH TIỀN]]</f>
        <v>0</v>
      </c>
      <c r="X848" s="46" t="b">
        <f>Table01[[#This Row],[ĐG FAST]]=Table01[[#This Row],[ĐƠN GIÁ]]</f>
        <v>1</v>
      </c>
      <c r="Y848" s="47" t="b">
        <f>Table01[[#This Row],[THÀNH TIỀN FAST]]=Table01[[#This Row],[THÀNH TIỀN]]</f>
        <v>1</v>
      </c>
      <c r="Z848" s="48"/>
    </row>
    <row r="849" spans="13:26" x14ac:dyDescent="0.2">
      <c r="M849" s="55">
        <f t="shared" si="53"/>
        <v>0</v>
      </c>
      <c r="N849" s="21" t="e">
        <f>VLOOKUP(I849,'MÃ '!$A$2:$E$1048576,4,0)</f>
        <v>#N/A</v>
      </c>
      <c r="O849" s="21" t="e">
        <f>VLOOKUP(I849,'MÃ '!$A$2:$E$1048576,5,0)</f>
        <v>#N/A</v>
      </c>
      <c r="P849" s="21" t="str">
        <f t="shared" si="54"/>
        <v>TSG01</v>
      </c>
      <c r="Q849" s="21" t="e">
        <f>DAY(Table01[[#This Row],[NGÀY]])&amp;Table01[[#This Row],[TSG01]]&amp;Table01[[#This Row],[MÃ FAST]]</f>
        <v>#N/A</v>
      </c>
      <c r="R849" s="21" t="e">
        <f>COUNTIF($Q$7:Q849,Q849)&amp;Q849</f>
        <v>#N/A</v>
      </c>
      <c r="S849" s="44">
        <f>IFERROR(VLOOKUP(R849,Table1[[ct2]:[Số lượng]],13,0),0)</f>
        <v>0</v>
      </c>
      <c r="T849" s="45">
        <f>IFERROR(VLOOKUP(R849,Table1[[ct2]:[Giá]],14,0),Table01[[#This Row],[ĐƠN GIÁ]])</f>
        <v>0</v>
      </c>
      <c r="U849" s="45">
        <f t="shared" si="55"/>
        <v>0</v>
      </c>
      <c r="V849" s="32">
        <f t="shared" si="56"/>
        <v>0</v>
      </c>
      <c r="W849" s="45">
        <f>Table01[[#This Row],[THÀNH TIỀN FAST]]-Table01[[#This Row],[THÀNH TIỀN]]</f>
        <v>0</v>
      </c>
      <c r="X849" s="46" t="b">
        <f>Table01[[#This Row],[ĐG FAST]]=Table01[[#This Row],[ĐƠN GIÁ]]</f>
        <v>1</v>
      </c>
      <c r="Y849" s="47" t="b">
        <f>Table01[[#This Row],[THÀNH TIỀN FAST]]=Table01[[#This Row],[THÀNH TIỀN]]</f>
        <v>1</v>
      </c>
      <c r="Z849" s="48"/>
    </row>
    <row r="850" spans="13:26" x14ac:dyDescent="0.2">
      <c r="M850" s="55">
        <f t="shared" si="53"/>
        <v>0</v>
      </c>
      <c r="N850" s="21" t="e">
        <f>VLOOKUP(I850,'MÃ '!$A$2:$E$1048576,4,0)</f>
        <v>#N/A</v>
      </c>
      <c r="O850" s="21" t="e">
        <f>VLOOKUP(I850,'MÃ '!$A$2:$E$1048576,5,0)</f>
        <v>#N/A</v>
      </c>
      <c r="P850" s="21" t="str">
        <f t="shared" si="54"/>
        <v>TSG01</v>
      </c>
      <c r="Q850" s="21" t="e">
        <f>DAY(Table01[[#This Row],[NGÀY]])&amp;Table01[[#This Row],[TSG01]]&amp;Table01[[#This Row],[MÃ FAST]]</f>
        <v>#N/A</v>
      </c>
      <c r="R850" s="21" t="e">
        <f>COUNTIF($Q$7:Q850,Q850)&amp;Q850</f>
        <v>#N/A</v>
      </c>
      <c r="S850" s="44">
        <f>IFERROR(VLOOKUP(R850,Table1[[ct2]:[Số lượng]],13,0),0)</f>
        <v>0</v>
      </c>
      <c r="T850" s="45">
        <f>IFERROR(VLOOKUP(R850,Table1[[ct2]:[Giá]],14,0),Table01[[#This Row],[ĐƠN GIÁ]])</f>
        <v>0</v>
      </c>
      <c r="U850" s="45">
        <f t="shared" si="55"/>
        <v>0</v>
      </c>
      <c r="V850" s="32">
        <f t="shared" si="56"/>
        <v>0</v>
      </c>
      <c r="W850" s="45">
        <f>Table01[[#This Row],[THÀNH TIỀN FAST]]-Table01[[#This Row],[THÀNH TIỀN]]</f>
        <v>0</v>
      </c>
      <c r="X850" s="46" t="b">
        <f>Table01[[#This Row],[ĐG FAST]]=Table01[[#This Row],[ĐƠN GIÁ]]</f>
        <v>1</v>
      </c>
      <c r="Y850" s="47" t="b">
        <f>Table01[[#This Row],[THÀNH TIỀN FAST]]=Table01[[#This Row],[THÀNH TIỀN]]</f>
        <v>1</v>
      </c>
      <c r="Z850" s="48"/>
    </row>
    <row r="851" spans="13:26" x14ac:dyDescent="0.2">
      <c r="M851" s="55">
        <f t="shared" si="53"/>
        <v>0</v>
      </c>
      <c r="N851" s="21" t="e">
        <f>VLOOKUP(I851,'MÃ '!$A$2:$E$1048576,4,0)</f>
        <v>#N/A</v>
      </c>
      <c r="O851" s="21" t="e">
        <f>VLOOKUP(I851,'MÃ '!$A$2:$E$1048576,5,0)</f>
        <v>#N/A</v>
      </c>
      <c r="P851" s="21" t="str">
        <f t="shared" si="54"/>
        <v>TSG01</v>
      </c>
      <c r="Q851" s="21" t="e">
        <f>DAY(Table01[[#This Row],[NGÀY]])&amp;Table01[[#This Row],[TSG01]]&amp;Table01[[#This Row],[MÃ FAST]]</f>
        <v>#N/A</v>
      </c>
      <c r="R851" s="21" t="e">
        <f>COUNTIF($Q$7:Q851,Q851)&amp;Q851</f>
        <v>#N/A</v>
      </c>
      <c r="S851" s="44">
        <f>IFERROR(VLOOKUP(R851,Table1[[ct2]:[Số lượng]],13,0),0)</f>
        <v>0</v>
      </c>
      <c r="T851" s="45">
        <f>IFERROR(VLOOKUP(R851,Table1[[ct2]:[Giá]],14,0),Table01[[#This Row],[ĐƠN GIÁ]])</f>
        <v>0</v>
      </c>
      <c r="U851" s="45">
        <f t="shared" si="55"/>
        <v>0</v>
      </c>
      <c r="V851" s="32">
        <f t="shared" si="56"/>
        <v>0</v>
      </c>
      <c r="W851" s="45">
        <f>Table01[[#This Row],[THÀNH TIỀN FAST]]-Table01[[#This Row],[THÀNH TIỀN]]</f>
        <v>0</v>
      </c>
      <c r="X851" s="46" t="b">
        <f>Table01[[#This Row],[ĐG FAST]]=Table01[[#This Row],[ĐƠN GIÁ]]</f>
        <v>1</v>
      </c>
      <c r="Y851" s="47" t="b">
        <f>Table01[[#This Row],[THÀNH TIỀN FAST]]=Table01[[#This Row],[THÀNH TIỀN]]</f>
        <v>1</v>
      </c>
      <c r="Z851" s="48"/>
    </row>
    <row r="852" spans="13:26" x14ac:dyDescent="0.2">
      <c r="M852" s="55">
        <f t="shared" si="53"/>
        <v>0</v>
      </c>
      <c r="N852" s="21" t="e">
        <f>VLOOKUP(I852,'MÃ '!$A$2:$E$1048576,4,0)</f>
        <v>#N/A</v>
      </c>
      <c r="O852" s="21" t="e">
        <f>VLOOKUP(I852,'MÃ '!$A$2:$E$1048576,5,0)</f>
        <v>#N/A</v>
      </c>
      <c r="P852" s="21" t="str">
        <f t="shared" si="54"/>
        <v>TSG01</v>
      </c>
      <c r="Q852" s="21" t="e">
        <f>DAY(Table01[[#This Row],[NGÀY]])&amp;Table01[[#This Row],[TSG01]]&amp;Table01[[#This Row],[MÃ FAST]]</f>
        <v>#N/A</v>
      </c>
      <c r="R852" s="21" t="e">
        <f>COUNTIF($Q$7:Q852,Q852)&amp;Q852</f>
        <v>#N/A</v>
      </c>
      <c r="S852" s="44">
        <f>IFERROR(VLOOKUP(R852,Table1[[ct2]:[Số lượng]],13,0),0)</f>
        <v>0</v>
      </c>
      <c r="T852" s="45">
        <f>IFERROR(VLOOKUP(R852,Table1[[ct2]:[Giá]],14,0),Table01[[#This Row],[ĐƠN GIÁ]])</f>
        <v>0</v>
      </c>
      <c r="U852" s="45">
        <f t="shared" si="55"/>
        <v>0</v>
      </c>
      <c r="V852" s="32">
        <f t="shared" si="56"/>
        <v>0</v>
      </c>
      <c r="W852" s="45">
        <f>Table01[[#This Row],[THÀNH TIỀN FAST]]-Table01[[#This Row],[THÀNH TIỀN]]</f>
        <v>0</v>
      </c>
      <c r="X852" s="46" t="b">
        <f>Table01[[#This Row],[ĐG FAST]]=Table01[[#This Row],[ĐƠN GIÁ]]</f>
        <v>1</v>
      </c>
      <c r="Y852" s="47" t="b">
        <f>Table01[[#This Row],[THÀNH TIỀN FAST]]=Table01[[#This Row],[THÀNH TIỀN]]</f>
        <v>1</v>
      </c>
      <c r="Z852" s="48"/>
    </row>
    <row r="853" spans="13:26" x14ac:dyDescent="0.2">
      <c r="M853" s="55">
        <f t="shared" si="53"/>
        <v>0</v>
      </c>
      <c r="N853" s="21" t="e">
        <f>VLOOKUP(I853,'MÃ '!$A$2:$E$1048576,4,0)</f>
        <v>#N/A</v>
      </c>
      <c r="O853" s="21" t="e">
        <f>VLOOKUP(I853,'MÃ '!$A$2:$E$1048576,5,0)</f>
        <v>#N/A</v>
      </c>
      <c r="P853" s="21" t="str">
        <f t="shared" si="54"/>
        <v>TSG01</v>
      </c>
      <c r="Q853" s="21" t="e">
        <f>DAY(Table01[[#This Row],[NGÀY]])&amp;Table01[[#This Row],[TSG01]]&amp;Table01[[#This Row],[MÃ FAST]]</f>
        <v>#N/A</v>
      </c>
      <c r="R853" s="21" t="e">
        <f>COUNTIF($Q$7:Q853,Q853)&amp;Q853</f>
        <v>#N/A</v>
      </c>
      <c r="S853" s="44">
        <f>IFERROR(VLOOKUP(R853,Table1[[ct2]:[Số lượng]],13,0),0)</f>
        <v>0</v>
      </c>
      <c r="T853" s="45">
        <f>IFERROR(VLOOKUP(R853,Table1[[ct2]:[Giá]],14,0),Table01[[#This Row],[ĐƠN GIÁ]])</f>
        <v>0</v>
      </c>
      <c r="U853" s="45">
        <f t="shared" si="55"/>
        <v>0</v>
      </c>
      <c r="V853" s="32">
        <f t="shared" si="56"/>
        <v>0</v>
      </c>
      <c r="W853" s="45">
        <f>Table01[[#This Row],[THÀNH TIỀN FAST]]-Table01[[#This Row],[THÀNH TIỀN]]</f>
        <v>0</v>
      </c>
      <c r="X853" s="46" t="b">
        <f>Table01[[#This Row],[ĐG FAST]]=Table01[[#This Row],[ĐƠN GIÁ]]</f>
        <v>1</v>
      </c>
      <c r="Y853" s="47" t="b">
        <f>Table01[[#This Row],[THÀNH TIỀN FAST]]=Table01[[#This Row],[THÀNH TIỀN]]</f>
        <v>1</v>
      </c>
      <c r="Z853" s="48"/>
    </row>
    <row r="854" spans="13:26" x14ac:dyDescent="0.2">
      <c r="M854" s="55">
        <f t="shared" si="53"/>
        <v>0</v>
      </c>
      <c r="N854" s="21" t="e">
        <f>VLOOKUP(I854,'MÃ '!$A$2:$E$1048576,4,0)</f>
        <v>#N/A</v>
      </c>
      <c r="O854" s="21" t="e">
        <f>VLOOKUP(I854,'MÃ '!$A$2:$E$1048576,5,0)</f>
        <v>#N/A</v>
      </c>
      <c r="P854" s="21" t="str">
        <f t="shared" si="54"/>
        <v>TSG01</v>
      </c>
      <c r="Q854" s="21" t="e">
        <f>DAY(Table01[[#This Row],[NGÀY]])&amp;Table01[[#This Row],[TSG01]]&amp;Table01[[#This Row],[MÃ FAST]]</f>
        <v>#N/A</v>
      </c>
      <c r="R854" s="21" t="e">
        <f>COUNTIF($Q$7:Q854,Q854)&amp;Q854</f>
        <v>#N/A</v>
      </c>
      <c r="S854" s="44">
        <f>IFERROR(VLOOKUP(R854,Table1[[ct2]:[Số lượng]],13,0),0)</f>
        <v>0</v>
      </c>
      <c r="T854" s="45">
        <f>IFERROR(VLOOKUP(R854,Table1[[ct2]:[Giá]],14,0),Table01[[#This Row],[ĐƠN GIÁ]])</f>
        <v>0</v>
      </c>
      <c r="U854" s="45">
        <f t="shared" si="55"/>
        <v>0</v>
      </c>
      <c r="V854" s="32">
        <f t="shared" si="56"/>
        <v>0</v>
      </c>
      <c r="W854" s="45">
        <f>Table01[[#This Row],[THÀNH TIỀN FAST]]-Table01[[#This Row],[THÀNH TIỀN]]</f>
        <v>0</v>
      </c>
      <c r="X854" s="46" t="b">
        <f>Table01[[#This Row],[ĐG FAST]]=Table01[[#This Row],[ĐƠN GIÁ]]</f>
        <v>1</v>
      </c>
      <c r="Y854" s="47" t="b">
        <f>Table01[[#This Row],[THÀNH TIỀN FAST]]=Table01[[#This Row],[THÀNH TIỀN]]</f>
        <v>1</v>
      </c>
      <c r="Z854" s="48"/>
    </row>
    <row r="855" spans="13:26" x14ac:dyDescent="0.2">
      <c r="M855" s="55">
        <f t="shared" si="53"/>
        <v>0</v>
      </c>
      <c r="N855" s="21" t="e">
        <f>VLOOKUP(I855,'MÃ '!$A$2:$E$1048576,4,0)</f>
        <v>#N/A</v>
      </c>
      <c r="O855" s="21" t="e">
        <f>VLOOKUP(I855,'MÃ '!$A$2:$E$1048576,5,0)</f>
        <v>#N/A</v>
      </c>
      <c r="P855" s="21" t="str">
        <f t="shared" si="54"/>
        <v>TSG01</v>
      </c>
      <c r="Q855" s="21" t="e">
        <f>DAY(Table01[[#This Row],[NGÀY]])&amp;Table01[[#This Row],[TSG01]]&amp;Table01[[#This Row],[MÃ FAST]]</f>
        <v>#N/A</v>
      </c>
      <c r="R855" s="21" t="e">
        <f>COUNTIF($Q$7:Q855,Q855)&amp;Q855</f>
        <v>#N/A</v>
      </c>
      <c r="S855" s="44">
        <f>IFERROR(VLOOKUP(R855,Table1[[ct2]:[Số lượng]],13,0),0)</f>
        <v>0</v>
      </c>
      <c r="T855" s="45">
        <f>IFERROR(VLOOKUP(R855,Table1[[ct2]:[Giá]],14,0),Table01[[#This Row],[ĐƠN GIÁ]])</f>
        <v>0</v>
      </c>
      <c r="U855" s="45">
        <f t="shared" si="55"/>
        <v>0</v>
      </c>
      <c r="V855" s="32">
        <f t="shared" si="56"/>
        <v>0</v>
      </c>
      <c r="W855" s="45">
        <f>Table01[[#This Row],[THÀNH TIỀN FAST]]-Table01[[#This Row],[THÀNH TIỀN]]</f>
        <v>0</v>
      </c>
      <c r="X855" s="46" t="b">
        <f>Table01[[#This Row],[ĐG FAST]]=Table01[[#This Row],[ĐƠN GIÁ]]</f>
        <v>1</v>
      </c>
      <c r="Y855" s="47" t="b">
        <f>Table01[[#This Row],[THÀNH TIỀN FAST]]=Table01[[#This Row],[THÀNH TIỀN]]</f>
        <v>1</v>
      </c>
      <c r="Z855" s="48"/>
    </row>
    <row r="856" spans="13:26" x14ac:dyDescent="0.2">
      <c r="M856" s="55">
        <f t="shared" si="53"/>
        <v>0</v>
      </c>
      <c r="N856" s="21" t="e">
        <f>VLOOKUP(I856,'MÃ '!$A$2:$E$1048576,4,0)</f>
        <v>#N/A</v>
      </c>
      <c r="O856" s="21" t="e">
        <f>VLOOKUP(I856,'MÃ '!$A$2:$E$1048576,5,0)</f>
        <v>#N/A</v>
      </c>
      <c r="P856" s="21" t="str">
        <f t="shared" si="54"/>
        <v>TSG01</v>
      </c>
      <c r="Q856" s="21" t="e">
        <f>DAY(Table01[[#This Row],[NGÀY]])&amp;Table01[[#This Row],[TSG01]]&amp;Table01[[#This Row],[MÃ FAST]]</f>
        <v>#N/A</v>
      </c>
      <c r="R856" s="21" t="e">
        <f>COUNTIF($Q$7:Q856,Q856)&amp;Q856</f>
        <v>#N/A</v>
      </c>
      <c r="S856" s="44">
        <f>IFERROR(VLOOKUP(R856,Table1[[ct2]:[Số lượng]],13,0),0)</f>
        <v>0</v>
      </c>
      <c r="T856" s="45">
        <f>IFERROR(VLOOKUP(R856,Table1[[ct2]:[Giá]],14,0),Table01[[#This Row],[ĐƠN GIÁ]])</f>
        <v>0</v>
      </c>
      <c r="U856" s="45">
        <f t="shared" si="55"/>
        <v>0</v>
      </c>
      <c r="V856" s="32">
        <f t="shared" si="56"/>
        <v>0</v>
      </c>
      <c r="W856" s="45">
        <f>Table01[[#This Row],[THÀNH TIỀN FAST]]-Table01[[#This Row],[THÀNH TIỀN]]</f>
        <v>0</v>
      </c>
      <c r="X856" s="46" t="b">
        <f>Table01[[#This Row],[ĐG FAST]]=Table01[[#This Row],[ĐƠN GIÁ]]</f>
        <v>1</v>
      </c>
      <c r="Y856" s="47" t="b">
        <f>Table01[[#This Row],[THÀNH TIỀN FAST]]=Table01[[#This Row],[THÀNH TIỀN]]</f>
        <v>1</v>
      </c>
      <c r="Z856" s="48"/>
    </row>
    <row r="857" spans="13:26" x14ac:dyDescent="0.2">
      <c r="M857" s="55">
        <f t="shared" si="53"/>
        <v>0</v>
      </c>
      <c r="N857" s="21" t="e">
        <f>VLOOKUP(I857,'MÃ '!$A$2:$E$1048576,4,0)</f>
        <v>#N/A</v>
      </c>
      <c r="O857" s="21" t="e">
        <f>VLOOKUP(I857,'MÃ '!$A$2:$E$1048576,5,0)</f>
        <v>#N/A</v>
      </c>
      <c r="P857" s="21" t="str">
        <f t="shared" si="54"/>
        <v>TSG01</v>
      </c>
      <c r="Q857" s="21" t="e">
        <f>DAY(Table01[[#This Row],[NGÀY]])&amp;Table01[[#This Row],[TSG01]]&amp;Table01[[#This Row],[MÃ FAST]]</f>
        <v>#N/A</v>
      </c>
      <c r="R857" s="21" t="e">
        <f>COUNTIF($Q$7:Q857,Q857)&amp;Q857</f>
        <v>#N/A</v>
      </c>
      <c r="S857" s="44">
        <f>IFERROR(VLOOKUP(R857,Table1[[ct2]:[Số lượng]],13,0),0)</f>
        <v>0</v>
      </c>
      <c r="T857" s="45">
        <f>IFERROR(VLOOKUP(R857,Table1[[ct2]:[Giá]],14,0),Table01[[#This Row],[ĐƠN GIÁ]])</f>
        <v>0</v>
      </c>
      <c r="U857" s="45">
        <f t="shared" si="55"/>
        <v>0</v>
      </c>
      <c r="V857" s="32">
        <f t="shared" si="56"/>
        <v>0</v>
      </c>
      <c r="W857" s="45">
        <f>Table01[[#This Row],[THÀNH TIỀN FAST]]-Table01[[#This Row],[THÀNH TIỀN]]</f>
        <v>0</v>
      </c>
      <c r="X857" s="46" t="b">
        <f>Table01[[#This Row],[ĐG FAST]]=Table01[[#This Row],[ĐƠN GIÁ]]</f>
        <v>1</v>
      </c>
      <c r="Y857" s="47" t="b">
        <f>Table01[[#This Row],[THÀNH TIỀN FAST]]=Table01[[#This Row],[THÀNH TIỀN]]</f>
        <v>1</v>
      </c>
      <c r="Z857" s="48"/>
    </row>
    <row r="858" spans="13:26" x14ac:dyDescent="0.2">
      <c r="M858" s="55">
        <f t="shared" si="53"/>
        <v>0</v>
      </c>
      <c r="N858" s="21" t="e">
        <f>VLOOKUP(I858,'MÃ '!$A$2:$E$1048576,4,0)</f>
        <v>#N/A</v>
      </c>
      <c r="O858" s="21" t="e">
        <f>VLOOKUP(I858,'MÃ '!$A$2:$E$1048576,5,0)</f>
        <v>#N/A</v>
      </c>
      <c r="P858" s="21" t="str">
        <f t="shared" si="54"/>
        <v>TSG01</v>
      </c>
      <c r="Q858" s="21" t="e">
        <f>DAY(Table01[[#This Row],[NGÀY]])&amp;Table01[[#This Row],[TSG01]]&amp;Table01[[#This Row],[MÃ FAST]]</f>
        <v>#N/A</v>
      </c>
      <c r="R858" s="21" t="e">
        <f>COUNTIF($Q$7:Q858,Q858)&amp;Q858</f>
        <v>#N/A</v>
      </c>
      <c r="S858" s="44">
        <f>IFERROR(VLOOKUP(R858,Table1[[ct2]:[Số lượng]],13,0),0)</f>
        <v>0</v>
      </c>
      <c r="T858" s="45">
        <f>IFERROR(VLOOKUP(R858,Table1[[ct2]:[Giá]],14,0),Table01[[#This Row],[ĐƠN GIÁ]])</f>
        <v>0</v>
      </c>
      <c r="U858" s="45">
        <f t="shared" si="55"/>
        <v>0</v>
      </c>
      <c r="V858" s="32">
        <f t="shared" si="56"/>
        <v>0</v>
      </c>
      <c r="W858" s="45">
        <f>Table01[[#This Row],[THÀNH TIỀN FAST]]-Table01[[#This Row],[THÀNH TIỀN]]</f>
        <v>0</v>
      </c>
      <c r="X858" s="46" t="b">
        <f>Table01[[#This Row],[ĐG FAST]]=Table01[[#This Row],[ĐƠN GIÁ]]</f>
        <v>1</v>
      </c>
      <c r="Y858" s="47" t="b">
        <f>Table01[[#This Row],[THÀNH TIỀN FAST]]=Table01[[#This Row],[THÀNH TIỀN]]</f>
        <v>1</v>
      </c>
      <c r="Z858" s="48"/>
    </row>
    <row r="859" spans="13:26" x14ac:dyDescent="0.2">
      <c r="M859" s="55">
        <f t="shared" si="53"/>
        <v>0</v>
      </c>
      <c r="N859" s="21" t="e">
        <f>VLOOKUP(I859,'MÃ '!$A$2:$E$1048576,4,0)</f>
        <v>#N/A</v>
      </c>
      <c r="O859" s="21" t="e">
        <f>VLOOKUP(I859,'MÃ '!$A$2:$E$1048576,5,0)</f>
        <v>#N/A</v>
      </c>
      <c r="P859" s="21" t="str">
        <f t="shared" si="54"/>
        <v>TSG01</v>
      </c>
      <c r="Q859" s="21" t="e">
        <f>DAY(Table01[[#This Row],[NGÀY]])&amp;Table01[[#This Row],[TSG01]]&amp;Table01[[#This Row],[MÃ FAST]]</f>
        <v>#N/A</v>
      </c>
      <c r="R859" s="21" t="e">
        <f>COUNTIF($Q$7:Q859,Q859)&amp;Q859</f>
        <v>#N/A</v>
      </c>
      <c r="S859" s="44">
        <f>IFERROR(VLOOKUP(R859,Table1[[ct2]:[Số lượng]],13,0),0)</f>
        <v>0</v>
      </c>
      <c r="T859" s="45">
        <f>IFERROR(VLOOKUP(R859,Table1[[ct2]:[Giá]],14,0),Table01[[#This Row],[ĐƠN GIÁ]])</f>
        <v>0</v>
      </c>
      <c r="U859" s="45">
        <f t="shared" si="55"/>
        <v>0</v>
      </c>
      <c r="V859" s="32">
        <f t="shared" si="56"/>
        <v>0</v>
      </c>
      <c r="W859" s="45">
        <f>Table01[[#This Row],[THÀNH TIỀN FAST]]-Table01[[#This Row],[THÀNH TIỀN]]</f>
        <v>0</v>
      </c>
      <c r="X859" s="46" t="b">
        <f>Table01[[#This Row],[ĐG FAST]]=Table01[[#This Row],[ĐƠN GIÁ]]</f>
        <v>1</v>
      </c>
      <c r="Y859" s="47" t="b">
        <f>Table01[[#This Row],[THÀNH TIỀN FAST]]=Table01[[#This Row],[THÀNH TIỀN]]</f>
        <v>1</v>
      </c>
      <c r="Z859" s="48"/>
    </row>
    <row r="860" spans="13:26" x14ac:dyDescent="0.2">
      <c r="M860" s="55">
        <f t="shared" si="53"/>
        <v>0</v>
      </c>
      <c r="N860" s="21" t="e">
        <f>VLOOKUP(I860,'MÃ '!$A$2:$E$1048576,4,0)</f>
        <v>#N/A</v>
      </c>
      <c r="O860" s="21" t="e">
        <f>VLOOKUP(I860,'MÃ '!$A$2:$E$1048576,5,0)</f>
        <v>#N/A</v>
      </c>
      <c r="P860" s="21" t="str">
        <f t="shared" si="54"/>
        <v>TSG01</v>
      </c>
      <c r="Q860" s="21" t="e">
        <f>DAY(Table01[[#This Row],[NGÀY]])&amp;Table01[[#This Row],[TSG01]]&amp;Table01[[#This Row],[MÃ FAST]]</f>
        <v>#N/A</v>
      </c>
      <c r="R860" s="21" t="e">
        <f>COUNTIF($Q$7:Q860,Q860)&amp;Q860</f>
        <v>#N/A</v>
      </c>
      <c r="S860" s="44">
        <f>IFERROR(VLOOKUP(R860,Table1[[ct2]:[Số lượng]],13,0),0)</f>
        <v>0</v>
      </c>
      <c r="T860" s="45">
        <f>IFERROR(VLOOKUP(R860,Table1[[ct2]:[Giá]],14,0),Table01[[#This Row],[ĐƠN GIÁ]])</f>
        <v>0</v>
      </c>
      <c r="U860" s="45">
        <f t="shared" si="55"/>
        <v>0</v>
      </c>
      <c r="V860" s="32">
        <f t="shared" si="56"/>
        <v>0</v>
      </c>
      <c r="W860" s="45">
        <f>Table01[[#This Row],[THÀNH TIỀN FAST]]-Table01[[#This Row],[THÀNH TIỀN]]</f>
        <v>0</v>
      </c>
      <c r="X860" s="46" t="b">
        <f>Table01[[#This Row],[ĐG FAST]]=Table01[[#This Row],[ĐƠN GIÁ]]</f>
        <v>1</v>
      </c>
      <c r="Y860" s="47" t="b">
        <f>Table01[[#This Row],[THÀNH TIỀN FAST]]=Table01[[#This Row],[THÀNH TIỀN]]</f>
        <v>1</v>
      </c>
      <c r="Z860" s="48"/>
    </row>
    <row r="861" spans="13:26" x14ac:dyDescent="0.2">
      <c r="M861" s="55">
        <f t="shared" si="53"/>
        <v>0</v>
      </c>
      <c r="N861" s="21" t="e">
        <f>VLOOKUP(I861,'MÃ '!$A$2:$E$1048576,4,0)</f>
        <v>#N/A</v>
      </c>
      <c r="O861" s="21" t="e">
        <f>VLOOKUP(I861,'MÃ '!$A$2:$E$1048576,5,0)</f>
        <v>#N/A</v>
      </c>
      <c r="P861" s="21" t="str">
        <f t="shared" si="54"/>
        <v>TSG01</v>
      </c>
      <c r="Q861" s="21" t="e">
        <f>DAY(Table01[[#This Row],[NGÀY]])&amp;Table01[[#This Row],[TSG01]]&amp;Table01[[#This Row],[MÃ FAST]]</f>
        <v>#N/A</v>
      </c>
      <c r="R861" s="21" t="e">
        <f>COUNTIF($Q$7:Q861,Q861)&amp;Q861</f>
        <v>#N/A</v>
      </c>
      <c r="S861" s="44">
        <f>IFERROR(VLOOKUP(R861,Table1[[ct2]:[Số lượng]],13,0),0)</f>
        <v>0</v>
      </c>
      <c r="T861" s="45">
        <f>IFERROR(VLOOKUP(R861,Table1[[ct2]:[Giá]],14,0),Table01[[#This Row],[ĐƠN GIÁ]])</f>
        <v>0</v>
      </c>
      <c r="U861" s="45">
        <f t="shared" si="55"/>
        <v>0</v>
      </c>
      <c r="V861" s="32">
        <f t="shared" si="56"/>
        <v>0</v>
      </c>
      <c r="W861" s="45">
        <f>Table01[[#This Row],[THÀNH TIỀN FAST]]-Table01[[#This Row],[THÀNH TIỀN]]</f>
        <v>0</v>
      </c>
      <c r="X861" s="46" t="b">
        <f>Table01[[#This Row],[ĐG FAST]]=Table01[[#This Row],[ĐƠN GIÁ]]</f>
        <v>1</v>
      </c>
      <c r="Y861" s="47" t="b">
        <f>Table01[[#This Row],[THÀNH TIỀN FAST]]=Table01[[#This Row],[THÀNH TIỀN]]</f>
        <v>1</v>
      </c>
      <c r="Z861" s="48"/>
    </row>
    <row r="862" spans="13:26" x14ac:dyDescent="0.2">
      <c r="M862" s="55">
        <f t="shared" si="53"/>
        <v>0</v>
      </c>
      <c r="N862" s="21" t="e">
        <f>VLOOKUP(I862,'MÃ '!$A$2:$E$1048576,4,0)</f>
        <v>#N/A</v>
      </c>
      <c r="O862" s="21" t="e">
        <f>VLOOKUP(I862,'MÃ '!$A$2:$E$1048576,5,0)</f>
        <v>#N/A</v>
      </c>
      <c r="P862" s="21" t="str">
        <f t="shared" si="54"/>
        <v>TSG01</v>
      </c>
      <c r="Q862" s="21" t="e">
        <f>DAY(Table01[[#This Row],[NGÀY]])&amp;Table01[[#This Row],[TSG01]]&amp;Table01[[#This Row],[MÃ FAST]]</f>
        <v>#N/A</v>
      </c>
      <c r="R862" s="21" t="e">
        <f>COUNTIF($Q$7:Q862,Q862)&amp;Q862</f>
        <v>#N/A</v>
      </c>
      <c r="S862" s="44">
        <f>IFERROR(VLOOKUP(R862,Table1[[ct2]:[Số lượng]],13,0),0)</f>
        <v>0</v>
      </c>
      <c r="T862" s="45">
        <f>IFERROR(VLOOKUP(R862,Table1[[ct2]:[Giá]],14,0),Table01[[#This Row],[ĐƠN GIÁ]])</f>
        <v>0</v>
      </c>
      <c r="U862" s="45">
        <f t="shared" si="55"/>
        <v>0</v>
      </c>
      <c r="V862" s="32">
        <f t="shared" si="56"/>
        <v>0</v>
      </c>
      <c r="W862" s="45">
        <f>Table01[[#This Row],[THÀNH TIỀN FAST]]-Table01[[#This Row],[THÀNH TIỀN]]</f>
        <v>0</v>
      </c>
      <c r="X862" s="46" t="b">
        <f>Table01[[#This Row],[ĐG FAST]]=Table01[[#This Row],[ĐƠN GIÁ]]</f>
        <v>1</v>
      </c>
      <c r="Y862" s="47" t="b">
        <f>Table01[[#This Row],[THÀNH TIỀN FAST]]=Table01[[#This Row],[THÀNH TIỀN]]</f>
        <v>1</v>
      </c>
      <c r="Z862" s="48"/>
    </row>
    <row r="863" spans="13:26" x14ac:dyDescent="0.2">
      <c r="M863" s="55">
        <f t="shared" si="53"/>
        <v>0</v>
      </c>
      <c r="N863" s="21" t="e">
        <f>VLOOKUP(I863,'MÃ '!$A$2:$E$1048576,4,0)</f>
        <v>#N/A</v>
      </c>
      <c r="O863" s="21" t="e">
        <f>VLOOKUP(I863,'MÃ '!$A$2:$E$1048576,5,0)</f>
        <v>#N/A</v>
      </c>
      <c r="P863" s="21" t="str">
        <f t="shared" si="54"/>
        <v>TSG01</v>
      </c>
      <c r="Q863" s="21" t="e">
        <f>DAY(Table01[[#This Row],[NGÀY]])&amp;Table01[[#This Row],[TSG01]]&amp;Table01[[#This Row],[MÃ FAST]]</f>
        <v>#N/A</v>
      </c>
      <c r="R863" s="21" t="e">
        <f>COUNTIF($Q$7:Q863,Q863)&amp;Q863</f>
        <v>#N/A</v>
      </c>
      <c r="S863" s="44">
        <f>IFERROR(VLOOKUP(R863,Table1[[ct2]:[Số lượng]],13,0),0)</f>
        <v>0</v>
      </c>
      <c r="T863" s="45">
        <f>IFERROR(VLOOKUP(R863,Table1[[ct2]:[Giá]],14,0),Table01[[#This Row],[ĐƠN GIÁ]])</f>
        <v>0</v>
      </c>
      <c r="U863" s="45">
        <f t="shared" si="55"/>
        <v>0</v>
      </c>
      <c r="V863" s="32">
        <f t="shared" si="56"/>
        <v>0</v>
      </c>
      <c r="W863" s="45">
        <f>Table01[[#This Row],[THÀNH TIỀN FAST]]-Table01[[#This Row],[THÀNH TIỀN]]</f>
        <v>0</v>
      </c>
      <c r="X863" s="46" t="b">
        <f>Table01[[#This Row],[ĐG FAST]]=Table01[[#This Row],[ĐƠN GIÁ]]</f>
        <v>1</v>
      </c>
      <c r="Y863" s="47" t="b">
        <f>Table01[[#This Row],[THÀNH TIỀN FAST]]=Table01[[#This Row],[THÀNH TIỀN]]</f>
        <v>1</v>
      </c>
      <c r="Z863" s="48"/>
    </row>
    <row r="864" spans="13:26" x14ac:dyDescent="0.2">
      <c r="M864" s="55">
        <f t="shared" si="53"/>
        <v>0</v>
      </c>
      <c r="N864" s="21" t="e">
        <f>VLOOKUP(I864,'MÃ '!$A$2:$E$1048576,4,0)</f>
        <v>#N/A</v>
      </c>
      <c r="O864" s="21" t="e">
        <f>VLOOKUP(I864,'MÃ '!$A$2:$E$1048576,5,0)</f>
        <v>#N/A</v>
      </c>
      <c r="P864" s="21" t="str">
        <f t="shared" si="54"/>
        <v>TSG01</v>
      </c>
      <c r="Q864" s="21" t="e">
        <f>DAY(Table01[[#This Row],[NGÀY]])&amp;Table01[[#This Row],[TSG01]]&amp;Table01[[#This Row],[MÃ FAST]]</f>
        <v>#N/A</v>
      </c>
      <c r="R864" s="21" t="e">
        <f>COUNTIF($Q$7:Q864,Q864)&amp;Q864</f>
        <v>#N/A</v>
      </c>
      <c r="S864" s="44">
        <f>IFERROR(VLOOKUP(R864,Table1[[ct2]:[Số lượng]],13,0),0)</f>
        <v>0</v>
      </c>
      <c r="T864" s="45">
        <f>IFERROR(VLOOKUP(R864,Table1[[ct2]:[Giá]],14,0),Table01[[#This Row],[ĐƠN GIÁ]])</f>
        <v>0</v>
      </c>
      <c r="U864" s="45">
        <f t="shared" si="55"/>
        <v>0</v>
      </c>
      <c r="V864" s="32">
        <f t="shared" si="56"/>
        <v>0</v>
      </c>
      <c r="W864" s="45">
        <f>Table01[[#This Row],[THÀNH TIỀN FAST]]-Table01[[#This Row],[THÀNH TIỀN]]</f>
        <v>0</v>
      </c>
      <c r="X864" s="46" t="b">
        <f>Table01[[#This Row],[ĐG FAST]]=Table01[[#This Row],[ĐƠN GIÁ]]</f>
        <v>1</v>
      </c>
      <c r="Y864" s="47" t="b">
        <f>Table01[[#This Row],[THÀNH TIỀN FAST]]=Table01[[#This Row],[THÀNH TIỀN]]</f>
        <v>1</v>
      </c>
      <c r="Z864" s="48"/>
    </row>
    <row r="865" spans="13:26" x14ac:dyDescent="0.2">
      <c r="M865" s="55">
        <f t="shared" si="53"/>
        <v>0</v>
      </c>
      <c r="N865" s="21" t="e">
        <f>VLOOKUP(I865,'MÃ '!$A$2:$E$1048576,4,0)</f>
        <v>#N/A</v>
      </c>
      <c r="O865" s="21" t="e">
        <f>VLOOKUP(I865,'MÃ '!$A$2:$E$1048576,5,0)</f>
        <v>#N/A</v>
      </c>
      <c r="P865" s="21" t="str">
        <f t="shared" si="54"/>
        <v>TSG01</v>
      </c>
      <c r="Q865" s="21" t="e">
        <f>DAY(Table01[[#This Row],[NGÀY]])&amp;Table01[[#This Row],[TSG01]]&amp;Table01[[#This Row],[MÃ FAST]]</f>
        <v>#N/A</v>
      </c>
      <c r="R865" s="21" t="e">
        <f>COUNTIF($Q$7:Q865,Q865)&amp;Q865</f>
        <v>#N/A</v>
      </c>
      <c r="S865" s="44">
        <f>IFERROR(VLOOKUP(R865,Table1[[ct2]:[Số lượng]],13,0),0)</f>
        <v>0</v>
      </c>
      <c r="T865" s="45">
        <f>IFERROR(VLOOKUP(R865,Table1[[ct2]:[Giá]],14,0),Table01[[#This Row],[ĐƠN GIÁ]])</f>
        <v>0</v>
      </c>
      <c r="U865" s="45">
        <f t="shared" si="55"/>
        <v>0</v>
      </c>
      <c r="V865" s="32">
        <f t="shared" si="56"/>
        <v>0</v>
      </c>
      <c r="W865" s="45">
        <f>Table01[[#This Row],[THÀNH TIỀN FAST]]-Table01[[#This Row],[THÀNH TIỀN]]</f>
        <v>0</v>
      </c>
      <c r="X865" s="46" t="b">
        <f>Table01[[#This Row],[ĐG FAST]]=Table01[[#This Row],[ĐƠN GIÁ]]</f>
        <v>1</v>
      </c>
      <c r="Y865" s="47" t="b">
        <f>Table01[[#This Row],[THÀNH TIỀN FAST]]=Table01[[#This Row],[THÀNH TIỀN]]</f>
        <v>1</v>
      </c>
      <c r="Z865" s="48"/>
    </row>
    <row r="866" spans="13:26" x14ac:dyDescent="0.2">
      <c r="M866" s="55">
        <f t="shared" si="53"/>
        <v>0</v>
      </c>
      <c r="N866" s="21" t="e">
        <f>VLOOKUP(I866,'MÃ '!$A$2:$E$1048576,4,0)</f>
        <v>#N/A</v>
      </c>
      <c r="O866" s="21" t="e">
        <f>VLOOKUP(I866,'MÃ '!$A$2:$E$1048576,5,0)</f>
        <v>#N/A</v>
      </c>
      <c r="P866" s="21" t="str">
        <f t="shared" si="54"/>
        <v>TSG01</v>
      </c>
      <c r="Q866" s="21" t="e">
        <f>DAY(Table01[[#This Row],[NGÀY]])&amp;Table01[[#This Row],[TSG01]]&amp;Table01[[#This Row],[MÃ FAST]]</f>
        <v>#N/A</v>
      </c>
      <c r="R866" s="21" t="e">
        <f>COUNTIF($Q$7:Q866,Q866)&amp;Q866</f>
        <v>#N/A</v>
      </c>
      <c r="S866" s="44">
        <f>IFERROR(VLOOKUP(R866,Table1[[ct2]:[Số lượng]],13,0),0)</f>
        <v>0</v>
      </c>
      <c r="T866" s="45">
        <f>IFERROR(VLOOKUP(R866,Table1[[ct2]:[Giá]],14,0),Table01[[#This Row],[ĐƠN GIÁ]])</f>
        <v>0</v>
      </c>
      <c r="U866" s="45">
        <f t="shared" si="55"/>
        <v>0</v>
      </c>
      <c r="V866" s="32">
        <f t="shared" si="56"/>
        <v>0</v>
      </c>
      <c r="W866" s="45">
        <f>Table01[[#This Row],[THÀNH TIỀN FAST]]-Table01[[#This Row],[THÀNH TIỀN]]</f>
        <v>0</v>
      </c>
      <c r="X866" s="46" t="b">
        <f>Table01[[#This Row],[ĐG FAST]]=Table01[[#This Row],[ĐƠN GIÁ]]</f>
        <v>1</v>
      </c>
      <c r="Y866" s="47" t="b">
        <f>Table01[[#This Row],[THÀNH TIỀN FAST]]=Table01[[#This Row],[THÀNH TIỀN]]</f>
        <v>1</v>
      </c>
      <c r="Z866" s="48"/>
    </row>
    <row r="867" spans="13:26" x14ac:dyDescent="0.2">
      <c r="M867" s="55">
        <f t="shared" si="53"/>
        <v>0</v>
      </c>
      <c r="N867" s="21" t="e">
        <f>VLOOKUP(I867,'MÃ '!$A$2:$E$1048576,4,0)</f>
        <v>#N/A</v>
      </c>
      <c r="O867" s="21" t="e">
        <f>VLOOKUP(I867,'MÃ '!$A$2:$E$1048576,5,0)</f>
        <v>#N/A</v>
      </c>
      <c r="P867" s="21" t="str">
        <f t="shared" si="54"/>
        <v>TSG01</v>
      </c>
      <c r="Q867" s="21" t="e">
        <f>DAY(Table01[[#This Row],[NGÀY]])&amp;Table01[[#This Row],[TSG01]]&amp;Table01[[#This Row],[MÃ FAST]]</f>
        <v>#N/A</v>
      </c>
      <c r="R867" s="21" t="e">
        <f>COUNTIF($Q$7:Q867,Q867)&amp;Q867</f>
        <v>#N/A</v>
      </c>
      <c r="S867" s="44">
        <f>IFERROR(VLOOKUP(R867,Table1[[ct2]:[Số lượng]],13,0),0)</f>
        <v>0</v>
      </c>
      <c r="T867" s="45">
        <f>IFERROR(VLOOKUP(R867,Table1[[ct2]:[Giá]],14,0),Table01[[#This Row],[ĐƠN GIÁ]])</f>
        <v>0</v>
      </c>
      <c r="U867" s="45">
        <f t="shared" si="55"/>
        <v>0</v>
      </c>
      <c r="V867" s="32">
        <f t="shared" si="56"/>
        <v>0</v>
      </c>
      <c r="W867" s="45">
        <f>Table01[[#This Row],[THÀNH TIỀN FAST]]-Table01[[#This Row],[THÀNH TIỀN]]</f>
        <v>0</v>
      </c>
      <c r="X867" s="46" t="b">
        <f>Table01[[#This Row],[ĐG FAST]]=Table01[[#This Row],[ĐƠN GIÁ]]</f>
        <v>1</v>
      </c>
      <c r="Y867" s="47" t="b">
        <f>Table01[[#This Row],[THÀNH TIỀN FAST]]=Table01[[#This Row],[THÀNH TIỀN]]</f>
        <v>1</v>
      </c>
      <c r="Z867" s="48"/>
    </row>
    <row r="868" spans="13:26" x14ac:dyDescent="0.2">
      <c r="M868" s="55">
        <f t="shared" si="53"/>
        <v>0</v>
      </c>
      <c r="N868" s="21" t="e">
        <f>VLOOKUP(I868,'MÃ '!$A$2:$E$1048576,4,0)</f>
        <v>#N/A</v>
      </c>
      <c r="O868" s="21" t="e">
        <f>VLOOKUP(I868,'MÃ '!$A$2:$E$1048576,5,0)</f>
        <v>#N/A</v>
      </c>
      <c r="P868" s="21" t="str">
        <f t="shared" si="54"/>
        <v>TSG01</v>
      </c>
      <c r="Q868" s="21" t="e">
        <f>DAY(Table01[[#This Row],[NGÀY]])&amp;Table01[[#This Row],[TSG01]]&amp;Table01[[#This Row],[MÃ FAST]]</f>
        <v>#N/A</v>
      </c>
      <c r="R868" s="21" t="e">
        <f>COUNTIF($Q$7:Q868,Q868)&amp;Q868</f>
        <v>#N/A</v>
      </c>
      <c r="S868" s="44">
        <f>IFERROR(VLOOKUP(R868,Table1[[ct2]:[Số lượng]],13,0),0)</f>
        <v>0</v>
      </c>
      <c r="T868" s="45">
        <f>IFERROR(VLOOKUP(R868,Table1[[ct2]:[Giá]],14,0),Table01[[#This Row],[ĐƠN GIÁ]])</f>
        <v>0</v>
      </c>
      <c r="U868" s="45">
        <f t="shared" si="55"/>
        <v>0</v>
      </c>
      <c r="V868" s="32">
        <f t="shared" si="56"/>
        <v>0</v>
      </c>
      <c r="W868" s="45">
        <f>Table01[[#This Row],[THÀNH TIỀN FAST]]-Table01[[#This Row],[THÀNH TIỀN]]</f>
        <v>0</v>
      </c>
      <c r="X868" s="46" t="b">
        <f>Table01[[#This Row],[ĐG FAST]]=Table01[[#This Row],[ĐƠN GIÁ]]</f>
        <v>1</v>
      </c>
      <c r="Y868" s="47" t="b">
        <f>Table01[[#This Row],[THÀNH TIỀN FAST]]=Table01[[#This Row],[THÀNH TIỀN]]</f>
        <v>1</v>
      </c>
      <c r="Z868" s="48"/>
    </row>
    <row r="869" spans="13:26" x14ac:dyDescent="0.2">
      <c r="M869" s="55">
        <f t="shared" si="53"/>
        <v>0</v>
      </c>
      <c r="N869" s="21" t="e">
        <f>VLOOKUP(I869,'MÃ '!$A$2:$E$1048576,4,0)</f>
        <v>#N/A</v>
      </c>
      <c r="O869" s="21" t="e">
        <f>VLOOKUP(I869,'MÃ '!$A$2:$E$1048576,5,0)</f>
        <v>#N/A</v>
      </c>
      <c r="P869" s="21" t="str">
        <f t="shared" si="54"/>
        <v>TSG01</v>
      </c>
      <c r="Q869" s="21" t="e">
        <f>DAY(Table01[[#This Row],[NGÀY]])&amp;Table01[[#This Row],[TSG01]]&amp;Table01[[#This Row],[MÃ FAST]]</f>
        <v>#N/A</v>
      </c>
      <c r="R869" s="21" t="e">
        <f>COUNTIF($Q$7:Q869,Q869)&amp;Q869</f>
        <v>#N/A</v>
      </c>
      <c r="S869" s="44">
        <f>IFERROR(VLOOKUP(R869,Table1[[ct2]:[Số lượng]],13,0),0)</f>
        <v>0</v>
      </c>
      <c r="T869" s="45">
        <f>IFERROR(VLOOKUP(R869,Table1[[ct2]:[Giá]],14,0),Table01[[#This Row],[ĐƠN GIÁ]])</f>
        <v>0</v>
      </c>
      <c r="U869" s="45">
        <f t="shared" si="55"/>
        <v>0</v>
      </c>
      <c r="V869" s="32">
        <f t="shared" si="56"/>
        <v>0</v>
      </c>
      <c r="W869" s="45">
        <f>Table01[[#This Row],[THÀNH TIỀN FAST]]-Table01[[#This Row],[THÀNH TIỀN]]</f>
        <v>0</v>
      </c>
      <c r="X869" s="46" t="b">
        <f>Table01[[#This Row],[ĐG FAST]]=Table01[[#This Row],[ĐƠN GIÁ]]</f>
        <v>1</v>
      </c>
      <c r="Y869" s="47" t="b">
        <f>Table01[[#This Row],[THÀNH TIỀN FAST]]=Table01[[#This Row],[THÀNH TIỀN]]</f>
        <v>1</v>
      </c>
      <c r="Z869" s="48"/>
    </row>
    <row r="870" spans="13:26" x14ac:dyDescent="0.2">
      <c r="M870" s="55">
        <f t="shared" si="53"/>
        <v>0</v>
      </c>
      <c r="N870" s="21" t="e">
        <f>VLOOKUP(I870,'MÃ '!$A$2:$E$1048576,4,0)</f>
        <v>#N/A</v>
      </c>
      <c r="O870" s="21" t="e">
        <f>VLOOKUP(I870,'MÃ '!$A$2:$E$1048576,5,0)</f>
        <v>#N/A</v>
      </c>
      <c r="P870" s="21" t="str">
        <f t="shared" si="54"/>
        <v>TSG01</v>
      </c>
      <c r="Q870" s="21" t="e">
        <f>DAY(Table01[[#This Row],[NGÀY]])&amp;Table01[[#This Row],[TSG01]]&amp;Table01[[#This Row],[MÃ FAST]]</f>
        <v>#N/A</v>
      </c>
      <c r="R870" s="21" t="e">
        <f>COUNTIF($Q$7:Q870,Q870)&amp;Q870</f>
        <v>#N/A</v>
      </c>
      <c r="S870" s="44">
        <f>IFERROR(VLOOKUP(R870,Table1[[ct2]:[Số lượng]],13,0),0)</f>
        <v>0</v>
      </c>
      <c r="T870" s="45">
        <f>IFERROR(VLOOKUP(R870,Table1[[ct2]:[Giá]],14,0),Table01[[#This Row],[ĐƠN GIÁ]])</f>
        <v>0</v>
      </c>
      <c r="U870" s="45">
        <f t="shared" si="55"/>
        <v>0</v>
      </c>
      <c r="V870" s="32">
        <f t="shared" si="56"/>
        <v>0</v>
      </c>
      <c r="W870" s="45">
        <f>Table01[[#This Row],[THÀNH TIỀN FAST]]-Table01[[#This Row],[THÀNH TIỀN]]</f>
        <v>0</v>
      </c>
      <c r="X870" s="46" t="b">
        <f>Table01[[#This Row],[ĐG FAST]]=Table01[[#This Row],[ĐƠN GIÁ]]</f>
        <v>1</v>
      </c>
      <c r="Y870" s="47" t="b">
        <f>Table01[[#This Row],[THÀNH TIỀN FAST]]=Table01[[#This Row],[THÀNH TIỀN]]</f>
        <v>1</v>
      </c>
      <c r="Z870" s="48"/>
    </row>
    <row r="871" spans="13:26" x14ac:dyDescent="0.2">
      <c r="M871" s="55">
        <f t="shared" si="53"/>
        <v>0</v>
      </c>
      <c r="N871" s="21" t="e">
        <f>VLOOKUP(I871,'MÃ '!$A$2:$E$1048576,4,0)</f>
        <v>#N/A</v>
      </c>
      <c r="O871" s="21" t="e">
        <f>VLOOKUP(I871,'MÃ '!$A$2:$E$1048576,5,0)</f>
        <v>#N/A</v>
      </c>
      <c r="P871" s="21" t="str">
        <f t="shared" si="54"/>
        <v>TSG01</v>
      </c>
      <c r="Q871" s="21" t="e">
        <f>DAY(Table01[[#This Row],[NGÀY]])&amp;Table01[[#This Row],[TSG01]]&amp;Table01[[#This Row],[MÃ FAST]]</f>
        <v>#N/A</v>
      </c>
      <c r="R871" s="21" t="e">
        <f>COUNTIF($Q$7:Q871,Q871)&amp;Q871</f>
        <v>#N/A</v>
      </c>
      <c r="S871" s="44">
        <f>IFERROR(VLOOKUP(R871,Table1[[ct2]:[Số lượng]],13,0),0)</f>
        <v>0</v>
      </c>
      <c r="T871" s="45">
        <f>IFERROR(VLOOKUP(R871,Table1[[ct2]:[Giá]],14,0),Table01[[#This Row],[ĐƠN GIÁ]])</f>
        <v>0</v>
      </c>
      <c r="U871" s="45">
        <f t="shared" si="55"/>
        <v>0</v>
      </c>
      <c r="V871" s="32">
        <f t="shared" si="56"/>
        <v>0</v>
      </c>
      <c r="W871" s="45">
        <f>Table01[[#This Row],[THÀNH TIỀN FAST]]-Table01[[#This Row],[THÀNH TIỀN]]</f>
        <v>0</v>
      </c>
      <c r="X871" s="46" t="b">
        <f>Table01[[#This Row],[ĐG FAST]]=Table01[[#This Row],[ĐƠN GIÁ]]</f>
        <v>1</v>
      </c>
      <c r="Y871" s="47" t="b">
        <f>Table01[[#This Row],[THÀNH TIỀN FAST]]=Table01[[#This Row],[THÀNH TIỀN]]</f>
        <v>1</v>
      </c>
      <c r="Z871" s="48"/>
    </row>
    <row r="872" spans="13:26" x14ac:dyDescent="0.2">
      <c r="M872" s="55">
        <f t="shared" si="53"/>
        <v>0</v>
      </c>
      <c r="N872" s="21" t="e">
        <f>VLOOKUP(I872,'MÃ '!$A$2:$E$1048576,4,0)</f>
        <v>#N/A</v>
      </c>
      <c r="O872" s="21" t="e">
        <f>VLOOKUP(I872,'MÃ '!$A$2:$E$1048576,5,0)</f>
        <v>#N/A</v>
      </c>
      <c r="P872" s="21" t="str">
        <f t="shared" si="54"/>
        <v>TSG01</v>
      </c>
      <c r="Q872" s="21" t="e">
        <f>DAY(Table01[[#This Row],[NGÀY]])&amp;Table01[[#This Row],[TSG01]]&amp;Table01[[#This Row],[MÃ FAST]]</f>
        <v>#N/A</v>
      </c>
      <c r="R872" s="21" t="e">
        <f>COUNTIF($Q$7:Q872,Q872)&amp;Q872</f>
        <v>#N/A</v>
      </c>
      <c r="S872" s="44">
        <f>IFERROR(VLOOKUP(R872,Table1[[ct2]:[Số lượng]],13,0),0)</f>
        <v>0</v>
      </c>
      <c r="T872" s="45">
        <f>IFERROR(VLOOKUP(R872,Table1[[ct2]:[Giá]],14,0),Table01[[#This Row],[ĐƠN GIÁ]])</f>
        <v>0</v>
      </c>
      <c r="U872" s="45">
        <f t="shared" si="55"/>
        <v>0</v>
      </c>
      <c r="V872" s="32">
        <f t="shared" si="56"/>
        <v>0</v>
      </c>
      <c r="W872" s="45">
        <f>Table01[[#This Row],[THÀNH TIỀN FAST]]-Table01[[#This Row],[THÀNH TIỀN]]</f>
        <v>0</v>
      </c>
      <c r="X872" s="46" t="b">
        <f>Table01[[#This Row],[ĐG FAST]]=Table01[[#This Row],[ĐƠN GIÁ]]</f>
        <v>1</v>
      </c>
      <c r="Y872" s="47" t="b">
        <f>Table01[[#This Row],[THÀNH TIỀN FAST]]=Table01[[#This Row],[THÀNH TIỀN]]</f>
        <v>1</v>
      </c>
      <c r="Z872" s="48"/>
    </row>
    <row r="873" spans="13:26" x14ac:dyDescent="0.2">
      <c r="M873" s="55">
        <f t="shared" si="53"/>
        <v>0</v>
      </c>
      <c r="N873" s="21" t="e">
        <f>VLOOKUP(I873,'MÃ '!$A$2:$E$1048576,4,0)</f>
        <v>#N/A</v>
      </c>
      <c r="O873" s="21" t="e">
        <f>VLOOKUP(I873,'MÃ '!$A$2:$E$1048576,5,0)</f>
        <v>#N/A</v>
      </c>
      <c r="P873" s="21" t="str">
        <f t="shared" si="54"/>
        <v>TSG01</v>
      </c>
      <c r="Q873" s="21" t="e">
        <f>DAY(Table01[[#This Row],[NGÀY]])&amp;Table01[[#This Row],[TSG01]]&amp;Table01[[#This Row],[MÃ FAST]]</f>
        <v>#N/A</v>
      </c>
      <c r="R873" s="21" t="e">
        <f>COUNTIF($Q$7:Q873,Q873)&amp;Q873</f>
        <v>#N/A</v>
      </c>
      <c r="S873" s="44">
        <f>IFERROR(VLOOKUP(R873,Table1[[ct2]:[Số lượng]],13,0),0)</f>
        <v>0</v>
      </c>
      <c r="T873" s="45">
        <f>IFERROR(VLOOKUP(R873,Table1[[ct2]:[Giá]],14,0),Table01[[#This Row],[ĐƠN GIÁ]])</f>
        <v>0</v>
      </c>
      <c r="U873" s="45">
        <f t="shared" si="55"/>
        <v>0</v>
      </c>
      <c r="V873" s="32">
        <f t="shared" si="56"/>
        <v>0</v>
      </c>
      <c r="W873" s="45">
        <f>Table01[[#This Row],[THÀNH TIỀN FAST]]-Table01[[#This Row],[THÀNH TIỀN]]</f>
        <v>0</v>
      </c>
      <c r="X873" s="46" t="b">
        <f>Table01[[#This Row],[ĐG FAST]]=Table01[[#This Row],[ĐƠN GIÁ]]</f>
        <v>1</v>
      </c>
      <c r="Y873" s="47" t="b">
        <f>Table01[[#This Row],[THÀNH TIỀN FAST]]=Table01[[#This Row],[THÀNH TIỀN]]</f>
        <v>1</v>
      </c>
      <c r="Z873" s="48"/>
    </row>
    <row r="874" spans="13:26" x14ac:dyDescent="0.2">
      <c r="M874" s="55">
        <f t="shared" si="53"/>
        <v>0</v>
      </c>
      <c r="N874" s="21" t="e">
        <f>VLOOKUP(I874,'MÃ '!$A$2:$E$1048576,4,0)</f>
        <v>#N/A</v>
      </c>
      <c r="O874" s="21" t="e">
        <f>VLOOKUP(I874,'MÃ '!$A$2:$E$1048576,5,0)</f>
        <v>#N/A</v>
      </c>
      <c r="P874" s="21" t="str">
        <f t="shared" si="54"/>
        <v>TSG01</v>
      </c>
      <c r="Q874" s="21" t="e">
        <f>DAY(Table01[[#This Row],[NGÀY]])&amp;Table01[[#This Row],[TSG01]]&amp;Table01[[#This Row],[MÃ FAST]]</f>
        <v>#N/A</v>
      </c>
      <c r="R874" s="21" t="e">
        <f>COUNTIF($Q$7:Q874,Q874)&amp;Q874</f>
        <v>#N/A</v>
      </c>
      <c r="S874" s="44">
        <f>IFERROR(VLOOKUP(R874,Table1[[ct2]:[Số lượng]],13,0),0)</f>
        <v>0</v>
      </c>
      <c r="T874" s="45">
        <f>IFERROR(VLOOKUP(R874,Table1[[ct2]:[Giá]],14,0),Table01[[#This Row],[ĐƠN GIÁ]])</f>
        <v>0</v>
      </c>
      <c r="U874" s="45">
        <f t="shared" si="55"/>
        <v>0</v>
      </c>
      <c r="V874" s="32">
        <f t="shared" si="56"/>
        <v>0</v>
      </c>
      <c r="W874" s="45">
        <f>Table01[[#This Row],[THÀNH TIỀN FAST]]-Table01[[#This Row],[THÀNH TIỀN]]</f>
        <v>0</v>
      </c>
      <c r="X874" s="46" t="b">
        <f>Table01[[#This Row],[ĐG FAST]]=Table01[[#This Row],[ĐƠN GIÁ]]</f>
        <v>1</v>
      </c>
      <c r="Y874" s="47" t="b">
        <f>Table01[[#This Row],[THÀNH TIỀN FAST]]=Table01[[#This Row],[THÀNH TIỀN]]</f>
        <v>1</v>
      </c>
      <c r="Z874" s="48"/>
    </row>
    <row r="875" spans="13:26" x14ac:dyDescent="0.2">
      <c r="M875" s="55">
        <f t="shared" si="53"/>
        <v>0</v>
      </c>
      <c r="N875" s="21" t="e">
        <f>VLOOKUP(I875,'MÃ '!$A$2:$E$1048576,4,0)</f>
        <v>#N/A</v>
      </c>
      <c r="O875" s="21" t="e">
        <f>VLOOKUP(I875,'MÃ '!$A$2:$E$1048576,5,0)</f>
        <v>#N/A</v>
      </c>
      <c r="P875" s="21" t="str">
        <f t="shared" si="54"/>
        <v>TSG01</v>
      </c>
      <c r="Q875" s="21" t="e">
        <f>DAY(Table01[[#This Row],[NGÀY]])&amp;Table01[[#This Row],[TSG01]]&amp;Table01[[#This Row],[MÃ FAST]]</f>
        <v>#N/A</v>
      </c>
      <c r="R875" s="21" t="e">
        <f>COUNTIF($Q$7:Q875,Q875)&amp;Q875</f>
        <v>#N/A</v>
      </c>
      <c r="S875" s="44">
        <f>IFERROR(VLOOKUP(R875,Table1[[ct2]:[Số lượng]],13,0),0)</f>
        <v>0</v>
      </c>
      <c r="T875" s="45">
        <f>IFERROR(VLOOKUP(R875,Table1[[ct2]:[Giá]],14,0),Table01[[#This Row],[ĐƠN GIÁ]])</f>
        <v>0</v>
      </c>
      <c r="U875" s="45">
        <f t="shared" si="55"/>
        <v>0</v>
      </c>
      <c r="V875" s="32">
        <f t="shared" si="56"/>
        <v>0</v>
      </c>
      <c r="W875" s="45">
        <f>Table01[[#This Row],[THÀNH TIỀN FAST]]-Table01[[#This Row],[THÀNH TIỀN]]</f>
        <v>0</v>
      </c>
      <c r="X875" s="46" t="b">
        <f>Table01[[#This Row],[ĐG FAST]]=Table01[[#This Row],[ĐƠN GIÁ]]</f>
        <v>1</v>
      </c>
      <c r="Y875" s="47" t="b">
        <f>Table01[[#This Row],[THÀNH TIỀN FAST]]=Table01[[#This Row],[THÀNH TIỀN]]</f>
        <v>1</v>
      </c>
      <c r="Z875" s="48"/>
    </row>
    <row r="876" spans="13:26" x14ac:dyDescent="0.2">
      <c r="M876" s="55">
        <f t="shared" si="53"/>
        <v>0</v>
      </c>
      <c r="N876" s="21" t="e">
        <f>VLOOKUP(I876,'MÃ '!$A$2:$E$1048576,4,0)</f>
        <v>#N/A</v>
      </c>
      <c r="O876" s="21" t="e">
        <f>VLOOKUP(I876,'MÃ '!$A$2:$E$1048576,5,0)</f>
        <v>#N/A</v>
      </c>
      <c r="P876" s="21" t="str">
        <f t="shared" si="54"/>
        <v>TSG01</v>
      </c>
      <c r="Q876" s="21" t="e">
        <f>DAY(Table01[[#This Row],[NGÀY]])&amp;Table01[[#This Row],[TSG01]]&amp;Table01[[#This Row],[MÃ FAST]]</f>
        <v>#N/A</v>
      </c>
      <c r="R876" s="21" t="e">
        <f>COUNTIF($Q$7:Q876,Q876)&amp;Q876</f>
        <v>#N/A</v>
      </c>
      <c r="S876" s="44">
        <f>IFERROR(VLOOKUP(R876,Table1[[ct2]:[Số lượng]],13,0),0)</f>
        <v>0</v>
      </c>
      <c r="T876" s="45">
        <f>IFERROR(VLOOKUP(R876,Table1[[ct2]:[Giá]],14,0),Table01[[#This Row],[ĐƠN GIÁ]])</f>
        <v>0</v>
      </c>
      <c r="U876" s="45">
        <f t="shared" si="55"/>
        <v>0</v>
      </c>
      <c r="V876" s="32">
        <f t="shared" si="56"/>
        <v>0</v>
      </c>
      <c r="W876" s="45">
        <f>Table01[[#This Row],[THÀNH TIỀN FAST]]-Table01[[#This Row],[THÀNH TIỀN]]</f>
        <v>0</v>
      </c>
      <c r="X876" s="46" t="b">
        <f>Table01[[#This Row],[ĐG FAST]]=Table01[[#This Row],[ĐƠN GIÁ]]</f>
        <v>1</v>
      </c>
      <c r="Y876" s="47" t="b">
        <f>Table01[[#This Row],[THÀNH TIỀN FAST]]=Table01[[#This Row],[THÀNH TIỀN]]</f>
        <v>1</v>
      </c>
      <c r="Z876" s="48"/>
    </row>
    <row r="877" spans="13:26" x14ac:dyDescent="0.2">
      <c r="M877" s="55">
        <f t="shared" si="53"/>
        <v>0</v>
      </c>
      <c r="N877" s="21" t="e">
        <f>VLOOKUP(I877,'MÃ '!$A$2:$E$1048576,4,0)</f>
        <v>#N/A</v>
      </c>
      <c r="O877" s="21" t="e">
        <f>VLOOKUP(I877,'MÃ '!$A$2:$E$1048576,5,0)</f>
        <v>#N/A</v>
      </c>
      <c r="P877" s="21" t="str">
        <f t="shared" si="54"/>
        <v>TSG01</v>
      </c>
      <c r="Q877" s="21" t="e">
        <f>DAY(Table01[[#This Row],[NGÀY]])&amp;Table01[[#This Row],[TSG01]]&amp;Table01[[#This Row],[MÃ FAST]]</f>
        <v>#N/A</v>
      </c>
      <c r="R877" s="21" t="e">
        <f>COUNTIF($Q$7:Q877,Q877)&amp;Q877</f>
        <v>#N/A</v>
      </c>
      <c r="S877" s="44">
        <f>IFERROR(VLOOKUP(R877,Table1[[ct2]:[Số lượng]],13,0),0)</f>
        <v>0</v>
      </c>
      <c r="T877" s="45">
        <f>IFERROR(VLOOKUP(R877,Table1[[ct2]:[Giá]],14,0),Table01[[#This Row],[ĐƠN GIÁ]])</f>
        <v>0</v>
      </c>
      <c r="U877" s="45">
        <f t="shared" si="55"/>
        <v>0</v>
      </c>
      <c r="V877" s="32">
        <f t="shared" si="56"/>
        <v>0</v>
      </c>
      <c r="W877" s="45">
        <f>Table01[[#This Row],[THÀNH TIỀN FAST]]-Table01[[#This Row],[THÀNH TIỀN]]</f>
        <v>0</v>
      </c>
      <c r="X877" s="46" t="b">
        <f>Table01[[#This Row],[ĐG FAST]]=Table01[[#This Row],[ĐƠN GIÁ]]</f>
        <v>1</v>
      </c>
      <c r="Y877" s="47" t="b">
        <f>Table01[[#This Row],[THÀNH TIỀN FAST]]=Table01[[#This Row],[THÀNH TIỀN]]</f>
        <v>1</v>
      </c>
      <c r="Z877" s="48"/>
    </row>
    <row r="878" spans="13:26" x14ac:dyDescent="0.2">
      <c r="M878" s="55">
        <f t="shared" si="53"/>
        <v>0</v>
      </c>
      <c r="N878" s="21" t="e">
        <f>VLOOKUP(I878,'MÃ '!$A$2:$E$1048576,4,0)</f>
        <v>#N/A</v>
      </c>
      <c r="O878" s="21" t="e">
        <f>VLOOKUP(I878,'MÃ '!$A$2:$E$1048576,5,0)</f>
        <v>#N/A</v>
      </c>
      <c r="P878" s="21" t="str">
        <f t="shared" si="54"/>
        <v>TSG01</v>
      </c>
      <c r="Q878" s="21" t="e">
        <f>DAY(Table01[[#This Row],[NGÀY]])&amp;Table01[[#This Row],[TSG01]]&amp;Table01[[#This Row],[MÃ FAST]]</f>
        <v>#N/A</v>
      </c>
      <c r="R878" s="21" t="e">
        <f>COUNTIF($Q$7:Q878,Q878)&amp;Q878</f>
        <v>#N/A</v>
      </c>
      <c r="S878" s="44">
        <f>IFERROR(VLOOKUP(R878,Table1[[ct2]:[Số lượng]],13,0),0)</f>
        <v>0</v>
      </c>
      <c r="T878" s="45">
        <f>IFERROR(VLOOKUP(R878,Table1[[ct2]:[Giá]],14,0),Table01[[#This Row],[ĐƠN GIÁ]])</f>
        <v>0</v>
      </c>
      <c r="U878" s="45">
        <f t="shared" si="55"/>
        <v>0</v>
      </c>
      <c r="V878" s="32">
        <f t="shared" si="56"/>
        <v>0</v>
      </c>
      <c r="W878" s="45">
        <f>Table01[[#This Row],[THÀNH TIỀN FAST]]-Table01[[#This Row],[THÀNH TIỀN]]</f>
        <v>0</v>
      </c>
      <c r="X878" s="46" t="b">
        <f>Table01[[#This Row],[ĐG FAST]]=Table01[[#This Row],[ĐƠN GIÁ]]</f>
        <v>1</v>
      </c>
      <c r="Y878" s="47" t="b">
        <f>Table01[[#This Row],[THÀNH TIỀN FAST]]=Table01[[#This Row],[THÀNH TIỀN]]</f>
        <v>1</v>
      </c>
      <c r="Z878" s="48"/>
    </row>
    <row r="879" spans="13:26" x14ac:dyDescent="0.2">
      <c r="M879" s="55">
        <f t="shared" si="53"/>
        <v>0</v>
      </c>
      <c r="N879" s="21" t="e">
        <f>VLOOKUP(I879,'MÃ '!$A$2:$E$1048576,4,0)</f>
        <v>#N/A</v>
      </c>
      <c r="O879" s="21" t="e">
        <f>VLOOKUP(I879,'MÃ '!$A$2:$E$1048576,5,0)</f>
        <v>#N/A</v>
      </c>
      <c r="P879" s="21" t="str">
        <f t="shared" si="54"/>
        <v>TSG01</v>
      </c>
      <c r="Q879" s="21" t="e">
        <f>DAY(Table01[[#This Row],[NGÀY]])&amp;Table01[[#This Row],[TSG01]]&amp;Table01[[#This Row],[MÃ FAST]]</f>
        <v>#N/A</v>
      </c>
      <c r="R879" s="21" t="e">
        <f>COUNTIF($Q$7:Q879,Q879)&amp;Q879</f>
        <v>#N/A</v>
      </c>
      <c r="S879" s="44">
        <f>IFERROR(VLOOKUP(R879,Table1[[ct2]:[Số lượng]],13,0),0)</f>
        <v>0</v>
      </c>
      <c r="T879" s="45">
        <f>IFERROR(VLOOKUP(R879,Table1[[ct2]:[Giá]],14,0),Table01[[#This Row],[ĐƠN GIÁ]])</f>
        <v>0</v>
      </c>
      <c r="U879" s="45">
        <f t="shared" si="55"/>
        <v>0</v>
      </c>
      <c r="V879" s="32">
        <f t="shared" si="56"/>
        <v>0</v>
      </c>
      <c r="W879" s="45">
        <f>Table01[[#This Row],[THÀNH TIỀN FAST]]-Table01[[#This Row],[THÀNH TIỀN]]</f>
        <v>0</v>
      </c>
      <c r="X879" s="46" t="b">
        <f>Table01[[#This Row],[ĐG FAST]]=Table01[[#This Row],[ĐƠN GIÁ]]</f>
        <v>1</v>
      </c>
      <c r="Y879" s="47" t="b">
        <f>Table01[[#This Row],[THÀNH TIỀN FAST]]=Table01[[#This Row],[THÀNH TIỀN]]</f>
        <v>1</v>
      </c>
      <c r="Z879" s="48"/>
    </row>
    <row r="880" spans="13:26" x14ac:dyDescent="0.2">
      <c r="M880" s="55">
        <f t="shared" si="53"/>
        <v>0</v>
      </c>
      <c r="N880" s="21" t="e">
        <f>VLOOKUP(I880,'MÃ '!$A$2:$E$1048576,4,0)</f>
        <v>#N/A</v>
      </c>
      <c r="O880" s="21" t="e">
        <f>VLOOKUP(I880,'MÃ '!$A$2:$E$1048576,5,0)</f>
        <v>#N/A</v>
      </c>
      <c r="P880" s="21" t="str">
        <f t="shared" si="54"/>
        <v>TSG01</v>
      </c>
      <c r="Q880" s="21" t="e">
        <f>DAY(Table01[[#This Row],[NGÀY]])&amp;Table01[[#This Row],[TSG01]]&amp;Table01[[#This Row],[MÃ FAST]]</f>
        <v>#N/A</v>
      </c>
      <c r="R880" s="21" t="e">
        <f>COUNTIF($Q$7:Q880,Q880)&amp;Q880</f>
        <v>#N/A</v>
      </c>
      <c r="S880" s="44">
        <f>IFERROR(VLOOKUP(R880,Table1[[ct2]:[Số lượng]],13,0),0)</f>
        <v>0</v>
      </c>
      <c r="T880" s="45">
        <f>IFERROR(VLOOKUP(R880,Table1[[ct2]:[Giá]],14,0),Table01[[#This Row],[ĐƠN GIÁ]])</f>
        <v>0</v>
      </c>
      <c r="U880" s="45">
        <f t="shared" si="55"/>
        <v>0</v>
      </c>
      <c r="V880" s="32">
        <f t="shared" si="56"/>
        <v>0</v>
      </c>
      <c r="W880" s="45">
        <f>Table01[[#This Row],[THÀNH TIỀN FAST]]-Table01[[#This Row],[THÀNH TIỀN]]</f>
        <v>0</v>
      </c>
      <c r="X880" s="46" t="b">
        <f>Table01[[#This Row],[ĐG FAST]]=Table01[[#This Row],[ĐƠN GIÁ]]</f>
        <v>1</v>
      </c>
      <c r="Y880" s="47" t="b">
        <f>Table01[[#This Row],[THÀNH TIỀN FAST]]=Table01[[#This Row],[THÀNH TIỀN]]</f>
        <v>1</v>
      </c>
      <c r="Z880" s="48"/>
    </row>
    <row r="881" spans="13:26" x14ac:dyDescent="0.2">
      <c r="M881" s="55">
        <f t="shared" si="53"/>
        <v>0</v>
      </c>
      <c r="N881" s="21" t="e">
        <f>VLOOKUP(I881,'MÃ '!$A$2:$E$1048576,4,0)</f>
        <v>#N/A</v>
      </c>
      <c r="O881" s="21" t="e">
        <f>VLOOKUP(I881,'MÃ '!$A$2:$E$1048576,5,0)</f>
        <v>#N/A</v>
      </c>
      <c r="P881" s="21" t="str">
        <f t="shared" si="54"/>
        <v>TSG01</v>
      </c>
      <c r="Q881" s="21" t="e">
        <f>DAY(Table01[[#This Row],[NGÀY]])&amp;Table01[[#This Row],[TSG01]]&amp;Table01[[#This Row],[MÃ FAST]]</f>
        <v>#N/A</v>
      </c>
      <c r="R881" s="21" t="e">
        <f>COUNTIF($Q$7:Q881,Q881)&amp;Q881</f>
        <v>#N/A</v>
      </c>
      <c r="S881" s="44">
        <f>IFERROR(VLOOKUP(R881,Table1[[ct2]:[Số lượng]],13,0),0)</f>
        <v>0</v>
      </c>
      <c r="T881" s="45">
        <f>IFERROR(VLOOKUP(R881,Table1[[ct2]:[Giá]],14,0),Table01[[#This Row],[ĐƠN GIÁ]])</f>
        <v>0</v>
      </c>
      <c r="U881" s="45">
        <f t="shared" si="55"/>
        <v>0</v>
      </c>
      <c r="V881" s="32">
        <f t="shared" si="56"/>
        <v>0</v>
      </c>
      <c r="W881" s="45">
        <f>Table01[[#This Row],[THÀNH TIỀN FAST]]-Table01[[#This Row],[THÀNH TIỀN]]</f>
        <v>0</v>
      </c>
      <c r="X881" s="46" t="b">
        <f>Table01[[#This Row],[ĐG FAST]]=Table01[[#This Row],[ĐƠN GIÁ]]</f>
        <v>1</v>
      </c>
      <c r="Y881" s="47" t="b">
        <f>Table01[[#This Row],[THÀNH TIỀN FAST]]=Table01[[#This Row],[THÀNH TIỀN]]</f>
        <v>1</v>
      </c>
      <c r="Z881" s="48"/>
    </row>
    <row r="882" spans="13:26" x14ac:dyDescent="0.2">
      <c r="M882" s="55">
        <f t="shared" si="53"/>
        <v>0</v>
      </c>
      <c r="N882" s="21" t="e">
        <f>VLOOKUP(I882,'MÃ '!$A$2:$E$1048576,4,0)</f>
        <v>#N/A</v>
      </c>
      <c r="O882" s="21" t="e">
        <f>VLOOKUP(I882,'MÃ '!$A$2:$E$1048576,5,0)</f>
        <v>#N/A</v>
      </c>
      <c r="P882" s="21" t="str">
        <f t="shared" si="54"/>
        <v>TSG01</v>
      </c>
      <c r="Q882" s="21" t="e">
        <f>DAY(Table01[[#This Row],[NGÀY]])&amp;Table01[[#This Row],[TSG01]]&amp;Table01[[#This Row],[MÃ FAST]]</f>
        <v>#N/A</v>
      </c>
      <c r="R882" s="21" t="e">
        <f>COUNTIF($Q$7:Q882,Q882)&amp;Q882</f>
        <v>#N/A</v>
      </c>
      <c r="S882" s="44">
        <f>IFERROR(VLOOKUP(R882,Table1[[ct2]:[Số lượng]],13,0),0)</f>
        <v>0</v>
      </c>
      <c r="T882" s="45">
        <f>IFERROR(VLOOKUP(R882,Table1[[ct2]:[Giá]],14,0),Table01[[#This Row],[ĐƠN GIÁ]])</f>
        <v>0</v>
      </c>
      <c r="U882" s="45">
        <f t="shared" si="55"/>
        <v>0</v>
      </c>
      <c r="V882" s="32">
        <f t="shared" si="56"/>
        <v>0</v>
      </c>
      <c r="W882" s="45">
        <f>Table01[[#This Row],[THÀNH TIỀN FAST]]-Table01[[#This Row],[THÀNH TIỀN]]</f>
        <v>0</v>
      </c>
      <c r="X882" s="46" t="b">
        <f>Table01[[#This Row],[ĐG FAST]]=Table01[[#This Row],[ĐƠN GIÁ]]</f>
        <v>1</v>
      </c>
      <c r="Y882" s="47" t="b">
        <f>Table01[[#This Row],[THÀNH TIỀN FAST]]=Table01[[#This Row],[THÀNH TIỀN]]</f>
        <v>1</v>
      </c>
      <c r="Z882" s="48"/>
    </row>
    <row r="883" spans="13:26" x14ac:dyDescent="0.2">
      <c r="M883" s="55">
        <f t="shared" si="53"/>
        <v>0</v>
      </c>
      <c r="N883" s="21" t="e">
        <f>VLOOKUP(I883,'MÃ '!$A$2:$E$1048576,4,0)</f>
        <v>#N/A</v>
      </c>
      <c r="O883" s="21" t="e">
        <f>VLOOKUP(I883,'MÃ '!$A$2:$E$1048576,5,0)</f>
        <v>#N/A</v>
      </c>
      <c r="P883" s="21" t="str">
        <f t="shared" si="54"/>
        <v>TSG01</v>
      </c>
      <c r="Q883" s="21" t="e">
        <f>DAY(Table01[[#This Row],[NGÀY]])&amp;Table01[[#This Row],[TSG01]]&amp;Table01[[#This Row],[MÃ FAST]]</f>
        <v>#N/A</v>
      </c>
      <c r="R883" s="21" t="e">
        <f>COUNTIF($Q$7:Q883,Q883)&amp;Q883</f>
        <v>#N/A</v>
      </c>
      <c r="S883" s="44">
        <f>IFERROR(VLOOKUP(R883,Table1[[ct2]:[Số lượng]],13,0),0)</f>
        <v>0</v>
      </c>
      <c r="T883" s="45">
        <f>IFERROR(VLOOKUP(R883,Table1[[ct2]:[Giá]],14,0),Table01[[#This Row],[ĐƠN GIÁ]])</f>
        <v>0</v>
      </c>
      <c r="U883" s="45">
        <f t="shared" si="55"/>
        <v>0</v>
      </c>
      <c r="V883" s="32">
        <f t="shared" si="56"/>
        <v>0</v>
      </c>
      <c r="W883" s="45">
        <f>Table01[[#This Row],[THÀNH TIỀN FAST]]-Table01[[#This Row],[THÀNH TIỀN]]</f>
        <v>0</v>
      </c>
      <c r="X883" s="46" t="b">
        <f>Table01[[#This Row],[ĐG FAST]]=Table01[[#This Row],[ĐƠN GIÁ]]</f>
        <v>1</v>
      </c>
      <c r="Y883" s="47" t="b">
        <f>Table01[[#This Row],[THÀNH TIỀN FAST]]=Table01[[#This Row],[THÀNH TIỀN]]</f>
        <v>1</v>
      </c>
      <c r="Z883" s="48"/>
    </row>
    <row r="884" spans="13:26" x14ac:dyDescent="0.2">
      <c r="M884" s="55">
        <f t="shared" si="53"/>
        <v>0</v>
      </c>
      <c r="N884" s="21" t="e">
        <f>VLOOKUP(I884,'MÃ '!$A$2:$E$1048576,4,0)</f>
        <v>#N/A</v>
      </c>
      <c r="O884" s="21" t="e">
        <f>VLOOKUP(I884,'MÃ '!$A$2:$E$1048576,5,0)</f>
        <v>#N/A</v>
      </c>
      <c r="P884" s="21" t="str">
        <f t="shared" si="54"/>
        <v>TSG01</v>
      </c>
      <c r="Q884" s="21" t="e">
        <f>DAY(Table01[[#This Row],[NGÀY]])&amp;Table01[[#This Row],[TSG01]]&amp;Table01[[#This Row],[MÃ FAST]]</f>
        <v>#N/A</v>
      </c>
      <c r="R884" s="21" t="e">
        <f>COUNTIF($Q$7:Q884,Q884)&amp;Q884</f>
        <v>#N/A</v>
      </c>
      <c r="S884" s="44">
        <f>IFERROR(VLOOKUP(R884,Table1[[ct2]:[Số lượng]],13,0),0)</f>
        <v>0</v>
      </c>
      <c r="T884" s="45">
        <f>IFERROR(VLOOKUP(R884,Table1[[ct2]:[Giá]],14,0),Table01[[#This Row],[ĐƠN GIÁ]])</f>
        <v>0</v>
      </c>
      <c r="U884" s="45">
        <f t="shared" si="55"/>
        <v>0</v>
      </c>
      <c r="V884" s="32">
        <f t="shared" si="56"/>
        <v>0</v>
      </c>
      <c r="W884" s="45">
        <f>Table01[[#This Row],[THÀNH TIỀN FAST]]-Table01[[#This Row],[THÀNH TIỀN]]</f>
        <v>0</v>
      </c>
      <c r="X884" s="46" t="b">
        <f>Table01[[#This Row],[ĐG FAST]]=Table01[[#This Row],[ĐƠN GIÁ]]</f>
        <v>1</v>
      </c>
      <c r="Y884" s="47" t="b">
        <f>Table01[[#This Row],[THÀNH TIỀN FAST]]=Table01[[#This Row],[THÀNH TIỀN]]</f>
        <v>1</v>
      </c>
      <c r="Z884" s="48"/>
    </row>
    <row r="885" spans="13:26" x14ac:dyDescent="0.2">
      <c r="M885" s="55">
        <f t="shared" si="53"/>
        <v>0</v>
      </c>
      <c r="N885" s="21" t="e">
        <f>VLOOKUP(I885,'MÃ '!$A$2:$E$1048576,4,0)</f>
        <v>#N/A</v>
      </c>
      <c r="O885" s="21" t="e">
        <f>VLOOKUP(I885,'MÃ '!$A$2:$E$1048576,5,0)</f>
        <v>#N/A</v>
      </c>
      <c r="P885" s="21" t="str">
        <f t="shared" si="54"/>
        <v>TSG01</v>
      </c>
      <c r="Q885" s="21" t="e">
        <f>DAY(Table01[[#This Row],[NGÀY]])&amp;Table01[[#This Row],[TSG01]]&amp;Table01[[#This Row],[MÃ FAST]]</f>
        <v>#N/A</v>
      </c>
      <c r="R885" s="21" t="e">
        <f>COUNTIF($Q$7:Q885,Q885)&amp;Q885</f>
        <v>#N/A</v>
      </c>
      <c r="S885" s="44">
        <f>IFERROR(VLOOKUP(R885,Table1[[ct2]:[Số lượng]],13,0),0)</f>
        <v>0</v>
      </c>
      <c r="T885" s="45">
        <f>IFERROR(VLOOKUP(R885,Table1[[ct2]:[Giá]],14,0),Table01[[#This Row],[ĐƠN GIÁ]])</f>
        <v>0</v>
      </c>
      <c r="U885" s="45">
        <f t="shared" si="55"/>
        <v>0</v>
      </c>
      <c r="V885" s="32">
        <f t="shared" si="56"/>
        <v>0</v>
      </c>
      <c r="W885" s="45">
        <f>Table01[[#This Row],[THÀNH TIỀN FAST]]-Table01[[#This Row],[THÀNH TIỀN]]</f>
        <v>0</v>
      </c>
      <c r="X885" s="46" t="b">
        <f>Table01[[#This Row],[ĐG FAST]]=Table01[[#This Row],[ĐƠN GIÁ]]</f>
        <v>1</v>
      </c>
      <c r="Y885" s="47" t="b">
        <f>Table01[[#This Row],[THÀNH TIỀN FAST]]=Table01[[#This Row],[THÀNH TIỀN]]</f>
        <v>1</v>
      </c>
      <c r="Z885" s="48"/>
    </row>
    <row r="886" spans="13:26" x14ac:dyDescent="0.2">
      <c r="M886" s="55">
        <f t="shared" si="53"/>
        <v>0</v>
      </c>
      <c r="N886" s="21" t="e">
        <f>VLOOKUP(I886,'MÃ '!$A$2:$E$1048576,4,0)</f>
        <v>#N/A</v>
      </c>
      <c r="O886" s="21" t="e">
        <f>VLOOKUP(I886,'MÃ '!$A$2:$E$1048576,5,0)</f>
        <v>#N/A</v>
      </c>
      <c r="P886" s="21" t="str">
        <f t="shared" si="54"/>
        <v>TSG01</v>
      </c>
      <c r="Q886" s="21" t="e">
        <f>DAY(Table01[[#This Row],[NGÀY]])&amp;Table01[[#This Row],[TSG01]]&amp;Table01[[#This Row],[MÃ FAST]]</f>
        <v>#N/A</v>
      </c>
      <c r="R886" s="21" t="e">
        <f>COUNTIF($Q$7:Q886,Q886)&amp;Q886</f>
        <v>#N/A</v>
      </c>
      <c r="S886" s="44">
        <f>IFERROR(VLOOKUP(R886,Table1[[ct2]:[Số lượng]],13,0),0)</f>
        <v>0</v>
      </c>
      <c r="T886" s="45">
        <f>IFERROR(VLOOKUP(R886,Table1[[ct2]:[Giá]],14,0),Table01[[#This Row],[ĐƠN GIÁ]])</f>
        <v>0</v>
      </c>
      <c r="U886" s="45">
        <f t="shared" si="55"/>
        <v>0</v>
      </c>
      <c r="V886" s="32">
        <f t="shared" si="56"/>
        <v>0</v>
      </c>
      <c r="W886" s="45">
        <f>Table01[[#This Row],[THÀNH TIỀN FAST]]-Table01[[#This Row],[THÀNH TIỀN]]</f>
        <v>0</v>
      </c>
      <c r="X886" s="46" t="b">
        <f>Table01[[#This Row],[ĐG FAST]]=Table01[[#This Row],[ĐƠN GIÁ]]</f>
        <v>1</v>
      </c>
      <c r="Y886" s="47" t="b">
        <f>Table01[[#This Row],[THÀNH TIỀN FAST]]=Table01[[#This Row],[THÀNH TIỀN]]</f>
        <v>1</v>
      </c>
      <c r="Z886" s="48"/>
    </row>
    <row r="887" spans="13:26" x14ac:dyDescent="0.2">
      <c r="M887" s="55">
        <f t="shared" si="53"/>
        <v>0</v>
      </c>
      <c r="N887" s="21" t="e">
        <f>VLOOKUP(I887,'MÃ '!$A$2:$E$1048576,4,0)</f>
        <v>#N/A</v>
      </c>
      <c r="O887" s="21" t="e">
        <f>VLOOKUP(I887,'MÃ '!$A$2:$E$1048576,5,0)</f>
        <v>#N/A</v>
      </c>
      <c r="P887" s="21" t="str">
        <f t="shared" si="54"/>
        <v>TSG01</v>
      </c>
      <c r="Q887" s="21" t="e">
        <f>DAY(Table01[[#This Row],[NGÀY]])&amp;Table01[[#This Row],[TSG01]]&amp;Table01[[#This Row],[MÃ FAST]]</f>
        <v>#N/A</v>
      </c>
      <c r="R887" s="21" t="e">
        <f>COUNTIF($Q$7:Q887,Q887)&amp;Q887</f>
        <v>#N/A</v>
      </c>
      <c r="S887" s="44">
        <f>IFERROR(VLOOKUP(R887,Table1[[ct2]:[Số lượng]],13,0),0)</f>
        <v>0</v>
      </c>
      <c r="T887" s="45">
        <f>IFERROR(VLOOKUP(R887,Table1[[ct2]:[Giá]],14,0),Table01[[#This Row],[ĐƠN GIÁ]])</f>
        <v>0</v>
      </c>
      <c r="U887" s="45">
        <f t="shared" si="55"/>
        <v>0</v>
      </c>
      <c r="V887" s="32">
        <f t="shared" si="56"/>
        <v>0</v>
      </c>
      <c r="W887" s="45">
        <f>Table01[[#This Row],[THÀNH TIỀN FAST]]-Table01[[#This Row],[THÀNH TIỀN]]</f>
        <v>0</v>
      </c>
      <c r="X887" s="46" t="b">
        <f>Table01[[#This Row],[ĐG FAST]]=Table01[[#This Row],[ĐƠN GIÁ]]</f>
        <v>1</v>
      </c>
      <c r="Y887" s="47" t="b">
        <f>Table01[[#This Row],[THÀNH TIỀN FAST]]=Table01[[#This Row],[THÀNH TIỀN]]</f>
        <v>1</v>
      </c>
      <c r="Z887" s="48"/>
    </row>
    <row r="888" spans="13:26" x14ac:dyDescent="0.2">
      <c r="M888" s="55">
        <f t="shared" si="53"/>
        <v>0</v>
      </c>
      <c r="N888" s="21" t="e">
        <f>VLOOKUP(I888,'MÃ '!$A$2:$E$1048576,4,0)</f>
        <v>#N/A</v>
      </c>
      <c r="O888" s="21" t="e">
        <f>VLOOKUP(I888,'MÃ '!$A$2:$E$1048576,5,0)</f>
        <v>#N/A</v>
      </c>
      <c r="P888" s="21" t="str">
        <f t="shared" si="54"/>
        <v>TSG01</v>
      </c>
      <c r="Q888" s="21" t="e">
        <f>DAY(Table01[[#This Row],[NGÀY]])&amp;Table01[[#This Row],[TSG01]]&amp;Table01[[#This Row],[MÃ FAST]]</f>
        <v>#N/A</v>
      </c>
      <c r="R888" s="21" t="e">
        <f>COUNTIF($Q$7:Q888,Q888)&amp;Q888</f>
        <v>#N/A</v>
      </c>
      <c r="S888" s="44">
        <f>IFERROR(VLOOKUP(R888,Table1[[ct2]:[Số lượng]],13,0),0)</f>
        <v>0</v>
      </c>
      <c r="T888" s="45">
        <f>IFERROR(VLOOKUP(R888,Table1[[ct2]:[Giá]],14,0),Table01[[#This Row],[ĐƠN GIÁ]])</f>
        <v>0</v>
      </c>
      <c r="U888" s="45">
        <f t="shared" si="55"/>
        <v>0</v>
      </c>
      <c r="V888" s="32">
        <f t="shared" si="56"/>
        <v>0</v>
      </c>
      <c r="W888" s="45">
        <f>Table01[[#This Row],[THÀNH TIỀN FAST]]-Table01[[#This Row],[THÀNH TIỀN]]</f>
        <v>0</v>
      </c>
      <c r="X888" s="46" t="b">
        <f>Table01[[#This Row],[ĐG FAST]]=Table01[[#This Row],[ĐƠN GIÁ]]</f>
        <v>1</v>
      </c>
      <c r="Y888" s="47" t="b">
        <f>Table01[[#This Row],[THÀNH TIỀN FAST]]=Table01[[#This Row],[THÀNH TIỀN]]</f>
        <v>1</v>
      </c>
      <c r="Z888" s="48"/>
    </row>
    <row r="889" spans="13:26" x14ac:dyDescent="0.2">
      <c r="M889" s="55">
        <f t="shared" si="53"/>
        <v>0</v>
      </c>
      <c r="N889" s="21" t="e">
        <f>VLOOKUP(I889,'MÃ '!$A$2:$E$1048576,4,0)</f>
        <v>#N/A</v>
      </c>
      <c r="O889" s="21" t="e">
        <f>VLOOKUP(I889,'MÃ '!$A$2:$E$1048576,5,0)</f>
        <v>#N/A</v>
      </c>
      <c r="P889" s="21" t="str">
        <f t="shared" si="54"/>
        <v>TSG01</v>
      </c>
      <c r="Q889" s="21" t="e">
        <f>DAY(Table01[[#This Row],[NGÀY]])&amp;Table01[[#This Row],[TSG01]]&amp;Table01[[#This Row],[MÃ FAST]]</f>
        <v>#N/A</v>
      </c>
      <c r="R889" s="21" t="e">
        <f>COUNTIF($Q$7:Q889,Q889)&amp;Q889</f>
        <v>#N/A</v>
      </c>
      <c r="S889" s="44">
        <f>IFERROR(VLOOKUP(R889,Table1[[ct2]:[Số lượng]],13,0),0)</f>
        <v>0</v>
      </c>
      <c r="T889" s="45">
        <f>IFERROR(VLOOKUP(R889,Table1[[ct2]:[Giá]],14,0),Table01[[#This Row],[ĐƠN GIÁ]])</f>
        <v>0</v>
      </c>
      <c r="U889" s="45">
        <f t="shared" si="55"/>
        <v>0</v>
      </c>
      <c r="V889" s="32">
        <f t="shared" si="56"/>
        <v>0</v>
      </c>
      <c r="W889" s="45">
        <f>Table01[[#This Row],[THÀNH TIỀN FAST]]-Table01[[#This Row],[THÀNH TIỀN]]</f>
        <v>0</v>
      </c>
      <c r="X889" s="46" t="b">
        <f>Table01[[#This Row],[ĐG FAST]]=Table01[[#This Row],[ĐƠN GIÁ]]</f>
        <v>1</v>
      </c>
      <c r="Y889" s="47" t="b">
        <f>Table01[[#This Row],[THÀNH TIỀN FAST]]=Table01[[#This Row],[THÀNH TIỀN]]</f>
        <v>1</v>
      </c>
      <c r="Z889" s="48"/>
    </row>
    <row r="890" spans="13:26" x14ac:dyDescent="0.2">
      <c r="M890" s="55">
        <f t="shared" si="53"/>
        <v>0</v>
      </c>
      <c r="N890" s="21" t="e">
        <f>VLOOKUP(I890,'MÃ '!$A$2:$E$1048576,4,0)</f>
        <v>#N/A</v>
      </c>
      <c r="O890" s="21" t="e">
        <f>VLOOKUP(I890,'MÃ '!$A$2:$E$1048576,5,0)</f>
        <v>#N/A</v>
      </c>
      <c r="P890" s="21" t="str">
        <f t="shared" si="54"/>
        <v>TSG01</v>
      </c>
      <c r="Q890" s="21" t="e">
        <f>DAY(Table01[[#This Row],[NGÀY]])&amp;Table01[[#This Row],[TSG01]]&amp;Table01[[#This Row],[MÃ FAST]]</f>
        <v>#N/A</v>
      </c>
      <c r="R890" s="21" t="e">
        <f>COUNTIF($Q$7:Q890,Q890)&amp;Q890</f>
        <v>#N/A</v>
      </c>
      <c r="S890" s="44">
        <f>IFERROR(VLOOKUP(R890,Table1[[ct2]:[Số lượng]],13,0),0)</f>
        <v>0</v>
      </c>
      <c r="T890" s="45">
        <f>IFERROR(VLOOKUP(R890,Table1[[ct2]:[Giá]],14,0),Table01[[#This Row],[ĐƠN GIÁ]])</f>
        <v>0</v>
      </c>
      <c r="U890" s="45">
        <f t="shared" si="55"/>
        <v>0</v>
      </c>
      <c r="V890" s="32">
        <f t="shared" si="56"/>
        <v>0</v>
      </c>
      <c r="W890" s="45">
        <f>Table01[[#This Row],[THÀNH TIỀN FAST]]-Table01[[#This Row],[THÀNH TIỀN]]</f>
        <v>0</v>
      </c>
      <c r="X890" s="46" t="b">
        <f>Table01[[#This Row],[ĐG FAST]]=Table01[[#This Row],[ĐƠN GIÁ]]</f>
        <v>1</v>
      </c>
      <c r="Y890" s="47" t="b">
        <f>Table01[[#This Row],[THÀNH TIỀN FAST]]=Table01[[#This Row],[THÀNH TIỀN]]</f>
        <v>1</v>
      </c>
      <c r="Z890" s="48"/>
    </row>
    <row r="891" spans="13:26" x14ac:dyDescent="0.2">
      <c r="M891" s="55">
        <f t="shared" si="53"/>
        <v>0</v>
      </c>
      <c r="N891" s="21" t="e">
        <f>VLOOKUP(I891,'MÃ '!$A$2:$E$1048576,4,0)</f>
        <v>#N/A</v>
      </c>
      <c r="O891" s="21" t="e">
        <f>VLOOKUP(I891,'MÃ '!$A$2:$E$1048576,5,0)</f>
        <v>#N/A</v>
      </c>
      <c r="P891" s="21" t="str">
        <f t="shared" si="54"/>
        <v>TSG01</v>
      </c>
      <c r="Q891" s="21" t="e">
        <f>DAY(Table01[[#This Row],[NGÀY]])&amp;Table01[[#This Row],[TSG01]]&amp;Table01[[#This Row],[MÃ FAST]]</f>
        <v>#N/A</v>
      </c>
      <c r="R891" s="21" t="e">
        <f>COUNTIF($Q$7:Q891,Q891)&amp;Q891</f>
        <v>#N/A</v>
      </c>
      <c r="S891" s="44">
        <f>IFERROR(VLOOKUP(R891,Table1[[ct2]:[Số lượng]],13,0),0)</f>
        <v>0</v>
      </c>
      <c r="T891" s="45">
        <f>IFERROR(VLOOKUP(R891,Table1[[ct2]:[Giá]],14,0),Table01[[#This Row],[ĐƠN GIÁ]])</f>
        <v>0</v>
      </c>
      <c r="U891" s="45">
        <f t="shared" si="55"/>
        <v>0</v>
      </c>
      <c r="V891" s="32">
        <f t="shared" si="56"/>
        <v>0</v>
      </c>
      <c r="W891" s="45">
        <f>Table01[[#This Row],[THÀNH TIỀN FAST]]-Table01[[#This Row],[THÀNH TIỀN]]</f>
        <v>0</v>
      </c>
      <c r="X891" s="46" t="b">
        <f>Table01[[#This Row],[ĐG FAST]]=Table01[[#This Row],[ĐƠN GIÁ]]</f>
        <v>1</v>
      </c>
      <c r="Y891" s="47" t="b">
        <f>Table01[[#This Row],[THÀNH TIỀN FAST]]=Table01[[#This Row],[THÀNH TIỀN]]</f>
        <v>1</v>
      </c>
      <c r="Z891" s="48"/>
    </row>
    <row r="892" spans="13:26" x14ac:dyDescent="0.2">
      <c r="M892" s="55">
        <f t="shared" si="53"/>
        <v>0</v>
      </c>
      <c r="N892" s="21" t="e">
        <f>VLOOKUP(I892,'MÃ '!$A$2:$E$1048576,4,0)</f>
        <v>#N/A</v>
      </c>
      <c r="O892" s="21" t="e">
        <f>VLOOKUP(I892,'MÃ '!$A$2:$E$1048576,5,0)</f>
        <v>#N/A</v>
      </c>
      <c r="P892" s="21" t="str">
        <f t="shared" si="54"/>
        <v>TSG01</v>
      </c>
      <c r="Q892" s="21" t="e">
        <f>DAY(Table01[[#This Row],[NGÀY]])&amp;Table01[[#This Row],[TSG01]]&amp;Table01[[#This Row],[MÃ FAST]]</f>
        <v>#N/A</v>
      </c>
      <c r="R892" s="21" t="e">
        <f>COUNTIF($Q$7:Q892,Q892)&amp;Q892</f>
        <v>#N/A</v>
      </c>
      <c r="S892" s="44">
        <f>IFERROR(VLOOKUP(R892,Table1[[ct2]:[Số lượng]],13,0),0)</f>
        <v>0</v>
      </c>
      <c r="T892" s="45">
        <f>IFERROR(VLOOKUP(R892,Table1[[ct2]:[Giá]],14,0),Table01[[#This Row],[ĐƠN GIÁ]])</f>
        <v>0</v>
      </c>
      <c r="U892" s="45">
        <f t="shared" si="55"/>
        <v>0</v>
      </c>
      <c r="V892" s="32">
        <f t="shared" si="56"/>
        <v>0</v>
      </c>
      <c r="W892" s="45">
        <f>Table01[[#This Row],[THÀNH TIỀN FAST]]-Table01[[#This Row],[THÀNH TIỀN]]</f>
        <v>0</v>
      </c>
      <c r="X892" s="46" t="b">
        <f>Table01[[#This Row],[ĐG FAST]]=Table01[[#This Row],[ĐƠN GIÁ]]</f>
        <v>1</v>
      </c>
      <c r="Y892" s="47" t="b">
        <f>Table01[[#This Row],[THÀNH TIỀN FAST]]=Table01[[#This Row],[THÀNH TIỀN]]</f>
        <v>1</v>
      </c>
      <c r="Z892" s="48"/>
    </row>
    <row r="893" spans="13:26" x14ac:dyDescent="0.2">
      <c r="M893" s="55">
        <f t="shared" si="53"/>
        <v>0</v>
      </c>
      <c r="N893" s="21" t="e">
        <f>VLOOKUP(I893,'MÃ '!$A$2:$E$1048576,4,0)</f>
        <v>#N/A</v>
      </c>
      <c r="O893" s="21" t="e">
        <f>VLOOKUP(I893,'MÃ '!$A$2:$E$1048576,5,0)</f>
        <v>#N/A</v>
      </c>
      <c r="P893" s="21" t="str">
        <f t="shared" si="54"/>
        <v>TSG01</v>
      </c>
      <c r="Q893" s="21" t="e">
        <f>DAY(Table01[[#This Row],[NGÀY]])&amp;Table01[[#This Row],[TSG01]]&amp;Table01[[#This Row],[MÃ FAST]]</f>
        <v>#N/A</v>
      </c>
      <c r="R893" s="21" t="e">
        <f>COUNTIF($Q$7:Q893,Q893)&amp;Q893</f>
        <v>#N/A</v>
      </c>
      <c r="S893" s="44">
        <f>IFERROR(VLOOKUP(R893,Table1[[ct2]:[Số lượng]],13,0),0)</f>
        <v>0</v>
      </c>
      <c r="T893" s="45">
        <f>IFERROR(VLOOKUP(R893,Table1[[ct2]:[Giá]],14,0),Table01[[#This Row],[ĐƠN GIÁ]])</f>
        <v>0</v>
      </c>
      <c r="U893" s="45">
        <f t="shared" si="55"/>
        <v>0</v>
      </c>
      <c r="V893" s="32">
        <f t="shared" si="56"/>
        <v>0</v>
      </c>
      <c r="W893" s="45">
        <f>Table01[[#This Row],[THÀNH TIỀN FAST]]-Table01[[#This Row],[THÀNH TIỀN]]</f>
        <v>0</v>
      </c>
      <c r="X893" s="46" t="b">
        <f>Table01[[#This Row],[ĐG FAST]]=Table01[[#This Row],[ĐƠN GIÁ]]</f>
        <v>1</v>
      </c>
      <c r="Y893" s="47" t="b">
        <f>Table01[[#This Row],[THÀNH TIỀN FAST]]=Table01[[#This Row],[THÀNH TIỀN]]</f>
        <v>1</v>
      </c>
      <c r="Z893" s="48"/>
    </row>
    <row r="894" spans="13:26" x14ac:dyDescent="0.2">
      <c r="M894" s="55">
        <f t="shared" si="53"/>
        <v>0</v>
      </c>
      <c r="N894" s="21" t="e">
        <f>VLOOKUP(I894,'MÃ '!$A$2:$E$1048576,4,0)</f>
        <v>#N/A</v>
      </c>
      <c r="O894" s="21" t="e">
        <f>VLOOKUP(I894,'MÃ '!$A$2:$E$1048576,5,0)</f>
        <v>#N/A</v>
      </c>
      <c r="P894" s="21" t="str">
        <f t="shared" si="54"/>
        <v>TSG01</v>
      </c>
      <c r="Q894" s="21" t="e">
        <f>DAY(Table01[[#This Row],[NGÀY]])&amp;Table01[[#This Row],[TSG01]]&amp;Table01[[#This Row],[MÃ FAST]]</f>
        <v>#N/A</v>
      </c>
      <c r="R894" s="21" t="e">
        <f>COUNTIF($Q$7:Q894,Q894)&amp;Q894</f>
        <v>#N/A</v>
      </c>
      <c r="S894" s="44">
        <f>IFERROR(VLOOKUP(R894,Table1[[ct2]:[Số lượng]],13,0),0)</f>
        <v>0</v>
      </c>
      <c r="T894" s="45">
        <f>IFERROR(VLOOKUP(R894,Table1[[ct2]:[Giá]],14,0),Table01[[#This Row],[ĐƠN GIÁ]])</f>
        <v>0</v>
      </c>
      <c r="U894" s="45">
        <f t="shared" si="55"/>
        <v>0</v>
      </c>
      <c r="V894" s="32">
        <f t="shared" si="56"/>
        <v>0</v>
      </c>
      <c r="W894" s="45">
        <f>Table01[[#This Row],[THÀNH TIỀN FAST]]-Table01[[#This Row],[THÀNH TIỀN]]</f>
        <v>0</v>
      </c>
      <c r="X894" s="46" t="b">
        <f>Table01[[#This Row],[ĐG FAST]]=Table01[[#This Row],[ĐƠN GIÁ]]</f>
        <v>1</v>
      </c>
      <c r="Y894" s="47" t="b">
        <f>Table01[[#This Row],[THÀNH TIỀN FAST]]=Table01[[#This Row],[THÀNH TIỀN]]</f>
        <v>1</v>
      </c>
      <c r="Z894" s="48"/>
    </row>
    <row r="895" spans="13:26" x14ac:dyDescent="0.2">
      <c r="M895" s="55">
        <f t="shared" si="53"/>
        <v>0</v>
      </c>
      <c r="N895" s="21" t="e">
        <f>VLOOKUP(I895,'MÃ '!$A$2:$E$1048576,4,0)</f>
        <v>#N/A</v>
      </c>
      <c r="O895" s="21" t="e">
        <f>VLOOKUP(I895,'MÃ '!$A$2:$E$1048576,5,0)</f>
        <v>#N/A</v>
      </c>
      <c r="P895" s="21" t="str">
        <f t="shared" si="54"/>
        <v>TSG01</v>
      </c>
      <c r="Q895" s="21" t="e">
        <f>DAY(Table01[[#This Row],[NGÀY]])&amp;Table01[[#This Row],[TSG01]]&amp;Table01[[#This Row],[MÃ FAST]]</f>
        <v>#N/A</v>
      </c>
      <c r="R895" s="21" t="e">
        <f>COUNTIF($Q$7:Q895,Q895)&amp;Q895</f>
        <v>#N/A</v>
      </c>
      <c r="S895" s="44">
        <f>IFERROR(VLOOKUP(R895,Table1[[ct2]:[Số lượng]],13,0),0)</f>
        <v>0</v>
      </c>
      <c r="T895" s="45">
        <f>IFERROR(VLOOKUP(R895,Table1[[ct2]:[Giá]],14,0),Table01[[#This Row],[ĐƠN GIÁ]])</f>
        <v>0</v>
      </c>
      <c r="U895" s="45">
        <f t="shared" si="55"/>
        <v>0</v>
      </c>
      <c r="V895" s="32">
        <f t="shared" si="56"/>
        <v>0</v>
      </c>
      <c r="W895" s="45">
        <f>Table01[[#This Row],[THÀNH TIỀN FAST]]-Table01[[#This Row],[THÀNH TIỀN]]</f>
        <v>0</v>
      </c>
      <c r="X895" s="46" t="b">
        <f>Table01[[#This Row],[ĐG FAST]]=Table01[[#This Row],[ĐƠN GIÁ]]</f>
        <v>1</v>
      </c>
      <c r="Y895" s="47" t="b">
        <f>Table01[[#This Row],[THÀNH TIỀN FAST]]=Table01[[#This Row],[THÀNH TIỀN]]</f>
        <v>1</v>
      </c>
      <c r="Z895" s="48"/>
    </row>
    <row r="896" spans="13:26" x14ac:dyDescent="0.2">
      <c r="M896" s="55">
        <f t="shared" si="53"/>
        <v>0</v>
      </c>
      <c r="N896" s="21" t="e">
        <f>VLOOKUP(I896,'MÃ '!$A$2:$E$1048576,4,0)</f>
        <v>#N/A</v>
      </c>
      <c r="O896" s="21" t="e">
        <f>VLOOKUP(I896,'MÃ '!$A$2:$E$1048576,5,0)</f>
        <v>#N/A</v>
      </c>
      <c r="P896" s="21" t="str">
        <f t="shared" si="54"/>
        <v>TSG01</v>
      </c>
      <c r="Q896" s="21" t="e">
        <f>DAY(Table01[[#This Row],[NGÀY]])&amp;Table01[[#This Row],[TSG01]]&amp;Table01[[#This Row],[MÃ FAST]]</f>
        <v>#N/A</v>
      </c>
      <c r="R896" s="21" t="e">
        <f>COUNTIF($Q$7:Q896,Q896)&amp;Q896</f>
        <v>#N/A</v>
      </c>
      <c r="S896" s="44">
        <f>IFERROR(VLOOKUP(R896,Table1[[ct2]:[Số lượng]],13,0),0)</f>
        <v>0</v>
      </c>
      <c r="T896" s="45">
        <f>IFERROR(VLOOKUP(R896,Table1[[ct2]:[Giá]],14,0),Table01[[#This Row],[ĐƠN GIÁ]])</f>
        <v>0</v>
      </c>
      <c r="U896" s="45">
        <f t="shared" si="55"/>
        <v>0</v>
      </c>
      <c r="V896" s="32">
        <f t="shared" si="56"/>
        <v>0</v>
      </c>
      <c r="W896" s="45">
        <f>Table01[[#This Row],[THÀNH TIỀN FAST]]-Table01[[#This Row],[THÀNH TIỀN]]</f>
        <v>0</v>
      </c>
      <c r="X896" s="46" t="b">
        <f>Table01[[#This Row],[ĐG FAST]]=Table01[[#This Row],[ĐƠN GIÁ]]</f>
        <v>1</v>
      </c>
      <c r="Y896" s="47" t="b">
        <f>Table01[[#This Row],[THÀNH TIỀN FAST]]=Table01[[#This Row],[THÀNH TIỀN]]</f>
        <v>1</v>
      </c>
      <c r="Z896" s="48"/>
    </row>
    <row r="897" spans="13:26" x14ac:dyDescent="0.2">
      <c r="M897" s="55">
        <f t="shared" si="53"/>
        <v>0</v>
      </c>
      <c r="N897" s="21" t="e">
        <f>VLOOKUP(I897,'MÃ '!$A$2:$E$1048576,4,0)</f>
        <v>#N/A</v>
      </c>
      <c r="O897" s="21" t="e">
        <f>VLOOKUP(I897,'MÃ '!$A$2:$E$1048576,5,0)</f>
        <v>#N/A</v>
      </c>
      <c r="P897" s="21" t="str">
        <f t="shared" si="54"/>
        <v>TSG01</v>
      </c>
      <c r="Q897" s="21" t="e">
        <f>DAY(Table01[[#This Row],[NGÀY]])&amp;Table01[[#This Row],[TSG01]]&amp;Table01[[#This Row],[MÃ FAST]]</f>
        <v>#N/A</v>
      </c>
      <c r="R897" s="21" t="e">
        <f>COUNTIF($Q$7:Q897,Q897)&amp;Q897</f>
        <v>#N/A</v>
      </c>
      <c r="S897" s="44">
        <f>IFERROR(VLOOKUP(R897,Table1[[ct2]:[Số lượng]],13,0),0)</f>
        <v>0</v>
      </c>
      <c r="T897" s="45">
        <f>IFERROR(VLOOKUP(R897,Table1[[ct2]:[Giá]],14,0),Table01[[#This Row],[ĐƠN GIÁ]])</f>
        <v>0</v>
      </c>
      <c r="U897" s="45">
        <f t="shared" si="55"/>
        <v>0</v>
      </c>
      <c r="V897" s="32">
        <f t="shared" si="56"/>
        <v>0</v>
      </c>
      <c r="W897" s="45">
        <f>Table01[[#This Row],[THÀNH TIỀN FAST]]-Table01[[#This Row],[THÀNH TIỀN]]</f>
        <v>0</v>
      </c>
      <c r="X897" s="46" t="b">
        <f>Table01[[#This Row],[ĐG FAST]]=Table01[[#This Row],[ĐƠN GIÁ]]</f>
        <v>1</v>
      </c>
      <c r="Y897" s="47" t="b">
        <f>Table01[[#This Row],[THÀNH TIỀN FAST]]=Table01[[#This Row],[THÀNH TIỀN]]</f>
        <v>1</v>
      </c>
      <c r="Z897" s="48"/>
    </row>
    <row r="898" spans="13:26" x14ac:dyDescent="0.2">
      <c r="M898" s="55">
        <f t="shared" si="53"/>
        <v>0</v>
      </c>
      <c r="N898" s="21" t="e">
        <f>VLOOKUP(I898,'MÃ '!$A$2:$E$1048576,4,0)</f>
        <v>#N/A</v>
      </c>
      <c r="O898" s="21" t="e">
        <f>VLOOKUP(I898,'MÃ '!$A$2:$E$1048576,5,0)</f>
        <v>#N/A</v>
      </c>
      <c r="P898" s="21" t="str">
        <f t="shared" si="54"/>
        <v>TSG01</v>
      </c>
      <c r="Q898" s="21" t="e">
        <f>DAY(Table01[[#This Row],[NGÀY]])&amp;Table01[[#This Row],[TSG01]]&amp;Table01[[#This Row],[MÃ FAST]]</f>
        <v>#N/A</v>
      </c>
      <c r="R898" s="21" t="e">
        <f>COUNTIF($Q$7:Q898,Q898)&amp;Q898</f>
        <v>#N/A</v>
      </c>
      <c r="S898" s="44">
        <f>IFERROR(VLOOKUP(R898,Table1[[ct2]:[Số lượng]],13,0),0)</f>
        <v>0</v>
      </c>
      <c r="T898" s="45">
        <f>IFERROR(VLOOKUP(R898,Table1[[ct2]:[Giá]],14,0),Table01[[#This Row],[ĐƠN GIÁ]])</f>
        <v>0</v>
      </c>
      <c r="U898" s="45">
        <f t="shared" si="55"/>
        <v>0</v>
      </c>
      <c r="V898" s="32">
        <f t="shared" si="56"/>
        <v>0</v>
      </c>
      <c r="W898" s="45">
        <f>Table01[[#This Row],[THÀNH TIỀN FAST]]-Table01[[#This Row],[THÀNH TIỀN]]</f>
        <v>0</v>
      </c>
      <c r="X898" s="46" t="b">
        <f>Table01[[#This Row],[ĐG FAST]]=Table01[[#This Row],[ĐƠN GIÁ]]</f>
        <v>1</v>
      </c>
      <c r="Y898" s="47" t="b">
        <f>Table01[[#This Row],[THÀNH TIỀN FAST]]=Table01[[#This Row],[THÀNH TIỀN]]</f>
        <v>1</v>
      </c>
      <c r="Z898" s="48"/>
    </row>
    <row r="899" spans="13:26" x14ac:dyDescent="0.2">
      <c r="M899" s="55">
        <f t="shared" si="53"/>
        <v>0</v>
      </c>
      <c r="N899" s="21" t="e">
        <f>VLOOKUP(I899,'MÃ '!$A$2:$E$1048576,4,0)</f>
        <v>#N/A</v>
      </c>
      <c r="O899" s="21" t="e">
        <f>VLOOKUP(I899,'MÃ '!$A$2:$E$1048576,5,0)</f>
        <v>#N/A</v>
      </c>
      <c r="P899" s="21" t="str">
        <f t="shared" si="54"/>
        <v>TSG01</v>
      </c>
      <c r="Q899" s="21" t="e">
        <f>DAY(Table01[[#This Row],[NGÀY]])&amp;Table01[[#This Row],[TSG01]]&amp;Table01[[#This Row],[MÃ FAST]]</f>
        <v>#N/A</v>
      </c>
      <c r="R899" s="21" t="e">
        <f>COUNTIF($Q$7:Q899,Q899)&amp;Q899</f>
        <v>#N/A</v>
      </c>
      <c r="S899" s="44">
        <f>IFERROR(VLOOKUP(R899,Table1[[ct2]:[Số lượng]],13,0),0)</f>
        <v>0</v>
      </c>
      <c r="T899" s="45">
        <f>IFERROR(VLOOKUP(R899,Table1[[ct2]:[Giá]],14,0),Table01[[#This Row],[ĐƠN GIÁ]])</f>
        <v>0</v>
      </c>
      <c r="U899" s="45">
        <f t="shared" si="55"/>
        <v>0</v>
      </c>
      <c r="V899" s="32">
        <f t="shared" si="56"/>
        <v>0</v>
      </c>
      <c r="W899" s="45">
        <f>Table01[[#This Row],[THÀNH TIỀN FAST]]-Table01[[#This Row],[THÀNH TIỀN]]</f>
        <v>0</v>
      </c>
      <c r="X899" s="46" t="b">
        <f>Table01[[#This Row],[ĐG FAST]]=Table01[[#This Row],[ĐƠN GIÁ]]</f>
        <v>1</v>
      </c>
      <c r="Y899" s="47" t="b">
        <f>Table01[[#This Row],[THÀNH TIỀN FAST]]=Table01[[#This Row],[THÀNH TIỀN]]</f>
        <v>1</v>
      </c>
      <c r="Z899" s="48"/>
    </row>
    <row r="900" spans="13:26" x14ac:dyDescent="0.2">
      <c r="M900" s="55">
        <f t="shared" si="53"/>
        <v>0</v>
      </c>
      <c r="N900" s="21" t="e">
        <f>VLOOKUP(I900,'MÃ '!$A$2:$E$1048576,4,0)</f>
        <v>#N/A</v>
      </c>
      <c r="O900" s="21" t="e">
        <f>VLOOKUP(I900,'MÃ '!$A$2:$E$1048576,5,0)</f>
        <v>#N/A</v>
      </c>
      <c r="P900" s="21" t="str">
        <f t="shared" si="54"/>
        <v>TSG01</v>
      </c>
      <c r="Q900" s="21" t="e">
        <f>DAY(Table01[[#This Row],[NGÀY]])&amp;Table01[[#This Row],[TSG01]]&amp;Table01[[#This Row],[MÃ FAST]]</f>
        <v>#N/A</v>
      </c>
      <c r="R900" s="21" t="e">
        <f>COUNTIF($Q$7:Q900,Q900)&amp;Q900</f>
        <v>#N/A</v>
      </c>
      <c r="S900" s="44">
        <f>IFERROR(VLOOKUP(R900,Table1[[ct2]:[Số lượng]],13,0),0)</f>
        <v>0</v>
      </c>
      <c r="T900" s="45">
        <f>IFERROR(VLOOKUP(R900,Table1[[ct2]:[Giá]],14,0),Table01[[#This Row],[ĐƠN GIÁ]])</f>
        <v>0</v>
      </c>
      <c r="U900" s="45">
        <f t="shared" si="55"/>
        <v>0</v>
      </c>
      <c r="V900" s="32">
        <f t="shared" si="56"/>
        <v>0</v>
      </c>
      <c r="W900" s="45">
        <f>Table01[[#This Row],[THÀNH TIỀN FAST]]-Table01[[#This Row],[THÀNH TIỀN]]</f>
        <v>0</v>
      </c>
      <c r="X900" s="46" t="b">
        <f>Table01[[#This Row],[ĐG FAST]]=Table01[[#This Row],[ĐƠN GIÁ]]</f>
        <v>1</v>
      </c>
      <c r="Y900" s="47" t="b">
        <f>Table01[[#This Row],[THÀNH TIỀN FAST]]=Table01[[#This Row],[THÀNH TIỀN]]</f>
        <v>1</v>
      </c>
      <c r="Z900" s="48"/>
    </row>
    <row r="901" spans="13:26" x14ac:dyDescent="0.2">
      <c r="M901" s="55">
        <f t="shared" si="53"/>
        <v>0</v>
      </c>
      <c r="N901" s="21" t="e">
        <f>VLOOKUP(I901,'MÃ '!$A$2:$E$1048576,4,0)</f>
        <v>#N/A</v>
      </c>
      <c r="O901" s="21" t="e">
        <f>VLOOKUP(I901,'MÃ '!$A$2:$E$1048576,5,0)</f>
        <v>#N/A</v>
      </c>
      <c r="P901" s="21" t="str">
        <f t="shared" si="54"/>
        <v>TSG01</v>
      </c>
      <c r="Q901" s="21" t="e">
        <f>DAY(Table01[[#This Row],[NGÀY]])&amp;Table01[[#This Row],[TSG01]]&amp;Table01[[#This Row],[MÃ FAST]]</f>
        <v>#N/A</v>
      </c>
      <c r="R901" s="21" t="e">
        <f>COUNTIF($Q$7:Q901,Q901)&amp;Q901</f>
        <v>#N/A</v>
      </c>
      <c r="S901" s="44">
        <f>IFERROR(VLOOKUP(R901,Table1[[ct2]:[Số lượng]],13,0),0)</f>
        <v>0</v>
      </c>
      <c r="T901" s="45">
        <f>IFERROR(VLOOKUP(R901,Table1[[ct2]:[Giá]],14,0),Table01[[#This Row],[ĐƠN GIÁ]])</f>
        <v>0</v>
      </c>
      <c r="U901" s="45">
        <f t="shared" si="55"/>
        <v>0</v>
      </c>
      <c r="V901" s="32">
        <f t="shared" si="56"/>
        <v>0</v>
      </c>
      <c r="W901" s="45">
        <f>Table01[[#This Row],[THÀNH TIỀN FAST]]-Table01[[#This Row],[THÀNH TIỀN]]</f>
        <v>0</v>
      </c>
      <c r="X901" s="46" t="b">
        <f>Table01[[#This Row],[ĐG FAST]]=Table01[[#This Row],[ĐƠN GIÁ]]</f>
        <v>1</v>
      </c>
      <c r="Y901" s="47" t="b">
        <f>Table01[[#This Row],[THÀNH TIỀN FAST]]=Table01[[#This Row],[THÀNH TIỀN]]</f>
        <v>1</v>
      </c>
      <c r="Z901" s="48"/>
    </row>
    <row r="902" spans="13:26" x14ac:dyDescent="0.2">
      <c r="M902" s="55">
        <f t="shared" si="53"/>
        <v>0</v>
      </c>
      <c r="N902" s="21" t="e">
        <f>VLOOKUP(I902,'MÃ '!$A$2:$E$1048576,4,0)</f>
        <v>#N/A</v>
      </c>
      <c r="O902" s="21" t="e">
        <f>VLOOKUP(I902,'MÃ '!$A$2:$E$1048576,5,0)</f>
        <v>#N/A</v>
      </c>
      <c r="P902" s="21" t="str">
        <f t="shared" si="54"/>
        <v>TSG01</v>
      </c>
      <c r="Q902" s="21" t="e">
        <f>DAY(Table01[[#This Row],[NGÀY]])&amp;Table01[[#This Row],[TSG01]]&amp;Table01[[#This Row],[MÃ FAST]]</f>
        <v>#N/A</v>
      </c>
      <c r="R902" s="21" t="e">
        <f>COUNTIF($Q$7:Q902,Q902)&amp;Q902</f>
        <v>#N/A</v>
      </c>
      <c r="S902" s="44">
        <f>IFERROR(VLOOKUP(R902,Table1[[ct2]:[Số lượng]],13,0),0)</f>
        <v>0</v>
      </c>
      <c r="T902" s="45">
        <f>IFERROR(VLOOKUP(R902,Table1[[ct2]:[Giá]],14,0),Table01[[#This Row],[ĐƠN GIÁ]])</f>
        <v>0</v>
      </c>
      <c r="U902" s="45">
        <f t="shared" si="55"/>
        <v>0</v>
      </c>
      <c r="V902" s="32">
        <f t="shared" si="56"/>
        <v>0</v>
      </c>
      <c r="W902" s="45">
        <f>Table01[[#This Row],[THÀNH TIỀN FAST]]-Table01[[#This Row],[THÀNH TIỀN]]</f>
        <v>0</v>
      </c>
      <c r="X902" s="46" t="b">
        <f>Table01[[#This Row],[ĐG FAST]]=Table01[[#This Row],[ĐƠN GIÁ]]</f>
        <v>1</v>
      </c>
      <c r="Y902" s="47" t="b">
        <f>Table01[[#This Row],[THÀNH TIỀN FAST]]=Table01[[#This Row],[THÀNH TIỀN]]</f>
        <v>1</v>
      </c>
      <c r="Z902" s="48"/>
    </row>
    <row r="903" spans="13:26" x14ac:dyDescent="0.2">
      <c r="M903" s="55">
        <f t="shared" ref="M903:M966" si="57">K903*L903</f>
        <v>0</v>
      </c>
      <c r="N903" s="21" t="e">
        <f>VLOOKUP(I903,'MÃ '!$A$2:$E$1048576,4,0)</f>
        <v>#N/A</v>
      </c>
      <c r="O903" s="21" t="e">
        <f>VLOOKUP(I903,'MÃ '!$A$2:$E$1048576,5,0)</f>
        <v>#N/A</v>
      </c>
      <c r="P903" s="21" t="str">
        <f t="shared" si="54"/>
        <v>TSG01</v>
      </c>
      <c r="Q903" s="21" t="e">
        <f>DAY(Table01[[#This Row],[NGÀY]])&amp;Table01[[#This Row],[TSG01]]&amp;Table01[[#This Row],[MÃ FAST]]</f>
        <v>#N/A</v>
      </c>
      <c r="R903" s="21" t="e">
        <f>COUNTIF($Q$7:Q903,Q903)&amp;Q903</f>
        <v>#N/A</v>
      </c>
      <c r="S903" s="44">
        <f>IFERROR(VLOOKUP(R903,Table1[[ct2]:[Số lượng]],13,0),0)</f>
        <v>0</v>
      </c>
      <c r="T903" s="45">
        <f>IFERROR(VLOOKUP(R903,Table1[[ct2]:[Giá]],14,0),Table01[[#This Row],[ĐƠN GIÁ]])</f>
        <v>0</v>
      </c>
      <c r="U903" s="45">
        <f t="shared" si="55"/>
        <v>0</v>
      </c>
      <c r="V903" s="32">
        <f t="shared" si="56"/>
        <v>0</v>
      </c>
      <c r="W903" s="45">
        <f>Table01[[#This Row],[THÀNH TIỀN FAST]]-Table01[[#This Row],[THÀNH TIỀN]]</f>
        <v>0</v>
      </c>
      <c r="X903" s="46" t="b">
        <f>Table01[[#This Row],[ĐG FAST]]=Table01[[#This Row],[ĐƠN GIÁ]]</f>
        <v>1</v>
      </c>
      <c r="Y903" s="47" t="b">
        <f>Table01[[#This Row],[THÀNH TIỀN FAST]]=Table01[[#This Row],[THÀNH TIỀN]]</f>
        <v>1</v>
      </c>
      <c r="Z903" s="48"/>
    </row>
    <row r="904" spans="13:26" x14ac:dyDescent="0.2">
      <c r="M904" s="55">
        <f t="shared" si="57"/>
        <v>0</v>
      </c>
      <c r="N904" s="21" t="e">
        <f>VLOOKUP(I904,'MÃ '!$A$2:$E$1048576,4,0)</f>
        <v>#N/A</v>
      </c>
      <c r="O904" s="21" t="e">
        <f>VLOOKUP(I904,'MÃ '!$A$2:$E$1048576,5,0)</f>
        <v>#N/A</v>
      </c>
      <c r="P904" s="21" t="str">
        <f t="shared" ref="P904:P967" si="58">$P$6</f>
        <v>TSG01</v>
      </c>
      <c r="Q904" s="21" t="e">
        <f>DAY(Table01[[#This Row],[NGÀY]])&amp;Table01[[#This Row],[TSG01]]&amp;Table01[[#This Row],[MÃ FAST]]</f>
        <v>#N/A</v>
      </c>
      <c r="R904" s="21" t="e">
        <f>COUNTIF($Q$7:Q904,Q904)&amp;Q904</f>
        <v>#N/A</v>
      </c>
      <c r="S904" s="44">
        <f>IFERROR(VLOOKUP(R904,Table1[[ct2]:[Số lượng]],13,0),0)</f>
        <v>0</v>
      </c>
      <c r="T904" s="45">
        <f>IFERROR(VLOOKUP(R904,Table1[[ct2]:[Giá]],14,0),Table01[[#This Row],[ĐƠN GIÁ]])</f>
        <v>0</v>
      </c>
      <c r="U904" s="45">
        <f t="shared" ref="U904:U967" si="59">IFERROR((T904*S904),"0")</f>
        <v>0</v>
      </c>
      <c r="V904" s="32">
        <f t="shared" ref="V904:V967" si="60">S904-K904</f>
        <v>0</v>
      </c>
      <c r="W904" s="45">
        <f>Table01[[#This Row],[THÀNH TIỀN FAST]]-Table01[[#This Row],[THÀNH TIỀN]]</f>
        <v>0</v>
      </c>
      <c r="X904" s="46" t="b">
        <f>Table01[[#This Row],[ĐG FAST]]=Table01[[#This Row],[ĐƠN GIÁ]]</f>
        <v>1</v>
      </c>
      <c r="Y904" s="47" t="b">
        <f>Table01[[#This Row],[THÀNH TIỀN FAST]]=Table01[[#This Row],[THÀNH TIỀN]]</f>
        <v>1</v>
      </c>
      <c r="Z904" s="48"/>
    </row>
    <row r="905" spans="13:26" x14ac:dyDescent="0.2">
      <c r="M905" s="55">
        <f t="shared" si="57"/>
        <v>0</v>
      </c>
      <c r="N905" s="21" t="e">
        <f>VLOOKUP(I905,'MÃ '!$A$2:$E$1048576,4,0)</f>
        <v>#N/A</v>
      </c>
      <c r="O905" s="21" t="e">
        <f>VLOOKUP(I905,'MÃ '!$A$2:$E$1048576,5,0)</f>
        <v>#N/A</v>
      </c>
      <c r="P905" s="21" t="str">
        <f t="shared" si="58"/>
        <v>TSG01</v>
      </c>
      <c r="Q905" s="21" t="e">
        <f>DAY(Table01[[#This Row],[NGÀY]])&amp;Table01[[#This Row],[TSG01]]&amp;Table01[[#This Row],[MÃ FAST]]</f>
        <v>#N/A</v>
      </c>
      <c r="R905" s="21" t="e">
        <f>COUNTIF($Q$7:Q905,Q905)&amp;Q905</f>
        <v>#N/A</v>
      </c>
      <c r="S905" s="44">
        <f>IFERROR(VLOOKUP(R905,Table1[[ct2]:[Số lượng]],13,0),0)</f>
        <v>0</v>
      </c>
      <c r="T905" s="45">
        <f>IFERROR(VLOOKUP(R905,Table1[[ct2]:[Giá]],14,0),Table01[[#This Row],[ĐƠN GIÁ]])</f>
        <v>0</v>
      </c>
      <c r="U905" s="45">
        <f t="shared" si="59"/>
        <v>0</v>
      </c>
      <c r="V905" s="32">
        <f t="shared" si="60"/>
        <v>0</v>
      </c>
      <c r="W905" s="45">
        <f>Table01[[#This Row],[THÀNH TIỀN FAST]]-Table01[[#This Row],[THÀNH TIỀN]]</f>
        <v>0</v>
      </c>
      <c r="X905" s="46" t="b">
        <f>Table01[[#This Row],[ĐG FAST]]=Table01[[#This Row],[ĐƠN GIÁ]]</f>
        <v>1</v>
      </c>
      <c r="Y905" s="47" t="b">
        <f>Table01[[#This Row],[THÀNH TIỀN FAST]]=Table01[[#This Row],[THÀNH TIỀN]]</f>
        <v>1</v>
      </c>
      <c r="Z905" s="48"/>
    </row>
    <row r="906" spans="13:26" x14ac:dyDescent="0.2">
      <c r="M906" s="55">
        <f t="shared" si="57"/>
        <v>0</v>
      </c>
      <c r="N906" s="21" t="e">
        <f>VLOOKUP(I906,'MÃ '!$A$2:$E$1048576,4,0)</f>
        <v>#N/A</v>
      </c>
      <c r="O906" s="21" t="e">
        <f>VLOOKUP(I906,'MÃ '!$A$2:$E$1048576,5,0)</f>
        <v>#N/A</v>
      </c>
      <c r="P906" s="21" t="str">
        <f t="shared" si="58"/>
        <v>TSG01</v>
      </c>
      <c r="Q906" s="21" t="e">
        <f>DAY(Table01[[#This Row],[NGÀY]])&amp;Table01[[#This Row],[TSG01]]&amp;Table01[[#This Row],[MÃ FAST]]</f>
        <v>#N/A</v>
      </c>
      <c r="R906" s="21" t="e">
        <f>COUNTIF($Q$7:Q906,Q906)&amp;Q906</f>
        <v>#N/A</v>
      </c>
      <c r="S906" s="44">
        <f>IFERROR(VLOOKUP(R906,Table1[[ct2]:[Số lượng]],13,0),0)</f>
        <v>0</v>
      </c>
      <c r="T906" s="45">
        <f>IFERROR(VLOOKUP(R906,Table1[[ct2]:[Giá]],14,0),Table01[[#This Row],[ĐƠN GIÁ]])</f>
        <v>0</v>
      </c>
      <c r="U906" s="45">
        <f t="shared" si="59"/>
        <v>0</v>
      </c>
      <c r="V906" s="32">
        <f t="shared" si="60"/>
        <v>0</v>
      </c>
      <c r="W906" s="45">
        <f>Table01[[#This Row],[THÀNH TIỀN FAST]]-Table01[[#This Row],[THÀNH TIỀN]]</f>
        <v>0</v>
      </c>
      <c r="X906" s="46" t="b">
        <f>Table01[[#This Row],[ĐG FAST]]=Table01[[#This Row],[ĐƠN GIÁ]]</f>
        <v>1</v>
      </c>
      <c r="Y906" s="47" t="b">
        <f>Table01[[#This Row],[THÀNH TIỀN FAST]]=Table01[[#This Row],[THÀNH TIỀN]]</f>
        <v>1</v>
      </c>
      <c r="Z906" s="48"/>
    </row>
    <row r="907" spans="13:26" x14ac:dyDescent="0.2">
      <c r="M907" s="55">
        <f t="shared" si="57"/>
        <v>0</v>
      </c>
      <c r="N907" s="21" t="e">
        <f>VLOOKUP(I907,'MÃ '!$A$2:$E$1048576,4,0)</f>
        <v>#N/A</v>
      </c>
      <c r="O907" s="21" t="e">
        <f>VLOOKUP(I907,'MÃ '!$A$2:$E$1048576,5,0)</f>
        <v>#N/A</v>
      </c>
      <c r="P907" s="21" t="str">
        <f t="shared" si="58"/>
        <v>TSG01</v>
      </c>
      <c r="Q907" s="21" t="e">
        <f>DAY(Table01[[#This Row],[NGÀY]])&amp;Table01[[#This Row],[TSG01]]&amp;Table01[[#This Row],[MÃ FAST]]</f>
        <v>#N/A</v>
      </c>
      <c r="R907" s="21" t="e">
        <f>COUNTIF($Q$7:Q907,Q907)&amp;Q907</f>
        <v>#N/A</v>
      </c>
      <c r="S907" s="44">
        <f>IFERROR(VLOOKUP(R907,Table1[[ct2]:[Số lượng]],13,0),0)</f>
        <v>0</v>
      </c>
      <c r="T907" s="45">
        <f>IFERROR(VLOOKUP(R907,Table1[[ct2]:[Giá]],14,0),Table01[[#This Row],[ĐƠN GIÁ]])</f>
        <v>0</v>
      </c>
      <c r="U907" s="45">
        <f t="shared" si="59"/>
        <v>0</v>
      </c>
      <c r="V907" s="32">
        <f t="shared" si="60"/>
        <v>0</v>
      </c>
      <c r="W907" s="45">
        <f>Table01[[#This Row],[THÀNH TIỀN FAST]]-Table01[[#This Row],[THÀNH TIỀN]]</f>
        <v>0</v>
      </c>
      <c r="X907" s="46" t="b">
        <f>Table01[[#This Row],[ĐG FAST]]=Table01[[#This Row],[ĐƠN GIÁ]]</f>
        <v>1</v>
      </c>
      <c r="Y907" s="47" t="b">
        <f>Table01[[#This Row],[THÀNH TIỀN FAST]]=Table01[[#This Row],[THÀNH TIỀN]]</f>
        <v>1</v>
      </c>
      <c r="Z907" s="48"/>
    </row>
    <row r="908" spans="13:26" x14ac:dyDescent="0.2">
      <c r="M908" s="55">
        <f t="shared" si="57"/>
        <v>0</v>
      </c>
      <c r="N908" s="21" t="e">
        <f>VLOOKUP(I908,'MÃ '!$A$2:$E$1048576,4,0)</f>
        <v>#N/A</v>
      </c>
      <c r="O908" s="21" t="e">
        <f>VLOOKUP(I908,'MÃ '!$A$2:$E$1048576,5,0)</f>
        <v>#N/A</v>
      </c>
      <c r="P908" s="21" t="str">
        <f t="shared" si="58"/>
        <v>TSG01</v>
      </c>
      <c r="Q908" s="21" t="e">
        <f>DAY(Table01[[#This Row],[NGÀY]])&amp;Table01[[#This Row],[TSG01]]&amp;Table01[[#This Row],[MÃ FAST]]</f>
        <v>#N/A</v>
      </c>
      <c r="R908" s="21" t="e">
        <f>COUNTIF($Q$7:Q908,Q908)&amp;Q908</f>
        <v>#N/A</v>
      </c>
      <c r="S908" s="44">
        <f>IFERROR(VLOOKUP(R908,Table1[[ct2]:[Số lượng]],13,0),0)</f>
        <v>0</v>
      </c>
      <c r="T908" s="45">
        <f>IFERROR(VLOOKUP(R908,Table1[[ct2]:[Giá]],14,0),Table01[[#This Row],[ĐƠN GIÁ]])</f>
        <v>0</v>
      </c>
      <c r="U908" s="45">
        <f t="shared" si="59"/>
        <v>0</v>
      </c>
      <c r="V908" s="32">
        <f t="shared" si="60"/>
        <v>0</v>
      </c>
      <c r="W908" s="45">
        <f>Table01[[#This Row],[THÀNH TIỀN FAST]]-Table01[[#This Row],[THÀNH TIỀN]]</f>
        <v>0</v>
      </c>
      <c r="X908" s="46" t="b">
        <f>Table01[[#This Row],[ĐG FAST]]=Table01[[#This Row],[ĐƠN GIÁ]]</f>
        <v>1</v>
      </c>
      <c r="Y908" s="47" t="b">
        <f>Table01[[#This Row],[THÀNH TIỀN FAST]]=Table01[[#This Row],[THÀNH TIỀN]]</f>
        <v>1</v>
      </c>
      <c r="Z908" s="48"/>
    </row>
    <row r="909" spans="13:26" x14ac:dyDescent="0.2">
      <c r="M909" s="55">
        <f t="shared" si="57"/>
        <v>0</v>
      </c>
      <c r="N909" s="21" t="e">
        <f>VLOOKUP(I909,'MÃ '!$A$2:$E$1048576,4,0)</f>
        <v>#N/A</v>
      </c>
      <c r="O909" s="21" t="e">
        <f>VLOOKUP(I909,'MÃ '!$A$2:$E$1048576,5,0)</f>
        <v>#N/A</v>
      </c>
      <c r="P909" s="21" t="str">
        <f t="shared" si="58"/>
        <v>TSG01</v>
      </c>
      <c r="Q909" s="21" t="e">
        <f>DAY(Table01[[#This Row],[NGÀY]])&amp;Table01[[#This Row],[TSG01]]&amp;Table01[[#This Row],[MÃ FAST]]</f>
        <v>#N/A</v>
      </c>
      <c r="R909" s="21" t="e">
        <f>COUNTIF($Q$7:Q909,Q909)&amp;Q909</f>
        <v>#N/A</v>
      </c>
      <c r="S909" s="44">
        <f>IFERROR(VLOOKUP(R909,Table1[[ct2]:[Số lượng]],13,0),0)</f>
        <v>0</v>
      </c>
      <c r="T909" s="45">
        <f>IFERROR(VLOOKUP(R909,Table1[[ct2]:[Giá]],14,0),Table01[[#This Row],[ĐƠN GIÁ]])</f>
        <v>0</v>
      </c>
      <c r="U909" s="45">
        <f t="shared" si="59"/>
        <v>0</v>
      </c>
      <c r="V909" s="32">
        <f t="shared" si="60"/>
        <v>0</v>
      </c>
      <c r="W909" s="45">
        <f>Table01[[#This Row],[THÀNH TIỀN FAST]]-Table01[[#This Row],[THÀNH TIỀN]]</f>
        <v>0</v>
      </c>
      <c r="X909" s="46" t="b">
        <f>Table01[[#This Row],[ĐG FAST]]=Table01[[#This Row],[ĐƠN GIÁ]]</f>
        <v>1</v>
      </c>
      <c r="Y909" s="47" t="b">
        <f>Table01[[#This Row],[THÀNH TIỀN FAST]]=Table01[[#This Row],[THÀNH TIỀN]]</f>
        <v>1</v>
      </c>
      <c r="Z909" s="48"/>
    </row>
    <row r="910" spans="13:26" x14ac:dyDescent="0.2">
      <c r="M910" s="55">
        <f t="shared" si="57"/>
        <v>0</v>
      </c>
      <c r="N910" s="21" t="e">
        <f>VLOOKUP(I910,'MÃ '!$A$2:$E$1048576,4,0)</f>
        <v>#N/A</v>
      </c>
      <c r="O910" s="21" t="e">
        <f>VLOOKUP(I910,'MÃ '!$A$2:$E$1048576,5,0)</f>
        <v>#N/A</v>
      </c>
      <c r="P910" s="21" t="str">
        <f t="shared" si="58"/>
        <v>TSG01</v>
      </c>
      <c r="Q910" s="21" t="e">
        <f>DAY(Table01[[#This Row],[NGÀY]])&amp;Table01[[#This Row],[TSG01]]&amp;Table01[[#This Row],[MÃ FAST]]</f>
        <v>#N/A</v>
      </c>
      <c r="R910" s="21" t="e">
        <f>COUNTIF($Q$7:Q910,Q910)&amp;Q910</f>
        <v>#N/A</v>
      </c>
      <c r="S910" s="44">
        <f>IFERROR(VLOOKUP(R910,Table1[[ct2]:[Số lượng]],13,0),0)</f>
        <v>0</v>
      </c>
      <c r="T910" s="45">
        <f>IFERROR(VLOOKUP(R910,Table1[[ct2]:[Giá]],14,0),Table01[[#This Row],[ĐƠN GIÁ]])</f>
        <v>0</v>
      </c>
      <c r="U910" s="45">
        <f t="shared" si="59"/>
        <v>0</v>
      </c>
      <c r="V910" s="32">
        <f t="shared" si="60"/>
        <v>0</v>
      </c>
      <c r="W910" s="45">
        <f>Table01[[#This Row],[THÀNH TIỀN FAST]]-Table01[[#This Row],[THÀNH TIỀN]]</f>
        <v>0</v>
      </c>
      <c r="X910" s="46" t="b">
        <f>Table01[[#This Row],[ĐG FAST]]=Table01[[#This Row],[ĐƠN GIÁ]]</f>
        <v>1</v>
      </c>
      <c r="Y910" s="47" t="b">
        <f>Table01[[#This Row],[THÀNH TIỀN FAST]]=Table01[[#This Row],[THÀNH TIỀN]]</f>
        <v>1</v>
      </c>
      <c r="Z910" s="48"/>
    </row>
    <row r="911" spans="13:26" x14ac:dyDescent="0.2">
      <c r="M911" s="55">
        <f t="shared" si="57"/>
        <v>0</v>
      </c>
      <c r="N911" s="21" t="e">
        <f>VLOOKUP(I911,'MÃ '!$A$2:$E$1048576,4,0)</f>
        <v>#N/A</v>
      </c>
      <c r="O911" s="21" t="e">
        <f>VLOOKUP(I911,'MÃ '!$A$2:$E$1048576,5,0)</f>
        <v>#N/A</v>
      </c>
      <c r="P911" s="21" t="str">
        <f t="shared" si="58"/>
        <v>TSG01</v>
      </c>
      <c r="Q911" s="21" t="e">
        <f>DAY(Table01[[#This Row],[NGÀY]])&amp;Table01[[#This Row],[TSG01]]&amp;Table01[[#This Row],[MÃ FAST]]</f>
        <v>#N/A</v>
      </c>
      <c r="R911" s="21" t="e">
        <f>COUNTIF($Q$7:Q911,Q911)&amp;Q911</f>
        <v>#N/A</v>
      </c>
      <c r="S911" s="44">
        <f>IFERROR(VLOOKUP(R911,Table1[[ct2]:[Số lượng]],13,0),0)</f>
        <v>0</v>
      </c>
      <c r="T911" s="45">
        <f>IFERROR(VLOOKUP(R911,Table1[[ct2]:[Giá]],14,0),Table01[[#This Row],[ĐƠN GIÁ]])</f>
        <v>0</v>
      </c>
      <c r="U911" s="45">
        <f t="shared" si="59"/>
        <v>0</v>
      </c>
      <c r="V911" s="32">
        <f t="shared" si="60"/>
        <v>0</v>
      </c>
      <c r="W911" s="45">
        <f>Table01[[#This Row],[THÀNH TIỀN FAST]]-Table01[[#This Row],[THÀNH TIỀN]]</f>
        <v>0</v>
      </c>
      <c r="X911" s="46" t="b">
        <f>Table01[[#This Row],[ĐG FAST]]=Table01[[#This Row],[ĐƠN GIÁ]]</f>
        <v>1</v>
      </c>
      <c r="Y911" s="47" t="b">
        <f>Table01[[#This Row],[THÀNH TIỀN FAST]]=Table01[[#This Row],[THÀNH TIỀN]]</f>
        <v>1</v>
      </c>
      <c r="Z911" s="48"/>
    </row>
    <row r="912" spans="13:26" x14ac:dyDescent="0.2">
      <c r="M912" s="55">
        <f t="shared" si="57"/>
        <v>0</v>
      </c>
      <c r="N912" s="21" t="e">
        <f>VLOOKUP(I912,'MÃ '!$A$2:$E$1048576,4,0)</f>
        <v>#N/A</v>
      </c>
      <c r="O912" s="21" t="e">
        <f>VLOOKUP(I912,'MÃ '!$A$2:$E$1048576,5,0)</f>
        <v>#N/A</v>
      </c>
      <c r="P912" s="21" t="str">
        <f t="shared" si="58"/>
        <v>TSG01</v>
      </c>
      <c r="Q912" s="21" t="e">
        <f>DAY(Table01[[#This Row],[NGÀY]])&amp;Table01[[#This Row],[TSG01]]&amp;Table01[[#This Row],[MÃ FAST]]</f>
        <v>#N/A</v>
      </c>
      <c r="R912" s="21" t="e">
        <f>COUNTIF($Q$7:Q912,Q912)&amp;Q912</f>
        <v>#N/A</v>
      </c>
      <c r="S912" s="44">
        <f>IFERROR(VLOOKUP(R912,Table1[[ct2]:[Số lượng]],13,0),0)</f>
        <v>0</v>
      </c>
      <c r="T912" s="45">
        <f>IFERROR(VLOOKUP(R912,Table1[[ct2]:[Giá]],14,0),Table01[[#This Row],[ĐƠN GIÁ]])</f>
        <v>0</v>
      </c>
      <c r="U912" s="45">
        <f t="shared" si="59"/>
        <v>0</v>
      </c>
      <c r="V912" s="32">
        <f t="shared" si="60"/>
        <v>0</v>
      </c>
      <c r="W912" s="45">
        <f>Table01[[#This Row],[THÀNH TIỀN FAST]]-Table01[[#This Row],[THÀNH TIỀN]]</f>
        <v>0</v>
      </c>
      <c r="X912" s="46" t="b">
        <f>Table01[[#This Row],[ĐG FAST]]=Table01[[#This Row],[ĐƠN GIÁ]]</f>
        <v>1</v>
      </c>
      <c r="Y912" s="47" t="b">
        <f>Table01[[#This Row],[THÀNH TIỀN FAST]]=Table01[[#This Row],[THÀNH TIỀN]]</f>
        <v>1</v>
      </c>
      <c r="Z912" s="48"/>
    </row>
    <row r="913" spans="13:26" x14ac:dyDescent="0.2">
      <c r="M913" s="55">
        <f t="shared" si="57"/>
        <v>0</v>
      </c>
      <c r="N913" s="21" t="e">
        <f>VLOOKUP(I913,'MÃ '!$A$2:$E$1048576,4,0)</f>
        <v>#N/A</v>
      </c>
      <c r="O913" s="21" t="e">
        <f>VLOOKUP(I913,'MÃ '!$A$2:$E$1048576,5,0)</f>
        <v>#N/A</v>
      </c>
      <c r="P913" s="21" t="str">
        <f t="shared" si="58"/>
        <v>TSG01</v>
      </c>
      <c r="Q913" s="21" t="e">
        <f>DAY(Table01[[#This Row],[NGÀY]])&amp;Table01[[#This Row],[TSG01]]&amp;Table01[[#This Row],[MÃ FAST]]</f>
        <v>#N/A</v>
      </c>
      <c r="R913" s="21" t="e">
        <f>COUNTIF($Q$7:Q913,Q913)&amp;Q913</f>
        <v>#N/A</v>
      </c>
      <c r="S913" s="44">
        <f>IFERROR(VLOOKUP(R913,Table1[[ct2]:[Số lượng]],13,0),0)</f>
        <v>0</v>
      </c>
      <c r="T913" s="45">
        <f>IFERROR(VLOOKUP(R913,Table1[[ct2]:[Giá]],14,0),Table01[[#This Row],[ĐƠN GIÁ]])</f>
        <v>0</v>
      </c>
      <c r="U913" s="45">
        <f t="shared" si="59"/>
        <v>0</v>
      </c>
      <c r="V913" s="32">
        <f t="shared" si="60"/>
        <v>0</v>
      </c>
      <c r="W913" s="45">
        <f>Table01[[#This Row],[THÀNH TIỀN FAST]]-Table01[[#This Row],[THÀNH TIỀN]]</f>
        <v>0</v>
      </c>
      <c r="X913" s="46" t="b">
        <f>Table01[[#This Row],[ĐG FAST]]=Table01[[#This Row],[ĐƠN GIÁ]]</f>
        <v>1</v>
      </c>
      <c r="Y913" s="47" t="b">
        <f>Table01[[#This Row],[THÀNH TIỀN FAST]]=Table01[[#This Row],[THÀNH TIỀN]]</f>
        <v>1</v>
      </c>
      <c r="Z913" s="48"/>
    </row>
    <row r="914" spans="13:26" x14ac:dyDescent="0.2">
      <c r="M914" s="55">
        <f t="shared" si="57"/>
        <v>0</v>
      </c>
      <c r="N914" s="21" t="e">
        <f>VLOOKUP(I914,'MÃ '!$A$2:$E$1048576,4,0)</f>
        <v>#N/A</v>
      </c>
      <c r="O914" s="21" t="e">
        <f>VLOOKUP(I914,'MÃ '!$A$2:$E$1048576,5,0)</f>
        <v>#N/A</v>
      </c>
      <c r="P914" s="21" t="str">
        <f t="shared" si="58"/>
        <v>TSG01</v>
      </c>
      <c r="Q914" s="21" t="e">
        <f>DAY(Table01[[#This Row],[NGÀY]])&amp;Table01[[#This Row],[TSG01]]&amp;Table01[[#This Row],[MÃ FAST]]</f>
        <v>#N/A</v>
      </c>
      <c r="R914" s="21" t="e">
        <f>COUNTIF($Q$7:Q914,Q914)&amp;Q914</f>
        <v>#N/A</v>
      </c>
      <c r="S914" s="44">
        <f>IFERROR(VLOOKUP(R914,Table1[[ct2]:[Số lượng]],13,0),0)</f>
        <v>0</v>
      </c>
      <c r="T914" s="45">
        <f>IFERROR(VLOOKUP(R914,Table1[[ct2]:[Giá]],14,0),Table01[[#This Row],[ĐƠN GIÁ]])</f>
        <v>0</v>
      </c>
      <c r="U914" s="45">
        <f t="shared" si="59"/>
        <v>0</v>
      </c>
      <c r="V914" s="32">
        <f t="shared" si="60"/>
        <v>0</v>
      </c>
      <c r="W914" s="45">
        <f>Table01[[#This Row],[THÀNH TIỀN FAST]]-Table01[[#This Row],[THÀNH TIỀN]]</f>
        <v>0</v>
      </c>
      <c r="X914" s="46" t="b">
        <f>Table01[[#This Row],[ĐG FAST]]=Table01[[#This Row],[ĐƠN GIÁ]]</f>
        <v>1</v>
      </c>
      <c r="Y914" s="47" t="b">
        <f>Table01[[#This Row],[THÀNH TIỀN FAST]]=Table01[[#This Row],[THÀNH TIỀN]]</f>
        <v>1</v>
      </c>
      <c r="Z914" s="48"/>
    </row>
    <row r="915" spans="13:26" x14ac:dyDescent="0.2">
      <c r="M915" s="55">
        <f t="shared" si="57"/>
        <v>0</v>
      </c>
      <c r="N915" s="21" t="e">
        <f>VLOOKUP(I915,'MÃ '!$A$2:$E$1048576,4,0)</f>
        <v>#N/A</v>
      </c>
      <c r="O915" s="21" t="e">
        <f>VLOOKUP(I915,'MÃ '!$A$2:$E$1048576,5,0)</f>
        <v>#N/A</v>
      </c>
      <c r="P915" s="21" t="str">
        <f t="shared" si="58"/>
        <v>TSG01</v>
      </c>
      <c r="Q915" s="21" t="e">
        <f>DAY(Table01[[#This Row],[NGÀY]])&amp;Table01[[#This Row],[TSG01]]&amp;Table01[[#This Row],[MÃ FAST]]</f>
        <v>#N/A</v>
      </c>
      <c r="R915" s="21" t="e">
        <f>COUNTIF($Q$7:Q915,Q915)&amp;Q915</f>
        <v>#N/A</v>
      </c>
      <c r="S915" s="44">
        <f>IFERROR(VLOOKUP(R915,Table1[[ct2]:[Số lượng]],13,0),0)</f>
        <v>0</v>
      </c>
      <c r="T915" s="45">
        <f>IFERROR(VLOOKUP(R915,Table1[[ct2]:[Giá]],14,0),Table01[[#This Row],[ĐƠN GIÁ]])</f>
        <v>0</v>
      </c>
      <c r="U915" s="45">
        <f t="shared" si="59"/>
        <v>0</v>
      </c>
      <c r="V915" s="32">
        <f t="shared" si="60"/>
        <v>0</v>
      </c>
      <c r="W915" s="45">
        <f>Table01[[#This Row],[THÀNH TIỀN FAST]]-Table01[[#This Row],[THÀNH TIỀN]]</f>
        <v>0</v>
      </c>
      <c r="X915" s="46" t="b">
        <f>Table01[[#This Row],[ĐG FAST]]=Table01[[#This Row],[ĐƠN GIÁ]]</f>
        <v>1</v>
      </c>
      <c r="Y915" s="47" t="b">
        <f>Table01[[#This Row],[THÀNH TIỀN FAST]]=Table01[[#This Row],[THÀNH TIỀN]]</f>
        <v>1</v>
      </c>
      <c r="Z915" s="48"/>
    </row>
    <row r="916" spans="13:26" x14ac:dyDescent="0.2">
      <c r="M916" s="55">
        <f t="shared" si="57"/>
        <v>0</v>
      </c>
      <c r="N916" s="21" t="e">
        <f>VLOOKUP(I916,'MÃ '!$A$2:$E$1048576,4,0)</f>
        <v>#N/A</v>
      </c>
      <c r="O916" s="21" t="e">
        <f>VLOOKUP(I916,'MÃ '!$A$2:$E$1048576,5,0)</f>
        <v>#N/A</v>
      </c>
      <c r="P916" s="21" t="str">
        <f t="shared" si="58"/>
        <v>TSG01</v>
      </c>
      <c r="Q916" s="21" t="e">
        <f>DAY(Table01[[#This Row],[NGÀY]])&amp;Table01[[#This Row],[TSG01]]&amp;Table01[[#This Row],[MÃ FAST]]</f>
        <v>#N/A</v>
      </c>
      <c r="R916" s="21" t="e">
        <f>COUNTIF($Q$7:Q916,Q916)&amp;Q916</f>
        <v>#N/A</v>
      </c>
      <c r="S916" s="44">
        <f>IFERROR(VLOOKUP(R916,Table1[[ct2]:[Số lượng]],13,0),0)</f>
        <v>0</v>
      </c>
      <c r="T916" s="45">
        <f>IFERROR(VLOOKUP(R916,Table1[[ct2]:[Giá]],14,0),Table01[[#This Row],[ĐƠN GIÁ]])</f>
        <v>0</v>
      </c>
      <c r="U916" s="45">
        <f t="shared" si="59"/>
        <v>0</v>
      </c>
      <c r="V916" s="32">
        <f t="shared" si="60"/>
        <v>0</v>
      </c>
      <c r="W916" s="45">
        <f>Table01[[#This Row],[THÀNH TIỀN FAST]]-Table01[[#This Row],[THÀNH TIỀN]]</f>
        <v>0</v>
      </c>
      <c r="X916" s="46" t="b">
        <f>Table01[[#This Row],[ĐG FAST]]=Table01[[#This Row],[ĐƠN GIÁ]]</f>
        <v>1</v>
      </c>
      <c r="Y916" s="47" t="b">
        <f>Table01[[#This Row],[THÀNH TIỀN FAST]]=Table01[[#This Row],[THÀNH TIỀN]]</f>
        <v>1</v>
      </c>
      <c r="Z916" s="48"/>
    </row>
    <row r="917" spans="13:26" x14ac:dyDescent="0.2">
      <c r="M917" s="55">
        <f t="shared" si="57"/>
        <v>0</v>
      </c>
      <c r="N917" s="21" t="e">
        <f>VLOOKUP(I917,'MÃ '!$A$2:$E$1048576,4,0)</f>
        <v>#N/A</v>
      </c>
      <c r="O917" s="21" t="e">
        <f>VLOOKUP(I917,'MÃ '!$A$2:$E$1048576,5,0)</f>
        <v>#N/A</v>
      </c>
      <c r="P917" s="21" t="str">
        <f t="shared" si="58"/>
        <v>TSG01</v>
      </c>
      <c r="Q917" s="21" t="e">
        <f>DAY(Table01[[#This Row],[NGÀY]])&amp;Table01[[#This Row],[TSG01]]&amp;Table01[[#This Row],[MÃ FAST]]</f>
        <v>#N/A</v>
      </c>
      <c r="R917" s="21" t="e">
        <f>COUNTIF($Q$7:Q917,Q917)&amp;Q917</f>
        <v>#N/A</v>
      </c>
      <c r="S917" s="44">
        <f>IFERROR(VLOOKUP(R917,Table1[[ct2]:[Số lượng]],13,0),0)</f>
        <v>0</v>
      </c>
      <c r="T917" s="45">
        <f>IFERROR(VLOOKUP(R917,Table1[[ct2]:[Giá]],14,0),Table01[[#This Row],[ĐƠN GIÁ]])</f>
        <v>0</v>
      </c>
      <c r="U917" s="45">
        <f t="shared" si="59"/>
        <v>0</v>
      </c>
      <c r="V917" s="32">
        <f t="shared" si="60"/>
        <v>0</v>
      </c>
      <c r="W917" s="45">
        <f>Table01[[#This Row],[THÀNH TIỀN FAST]]-Table01[[#This Row],[THÀNH TIỀN]]</f>
        <v>0</v>
      </c>
      <c r="X917" s="46" t="b">
        <f>Table01[[#This Row],[ĐG FAST]]=Table01[[#This Row],[ĐƠN GIÁ]]</f>
        <v>1</v>
      </c>
      <c r="Y917" s="47" t="b">
        <f>Table01[[#This Row],[THÀNH TIỀN FAST]]=Table01[[#This Row],[THÀNH TIỀN]]</f>
        <v>1</v>
      </c>
      <c r="Z917" s="48"/>
    </row>
    <row r="918" spans="13:26" x14ac:dyDescent="0.2">
      <c r="M918" s="55">
        <f t="shared" si="57"/>
        <v>0</v>
      </c>
      <c r="N918" s="21" t="e">
        <f>VLOOKUP(I918,'MÃ '!$A$2:$E$1048576,4,0)</f>
        <v>#N/A</v>
      </c>
      <c r="O918" s="21" t="e">
        <f>VLOOKUP(I918,'MÃ '!$A$2:$E$1048576,5,0)</f>
        <v>#N/A</v>
      </c>
      <c r="P918" s="21" t="str">
        <f t="shared" si="58"/>
        <v>TSG01</v>
      </c>
      <c r="Q918" s="21" t="e">
        <f>DAY(Table01[[#This Row],[NGÀY]])&amp;Table01[[#This Row],[TSG01]]&amp;Table01[[#This Row],[MÃ FAST]]</f>
        <v>#N/A</v>
      </c>
      <c r="R918" s="21" t="e">
        <f>COUNTIF($Q$7:Q918,Q918)&amp;Q918</f>
        <v>#N/A</v>
      </c>
      <c r="S918" s="44">
        <f>IFERROR(VLOOKUP(R918,Table1[[ct2]:[Số lượng]],13,0),0)</f>
        <v>0</v>
      </c>
      <c r="T918" s="45">
        <f>IFERROR(VLOOKUP(R918,Table1[[ct2]:[Giá]],14,0),Table01[[#This Row],[ĐƠN GIÁ]])</f>
        <v>0</v>
      </c>
      <c r="U918" s="45">
        <f t="shared" si="59"/>
        <v>0</v>
      </c>
      <c r="V918" s="32">
        <f t="shared" si="60"/>
        <v>0</v>
      </c>
      <c r="W918" s="45">
        <f>Table01[[#This Row],[THÀNH TIỀN FAST]]-Table01[[#This Row],[THÀNH TIỀN]]</f>
        <v>0</v>
      </c>
      <c r="X918" s="46" t="b">
        <f>Table01[[#This Row],[ĐG FAST]]=Table01[[#This Row],[ĐƠN GIÁ]]</f>
        <v>1</v>
      </c>
      <c r="Y918" s="47" t="b">
        <f>Table01[[#This Row],[THÀNH TIỀN FAST]]=Table01[[#This Row],[THÀNH TIỀN]]</f>
        <v>1</v>
      </c>
      <c r="Z918" s="48"/>
    </row>
    <row r="919" spans="13:26" x14ac:dyDescent="0.2">
      <c r="M919" s="55">
        <f t="shared" si="57"/>
        <v>0</v>
      </c>
      <c r="N919" s="21" t="e">
        <f>VLOOKUP(I919,'MÃ '!$A$2:$E$1048576,4,0)</f>
        <v>#N/A</v>
      </c>
      <c r="O919" s="21" t="e">
        <f>VLOOKUP(I919,'MÃ '!$A$2:$E$1048576,5,0)</f>
        <v>#N/A</v>
      </c>
      <c r="P919" s="21" t="str">
        <f t="shared" si="58"/>
        <v>TSG01</v>
      </c>
      <c r="Q919" s="21" t="e">
        <f>DAY(Table01[[#This Row],[NGÀY]])&amp;Table01[[#This Row],[TSG01]]&amp;Table01[[#This Row],[MÃ FAST]]</f>
        <v>#N/A</v>
      </c>
      <c r="R919" s="21" t="e">
        <f>COUNTIF($Q$7:Q919,Q919)&amp;Q919</f>
        <v>#N/A</v>
      </c>
      <c r="S919" s="44">
        <f>IFERROR(VLOOKUP(R919,Table1[[ct2]:[Số lượng]],13,0),0)</f>
        <v>0</v>
      </c>
      <c r="T919" s="45">
        <f>IFERROR(VLOOKUP(R919,Table1[[ct2]:[Giá]],14,0),Table01[[#This Row],[ĐƠN GIÁ]])</f>
        <v>0</v>
      </c>
      <c r="U919" s="45">
        <f t="shared" si="59"/>
        <v>0</v>
      </c>
      <c r="V919" s="32">
        <f t="shared" si="60"/>
        <v>0</v>
      </c>
      <c r="W919" s="45">
        <f>Table01[[#This Row],[THÀNH TIỀN FAST]]-Table01[[#This Row],[THÀNH TIỀN]]</f>
        <v>0</v>
      </c>
      <c r="X919" s="46" t="b">
        <f>Table01[[#This Row],[ĐG FAST]]=Table01[[#This Row],[ĐƠN GIÁ]]</f>
        <v>1</v>
      </c>
      <c r="Y919" s="47" t="b">
        <f>Table01[[#This Row],[THÀNH TIỀN FAST]]=Table01[[#This Row],[THÀNH TIỀN]]</f>
        <v>1</v>
      </c>
      <c r="Z919" s="48"/>
    </row>
    <row r="920" spans="13:26" x14ac:dyDescent="0.2">
      <c r="M920" s="55">
        <f t="shared" si="57"/>
        <v>0</v>
      </c>
      <c r="N920" s="21" t="e">
        <f>VLOOKUP(I920,'MÃ '!$A$2:$E$1048576,4,0)</f>
        <v>#N/A</v>
      </c>
      <c r="O920" s="21" t="e">
        <f>VLOOKUP(I920,'MÃ '!$A$2:$E$1048576,5,0)</f>
        <v>#N/A</v>
      </c>
      <c r="P920" s="21" t="str">
        <f t="shared" si="58"/>
        <v>TSG01</v>
      </c>
      <c r="Q920" s="21" t="e">
        <f>DAY(Table01[[#This Row],[NGÀY]])&amp;Table01[[#This Row],[TSG01]]&amp;Table01[[#This Row],[MÃ FAST]]</f>
        <v>#N/A</v>
      </c>
      <c r="R920" s="21" t="e">
        <f>COUNTIF($Q$7:Q920,Q920)&amp;Q920</f>
        <v>#N/A</v>
      </c>
      <c r="S920" s="44">
        <f>IFERROR(VLOOKUP(R920,Table1[[ct2]:[Số lượng]],13,0),0)</f>
        <v>0</v>
      </c>
      <c r="T920" s="45">
        <f>IFERROR(VLOOKUP(R920,Table1[[ct2]:[Giá]],14,0),Table01[[#This Row],[ĐƠN GIÁ]])</f>
        <v>0</v>
      </c>
      <c r="U920" s="45">
        <f t="shared" si="59"/>
        <v>0</v>
      </c>
      <c r="V920" s="32">
        <f t="shared" si="60"/>
        <v>0</v>
      </c>
      <c r="W920" s="45">
        <f>Table01[[#This Row],[THÀNH TIỀN FAST]]-Table01[[#This Row],[THÀNH TIỀN]]</f>
        <v>0</v>
      </c>
      <c r="X920" s="46" t="b">
        <f>Table01[[#This Row],[ĐG FAST]]=Table01[[#This Row],[ĐƠN GIÁ]]</f>
        <v>1</v>
      </c>
      <c r="Y920" s="47" t="b">
        <f>Table01[[#This Row],[THÀNH TIỀN FAST]]=Table01[[#This Row],[THÀNH TIỀN]]</f>
        <v>1</v>
      </c>
      <c r="Z920" s="48"/>
    </row>
    <row r="921" spans="13:26" x14ac:dyDescent="0.2">
      <c r="M921" s="55">
        <f t="shared" si="57"/>
        <v>0</v>
      </c>
      <c r="N921" s="21" t="e">
        <f>VLOOKUP(I921,'MÃ '!$A$2:$E$1048576,4,0)</f>
        <v>#N/A</v>
      </c>
      <c r="O921" s="21" t="e">
        <f>VLOOKUP(I921,'MÃ '!$A$2:$E$1048576,5,0)</f>
        <v>#N/A</v>
      </c>
      <c r="P921" s="21" t="str">
        <f t="shared" si="58"/>
        <v>TSG01</v>
      </c>
      <c r="Q921" s="21" t="e">
        <f>DAY(Table01[[#This Row],[NGÀY]])&amp;Table01[[#This Row],[TSG01]]&amp;Table01[[#This Row],[MÃ FAST]]</f>
        <v>#N/A</v>
      </c>
      <c r="R921" s="21" t="e">
        <f>COUNTIF($Q$7:Q921,Q921)&amp;Q921</f>
        <v>#N/A</v>
      </c>
      <c r="S921" s="44">
        <f>IFERROR(VLOOKUP(R921,Table1[[ct2]:[Số lượng]],13,0),0)</f>
        <v>0</v>
      </c>
      <c r="T921" s="45">
        <f>IFERROR(VLOOKUP(R921,Table1[[ct2]:[Giá]],14,0),Table01[[#This Row],[ĐƠN GIÁ]])</f>
        <v>0</v>
      </c>
      <c r="U921" s="45">
        <f t="shared" si="59"/>
        <v>0</v>
      </c>
      <c r="V921" s="32">
        <f t="shared" si="60"/>
        <v>0</v>
      </c>
      <c r="W921" s="45">
        <f>Table01[[#This Row],[THÀNH TIỀN FAST]]-Table01[[#This Row],[THÀNH TIỀN]]</f>
        <v>0</v>
      </c>
      <c r="X921" s="46" t="b">
        <f>Table01[[#This Row],[ĐG FAST]]=Table01[[#This Row],[ĐƠN GIÁ]]</f>
        <v>1</v>
      </c>
      <c r="Y921" s="47" t="b">
        <f>Table01[[#This Row],[THÀNH TIỀN FAST]]=Table01[[#This Row],[THÀNH TIỀN]]</f>
        <v>1</v>
      </c>
      <c r="Z921" s="48"/>
    </row>
    <row r="922" spans="13:26" x14ac:dyDescent="0.2">
      <c r="M922" s="55">
        <f t="shared" si="57"/>
        <v>0</v>
      </c>
      <c r="N922" s="21" t="e">
        <f>VLOOKUP(I922,'MÃ '!$A$2:$E$1048576,4,0)</f>
        <v>#N/A</v>
      </c>
      <c r="O922" s="21" t="e">
        <f>VLOOKUP(I922,'MÃ '!$A$2:$E$1048576,5,0)</f>
        <v>#N/A</v>
      </c>
      <c r="P922" s="21" t="str">
        <f t="shared" si="58"/>
        <v>TSG01</v>
      </c>
      <c r="Q922" s="21" t="e">
        <f>DAY(Table01[[#This Row],[NGÀY]])&amp;Table01[[#This Row],[TSG01]]&amp;Table01[[#This Row],[MÃ FAST]]</f>
        <v>#N/A</v>
      </c>
      <c r="R922" s="21" t="e">
        <f>COUNTIF($Q$7:Q922,Q922)&amp;Q922</f>
        <v>#N/A</v>
      </c>
      <c r="S922" s="44">
        <f>IFERROR(VLOOKUP(R922,Table1[[ct2]:[Số lượng]],13,0),0)</f>
        <v>0</v>
      </c>
      <c r="T922" s="45">
        <f>IFERROR(VLOOKUP(R922,Table1[[ct2]:[Giá]],14,0),Table01[[#This Row],[ĐƠN GIÁ]])</f>
        <v>0</v>
      </c>
      <c r="U922" s="45">
        <f t="shared" si="59"/>
        <v>0</v>
      </c>
      <c r="V922" s="32">
        <f t="shared" si="60"/>
        <v>0</v>
      </c>
      <c r="W922" s="45">
        <f>Table01[[#This Row],[THÀNH TIỀN FAST]]-Table01[[#This Row],[THÀNH TIỀN]]</f>
        <v>0</v>
      </c>
      <c r="X922" s="46" t="b">
        <f>Table01[[#This Row],[ĐG FAST]]=Table01[[#This Row],[ĐƠN GIÁ]]</f>
        <v>1</v>
      </c>
      <c r="Y922" s="47" t="b">
        <f>Table01[[#This Row],[THÀNH TIỀN FAST]]=Table01[[#This Row],[THÀNH TIỀN]]</f>
        <v>1</v>
      </c>
      <c r="Z922" s="48"/>
    </row>
    <row r="923" spans="13:26" x14ac:dyDescent="0.2">
      <c r="M923" s="55">
        <f t="shared" si="57"/>
        <v>0</v>
      </c>
      <c r="N923" s="21" t="e">
        <f>VLOOKUP(I923,'MÃ '!$A$2:$E$1048576,4,0)</f>
        <v>#N/A</v>
      </c>
      <c r="O923" s="21" t="e">
        <f>VLOOKUP(I923,'MÃ '!$A$2:$E$1048576,5,0)</f>
        <v>#N/A</v>
      </c>
      <c r="P923" s="21" t="str">
        <f t="shared" si="58"/>
        <v>TSG01</v>
      </c>
      <c r="Q923" s="21" t="e">
        <f>DAY(Table01[[#This Row],[NGÀY]])&amp;Table01[[#This Row],[TSG01]]&amp;Table01[[#This Row],[MÃ FAST]]</f>
        <v>#N/A</v>
      </c>
      <c r="R923" s="21" t="e">
        <f>COUNTIF($Q$7:Q923,Q923)&amp;Q923</f>
        <v>#N/A</v>
      </c>
      <c r="S923" s="44">
        <f>IFERROR(VLOOKUP(R923,Table1[[ct2]:[Số lượng]],13,0),0)</f>
        <v>0</v>
      </c>
      <c r="T923" s="45">
        <f>IFERROR(VLOOKUP(R923,Table1[[ct2]:[Giá]],14,0),Table01[[#This Row],[ĐƠN GIÁ]])</f>
        <v>0</v>
      </c>
      <c r="U923" s="45">
        <f t="shared" si="59"/>
        <v>0</v>
      </c>
      <c r="V923" s="32">
        <f t="shared" si="60"/>
        <v>0</v>
      </c>
      <c r="W923" s="45">
        <f>Table01[[#This Row],[THÀNH TIỀN FAST]]-Table01[[#This Row],[THÀNH TIỀN]]</f>
        <v>0</v>
      </c>
      <c r="X923" s="46" t="b">
        <f>Table01[[#This Row],[ĐG FAST]]=Table01[[#This Row],[ĐƠN GIÁ]]</f>
        <v>1</v>
      </c>
      <c r="Y923" s="47" t="b">
        <f>Table01[[#This Row],[THÀNH TIỀN FAST]]=Table01[[#This Row],[THÀNH TIỀN]]</f>
        <v>1</v>
      </c>
      <c r="Z923" s="48"/>
    </row>
    <row r="924" spans="13:26" x14ac:dyDescent="0.2">
      <c r="M924" s="55">
        <f t="shared" si="57"/>
        <v>0</v>
      </c>
      <c r="N924" s="21" t="e">
        <f>VLOOKUP(I924,'MÃ '!$A$2:$E$1048576,4,0)</f>
        <v>#N/A</v>
      </c>
      <c r="O924" s="21" t="e">
        <f>VLOOKUP(I924,'MÃ '!$A$2:$E$1048576,5,0)</f>
        <v>#N/A</v>
      </c>
      <c r="P924" s="21" t="str">
        <f t="shared" si="58"/>
        <v>TSG01</v>
      </c>
      <c r="Q924" s="21" t="e">
        <f>DAY(Table01[[#This Row],[NGÀY]])&amp;Table01[[#This Row],[TSG01]]&amp;Table01[[#This Row],[MÃ FAST]]</f>
        <v>#N/A</v>
      </c>
      <c r="R924" s="21" t="e">
        <f>COUNTIF($Q$7:Q924,Q924)&amp;Q924</f>
        <v>#N/A</v>
      </c>
      <c r="S924" s="44">
        <f>IFERROR(VLOOKUP(R924,Table1[[ct2]:[Số lượng]],13,0),0)</f>
        <v>0</v>
      </c>
      <c r="T924" s="45">
        <f>IFERROR(VLOOKUP(R924,Table1[[ct2]:[Giá]],14,0),Table01[[#This Row],[ĐƠN GIÁ]])</f>
        <v>0</v>
      </c>
      <c r="U924" s="45">
        <f t="shared" si="59"/>
        <v>0</v>
      </c>
      <c r="V924" s="32">
        <f t="shared" si="60"/>
        <v>0</v>
      </c>
      <c r="W924" s="45">
        <f>Table01[[#This Row],[THÀNH TIỀN FAST]]-Table01[[#This Row],[THÀNH TIỀN]]</f>
        <v>0</v>
      </c>
      <c r="X924" s="46" t="b">
        <f>Table01[[#This Row],[ĐG FAST]]=Table01[[#This Row],[ĐƠN GIÁ]]</f>
        <v>1</v>
      </c>
      <c r="Y924" s="47" t="b">
        <f>Table01[[#This Row],[THÀNH TIỀN FAST]]=Table01[[#This Row],[THÀNH TIỀN]]</f>
        <v>1</v>
      </c>
      <c r="Z924" s="48"/>
    </row>
    <row r="925" spans="13:26" x14ac:dyDescent="0.2">
      <c r="M925" s="55">
        <f t="shared" si="57"/>
        <v>0</v>
      </c>
      <c r="N925" s="21" t="e">
        <f>VLOOKUP(I925,'MÃ '!$A$2:$E$1048576,4,0)</f>
        <v>#N/A</v>
      </c>
      <c r="O925" s="21" t="e">
        <f>VLOOKUP(I925,'MÃ '!$A$2:$E$1048576,5,0)</f>
        <v>#N/A</v>
      </c>
      <c r="P925" s="21" t="str">
        <f t="shared" si="58"/>
        <v>TSG01</v>
      </c>
      <c r="Q925" s="21" t="e">
        <f>DAY(Table01[[#This Row],[NGÀY]])&amp;Table01[[#This Row],[TSG01]]&amp;Table01[[#This Row],[MÃ FAST]]</f>
        <v>#N/A</v>
      </c>
      <c r="R925" s="21" t="e">
        <f>COUNTIF($Q$7:Q925,Q925)&amp;Q925</f>
        <v>#N/A</v>
      </c>
      <c r="S925" s="44">
        <f>IFERROR(VLOOKUP(R925,Table1[[ct2]:[Số lượng]],13,0),0)</f>
        <v>0</v>
      </c>
      <c r="T925" s="45">
        <f>IFERROR(VLOOKUP(R925,Table1[[ct2]:[Giá]],14,0),Table01[[#This Row],[ĐƠN GIÁ]])</f>
        <v>0</v>
      </c>
      <c r="U925" s="45">
        <f t="shared" si="59"/>
        <v>0</v>
      </c>
      <c r="V925" s="32">
        <f t="shared" si="60"/>
        <v>0</v>
      </c>
      <c r="W925" s="45">
        <f>Table01[[#This Row],[THÀNH TIỀN FAST]]-Table01[[#This Row],[THÀNH TIỀN]]</f>
        <v>0</v>
      </c>
      <c r="X925" s="46" t="b">
        <f>Table01[[#This Row],[ĐG FAST]]=Table01[[#This Row],[ĐƠN GIÁ]]</f>
        <v>1</v>
      </c>
      <c r="Y925" s="47" t="b">
        <f>Table01[[#This Row],[THÀNH TIỀN FAST]]=Table01[[#This Row],[THÀNH TIỀN]]</f>
        <v>1</v>
      </c>
      <c r="Z925" s="48"/>
    </row>
    <row r="926" spans="13:26" x14ac:dyDescent="0.2">
      <c r="M926" s="55">
        <f t="shared" si="57"/>
        <v>0</v>
      </c>
      <c r="N926" s="21" t="e">
        <f>VLOOKUP(I926,'MÃ '!$A$2:$E$1048576,4,0)</f>
        <v>#N/A</v>
      </c>
      <c r="O926" s="21" t="e">
        <f>VLOOKUP(I926,'MÃ '!$A$2:$E$1048576,5,0)</f>
        <v>#N/A</v>
      </c>
      <c r="P926" s="21" t="str">
        <f t="shared" si="58"/>
        <v>TSG01</v>
      </c>
      <c r="Q926" s="21" t="e">
        <f>DAY(Table01[[#This Row],[NGÀY]])&amp;Table01[[#This Row],[TSG01]]&amp;Table01[[#This Row],[MÃ FAST]]</f>
        <v>#N/A</v>
      </c>
      <c r="R926" s="21" t="e">
        <f>COUNTIF($Q$7:Q926,Q926)&amp;Q926</f>
        <v>#N/A</v>
      </c>
      <c r="S926" s="44">
        <f>IFERROR(VLOOKUP(R926,Table1[[ct2]:[Số lượng]],13,0),0)</f>
        <v>0</v>
      </c>
      <c r="T926" s="45">
        <f>IFERROR(VLOOKUP(R926,Table1[[ct2]:[Giá]],14,0),Table01[[#This Row],[ĐƠN GIÁ]])</f>
        <v>0</v>
      </c>
      <c r="U926" s="45">
        <f t="shared" si="59"/>
        <v>0</v>
      </c>
      <c r="V926" s="32">
        <f t="shared" si="60"/>
        <v>0</v>
      </c>
      <c r="W926" s="45">
        <f>Table01[[#This Row],[THÀNH TIỀN FAST]]-Table01[[#This Row],[THÀNH TIỀN]]</f>
        <v>0</v>
      </c>
      <c r="X926" s="46" t="b">
        <f>Table01[[#This Row],[ĐG FAST]]=Table01[[#This Row],[ĐƠN GIÁ]]</f>
        <v>1</v>
      </c>
      <c r="Y926" s="47" t="b">
        <f>Table01[[#This Row],[THÀNH TIỀN FAST]]=Table01[[#This Row],[THÀNH TIỀN]]</f>
        <v>1</v>
      </c>
      <c r="Z926" s="48"/>
    </row>
    <row r="927" spans="13:26" x14ac:dyDescent="0.2">
      <c r="M927" s="55">
        <f t="shared" si="57"/>
        <v>0</v>
      </c>
      <c r="N927" s="21" t="e">
        <f>VLOOKUP(I927,'MÃ '!$A$2:$E$1048576,4,0)</f>
        <v>#N/A</v>
      </c>
      <c r="O927" s="21" t="e">
        <f>VLOOKUP(I927,'MÃ '!$A$2:$E$1048576,5,0)</f>
        <v>#N/A</v>
      </c>
      <c r="P927" s="21" t="str">
        <f t="shared" si="58"/>
        <v>TSG01</v>
      </c>
      <c r="Q927" s="21" t="e">
        <f>DAY(Table01[[#This Row],[NGÀY]])&amp;Table01[[#This Row],[TSG01]]&amp;Table01[[#This Row],[MÃ FAST]]</f>
        <v>#N/A</v>
      </c>
      <c r="R927" s="21" t="e">
        <f>COUNTIF($Q$7:Q927,Q927)&amp;Q927</f>
        <v>#N/A</v>
      </c>
      <c r="S927" s="44">
        <f>IFERROR(VLOOKUP(R927,Table1[[ct2]:[Số lượng]],13,0),0)</f>
        <v>0</v>
      </c>
      <c r="T927" s="45">
        <f>IFERROR(VLOOKUP(R927,Table1[[ct2]:[Giá]],14,0),Table01[[#This Row],[ĐƠN GIÁ]])</f>
        <v>0</v>
      </c>
      <c r="U927" s="45">
        <f t="shared" si="59"/>
        <v>0</v>
      </c>
      <c r="V927" s="32">
        <f t="shared" si="60"/>
        <v>0</v>
      </c>
      <c r="W927" s="45">
        <f>Table01[[#This Row],[THÀNH TIỀN FAST]]-Table01[[#This Row],[THÀNH TIỀN]]</f>
        <v>0</v>
      </c>
      <c r="X927" s="46" t="b">
        <f>Table01[[#This Row],[ĐG FAST]]=Table01[[#This Row],[ĐƠN GIÁ]]</f>
        <v>1</v>
      </c>
      <c r="Y927" s="47" t="b">
        <f>Table01[[#This Row],[THÀNH TIỀN FAST]]=Table01[[#This Row],[THÀNH TIỀN]]</f>
        <v>1</v>
      </c>
      <c r="Z927" s="48"/>
    </row>
    <row r="928" spans="13:26" x14ac:dyDescent="0.2">
      <c r="M928" s="55">
        <f t="shared" si="57"/>
        <v>0</v>
      </c>
      <c r="N928" s="21" t="e">
        <f>VLOOKUP(I928,'MÃ '!$A$2:$E$1048576,4,0)</f>
        <v>#N/A</v>
      </c>
      <c r="O928" s="21" t="e">
        <f>VLOOKUP(I928,'MÃ '!$A$2:$E$1048576,5,0)</f>
        <v>#N/A</v>
      </c>
      <c r="P928" s="21" t="str">
        <f t="shared" si="58"/>
        <v>TSG01</v>
      </c>
      <c r="Q928" s="21" t="e">
        <f>DAY(Table01[[#This Row],[NGÀY]])&amp;Table01[[#This Row],[TSG01]]&amp;Table01[[#This Row],[MÃ FAST]]</f>
        <v>#N/A</v>
      </c>
      <c r="R928" s="21" t="e">
        <f>COUNTIF($Q$7:Q928,Q928)&amp;Q928</f>
        <v>#N/A</v>
      </c>
      <c r="S928" s="44">
        <f>IFERROR(VLOOKUP(R928,Table1[[ct2]:[Số lượng]],13,0),0)</f>
        <v>0</v>
      </c>
      <c r="T928" s="45">
        <f>IFERROR(VLOOKUP(R928,Table1[[ct2]:[Giá]],14,0),Table01[[#This Row],[ĐƠN GIÁ]])</f>
        <v>0</v>
      </c>
      <c r="U928" s="45">
        <f t="shared" si="59"/>
        <v>0</v>
      </c>
      <c r="V928" s="32">
        <f t="shared" si="60"/>
        <v>0</v>
      </c>
      <c r="W928" s="45">
        <f>Table01[[#This Row],[THÀNH TIỀN FAST]]-Table01[[#This Row],[THÀNH TIỀN]]</f>
        <v>0</v>
      </c>
      <c r="X928" s="46" t="b">
        <f>Table01[[#This Row],[ĐG FAST]]=Table01[[#This Row],[ĐƠN GIÁ]]</f>
        <v>1</v>
      </c>
      <c r="Y928" s="47" t="b">
        <f>Table01[[#This Row],[THÀNH TIỀN FAST]]=Table01[[#This Row],[THÀNH TIỀN]]</f>
        <v>1</v>
      </c>
      <c r="Z928" s="48"/>
    </row>
    <row r="929" spans="13:26" x14ac:dyDescent="0.2">
      <c r="M929" s="55">
        <f t="shared" si="57"/>
        <v>0</v>
      </c>
      <c r="N929" s="21" t="e">
        <f>VLOOKUP(I929,'MÃ '!$A$2:$E$1048576,4,0)</f>
        <v>#N/A</v>
      </c>
      <c r="O929" s="21" t="e">
        <f>VLOOKUP(I929,'MÃ '!$A$2:$E$1048576,5,0)</f>
        <v>#N/A</v>
      </c>
      <c r="P929" s="21" t="str">
        <f t="shared" si="58"/>
        <v>TSG01</v>
      </c>
      <c r="Q929" s="21" t="e">
        <f>DAY(Table01[[#This Row],[NGÀY]])&amp;Table01[[#This Row],[TSG01]]&amp;Table01[[#This Row],[MÃ FAST]]</f>
        <v>#N/A</v>
      </c>
      <c r="R929" s="21" t="e">
        <f>COUNTIF($Q$7:Q929,Q929)&amp;Q929</f>
        <v>#N/A</v>
      </c>
      <c r="S929" s="44">
        <f>IFERROR(VLOOKUP(R929,Table1[[ct2]:[Số lượng]],13,0),0)</f>
        <v>0</v>
      </c>
      <c r="T929" s="45">
        <f>IFERROR(VLOOKUP(R929,Table1[[ct2]:[Giá]],14,0),Table01[[#This Row],[ĐƠN GIÁ]])</f>
        <v>0</v>
      </c>
      <c r="U929" s="45">
        <f t="shared" si="59"/>
        <v>0</v>
      </c>
      <c r="V929" s="32">
        <f t="shared" si="60"/>
        <v>0</v>
      </c>
      <c r="W929" s="45">
        <f>Table01[[#This Row],[THÀNH TIỀN FAST]]-Table01[[#This Row],[THÀNH TIỀN]]</f>
        <v>0</v>
      </c>
      <c r="X929" s="46" t="b">
        <f>Table01[[#This Row],[ĐG FAST]]=Table01[[#This Row],[ĐƠN GIÁ]]</f>
        <v>1</v>
      </c>
      <c r="Y929" s="47" t="b">
        <f>Table01[[#This Row],[THÀNH TIỀN FAST]]=Table01[[#This Row],[THÀNH TIỀN]]</f>
        <v>1</v>
      </c>
      <c r="Z929" s="48"/>
    </row>
    <row r="930" spans="13:26" x14ac:dyDescent="0.2">
      <c r="M930" s="55">
        <f t="shared" si="57"/>
        <v>0</v>
      </c>
      <c r="N930" s="21" t="e">
        <f>VLOOKUP(I930,'MÃ '!$A$2:$E$1048576,4,0)</f>
        <v>#N/A</v>
      </c>
      <c r="O930" s="21" t="e">
        <f>VLOOKUP(I930,'MÃ '!$A$2:$E$1048576,5,0)</f>
        <v>#N/A</v>
      </c>
      <c r="P930" s="21" t="str">
        <f t="shared" si="58"/>
        <v>TSG01</v>
      </c>
      <c r="Q930" s="21" t="e">
        <f>DAY(Table01[[#This Row],[NGÀY]])&amp;Table01[[#This Row],[TSG01]]&amp;Table01[[#This Row],[MÃ FAST]]</f>
        <v>#N/A</v>
      </c>
      <c r="R930" s="21" t="e">
        <f>COUNTIF($Q$7:Q930,Q930)&amp;Q930</f>
        <v>#N/A</v>
      </c>
      <c r="S930" s="44">
        <f>IFERROR(VLOOKUP(R930,Table1[[ct2]:[Số lượng]],13,0),0)</f>
        <v>0</v>
      </c>
      <c r="T930" s="45">
        <f>IFERROR(VLOOKUP(R930,Table1[[ct2]:[Giá]],14,0),Table01[[#This Row],[ĐƠN GIÁ]])</f>
        <v>0</v>
      </c>
      <c r="U930" s="45">
        <f t="shared" si="59"/>
        <v>0</v>
      </c>
      <c r="V930" s="32">
        <f t="shared" si="60"/>
        <v>0</v>
      </c>
      <c r="W930" s="45">
        <f>Table01[[#This Row],[THÀNH TIỀN FAST]]-Table01[[#This Row],[THÀNH TIỀN]]</f>
        <v>0</v>
      </c>
      <c r="X930" s="46" t="b">
        <f>Table01[[#This Row],[ĐG FAST]]=Table01[[#This Row],[ĐƠN GIÁ]]</f>
        <v>1</v>
      </c>
      <c r="Y930" s="47" t="b">
        <f>Table01[[#This Row],[THÀNH TIỀN FAST]]=Table01[[#This Row],[THÀNH TIỀN]]</f>
        <v>1</v>
      </c>
      <c r="Z930" s="48"/>
    </row>
    <row r="931" spans="13:26" x14ac:dyDescent="0.2">
      <c r="M931" s="55">
        <f t="shared" si="57"/>
        <v>0</v>
      </c>
      <c r="N931" s="21" t="e">
        <f>VLOOKUP(I931,'MÃ '!$A$2:$E$1048576,4,0)</f>
        <v>#N/A</v>
      </c>
      <c r="O931" s="21" t="e">
        <f>VLOOKUP(I931,'MÃ '!$A$2:$E$1048576,5,0)</f>
        <v>#N/A</v>
      </c>
      <c r="P931" s="21" t="str">
        <f t="shared" si="58"/>
        <v>TSG01</v>
      </c>
      <c r="Q931" s="21" t="e">
        <f>DAY(Table01[[#This Row],[NGÀY]])&amp;Table01[[#This Row],[TSG01]]&amp;Table01[[#This Row],[MÃ FAST]]</f>
        <v>#N/A</v>
      </c>
      <c r="R931" s="21" t="e">
        <f>COUNTIF($Q$7:Q931,Q931)&amp;Q931</f>
        <v>#N/A</v>
      </c>
      <c r="S931" s="44">
        <f>IFERROR(VLOOKUP(R931,Table1[[ct2]:[Số lượng]],13,0),0)</f>
        <v>0</v>
      </c>
      <c r="T931" s="45">
        <f>IFERROR(VLOOKUP(R931,Table1[[ct2]:[Giá]],14,0),Table01[[#This Row],[ĐƠN GIÁ]])</f>
        <v>0</v>
      </c>
      <c r="U931" s="45">
        <f t="shared" si="59"/>
        <v>0</v>
      </c>
      <c r="V931" s="32">
        <f t="shared" si="60"/>
        <v>0</v>
      </c>
      <c r="W931" s="45">
        <f>Table01[[#This Row],[THÀNH TIỀN FAST]]-Table01[[#This Row],[THÀNH TIỀN]]</f>
        <v>0</v>
      </c>
      <c r="X931" s="46" t="b">
        <f>Table01[[#This Row],[ĐG FAST]]=Table01[[#This Row],[ĐƠN GIÁ]]</f>
        <v>1</v>
      </c>
      <c r="Y931" s="47" t="b">
        <f>Table01[[#This Row],[THÀNH TIỀN FAST]]=Table01[[#This Row],[THÀNH TIỀN]]</f>
        <v>1</v>
      </c>
      <c r="Z931" s="48"/>
    </row>
    <row r="932" spans="13:26" x14ac:dyDescent="0.2">
      <c r="M932" s="55">
        <f t="shared" si="57"/>
        <v>0</v>
      </c>
      <c r="N932" s="21" t="e">
        <f>VLOOKUP(I932,'MÃ '!$A$2:$E$1048576,4,0)</f>
        <v>#N/A</v>
      </c>
      <c r="O932" s="21" t="e">
        <f>VLOOKUP(I932,'MÃ '!$A$2:$E$1048576,5,0)</f>
        <v>#N/A</v>
      </c>
      <c r="P932" s="21" t="str">
        <f t="shared" si="58"/>
        <v>TSG01</v>
      </c>
      <c r="Q932" s="21" t="e">
        <f>DAY(Table01[[#This Row],[NGÀY]])&amp;Table01[[#This Row],[TSG01]]&amp;Table01[[#This Row],[MÃ FAST]]</f>
        <v>#N/A</v>
      </c>
      <c r="R932" s="21" t="e">
        <f>COUNTIF($Q$7:Q932,Q932)&amp;Q932</f>
        <v>#N/A</v>
      </c>
      <c r="S932" s="44">
        <f>IFERROR(VLOOKUP(R932,Table1[[ct2]:[Số lượng]],13,0),0)</f>
        <v>0</v>
      </c>
      <c r="T932" s="45">
        <f>IFERROR(VLOOKUP(R932,Table1[[ct2]:[Giá]],14,0),Table01[[#This Row],[ĐƠN GIÁ]])</f>
        <v>0</v>
      </c>
      <c r="U932" s="45">
        <f t="shared" si="59"/>
        <v>0</v>
      </c>
      <c r="V932" s="32">
        <f t="shared" si="60"/>
        <v>0</v>
      </c>
      <c r="W932" s="45">
        <f>Table01[[#This Row],[THÀNH TIỀN FAST]]-Table01[[#This Row],[THÀNH TIỀN]]</f>
        <v>0</v>
      </c>
      <c r="X932" s="46" t="b">
        <f>Table01[[#This Row],[ĐG FAST]]=Table01[[#This Row],[ĐƠN GIÁ]]</f>
        <v>1</v>
      </c>
      <c r="Y932" s="47" t="b">
        <f>Table01[[#This Row],[THÀNH TIỀN FAST]]=Table01[[#This Row],[THÀNH TIỀN]]</f>
        <v>1</v>
      </c>
      <c r="Z932" s="48"/>
    </row>
    <row r="933" spans="13:26" x14ac:dyDescent="0.2">
      <c r="M933" s="55">
        <f t="shared" si="57"/>
        <v>0</v>
      </c>
      <c r="N933" s="21" t="e">
        <f>VLOOKUP(I933,'MÃ '!$A$2:$E$1048576,4,0)</f>
        <v>#N/A</v>
      </c>
      <c r="O933" s="21" t="e">
        <f>VLOOKUP(I933,'MÃ '!$A$2:$E$1048576,5,0)</f>
        <v>#N/A</v>
      </c>
      <c r="P933" s="21" t="str">
        <f t="shared" si="58"/>
        <v>TSG01</v>
      </c>
      <c r="Q933" s="21" t="e">
        <f>DAY(Table01[[#This Row],[NGÀY]])&amp;Table01[[#This Row],[TSG01]]&amp;Table01[[#This Row],[MÃ FAST]]</f>
        <v>#N/A</v>
      </c>
      <c r="R933" s="21" t="e">
        <f>COUNTIF($Q$7:Q933,Q933)&amp;Q933</f>
        <v>#N/A</v>
      </c>
      <c r="S933" s="44">
        <f>IFERROR(VLOOKUP(R933,Table1[[ct2]:[Số lượng]],13,0),0)</f>
        <v>0</v>
      </c>
      <c r="T933" s="45">
        <f>IFERROR(VLOOKUP(R933,Table1[[ct2]:[Giá]],14,0),Table01[[#This Row],[ĐƠN GIÁ]])</f>
        <v>0</v>
      </c>
      <c r="U933" s="45">
        <f t="shared" si="59"/>
        <v>0</v>
      </c>
      <c r="V933" s="32">
        <f t="shared" si="60"/>
        <v>0</v>
      </c>
      <c r="W933" s="45">
        <f>Table01[[#This Row],[THÀNH TIỀN FAST]]-Table01[[#This Row],[THÀNH TIỀN]]</f>
        <v>0</v>
      </c>
      <c r="X933" s="46" t="b">
        <f>Table01[[#This Row],[ĐG FAST]]=Table01[[#This Row],[ĐƠN GIÁ]]</f>
        <v>1</v>
      </c>
      <c r="Y933" s="47" t="b">
        <f>Table01[[#This Row],[THÀNH TIỀN FAST]]=Table01[[#This Row],[THÀNH TIỀN]]</f>
        <v>1</v>
      </c>
      <c r="Z933" s="48"/>
    </row>
    <row r="934" spans="13:26" x14ac:dyDescent="0.2">
      <c r="M934" s="55">
        <f t="shared" si="57"/>
        <v>0</v>
      </c>
      <c r="N934" s="21" t="e">
        <f>VLOOKUP(I934,'MÃ '!$A$2:$E$1048576,4,0)</f>
        <v>#N/A</v>
      </c>
      <c r="O934" s="21" t="e">
        <f>VLOOKUP(I934,'MÃ '!$A$2:$E$1048576,5,0)</f>
        <v>#N/A</v>
      </c>
      <c r="P934" s="21" t="str">
        <f t="shared" si="58"/>
        <v>TSG01</v>
      </c>
      <c r="Q934" s="21" t="e">
        <f>DAY(Table01[[#This Row],[NGÀY]])&amp;Table01[[#This Row],[TSG01]]&amp;Table01[[#This Row],[MÃ FAST]]</f>
        <v>#N/A</v>
      </c>
      <c r="R934" s="21" t="e">
        <f>COUNTIF($Q$7:Q934,Q934)&amp;Q934</f>
        <v>#N/A</v>
      </c>
      <c r="S934" s="44">
        <f>IFERROR(VLOOKUP(R934,Table1[[ct2]:[Số lượng]],13,0),0)</f>
        <v>0</v>
      </c>
      <c r="T934" s="45">
        <f>IFERROR(VLOOKUP(R934,Table1[[ct2]:[Giá]],14,0),Table01[[#This Row],[ĐƠN GIÁ]])</f>
        <v>0</v>
      </c>
      <c r="U934" s="45">
        <f t="shared" si="59"/>
        <v>0</v>
      </c>
      <c r="V934" s="32">
        <f t="shared" si="60"/>
        <v>0</v>
      </c>
      <c r="W934" s="45">
        <f>Table01[[#This Row],[THÀNH TIỀN FAST]]-Table01[[#This Row],[THÀNH TIỀN]]</f>
        <v>0</v>
      </c>
      <c r="X934" s="46" t="b">
        <f>Table01[[#This Row],[ĐG FAST]]=Table01[[#This Row],[ĐƠN GIÁ]]</f>
        <v>1</v>
      </c>
      <c r="Y934" s="47" t="b">
        <f>Table01[[#This Row],[THÀNH TIỀN FAST]]=Table01[[#This Row],[THÀNH TIỀN]]</f>
        <v>1</v>
      </c>
      <c r="Z934" s="48"/>
    </row>
    <row r="935" spans="13:26" x14ac:dyDescent="0.2">
      <c r="M935" s="55">
        <f t="shared" si="57"/>
        <v>0</v>
      </c>
      <c r="N935" s="21" t="e">
        <f>VLOOKUP(I935,'MÃ '!$A$2:$E$1048576,4,0)</f>
        <v>#N/A</v>
      </c>
      <c r="O935" s="21" t="e">
        <f>VLOOKUP(I935,'MÃ '!$A$2:$E$1048576,5,0)</f>
        <v>#N/A</v>
      </c>
      <c r="P935" s="21" t="str">
        <f t="shared" si="58"/>
        <v>TSG01</v>
      </c>
      <c r="Q935" s="21" t="e">
        <f>DAY(Table01[[#This Row],[NGÀY]])&amp;Table01[[#This Row],[TSG01]]&amp;Table01[[#This Row],[MÃ FAST]]</f>
        <v>#N/A</v>
      </c>
      <c r="R935" s="21" t="e">
        <f>COUNTIF($Q$7:Q935,Q935)&amp;Q935</f>
        <v>#N/A</v>
      </c>
      <c r="S935" s="44">
        <f>IFERROR(VLOOKUP(R935,Table1[[ct2]:[Số lượng]],13,0),0)</f>
        <v>0</v>
      </c>
      <c r="T935" s="45">
        <f>IFERROR(VLOOKUP(R935,Table1[[ct2]:[Giá]],14,0),Table01[[#This Row],[ĐƠN GIÁ]])</f>
        <v>0</v>
      </c>
      <c r="U935" s="45">
        <f t="shared" si="59"/>
        <v>0</v>
      </c>
      <c r="V935" s="32">
        <f t="shared" si="60"/>
        <v>0</v>
      </c>
      <c r="W935" s="45">
        <f>Table01[[#This Row],[THÀNH TIỀN FAST]]-Table01[[#This Row],[THÀNH TIỀN]]</f>
        <v>0</v>
      </c>
      <c r="X935" s="46" t="b">
        <f>Table01[[#This Row],[ĐG FAST]]=Table01[[#This Row],[ĐƠN GIÁ]]</f>
        <v>1</v>
      </c>
      <c r="Y935" s="47" t="b">
        <f>Table01[[#This Row],[THÀNH TIỀN FAST]]=Table01[[#This Row],[THÀNH TIỀN]]</f>
        <v>1</v>
      </c>
      <c r="Z935" s="48"/>
    </row>
    <row r="936" spans="13:26" x14ac:dyDescent="0.2">
      <c r="M936" s="55">
        <f t="shared" si="57"/>
        <v>0</v>
      </c>
      <c r="N936" s="21" t="e">
        <f>VLOOKUP(I936,'MÃ '!$A$2:$E$1048576,4,0)</f>
        <v>#N/A</v>
      </c>
      <c r="O936" s="21" t="e">
        <f>VLOOKUP(I936,'MÃ '!$A$2:$E$1048576,5,0)</f>
        <v>#N/A</v>
      </c>
      <c r="P936" s="21" t="str">
        <f t="shared" si="58"/>
        <v>TSG01</v>
      </c>
      <c r="Q936" s="21" t="e">
        <f>DAY(Table01[[#This Row],[NGÀY]])&amp;Table01[[#This Row],[TSG01]]&amp;Table01[[#This Row],[MÃ FAST]]</f>
        <v>#N/A</v>
      </c>
      <c r="R936" s="21" t="e">
        <f>COUNTIF($Q$7:Q936,Q936)&amp;Q936</f>
        <v>#N/A</v>
      </c>
      <c r="S936" s="44">
        <f>IFERROR(VLOOKUP(R936,Table1[[ct2]:[Số lượng]],13,0),0)</f>
        <v>0</v>
      </c>
      <c r="T936" s="45">
        <f>IFERROR(VLOOKUP(R936,Table1[[ct2]:[Giá]],14,0),Table01[[#This Row],[ĐƠN GIÁ]])</f>
        <v>0</v>
      </c>
      <c r="U936" s="45">
        <f t="shared" si="59"/>
        <v>0</v>
      </c>
      <c r="V936" s="32">
        <f t="shared" si="60"/>
        <v>0</v>
      </c>
      <c r="W936" s="45">
        <f>Table01[[#This Row],[THÀNH TIỀN FAST]]-Table01[[#This Row],[THÀNH TIỀN]]</f>
        <v>0</v>
      </c>
      <c r="X936" s="46" t="b">
        <f>Table01[[#This Row],[ĐG FAST]]=Table01[[#This Row],[ĐƠN GIÁ]]</f>
        <v>1</v>
      </c>
      <c r="Y936" s="47" t="b">
        <f>Table01[[#This Row],[THÀNH TIỀN FAST]]=Table01[[#This Row],[THÀNH TIỀN]]</f>
        <v>1</v>
      </c>
      <c r="Z936" s="48"/>
    </row>
    <row r="937" spans="13:26" x14ac:dyDescent="0.2">
      <c r="M937" s="55">
        <f t="shared" si="57"/>
        <v>0</v>
      </c>
      <c r="N937" s="21" t="e">
        <f>VLOOKUP(I937,'MÃ '!$A$2:$E$1048576,4,0)</f>
        <v>#N/A</v>
      </c>
      <c r="O937" s="21" t="e">
        <f>VLOOKUP(I937,'MÃ '!$A$2:$E$1048576,5,0)</f>
        <v>#N/A</v>
      </c>
      <c r="P937" s="21" t="str">
        <f t="shared" si="58"/>
        <v>TSG01</v>
      </c>
      <c r="Q937" s="21" t="e">
        <f>DAY(Table01[[#This Row],[NGÀY]])&amp;Table01[[#This Row],[TSG01]]&amp;Table01[[#This Row],[MÃ FAST]]</f>
        <v>#N/A</v>
      </c>
      <c r="R937" s="21" t="e">
        <f>COUNTIF($Q$7:Q937,Q937)&amp;Q937</f>
        <v>#N/A</v>
      </c>
      <c r="S937" s="44">
        <f>IFERROR(VLOOKUP(R937,Table1[[ct2]:[Số lượng]],13,0),0)</f>
        <v>0</v>
      </c>
      <c r="T937" s="45">
        <f>IFERROR(VLOOKUP(R937,Table1[[ct2]:[Giá]],14,0),Table01[[#This Row],[ĐƠN GIÁ]])</f>
        <v>0</v>
      </c>
      <c r="U937" s="45">
        <f t="shared" si="59"/>
        <v>0</v>
      </c>
      <c r="V937" s="32">
        <f t="shared" si="60"/>
        <v>0</v>
      </c>
      <c r="W937" s="45">
        <f>Table01[[#This Row],[THÀNH TIỀN FAST]]-Table01[[#This Row],[THÀNH TIỀN]]</f>
        <v>0</v>
      </c>
      <c r="X937" s="46" t="b">
        <f>Table01[[#This Row],[ĐG FAST]]=Table01[[#This Row],[ĐƠN GIÁ]]</f>
        <v>1</v>
      </c>
      <c r="Y937" s="47" t="b">
        <f>Table01[[#This Row],[THÀNH TIỀN FAST]]=Table01[[#This Row],[THÀNH TIỀN]]</f>
        <v>1</v>
      </c>
      <c r="Z937" s="48"/>
    </row>
    <row r="938" spans="13:26" x14ac:dyDescent="0.2">
      <c r="M938" s="55">
        <f t="shared" si="57"/>
        <v>0</v>
      </c>
      <c r="N938" s="21" t="e">
        <f>VLOOKUP(I938,'MÃ '!$A$2:$E$1048576,4,0)</f>
        <v>#N/A</v>
      </c>
      <c r="O938" s="21" t="e">
        <f>VLOOKUP(I938,'MÃ '!$A$2:$E$1048576,5,0)</f>
        <v>#N/A</v>
      </c>
      <c r="P938" s="21" t="str">
        <f t="shared" si="58"/>
        <v>TSG01</v>
      </c>
      <c r="Q938" s="21" t="e">
        <f>DAY(Table01[[#This Row],[NGÀY]])&amp;Table01[[#This Row],[TSG01]]&amp;Table01[[#This Row],[MÃ FAST]]</f>
        <v>#N/A</v>
      </c>
      <c r="R938" s="21" t="e">
        <f>COUNTIF($Q$7:Q938,Q938)&amp;Q938</f>
        <v>#N/A</v>
      </c>
      <c r="S938" s="44">
        <f>IFERROR(VLOOKUP(R938,Table1[[ct2]:[Số lượng]],13,0),0)</f>
        <v>0</v>
      </c>
      <c r="T938" s="45">
        <f>IFERROR(VLOOKUP(R938,Table1[[ct2]:[Giá]],14,0),Table01[[#This Row],[ĐƠN GIÁ]])</f>
        <v>0</v>
      </c>
      <c r="U938" s="45">
        <f t="shared" si="59"/>
        <v>0</v>
      </c>
      <c r="V938" s="32">
        <f t="shared" si="60"/>
        <v>0</v>
      </c>
      <c r="W938" s="45">
        <f>Table01[[#This Row],[THÀNH TIỀN FAST]]-Table01[[#This Row],[THÀNH TIỀN]]</f>
        <v>0</v>
      </c>
      <c r="X938" s="46" t="b">
        <f>Table01[[#This Row],[ĐG FAST]]=Table01[[#This Row],[ĐƠN GIÁ]]</f>
        <v>1</v>
      </c>
      <c r="Y938" s="47" t="b">
        <f>Table01[[#This Row],[THÀNH TIỀN FAST]]=Table01[[#This Row],[THÀNH TIỀN]]</f>
        <v>1</v>
      </c>
      <c r="Z938" s="48"/>
    </row>
    <row r="939" spans="13:26" x14ac:dyDescent="0.2">
      <c r="M939" s="55">
        <f t="shared" si="57"/>
        <v>0</v>
      </c>
      <c r="N939" s="21" t="e">
        <f>VLOOKUP(I939,'MÃ '!$A$2:$E$1048576,4,0)</f>
        <v>#N/A</v>
      </c>
      <c r="O939" s="21" t="e">
        <f>VLOOKUP(I939,'MÃ '!$A$2:$E$1048576,5,0)</f>
        <v>#N/A</v>
      </c>
      <c r="P939" s="21" t="str">
        <f t="shared" si="58"/>
        <v>TSG01</v>
      </c>
      <c r="Q939" s="21" t="e">
        <f>DAY(Table01[[#This Row],[NGÀY]])&amp;Table01[[#This Row],[TSG01]]&amp;Table01[[#This Row],[MÃ FAST]]</f>
        <v>#N/A</v>
      </c>
      <c r="R939" s="21" t="e">
        <f>COUNTIF($Q$7:Q939,Q939)&amp;Q939</f>
        <v>#N/A</v>
      </c>
      <c r="S939" s="44">
        <f>IFERROR(VLOOKUP(R939,Table1[[ct2]:[Số lượng]],13,0),0)</f>
        <v>0</v>
      </c>
      <c r="T939" s="45">
        <f>IFERROR(VLOOKUP(R939,Table1[[ct2]:[Giá]],14,0),Table01[[#This Row],[ĐƠN GIÁ]])</f>
        <v>0</v>
      </c>
      <c r="U939" s="45">
        <f t="shared" si="59"/>
        <v>0</v>
      </c>
      <c r="V939" s="32">
        <f t="shared" si="60"/>
        <v>0</v>
      </c>
      <c r="W939" s="45">
        <f>Table01[[#This Row],[THÀNH TIỀN FAST]]-Table01[[#This Row],[THÀNH TIỀN]]</f>
        <v>0</v>
      </c>
      <c r="X939" s="46" t="b">
        <f>Table01[[#This Row],[ĐG FAST]]=Table01[[#This Row],[ĐƠN GIÁ]]</f>
        <v>1</v>
      </c>
      <c r="Y939" s="47" t="b">
        <f>Table01[[#This Row],[THÀNH TIỀN FAST]]=Table01[[#This Row],[THÀNH TIỀN]]</f>
        <v>1</v>
      </c>
      <c r="Z939" s="48"/>
    </row>
    <row r="940" spans="13:26" x14ac:dyDescent="0.2">
      <c r="M940" s="55">
        <f t="shared" si="57"/>
        <v>0</v>
      </c>
      <c r="N940" s="21" t="e">
        <f>VLOOKUP(I940,'MÃ '!$A$2:$E$1048576,4,0)</f>
        <v>#N/A</v>
      </c>
      <c r="O940" s="21" t="e">
        <f>VLOOKUP(I940,'MÃ '!$A$2:$E$1048576,5,0)</f>
        <v>#N/A</v>
      </c>
      <c r="P940" s="21" t="str">
        <f t="shared" si="58"/>
        <v>TSG01</v>
      </c>
      <c r="Q940" s="21" t="e">
        <f>DAY(Table01[[#This Row],[NGÀY]])&amp;Table01[[#This Row],[TSG01]]&amp;Table01[[#This Row],[MÃ FAST]]</f>
        <v>#N/A</v>
      </c>
      <c r="R940" s="21" t="e">
        <f>COUNTIF($Q$7:Q940,Q940)&amp;Q940</f>
        <v>#N/A</v>
      </c>
      <c r="S940" s="44">
        <f>IFERROR(VLOOKUP(R940,Table1[[ct2]:[Số lượng]],13,0),0)</f>
        <v>0</v>
      </c>
      <c r="T940" s="45">
        <f>IFERROR(VLOOKUP(R940,Table1[[ct2]:[Giá]],14,0),Table01[[#This Row],[ĐƠN GIÁ]])</f>
        <v>0</v>
      </c>
      <c r="U940" s="45">
        <f t="shared" si="59"/>
        <v>0</v>
      </c>
      <c r="V940" s="32">
        <f t="shared" si="60"/>
        <v>0</v>
      </c>
      <c r="W940" s="45">
        <f>Table01[[#This Row],[THÀNH TIỀN FAST]]-Table01[[#This Row],[THÀNH TIỀN]]</f>
        <v>0</v>
      </c>
      <c r="X940" s="46" t="b">
        <f>Table01[[#This Row],[ĐG FAST]]=Table01[[#This Row],[ĐƠN GIÁ]]</f>
        <v>1</v>
      </c>
      <c r="Y940" s="47" t="b">
        <f>Table01[[#This Row],[THÀNH TIỀN FAST]]=Table01[[#This Row],[THÀNH TIỀN]]</f>
        <v>1</v>
      </c>
      <c r="Z940" s="48"/>
    </row>
    <row r="941" spans="13:26" x14ac:dyDescent="0.2">
      <c r="M941" s="55">
        <f t="shared" si="57"/>
        <v>0</v>
      </c>
      <c r="N941" s="21" t="e">
        <f>VLOOKUP(I941,'MÃ '!$A$2:$E$1048576,4,0)</f>
        <v>#N/A</v>
      </c>
      <c r="O941" s="21" t="e">
        <f>VLOOKUP(I941,'MÃ '!$A$2:$E$1048576,5,0)</f>
        <v>#N/A</v>
      </c>
      <c r="P941" s="21" t="str">
        <f t="shared" si="58"/>
        <v>TSG01</v>
      </c>
      <c r="Q941" s="21" t="e">
        <f>DAY(Table01[[#This Row],[NGÀY]])&amp;Table01[[#This Row],[TSG01]]&amp;Table01[[#This Row],[MÃ FAST]]</f>
        <v>#N/A</v>
      </c>
      <c r="R941" s="21" t="e">
        <f>COUNTIF($Q$7:Q941,Q941)&amp;Q941</f>
        <v>#N/A</v>
      </c>
      <c r="S941" s="44">
        <f>IFERROR(VLOOKUP(R941,Table1[[ct2]:[Số lượng]],13,0),0)</f>
        <v>0</v>
      </c>
      <c r="T941" s="45">
        <f>IFERROR(VLOOKUP(R941,Table1[[ct2]:[Giá]],14,0),Table01[[#This Row],[ĐƠN GIÁ]])</f>
        <v>0</v>
      </c>
      <c r="U941" s="45">
        <f t="shared" si="59"/>
        <v>0</v>
      </c>
      <c r="V941" s="32">
        <f t="shared" si="60"/>
        <v>0</v>
      </c>
      <c r="W941" s="45">
        <f>Table01[[#This Row],[THÀNH TIỀN FAST]]-Table01[[#This Row],[THÀNH TIỀN]]</f>
        <v>0</v>
      </c>
      <c r="X941" s="46" t="b">
        <f>Table01[[#This Row],[ĐG FAST]]=Table01[[#This Row],[ĐƠN GIÁ]]</f>
        <v>1</v>
      </c>
      <c r="Y941" s="47" t="b">
        <f>Table01[[#This Row],[THÀNH TIỀN FAST]]=Table01[[#This Row],[THÀNH TIỀN]]</f>
        <v>1</v>
      </c>
      <c r="Z941" s="48"/>
    </row>
    <row r="942" spans="13:26" x14ac:dyDescent="0.2">
      <c r="M942" s="55">
        <f t="shared" si="57"/>
        <v>0</v>
      </c>
      <c r="N942" s="21" t="e">
        <f>VLOOKUP(I942,'MÃ '!$A$2:$E$1048576,4,0)</f>
        <v>#N/A</v>
      </c>
      <c r="O942" s="21" t="e">
        <f>VLOOKUP(I942,'MÃ '!$A$2:$E$1048576,5,0)</f>
        <v>#N/A</v>
      </c>
      <c r="P942" s="21" t="str">
        <f t="shared" si="58"/>
        <v>TSG01</v>
      </c>
      <c r="Q942" s="21" t="e">
        <f>DAY(Table01[[#This Row],[NGÀY]])&amp;Table01[[#This Row],[TSG01]]&amp;Table01[[#This Row],[MÃ FAST]]</f>
        <v>#N/A</v>
      </c>
      <c r="R942" s="21" t="e">
        <f>COUNTIF($Q$7:Q942,Q942)&amp;Q942</f>
        <v>#N/A</v>
      </c>
      <c r="S942" s="44">
        <f>IFERROR(VLOOKUP(R942,Table1[[ct2]:[Số lượng]],13,0),0)</f>
        <v>0</v>
      </c>
      <c r="T942" s="45">
        <f>IFERROR(VLOOKUP(R942,Table1[[ct2]:[Giá]],14,0),Table01[[#This Row],[ĐƠN GIÁ]])</f>
        <v>0</v>
      </c>
      <c r="U942" s="45">
        <f t="shared" si="59"/>
        <v>0</v>
      </c>
      <c r="V942" s="32">
        <f t="shared" si="60"/>
        <v>0</v>
      </c>
      <c r="W942" s="45">
        <f>Table01[[#This Row],[THÀNH TIỀN FAST]]-Table01[[#This Row],[THÀNH TIỀN]]</f>
        <v>0</v>
      </c>
      <c r="X942" s="46" t="b">
        <f>Table01[[#This Row],[ĐG FAST]]=Table01[[#This Row],[ĐƠN GIÁ]]</f>
        <v>1</v>
      </c>
      <c r="Y942" s="47" t="b">
        <f>Table01[[#This Row],[THÀNH TIỀN FAST]]=Table01[[#This Row],[THÀNH TIỀN]]</f>
        <v>1</v>
      </c>
      <c r="Z942" s="48"/>
    </row>
    <row r="943" spans="13:26" x14ac:dyDescent="0.2">
      <c r="M943" s="55">
        <f t="shared" si="57"/>
        <v>0</v>
      </c>
      <c r="N943" s="21" t="e">
        <f>VLOOKUP(I943,'MÃ '!$A$2:$E$1048576,4,0)</f>
        <v>#N/A</v>
      </c>
      <c r="O943" s="21" t="e">
        <f>VLOOKUP(I943,'MÃ '!$A$2:$E$1048576,5,0)</f>
        <v>#N/A</v>
      </c>
      <c r="P943" s="21" t="str">
        <f t="shared" si="58"/>
        <v>TSG01</v>
      </c>
      <c r="Q943" s="21" t="e">
        <f>DAY(Table01[[#This Row],[NGÀY]])&amp;Table01[[#This Row],[TSG01]]&amp;Table01[[#This Row],[MÃ FAST]]</f>
        <v>#N/A</v>
      </c>
      <c r="R943" s="21" t="e">
        <f>COUNTIF($Q$7:Q943,Q943)&amp;Q943</f>
        <v>#N/A</v>
      </c>
      <c r="S943" s="44">
        <f>IFERROR(VLOOKUP(R943,Table1[[ct2]:[Số lượng]],13,0),0)</f>
        <v>0</v>
      </c>
      <c r="T943" s="45">
        <f>IFERROR(VLOOKUP(R943,Table1[[ct2]:[Giá]],14,0),Table01[[#This Row],[ĐƠN GIÁ]])</f>
        <v>0</v>
      </c>
      <c r="U943" s="45">
        <f t="shared" si="59"/>
        <v>0</v>
      </c>
      <c r="V943" s="32">
        <f t="shared" si="60"/>
        <v>0</v>
      </c>
      <c r="W943" s="45">
        <f>Table01[[#This Row],[THÀNH TIỀN FAST]]-Table01[[#This Row],[THÀNH TIỀN]]</f>
        <v>0</v>
      </c>
      <c r="X943" s="46" t="b">
        <f>Table01[[#This Row],[ĐG FAST]]=Table01[[#This Row],[ĐƠN GIÁ]]</f>
        <v>1</v>
      </c>
      <c r="Y943" s="47" t="b">
        <f>Table01[[#This Row],[THÀNH TIỀN FAST]]=Table01[[#This Row],[THÀNH TIỀN]]</f>
        <v>1</v>
      </c>
      <c r="Z943" s="48"/>
    </row>
    <row r="944" spans="13:26" x14ac:dyDescent="0.2">
      <c r="M944" s="55">
        <f t="shared" si="57"/>
        <v>0</v>
      </c>
      <c r="N944" s="21" t="e">
        <f>VLOOKUP(I944,'MÃ '!$A$2:$E$1048576,4,0)</f>
        <v>#N/A</v>
      </c>
      <c r="O944" s="21" t="e">
        <f>VLOOKUP(I944,'MÃ '!$A$2:$E$1048576,5,0)</f>
        <v>#N/A</v>
      </c>
      <c r="P944" s="21" t="str">
        <f t="shared" si="58"/>
        <v>TSG01</v>
      </c>
      <c r="Q944" s="21" t="e">
        <f>DAY(Table01[[#This Row],[NGÀY]])&amp;Table01[[#This Row],[TSG01]]&amp;Table01[[#This Row],[MÃ FAST]]</f>
        <v>#N/A</v>
      </c>
      <c r="R944" s="21" t="e">
        <f>COUNTIF($Q$7:Q944,Q944)&amp;Q944</f>
        <v>#N/A</v>
      </c>
      <c r="S944" s="44">
        <f>IFERROR(VLOOKUP(R944,Table1[[ct2]:[Số lượng]],13,0),0)</f>
        <v>0</v>
      </c>
      <c r="T944" s="45">
        <f>IFERROR(VLOOKUP(R944,Table1[[ct2]:[Giá]],14,0),Table01[[#This Row],[ĐƠN GIÁ]])</f>
        <v>0</v>
      </c>
      <c r="U944" s="45">
        <f t="shared" si="59"/>
        <v>0</v>
      </c>
      <c r="V944" s="32">
        <f t="shared" si="60"/>
        <v>0</v>
      </c>
      <c r="W944" s="45">
        <f>Table01[[#This Row],[THÀNH TIỀN FAST]]-Table01[[#This Row],[THÀNH TIỀN]]</f>
        <v>0</v>
      </c>
      <c r="X944" s="46" t="b">
        <f>Table01[[#This Row],[ĐG FAST]]=Table01[[#This Row],[ĐƠN GIÁ]]</f>
        <v>1</v>
      </c>
      <c r="Y944" s="47" t="b">
        <f>Table01[[#This Row],[THÀNH TIỀN FAST]]=Table01[[#This Row],[THÀNH TIỀN]]</f>
        <v>1</v>
      </c>
      <c r="Z944" s="48"/>
    </row>
    <row r="945" spans="13:26" x14ac:dyDescent="0.2">
      <c r="M945" s="55">
        <f t="shared" si="57"/>
        <v>0</v>
      </c>
      <c r="N945" s="21" t="e">
        <f>VLOOKUP(I945,'MÃ '!$A$2:$E$1048576,4,0)</f>
        <v>#N/A</v>
      </c>
      <c r="O945" s="21" t="e">
        <f>VLOOKUP(I945,'MÃ '!$A$2:$E$1048576,5,0)</f>
        <v>#N/A</v>
      </c>
      <c r="P945" s="21" t="str">
        <f t="shared" si="58"/>
        <v>TSG01</v>
      </c>
      <c r="Q945" s="21" t="e">
        <f>DAY(Table01[[#This Row],[NGÀY]])&amp;Table01[[#This Row],[TSG01]]&amp;Table01[[#This Row],[MÃ FAST]]</f>
        <v>#N/A</v>
      </c>
      <c r="R945" s="21" t="e">
        <f>COUNTIF($Q$7:Q945,Q945)&amp;Q945</f>
        <v>#N/A</v>
      </c>
      <c r="S945" s="44">
        <f>IFERROR(VLOOKUP(R945,Table1[[ct2]:[Số lượng]],13,0),0)</f>
        <v>0</v>
      </c>
      <c r="T945" s="45">
        <f>IFERROR(VLOOKUP(R945,Table1[[ct2]:[Giá]],14,0),Table01[[#This Row],[ĐƠN GIÁ]])</f>
        <v>0</v>
      </c>
      <c r="U945" s="45">
        <f t="shared" si="59"/>
        <v>0</v>
      </c>
      <c r="V945" s="32">
        <f t="shared" si="60"/>
        <v>0</v>
      </c>
      <c r="W945" s="45">
        <f>Table01[[#This Row],[THÀNH TIỀN FAST]]-Table01[[#This Row],[THÀNH TIỀN]]</f>
        <v>0</v>
      </c>
      <c r="X945" s="46" t="b">
        <f>Table01[[#This Row],[ĐG FAST]]=Table01[[#This Row],[ĐƠN GIÁ]]</f>
        <v>1</v>
      </c>
      <c r="Y945" s="47" t="b">
        <f>Table01[[#This Row],[THÀNH TIỀN FAST]]=Table01[[#This Row],[THÀNH TIỀN]]</f>
        <v>1</v>
      </c>
      <c r="Z945" s="48"/>
    </row>
    <row r="946" spans="13:26" x14ac:dyDescent="0.2">
      <c r="M946" s="55">
        <f t="shared" si="57"/>
        <v>0</v>
      </c>
      <c r="N946" s="21" t="e">
        <f>VLOOKUP(I946,'MÃ '!$A$2:$E$1048576,4,0)</f>
        <v>#N/A</v>
      </c>
      <c r="O946" s="21" t="e">
        <f>VLOOKUP(I946,'MÃ '!$A$2:$E$1048576,5,0)</f>
        <v>#N/A</v>
      </c>
      <c r="P946" s="21" t="str">
        <f t="shared" si="58"/>
        <v>TSG01</v>
      </c>
      <c r="Q946" s="21" t="e">
        <f>DAY(Table01[[#This Row],[NGÀY]])&amp;Table01[[#This Row],[TSG01]]&amp;Table01[[#This Row],[MÃ FAST]]</f>
        <v>#N/A</v>
      </c>
      <c r="R946" s="21" t="e">
        <f>COUNTIF($Q$7:Q946,Q946)&amp;Q946</f>
        <v>#N/A</v>
      </c>
      <c r="S946" s="44">
        <f>IFERROR(VLOOKUP(R946,Table1[[ct2]:[Số lượng]],13,0),0)</f>
        <v>0</v>
      </c>
      <c r="T946" s="45">
        <f>IFERROR(VLOOKUP(R946,Table1[[ct2]:[Giá]],14,0),Table01[[#This Row],[ĐƠN GIÁ]])</f>
        <v>0</v>
      </c>
      <c r="U946" s="45">
        <f t="shared" si="59"/>
        <v>0</v>
      </c>
      <c r="V946" s="32">
        <f t="shared" si="60"/>
        <v>0</v>
      </c>
      <c r="W946" s="45">
        <f>Table01[[#This Row],[THÀNH TIỀN FAST]]-Table01[[#This Row],[THÀNH TIỀN]]</f>
        <v>0</v>
      </c>
      <c r="X946" s="46" t="b">
        <f>Table01[[#This Row],[ĐG FAST]]=Table01[[#This Row],[ĐƠN GIÁ]]</f>
        <v>1</v>
      </c>
      <c r="Y946" s="47" t="b">
        <f>Table01[[#This Row],[THÀNH TIỀN FAST]]=Table01[[#This Row],[THÀNH TIỀN]]</f>
        <v>1</v>
      </c>
      <c r="Z946" s="48"/>
    </row>
    <row r="947" spans="13:26" x14ac:dyDescent="0.2">
      <c r="M947" s="55">
        <f t="shared" si="57"/>
        <v>0</v>
      </c>
      <c r="N947" s="21" t="e">
        <f>VLOOKUP(I947,'MÃ '!$A$2:$E$1048576,4,0)</f>
        <v>#N/A</v>
      </c>
      <c r="O947" s="21" t="e">
        <f>VLOOKUP(I947,'MÃ '!$A$2:$E$1048576,5,0)</f>
        <v>#N/A</v>
      </c>
      <c r="P947" s="21" t="str">
        <f t="shared" si="58"/>
        <v>TSG01</v>
      </c>
      <c r="Q947" s="21" t="e">
        <f>DAY(Table01[[#This Row],[NGÀY]])&amp;Table01[[#This Row],[TSG01]]&amp;Table01[[#This Row],[MÃ FAST]]</f>
        <v>#N/A</v>
      </c>
      <c r="R947" s="21" t="e">
        <f>COUNTIF($Q$7:Q947,Q947)&amp;Q947</f>
        <v>#N/A</v>
      </c>
      <c r="S947" s="44">
        <f>IFERROR(VLOOKUP(R947,Table1[[ct2]:[Số lượng]],13,0),0)</f>
        <v>0</v>
      </c>
      <c r="T947" s="45">
        <f>IFERROR(VLOOKUP(R947,Table1[[ct2]:[Giá]],14,0),Table01[[#This Row],[ĐƠN GIÁ]])</f>
        <v>0</v>
      </c>
      <c r="U947" s="45">
        <f t="shared" si="59"/>
        <v>0</v>
      </c>
      <c r="V947" s="32">
        <f t="shared" si="60"/>
        <v>0</v>
      </c>
      <c r="W947" s="45">
        <f>Table01[[#This Row],[THÀNH TIỀN FAST]]-Table01[[#This Row],[THÀNH TIỀN]]</f>
        <v>0</v>
      </c>
      <c r="X947" s="46" t="b">
        <f>Table01[[#This Row],[ĐG FAST]]=Table01[[#This Row],[ĐƠN GIÁ]]</f>
        <v>1</v>
      </c>
      <c r="Y947" s="47" t="b">
        <f>Table01[[#This Row],[THÀNH TIỀN FAST]]=Table01[[#This Row],[THÀNH TIỀN]]</f>
        <v>1</v>
      </c>
      <c r="Z947" s="48"/>
    </row>
    <row r="948" spans="13:26" x14ac:dyDescent="0.2">
      <c r="M948" s="55">
        <f t="shared" si="57"/>
        <v>0</v>
      </c>
      <c r="N948" s="21" t="e">
        <f>VLOOKUP(I948,'MÃ '!$A$2:$E$1048576,4,0)</f>
        <v>#N/A</v>
      </c>
      <c r="O948" s="21" t="e">
        <f>VLOOKUP(I948,'MÃ '!$A$2:$E$1048576,5,0)</f>
        <v>#N/A</v>
      </c>
      <c r="P948" s="21" t="str">
        <f t="shared" si="58"/>
        <v>TSG01</v>
      </c>
      <c r="Q948" s="21" t="e">
        <f>DAY(Table01[[#This Row],[NGÀY]])&amp;Table01[[#This Row],[TSG01]]&amp;Table01[[#This Row],[MÃ FAST]]</f>
        <v>#N/A</v>
      </c>
      <c r="R948" s="21" t="e">
        <f>COUNTIF($Q$7:Q948,Q948)&amp;Q948</f>
        <v>#N/A</v>
      </c>
      <c r="S948" s="44">
        <f>IFERROR(VLOOKUP(R948,Table1[[ct2]:[Số lượng]],13,0),0)</f>
        <v>0</v>
      </c>
      <c r="T948" s="45">
        <f>IFERROR(VLOOKUP(R948,Table1[[ct2]:[Giá]],14,0),Table01[[#This Row],[ĐƠN GIÁ]])</f>
        <v>0</v>
      </c>
      <c r="U948" s="45">
        <f t="shared" si="59"/>
        <v>0</v>
      </c>
      <c r="V948" s="32">
        <f t="shared" si="60"/>
        <v>0</v>
      </c>
      <c r="W948" s="45">
        <f>Table01[[#This Row],[THÀNH TIỀN FAST]]-Table01[[#This Row],[THÀNH TIỀN]]</f>
        <v>0</v>
      </c>
      <c r="X948" s="46" t="b">
        <f>Table01[[#This Row],[ĐG FAST]]=Table01[[#This Row],[ĐƠN GIÁ]]</f>
        <v>1</v>
      </c>
      <c r="Y948" s="47" t="b">
        <f>Table01[[#This Row],[THÀNH TIỀN FAST]]=Table01[[#This Row],[THÀNH TIỀN]]</f>
        <v>1</v>
      </c>
      <c r="Z948" s="48"/>
    </row>
    <row r="949" spans="13:26" x14ac:dyDescent="0.2">
      <c r="M949" s="55">
        <f t="shared" si="57"/>
        <v>0</v>
      </c>
      <c r="N949" s="21" t="e">
        <f>VLOOKUP(I949,'MÃ '!$A$2:$E$1048576,4,0)</f>
        <v>#N/A</v>
      </c>
      <c r="O949" s="21" t="e">
        <f>VLOOKUP(I949,'MÃ '!$A$2:$E$1048576,5,0)</f>
        <v>#N/A</v>
      </c>
      <c r="P949" s="21" t="str">
        <f t="shared" si="58"/>
        <v>TSG01</v>
      </c>
      <c r="Q949" s="21" t="e">
        <f>DAY(Table01[[#This Row],[NGÀY]])&amp;Table01[[#This Row],[TSG01]]&amp;Table01[[#This Row],[MÃ FAST]]</f>
        <v>#N/A</v>
      </c>
      <c r="R949" s="21" t="e">
        <f>COUNTIF($Q$7:Q949,Q949)&amp;Q949</f>
        <v>#N/A</v>
      </c>
      <c r="S949" s="44">
        <f>IFERROR(VLOOKUP(R949,Table1[[ct2]:[Số lượng]],13,0),0)</f>
        <v>0</v>
      </c>
      <c r="T949" s="45">
        <f>IFERROR(VLOOKUP(R949,Table1[[ct2]:[Giá]],14,0),Table01[[#This Row],[ĐƠN GIÁ]])</f>
        <v>0</v>
      </c>
      <c r="U949" s="45">
        <f t="shared" si="59"/>
        <v>0</v>
      </c>
      <c r="V949" s="32">
        <f t="shared" si="60"/>
        <v>0</v>
      </c>
      <c r="W949" s="45">
        <f>Table01[[#This Row],[THÀNH TIỀN FAST]]-Table01[[#This Row],[THÀNH TIỀN]]</f>
        <v>0</v>
      </c>
      <c r="X949" s="46" t="b">
        <f>Table01[[#This Row],[ĐG FAST]]=Table01[[#This Row],[ĐƠN GIÁ]]</f>
        <v>1</v>
      </c>
      <c r="Y949" s="47" t="b">
        <f>Table01[[#This Row],[THÀNH TIỀN FAST]]=Table01[[#This Row],[THÀNH TIỀN]]</f>
        <v>1</v>
      </c>
      <c r="Z949" s="48"/>
    </row>
    <row r="950" spans="13:26" x14ac:dyDescent="0.2">
      <c r="M950" s="55">
        <f t="shared" si="57"/>
        <v>0</v>
      </c>
      <c r="N950" s="21" t="e">
        <f>VLOOKUP(I950,'MÃ '!$A$2:$E$1048576,4,0)</f>
        <v>#N/A</v>
      </c>
      <c r="O950" s="21" t="e">
        <f>VLOOKUP(I950,'MÃ '!$A$2:$E$1048576,5,0)</f>
        <v>#N/A</v>
      </c>
      <c r="P950" s="21" t="str">
        <f t="shared" si="58"/>
        <v>TSG01</v>
      </c>
      <c r="Q950" s="21" t="e">
        <f>DAY(Table01[[#This Row],[NGÀY]])&amp;Table01[[#This Row],[TSG01]]&amp;Table01[[#This Row],[MÃ FAST]]</f>
        <v>#N/A</v>
      </c>
      <c r="R950" s="21" t="e">
        <f>COUNTIF($Q$7:Q950,Q950)&amp;Q950</f>
        <v>#N/A</v>
      </c>
      <c r="S950" s="44">
        <f>IFERROR(VLOOKUP(R950,Table1[[ct2]:[Số lượng]],13,0),0)</f>
        <v>0</v>
      </c>
      <c r="T950" s="45">
        <f>IFERROR(VLOOKUP(R950,Table1[[ct2]:[Giá]],14,0),Table01[[#This Row],[ĐƠN GIÁ]])</f>
        <v>0</v>
      </c>
      <c r="U950" s="45">
        <f t="shared" si="59"/>
        <v>0</v>
      </c>
      <c r="V950" s="32">
        <f t="shared" si="60"/>
        <v>0</v>
      </c>
      <c r="W950" s="45">
        <f>Table01[[#This Row],[THÀNH TIỀN FAST]]-Table01[[#This Row],[THÀNH TIỀN]]</f>
        <v>0</v>
      </c>
      <c r="X950" s="46" t="b">
        <f>Table01[[#This Row],[ĐG FAST]]=Table01[[#This Row],[ĐƠN GIÁ]]</f>
        <v>1</v>
      </c>
      <c r="Y950" s="47" t="b">
        <f>Table01[[#This Row],[THÀNH TIỀN FAST]]=Table01[[#This Row],[THÀNH TIỀN]]</f>
        <v>1</v>
      </c>
      <c r="Z950" s="48"/>
    </row>
    <row r="951" spans="13:26" x14ac:dyDescent="0.2">
      <c r="M951" s="55">
        <f t="shared" si="57"/>
        <v>0</v>
      </c>
      <c r="N951" s="21" t="e">
        <f>VLOOKUP(I951,'MÃ '!$A$2:$E$1048576,4,0)</f>
        <v>#N/A</v>
      </c>
      <c r="O951" s="21" t="e">
        <f>VLOOKUP(I951,'MÃ '!$A$2:$E$1048576,5,0)</f>
        <v>#N/A</v>
      </c>
      <c r="P951" s="21" t="str">
        <f t="shared" si="58"/>
        <v>TSG01</v>
      </c>
      <c r="Q951" s="21" t="e">
        <f>DAY(Table01[[#This Row],[NGÀY]])&amp;Table01[[#This Row],[TSG01]]&amp;Table01[[#This Row],[MÃ FAST]]</f>
        <v>#N/A</v>
      </c>
      <c r="R951" s="21" t="e">
        <f>COUNTIF($Q$7:Q951,Q951)&amp;Q951</f>
        <v>#N/A</v>
      </c>
      <c r="S951" s="44">
        <f>IFERROR(VLOOKUP(R951,Table1[[ct2]:[Số lượng]],13,0),0)</f>
        <v>0</v>
      </c>
      <c r="T951" s="45">
        <f>IFERROR(VLOOKUP(R951,Table1[[ct2]:[Giá]],14,0),Table01[[#This Row],[ĐƠN GIÁ]])</f>
        <v>0</v>
      </c>
      <c r="U951" s="45">
        <f t="shared" si="59"/>
        <v>0</v>
      </c>
      <c r="V951" s="32">
        <f t="shared" si="60"/>
        <v>0</v>
      </c>
      <c r="W951" s="45">
        <f>Table01[[#This Row],[THÀNH TIỀN FAST]]-Table01[[#This Row],[THÀNH TIỀN]]</f>
        <v>0</v>
      </c>
      <c r="X951" s="46" t="b">
        <f>Table01[[#This Row],[ĐG FAST]]=Table01[[#This Row],[ĐƠN GIÁ]]</f>
        <v>1</v>
      </c>
      <c r="Y951" s="47" t="b">
        <f>Table01[[#This Row],[THÀNH TIỀN FAST]]=Table01[[#This Row],[THÀNH TIỀN]]</f>
        <v>1</v>
      </c>
      <c r="Z951" s="48"/>
    </row>
    <row r="952" spans="13:26" x14ac:dyDescent="0.2">
      <c r="M952" s="55">
        <f t="shared" si="57"/>
        <v>0</v>
      </c>
      <c r="N952" s="21" t="e">
        <f>VLOOKUP(I952,'MÃ '!$A$2:$E$1048576,4,0)</f>
        <v>#N/A</v>
      </c>
      <c r="O952" s="21" t="e">
        <f>VLOOKUP(I952,'MÃ '!$A$2:$E$1048576,5,0)</f>
        <v>#N/A</v>
      </c>
      <c r="P952" s="21" t="str">
        <f t="shared" si="58"/>
        <v>TSG01</v>
      </c>
      <c r="Q952" s="21" t="e">
        <f>DAY(Table01[[#This Row],[NGÀY]])&amp;Table01[[#This Row],[TSG01]]&amp;Table01[[#This Row],[MÃ FAST]]</f>
        <v>#N/A</v>
      </c>
      <c r="R952" s="21" t="e">
        <f>COUNTIF($Q$7:Q952,Q952)&amp;Q952</f>
        <v>#N/A</v>
      </c>
      <c r="S952" s="44">
        <f>IFERROR(VLOOKUP(R952,Table1[[ct2]:[Số lượng]],13,0),0)</f>
        <v>0</v>
      </c>
      <c r="T952" s="45">
        <f>IFERROR(VLOOKUP(R952,Table1[[ct2]:[Giá]],14,0),Table01[[#This Row],[ĐƠN GIÁ]])</f>
        <v>0</v>
      </c>
      <c r="U952" s="45">
        <f t="shared" si="59"/>
        <v>0</v>
      </c>
      <c r="V952" s="32">
        <f t="shared" si="60"/>
        <v>0</v>
      </c>
      <c r="W952" s="45">
        <f>Table01[[#This Row],[THÀNH TIỀN FAST]]-Table01[[#This Row],[THÀNH TIỀN]]</f>
        <v>0</v>
      </c>
      <c r="X952" s="46" t="b">
        <f>Table01[[#This Row],[ĐG FAST]]=Table01[[#This Row],[ĐƠN GIÁ]]</f>
        <v>1</v>
      </c>
      <c r="Y952" s="47" t="b">
        <f>Table01[[#This Row],[THÀNH TIỀN FAST]]=Table01[[#This Row],[THÀNH TIỀN]]</f>
        <v>1</v>
      </c>
      <c r="Z952" s="48"/>
    </row>
    <row r="953" spans="13:26" x14ac:dyDescent="0.2">
      <c r="M953" s="55">
        <f t="shared" si="57"/>
        <v>0</v>
      </c>
      <c r="N953" s="21" t="e">
        <f>VLOOKUP(I953,'MÃ '!$A$2:$E$1048576,4,0)</f>
        <v>#N/A</v>
      </c>
      <c r="O953" s="21" t="e">
        <f>VLOOKUP(I953,'MÃ '!$A$2:$E$1048576,5,0)</f>
        <v>#N/A</v>
      </c>
      <c r="P953" s="21" t="str">
        <f t="shared" si="58"/>
        <v>TSG01</v>
      </c>
      <c r="Q953" s="21" t="e">
        <f>DAY(Table01[[#This Row],[NGÀY]])&amp;Table01[[#This Row],[TSG01]]&amp;Table01[[#This Row],[MÃ FAST]]</f>
        <v>#N/A</v>
      </c>
      <c r="R953" s="21" t="e">
        <f>COUNTIF($Q$7:Q953,Q953)&amp;Q953</f>
        <v>#N/A</v>
      </c>
      <c r="S953" s="44">
        <f>IFERROR(VLOOKUP(R953,Table1[[ct2]:[Số lượng]],13,0),0)</f>
        <v>0</v>
      </c>
      <c r="T953" s="45">
        <f>IFERROR(VLOOKUP(R953,Table1[[ct2]:[Giá]],14,0),Table01[[#This Row],[ĐƠN GIÁ]])</f>
        <v>0</v>
      </c>
      <c r="U953" s="45">
        <f t="shared" si="59"/>
        <v>0</v>
      </c>
      <c r="V953" s="32">
        <f t="shared" si="60"/>
        <v>0</v>
      </c>
      <c r="W953" s="45">
        <f>Table01[[#This Row],[THÀNH TIỀN FAST]]-Table01[[#This Row],[THÀNH TIỀN]]</f>
        <v>0</v>
      </c>
      <c r="X953" s="46" t="b">
        <f>Table01[[#This Row],[ĐG FAST]]=Table01[[#This Row],[ĐƠN GIÁ]]</f>
        <v>1</v>
      </c>
      <c r="Y953" s="47" t="b">
        <f>Table01[[#This Row],[THÀNH TIỀN FAST]]=Table01[[#This Row],[THÀNH TIỀN]]</f>
        <v>1</v>
      </c>
      <c r="Z953" s="48"/>
    </row>
    <row r="954" spans="13:26" x14ac:dyDescent="0.2">
      <c r="M954" s="55">
        <f t="shared" si="57"/>
        <v>0</v>
      </c>
      <c r="N954" s="21" t="e">
        <f>VLOOKUP(I954,'MÃ '!$A$2:$E$1048576,4,0)</f>
        <v>#N/A</v>
      </c>
      <c r="O954" s="21" t="e">
        <f>VLOOKUP(I954,'MÃ '!$A$2:$E$1048576,5,0)</f>
        <v>#N/A</v>
      </c>
      <c r="P954" s="21" t="str">
        <f t="shared" si="58"/>
        <v>TSG01</v>
      </c>
      <c r="Q954" s="21" t="e">
        <f>DAY(Table01[[#This Row],[NGÀY]])&amp;Table01[[#This Row],[TSG01]]&amp;Table01[[#This Row],[MÃ FAST]]</f>
        <v>#N/A</v>
      </c>
      <c r="R954" s="21" t="e">
        <f>COUNTIF($Q$7:Q954,Q954)&amp;Q954</f>
        <v>#N/A</v>
      </c>
      <c r="S954" s="44">
        <f>IFERROR(VLOOKUP(R954,Table1[[ct2]:[Số lượng]],13,0),0)</f>
        <v>0</v>
      </c>
      <c r="T954" s="45">
        <f>IFERROR(VLOOKUP(R954,Table1[[ct2]:[Giá]],14,0),Table01[[#This Row],[ĐƠN GIÁ]])</f>
        <v>0</v>
      </c>
      <c r="U954" s="45">
        <f t="shared" si="59"/>
        <v>0</v>
      </c>
      <c r="V954" s="32">
        <f t="shared" si="60"/>
        <v>0</v>
      </c>
      <c r="W954" s="45">
        <f>Table01[[#This Row],[THÀNH TIỀN FAST]]-Table01[[#This Row],[THÀNH TIỀN]]</f>
        <v>0</v>
      </c>
      <c r="X954" s="46" t="b">
        <f>Table01[[#This Row],[ĐG FAST]]=Table01[[#This Row],[ĐƠN GIÁ]]</f>
        <v>1</v>
      </c>
      <c r="Y954" s="47" t="b">
        <f>Table01[[#This Row],[THÀNH TIỀN FAST]]=Table01[[#This Row],[THÀNH TIỀN]]</f>
        <v>1</v>
      </c>
      <c r="Z954" s="48"/>
    </row>
    <row r="955" spans="13:26" x14ac:dyDescent="0.2">
      <c r="M955" s="55">
        <f t="shared" si="57"/>
        <v>0</v>
      </c>
      <c r="N955" s="21" t="e">
        <f>VLOOKUP(I955,'MÃ '!$A$2:$E$1048576,4,0)</f>
        <v>#N/A</v>
      </c>
      <c r="O955" s="21" t="e">
        <f>VLOOKUP(I955,'MÃ '!$A$2:$E$1048576,5,0)</f>
        <v>#N/A</v>
      </c>
      <c r="P955" s="21" t="str">
        <f t="shared" si="58"/>
        <v>TSG01</v>
      </c>
      <c r="Q955" s="21" t="e">
        <f>DAY(Table01[[#This Row],[NGÀY]])&amp;Table01[[#This Row],[TSG01]]&amp;Table01[[#This Row],[MÃ FAST]]</f>
        <v>#N/A</v>
      </c>
      <c r="R955" s="21" t="e">
        <f>COUNTIF($Q$7:Q955,Q955)&amp;Q955</f>
        <v>#N/A</v>
      </c>
      <c r="S955" s="44">
        <f>IFERROR(VLOOKUP(R955,Table1[[ct2]:[Số lượng]],13,0),0)</f>
        <v>0</v>
      </c>
      <c r="T955" s="45">
        <f>IFERROR(VLOOKUP(R955,Table1[[ct2]:[Giá]],14,0),Table01[[#This Row],[ĐƠN GIÁ]])</f>
        <v>0</v>
      </c>
      <c r="U955" s="45">
        <f t="shared" si="59"/>
        <v>0</v>
      </c>
      <c r="V955" s="32">
        <f t="shared" si="60"/>
        <v>0</v>
      </c>
      <c r="W955" s="45">
        <f>Table01[[#This Row],[THÀNH TIỀN FAST]]-Table01[[#This Row],[THÀNH TIỀN]]</f>
        <v>0</v>
      </c>
      <c r="X955" s="46" t="b">
        <f>Table01[[#This Row],[ĐG FAST]]=Table01[[#This Row],[ĐƠN GIÁ]]</f>
        <v>1</v>
      </c>
      <c r="Y955" s="47" t="b">
        <f>Table01[[#This Row],[THÀNH TIỀN FAST]]=Table01[[#This Row],[THÀNH TIỀN]]</f>
        <v>1</v>
      </c>
      <c r="Z955" s="48"/>
    </row>
    <row r="956" spans="13:26" x14ac:dyDescent="0.2">
      <c r="M956" s="55">
        <f t="shared" si="57"/>
        <v>0</v>
      </c>
      <c r="N956" s="21" t="e">
        <f>VLOOKUP(I956,'MÃ '!$A$2:$E$1048576,4,0)</f>
        <v>#N/A</v>
      </c>
      <c r="O956" s="21" t="e">
        <f>VLOOKUP(I956,'MÃ '!$A$2:$E$1048576,5,0)</f>
        <v>#N/A</v>
      </c>
      <c r="P956" s="21" t="str">
        <f t="shared" si="58"/>
        <v>TSG01</v>
      </c>
      <c r="Q956" s="21" t="e">
        <f>DAY(Table01[[#This Row],[NGÀY]])&amp;Table01[[#This Row],[TSG01]]&amp;Table01[[#This Row],[MÃ FAST]]</f>
        <v>#N/A</v>
      </c>
      <c r="R956" s="21" t="e">
        <f>COUNTIF($Q$7:Q956,Q956)&amp;Q956</f>
        <v>#N/A</v>
      </c>
      <c r="S956" s="44">
        <f>IFERROR(VLOOKUP(R956,Table1[[ct2]:[Số lượng]],13,0),0)</f>
        <v>0</v>
      </c>
      <c r="T956" s="45">
        <f>IFERROR(VLOOKUP(R956,Table1[[ct2]:[Giá]],14,0),Table01[[#This Row],[ĐƠN GIÁ]])</f>
        <v>0</v>
      </c>
      <c r="U956" s="45">
        <f t="shared" si="59"/>
        <v>0</v>
      </c>
      <c r="V956" s="32">
        <f t="shared" si="60"/>
        <v>0</v>
      </c>
      <c r="W956" s="45">
        <f>Table01[[#This Row],[THÀNH TIỀN FAST]]-Table01[[#This Row],[THÀNH TIỀN]]</f>
        <v>0</v>
      </c>
      <c r="X956" s="46" t="b">
        <f>Table01[[#This Row],[ĐG FAST]]=Table01[[#This Row],[ĐƠN GIÁ]]</f>
        <v>1</v>
      </c>
      <c r="Y956" s="47" t="b">
        <f>Table01[[#This Row],[THÀNH TIỀN FAST]]=Table01[[#This Row],[THÀNH TIỀN]]</f>
        <v>1</v>
      </c>
      <c r="Z956" s="48"/>
    </row>
    <row r="957" spans="13:26" x14ac:dyDescent="0.2">
      <c r="M957" s="55">
        <f t="shared" si="57"/>
        <v>0</v>
      </c>
      <c r="N957" s="21" t="e">
        <f>VLOOKUP(I957,'MÃ '!$A$2:$E$1048576,4,0)</f>
        <v>#N/A</v>
      </c>
      <c r="O957" s="21" t="e">
        <f>VLOOKUP(I957,'MÃ '!$A$2:$E$1048576,5,0)</f>
        <v>#N/A</v>
      </c>
      <c r="P957" s="21" t="str">
        <f t="shared" si="58"/>
        <v>TSG01</v>
      </c>
      <c r="Q957" s="21" t="e">
        <f>DAY(Table01[[#This Row],[NGÀY]])&amp;Table01[[#This Row],[TSG01]]&amp;Table01[[#This Row],[MÃ FAST]]</f>
        <v>#N/A</v>
      </c>
      <c r="R957" s="21" t="e">
        <f>COUNTIF($Q$7:Q957,Q957)&amp;Q957</f>
        <v>#N/A</v>
      </c>
      <c r="S957" s="44">
        <f>IFERROR(VLOOKUP(R957,Table1[[ct2]:[Số lượng]],13,0),0)</f>
        <v>0</v>
      </c>
      <c r="T957" s="45">
        <f>IFERROR(VLOOKUP(R957,Table1[[ct2]:[Giá]],14,0),Table01[[#This Row],[ĐƠN GIÁ]])</f>
        <v>0</v>
      </c>
      <c r="U957" s="45">
        <f t="shared" si="59"/>
        <v>0</v>
      </c>
      <c r="V957" s="32">
        <f t="shared" si="60"/>
        <v>0</v>
      </c>
      <c r="W957" s="45">
        <f>Table01[[#This Row],[THÀNH TIỀN FAST]]-Table01[[#This Row],[THÀNH TIỀN]]</f>
        <v>0</v>
      </c>
      <c r="X957" s="46" t="b">
        <f>Table01[[#This Row],[ĐG FAST]]=Table01[[#This Row],[ĐƠN GIÁ]]</f>
        <v>1</v>
      </c>
      <c r="Y957" s="47" t="b">
        <f>Table01[[#This Row],[THÀNH TIỀN FAST]]=Table01[[#This Row],[THÀNH TIỀN]]</f>
        <v>1</v>
      </c>
      <c r="Z957" s="48"/>
    </row>
    <row r="958" spans="13:26" x14ac:dyDescent="0.2">
      <c r="M958" s="55">
        <f t="shared" si="57"/>
        <v>0</v>
      </c>
      <c r="N958" s="21" t="e">
        <f>VLOOKUP(I958,'MÃ '!$A$2:$E$1048576,4,0)</f>
        <v>#N/A</v>
      </c>
      <c r="O958" s="21" t="e">
        <f>VLOOKUP(I958,'MÃ '!$A$2:$E$1048576,5,0)</f>
        <v>#N/A</v>
      </c>
      <c r="P958" s="21" t="str">
        <f t="shared" si="58"/>
        <v>TSG01</v>
      </c>
      <c r="Q958" s="21" t="e">
        <f>DAY(Table01[[#This Row],[NGÀY]])&amp;Table01[[#This Row],[TSG01]]&amp;Table01[[#This Row],[MÃ FAST]]</f>
        <v>#N/A</v>
      </c>
      <c r="R958" s="21" t="e">
        <f>COUNTIF($Q$7:Q958,Q958)&amp;Q958</f>
        <v>#N/A</v>
      </c>
      <c r="S958" s="44">
        <f>IFERROR(VLOOKUP(R958,Table1[[ct2]:[Số lượng]],13,0),0)</f>
        <v>0</v>
      </c>
      <c r="T958" s="45">
        <f>IFERROR(VLOOKUP(R958,Table1[[ct2]:[Giá]],14,0),Table01[[#This Row],[ĐƠN GIÁ]])</f>
        <v>0</v>
      </c>
      <c r="U958" s="45">
        <f t="shared" si="59"/>
        <v>0</v>
      </c>
      <c r="V958" s="32">
        <f t="shared" si="60"/>
        <v>0</v>
      </c>
      <c r="W958" s="45">
        <f>Table01[[#This Row],[THÀNH TIỀN FAST]]-Table01[[#This Row],[THÀNH TIỀN]]</f>
        <v>0</v>
      </c>
      <c r="X958" s="46" t="b">
        <f>Table01[[#This Row],[ĐG FAST]]=Table01[[#This Row],[ĐƠN GIÁ]]</f>
        <v>1</v>
      </c>
      <c r="Y958" s="47" t="b">
        <f>Table01[[#This Row],[THÀNH TIỀN FAST]]=Table01[[#This Row],[THÀNH TIỀN]]</f>
        <v>1</v>
      </c>
      <c r="Z958" s="48"/>
    </row>
    <row r="959" spans="13:26" x14ac:dyDescent="0.2">
      <c r="M959" s="55">
        <f t="shared" si="57"/>
        <v>0</v>
      </c>
      <c r="N959" s="21" t="e">
        <f>VLOOKUP(I959,'MÃ '!$A$2:$E$1048576,4,0)</f>
        <v>#N/A</v>
      </c>
      <c r="O959" s="21" t="e">
        <f>VLOOKUP(I959,'MÃ '!$A$2:$E$1048576,5,0)</f>
        <v>#N/A</v>
      </c>
      <c r="P959" s="21" t="str">
        <f t="shared" si="58"/>
        <v>TSG01</v>
      </c>
      <c r="Q959" s="21" t="e">
        <f>DAY(Table01[[#This Row],[NGÀY]])&amp;Table01[[#This Row],[TSG01]]&amp;Table01[[#This Row],[MÃ FAST]]</f>
        <v>#N/A</v>
      </c>
      <c r="R959" s="21" t="e">
        <f>COUNTIF($Q$7:Q959,Q959)&amp;Q959</f>
        <v>#N/A</v>
      </c>
      <c r="S959" s="44">
        <f>IFERROR(VLOOKUP(R959,Table1[[ct2]:[Số lượng]],13,0),0)</f>
        <v>0</v>
      </c>
      <c r="T959" s="45">
        <f>IFERROR(VLOOKUP(R959,Table1[[ct2]:[Giá]],14,0),Table01[[#This Row],[ĐƠN GIÁ]])</f>
        <v>0</v>
      </c>
      <c r="U959" s="45">
        <f t="shared" si="59"/>
        <v>0</v>
      </c>
      <c r="V959" s="32">
        <f t="shared" si="60"/>
        <v>0</v>
      </c>
      <c r="W959" s="45">
        <f>Table01[[#This Row],[THÀNH TIỀN FAST]]-Table01[[#This Row],[THÀNH TIỀN]]</f>
        <v>0</v>
      </c>
      <c r="X959" s="46" t="b">
        <f>Table01[[#This Row],[ĐG FAST]]=Table01[[#This Row],[ĐƠN GIÁ]]</f>
        <v>1</v>
      </c>
      <c r="Y959" s="47" t="b">
        <f>Table01[[#This Row],[THÀNH TIỀN FAST]]=Table01[[#This Row],[THÀNH TIỀN]]</f>
        <v>1</v>
      </c>
      <c r="Z959" s="48"/>
    </row>
    <row r="960" spans="13:26" x14ac:dyDescent="0.2">
      <c r="M960" s="55">
        <f t="shared" si="57"/>
        <v>0</v>
      </c>
      <c r="N960" s="21" t="e">
        <f>VLOOKUP(I960,'MÃ '!$A$2:$E$1048576,4,0)</f>
        <v>#N/A</v>
      </c>
      <c r="O960" s="21" t="e">
        <f>VLOOKUP(I960,'MÃ '!$A$2:$E$1048576,5,0)</f>
        <v>#N/A</v>
      </c>
      <c r="P960" s="21" t="str">
        <f t="shared" si="58"/>
        <v>TSG01</v>
      </c>
      <c r="Q960" s="21" t="e">
        <f>DAY(Table01[[#This Row],[NGÀY]])&amp;Table01[[#This Row],[TSG01]]&amp;Table01[[#This Row],[MÃ FAST]]</f>
        <v>#N/A</v>
      </c>
      <c r="R960" s="21" t="e">
        <f>COUNTIF($Q$7:Q960,Q960)&amp;Q960</f>
        <v>#N/A</v>
      </c>
      <c r="S960" s="44">
        <f>IFERROR(VLOOKUP(R960,Table1[[ct2]:[Số lượng]],13,0),0)</f>
        <v>0</v>
      </c>
      <c r="T960" s="45">
        <f>IFERROR(VLOOKUP(R960,Table1[[ct2]:[Giá]],14,0),Table01[[#This Row],[ĐƠN GIÁ]])</f>
        <v>0</v>
      </c>
      <c r="U960" s="45">
        <f t="shared" si="59"/>
        <v>0</v>
      </c>
      <c r="V960" s="32">
        <f t="shared" si="60"/>
        <v>0</v>
      </c>
      <c r="W960" s="45">
        <f>Table01[[#This Row],[THÀNH TIỀN FAST]]-Table01[[#This Row],[THÀNH TIỀN]]</f>
        <v>0</v>
      </c>
      <c r="X960" s="46" t="b">
        <f>Table01[[#This Row],[ĐG FAST]]=Table01[[#This Row],[ĐƠN GIÁ]]</f>
        <v>1</v>
      </c>
      <c r="Y960" s="47" t="b">
        <f>Table01[[#This Row],[THÀNH TIỀN FAST]]=Table01[[#This Row],[THÀNH TIỀN]]</f>
        <v>1</v>
      </c>
      <c r="Z960" s="48"/>
    </row>
    <row r="961" spans="13:26" x14ac:dyDescent="0.2">
      <c r="M961" s="55">
        <f t="shared" si="57"/>
        <v>0</v>
      </c>
      <c r="N961" s="21" t="e">
        <f>VLOOKUP(I961,'MÃ '!$A$2:$E$1048576,4,0)</f>
        <v>#N/A</v>
      </c>
      <c r="O961" s="21" t="e">
        <f>VLOOKUP(I961,'MÃ '!$A$2:$E$1048576,5,0)</f>
        <v>#N/A</v>
      </c>
      <c r="P961" s="21" t="str">
        <f t="shared" si="58"/>
        <v>TSG01</v>
      </c>
      <c r="Q961" s="21" t="e">
        <f>DAY(Table01[[#This Row],[NGÀY]])&amp;Table01[[#This Row],[TSG01]]&amp;Table01[[#This Row],[MÃ FAST]]</f>
        <v>#N/A</v>
      </c>
      <c r="R961" s="21" t="e">
        <f>COUNTIF($Q$7:Q961,Q961)&amp;Q961</f>
        <v>#N/A</v>
      </c>
      <c r="S961" s="44">
        <f>IFERROR(VLOOKUP(R961,Table1[[ct2]:[Số lượng]],13,0),0)</f>
        <v>0</v>
      </c>
      <c r="T961" s="45">
        <f>IFERROR(VLOOKUP(R961,Table1[[ct2]:[Giá]],14,0),Table01[[#This Row],[ĐƠN GIÁ]])</f>
        <v>0</v>
      </c>
      <c r="U961" s="45">
        <f t="shared" si="59"/>
        <v>0</v>
      </c>
      <c r="V961" s="32">
        <f t="shared" si="60"/>
        <v>0</v>
      </c>
      <c r="W961" s="45">
        <f>Table01[[#This Row],[THÀNH TIỀN FAST]]-Table01[[#This Row],[THÀNH TIỀN]]</f>
        <v>0</v>
      </c>
      <c r="X961" s="46" t="b">
        <f>Table01[[#This Row],[ĐG FAST]]=Table01[[#This Row],[ĐƠN GIÁ]]</f>
        <v>1</v>
      </c>
      <c r="Y961" s="47" t="b">
        <f>Table01[[#This Row],[THÀNH TIỀN FAST]]=Table01[[#This Row],[THÀNH TIỀN]]</f>
        <v>1</v>
      </c>
      <c r="Z961" s="48"/>
    </row>
    <row r="962" spans="13:26" x14ac:dyDescent="0.2">
      <c r="M962" s="55">
        <f t="shared" si="57"/>
        <v>0</v>
      </c>
      <c r="N962" s="21" t="e">
        <f>VLOOKUP(I962,'MÃ '!$A$2:$E$1048576,4,0)</f>
        <v>#N/A</v>
      </c>
      <c r="O962" s="21" t="e">
        <f>VLOOKUP(I962,'MÃ '!$A$2:$E$1048576,5,0)</f>
        <v>#N/A</v>
      </c>
      <c r="P962" s="21" t="str">
        <f t="shared" si="58"/>
        <v>TSG01</v>
      </c>
      <c r="Q962" s="21" t="e">
        <f>DAY(Table01[[#This Row],[NGÀY]])&amp;Table01[[#This Row],[TSG01]]&amp;Table01[[#This Row],[MÃ FAST]]</f>
        <v>#N/A</v>
      </c>
      <c r="R962" s="21" t="e">
        <f>COUNTIF($Q$7:Q962,Q962)&amp;Q962</f>
        <v>#N/A</v>
      </c>
      <c r="S962" s="44">
        <f>IFERROR(VLOOKUP(R962,Table1[[ct2]:[Số lượng]],13,0),0)</f>
        <v>0</v>
      </c>
      <c r="T962" s="45">
        <f>IFERROR(VLOOKUP(R962,Table1[[ct2]:[Giá]],14,0),Table01[[#This Row],[ĐƠN GIÁ]])</f>
        <v>0</v>
      </c>
      <c r="U962" s="45">
        <f t="shared" si="59"/>
        <v>0</v>
      </c>
      <c r="V962" s="32">
        <f t="shared" si="60"/>
        <v>0</v>
      </c>
      <c r="W962" s="45">
        <f>Table01[[#This Row],[THÀNH TIỀN FAST]]-Table01[[#This Row],[THÀNH TIỀN]]</f>
        <v>0</v>
      </c>
      <c r="X962" s="46" t="b">
        <f>Table01[[#This Row],[ĐG FAST]]=Table01[[#This Row],[ĐƠN GIÁ]]</f>
        <v>1</v>
      </c>
      <c r="Y962" s="47" t="b">
        <f>Table01[[#This Row],[THÀNH TIỀN FAST]]=Table01[[#This Row],[THÀNH TIỀN]]</f>
        <v>1</v>
      </c>
      <c r="Z962" s="48"/>
    </row>
    <row r="963" spans="13:26" x14ac:dyDescent="0.2">
      <c r="M963" s="55">
        <f t="shared" si="57"/>
        <v>0</v>
      </c>
      <c r="N963" s="21" t="e">
        <f>VLOOKUP(I963,'MÃ '!$A$2:$E$1048576,4,0)</f>
        <v>#N/A</v>
      </c>
      <c r="O963" s="21" t="e">
        <f>VLOOKUP(I963,'MÃ '!$A$2:$E$1048576,5,0)</f>
        <v>#N/A</v>
      </c>
      <c r="P963" s="21" t="str">
        <f t="shared" si="58"/>
        <v>TSG01</v>
      </c>
      <c r="Q963" s="21" t="e">
        <f>DAY(Table01[[#This Row],[NGÀY]])&amp;Table01[[#This Row],[TSG01]]&amp;Table01[[#This Row],[MÃ FAST]]</f>
        <v>#N/A</v>
      </c>
      <c r="R963" s="21" t="e">
        <f>COUNTIF($Q$7:Q963,Q963)&amp;Q963</f>
        <v>#N/A</v>
      </c>
      <c r="S963" s="44">
        <f>IFERROR(VLOOKUP(R963,Table1[[ct2]:[Số lượng]],13,0),0)</f>
        <v>0</v>
      </c>
      <c r="T963" s="45">
        <f>IFERROR(VLOOKUP(R963,Table1[[ct2]:[Giá]],14,0),Table01[[#This Row],[ĐƠN GIÁ]])</f>
        <v>0</v>
      </c>
      <c r="U963" s="45">
        <f t="shared" si="59"/>
        <v>0</v>
      </c>
      <c r="V963" s="32">
        <f t="shared" si="60"/>
        <v>0</v>
      </c>
      <c r="W963" s="45">
        <f>Table01[[#This Row],[THÀNH TIỀN FAST]]-Table01[[#This Row],[THÀNH TIỀN]]</f>
        <v>0</v>
      </c>
      <c r="X963" s="46" t="b">
        <f>Table01[[#This Row],[ĐG FAST]]=Table01[[#This Row],[ĐƠN GIÁ]]</f>
        <v>1</v>
      </c>
      <c r="Y963" s="47" t="b">
        <f>Table01[[#This Row],[THÀNH TIỀN FAST]]=Table01[[#This Row],[THÀNH TIỀN]]</f>
        <v>1</v>
      </c>
      <c r="Z963" s="48"/>
    </row>
    <row r="964" spans="13:26" x14ac:dyDescent="0.2">
      <c r="M964" s="55">
        <f t="shared" si="57"/>
        <v>0</v>
      </c>
      <c r="N964" s="21" t="e">
        <f>VLOOKUP(I964,'MÃ '!$A$2:$E$1048576,4,0)</f>
        <v>#N/A</v>
      </c>
      <c r="O964" s="21" t="e">
        <f>VLOOKUP(I964,'MÃ '!$A$2:$E$1048576,5,0)</f>
        <v>#N/A</v>
      </c>
      <c r="P964" s="21" t="str">
        <f t="shared" si="58"/>
        <v>TSG01</v>
      </c>
      <c r="Q964" s="21" t="e">
        <f>DAY(Table01[[#This Row],[NGÀY]])&amp;Table01[[#This Row],[TSG01]]&amp;Table01[[#This Row],[MÃ FAST]]</f>
        <v>#N/A</v>
      </c>
      <c r="R964" s="21" t="e">
        <f>COUNTIF($Q$7:Q964,Q964)&amp;Q964</f>
        <v>#N/A</v>
      </c>
      <c r="S964" s="44">
        <f>IFERROR(VLOOKUP(R964,Table1[[ct2]:[Số lượng]],13,0),0)</f>
        <v>0</v>
      </c>
      <c r="T964" s="45">
        <f>IFERROR(VLOOKUP(R964,Table1[[ct2]:[Giá]],14,0),Table01[[#This Row],[ĐƠN GIÁ]])</f>
        <v>0</v>
      </c>
      <c r="U964" s="45">
        <f t="shared" si="59"/>
        <v>0</v>
      </c>
      <c r="V964" s="32">
        <f t="shared" si="60"/>
        <v>0</v>
      </c>
      <c r="W964" s="45">
        <f>Table01[[#This Row],[THÀNH TIỀN FAST]]-Table01[[#This Row],[THÀNH TIỀN]]</f>
        <v>0</v>
      </c>
      <c r="X964" s="46" t="b">
        <f>Table01[[#This Row],[ĐG FAST]]=Table01[[#This Row],[ĐƠN GIÁ]]</f>
        <v>1</v>
      </c>
      <c r="Y964" s="47" t="b">
        <f>Table01[[#This Row],[THÀNH TIỀN FAST]]=Table01[[#This Row],[THÀNH TIỀN]]</f>
        <v>1</v>
      </c>
      <c r="Z964" s="48"/>
    </row>
    <row r="965" spans="13:26" x14ac:dyDescent="0.2">
      <c r="M965" s="55">
        <f t="shared" si="57"/>
        <v>0</v>
      </c>
      <c r="N965" s="21" t="e">
        <f>VLOOKUP(I965,'MÃ '!$A$2:$E$1048576,4,0)</f>
        <v>#N/A</v>
      </c>
      <c r="O965" s="21" t="e">
        <f>VLOOKUP(I965,'MÃ '!$A$2:$E$1048576,5,0)</f>
        <v>#N/A</v>
      </c>
      <c r="P965" s="21" t="str">
        <f t="shared" si="58"/>
        <v>TSG01</v>
      </c>
      <c r="Q965" s="21" t="e">
        <f>DAY(Table01[[#This Row],[NGÀY]])&amp;Table01[[#This Row],[TSG01]]&amp;Table01[[#This Row],[MÃ FAST]]</f>
        <v>#N/A</v>
      </c>
      <c r="R965" s="21" t="e">
        <f>COUNTIF($Q$7:Q965,Q965)&amp;Q965</f>
        <v>#N/A</v>
      </c>
      <c r="S965" s="44">
        <f>IFERROR(VLOOKUP(R965,Table1[[ct2]:[Số lượng]],13,0),0)</f>
        <v>0</v>
      </c>
      <c r="T965" s="45">
        <f>IFERROR(VLOOKUP(R965,Table1[[ct2]:[Giá]],14,0),Table01[[#This Row],[ĐƠN GIÁ]])</f>
        <v>0</v>
      </c>
      <c r="U965" s="45">
        <f t="shared" si="59"/>
        <v>0</v>
      </c>
      <c r="V965" s="32">
        <f t="shared" si="60"/>
        <v>0</v>
      </c>
      <c r="W965" s="45">
        <f>Table01[[#This Row],[THÀNH TIỀN FAST]]-Table01[[#This Row],[THÀNH TIỀN]]</f>
        <v>0</v>
      </c>
      <c r="X965" s="46" t="b">
        <f>Table01[[#This Row],[ĐG FAST]]=Table01[[#This Row],[ĐƠN GIÁ]]</f>
        <v>1</v>
      </c>
      <c r="Y965" s="47" t="b">
        <f>Table01[[#This Row],[THÀNH TIỀN FAST]]=Table01[[#This Row],[THÀNH TIỀN]]</f>
        <v>1</v>
      </c>
      <c r="Z965" s="48"/>
    </row>
    <row r="966" spans="13:26" x14ac:dyDescent="0.2">
      <c r="M966" s="55">
        <f t="shared" si="57"/>
        <v>0</v>
      </c>
      <c r="N966" s="21" t="e">
        <f>VLOOKUP(I966,'MÃ '!$A$2:$E$1048576,4,0)</f>
        <v>#N/A</v>
      </c>
      <c r="O966" s="21" t="e">
        <f>VLOOKUP(I966,'MÃ '!$A$2:$E$1048576,5,0)</f>
        <v>#N/A</v>
      </c>
      <c r="P966" s="21" t="str">
        <f t="shared" si="58"/>
        <v>TSG01</v>
      </c>
      <c r="Q966" s="21" t="e">
        <f>DAY(Table01[[#This Row],[NGÀY]])&amp;Table01[[#This Row],[TSG01]]&amp;Table01[[#This Row],[MÃ FAST]]</f>
        <v>#N/A</v>
      </c>
      <c r="R966" s="21" t="e">
        <f>COUNTIF($Q$7:Q966,Q966)&amp;Q966</f>
        <v>#N/A</v>
      </c>
      <c r="S966" s="44">
        <f>IFERROR(VLOOKUP(R966,Table1[[ct2]:[Số lượng]],13,0),0)</f>
        <v>0</v>
      </c>
      <c r="T966" s="45">
        <f>IFERROR(VLOOKUP(R966,Table1[[ct2]:[Giá]],14,0),Table01[[#This Row],[ĐƠN GIÁ]])</f>
        <v>0</v>
      </c>
      <c r="U966" s="45">
        <f t="shared" si="59"/>
        <v>0</v>
      </c>
      <c r="V966" s="32">
        <f t="shared" si="60"/>
        <v>0</v>
      </c>
      <c r="W966" s="45">
        <f>Table01[[#This Row],[THÀNH TIỀN FAST]]-Table01[[#This Row],[THÀNH TIỀN]]</f>
        <v>0</v>
      </c>
      <c r="X966" s="46" t="b">
        <f>Table01[[#This Row],[ĐG FAST]]=Table01[[#This Row],[ĐƠN GIÁ]]</f>
        <v>1</v>
      </c>
      <c r="Y966" s="47" t="b">
        <f>Table01[[#This Row],[THÀNH TIỀN FAST]]=Table01[[#This Row],[THÀNH TIỀN]]</f>
        <v>1</v>
      </c>
      <c r="Z966" s="48"/>
    </row>
    <row r="967" spans="13:26" x14ac:dyDescent="0.2">
      <c r="M967" s="55">
        <f t="shared" ref="M967:M1000" si="61">K967*L967</f>
        <v>0</v>
      </c>
      <c r="N967" s="21" t="e">
        <f>VLOOKUP(I967,'MÃ '!$A$2:$E$1048576,4,0)</f>
        <v>#N/A</v>
      </c>
      <c r="O967" s="21" t="e">
        <f>VLOOKUP(I967,'MÃ '!$A$2:$E$1048576,5,0)</f>
        <v>#N/A</v>
      </c>
      <c r="P967" s="21" t="str">
        <f t="shared" si="58"/>
        <v>TSG01</v>
      </c>
      <c r="Q967" s="21" t="e">
        <f>DAY(Table01[[#This Row],[NGÀY]])&amp;Table01[[#This Row],[TSG01]]&amp;Table01[[#This Row],[MÃ FAST]]</f>
        <v>#N/A</v>
      </c>
      <c r="R967" s="21" t="e">
        <f>COUNTIF($Q$7:Q967,Q967)&amp;Q967</f>
        <v>#N/A</v>
      </c>
      <c r="S967" s="44">
        <f>IFERROR(VLOOKUP(R967,Table1[[ct2]:[Số lượng]],13,0),0)</f>
        <v>0</v>
      </c>
      <c r="T967" s="45">
        <f>IFERROR(VLOOKUP(R967,Table1[[ct2]:[Giá]],14,0),Table01[[#This Row],[ĐƠN GIÁ]])</f>
        <v>0</v>
      </c>
      <c r="U967" s="45">
        <f t="shared" si="59"/>
        <v>0</v>
      </c>
      <c r="V967" s="32">
        <f t="shared" si="60"/>
        <v>0</v>
      </c>
      <c r="W967" s="45">
        <f>Table01[[#This Row],[THÀNH TIỀN FAST]]-Table01[[#This Row],[THÀNH TIỀN]]</f>
        <v>0</v>
      </c>
      <c r="X967" s="46" t="b">
        <f>Table01[[#This Row],[ĐG FAST]]=Table01[[#This Row],[ĐƠN GIÁ]]</f>
        <v>1</v>
      </c>
      <c r="Y967" s="47" t="b">
        <f>Table01[[#This Row],[THÀNH TIỀN FAST]]=Table01[[#This Row],[THÀNH TIỀN]]</f>
        <v>1</v>
      </c>
      <c r="Z967" s="48"/>
    </row>
    <row r="968" spans="13:26" x14ac:dyDescent="0.2">
      <c r="M968" s="55">
        <f t="shared" si="61"/>
        <v>0</v>
      </c>
      <c r="N968" s="21" t="e">
        <f>VLOOKUP(I968,'MÃ '!$A$2:$E$1048576,4,0)</f>
        <v>#N/A</v>
      </c>
      <c r="O968" s="21" t="e">
        <f>VLOOKUP(I968,'MÃ '!$A$2:$E$1048576,5,0)</f>
        <v>#N/A</v>
      </c>
      <c r="P968" s="21" t="str">
        <f t="shared" ref="P968:P1000" si="62">$P$6</f>
        <v>TSG01</v>
      </c>
      <c r="Q968" s="21" t="e">
        <f>DAY(Table01[[#This Row],[NGÀY]])&amp;Table01[[#This Row],[TSG01]]&amp;Table01[[#This Row],[MÃ FAST]]</f>
        <v>#N/A</v>
      </c>
      <c r="R968" s="21" t="e">
        <f>COUNTIF($Q$7:Q968,Q968)&amp;Q968</f>
        <v>#N/A</v>
      </c>
      <c r="S968" s="44">
        <f>IFERROR(VLOOKUP(R968,Table1[[ct2]:[Số lượng]],13,0),0)</f>
        <v>0</v>
      </c>
      <c r="T968" s="45">
        <f>IFERROR(VLOOKUP(R968,Table1[[ct2]:[Giá]],14,0),Table01[[#This Row],[ĐƠN GIÁ]])</f>
        <v>0</v>
      </c>
      <c r="U968" s="45">
        <f t="shared" ref="U968:U1000" si="63">IFERROR((T968*S968),"0")</f>
        <v>0</v>
      </c>
      <c r="V968" s="32">
        <f t="shared" ref="V968:V1000" si="64">S968-K968</f>
        <v>0</v>
      </c>
      <c r="W968" s="45">
        <f>Table01[[#This Row],[THÀNH TIỀN FAST]]-Table01[[#This Row],[THÀNH TIỀN]]</f>
        <v>0</v>
      </c>
      <c r="X968" s="46" t="b">
        <f>Table01[[#This Row],[ĐG FAST]]=Table01[[#This Row],[ĐƠN GIÁ]]</f>
        <v>1</v>
      </c>
      <c r="Y968" s="47" t="b">
        <f>Table01[[#This Row],[THÀNH TIỀN FAST]]=Table01[[#This Row],[THÀNH TIỀN]]</f>
        <v>1</v>
      </c>
      <c r="Z968" s="48"/>
    </row>
    <row r="969" spans="13:26" x14ac:dyDescent="0.2">
      <c r="M969" s="55">
        <f t="shared" si="61"/>
        <v>0</v>
      </c>
      <c r="N969" s="21" t="e">
        <f>VLOOKUP(I969,'MÃ '!$A$2:$E$1048576,4,0)</f>
        <v>#N/A</v>
      </c>
      <c r="O969" s="21" t="e">
        <f>VLOOKUP(I969,'MÃ '!$A$2:$E$1048576,5,0)</f>
        <v>#N/A</v>
      </c>
      <c r="P969" s="21" t="str">
        <f t="shared" si="62"/>
        <v>TSG01</v>
      </c>
      <c r="Q969" s="21" t="e">
        <f>DAY(Table01[[#This Row],[NGÀY]])&amp;Table01[[#This Row],[TSG01]]&amp;Table01[[#This Row],[MÃ FAST]]</f>
        <v>#N/A</v>
      </c>
      <c r="R969" s="21" t="e">
        <f>COUNTIF($Q$7:Q969,Q969)&amp;Q969</f>
        <v>#N/A</v>
      </c>
      <c r="S969" s="44">
        <f>IFERROR(VLOOKUP(R969,Table1[[ct2]:[Số lượng]],13,0),0)</f>
        <v>0</v>
      </c>
      <c r="T969" s="45">
        <f>IFERROR(VLOOKUP(R969,Table1[[ct2]:[Giá]],14,0),Table01[[#This Row],[ĐƠN GIÁ]])</f>
        <v>0</v>
      </c>
      <c r="U969" s="45">
        <f t="shared" si="63"/>
        <v>0</v>
      </c>
      <c r="V969" s="32">
        <f t="shared" si="64"/>
        <v>0</v>
      </c>
      <c r="W969" s="45">
        <f>Table01[[#This Row],[THÀNH TIỀN FAST]]-Table01[[#This Row],[THÀNH TIỀN]]</f>
        <v>0</v>
      </c>
      <c r="X969" s="46" t="b">
        <f>Table01[[#This Row],[ĐG FAST]]=Table01[[#This Row],[ĐƠN GIÁ]]</f>
        <v>1</v>
      </c>
      <c r="Y969" s="47" t="b">
        <f>Table01[[#This Row],[THÀNH TIỀN FAST]]=Table01[[#This Row],[THÀNH TIỀN]]</f>
        <v>1</v>
      </c>
      <c r="Z969" s="48"/>
    </row>
    <row r="970" spans="13:26" x14ac:dyDescent="0.2">
      <c r="M970" s="55">
        <f t="shared" si="61"/>
        <v>0</v>
      </c>
      <c r="N970" s="21" t="e">
        <f>VLOOKUP(I970,'MÃ '!$A$2:$E$1048576,4,0)</f>
        <v>#N/A</v>
      </c>
      <c r="O970" s="21" t="e">
        <f>VLOOKUP(I970,'MÃ '!$A$2:$E$1048576,5,0)</f>
        <v>#N/A</v>
      </c>
      <c r="P970" s="21" t="str">
        <f t="shared" si="62"/>
        <v>TSG01</v>
      </c>
      <c r="Q970" s="21" t="e">
        <f>DAY(Table01[[#This Row],[NGÀY]])&amp;Table01[[#This Row],[TSG01]]&amp;Table01[[#This Row],[MÃ FAST]]</f>
        <v>#N/A</v>
      </c>
      <c r="R970" s="21" t="e">
        <f>COUNTIF($Q$7:Q970,Q970)&amp;Q970</f>
        <v>#N/A</v>
      </c>
      <c r="S970" s="44">
        <f>IFERROR(VLOOKUP(R970,Table1[[ct2]:[Số lượng]],13,0),0)</f>
        <v>0</v>
      </c>
      <c r="T970" s="45">
        <f>IFERROR(VLOOKUP(R970,Table1[[ct2]:[Giá]],14,0),Table01[[#This Row],[ĐƠN GIÁ]])</f>
        <v>0</v>
      </c>
      <c r="U970" s="45">
        <f t="shared" si="63"/>
        <v>0</v>
      </c>
      <c r="V970" s="32">
        <f t="shared" si="64"/>
        <v>0</v>
      </c>
      <c r="W970" s="45">
        <f>Table01[[#This Row],[THÀNH TIỀN FAST]]-Table01[[#This Row],[THÀNH TIỀN]]</f>
        <v>0</v>
      </c>
      <c r="X970" s="46" t="b">
        <f>Table01[[#This Row],[ĐG FAST]]=Table01[[#This Row],[ĐƠN GIÁ]]</f>
        <v>1</v>
      </c>
      <c r="Y970" s="47" t="b">
        <f>Table01[[#This Row],[THÀNH TIỀN FAST]]=Table01[[#This Row],[THÀNH TIỀN]]</f>
        <v>1</v>
      </c>
      <c r="Z970" s="48"/>
    </row>
    <row r="971" spans="13:26" x14ac:dyDescent="0.2">
      <c r="M971" s="55">
        <f t="shared" si="61"/>
        <v>0</v>
      </c>
      <c r="N971" s="21" t="e">
        <f>VLOOKUP(I971,'MÃ '!$A$2:$E$1048576,4,0)</f>
        <v>#N/A</v>
      </c>
      <c r="O971" s="21" t="e">
        <f>VLOOKUP(I971,'MÃ '!$A$2:$E$1048576,5,0)</f>
        <v>#N/A</v>
      </c>
      <c r="P971" s="21" t="str">
        <f t="shared" si="62"/>
        <v>TSG01</v>
      </c>
      <c r="Q971" s="21" t="e">
        <f>DAY(Table01[[#This Row],[NGÀY]])&amp;Table01[[#This Row],[TSG01]]&amp;Table01[[#This Row],[MÃ FAST]]</f>
        <v>#N/A</v>
      </c>
      <c r="R971" s="21" t="e">
        <f>COUNTIF($Q$7:Q971,Q971)&amp;Q971</f>
        <v>#N/A</v>
      </c>
      <c r="S971" s="44">
        <f>IFERROR(VLOOKUP(R971,Table1[[ct2]:[Số lượng]],13,0),0)</f>
        <v>0</v>
      </c>
      <c r="T971" s="45">
        <f>IFERROR(VLOOKUP(R971,Table1[[ct2]:[Giá]],14,0),Table01[[#This Row],[ĐƠN GIÁ]])</f>
        <v>0</v>
      </c>
      <c r="U971" s="45">
        <f t="shared" si="63"/>
        <v>0</v>
      </c>
      <c r="V971" s="32">
        <f t="shared" si="64"/>
        <v>0</v>
      </c>
      <c r="W971" s="45">
        <f>Table01[[#This Row],[THÀNH TIỀN FAST]]-Table01[[#This Row],[THÀNH TIỀN]]</f>
        <v>0</v>
      </c>
      <c r="X971" s="46" t="b">
        <f>Table01[[#This Row],[ĐG FAST]]=Table01[[#This Row],[ĐƠN GIÁ]]</f>
        <v>1</v>
      </c>
      <c r="Y971" s="47" t="b">
        <f>Table01[[#This Row],[THÀNH TIỀN FAST]]=Table01[[#This Row],[THÀNH TIỀN]]</f>
        <v>1</v>
      </c>
      <c r="Z971" s="48"/>
    </row>
    <row r="972" spans="13:26" x14ac:dyDescent="0.2">
      <c r="M972" s="55">
        <f t="shared" si="61"/>
        <v>0</v>
      </c>
      <c r="N972" s="21" t="e">
        <f>VLOOKUP(I972,'MÃ '!$A$2:$E$1048576,4,0)</f>
        <v>#N/A</v>
      </c>
      <c r="O972" s="21" t="e">
        <f>VLOOKUP(I972,'MÃ '!$A$2:$E$1048576,5,0)</f>
        <v>#N/A</v>
      </c>
      <c r="P972" s="21" t="str">
        <f t="shared" si="62"/>
        <v>TSG01</v>
      </c>
      <c r="Q972" s="21" t="e">
        <f>DAY(Table01[[#This Row],[NGÀY]])&amp;Table01[[#This Row],[TSG01]]&amp;Table01[[#This Row],[MÃ FAST]]</f>
        <v>#N/A</v>
      </c>
      <c r="R972" s="21" t="e">
        <f>COUNTIF($Q$7:Q972,Q972)&amp;Q972</f>
        <v>#N/A</v>
      </c>
      <c r="S972" s="44">
        <f>IFERROR(VLOOKUP(R972,Table1[[ct2]:[Số lượng]],13,0),0)</f>
        <v>0</v>
      </c>
      <c r="T972" s="45">
        <f>IFERROR(VLOOKUP(R972,Table1[[ct2]:[Giá]],14,0),Table01[[#This Row],[ĐƠN GIÁ]])</f>
        <v>0</v>
      </c>
      <c r="U972" s="45">
        <f t="shared" si="63"/>
        <v>0</v>
      </c>
      <c r="V972" s="32">
        <f t="shared" si="64"/>
        <v>0</v>
      </c>
      <c r="W972" s="45">
        <f>Table01[[#This Row],[THÀNH TIỀN FAST]]-Table01[[#This Row],[THÀNH TIỀN]]</f>
        <v>0</v>
      </c>
      <c r="X972" s="46" t="b">
        <f>Table01[[#This Row],[ĐG FAST]]=Table01[[#This Row],[ĐƠN GIÁ]]</f>
        <v>1</v>
      </c>
      <c r="Y972" s="47" t="b">
        <f>Table01[[#This Row],[THÀNH TIỀN FAST]]=Table01[[#This Row],[THÀNH TIỀN]]</f>
        <v>1</v>
      </c>
      <c r="Z972" s="48"/>
    </row>
    <row r="973" spans="13:26" x14ac:dyDescent="0.2">
      <c r="M973" s="55">
        <f t="shared" si="61"/>
        <v>0</v>
      </c>
      <c r="N973" s="21" t="e">
        <f>VLOOKUP(I973,'MÃ '!$A$2:$E$1048576,4,0)</f>
        <v>#N/A</v>
      </c>
      <c r="O973" s="21" t="e">
        <f>VLOOKUP(I973,'MÃ '!$A$2:$E$1048576,5,0)</f>
        <v>#N/A</v>
      </c>
      <c r="P973" s="21" t="str">
        <f t="shared" si="62"/>
        <v>TSG01</v>
      </c>
      <c r="Q973" s="21" t="e">
        <f>DAY(Table01[[#This Row],[NGÀY]])&amp;Table01[[#This Row],[TSG01]]&amp;Table01[[#This Row],[MÃ FAST]]</f>
        <v>#N/A</v>
      </c>
      <c r="R973" s="21" t="e">
        <f>COUNTIF($Q$7:Q973,Q973)&amp;Q973</f>
        <v>#N/A</v>
      </c>
      <c r="S973" s="44">
        <f>IFERROR(VLOOKUP(R973,Table1[[ct2]:[Số lượng]],13,0),0)</f>
        <v>0</v>
      </c>
      <c r="T973" s="45">
        <f>IFERROR(VLOOKUP(R973,Table1[[ct2]:[Giá]],14,0),Table01[[#This Row],[ĐƠN GIÁ]])</f>
        <v>0</v>
      </c>
      <c r="U973" s="45">
        <f t="shared" si="63"/>
        <v>0</v>
      </c>
      <c r="V973" s="32">
        <f t="shared" si="64"/>
        <v>0</v>
      </c>
      <c r="W973" s="45">
        <f>Table01[[#This Row],[THÀNH TIỀN FAST]]-Table01[[#This Row],[THÀNH TIỀN]]</f>
        <v>0</v>
      </c>
      <c r="X973" s="46" t="b">
        <f>Table01[[#This Row],[ĐG FAST]]=Table01[[#This Row],[ĐƠN GIÁ]]</f>
        <v>1</v>
      </c>
      <c r="Y973" s="47" t="b">
        <f>Table01[[#This Row],[THÀNH TIỀN FAST]]=Table01[[#This Row],[THÀNH TIỀN]]</f>
        <v>1</v>
      </c>
      <c r="Z973" s="48"/>
    </row>
    <row r="974" spans="13:26" x14ac:dyDescent="0.2">
      <c r="M974" s="55">
        <f t="shared" si="61"/>
        <v>0</v>
      </c>
      <c r="N974" s="21" t="e">
        <f>VLOOKUP(I974,'MÃ '!$A$2:$E$1048576,4,0)</f>
        <v>#N/A</v>
      </c>
      <c r="O974" s="21" t="e">
        <f>VLOOKUP(I974,'MÃ '!$A$2:$E$1048576,5,0)</f>
        <v>#N/A</v>
      </c>
      <c r="P974" s="21" t="str">
        <f t="shared" si="62"/>
        <v>TSG01</v>
      </c>
      <c r="Q974" s="21" t="e">
        <f>DAY(Table01[[#This Row],[NGÀY]])&amp;Table01[[#This Row],[TSG01]]&amp;Table01[[#This Row],[MÃ FAST]]</f>
        <v>#N/A</v>
      </c>
      <c r="R974" s="21" t="e">
        <f>COUNTIF($Q$7:Q974,Q974)&amp;Q974</f>
        <v>#N/A</v>
      </c>
      <c r="S974" s="44">
        <f>IFERROR(VLOOKUP(R974,Table1[[ct2]:[Số lượng]],13,0),0)</f>
        <v>0</v>
      </c>
      <c r="T974" s="45">
        <f>IFERROR(VLOOKUP(R974,Table1[[ct2]:[Giá]],14,0),Table01[[#This Row],[ĐƠN GIÁ]])</f>
        <v>0</v>
      </c>
      <c r="U974" s="45">
        <f t="shared" si="63"/>
        <v>0</v>
      </c>
      <c r="V974" s="32">
        <f t="shared" si="64"/>
        <v>0</v>
      </c>
      <c r="W974" s="45">
        <f>Table01[[#This Row],[THÀNH TIỀN FAST]]-Table01[[#This Row],[THÀNH TIỀN]]</f>
        <v>0</v>
      </c>
      <c r="X974" s="46" t="b">
        <f>Table01[[#This Row],[ĐG FAST]]=Table01[[#This Row],[ĐƠN GIÁ]]</f>
        <v>1</v>
      </c>
      <c r="Y974" s="47" t="b">
        <f>Table01[[#This Row],[THÀNH TIỀN FAST]]=Table01[[#This Row],[THÀNH TIỀN]]</f>
        <v>1</v>
      </c>
      <c r="Z974" s="48"/>
    </row>
    <row r="975" spans="13:26" x14ac:dyDescent="0.2">
      <c r="M975" s="55">
        <f t="shared" si="61"/>
        <v>0</v>
      </c>
      <c r="N975" s="21" t="e">
        <f>VLOOKUP(I975,'MÃ '!$A$2:$E$1048576,4,0)</f>
        <v>#N/A</v>
      </c>
      <c r="O975" s="21" t="e">
        <f>VLOOKUP(I975,'MÃ '!$A$2:$E$1048576,5,0)</f>
        <v>#N/A</v>
      </c>
      <c r="P975" s="21" t="str">
        <f t="shared" si="62"/>
        <v>TSG01</v>
      </c>
      <c r="Q975" s="21" t="e">
        <f>DAY(Table01[[#This Row],[NGÀY]])&amp;Table01[[#This Row],[TSG01]]&amp;Table01[[#This Row],[MÃ FAST]]</f>
        <v>#N/A</v>
      </c>
      <c r="R975" s="21" t="e">
        <f>COUNTIF($Q$7:Q975,Q975)&amp;Q975</f>
        <v>#N/A</v>
      </c>
      <c r="S975" s="44">
        <f>IFERROR(VLOOKUP(R975,Table1[[ct2]:[Số lượng]],13,0),0)</f>
        <v>0</v>
      </c>
      <c r="T975" s="45">
        <f>IFERROR(VLOOKUP(R975,Table1[[ct2]:[Giá]],14,0),Table01[[#This Row],[ĐƠN GIÁ]])</f>
        <v>0</v>
      </c>
      <c r="U975" s="45">
        <f t="shared" si="63"/>
        <v>0</v>
      </c>
      <c r="V975" s="32">
        <f t="shared" si="64"/>
        <v>0</v>
      </c>
      <c r="W975" s="45">
        <f>Table01[[#This Row],[THÀNH TIỀN FAST]]-Table01[[#This Row],[THÀNH TIỀN]]</f>
        <v>0</v>
      </c>
      <c r="X975" s="46" t="b">
        <f>Table01[[#This Row],[ĐG FAST]]=Table01[[#This Row],[ĐƠN GIÁ]]</f>
        <v>1</v>
      </c>
      <c r="Y975" s="47" t="b">
        <f>Table01[[#This Row],[THÀNH TIỀN FAST]]=Table01[[#This Row],[THÀNH TIỀN]]</f>
        <v>1</v>
      </c>
      <c r="Z975" s="48"/>
    </row>
    <row r="976" spans="13:26" x14ac:dyDescent="0.2">
      <c r="M976" s="55">
        <f t="shared" si="61"/>
        <v>0</v>
      </c>
      <c r="N976" s="21" t="e">
        <f>VLOOKUP(I976,'MÃ '!$A$2:$E$1048576,4,0)</f>
        <v>#N/A</v>
      </c>
      <c r="O976" s="21" t="e">
        <f>VLOOKUP(I976,'MÃ '!$A$2:$E$1048576,5,0)</f>
        <v>#N/A</v>
      </c>
      <c r="P976" s="21" t="str">
        <f t="shared" si="62"/>
        <v>TSG01</v>
      </c>
      <c r="Q976" s="21" t="e">
        <f>DAY(Table01[[#This Row],[NGÀY]])&amp;Table01[[#This Row],[TSG01]]&amp;Table01[[#This Row],[MÃ FAST]]</f>
        <v>#N/A</v>
      </c>
      <c r="R976" s="21" t="e">
        <f>COUNTIF($Q$7:Q976,Q976)&amp;Q976</f>
        <v>#N/A</v>
      </c>
      <c r="S976" s="44">
        <f>IFERROR(VLOOKUP(R976,Table1[[ct2]:[Số lượng]],13,0),0)</f>
        <v>0</v>
      </c>
      <c r="T976" s="45">
        <f>IFERROR(VLOOKUP(R976,Table1[[ct2]:[Giá]],14,0),Table01[[#This Row],[ĐƠN GIÁ]])</f>
        <v>0</v>
      </c>
      <c r="U976" s="45">
        <f t="shared" si="63"/>
        <v>0</v>
      </c>
      <c r="V976" s="32">
        <f t="shared" si="64"/>
        <v>0</v>
      </c>
      <c r="W976" s="45">
        <f>Table01[[#This Row],[THÀNH TIỀN FAST]]-Table01[[#This Row],[THÀNH TIỀN]]</f>
        <v>0</v>
      </c>
      <c r="X976" s="46" t="b">
        <f>Table01[[#This Row],[ĐG FAST]]=Table01[[#This Row],[ĐƠN GIÁ]]</f>
        <v>1</v>
      </c>
      <c r="Y976" s="47" t="b">
        <f>Table01[[#This Row],[THÀNH TIỀN FAST]]=Table01[[#This Row],[THÀNH TIỀN]]</f>
        <v>1</v>
      </c>
      <c r="Z976" s="48"/>
    </row>
    <row r="977" spans="13:26" x14ac:dyDescent="0.2">
      <c r="M977" s="55">
        <f t="shared" si="61"/>
        <v>0</v>
      </c>
      <c r="N977" s="21" t="e">
        <f>VLOOKUP(I977,'MÃ '!$A$2:$E$1048576,4,0)</f>
        <v>#N/A</v>
      </c>
      <c r="O977" s="21" t="e">
        <f>VLOOKUP(I977,'MÃ '!$A$2:$E$1048576,5,0)</f>
        <v>#N/A</v>
      </c>
      <c r="P977" s="21" t="str">
        <f t="shared" si="62"/>
        <v>TSG01</v>
      </c>
      <c r="Q977" s="21" t="e">
        <f>DAY(Table01[[#This Row],[NGÀY]])&amp;Table01[[#This Row],[TSG01]]&amp;Table01[[#This Row],[MÃ FAST]]</f>
        <v>#N/A</v>
      </c>
      <c r="R977" s="21" t="e">
        <f>COUNTIF($Q$7:Q977,Q977)&amp;Q977</f>
        <v>#N/A</v>
      </c>
      <c r="S977" s="44">
        <f>IFERROR(VLOOKUP(R977,Table1[[ct2]:[Số lượng]],13,0),0)</f>
        <v>0</v>
      </c>
      <c r="T977" s="45">
        <f>IFERROR(VLOOKUP(R977,Table1[[ct2]:[Giá]],14,0),Table01[[#This Row],[ĐƠN GIÁ]])</f>
        <v>0</v>
      </c>
      <c r="U977" s="45">
        <f t="shared" si="63"/>
        <v>0</v>
      </c>
      <c r="V977" s="32">
        <f t="shared" si="64"/>
        <v>0</v>
      </c>
      <c r="W977" s="45">
        <f>Table01[[#This Row],[THÀNH TIỀN FAST]]-Table01[[#This Row],[THÀNH TIỀN]]</f>
        <v>0</v>
      </c>
      <c r="X977" s="46" t="b">
        <f>Table01[[#This Row],[ĐG FAST]]=Table01[[#This Row],[ĐƠN GIÁ]]</f>
        <v>1</v>
      </c>
      <c r="Y977" s="47" t="b">
        <f>Table01[[#This Row],[THÀNH TIỀN FAST]]=Table01[[#This Row],[THÀNH TIỀN]]</f>
        <v>1</v>
      </c>
      <c r="Z977" s="48"/>
    </row>
    <row r="978" spans="13:26" x14ac:dyDescent="0.2">
      <c r="M978" s="55">
        <f t="shared" si="61"/>
        <v>0</v>
      </c>
      <c r="N978" s="21" t="e">
        <f>VLOOKUP(I978,'MÃ '!$A$2:$E$1048576,4,0)</f>
        <v>#N/A</v>
      </c>
      <c r="O978" s="21" t="e">
        <f>VLOOKUP(I978,'MÃ '!$A$2:$E$1048576,5,0)</f>
        <v>#N/A</v>
      </c>
      <c r="P978" s="21" t="str">
        <f t="shared" si="62"/>
        <v>TSG01</v>
      </c>
      <c r="Q978" s="21" t="e">
        <f>DAY(Table01[[#This Row],[NGÀY]])&amp;Table01[[#This Row],[TSG01]]&amp;Table01[[#This Row],[MÃ FAST]]</f>
        <v>#N/A</v>
      </c>
      <c r="R978" s="21" t="e">
        <f>COUNTIF($Q$7:Q978,Q978)&amp;Q978</f>
        <v>#N/A</v>
      </c>
      <c r="S978" s="44">
        <f>IFERROR(VLOOKUP(R978,Table1[[ct2]:[Số lượng]],13,0),0)</f>
        <v>0</v>
      </c>
      <c r="T978" s="45">
        <f>IFERROR(VLOOKUP(R978,Table1[[ct2]:[Giá]],14,0),Table01[[#This Row],[ĐƠN GIÁ]])</f>
        <v>0</v>
      </c>
      <c r="U978" s="45">
        <f t="shared" si="63"/>
        <v>0</v>
      </c>
      <c r="V978" s="32">
        <f t="shared" si="64"/>
        <v>0</v>
      </c>
      <c r="W978" s="45">
        <f>Table01[[#This Row],[THÀNH TIỀN FAST]]-Table01[[#This Row],[THÀNH TIỀN]]</f>
        <v>0</v>
      </c>
      <c r="X978" s="46" t="b">
        <f>Table01[[#This Row],[ĐG FAST]]=Table01[[#This Row],[ĐƠN GIÁ]]</f>
        <v>1</v>
      </c>
      <c r="Y978" s="47" t="b">
        <f>Table01[[#This Row],[THÀNH TIỀN FAST]]=Table01[[#This Row],[THÀNH TIỀN]]</f>
        <v>1</v>
      </c>
      <c r="Z978" s="48"/>
    </row>
    <row r="979" spans="13:26" x14ac:dyDescent="0.2">
      <c r="M979" s="55">
        <f t="shared" si="61"/>
        <v>0</v>
      </c>
      <c r="N979" s="21" t="e">
        <f>VLOOKUP(I979,'MÃ '!$A$2:$E$1048576,4,0)</f>
        <v>#N/A</v>
      </c>
      <c r="O979" s="21" t="e">
        <f>VLOOKUP(I979,'MÃ '!$A$2:$E$1048576,5,0)</f>
        <v>#N/A</v>
      </c>
      <c r="P979" s="21" t="str">
        <f t="shared" si="62"/>
        <v>TSG01</v>
      </c>
      <c r="Q979" s="21" t="e">
        <f>DAY(Table01[[#This Row],[NGÀY]])&amp;Table01[[#This Row],[TSG01]]&amp;Table01[[#This Row],[MÃ FAST]]</f>
        <v>#N/A</v>
      </c>
      <c r="R979" s="21" t="e">
        <f>COUNTIF($Q$7:Q979,Q979)&amp;Q979</f>
        <v>#N/A</v>
      </c>
      <c r="S979" s="44">
        <f>IFERROR(VLOOKUP(R979,Table1[[ct2]:[Số lượng]],13,0),0)</f>
        <v>0</v>
      </c>
      <c r="T979" s="45">
        <f>IFERROR(VLOOKUP(R979,Table1[[ct2]:[Giá]],14,0),Table01[[#This Row],[ĐƠN GIÁ]])</f>
        <v>0</v>
      </c>
      <c r="U979" s="45">
        <f t="shared" si="63"/>
        <v>0</v>
      </c>
      <c r="V979" s="32">
        <f t="shared" si="64"/>
        <v>0</v>
      </c>
      <c r="W979" s="45">
        <f>Table01[[#This Row],[THÀNH TIỀN FAST]]-Table01[[#This Row],[THÀNH TIỀN]]</f>
        <v>0</v>
      </c>
      <c r="X979" s="46" t="b">
        <f>Table01[[#This Row],[ĐG FAST]]=Table01[[#This Row],[ĐƠN GIÁ]]</f>
        <v>1</v>
      </c>
      <c r="Y979" s="47" t="b">
        <f>Table01[[#This Row],[THÀNH TIỀN FAST]]=Table01[[#This Row],[THÀNH TIỀN]]</f>
        <v>1</v>
      </c>
      <c r="Z979" s="48"/>
    </row>
    <row r="980" spans="13:26" x14ac:dyDescent="0.2">
      <c r="M980" s="55">
        <f t="shared" si="61"/>
        <v>0</v>
      </c>
      <c r="N980" s="21" t="e">
        <f>VLOOKUP(I980,'MÃ '!$A$2:$E$1048576,4,0)</f>
        <v>#N/A</v>
      </c>
      <c r="O980" s="21" t="e">
        <f>VLOOKUP(I980,'MÃ '!$A$2:$E$1048576,5,0)</f>
        <v>#N/A</v>
      </c>
      <c r="P980" s="21" t="str">
        <f t="shared" si="62"/>
        <v>TSG01</v>
      </c>
      <c r="Q980" s="21" t="e">
        <f>DAY(Table01[[#This Row],[NGÀY]])&amp;Table01[[#This Row],[TSG01]]&amp;Table01[[#This Row],[MÃ FAST]]</f>
        <v>#N/A</v>
      </c>
      <c r="R980" s="21" t="e">
        <f>COUNTIF($Q$7:Q980,Q980)&amp;Q980</f>
        <v>#N/A</v>
      </c>
      <c r="S980" s="44">
        <f>IFERROR(VLOOKUP(R980,Table1[[ct2]:[Số lượng]],13,0),0)</f>
        <v>0</v>
      </c>
      <c r="T980" s="45">
        <f>IFERROR(VLOOKUP(R980,Table1[[ct2]:[Giá]],14,0),Table01[[#This Row],[ĐƠN GIÁ]])</f>
        <v>0</v>
      </c>
      <c r="U980" s="45">
        <f t="shared" si="63"/>
        <v>0</v>
      </c>
      <c r="V980" s="32">
        <f t="shared" si="64"/>
        <v>0</v>
      </c>
      <c r="W980" s="45">
        <f>Table01[[#This Row],[THÀNH TIỀN FAST]]-Table01[[#This Row],[THÀNH TIỀN]]</f>
        <v>0</v>
      </c>
      <c r="X980" s="46" t="b">
        <f>Table01[[#This Row],[ĐG FAST]]=Table01[[#This Row],[ĐƠN GIÁ]]</f>
        <v>1</v>
      </c>
      <c r="Y980" s="47" t="b">
        <f>Table01[[#This Row],[THÀNH TIỀN FAST]]=Table01[[#This Row],[THÀNH TIỀN]]</f>
        <v>1</v>
      </c>
      <c r="Z980" s="48"/>
    </row>
    <row r="981" spans="13:26" x14ac:dyDescent="0.2">
      <c r="M981" s="55">
        <f t="shared" si="61"/>
        <v>0</v>
      </c>
      <c r="N981" s="21" t="e">
        <f>VLOOKUP(I981,'MÃ '!$A$2:$E$1048576,4,0)</f>
        <v>#N/A</v>
      </c>
      <c r="O981" s="21" t="e">
        <f>VLOOKUP(I981,'MÃ '!$A$2:$E$1048576,5,0)</f>
        <v>#N/A</v>
      </c>
      <c r="P981" s="21" t="str">
        <f t="shared" si="62"/>
        <v>TSG01</v>
      </c>
      <c r="Q981" s="21" t="e">
        <f>DAY(Table01[[#This Row],[NGÀY]])&amp;Table01[[#This Row],[TSG01]]&amp;Table01[[#This Row],[MÃ FAST]]</f>
        <v>#N/A</v>
      </c>
      <c r="R981" s="21" t="e">
        <f>COUNTIF($Q$7:Q981,Q981)&amp;Q981</f>
        <v>#N/A</v>
      </c>
      <c r="S981" s="44">
        <f>IFERROR(VLOOKUP(R981,Table1[[ct2]:[Số lượng]],13,0),0)</f>
        <v>0</v>
      </c>
      <c r="T981" s="45">
        <f>IFERROR(VLOOKUP(R981,Table1[[ct2]:[Giá]],14,0),Table01[[#This Row],[ĐƠN GIÁ]])</f>
        <v>0</v>
      </c>
      <c r="U981" s="45">
        <f t="shared" si="63"/>
        <v>0</v>
      </c>
      <c r="V981" s="32">
        <f t="shared" si="64"/>
        <v>0</v>
      </c>
      <c r="W981" s="45">
        <f>Table01[[#This Row],[THÀNH TIỀN FAST]]-Table01[[#This Row],[THÀNH TIỀN]]</f>
        <v>0</v>
      </c>
      <c r="X981" s="46" t="b">
        <f>Table01[[#This Row],[ĐG FAST]]=Table01[[#This Row],[ĐƠN GIÁ]]</f>
        <v>1</v>
      </c>
      <c r="Y981" s="47" t="b">
        <f>Table01[[#This Row],[THÀNH TIỀN FAST]]=Table01[[#This Row],[THÀNH TIỀN]]</f>
        <v>1</v>
      </c>
      <c r="Z981" s="48"/>
    </row>
    <row r="982" spans="13:26" x14ac:dyDescent="0.2">
      <c r="M982" s="55">
        <f t="shared" si="61"/>
        <v>0</v>
      </c>
      <c r="N982" s="21" t="e">
        <f>VLOOKUP(I982,'MÃ '!$A$2:$E$1048576,4,0)</f>
        <v>#N/A</v>
      </c>
      <c r="O982" s="21" t="e">
        <f>VLOOKUP(I982,'MÃ '!$A$2:$E$1048576,5,0)</f>
        <v>#N/A</v>
      </c>
      <c r="P982" s="21" t="str">
        <f t="shared" si="62"/>
        <v>TSG01</v>
      </c>
      <c r="Q982" s="21" t="e">
        <f>DAY(Table01[[#This Row],[NGÀY]])&amp;Table01[[#This Row],[TSG01]]&amp;Table01[[#This Row],[MÃ FAST]]</f>
        <v>#N/A</v>
      </c>
      <c r="R982" s="21" t="e">
        <f>COUNTIF($Q$7:Q982,Q982)&amp;Q982</f>
        <v>#N/A</v>
      </c>
      <c r="S982" s="44">
        <f>IFERROR(VLOOKUP(R982,Table1[[ct2]:[Số lượng]],13,0),0)</f>
        <v>0</v>
      </c>
      <c r="T982" s="45">
        <f>IFERROR(VLOOKUP(R982,Table1[[ct2]:[Giá]],14,0),Table01[[#This Row],[ĐƠN GIÁ]])</f>
        <v>0</v>
      </c>
      <c r="U982" s="45">
        <f t="shared" si="63"/>
        <v>0</v>
      </c>
      <c r="V982" s="32">
        <f t="shared" si="64"/>
        <v>0</v>
      </c>
      <c r="W982" s="45">
        <f>Table01[[#This Row],[THÀNH TIỀN FAST]]-Table01[[#This Row],[THÀNH TIỀN]]</f>
        <v>0</v>
      </c>
      <c r="X982" s="46" t="b">
        <f>Table01[[#This Row],[ĐG FAST]]=Table01[[#This Row],[ĐƠN GIÁ]]</f>
        <v>1</v>
      </c>
      <c r="Y982" s="47" t="b">
        <f>Table01[[#This Row],[THÀNH TIỀN FAST]]=Table01[[#This Row],[THÀNH TIỀN]]</f>
        <v>1</v>
      </c>
      <c r="Z982" s="48"/>
    </row>
    <row r="983" spans="13:26" x14ac:dyDescent="0.2">
      <c r="M983" s="55">
        <f t="shared" si="61"/>
        <v>0</v>
      </c>
      <c r="N983" s="21" t="e">
        <f>VLOOKUP(I983,'MÃ '!$A$2:$E$1048576,4,0)</f>
        <v>#N/A</v>
      </c>
      <c r="O983" s="21" t="e">
        <f>VLOOKUP(I983,'MÃ '!$A$2:$E$1048576,5,0)</f>
        <v>#N/A</v>
      </c>
      <c r="P983" s="21" t="str">
        <f t="shared" si="62"/>
        <v>TSG01</v>
      </c>
      <c r="Q983" s="21" t="e">
        <f>DAY(Table01[[#This Row],[NGÀY]])&amp;Table01[[#This Row],[TSG01]]&amp;Table01[[#This Row],[MÃ FAST]]</f>
        <v>#N/A</v>
      </c>
      <c r="R983" s="21" t="e">
        <f>COUNTIF($Q$7:Q983,Q983)&amp;Q983</f>
        <v>#N/A</v>
      </c>
      <c r="S983" s="44">
        <f>IFERROR(VLOOKUP(R983,Table1[[ct2]:[Số lượng]],13,0),0)</f>
        <v>0</v>
      </c>
      <c r="T983" s="45">
        <f>IFERROR(VLOOKUP(R983,Table1[[ct2]:[Giá]],14,0),Table01[[#This Row],[ĐƠN GIÁ]])</f>
        <v>0</v>
      </c>
      <c r="U983" s="45">
        <f t="shared" si="63"/>
        <v>0</v>
      </c>
      <c r="V983" s="32">
        <f t="shared" si="64"/>
        <v>0</v>
      </c>
      <c r="W983" s="45">
        <f>Table01[[#This Row],[THÀNH TIỀN FAST]]-Table01[[#This Row],[THÀNH TIỀN]]</f>
        <v>0</v>
      </c>
      <c r="X983" s="46" t="b">
        <f>Table01[[#This Row],[ĐG FAST]]=Table01[[#This Row],[ĐƠN GIÁ]]</f>
        <v>1</v>
      </c>
      <c r="Y983" s="47" t="b">
        <f>Table01[[#This Row],[THÀNH TIỀN FAST]]=Table01[[#This Row],[THÀNH TIỀN]]</f>
        <v>1</v>
      </c>
      <c r="Z983" s="48"/>
    </row>
    <row r="984" spans="13:26" x14ac:dyDescent="0.2">
      <c r="M984" s="55">
        <f t="shared" si="61"/>
        <v>0</v>
      </c>
      <c r="N984" s="21" t="e">
        <f>VLOOKUP(I984,'MÃ '!$A$2:$E$1048576,4,0)</f>
        <v>#N/A</v>
      </c>
      <c r="O984" s="21" t="e">
        <f>VLOOKUP(I984,'MÃ '!$A$2:$E$1048576,5,0)</f>
        <v>#N/A</v>
      </c>
      <c r="P984" s="21" t="str">
        <f t="shared" si="62"/>
        <v>TSG01</v>
      </c>
      <c r="Q984" s="21" t="e">
        <f>DAY(Table01[[#This Row],[NGÀY]])&amp;Table01[[#This Row],[TSG01]]&amp;Table01[[#This Row],[MÃ FAST]]</f>
        <v>#N/A</v>
      </c>
      <c r="R984" s="21" t="e">
        <f>COUNTIF($Q$7:Q984,Q984)&amp;Q984</f>
        <v>#N/A</v>
      </c>
      <c r="S984" s="44">
        <f>IFERROR(VLOOKUP(R984,Table1[[ct2]:[Số lượng]],13,0),0)</f>
        <v>0</v>
      </c>
      <c r="T984" s="45">
        <f>IFERROR(VLOOKUP(R984,Table1[[ct2]:[Giá]],14,0),Table01[[#This Row],[ĐƠN GIÁ]])</f>
        <v>0</v>
      </c>
      <c r="U984" s="45">
        <f t="shared" si="63"/>
        <v>0</v>
      </c>
      <c r="V984" s="32">
        <f t="shared" si="64"/>
        <v>0</v>
      </c>
      <c r="W984" s="45">
        <f>Table01[[#This Row],[THÀNH TIỀN FAST]]-Table01[[#This Row],[THÀNH TIỀN]]</f>
        <v>0</v>
      </c>
      <c r="X984" s="46" t="b">
        <f>Table01[[#This Row],[ĐG FAST]]=Table01[[#This Row],[ĐƠN GIÁ]]</f>
        <v>1</v>
      </c>
      <c r="Y984" s="47" t="b">
        <f>Table01[[#This Row],[THÀNH TIỀN FAST]]=Table01[[#This Row],[THÀNH TIỀN]]</f>
        <v>1</v>
      </c>
      <c r="Z984" s="48"/>
    </row>
    <row r="985" spans="13:26" x14ac:dyDescent="0.2">
      <c r="M985" s="55">
        <f t="shared" si="61"/>
        <v>0</v>
      </c>
      <c r="N985" s="21" t="e">
        <f>VLOOKUP(I985,'MÃ '!$A$2:$E$1048576,4,0)</f>
        <v>#N/A</v>
      </c>
      <c r="O985" s="21" t="e">
        <f>VLOOKUP(I985,'MÃ '!$A$2:$E$1048576,5,0)</f>
        <v>#N/A</v>
      </c>
      <c r="P985" s="21" t="str">
        <f t="shared" si="62"/>
        <v>TSG01</v>
      </c>
      <c r="Q985" s="21" t="e">
        <f>DAY(Table01[[#This Row],[NGÀY]])&amp;Table01[[#This Row],[TSG01]]&amp;Table01[[#This Row],[MÃ FAST]]</f>
        <v>#N/A</v>
      </c>
      <c r="R985" s="21" t="e">
        <f>COUNTIF($Q$7:Q985,Q985)&amp;Q985</f>
        <v>#N/A</v>
      </c>
      <c r="S985" s="44">
        <f>IFERROR(VLOOKUP(R985,Table1[[ct2]:[Số lượng]],13,0),0)</f>
        <v>0</v>
      </c>
      <c r="T985" s="45">
        <f>IFERROR(VLOOKUP(R985,Table1[[ct2]:[Giá]],14,0),Table01[[#This Row],[ĐƠN GIÁ]])</f>
        <v>0</v>
      </c>
      <c r="U985" s="45">
        <f t="shared" si="63"/>
        <v>0</v>
      </c>
      <c r="V985" s="32">
        <f t="shared" si="64"/>
        <v>0</v>
      </c>
      <c r="W985" s="45">
        <f>Table01[[#This Row],[THÀNH TIỀN FAST]]-Table01[[#This Row],[THÀNH TIỀN]]</f>
        <v>0</v>
      </c>
      <c r="X985" s="46" t="b">
        <f>Table01[[#This Row],[ĐG FAST]]=Table01[[#This Row],[ĐƠN GIÁ]]</f>
        <v>1</v>
      </c>
      <c r="Y985" s="47" t="b">
        <f>Table01[[#This Row],[THÀNH TIỀN FAST]]=Table01[[#This Row],[THÀNH TIỀN]]</f>
        <v>1</v>
      </c>
      <c r="Z985" s="48"/>
    </row>
    <row r="986" spans="13:26" x14ac:dyDescent="0.2">
      <c r="M986" s="55">
        <f t="shared" si="61"/>
        <v>0</v>
      </c>
      <c r="N986" s="21" t="e">
        <f>VLOOKUP(I986,'MÃ '!$A$2:$E$1048576,4,0)</f>
        <v>#N/A</v>
      </c>
      <c r="O986" s="21" t="e">
        <f>VLOOKUP(I986,'MÃ '!$A$2:$E$1048576,5,0)</f>
        <v>#N/A</v>
      </c>
      <c r="P986" s="21" t="str">
        <f t="shared" si="62"/>
        <v>TSG01</v>
      </c>
      <c r="Q986" s="21" t="e">
        <f>DAY(Table01[[#This Row],[NGÀY]])&amp;Table01[[#This Row],[TSG01]]&amp;Table01[[#This Row],[MÃ FAST]]</f>
        <v>#N/A</v>
      </c>
      <c r="R986" s="21" t="e">
        <f>COUNTIF($Q$7:Q986,Q986)&amp;Q986</f>
        <v>#N/A</v>
      </c>
      <c r="S986" s="44">
        <f>IFERROR(VLOOKUP(R986,Table1[[ct2]:[Số lượng]],13,0),0)</f>
        <v>0</v>
      </c>
      <c r="T986" s="45">
        <f>IFERROR(VLOOKUP(R986,Table1[[ct2]:[Giá]],14,0),Table01[[#This Row],[ĐƠN GIÁ]])</f>
        <v>0</v>
      </c>
      <c r="U986" s="45">
        <f t="shared" si="63"/>
        <v>0</v>
      </c>
      <c r="V986" s="32">
        <f t="shared" si="64"/>
        <v>0</v>
      </c>
      <c r="W986" s="45">
        <f>Table01[[#This Row],[THÀNH TIỀN FAST]]-Table01[[#This Row],[THÀNH TIỀN]]</f>
        <v>0</v>
      </c>
      <c r="X986" s="46" t="b">
        <f>Table01[[#This Row],[ĐG FAST]]=Table01[[#This Row],[ĐƠN GIÁ]]</f>
        <v>1</v>
      </c>
      <c r="Y986" s="47" t="b">
        <f>Table01[[#This Row],[THÀNH TIỀN FAST]]=Table01[[#This Row],[THÀNH TIỀN]]</f>
        <v>1</v>
      </c>
      <c r="Z986" s="48"/>
    </row>
    <row r="987" spans="13:26" x14ac:dyDescent="0.2">
      <c r="M987" s="55">
        <f t="shared" si="61"/>
        <v>0</v>
      </c>
      <c r="N987" s="21" t="e">
        <f>VLOOKUP(I987,'MÃ '!$A$2:$E$1048576,4,0)</f>
        <v>#N/A</v>
      </c>
      <c r="O987" s="21" t="e">
        <f>VLOOKUP(I987,'MÃ '!$A$2:$E$1048576,5,0)</f>
        <v>#N/A</v>
      </c>
      <c r="P987" s="21" t="str">
        <f t="shared" si="62"/>
        <v>TSG01</v>
      </c>
      <c r="Q987" s="21" t="e">
        <f>DAY(Table01[[#This Row],[NGÀY]])&amp;Table01[[#This Row],[TSG01]]&amp;Table01[[#This Row],[MÃ FAST]]</f>
        <v>#N/A</v>
      </c>
      <c r="R987" s="21" t="e">
        <f>COUNTIF($Q$7:Q987,Q987)&amp;Q987</f>
        <v>#N/A</v>
      </c>
      <c r="S987" s="44">
        <f>IFERROR(VLOOKUP(R987,Table1[[ct2]:[Số lượng]],13,0),0)</f>
        <v>0</v>
      </c>
      <c r="T987" s="45">
        <f>IFERROR(VLOOKUP(R987,Table1[[ct2]:[Giá]],14,0),Table01[[#This Row],[ĐƠN GIÁ]])</f>
        <v>0</v>
      </c>
      <c r="U987" s="45">
        <f t="shared" si="63"/>
        <v>0</v>
      </c>
      <c r="V987" s="32">
        <f t="shared" si="64"/>
        <v>0</v>
      </c>
      <c r="W987" s="45">
        <f>Table01[[#This Row],[THÀNH TIỀN FAST]]-Table01[[#This Row],[THÀNH TIỀN]]</f>
        <v>0</v>
      </c>
      <c r="X987" s="46" t="b">
        <f>Table01[[#This Row],[ĐG FAST]]=Table01[[#This Row],[ĐƠN GIÁ]]</f>
        <v>1</v>
      </c>
      <c r="Y987" s="47" t="b">
        <f>Table01[[#This Row],[THÀNH TIỀN FAST]]=Table01[[#This Row],[THÀNH TIỀN]]</f>
        <v>1</v>
      </c>
      <c r="Z987" s="48"/>
    </row>
    <row r="988" spans="13:26" x14ac:dyDescent="0.2">
      <c r="M988" s="55">
        <f t="shared" si="61"/>
        <v>0</v>
      </c>
      <c r="N988" s="21" t="e">
        <f>VLOOKUP(I988,'MÃ '!$A$2:$E$1048576,4,0)</f>
        <v>#N/A</v>
      </c>
      <c r="O988" s="21" t="e">
        <f>VLOOKUP(I988,'MÃ '!$A$2:$E$1048576,5,0)</f>
        <v>#N/A</v>
      </c>
      <c r="P988" s="21" t="str">
        <f t="shared" si="62"/>
        <v>TSG01</v>
      </c>
      <c r="Q988" s="21" t="e">
        <f>DAY(Table01[[#This Row],[NGÀY]])&amp;Table01[[#This Row],[TSG01]]&amp;Table01[[#This Row],[MÃ FAST]]</f>
        <v>#N/A</v>
      </c>
      <c r="R988" s="21" t="e">
        <f>COUNTIF($Q$7:Q988,Q988)&amp;Q988</f>
        <v>#N/A</v>
      </c>
      <c r="S988" s="44">
        <f>IFERROR(VLOOKUP(R988,Table1[[ct2]:[Số lượng]],13,0),0)</f>
        <v>0</v>
      </c>
      <c r="T988" s="45">
        <f>IFERROR(VLOOKUP(R988,Table1[[ct2]:[Giá]],14,0),Table01[[#This Row],[ĐƠN GIÁ]])</f>
        <v>0</v>
      </c>
      <c r="U988" s="45">
        <f t="shared" si="63"/>
        <v>0</v>
      </c>
      <c r="V988" s="32">
        <f t="shared" si="64"/>
        <v>0</v>
      </c>
      <c r="W988" s="45">
        <f>Table01[[#This Row],[THÀNH TIỀN FAST]]-Table01[[#This Row],[THÀNH TIỀN]]</f>
        <v>0</v>
      </c>
      <c r="X988" s="46" t="b">
        <f>Table01[[#This Row],[ĐG FAST]]=Table01[[#This Row],[ĐƠN GIÁ]]</f>
        <v>1</v>
      </c>
      <c r="Y988" s="47" t="b">
        <f>Table01[[#This Row],[THÀNH TIỀN FAST]]=Table01[[#This Row],[THÀNH TIỀN]]</f>
        <v>1</v>
      </c>
      <c r="Z988" s="48"/>
    </row>
    <row r="989" spans="13:26" x14ac:dyDescent="0.2">
      <c r="M989" s="55">
        <f t="shared" si="61"/>
        <v>0</v>
      </c>
      <c r="N989" s="21" t="e">
        <f>VLOOKUP(I989,'MÃ '!$A$2:$E$1048576,4,0)</f>
        <v>#N/A</v>
      </c>
      <c r="O989" s="21" t="e">
        <f>VLOOKUP(I989,'MÃ '!$A$2:$E$1048576,5,0)</f>
        <v>#N/A</v>
      </c>
      <c r="P989" s="21" t="str">
        <f t="shared" si="62"/>
        <v>TSG01</v>
      </c>
      <c r="Q989" s="21" t="e">
        <f>DAY(Table01[[#This Row],[NGÀY]])&amp;Table01[[#This Row],[TSG01]]&amp;Table01[[#This Row],[MÃ FAST]]</f>
        <v>#N/A</v>
      </c>
      <c r="R989" s="21" t="e">
        <f>COUNTIF($Q$7:Q989,Q989)&amp;Q989</f>
        <v>#N/A</v>
      </c>
      <c r="S989" s="44">
        <f>IFERROR(VLOOKUP(R989,Table1[[ct2]:[Số lượng]],13,0),0)</f>
        <v>0</v>
      </c>
      <c r="T989" s="45">
        <f>IFERROR(VLOOKUP(R989,Table1[[ct2]:[Giá]],14,0),Table01[[#This Row],[ĐƠN GIÁ]])</f>
        <v>0</v>
      </c>
      <c r="U989" s="45">
        <f t="shared" si="63"/>
        <v>0</v>
      </c>
      <c r="V989" s="32">
        <f t="shared" si="64"/>
        <v>0</v>
      </c>
      <c r="W989" s="45">
        <f>Table01[[#This Row],[THÀNH TIỀN FAST]]-Table01[[#This Row],[THÀNH TIỀN]]</f>
        <v>0</v>
      </c>
      <c r="X989" s="46" t="b">
        <f>Table01[[#This Row],[ĐG FAST]]=Table01[[#This Row],[ĐƠN GIÁ]]</f>
        <v>1</v>
      </c>
      <c r="Y989" s="47" t="b">
        <f>Table01[[#This Row],[THÀNH TIỀN FAST]]=Table01[[#This Row],[THÀNH TIỀN]]</f>
        <v>1</v>
      </c>
      <c r="Z989" s="48"/>
    </row>
    <row r="990" spans="13:26" x14ac:dyDescent="0.2">
      <c r="M990" s="55">
        <f t="shared" si="61"/>
        <v>0</v>
      </c>
      <c r="N990" s="21" t="e">
        <f>VLOOKUP(I990,'MÃ '!$A$2:$E$1048576,4,0)</f>
        <v>#N/A</v>
      </c>
      <c r="O990" s="21" t="e">
        <f>VLOOKUP(I990,'MÃ '!$A$2:$E$1048576,5,0)</f>
        <v>#N/A</v>
      </c>
      <c r="P990" s="21" t="str">
        <f t="shared" si="62"/>
        <v>TSG01</v>
      </c>
      <c r="Q990" s="21" t="e">
        <f>DAY(Table01[[#This Row],[NGÀY]])&amp;Table01[[#This Row],[TSG01]]&amp;Table01[[#This Row],[MÃ FAST]]</f>
        <v>#N/A</v>
      </c>
      <c r="R990" s="21" t="e">
        <f>COUNTIF($Q$7:Q990,Q990)&amp;Q990</f>
        <v>#N/A</v>
      </c>
      <c r="S990" s="44">
        <f>IFERROR(VLOOKUP(R990,Table1[[ct2]:[Số lượng]],13,0),0)</f>
        <v>0</v>
      </c>
      <c r="T990" s="45">
        <f>IFERROR(VLOOKUP(R990,Table1[[ct2]:[Giá]],14,0),Table01[[#This Row],[ĐƠN GIÁ]])</f>
        <v>0</v>
      </c>
      <c r="U990" s="45">
        <f t="shared" si="63"/>
        <v>0</v>
      </c>
      <c r="V990" s="32">
        <f t="shared" si="64"/>
        <v>0</v>
      </c>
      <c r="W990" s="45">
        <f>Table01[[#This Row],[THÀNH TIỀN FAST]]-Table01[[#This Row],[THÀNH TIỀN]]</f>
        <v>0</v>
      </c>
      <c r="X990" s="46" t="b">
        <f>Table01[[#This Row],[ĐG FAST]]=Table01[[#This Row],[ĐƠN GIÁ]]</f>
        <v>1</v>
      </c>
      <c r="Y990" s="47" t="b">
        <f>Table01[[#This Row],[THÀNH TIỀN FAST]]=Table01[[#This Row],[THÀNH TIỀN]]</f>
        <v>1</v>
      </c>
      <c r="Z990" s="48"/>
    </row>
    <row r="991" spans="13:26" x14ac:dyDescent="0.2">
      <c r="M991" s="55">
        <f t="shared" si="61"/>
        <v>0</v>
      </c>
      <c r="N991" s="21" t="e">
        <f>VLOOKUP(I991,'MÃ '!$A$2:$E$1048576,4,0)</f>
        <v>#N/A</v>
      </c>
      <c r="O991" s="21" t="e">
        <f>VLOOKUP(I991,'MÃ '!$A$2:$E$1048576,5,0)</f>
        <v>#N/A</v>
      </c>
      <c r="P991" s="21" t="str">
        <f t="shared" si="62"/>
        <v>TSG01</v>
      </c>
      <c r="Q991" s="21" t="e">
        <f>DAY(Table01[[#This Row],[NGÀY]])&amp;Table01[[#This Row],[TSG01]]&amp;Table01[[#This Row],[MÃ FAST]]</f>
        <v>#N/A</v>
      </c>
      <c r="R991" s="21" t="e">
        <f>COUNTIF($Q$7:Q991,Q991)&amp;Q991</f>
        <v>#N/A</v>
      </c>
      <c r="S991" s="44">
        <f>IFERROR(VLOOKUP(R991,Table1[[ct2]:[Số lượng]],13,0),0)</f>
        <v>0</v>
      </c>
      <c r="T991" s="45">
        <f>IFERROR(VLOOKUP(R991,Table1[[ct2]:[Giá]],14,0),Table01[[#This Row],[ĐƠN GIÁ]])</f>
        <v>0</v>
      </c>
      <c r="U991" s="45">
        <f t="shared" si="63"/>
        <v>0</v>
      </c>
      <c r="V991" s="32">
        <f t="shared" si="64"/>
        <v>0</v>
      </c>
      <c r="W991" s="45">
        <f>Table01[[#This Row],[THÀNH TIỀN FAST]]-Table01[[#This Row],[THÀNH TIỀN]]</f>
        <v>0</v>
      </c>
      <c r="X991" s="46" t="b">
        <f>Table01[[#This Row],[ĐG FAST]]=Table01[[#This Row],[ĐƠN GIÁ]]</f>
        <v>1</v>
      </c>
      <c r="Y991" s="47" t="b">
        <f>Table01[[#This Row],[THÀNH TIỀN FAST]]=Table01[[#This Row],[THÀNH TIỀN]]</f>
        <v>1</v>
      </c>
      <c r="Z991" s="48"/>
    </row>
    <row r="992" spans="13:26" x14ac:dyDescent="0.2">
      <c r="M992" s="55">
        <f t="shared" si="61"/>
        <v>0</v>
      </c>
      <c r="N992" s="21" t="e">
        <f>VLOOKUP(I992,'MÃ '!$A$2:$E$1048576,4,0)</f>
        <v>#N/A</v>
      </c>
      <c r="O992" s="21" t="e">
        <f>VLOOKUP(I992,'MÃ '!$A$2:$E$1048576,5,0)</f>
        <v>#N/A</v>
      </c>
      <c r="P992" s="21" t="str">
        <f t="shared" si="62"/>
        <v>TSG01</v>
      </c>
      <c r="Q992" s="21" t="e">
        <f>DAY(Table01[[#This Row],[NGÀY]])&amp;Table01[[#This Row],[TSG01]]&amp;Table01[[#This Row],[MÃ FAST]]</f>
        <v>#N/A</v>
      </c>
      <c r="R992" s="21" t="e">
        <f>COUNTIF($Q$7:Q992,Q992)&amp;Q992</f>
        <v>#N/A</v>
      </c>
      <c r="S992" s="44">
        <f>IFERROR(VLOOKUP(R992,Table1[[ct2]:[Số lượng]],13,0),0)</f>
        <v>0</v>
      </c>
      <c r="T992" s="45">
        <f>IFERROR(VLOOKUP(R992,Table1[[ct2]:[Giá]],14,0),Table01[[#This Row],[ĐƠN GIÁ]])</f>
        <v>0</v>
      </c>
      <c r="U992" s="45">
        <f t="shared" si="63"/>
        <v>0</v>
      </c>
      <c r="V992" s="32">
        <f t="shared" si="64"/>
        <v>0</v>
      </c>
      <c r="W992" s="45">
        <f>Table01[[#This Row],[THÀNH TIỀN FAST]]-Table01[[#This Row],[THÀNH TIỀN]]</f>
        <v>0</v>
      </c>
      <c r="X992" s="46" t="b">
        <f>Table01[[#This Row],[ĐG FAST]]=Table01[[#This Row],[ĐƠN GIÁ]]</f>
        <v>1</v>
      </c>
      <c r="Y992" s="47" t="b">
        <f>Table01[[#This Row],[THÀNH TIỀN FAST]]=Table01[[#This Row],[THÀNH TIỀN]]</f>
        <v>1</v>
      </c>
      <c r="Z992" s="48"/>
    </row>
    <row r="993" spans="13:26" x14ac:dyDescent="0.2">
      <c r="M993" s="55">
        <f t="shared" si="61"/>
        <v>0</v>
      </c>
      <c r="N993" s="21" t="e">
        <f>VLOOKUP(I993,'MÃ '!$A$2:$E$1048576,4,0)</f>
        <v>#N/A</v>
      </c>
      <c r="O993" s="21" t="e">
        <f>VLOOKUP(I993,'MÃ '!$A$2:$E$1048576,5,0)</f>
        <v>#N/A</v>
      </c>
      <c r="P993" s="21" t="str">
        <f t="shared" si="62"/>
        <v>TSG01</v>
      </c>
      <c r="Q993" s="21" t="e">
        <f>DAY(Table01[[#This Row],[NGÀY]])&amp;Table01[[#This Row],[TSG01]]&amp;Table01[[#This Row],[MÃ FAST]]</f>
        <v>#N/A</v>
      </c>
      <c r="R993" s="21" t="e">
        <f>COUNTIF($Q$7:Q993,Q993)&amp;Q993</f>
        <v>#N/A</v>
      </c>
      <c r="S993" s="44">
        <f>IFERROR(VLOOKUP(R993,Table1[[ct2]:[Số lượng]],13,0),0)</f>
        <v>0</v>
      </c>
      <c r="T993" s="45">
        <f>IFERROR(VLOOKUP(R993,Table1[[ct2]:[Giá]],14,0),Table01[[#This Row],[ĐƠN GIÁ]])</f>
        <v>0</v>
      </c>
      <c r="U993" s="45">
        <f t="shared" si="63"/>
        <v>0</v>
      </c>
      <c r="V993" s="32">
        <f t="shared" si="64"/>
        <v>0</v>
      </c>
      <c r="W993" s="45">
        <f>Table01[[#This Row],[THÀNH TIỀN FAST]]-Table01[[#This Row],[THÀNH TIỀN]]</f>
        <v>0</v>
      </c>
      <c r="X993" s="46" t="b">
        <f>Table01[[#This Row],[ĐG FAST]]=Table01[[#This Row],[ĐƠN GIÁ]]</f>
        <v>1</v>
      </c>
      <c r="Y993" s="47" t="b">
        <f>Table01[[#This Row],[THÀNH TIỀN FAST]]=Table01[[#This Row],[THÀNH TIỀN]]</f>
        <v>1</v>
      </c>
      <c r="Z993" s="48"/>
    </row>
    <row r="994" spans="13:26" x14ac:dyDescent="0.2">
      <c r="M994" s="55">
        <f t="shared" si="61"/>
        <v>0</v>
      </c>
      <c r="N994" s="21" t="e">
        <f>VLOOKUP(I994,'MÃ '!$A$2:$E$1048576,4,0)</f>
        <v>#N/A</v>
      </c>
      <c r="O994" s="21" t="e">
        <f>VLOOKUP(I994,'MÃ '!$A$2:$E$1048576,5,0)</f>
        <v>#N/A</v>
      </c>
      <c r="P994" s="21" t="str">
        <f t="shared" si="62"/>
        <v>TSG01</v>
      </c>
      <c r="Q994" s="21" t="e">
        <f>DAY(Table01[[#This Row],[NGÀY]])&amp;Table01[[#This Row],[TSG01]]&amp;Table01[[#This Row],[MÃ FAST]]</f>
        <v>#N/A</v>
      </c>
      <c r="R994" s="21" t="e">
        <f>COUNTIF($Q$7:Q994,Q994)&amp;Q994</f>
        <v>#N/A</v>
      </c>
      <c r="S994" s="44">
        <f>IFERROR(VLOOKUP(R994,Table1[[ct2]:[Số lượng]],13,0),0)</f>
        <v>0</v>
      </c>
      <c r="T994" s="45">
        <f>IFERROR(VLOOKUP(R994,Table1[[ct2]:[Giá]],14,0),Table01[[#This Row],[ĐƠN GIÁ]])</f>
        <v>0</v>
      </c>
      <c r="U994" s="45">
        <f t="shared" si="63"/>
        <v>0</v>
      </c>
      <c r="V994" s="32">
        <f t="shared" si="64"/>
        <v>0</v>
      </c>
      <c r="W994" s="45">
        <f>Table01[[#This Row],[THÀNH TIỀN FAST]]-Table01[[#This Row],[THÀNH TIỀN]]</f>
        <v>0</v>
      </c>
      <c r="X994" s="46" t="b">
        <f>Table01[[#This Row],[ĐG FAST]]=Table01[[#This Row],[ĐƠN GIÁ]]</f>
        <v>1</v>
      </c>
      <c r="Y994" s="47" t="b">
        <f>Table01[[#This Row],[THÀNH TIỀN FAST]]=Table01[[#This Row],[THÀNH TIỀN]]</f>
        <v>1</v>
      </c>
      <c r="Z994" s="48"/>
    </row>
    <row r="995" spans="13:26" x14ac:dyDescent="0.2">
      <c r="M995" s="55">
        <f t="shared" si="61"/>
        <v>0</v>
      </c>
      <c r="N995" s="21" t="e">
        <f>VLOOKUP(I995,'MÃ '!$A$2:$E$1048576,4,0)</f>
        <v>#N/A</v>
      </c>
      <c r="O995" s="21" t="e">
        <f>VLOOKUP(I995,'MÃ '!$A$2:$E$1048576,5,0)</f>
        <v>#N/A</v>
      </c>
      <c r="P995" s="21" t="str">
        <f t="shared" si="62"/>
        <v>TSG01</v>
      </c>
      <c r="Q995" s="21" t="e">
        <f>DAY(Table01[[#This Row],[NGÀY]])&amp;Table01[[#This Row],[TSG01]]&amp;Table01[[#This Row],[MÃ FAST]]</f>
        <v>#N/A</v>
      </c>
      <c r="R995" s="21" t="e">
        <f>COUNTIF($Q$7:Q995,Q995)&amp;Q995</f>
        <v>#N/A</v>
      </c>
      <c r="S995" s="44">
        <f>IFERROR(VLOOKUP(R995,Table1[[ct2]:[Số lượng]],13,0),0)</f>
        <v>0</v>
      </c>
      <c r="T995" s="45">
        <f>IFERROR(VLOOKUP(R995,Table1[[ct2]:[Giá]],14,0),Table01[[#This Row],[ĐƠN GIÁ]])</f>
        <v>0</v>
      </c>
      <c r="U995" s="45">
        <f t="shared" si="63"/>
        <v>0</v>
      </c>
      <c r="V995" s="32">
        <f t="shared" si="64"/>
        <v>0</v>
      </c>
      <c r="W995" s="45">
        <f>Table01[[#This Row],[THÀNH TIỀN FAST]]-Table01[[#This Row],[THÀNH TIỀN]]</f>
        <v>0</v>
      </c>
      <c r="X995" s="46" t="b">
        <f>Table01[[#This Row],[ĐG FAST]]=Table01[[#This Row],[ĐƠN GIÁ]]</f>
        <v>1</v>
      </c>
      <c r="Y995" s="47" t="b">
        <f>Table01[[#This Row],[THÀNH TIỀN FAST]]=Table01[[#This Row],[THÀNH TIỀN]]</f>
        <v>1</v>
      </c>
      <c r="Z995" s="48"/>
    </row>
    <row r="996" spans="13:26" x14ac:dyDescent="0.2">
      <c r="M996" s="55">
        <f t="shared" si="61"/>
        <v>0</v>
      </c>
      <c r="N996" s="21" t="e">
        <f>VLOOKUP(I996,'MÃ '!$A$2:$E$1048576,4,0)</f>
        <v>#N/A</v>
      </c>
      <c r="O996" s="21" t="e">
        <f>VLOOKUP(I996,'MÃ '!$A$2:$E$1048576,5,0)</f>
        <v>#N/A</v>
      </c>
      <c r="P996" s="21" t="str">
        <f t="shared" si="62"/>
        <v>TSG01</v>
      </c>
      <c r="Q996" s="21" t="e">
        <f>DAY(Table01[[#This Row],[NGÀY]])&amp;Table01[[#This Row],[TSG01]]&amp;Table01[[#This Row],[MÃ FAST]]</f>
        <v>#N/A</v>
      </c>
      <c r="R996" s="21" t="e">
        <f>COUNTIF($Q$7:Q996,Q996)&amp;Q996</f>
        <v>#N/A</v>
      </c>
      <c r="S996" s="44">
        <f>IFERROR(VLOOKUP(R996,Table1[[ct2]:[Số lượng]],13,0),0)</f>
        <v>0</v>
      </c>
      <c r="T996" s="45">
        <f>IFERROR(VLOOKUP(R996,Table1[[ct2]:[Giá]],14,0),Table01[[#This Row],[ĐƠN GIÁ]])</f>
        <v>0</v>
      </c>
      <c r="U996" s="45">
        <f t="shared" si="63"/>
        <v>0</v>
      </c>
      <c r="V996" s="32">
        <f t="shared" si="64"/>
        <v>0</v>
      </c>
      <c r="W996" s="45">
        <f>Table01[[#This Row],[THÀNH TIỀN FAST]]-Table01[[#This Row],[THÀNH TIỀN]]</f>
        <v>0</v>
      </c>
      <c r="X996" s="46" t="b">
        <f>Table01[[#This Row],[ĐG FAST]]=Table01[[#This Row],[ĐƠN GIÁ]]</f>
        <v>1</v>
      </c>
      <c r="Y996" s="47" t="b">
        <f>Table01[[#This Row],[THÀNH TIỀN FAST]]=Table01[[#This Row],[THÀNH TIỀN]]</f>
        <v>1</v>
      </c>
      <c r="Z996" s="48"/>
    </row>
    <row r="997" spans="13:26" x14ac:dyDescent="0.2">
      <c r="M997" s="55">
        <f t="shared" si="61"/>
        <v>0</v>
      </c>
      <c r="N997" s="21" t="e">
        <f>VLOOKUP(I997,'MÃ '!$A$2:$E$1048576,4,0)</f>
        <v>#N/A</v>
      </c>
      <c r="O997" s="21" t="e">
        <f>VLOOKUP(I997,'MÃ '!$A$2:$E$1048576,5,0)</f>
        <v>#N/A</v>
      </c>
      <c r="P997" s="21" t="str">
        <f t="shared" si="62"/>
        <v>TSG01</v>
      </c>
      <c r="Q997" s="21" t="e">
        <f>DAY(Table01[[#This Row],[NGÀY]])&amp;Table01[[#This Row],[TSG01]]&amp;Table01[[#This Row],[MÃ FAST]]</f>
        <v>#N/A</v>
      </c>
      <c r="R997" s="21" t="e">
        <f>COUNTIF($Q$7:Q997,Q997)&amp;Q997</f>
        <v>#N/A</v>
      </c>
      <c r="S997" s="44">
        <f>IFERROR(VLOOKUP(R997,Table1[[ct2]:[Số lượng]],13,0),0)</f>
        <v>0</v>
      </c>
      <c r="T997" s="45">
        <f>IFERROR(VLOOKUP(R997,Table1[[ct2]:[Giá]],14,0),Table01[[#This Row],[ĐƠN GIÁ]])</f>
        <v>0</v>
      </c>
      <c r="U997" s="45">
        <f t="shared" si="63"/>
        <v>0</v>
      </c>
      <c r="V997" s="32">
        <f t="shared" si="64"/>
        <v>0</v>
      </c>
      <c r="W997" s="45">
        <f>Table01[[#This Row],[THÀNH TIỀN FAST]]-Table01[[#This Row],[THÀNH TIỀN]]</f>
        <v>0</v>
      </c>
      <c r="X997" s="46" t="b">
        <f>Table01[[#This Row],[ĐG FAST]]=Table01[[#This Row],[ĐƠN GIÁ]]</f>
        <v>1</v>
      </c>
      <c r="Y997" s="47" t="b">
        <f>Table01[[#This Row],[THÀNH TIỀN FAST]]=Table01[[#This Row],[THÀNH TIỀN]]</f>
        <v>1</v>
      </c>
      <c r="Z997" s="48"/>
    </row>
    <row r="998" spans="13:26" x14ac:dyDescent="0.2">
      <c r="M998" s="55">
        <f t="shared" si="61"/>
        <v>0</v>
      </c>
      <c r="N998" s="21" t="e">
        <f>VLOOKUP(I998,'MÃ '!$A$2:$E$1048576,4,0)</f>
        <v>#N/A</v>
      </c>
      <c r="O998" s="21" t="e">
        <f>VLOOKUP(I998,'MÃ '!$A$2:$E$1048576,5,0)</f>
        <v>#N/A</v>
      </c>
      <c r="P998" s="21" t="str">
        <f t="shared" si="62"/>
        <v>TSG01</v>
      </c>
      <c r="Q998" s="21" t="e">
        <f>DAY(Table01[[#This Row],[NGÀY]])&amp;Table01[[#This Row],[TSG01]]&amp;Table01[[#This Row],[MÃ FAST]]</f>
        <v>#N/A</v>
      </c>
      <c r="R998" s="21" t="e">
        <f>COUNTIF($Q$7:Q998,Q998)&amp;Q998</f>
        <v>#N/A</v>
      </c>
      <c r="S998" s="44">
        <f>IFERROR(VLOOKUP(R998,Table1[[ct2]:[Số lượng]],13,0),0)</f>
        <v>0</v>
      </c>
      <c r="T998" s="45">
        <f>IFERROR(VLOOKUP(R998,Table1[[ct2]:[Giá]],14,0),Table01[[#This Row],[ĐƠN GIÁ]])</f>
        <v>0</v>
      </c>
      <c r="U998" s="45">
        <f t="shared" si="63"/>
        <v>0</v>
      </c>
      <c r="V998" s="32">
        <f t="shared" si="64"/>
        <v>0</v>
      </c>
      <c r="W998" s="45">
        <f>Table01[[#This Row],[THÀNH TIỀN FAST]]-Table01[[#This Row],[THÀNH TIỀN]]</f>
        <v>0</v>
      </c>
      <c r="X998" s="46" t="b">
        <f>Table01[[#This Row],[ĐG FAST]]=Table01[[#This Row],[ĐƠN GIÁ]]</f>
        <v>1</v>
      </c>
      <c r="Y998" s="47" t="b">
        <f>Table01[[#This Row],[THÀNH TIỀN FAST]]=Table01[[#This Row],[THÀNH TIỀN]]</f>
        <v>1</v>
      </c>
      <c r="Z998" s="48"/>
    </row>
    <row r="999" spans="13:26" x14ac:dyDescent="0.2">
      <c r="M999" s="55">
        <f t="shared" si="61"/>
        <v>0</v>
      </c>
      <c r="N999" s="21" t="e">
        <f>VLOOKUP(I999,'MÃ '!$A$2:$E$1048576,4,0)</f>
        <v>#N/A</v>
      </c>
      <c r="O999" s="21" t="e">
        <f>VLOOKUP(I999,'MÃ '!$A$2:$E$1048576,5,0)</f>
        <v>#N/A</v>
      </c>
      <c r="P999" s="21" t="str">
        <f t="shared" si="62"/>
        <v>TSG01</v>
      </c>
      <c r="Q999" s="21" t="e">
        <f>DAY(Table01[[#This Row],[NGÀY]])&amp;Table01[[#This Row],[TSG01]]&amp;Table01[[#This Row],[MÃ FAST]]</f>
        <v>#N/A</v>
      </c>
      <c r="R999" s="21" t="e">
        <f>COUNTIF($Q$7:Q999,Q999)&amp;Q999</f>
        <v>#N/A</v>
      </c>
      <c r="S999" s="44">
        <f>IFERROR(VLOOKUP(R999,Table1[[ct2]:[Số lượng]],13,0),0)</f>
        <v>0</v>
      </c>
      <c r="T999" s="45">
        <f>IFERROR(VLOOKUP(R999,Table1[[ct2]:[Giá]],14,0),Table01[[#This Row],[ĐƠN GIÁ]])</f>
        <v>0</v>
      </c>
      <c r="U999" s="45">
        <f t="shared" si="63"/>
        <v>0</v>
      </c>
      <c r="V999" s="32">
        <f t="shared" si="64"/>
        <v>0</v>
      </c>
      <c r="W999" s="45">
        <f>Table01[[#This Row],[THÀNH TIỀN FAST]]-Table01[[#This Row],[THÀNH TIỀN]]</f>
        <v>0</v>
      </c>
      <c r="X999" s="46" t="b">
        <f>Table01[[#This Row],[ĐG FAST]]=Table01[[#This Row],[ĐƠN GIÁ]]</f>
        <v>1</v>
      </c>
      <c r="Y999" s="47" t="b">
        <f>Table01[[#This Row],[THÀNH TIỀN FAST]]=Table01[[#This Row],[THÀNH TIỀN]]</f>
        <v>1</v>
      </c>
      <c r="Z999" s="48"/>
    </row>
    <row r="1000" spans="13:26" x14ac:dyDescent="0.2">
      <c r="M1000" s="55">
        <f t="shared" si="61"/>
        <v>0</v>
      </c>
      <c r="N1000" s="21" t="e">
        <f>VLOOKUP(I1000,'MÃ '!$A$2:$E$1048576,4,0)</f>
        <v>#N/A</v>
      </c>
      <c r="O1000" s="21" t="e">
        <f>VLOOKUP(I1000,'MÃ '!$A$2:$E$1048576,5,0)</f>
        <v>#N/A</v>
      </c>
      <c r="P1000" s="21" t="str">
        <f t="shared" si="62"/>
        <v>TSG01</v>
      </c>
      <c r="Q1000" s="21" t="e">
        <f>DAY(Table01[[#This Row],[NGÀY]])&amp;Table01[[#This Row],[TSG01]]&amp;Table01[[#This Row],[MÃ FAST]]</f>
        <v>#N/A</v>
      </c>
      <c r="R1000" s="21" t="e">
        <f>COUNTIF($Q$7:Q1000,Q1000)&amp;Q1000</f>
        <v>#N/A</v>
      </c>
      <c r="S1000" s="44">
        <f>IFERROR(VLOOKUP(R1000,Table1[[ct2]:[Số lượng]],13,0),0)</f>
        <v>0</v>
      </c>
      <c r="T1000" s="45">
        <f>IFERROR(VLOOKUP(R1000,Table1[[ct2]:[Giá]],14,0),Table01[[#This Row],[ĐƠN GIÁ]])</f>
        <v>0</v>
      </c>
      <c r="U1000" s="45">
        <f t="shared" si="63"/>
        <v>0</v>
      </c>
      <c r="V1000" s="32">
        <f t="shared" si="64"/>
        <v>0</v>
      </c>
      <c r="W1000" s="45">
        <f>Table01[[#This Row],[THÀNH TIỀN FAST]]-Table01[[#This Row],[THÀNH TIỀN]]</f>
        <v>0</v>
      </c>
      <c r="X1000" s="46" t="b">
        <f>Table01[[#This Row],[ĐG FAST]]=Table01[[#This Row],[ĐƠN GIÁ]]</f>
        <v>1</v>
      </c>
      <c r="Y1000" s="47" t="b">
        <f>Table01[[#This Row],[THÀNH TIỀN FAST]]=Table01[[#This Row],[THÀNH TIỀN]]</f>
        <v>1</v>
      </c>
      <c r="Z1000" s="48"/>
    </row>
  </sheetData>
  <mergeCells count="1">
    <mergeCell ref="A1:M3"/>
  </mergeCells>
  <conditionalFormatting sqref="V7:V1000">
    <cfRule type="cellIs" dxfId="66" priority="2" operator="greaterThan">
      <formula>0</formula>
    </cfRule>
    <cfRule type="cellIs" dxfId="65" priority="1" operator="lessThan">
      <formula>0</formula>
    </cfRule>
  </conditionalFormatting>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Z1000"/>
  <sheetViews>
    <sheetView topLeftCell="I1" zoomScale="115" zoomScaleNormal="115" workbookViewId="0">
      <pane ySplit="6" topLeftCell="A145" activePane="bottomLeft" state="frozen"/>
      <selection activeCell="AA17" sqref="AA17"/>
      <selection pane="bottomLeft" activeCell="X2" sqref="X2"/>
    </sheetView>
  </sheetViews>
  <sheetFormatPr defaultColWidth="26" defaultRowHeight="14.25" x14ac:dyDescent="0.2"/>
  <cols>
    <col min="1" max="1" width="19.140625" style="31" hidden="1" customWidth="1"/>
    <col min="2" max="2" width="11.28515625" style="34" bestFit="1" customWidth="1"/>
    <col min="3" max="3" width="11.5703125" style="31" hidden="1" customWidth="1"/>
    <col min="4" max="4" width="14.28515625" style="31" bestFit="1" customWidth="1"/>
    <col min="5" max="5" width="12" style="31" hidden="1" customWidth="1"/>
    <col min="6" max="6" width="13.140625" style="31" hidden="1" customWidth="1"/>
    <col min="7" max="7" width="13" style="31" hidden="1" customWidth="1"/>
    <col min="8" max="8" width="14.28515625" style="31" hidden="1" customWidth="1"/>
    <col min="9" max="9" width="25.5703125" style="31" bestFit="1" customWidth="1"/>
    <col min="10" max="10" width="9.28515625" style="31" bestFit="1" customWidth="1"/>
    <col min="11" max="11" width="13.42578125" style="35" bestFit="1" customWidth="1"/>
    <col min="12" max="12" width="13.5703125" style="31" bestFit="1" customWidth="1"/>
    <col min="13" max="13" width="16.5703125" style="31" bestFit="1" customWidth="1"/>
    <col min="14" max="14" width="13.85546875" style="31" bestFit="1" customWidth="1"/>
    <col min="15" max="15" width="23.85546875" style="31" bestFit="1" customWidth="1"/>
    <col min="16" max="16" width="11.42578125" style="31" bestFit="1" customWidth="1"/>
    <col min="17" max="17" width="21" style="31" hidden="1" customWidth="1"/>
    <col min="18" max="18" width="22.28515625" style="31" hidden="1" customWidth="1"/>
    <col min="19" max="19" width="16.42578125" style="35" bestFit="1" customWidth="1"/>
    <col min="20" max="20" width="13.5703125" style="46" bestFit="1" customWidth="1"/>
    <col min="21" max="21" width="16.5703125" style="46" customWidth="1"/>
    <col min="22" max="22" width="11.5703125" style="32" bestFit="1" customWidth="1"/>
    <col min="23" max="23" width="16.7109375" style="46" bestFit="1" customWidth="1"/>
    <col min="24" max="24" width="19.5703125" style="46" bestFit="1" customWidth="1"/>
    <col min="25" max="25" width="9.140625" style="46" bestFit="1" customWidth="1"/>
    <col min="26" max="26" width="12.85546875" style="31" bestFit="1" customWidth="1"/>
    <col min="27" max="16384" width="26" style="31"/>
  </cols>
  <sheetData>
    <row r="1" spans="1:26" ht="20.25" x14ac:dyDescent="0.2">
      <c r="A1" s="64" t="s">
        <v>515</v>
      </c>
      <c r="B1" s="64"/>
      <c r="C1" s="64"/>
      <c r="D1" s="64"/>
      <c r="E1" s="64"/>
      <c r="F1" s="64"/>
      <c r="G1" s="64"/>
      <c r="H1" s="64"/>
      <c r="I1" s="64"/>
      <c r="J1" s="64"/>
      <c r="K1" s="64"/>
      <c r="L1" s="64"/>
      <c r="M1" s="64"/>
      <c r="N1" s="30"/>
      <c r="O1" s="30"/>
      <c r="P1" s="30"/>
      <c r="Q1" s="30"/>
      <c r="R1" s="30"/>
      <c r="S1" s="31"/>
      <c r="T1" s="31"/>
      <c r="U1" s="31"/>
      <c r="W1" s="31"/>
      <c r="X1" s="31"/>
      <c r="Y1" s="31"/>
    </row>
    <row r="2" spans="1:26" ht="20.25" x14ac:dyDescent="0.2">
      <c r="A2" s="64"/>
      <c r="B2" s="64"/>
      <c r="C2" s="64"/>
      <c r="D2" s="64"/>
      <c r="E2" s="64"/>
      <c r="F2" s="64"/>
      <c r="G2" s="64"/>
      <c r="H2" s="64"/>
      <c r="I2" s="64"/>
      <c r="J2" s="64"/>
      <c r="K2" s="64"/>
      <c r="L2" s="64"/>
      <c r="M2" s="64"/>
      <c r="N2" s="30"/>
      <c r="O2" s="30"/>
      <c r="P2" s="30"/>
      <c r="Q2" s="30"/>
      <c r="R2" s="30"/>
      <c r="S2" s="31"/>
      <c r="T2" s="31"/>
      <c r="U2" s="31"/>
      <c r="W2" s="31"/>
      <c r="X2" s="80">
        <f>W5/M5</f>
        <v>-1.8797809112169092E-2</v>
      </c>
      <c r="Y2" s="33"/>
    </row>
    <row r="3" spans="1:26" ht="35.25" customHeight="1" x14ac:dyDescent="0.2">
      <c r="A3" s="64"/>
      <c r="B3" s="64"/>
      <c r="C3" s="64"/>
      <c r="D3" s="64"/>
      <c r="E3" s="64"/>
      <c r="F3" s="64"/>
      <c r="G3" s="64"/>
      <c r="H3" s="64"/>
      <c r="I3" s="64"/>
      <c r="J3" s="64"/>
      <c r="K3" s="64"/>
      <c r="L3" s="64"/>
      <c r="M3" s="64"/>
      <c r="N3" s="30"/>
      <c r="O3" s="30"/>
      <c r="P3" s="30"/>
      <c r="Q3" s="30"/>
      <c r="R3" s="30">
        <f>DAY(B301)</f>
        <v>14</v>
      </c>
      <c r="S3" s="31"/>
      <c r="T3" s="31"/>
      <c r="U3" s="31"/>
      <c r="W3" s="31"/>
      <c r="X3" s="31"/>
      <c r="Y3" s="31"/>
    </row>
    <row r="4" spans="1:26" x14ac:dyDescent="0.2">
      <c r="S4" s="31" t="b">
        <f>SUMIF(Table1[Mã nx],"tsg01",Table1[Đvt])=S5</f>
        <v>0</v>
      </c>
      <c r="T4" s="31"/>
      <c r="U4" s="31" t="b">
        <f>SUMIF(Table1[Mã nx],"tsg01",Table1[Giá báo])=U5</f>
        <v>0</v>
      </c>
      <c r="W4" s="31"/>
      <c r="X4" s="31"/>
      <c r="Y4" s="31"/>
    </row>
    <row r="5" spans="1:26" s="56" customFormat="1" ht="15" x14ac:dyDescent="0.2">
      <c r="B5" s="57"/>
      <c r="K5" s="58">
        <f>SUM(K7:K1048576)</f>
        <v>1219.94</v>
      </c>
      <c r="M5" s="59">
        <f>SUM(M7:M1048576)</f>
        <v>47186350</v>
      </c>
      <c r="N5" s="59"/>
      <c r="O5" s="59"/>
      <c r="P5" s="59"/>
      <c r="Q5" s="59"/>
      <c r="R5" s="59"/>
      <c r="S5" s="60">
        <f>SUM(S7:S1048576)</f>
        <v>1208.4440000000002</v>
      </c>
      <c r="U5" s="59">
        <f>SUM(U7:U1048576)</f>
        <v>46299350</v>
      </c>
      <c r="V5" s="61">
        <f>SUM(V7:V1048576)</f>
        <v>-11.496</v>
      </c>
      <c r="W5" s="61">
        <f>SUM(W7:W1048576)</f>
        <v>-887000</v>
      </c>
      <c r="X5" s="31"/>
      <c r="Y5" s="63"/>
    </row>
    <row r="6" spans="1:26" s="41" customFormat="1" ht="22.5" customHeight="1" x14ac:dyDescent="0.25">
      <c r="A6" s="36" t="s">
        <v>0</v>
      </c>
      <c r="B6" s="37" t="s">
        <v>1</v>
      </c>
      <c r="C6" s="36" t="s">
        <v>2</v>
      </c>
      <c r="D6" s="36" t="s">
        <v>3</v>
      </c>
      <c r="E6" s="36" t="s">
        <v>4</v>
      </c>
      <c r="F6" s="36" t="s">
        <v>5</v>
      </c>
      <c r="G6" s="36" t="s">
        <v>6</v>
      </c>
      <c r="H6" s="36" t="s">
        <v>7</v>
      </c>
      <c r="I6" s="36" t="s">
        <v>8</v>
      </c>
      <c r="J6" s="36" t="s">
        <v>9</v>
      </c>
      <c r="K6" s="38" t="s">
        <v>10</v>
      </c>
      <c r="L6" s="36" t="s">
        <v>11</v>
      </c>
      <c r="M6" s="36" t="s">
        <v>12</v>
      </c>
      <c r="N6" s="36" t="s">
        <v>343</v>
      </c>
      <c r="O6" s="36" t="s">
        <v>344</v>
      </c>
      <c r="P6" s="36" t="s">
        <v>334</v>
      </c>
      <c r="Q6" s="36" t="s">
        <v>345</v>
      </c>
      <c r="R6" s="36" t="s">
        <v>346</v>
      </c>
      <c r="S6" s="39" t="s">
        <v>52</v>
      </c>
      <c r="T6" s="39" t="s">
        <v>53</v>
      </c>
      <c r="U6" s="39" t="s">
        <v>54</v>
      </c>
      <c r="V6" s="40" t="s">
        <v>512</v>
      </c>
      <c r="W6" s="39" t="s">
        <v>513</v>
      </c>
      <c r="X6" s="39" t="s">
        <v>347</v>
      </c>
      <c r="Y6" s="39" t="s">
        <v>514</v>
      </c>
      <c r="Z6" s="39" t="s">
        <v>348</v>
      </c>
    </row>
    <row r="7" spans="1:26" ht="15" x14ac:dyDescent="0.2">
      <c r="A7" s="1"/>
      <c r="B7" s="2" t="s">
        <v>354</v>
      </c>
      <c r="C7" s="42"/>
      <c r="D7" s="2" t="s">
        <v>518</v>
      </c>
      <c r="E7" s="43"/>
      <c r="F7" s="43"/>
      <c r="G7" s="43"/>
      <c r="H7" s="43"/>
      <c r="I7" s="2" t="s">
        <v>14</v>
      </c>
      <c r="J7" s="2" t="s">
        <v>15</v>
      </c>
      <c r="K7" s="3">
        <v>10</v>
      </c>
      <c r="L7" s="4">
        <v>8500</v>
      </c>
      <c r="M7" s="4">
        <f>K7*L7</f>
        <v>85000</v>
      </c>
      <c r="N7" s="21" t="str">
        <f>VLOOKUP(I7,'MÃ '!$A$2:$E$1048576,4,0)</f>
        <v>NL300107</v>
      </c>
      <c r="O7" s="21" t="str">
        <f>VLOOKUP(I7,'MÃ '!$A$2:$E$1048576,5,0)</f>
        <v>Ngô ngọt ( Bắp trái)</v>
      </c>
      <c r="P7" s="21" t="str">
        <f>$P$6</f>
        <v>TSG06</v>
      </c>
      <c r="Q7" s="21" t="str">
        <f>DAY(Table014[[#This Row],[NGÀY]])&amp;Table014[[#This Row],[TSG06]]&amp;Table014[[#This Row],[MÃ FAST]]</f>
        <v>1TSG06NL300107</v>
      </c>
      <c r="R7" s="21" t="str">
        <f>COUNTIF($Q$7:Q7,Q7)&amp;Q7</f>
        <v>11TSG06NL300107</v>
      </c>
      <c r="S7" s="44">
        <f>IFERROR(VLOOKUP(R7,Table1[[ct2]:[Số lượng]],13,0),0)</f>
        <v>10</v>
      </c>
      <c r="T7" s="45">
        <f>IFERROR(VLOOKUP(R7,Table1[[ct2]:[Giá]],14,0),Table014[[#This Row],[ĐƠN GIÁ]])</f>
        <v>8500</v>
      </c>
      <c r="U7" s="45">
        <f>IFERROR((T7*S7),"0")</f>
        <v>85000</v>
      </c>
      <c r="V7" s="32">
        <f>S7-K7</f>
        <v>0</v>
      </c>
      <c r="W7" s="45">
        <f>Table014[[#This Row],[THÀNH TIỀN FAST]]-Table014[[#This Row],[THÀNH TIỀN]]</f>
        <v>0</v>
      </c>
      <c r="X7" s="46" t="b">
        <f>Table014[[#This Row],[ĐG FAST]]=Table014[[#This Row],[ĐƠN GIÁ]]</f>
        <v>1</v>
      </c>
      <c r="Y7" s="47" t="b">
        <f>Table014[[#This Row],[THÀNH TIỀN FAST]]=Table014[[#This Row],[THÀNH TIỀN]]</f>
        <v>1</v>
      </c>
      <c r="Z7" s="48"/>
    </row>
    <row r="8" spans="1:26" ht="15" x14ac:dyDescent="0.2">
      <c r="A8" s="1"/>
      <c r="B8" s="2" t="s">
        <v>354</v>
      </c>
      <c r="C8" s="42"/>
      <c r="D8" s="2" t="s">
        <v>518</v>
      </c>
      <c r="E8" s="43"/>
      <c r="F8" s="43"/>
      <c r="G8" s="43"/>
      <c r="H8" s="43"/>
      <c r="I8" s="2" t="s">
        <v>16</v>
      </c>
      <c r="J8" s="2" t="s">
        <v>17</v>
      </c>
      <c r="K8" s="3">
        <v>1</v>
      </c>
      <c r="L8" s="4">
        <v>30000</v>
      </c>
      <c r="M8" s="4">
        <f t="shared" ref="M8:M71" si="0">K8*L8</f>
        <v>30000</v>
      </c>
      <c r="N8" s="21" t="str">
        <f>VLOOKUP(I8,'MÃ '!$A$2:$E$1048576,4,0)</f>
        <v>NL300007</v>
      </c>
      <c r="O8" s="21" t="str">
        <f>VLOOKUP(I8,'MÃ '!$A$2:$E$1048576,5,0)</f>
        <v>Bí đỏ</v>
      </c>
      <c r="P8" s="21" t="str">
        <f t="shared" ref="P8:P71" si="1">$P$6</f>
        <v>TSG06</v>
      </c>
      <c r="Q8" s="21" t="str">
        <f>DAY(Table014[[#This Row],[NGÀY]])&amp;Table014[[#This Row],[TSG06]]&amp;Table014[[#This Row],[MÃ FAST]]</f>
        <v>1TSG06NL300007</v>
      </c>
      <c r="R8" s="21" t="str">
        <f>COUNTIF($Q$7:Q8,Q8)&amp;Q8</f>
        <v>11TSG06NL300007</v>
      </c>
      <c r="S8" s="44">
        <f>IFERROR(VLOOKUP(R8,Table1[[ct2]:[Số lượng]],13,0),0)</f>
        <v>1</v>
      </c>
      <c r="T8" s="45">
        <f>IFERROR(VLOOKUP(R8,Table1[[ct2]:[Giá]],14,0),Table014[[#This Row],[ĐƠN GIÁ]])</f>
        <v>30000</v>
      </c>
      <c r="U8" s="45">
        <f t="shared" ref="U8:U71" si="2">IFERROR((T8*S8),"0")</f>
        <v>30000</v>
      </c>
      <c r="V8" s="32">
        <f t="shared" ref="V8:V71" si="3">S8-K8</f>
        <v>0</v>
      </c>
      <c r="W8" s="45">
        <f>Table014[[#This Row],[THÀNH TIỀN FAST]]-Table014[[#This Row],[THÀNH TIỀN]]</f>
        <v>0</v>
      </c>
      <c r="X8" s="46" t="b">
        <f>Table014[[#This Row],[ĐG FAST]]=Table014[[#This Row],[ĐƠN GIÁ]]</f>
        <v>1</v>
      </c>
      <c r="Y8" s="47" t="b">
        <f>Table014[[#This Row],[THÀNH TIỀN FAST]]=Table014[[#This Row],[THÀNH TIỀN]]</f>
        <v>1</v>
      </c>
      <c r="Z8" s="48"/>
    </row>
    <row r="9" spans="1:26" ht="15" x14ac:dyDescent="0.2">
      <c r="A9" s="1"/>
      <c r="B9" s="2" t="s">
        <v>354</v>
      </c>
      <c r="C9" s="42"/>
      <c r="D9" s="2" t="s">
        <v>518</v>
      </c>
      <c r="E9" s="43"/>
      <c r="F9" s="43"/>
      <c r="G9" s="43"/>
      <c r="H9" s="43"/>
      <c r="I9" s="2" t="s">
        <v>18</v>
      </c>
      <c r="J9" s="2" t="s">
        <v>17</v>
      </c>
      <c r="K9" s="3">
        <v>4</v>
      </c>
      <c r="L9" s="4">
        <v>45000</v>
      </c>
      <c r="M9" s="4">
        <f t="shared" si="0"/>
        <v>180000</v>
      </c>
      <c r="N9" s="21" t="str">
        <f>VLOOKUP(I9,'MÃ '!$A$2:$E$1048576,4,0)</f>
        <v>NL300203</v>
      </c>
      <c r="O9" s="21" t="str">
        <f>VLOOKUP(I9,'MÃ '!$A$2:$E$1048576,5,0)</f>
        <v>Cải bó xôi</v>
      </c>
      <c r="P9" s="21" t="str">
        <f t="shared" si="1"/>
        <v>TSG06</v>
      </c>
      <c r="Q9" s="21" t="str">
        <f>DAY(Table014[[#This Row],[NGÀY]])&amp;Table014[[#This Row],[TSG06]]&amp;Table014[[#This Row],[MÃ FAST]]</f>
        <v>1TSG06NL300203</v>
      </c>
      <c r="R9" s="21" t="str">
        <f>COUNTIF($Q$7:Q9,Q9)&amp;Q9</f>
        <v>11TSG06NL300203</v>
      </c>
      <c r="S9" s="44">
        <f>IFERROR(VLOOKUP(R9,Table1[[ct2]:[Số lượng]],13,0),0)</f>
        <v>4</v>
      </c>
      <c r="T9" s="45">
        <f>IFERROR(VLOOKUP(R9,Table1[[ct2]:[Giá]],14,0),Table014[[#This Row],[ĐƠN GIÁ]])</f>
        <v>45000</v>
      </c>
      <c r="U9" s="45">
        <f t="shared" si="2"/>
        <v>180000</v>
      </c>
      <c r="V9" s="32">
        <f t="shared" si="3"/>
        <v>0</v>
      </c>
      <c r="W9" s="45">
        <f>Table014[[#This Row],[THÀNH TIỀN FAST]]-Table014[[#This Row],[THÀNH TIỀN]]</f>
        <v>0</v>
      </c>
      <c r="X9" s="46" t="b">
        <f>Table014[[#This Row],[ĐG FAST]]=Table014[[#This Row],[ĐƠN GIÁ]]</f>
        <v>1</v>
      </c>
      <c r="Y9" s="47" t="b">
        <f>Table014[[#This Row],[THÀNH TIỀN FAST]]=Table014[[#This Row],[THÀNH TIỀN]]</f>
        <v>1</v>
      </c>
      <c r="Z9" s="48"/>
    </row>
    <row r="10" spans="1:26" ht="15" x14ac:dyDescent="0.2">
      <c r="A10" s="1"/>
      <c r="B10" s="2" t="s">
        <v>354</v>
      </c>
      <c r="C10" s="42"/>
      <c r="D10" s="2" t="s">
        <v>518</v>
      </c>
      <c r="E10" s="43"/>
      <c r="F10" s="43"/>
      <c r="G10" s="43"/>
      <c r="H10" s="43"/>
      <c r="I10" s="2" t="s">
        <v>19</v>
      </c>
      <c r="J10" s="2" t="s">
        <v>17</v>
      </c>
      <c r="K10" s="3">
        <v>1</v>
      </c>
      <c r="L10" s="4">
        <v>50000</v>
      </c>
      <c r="M10" s="4">
        <f t="shared" si="0"/>
        <v>50000</v>
      </c>
      <c r="N10" s="21" t="str">
        <f>VLOOKUP(I10,'MÃ '!$A$2:$E$1048576,4,0)</f>
        <v>NL300013</v>
      </c>
      <c r="O10" s="21" t="str">
        <f>VLOOKUP(I10,'MÃ '!$A$2:$E$1048576,5,0)</f>
        <v>Cà chua</v>
      </c>
      <c r="P10" s="21" t="str">
        <f t="shared" si="1"/>
        <v>TSG06</v>
      </c>
      <c r="Q10" s="21" t="str">
        <f>DAY(Table014[[#This Row],[NGÀY]])&amp;Table014[[#This Row],[TSG06]]&amp;Table014[[#This Row],[MÃ FAST]]</f>
        <v>1TSG06NL300013</v>
      </c>
      <c r="R10" s="21" t="str">
        <f>COUNTIF($Q$7:Q10,Q10)&amp;Q10</f>
        <v>11TSG06NL300013</v>
      </c>
      <c r="S10" s="44">
        <f>IFERROR(VLOOKUP(R10,Table1[[ct2]:[Số lượng]],13,0),0)</f>
        <v>1</v>
      </c>
      <c r="T10" s="45">
        <f>IFERROR(VLOOKUP(R10,Table1[[ct2]:[Giá]],14,0),Table014[[#This Row],[ĐƠN GIÁ]])</f>
        <v>50000</v>
      </c>
      <c r="U10" s="45">
        <f t="shared" si="2"/>
        <v>50000</v>
      </c>
      <c r="V10" s="32">
        <f t="shared" si="3"/>
        <v>0</v>
      </c>
      <c r="W10" s="45">
        <f>Table014[[#This Row],[THÀNH TIỀN FAST]]-Table014[[#This Row],[THÀNH TIỀN]]</f>
        <v>0</v>
      </c>
      <c r="X10" s="46" t="b">
        <f>Table014[[#This Row],[ĐG FAST]]=Table014[[#This Row],[ĐƠN GIÁ]]</f>
        <v>1</v>
      </c>
      <c r="Y10" s="47" t="b">
        <f>Table014[[#This Row],[THÀNH TIỀN FAST]]=Table014[[#This Row],[THÀNH TIỀN]]</f>
        <v>1</v>
      </c>
      <c r="Z10" s="48"/>
    </row>
    <row r="11" spans="1:26" ht="15" x14ac:dyDescent="0.2">
      <c r="A11" s="1"/>
      <c r="B11" s="2" t="s">
        <v>354</v>
      </c>
      <c r="C11" s="42"/>
      <c r="D11" s="2" t="s">
        <v>518</v>
      </c>
      <c r="E11" s="43"/>
      <c r="F11" s="43"/>
      <c r="G11" s="43"/>
      <c r="H11" s="43"/>
      <c r="I11" s="2" t="s">
        <v>20</v>
      </c>
      <c r="J11" s="2" t="s">
        <v>17</v>
      </c>
      <c r="K11" s="3">
        <v>16</v>
      </c>
      <c r="L11" s="4">
        <v>18000</v>
      </c>
      <c r="M11" s="4">
        <f t="shared" si="0"/>
        <v>288000</v>
      </c>
      <c r="N11" s="21" t="str">
        <f>VLOOKUP(I11,'MÃ '!$A$2:$E$1048576,4,0)</f>
        <v>NL300022</v>
      </c>
      <c r="O11" s="21" t="str">
        <f>VLOOKUP(I11,'MÃ '!$A$2:$E$1048576,5,0)</f>
        <v>Cải thảo</v>
      </c>
      <c r="P11" s="21" t="str">
        <f t="shared" si="1"/>
        <v>TSG06</v>
      </c>
      <c r="Q11" s="21" t="str">
        <f>DAY(Table014[[#This Row],[NGÀY]])&amp;Table014[[#This Row],[TSG06]]&amp;Table014[[#This Row],[MÃ FAST]]</f>
        <v>1TSG06NL300022</v>
      </c>
      <c r="R11" s="21" t="str">
        <f>COUNTIF($Q$7:Q11,Q11)&amp;Q11</f>
        <v>11TSG06NL300022</v>
      </c>
      <c r="S11" s="44">
        <f>IFERROR(VLOOKUP(R11,Table1[[ct2]:[Số lượng]],13,0),0)</f>
        <v>16</v>
      </c>
      <c r="T11" s="45">
        <f>IFERROR(VLOOKUP(R11,Table1[[ct2]:[Giá]],14,0),Table014[[#This Row],[ĐƠN GIÁ]])</f>
        <v>18000</v>
      </c>
      <c r="U11" s="45">
        <f t="shared" si="2"/>
        <v>288000</v>
      </c>
      <c r="V11" s="32">
        <f t="shared" si="3"/>
        <v>0</v>
      </c>
      <c r="W11" s="45">
        <f>Table014[[#This Row],[THÀNH TIỀN FAST]]-Table014[[#This Row],[THÀNH TIỀN]]</f>
        <v>0</v>
      </c>
      <c r="X11" s="46" t="b">
        <f>Table014[[#This Row],[ĐG FAST]]=Table014[[#This Row],[ĐƠN GIÁ]]</f>
        <v>1</v>
      </c>
      <c r="Y11" s="47" t="b">
        <f>Table014[[#This Row],[THÀNH TIỀN FAST]]=Table014[[#This Row],[THÀNH TIỀN]]</f>
        <v>1</v>
      </c>
      <c r="Z11" s="48"/>
    </row>
    <row r="12" spans="1:26" ht="15" x14ac:dyDescent="0.2">
      <c r="A12" s="1"/>
      <c r="B12" s="2" t="s">
        <v>354</v>
      </c>
      <c r="C12" s="42"/>
      <c r="D12" s="2" t="s">
        <v>518</v>
      </c>
      <c r="E12" s="43"/>
      <c r="F12" s="43"/>
      <c r="G12" s="43"/>
      <c r="H12" s="43"/>
      <c r="I12" s="2" t="s">
        <v>21</v>
      </c>
      <c r="J12" s="2" t="s">
        <v>17</v>
      </c>
      <c r="K12" s="3">
        <v>0.55000000000000004</v>
      </c>
      <c r="L12" s="4">
        <v>75000</v>
      </c>
      <c r="M12" s="4">
        <f t="shared" si="0"/>
        <v>41250</v>
      </c>
      <c r="N12" s="21" t="str">
        <f>VLOOKUP(I12,'MÃ '!$A$2:$E$1048576,4,0)</f>
        <v>NL600067</v>
      </c>
      <c r="O12" s="21" t="str">
        <f>VLOOKUP(I12,'MÃ '!$A$2:$E$1048576,5,0)</f>
        <v>Cam vàng</v>
      </c>
      <c r="P12" s="21" t="str">
        <f t="shared" si="1"/>
        <v>TSG06</v>
      </c>
      <c r="Q12" s="21" t="str">
        <f>DAY(Table014[[#This Row],[NGÀY]])&amp;Table014[[#This Row],[TSG06]]&amp;Table014[[#This Row],[MÃ FAST]]</f>
        <v>1TSG06NL600067</v>
      </c>
      <c r="R12" s="21" t="str">
        <f>COUNTIF($Q$7:Q12,Q12)&amp;Q12</f>
        <v>11TSG06NL600067</v>
      </c>
      <c r="S12" s="44">
        <f>IFERROR(VLOOKUP(R12,Table1[[ct2]:[Số lượng]],13,0),0)</f>
        <v>0.55000000000000004</v>
      </c>
      <c r="T12" s="45">
        <f>IFERROR(VLOOKUP(R12,Table1[[ct2]:[Giá]],14,0),Table014[[#This Row],[ĐƠN GIÁ]])</f>
        <v>75000</v>
      </c>
      <c r="U12" s="45">
        <f t="shared" si="2"/>
        <v>41250</v>
      </c>
      <c r="V12" s="32">
        <f t="shared" si="3"/>
        <v>0</v>
      </c>
      <c r="W12" s="45">
        <f>Table014[[#This Row],[THÀNH TIỀN FAST]]-Table014[[#This Row],[THÀNH TIỀN]]</f>
        <v>0</v>
      </c>
      <c r="X12" s="46" t="b">
        <f>Table014[[#This Row],[ĐG FAST]]=Table014[[#This Row],[ĐƠN GIÁ]]</f>
        <v>1</v>
      </c>
      <c r="Y12" s="47" t="b">
        <f>Table014[[#This Row],[THÀNH TIỀN FAST]]=Table014[[#This Row],[THÀNH TIỀN]]</f>
        <v>1</v>
      </c>
      <c r="Z12" s="48"/>
    </row>
    <row r="13" spans="1:26" ht="15" x14ac:dyDescent="0.2">
      <c r="A13" s="1"/>
      <c r="B13" s="2" t="s">
        <v>354</v>
      </c>
      <c r="C13" s="42"/>
      <c r="D13" s="2" t="s">
        <v>518</v>
      </c>
      <c r="E13" s="43"/>
      <c r="F13" s="43"/>
      <c r="G13" s="43"/>
      <c r="H13" s="43"/>
      <c r="I13" s="2" t="s">
        <v>23</v>
      </c>
      <c r="J13" s="2" t="s">
        <v>17</v>
      </c>
      <c r="K13" s="3">
        <v>0.5</v>
      </c>
      <c r="L13" s="4">
        <v>22000</v>
      </c>
      <c r="M13" s="4">
        <f t="shared" si="0"/>
        <v>11000</v>
      </c>
      <c r="N13" s="21" t="str">
        <f>VLOOKUP(I13,'MÃ '!$A$2:$E$1048576,4,0)</f>
        <v>NL300029</v>
      </c>
      <c r="O13" s="21" t="str">
        <f>VLOOKUP(I13,'MÃ '!$A$2:$E$1048576,5,0)</f>
        <v>Chanh</v>
      </c>
      <c r="P13" s="21" t="str">
        <f t="shared" si="1"/>
        <v>TSG06</v>
      </c>
      <c r="Q13" s="21" t="str">
        <f>DAY(Table014[[#This Row],[NGÀY]])&amp;Table014[[#This Row],[TSG06]]&amp;Table014[[#This Row],[MÃ FAST]]</f>
        <v>1TSG06NL300029</v>
      </c>
      <c r="R13" s="21" t="str">
        <f>COUNTIF($Q$7:Q13,Q13)&amp;Q13</f>
        <v>11TSG06NL300029</v>
      </c>
      <c r="S13" s="44">
        <f>IFERROR(VLOOKUP(R13,Table1[[ct2]:[Số lượng]],13,0),0)</f>
        <v>0.5</v>
      </c>
      <c r="T13" s="45">
        <f>IFERROR(VLOOKUP(R13,Table1[[ct2]:[Giá]],14,0),Table014[[#This Row],[ĐƠN GIÁ]])</f>
        <v>22000</v>
      </c>
      <c r="U13" s="45">
        <f t="shared" si="2"/>
        <v>11000</v>
      </c>
      <c r="V13" s="32">
        <f t="shared" si="3"/>
        <v>0</v>
      </c>
      <c r="W13" s="45">
        <f>Table014[[#This Row],[THÀNH TIỀN FAST]]-Table014[[#This Row],[THÀNH TIỀN]]</f>
        <v>0</v>
      </c>
      <c r="X13" s="46" t="b">
        <f>Table014[[#This Row],[ĐG FAST]]=Table014[[#This Row],[ĐƠN GIÁ]]</f>
        <v>1</v>
      </c>
      <c r="Y13" s="47" t="b">
        <f>Table014[[#This Row],[THÀNH TIỀN FAST]]=Table014[[#This Row],[THÀNH TIỀN]]</f>
        <v>1</v>
      </c>
      <c r="Z13" s="48"/>
    </row>
    <row r="14" spans="1:26" ht="15" x14ac:dyDescent="0.2">
      <c r="A14" s="1"/>
      <c r="B14" s="2" t="s">
        <v>354</v>
      </c>
      <c r="C14" s="42"/>
      <c r="D14" s="2" t="s">
        <v>518</v>
      </c>
      <c r="E14" s="43"/>
      <c r="F14" s="43"/>
      <c r="G14" s="43"/>
      <c r="H14" s="43"/>
      <c r="I14" s="2" t="s">
        <v>45</v>
      </c>
      <c r="J14" s="2" t="s">
        <v>17</v>
      </c>
      <c r="K14" s="3">
        <v>3.3</v>
      </c>
      <c r="L14" s="4">
        <v>13000</v>
      </c>
      <c r="M14" s="4">
        <f t="shared" si="0"/>
        <v>42900</v>
      </c>
      <c r="N14" s="21" t="str">
        <f>VLOOKUP(I14,'MÃ '!$A$2:$E$1048576,4,0)</f>
        <v>NL300033</v>
      </c>
      <c r="O14" s="21" t="str">
        <f>VLOOKUP(I14,'MÃ '!$A$2:$E$1048576,5,0)</f>
        <v>Củ cải trắng</v>
      </c>
      <c r="P14" s="21" t="str">
        <f t="shared" si="1"/>
        <v>TSG06</v>
      </c>
      <c r="Q14" s="21" t="str">
        <f>DAY(Table014[[#This Row],[NGÀY]])&amp;Table014[[#This Row],[TSG06]]&amp;Table014[[#This Row],[MÃ FAST]]</f>
        <v>1TSG06NL300033</v>
      </c>
      <c r="R14" s="21" t="str">
        <f>COUNTIF($Q$7:Q14,Q14)&amp;Q14</f>
        <v>11TSG06NL300033</v>
      </c>
      <c r="S14" s="44">
        <f>IFERROR(VLOOKUP(R14,Table1[[ct2]:[Số lượng]],13,0),0)</f>
        <v>3.3</v>
      </c>
      <c r="T14" s="45">
        <f>IFERROR(VLOOKUP(R14,Table1[[ct2]:[Giá]],14,0),Table014[[#This Row],[ĐƠN GIÁ]])</f>
        <v>13000</v>
      </c>
      <c r="U14" s="45">
        <f t="shared" si="2"/>
        <v>42900</v>
      </c>
      <c r="V14" s="32">
        <f t="shared" si="3"/>
        <v>0</v>
      </c>
      <c r="W14" s="45">
        <f>Table014[[#This Row],[THÀNH TIỀN FAST]]-Table014[[#This Row],[THÀNH TIỀN]]</f>
        <v>0</v>
      </c>
      <c r="X14" s="46" t="b">
        <f>Table014[[#This Row],[ĐG FAST]]=Table014[[#This Row],[ĐƠN GIÁ]]</f>
        <v>1</v>
      </c>
      <c r="Y14" s="47" t="b">
        <f>Table014[[#This Row],[THÀNH TIỀN FAST]]=Table014[[#This Row],[THÀNH TIỀN]]</f>
        <v>1</v>
      </c>
      <c r="Z14" s="48"/>
    </row>
    <row r="15" spans="1:26" ht="15" x14ac:dyDescent="0.2">
      <c r="A15" s="1"/>
      <c r="B15" s="2" t="s">
        <v>354</v>
      </c>
      <c r="C15" s="42"/>
      <c r="D15" s="2" t="s">
        <v>518</v>
      </c>
      <c r="E15" s="43"/>
      <c r="F15" s="43"/>
      <c r="G15" s="43"/>
      <c r="H15" s="43"/>
      <c r="I15" s="2" t="s">
        <v>24</v>
      </c>
      <c r="J15" s="2" t="s">
        <v>17</v>
      </c>
      <c r="K15" s="3">
        <v>2.1</v>
      </c>
      <c r="L15" s="4">
        <v>47000</v>
      </c>
      <c r="M15" s="4">
        <f t="shared" si="0"/>
        <v>98700</v>
      </c>
      <c r="N15" s="21" t="str">
        <f>VLOOKUP(I15,'MÃ '!$A$2:$E$1048576,4,0)</f>
        <v>NL300036</v>
      </c>
      <c r="O15" s="21" t="str">
        <f>VLOOKUP(I15,'MÃ '!$A$2:$E$1048576,5,0)</f>
        <v>Củ sen</v>
      </c>
      <c r="P15" s="21" t="str">
        <f t="shared" si="1"/>
        <v>TSG06</v>
      </c>
      <c r="Q15" s="21" t="str">
        <f>DAY(Table014[[#This Row],[NGÀY]])&amp;Table014[[#This Row],[TSG06]]&amp;Table014[[#This Row],[MÃ FAST]]</f>
        <v>1TSG06NL300036</v>
      </c>
      <c r="R15" s="21" t="str">
        <f>COUNTIF($Q$7:Q15,Q15)&amp;Q15</f>
        <v>11TSG06NL300036</v>
      </c>
      <c r="S15" s="44">
        <f>IFERROR(VLOOKUP(R15,Table1[[ct2]:[Số lượng]],13,0),0)</f>
        <v>2.1</v>
      </c>
      <c r="T15" s="45">
        <f>IFERROR(VLOOKUP(R15,Table1[[ct2]:[Giá]],14,0),Table014[[#This Row],[ĐƠN GIÁ]])</f>
        <v>47000</v>
      </c>
      <c r="U15" s="45">
        <f t="shared" si="2"/>
        <v>98700</v>
      </c>
      <c r="V15" s="32">
        <f t="shared" si="3"/>
        <v>0</v>
      </c>
      <c r="W15" s="45">
        <f>Table014[[#This Row],[THÀNH TIỀN FAST]]-Table014[[#This Row],[THÀNH TIỀN]]</f>
        <v>0</v>
      </c>
      <c r="X15" s="46" t="b">
        <f>Table014[[#This Row],[ĐG FAST]]=Table014[[#This Row],[ĐƠN GIÁ]]</f>
        <v>1</v>
      </c>
      <c r="Y15" s="47" t="b">
        <f>Table014[[#This Row],[THÀNH TIỀN FAST]]=Table014[[#This Row],[THÀNH TIỀN]]</f>
        <v>1</v>
      </c>
      <c r="Z15" s="48"/>
    </row>
    <row r="16" spans="1:26" ht="15" x14ac:dyDescent="0.2">
      <c r="A16" s="1"/>
      <c r="B16" s="2" t="s">
        <v>354</v>
      </c>
      <c r="C16" s="42"/>
      <c r="D16" s="2" t="s">
        <v>518</v>
      </c>
      <c r="E16" s="43"/>
      <c r="F16" s="43"/>
      <c r="G16" s="43"/>
      <c r="H16" s="43"/>
      <c r="I16" s="2" t="s">
        <v>25</v>
      </c>
      <c r="J16" s="2" t="s">
        <v>17</v>
      </c>
      <c r="K16" s="3">
        <v>45</v>
      </c>
      <c r="L16" s="4">
        <v>18000</v>
      </c>
      <c r="M16" s="4">
        <f t="shared" si="0"/>
        <v>810000</v>
      </c>
      <c r="N16" s="21" t="str">
        <f>VLOOKUP(I16,'MÃ '!$A$2:$E$1048576,4,0)</f>
        <v>NL600004</v>
      </c>
      <c r="O16" s="21" t="str">
        <f>VLOOKUP(I16,'MÃ '!$A$2:$E$1048576,5,0)</f>
        <v>Dưa hấu</v>
      </c>
      <c r="P16" s="21" t="str">
        <f t="shared" si="1"/>
        <v>TSG06</v>
      </c>
      <c r="Q16" s="21" t="str">
        <f>DAY(Table014[[#This Row],[NGÀY]])&amp;Table014[[#This Row],[TSG06]]&amp;Table014[[#This Row],[MÃ FAST]]</f>
        <v>1TSG06NL600004</v>
      </c>
      <c r="R16" s="21" t="str">
        <f>COUNTIF($Q$7:Q16,Q16)&amp;Q16</f>
        <v>11TSG06NL600004</v>
      </c>
      <c r="S16" s="44">
        <f>IFERROR(VLOOKUP(R16,Table1[[ct2]:[Số lượng]],13,0),0)</f>
        <v>45</v>
      </c>
      <c r="T16" s="45">
        <f>IFERROR(VLOOKUP(R16,Table1[[ct2]:[Giá]],14,0),Table014[[#This Row],[ĐƠN GIÁ]])</f>
        <v>18000</v>
      </c>
      <c r="U16" s="45">
        <f t="shared" si="2"/>
        <v>810000</v>
      </c>
      <c r="V16" s="32">
        <f t="shared" si="3"/>
        <v>0</v>
      </c>
      <c r="W16" s="45">
        <f>Table014[[#This Row],[THÀNH TIỀN FAST]]-Table014[[#This Row],[THÀNH TIỀN]]</f>
        <v>0</v>
      </c>
      <c r="X16" s="46" t="b">
        <f>Table014[[#This Row],[ĐG FAST]]=Table014[[#This Row],[ĐƠN GIÁ]]</f>
        <v>1</v>
      </c>
      <c r="Y16" s="47" t="b">
        <f>Table014[[#This Row],[THÀNH TIỀN FAST]]=Table014[[#This Row],[THÀNH TIỀN]]</f>
        <v>1</v>
      </c>
      <c r="Z16" s="48"/>
    </row>
    <row r="17" spans="1:26" ht="15" x14ac:dyDescent="0.2">
      <c r="A17" s="1"/>
      <c r="B17" s="2" t="s">
        <v>354</v>
      </c>
      <c r="C17" s="42"/>
      <c r="D17" s="2" t="s">
        <v>518</v>
      </c>
      <c r="E17" s="43"/>
      <c r="F17" s="43"/>
      <c r="G17" s="43"/>
      <c r="H17" s="43"/>
      <c r="I17" s="2" t="s">
        <v>27</v>
      </c>
      <c r="J17" s="2" t="s">
        <v>17</v>
      </c>
      <c r="K17" s="3">
        <v>2</v>
      </c>
      <c r="L17" s="4">
        <v>55000</v>
      </c>
      <c r="M17" s="4">
        <f t="shared" si="0"/>
        <v>110000</v>
      </c>
      <c r="N17" s="21" t="str">
        <f>VLOOKUP(I17,'MÃ '!$A$2:$E$1048576,4,0)</f>
        <v>NL300058</v>
      </c>
      <c r="O17" s="21" t="str">
        <f>VLOOKUP(I17,'MÃ '!$A$2:$E$1048576,5,0)</f>
        <v>Hành lá</v>
      </c>
      <c r="P17" s="21" t="str">
        <f t="shared" si="1"/>
        <v>TSG06</v>
      </c>
      <c r="Q17" s="21" t="str">
        <f>DAY(Table014[[#This Row],[NGÀY]])&amp;Table014[[#This Row],[TSG06]]&amp;Table014[[#This Row],[MÃ FAST]]</f>
        <v>1TSG06NL300058</v>
      </c>
      <c r="R17" s="21" t="str">
        <f>COUNTIF($Q$7:Q17,Q17)&amp;Q17</f>
        <v>11TSG06NL300058</v>
      </c>
      <c r="S17" s="44">
        <f>IFERROR(VLOOKUP(R17,Table1[[ct2]:[Số lượng]],13,0),0)</f>
        <v>2</v>
      </c>
      <c r="T17" s="45">
        <f>IFERROR(VLOOKUP(R17,Table1[[ct2]:[Giá]],14,0),Table014[[#This Row],[ĐƠN GIÁ]])</f>
        <v>55000</v>
      </c>
      <c r="U17" s="45">
        <f t="shared" si="2"/>
        <v>110000</v>
      </c>
      <c r="V17" s="32">
        <f t="shared" si="3"/>
        <v>0</v>
      </c>
      <c r="W17" s="45">
        <f>Table014[[#This Row],[THÀNH TIỀN FAST]]-Table014[[#This Row],[THÀNH TIỀN]]</f>
        <v>0</v>
      </c>
      <c r="X17" s="46" t="b">
        <f>Table014[[#This Row],[ĐG FAST]]=Table014[[#This Row],[ĐƠN GIÁ]]</f>
        <v>1</v>
      </c>
      <c r="Y17" s="47" t="b">
        <f>Table014[[#This Row],[THÀNH TIỀN FAST]]=Table014[[#This Row],[THÀNH TIỀN]]</f>
        <v>1</v>
      </c>
      <c r="Z17" s="48"/>
    </row>
    <row r="18" spans="1:26" ht="15" x14ac:dyDescent="0.2">
      <c r="A18" s="1"/>
      <c r="B18" s="2" t="s">
        <v>354</v>
      </c>
      <c r="C18" s="42"/>
      <c r="D18" s="2" t="s">
        <v>518</v>
      </c>
      <c r="E18" s="43"/>
      <c r="F18" s="43"/>
      <c r="G18" s="43"/>
      <c r="H18" s="43"/>
      <c r="I18" s="2" t="s">
        <v>28</v>
      </c>
      <c r="J18" s="2" t="s">
        <v>29</v>
      </c>
      <c r="K18" s="3">
        <v>1</v>
      </c>
      <c r="L18" s="4">
        <v>80000</v>
      </c>
      <c r="M18" s="4">
        <f t="shared" si="0"/>
        <v>80000</v>
      </c>
      <c r="N18" s="21" t="str">
        <f>VLOOKUP(I18,'MÃ '!$A$2:$E$1048576,4,0)</f>
        <v>NL300218</v>
      </c>
      <c r="O18" s="21" t="str">
        <f>VLOOKUP(I18,'MÃ '!$A$2:$E$1048576,5,0)</f>
        <v>Hoa cúc (decor) bó</v>
      </c>
      <c r="P18" s="21" t="str">
        <f t="shared" si="1"/>
        <v>TSG06</v>
      </c>
      <c r="Q18" s="21" t="str">
        <f>DAY(Table014[[#This Row],[NGÀY]])&amp;Table014[[#This Row],[TSG06]]&amp;Table014[[#This Row],[MÃ FAST]]</f>
        <v>1TSG06NL300218</v>
      </c>
      <c r="R18" s="21" t="str">
        <f>COUNTIF($Q$7:Q18,Q18)&amp;Q18</f>
        <v>11TSG06NL300218</v>
      </c>
      <c r="S18" s="44">
        <f>IFERROR(VLOOKUP(R18,Table1[[ct2]:[Số lượng]],13,0),0)</f>
        <v>1</v>
      </c>
      <c r="T18" s="45">
        <f>IFERROR(VLOOKUP(R18,Table1[[ct2]:[Giá]],14,0),Table014[[#This Row],[ĐƠN GIÁ]])</f>
        <v>40000</v>
      </c>
      <c r="U18" s="45">
        <f t="shared" si="2"/>
        <v>40000</v>
      </c>
      <c r="V18" s="32">
        <f t="shared" si="3"/>
        <v>0</v>
      </c>
      <c r="W18" s="45">
        <f>Table014[[#This Row],[THÀNH TIỀN FAST]]-Table014[[#This Row],[THÀNH TIỀN]]</f>
        <v>-40000</v>
      </c>
      <c r="X18" s="46" t="b">
        <f>Table014[[#This Row],[ĐG FAST]]=Table014[[#This Row],[ĐƠN GIÁ]]</f>
        <v>0</v>
      </c>
      <c r="Y18" s="47" t="b">
        <f>Table014[[#This Row],[THÀNH TIỀN FAST]]=Table014[[#This Row],[THÀNH TIỀN]]</f>
        <v>0</v>
      </c>
      <c r="Z18" s="48"/>
    </row>
    <row r="19" spans="1:26" ht="15" x14ac:dyDescent="0.2">
      <c r="A19" s="1"/>
      <c r="B19" s="2" t="s">
        <v>354</v>
      </c>
      <c r="C19" s="42"/>
      <c r="D19" s="2" t="s">
        <v>518</v>
      </c>
      <c r="E19" s="43"/>
      <c r="F19" s="43"/>
      <c r="G19" s="43"/>
      <c r="H19" s="43"/>
      <c r="I19" s="2" t="s">
        <v>30</v>
      </c>
      <c r="J19" s="2" t="s">
        <v>17</v>
      </c>
      <c r="K19" s="3">
        <v>0.2</v>
      </c>
      <c r="L19" s="4">
        <v>65000</v>
      </c>
      <c r="M19" s="4">
        <f t="shared" si="0"/>
        <v>13000</v>
      </c>
      <c r="N19" s="21" t="str">
        <f>VLOOKUP(I19,'MÃ '!$A$2:$E$1048576,4,0)</f>
        <v>NL300062</v>
      </c>
      <c r="O19" s="21" t="str">
        <f>VLOOKUP(I19,'MÃ '!$A$2:$E$1048576,5,0)</f>
        <v>Húng Bạc Hà</v>
      </c>
      <c r="P19" s="21" t="str">
        <f t="shared" si="1"/>
        <v>TSG06</v>
      </c>
      <c r="Q19" s="21" t="str">
        <f>DAY(Table014[[#This Row],[NGÀY]])&amp;Table014[[#This Row],[TSG06]]&amp;Table014[[#This Row],[MÃ FAST]]</f>
        <v>1TSG06NL300062</v>
      </c>
      <c r="R19" s="21" t="str">
        <f>COUNTIF($Q$7:Q19,Q19)&amp;Q19</f>
        <v>11TSG06NL300062</v>
      </c>
      <c r="S19" s="44">
        <f>IFERROR(VLOOKUP(R19,Table1[[ct2]:[Số lượng]],13,0),0)</f>
        <v>0.2</v>
      </c>
      <c r="T19" s="45">
        <f>IFERROR(VLOOKUP(R19,Table1[[ct2]:[Giá]],14,0),Table014[[#This Row],[ĐƠN GIÁ]])</f>
        <v>65000</v>
      </c>
      <c r="U19" s="45">
        <f t="shared" si="2"/>
        <v>13000</v>
      </c>
      <c r="V19" s="32">
        <f t="shared" si="3"/>
        <v>0</v>
      </c>
      <c r="W19" s="45">
        <f>Table014[[#This Row],[THÀNH TIỀN FAST]]-Table014[[#This Row],[THÀNH TIỀN]]</f>
        <v>0</v>
      </c>
      <c r="X19" s="46" t="b">
        <f>Table014[[#This Row],[ĐG FAST]]=Table014[[#This Row],[ĐƠN GIÁ]]</f>
        <v>1</v>
      </c>
      <c r="Y19" s="47" t="b">
        <f>Table014[[#This Row],[THÀNH TIỀN FAST]]=Table014[[#This Row],[THÀNH TIỀN]]</f>
        <v>1</v>
      </c>
      <c r="Z19" s="48"/>
    </row>
    <row r="20" spans="1:26" ht="15" x14ac:dyDescent="0.2">
      <c r="A20" s="1"/>
      <c r="B20" s="2" t="s">
        <v>354</v>
      </c>
      <c r="C20" s="42"/>
      <c r="D20" s="2" t="s">
        <v>518</v>
      </c>
      <c r="E20" s="43"/>
      <c r="F20" s="43"/>
      <c r="G20" s="43"/>
      <c r="H20" s="43"/>
      <c r="I20" s="2" t="s">
        <v>31</v>
      </c>
      <c r="J20" s="2" t="s">
        <v>17</v>
      </c>
      <c r="K20" s="3">
        <v>3.9</v>
      </c>
      <c r="L20" s="4">
        <v>30000</v>
      </c>
      <c r="M20" s="4">
        <f t="shared" si="0"/>
        <v>117000</v>
      </c>
      <c r="N20" s="21" t="str">
        <f>VLOOKUP(I20,'MÃ '!$A$2:$E$1048576,4,0)</f>
        <v>NL300209</v>
      </c>
      <c r="O20" s="21" t="str">
        <f>VLOOKUP(I20,'MÃ '!$A$2:$E$1048576,5,0)</f>
        <v>Khoai môn</v>
      </c>
      <c r="P20" s="21" t="str">
        <f t="shared" si="1"/>
        <v>TSG06</v>
      </c>
      <c r="Q20" s="21" t="str">
        <f>DAY(Table014[[#This Row],[NGÀY]])&amp;Table014[[#This Row],[TSG06]]&amp;Table014[[#This Row],[MÃ FAST]]</f>
        <v>1TSG06NL300209</v>
      </c>
      <c r="R20" s="21" t="str">
        <f>COUNTIF($Q$7:Q20,Q20)&amp;Q20</f>
        <v>11TSG06NL300209</v>
      </c>
      <c r="S20" s="44">
        <f>IFERROR(VLOOKUP(R20,Table1[[ct2]:[Số lượng]],13,0),0)</f>
        <v>3.9</v>
      </c>
      <c r="T20" s="45">
        <f>IFERROR(VLOOKUP(R20,Table1[[ct2]:[Giá]],14,0),Table014[[#This Row],[ĐƠN GIÁ]])</f>
        <v>30000</v>
      </c>
      <c r="U20" s="45">
        <f t="shared" si="2"/>
        <v>117000</v>
      </c>
      <c r="V20" s="32">
        <f t="shared" si="3"/>
        <v>0</v>
      </c>
      <c r="W20" s="45">
        <f>Table014[[#This Row],[THÀNH TIỀN FAST]]-Table014[[#This Row],[THÀNH TIỀN]]</f>
        <v>0</v>
      </c>
      <c r="X20" s="46" t="b">
        <f>Table014[[#This Row],[ĐG FAST]]=Table014[[#This Row],[ĐƠN GIÁ]]</f>
        <v>1</v>
      </c>
      <c r="Y20" s="47" t="b">
        <f>Table014[[#This Row],[THÀNH TIỀN FAST]]=Table014[[#This Row],[THÀNH TIỀN]]</f>
        <v>1</v>
      </c>
      <c r="Z20" s="48"/>
    </row>
    <row r="21" spans="1:26" ht="15" x14ac:dyDescent="0.2">
      <c r="A21" s="1"/>
      <c r="B21" s="2" t="s">
        <v>354</v>
      </c>
      <c r="C21" s="42"/>
      <c r="D21" s="2" t="s">
        <v>518</v>
      </c>
      <c r="E21" s="43"/>
      <c r="F21" s="43"/>
      <c r="G21" s="43"/>
      <c r="H21" s="43"/>
      <c r="I21" s="2" t="s">
        <v>32</v>
      </c>
      <c r="J21" s="2" t="s">
        <v>17</v>
      </c>
      <c r="K21" s="3">
        <v>0.8</v>
      </c>
      <c r="L21" s="4">
        <v>18000</v>
      </c>
      <c r="M21" s="4">
        <f t="shared" si="0"/>
        <v>14400</v>
      </c>
      <c r="N21" s="21" t="str">
        <f>VLOOKUP(I21,'MÃ '!$A$2:$E$1048576,4,0)</f>
        <v>NL300074</v>
      </c>
      <c r="O21" s="21" t="str">
        <f>VLOOKUP(I21,'MÃ '!$A$2:$E$1048576,5,0)</f>
        <v>Lá chuối</v>
      </c>
      <c r="P21" s="21" t="str">
        <f t="shared" si="1"/>
        <v>TSG06</v>
      </c>
      <c r="Q21" s="21" t="str">
        <f>DAY(Table014[[#This Row],[NGÀY]])&amp;Table014[[#This Row],[TSG06]]&amp;Table014[[#This Row],[MÃ FAST]]</f>
        <v>1TSG06NL300074</v>
      </c>
      <c r="R21" s="21" t="str">
        <f>COUNTIF($Q$7:Q21,Q21)&amp;Q21</f>
        <v>11TSG06NL300074</v>
      </c>
      <c r="S21" s="44">
        <f>IFERROR(VLOOKUP(R21,Table1[[ct2]:[Số lượng]],13,0),0)</f>
        <v>0.8</v>
      </c>
      <c r="T21" s="45">
        <f>IFERROR(VLOOKUP(R21,Table1[[ct2]:[Giá]],14,0),Table014[[#This Row],[ĐƠN GIÁ]])</f>
        <v>18000</v>
      </c>
      <c r="U21" s="45">
        <f t="shared" si="2"/>
        <v>14400</v>
      </c>
      <c r="V21" s="32">
        <f t="shared" si="3"/>
        <v>0</v>
      </c>
      <c r="W21" s="45">
        <f>Table014[[#This Row],[THÀNH TIỀN FAST]]-Table014[[#This Row],[THÀNH TIỀN]]</f>
        <v>0</v>
      </c>
      <c r="X21" s="46" t="b">
        <f>Table014[[#This Row],[ĐG FAST]]=Table014[[#This Row],[ĐƠN GIÁ]]</f>
        <v>1</v>
      </c>
      <c r="Y21" s="47" t="b">
        <f>Table014[[#This Row],[THÀNH TIỀN FAST]]=Table014[[#This Row],[THÀNH TIỀN]]</f>
        <v>1</v>
      </c>
      <c r="Z21" s="48"/>
    </row>
    <row r="22" spans="1:26" ht="15" x14ac:dyDescent="0.2">
      <c r="A22" s="1"/>
      <c r="B22" s="2" t="s">
        <v>354</v>
      </c>
      <c r="C22" s="42"/>
      <c r="D22" s="2" t="s">
        <v>518</v>
      </c>
      <c r="E22" s="43"/>
      <c r="F22" s="43"/>
      <c r="G22" s="43"/>
      <c r="H22" s="43"/>
      <c r="I22" s="2" t="s">
        <v>33</v>
      </c>
      <c r="J22" s="2" t="s">
        <v>17</v>
      </c>
      <c r="K22" s="3">
        <v>6</v>
      </c>
      <c r="L22" s="4">
        <v>22000</v>
      </c>
      <c r="M22" s="4">
        <f t="shared" si="0"/>
        <v>132000</v>
      </c>
      <c r="N22" s="21" t="str">
        <f>VLOOKUP(I22,'MÃ '!$A$2:$E$1048576,4,0)</f>
        <v>NL300084</v>
      </c>
      <c r="O22" s="21" t="str">
        <f>VLOOKUP(I22,'MÃ '!$A$2:$E$1048576,5,0)</f>
        <v>Mồng tơi nhặt</v>
      </c>
      <c r="P22" s="21" t="str">
        <f t="shared" si="1"/>
        <v>TSG06</v>
      </c>
      <c r="Q22" s="21" t="str">
        <f>DAY(Table014[[#This Row],[NGÀY]])&amp;Table014[[#This Row],[TSG06]]&amp;Table014[[#This Row],[MÃ FAST]]</f>
        <v>1TSG06NL300084</v>
      </c>
      <c r="R22" s="21" t="str">
        <f>COUNTIF($Q$7:Q22,Q22)&amp;Q22</f>
        <v>11TSG06NL300084</v>
      </c>
      <c r="S22" s="44">
        <f>IFERROR(VLOOKUP(R22,Table1[[ct2]:[Số lượng]],13,0),0)</f>
        <v>6</v>
      </c>
      <c r="T22" s="45">
        <f>IFERROR(VLOOKUP(R22,Table1[[ct2]:[Giá]],14,0),Table014[[#This Row],[ĐƠN GIÁ]])</f>
        <v>22000</v>
      </c>
      <c r="U22" s="45">
        <f t="shared" si="2"/>
        <v>132000</v>
      </c>
      <c r="V22" s="32">
        <f t="shared" si="3"/>
        <v>0</v>
      </c>
      <c r="W22" s="45">
        <f>Table014[[#This Row],[THÀNH TIỀN FAST]]-Table014[[#This Row],[THÀNH TIỀN]]</f>
        <v>0</v>
      </c>
      <c r="X22" s="46" t="b">
        <f>Table014[[#This Row],[ĐG FAST]]=Table014[[#This Row],[ĐƠN GIÁ]]</f>
        <v>1</v>
      </c>
      <c r="Y22" s="47" t="b">
        <f>Table014[[#This Row],[THÀNH TIỀN FAST]]=Table014[[#This Row],[THÀNH TIỀN]]</f>
        <v>1</v>
      </c>
      <c r="Z22" s="48"/>
    </row>
    <row r="23" spans="1:26" ht="15" x14ac:dyDescent="0.2">
      <c r="A23" s="1"/>
      <c r="B23" s="2" t="s">
        <v>354</v>
      </c>
      <c r="C23" s="42"/>
      <c r="D23" s="2" t="s">
        <v>518</v>
      </c>
      <c r="E23" s="43"/>
      <c r="F23" s="43"/>
      <c r="G23" s="43"/>
      <c r="H23" s="43"/>
      <c r="I23" s="2" t="s">
        <v>34</v>
      </c>
      <c r="J23" s="2" t="s">
        <v>17</v>
      </c>
      <c r="K23" s="3">
        <v>4</v>
      </c>
      <c r="L23" s="4">
        <v>145000</v>
      </c>
      <c r="M23" s="4">
        <f t="shared" si="0"/>
        <v>580000</v>
      </c>
      <c r="N23" s="21" t="str">
        <f>VLOOKUP(I23,'MÃ '!$A$2:$E$1048576,4,0)</f>
        <v>NL300090</v>
      </c>
      <c r="O23" s="21" t="str">
        <f>VLOOKUP(I23,'MÃ '!$A$2:$E$1048576,5,0)</f>
        <v>Nấm đông cô tươi</v>
      </c>
      <c r="P23" s="21" t="str">
        <f t="shared" si="1"/>
        <v>TSG06</v>
      </c>
      <c r="Q23" s="21" t="str">
        <f>DAY(Table014[[#This Row],[NGÀY]])&amp;Table014[[#This Row],[TSG06]]&amp;Table014[[#This Row],[MÃ FAST]]</f>
        <v>1TSG06NL300090</v>
      </c>
      <c r="R23" s="21" t="str">
        <f>COUNTIF($Q$7:Q23,Q23)&amp;Q23</f>
        <v>11TSG06NL300090</v>
      </c>
      <c r="S23" s="44">
        <f>IFERROR(VLOOKUP(R23,Table1[[ct2]:[Số lượng]],13,0),0)</f>
        <v>4</v>
      </c>
      <c r="T23" s="45">
        <f>IFERROR(VLOOKUP(R23,Table1[[ct2]:[Giá]],14,0),Table014[[#This Row],[ĐƠN GIÁ]])</f>
        <v>145000</v>
      </c>
      <c r="U23" s="45">
        <f t="shared" si="2"/>
        <v>580000</v>
      </c>
      <c r="V23" s="32">
        <f t="shared" si="3"/>
        <v>0</v>
      </c>
      <c r="W23" s="45">
        <f>Table014[[#This Row],[THÀNH TIỀN FAST]]-Table014[[#This Row],[THÀNH TIỀN]]</f>
        <v>0</v>
      </c>
      <c r="X23" s="46" t="b">
        <f>Table014[[#This Row],[ĐG FAST]]=Table014[[#This Row],[ĐƠN GIÁ]]</f>
        <v>1</v>
      </c>
      <c r="Y23" s="47" t="b">
        <f>Table014[[#This Row],[THÀNH TIỀN FAST]]=Table014[[#This Row],[THÀNH TIỀN]]</f>
        <v>1</v>
      </c>
      <c r="Z23" s="48"/>
    </row>
    <row r="24" spans="1:26" ht="15" x14ac:dyDescent="0.2">
      <c r="A24" s="1"/>
      <c r="B24" s="2" t="s">
        <v>354</v>
      </c>
      <c r="C24" s="42"/>
      <c r="D24" s="2" t="s">
        <v>518</v>
      </c>
      <c r="E24" s="43"/>
      <c r="F24" s="43"/>
      <c r="G24" s="43"/>
      <c r="H24" s="43"/>
      <c r="I24" s="2" t="s">
        <v>35</v>
      </c>
      <c r="J24" s="2" t="s">
        <v>17</v>
      </c>
      <c r="K24" s="3">
        <v>10</v>
      </c>
      <c r="L24" s="4">
        <v>47000</v>
      </c>
      <c r="M24" s="4">
        <f t="shared" si="0"/>
        <v>470000</v>
      </c>
      <c r="N24" s="21" t="str">
        <f>VLOOKUP(I24,'MÃ '!$A$2:$E$1048576,4,0)</f>
        <v>NL300091</v>
      </c>
      <c r="O24" s="21" t="str">
        <f>VLOOKUP(I24,'MÃ '!$A$2:$E$1048576,5,0)</f>
        <v>Nấm đùi gà</v>
      </c>
      <c r="P24" s="21" t="str">
        <f t="shared" si="1"/>
        <v>TSG06</v>
      </c>
      <c r="Q24" s="21" t="str">
        <f>DAY(Table014[[#This Row],[NGÀY]])&amp;Table014[[#This Row],[TSG06]]&amp;Table014[[#This Row],[MÃ FAST]]</f>
        <v>1TSG06NL300091</v>
      </c>
      <c r="R24" s="21" t="str">
        <f>COUNTIF($Q$7:Q24,Q24)&amp;Q24</f>
        <v>11TSG06NL300091</v>
      </c>
      <c r="S24" s="44">
        <f>IFERROR(VLOOKUP(R24,Table1[[ct2]:[Số lượng]],13,0),0)</f>
        <v>10</v>
      </c>
      <c r="T24" s="45">
        <f>IFERROR(VLOOKUP(R24,Table1[[ct2]:[Giá]],14,0),Table014[[#This Row],[ĐƠN GIÁ]])</f>
        <v>47000</v>
      </c>
      <c r="U24" s="45">
        <f t="shared" si="2"/>
        <v>470000</v>
      </c>
      <c r="V24" s="32">
        <f t="shared" si="3"/>
        <v>0</v>
      </c>
      <c r="W24" s="45">
        <f>Table014[[#This Row],[THÀNH TIỀN FAST]]-Table014[[#This Row],[THÀNH TIỀN]]</f>
        <v>0</v>
      </c>
      <c r="X24" s="46" t="b">
        <f>Table014[[#This Row],[ĐG FAST]]=Table014[[#This Row],[ĐƠN GIÁ]]</f>
        <v>1</v>
      </c>
      <c r="Y24" s="47" t="b">
        <f>Table014[[#This Row],[THÀNH TIỀN FAST]]=Table014[[#This Row],[THÀNH TIỀN]]</f>
        <v>1</v>
      </c>
      <c r="Z24" s="48"/>
    </row>
    <row r="25" spans="1:26" ht="15" x14ac:dyDescent="0.2">
      <c r="A25" s="1"/>
      <c r="B25" s="2" t="s">
        <v>354</v>
      </c>
      <c r="C25" s="42"/>
      <c r="D25" s="2" t="s">
        <v>518</v>
      </c>
      <c r="E25" s="43"/>
      <c r="F25" s="43"/>
      <c r="G25" s="43"/>
      <c r="H25" s="43"/>
      <c r="I25" s="2" t="s">
        <v>46</v>
      </c>
      <c r="J25" s="2" t="s">
        <v>17</v>
      </c>
      <c r="K25" s="3">
        <v>1</v>
      </c>
      <c r="L25" s="4">
        <v>80000</v>
      </c>
      <c r="M25" s="4">
        <f t="shared" si="0"/>
        <v>80000</v>
      </c>
      <c r="N25" s="21" t="str">
        <f>VLOOKUP(I25,'MÃ '!$A$2:$E$1048576,4,0)</f>
        <v>NL300094</v>
      </c>
      <c r="O25" s="21" t="str">
        <f>VLOOKUP(I25,'MÃ '!$A$2:$E$1048576,5,0)</f>
        <v>Nấm hải sản</v>
      </c>
      <c r="P25" s="21" t="str">
        <f t="shared" si="1"/>
        <v>TSG06</v>
      </c>
      <c r="Q25" s="21" t="str">
        <f>DAY(Table014[[#This Row],[NGÀY]])&amp;Table014[[#This Row],[TSG06]]&amp;Table014[[#This Row],[MÃ FAST]]</f>
        <v>1TSG06NL300094</v>
      </c>
      <c r="R25" s="21" t="str">
        <f>COUNTIF($Q$7:Q25,Q25)&amp;Q25</f>
        <v>11TSG06NL300094</v>
      </c>
      <c r="S25" s="44">
        <f>IFERROR(VLOOKUP(R25,Table1[[ct2]:[Số lượng]],13,0),0)</f>
        <v>1</v>
      </c>
      <c r="T25" s="45">
        <f>IFERROR(VLOOKUP(R25,Table1[[ct2]:[Giá]],14,0),Table014[[#This Row],[ĐƠN GIÁ]])</f>
        <v>80000</v>
      </c>
      <c r="U25" s="45">
        <f t="shared" si="2"/>
        <v>80000</v>
      </c>
      <c r="V25" s="32">
        <f t="shared" si="3"/>
        <v>0</v>
      </c>
      <c r="W25" s="45">
        <f>Table014[[#This Row],[THÀNH TIỀN FAST]]-Table014[[#This Row],[THÀNH TIỀN]]</f>
        <v>0</v>
      </c>
      <c r="X25" s="46" t="b">
        <f>Table014[[#This Row],[ĐG FAST]]=Table014[[#This Row],[ĐƠN GIÁ]]</f>
        <v>1</v>
      </c>
      <c r="Y25" s="47" t="b">
        <f>Table014[[#This Row],[THÀNH TIỀN FAST]]=Table014[[#This Row],[THÀNH TIỀN]]</f>
        <v>1</v>
      </c>
      <c r="Z25" s="48"/>
    </row>
    <row r="26" spans="1:26" ht="15" x14ac:dyDescent="0.2">
      <c r="A26" s="1"/>
      <c r="B26" s="2" t="s">
        <v>354</v>
      </c>
      <c r="C26" s="42"/>
      <c r="D26" s="2" t="s">
        <v>518</v>
      </c>
      <c r="E26" s="43"/>
      <c r="F26" s="43"/>
      <c r="G26" s="43"/>
      <c r="H26" s="43"/>
      <c r="I26" s="2" t="s">
        <v>50</v>
      </c>
      <c r="J26" s="2" t="s">
        <v>17</v>
      </c>
      <c r="K26" s="3">
        <v>10</v>
      </c>
      <c r="L26" s="4">
        <v>45000</v>
      </c>
      <c r="M26" s="4">
        <f t="shared" si="0"/>
        <v>450000</v>
      </c>
      <c r="N26" s="21" t="str">
        <f>VLOOKUP(I26,'MÃ '!$A$2:$E$1048576,4,0)</f>
        <v>NL300096</v>
      </c>
      <c r="O26" s="21" t="str">
        <f>VLOOKUP(I26,'MÃ '!$A$2:$E$1048576,5,0)</f>
        <v>Nấm kim châm tươi</v>
      </c>
      <c r="P26" s="21" t="str">
        <f t="shared" si="1"/>
        <v>TSG06</v>
      </c>
      <c r="Q26" s="21" t="str">
        <f>DAY(Table014[[#This Row],[NGÀY]])&amp;Table014[[#This Row],[TSG06]]&amp;Table014[[#This Row],[MÃ FAST]]</f>
        <v>1TSG06NL300096</v>
      </c>
      <c r="R26" s="21" t="str">
        <f>COUNTIF($Q$7:Q26,Q26)&amp;Q26</f>
        <v>11TSG06NL300096</v>
      </c>
      <c r="S26" s="44">
        <f>IFERROR(VLOOKUP(R26,Table1[[ct2]:[Số lượng]],13,0),0)</f>
        <v>10</v>
      </c>
      <c r="T26" s="45">
        <f>IFERROR(VLOOKUP(R26,Table1[[ct2]:[Giá]],14,0),Table014[[#This Row],[ĐƠN GIÁ]])</f>
        <v>45000</v>
      </c>
      <c r="U26" s="45">
        <f t="shared" si="2"/>
        <v>450000</v>
      </c>
      <c r="V26" s="32">
        <f t="shared" si="3"/>
        <v>0</v>
      </c>
      <c r="W26" s="45">
        <f>Table014[[#This Row],[THÀNH TIỀN FAST]]-Table014[[#This Row],[THÀNH TIỀN]]</f>
        <v>0</v>
      </c>
      <c r="X26" s="46" t="b">
        <f>Table014[[#This Row],[ĐG FAST]]=Table014[[#This Row],[ĐƠN GIÁ]]</f>
        <v>1</v>
      </c>
      <c r="Y26" s="47" t="b">
        <f>Table014[[#This Row],[THÀNH TIỀN FAST]]=Table014[[#This Row],[THÀNH TIỀN]]</f>
        <v>1</v>
      </c>
      <c r="Z26" s="48"/>
    </row>
    <row r="27" spans="1:26" ht="15" x14ac:dyDescent="0.2">
      <c r="A27" s="1"/>
      <c r="B27" s="2" t="s">
        <v>354</v>
      </c>
      <c r="C27" s="42"/>
      <c r="D27" s="2" t="s">
        <v>518</v>
      </c>
      <c r="E27" s="43"/>
      <c r="F27" s="43"/>
      <c r="G27" s="43"/>
      <c r="H27" s="43"/>
      <c r="I27" s="2" t="s">
        <v>38</v>
      </c>
      <c r="J27" s="2" t="s">
        <v>17</v>
      </c>
      <c r="K27" s="3">
        <v>7</v>
      </c>
      <c r="L27" s="4">
        <v>95000</v>
      </c>
      <c r="M27" s="4">
        <f t="shared" si="0"/>
        <v>665000</v>
      </c>
      <c r="N27" s="21" t="str">
        <f>VLOOKUP(I27,'MÃ '!$A$2:$E$1048576,4,0)</f>
        <v>NL300098</v>
      </c>
      <c r="O27" s="21" t="str">
        <f>VLOOKUP(I27,'MÃ '!$A$2:$E$1048576,5,0)</f>
        <v>Nấm Linh Chi trắng</v>
      </c>
      <c r="P27" s="21" t="str">
        <f t="shared" si="1"/>
        <v>TSG06</v>
      </c>
      <c r="Q27" s="21" t="str">
        <f>DAY(Table014[[#This Row],[NGÀY]])&amp;Table014[[#This Row],[TSG06]]&amp;Table014[[#This Row],[MÃ FAST]]</f>
        <v>1TSG06NL300098</v>
      </c>
      <c r="R27" s="21" t="str">
        <f>COUNTIF($Q$7:Q27,Q27)&amp;Q27</f>
        <v>11TSG06NL300098</v>
      </c>
      <c r="S27" s="44">
        <f>IFERROR(VLOOKUP(R27,Table1[[ct2]:[Số lượng]],13,0),0)</f>
        <v>7</v>
      </c>
      <c r="T27" s="45">
        <f>IFERROR(VLOOKUP(R27,Table1[[ct2]:[Giá]],14,0),Table014[[#This Row],[ĐƠN GIÁ]])</f>
        <v>95000</v>
      </c>
      <c r="U27" s="45">
        <f t="shared" si="2"/>
        <v>665000</v>
      </c>
      <c r="V27" s="32">
        <f t="shared" si="3"/>
        <v>0</v>
      </c>
      <c r="W27" s="45">
        <f>Table014[[#This Row],[THÀNH TIỀN FAST]]-Table014[[#This Row],[THÀNH TIỀN]]</f>
        <v>0</v>
      </c>
      <c r="X27" s="46" t="b">
        <f>Table014[[#This Row],[ĐG FAST]]=Table014[[#This Row],[ĐƠN GIÁ]]</f>
        <v>1</v>
      </c>
      <c r="Y27" s="47" t="b">
        <f>Table014[[#This Row],[THÀNH TIỀN FAST]]=Table014[[#This Row],[THÀNH TIỀN]]</f>
        <v>1</v>
      </c>
      <c r="Z27" s="48"/>
    </row>
    <row r="28" spans="1:26" ht="15" x14ac:dyDescent="0.2">
      <c r="A28" s="1"/>
      <c r="B28" s="2" t="s">
        <v>354</v>
      </c>
      <c r="C28" s="42"/>
      <c r="D28" s="2" t="s">
        <v>518</v>
      </c>
      <c r="E28" s="43"/>
      <c r="F28" s="43"/>
      <c r="G28" s="43"/>
      <c r="H28" s="43"/>
      <c r="I28" s="2" t="s">
        <v>39</v>
      </c>
      <c r="J28" s="2" t="s">
        <v>17</v>
      </c>
      <c r="K28" s="3">
        <v>2.5</v>
      </c>
      <c r="L28" s="4">
        <v>45000</v>
      </c>
      <c r="M28" s="4">
        <f t="shared" si="0"/>
        <v>112500</v>
      </c>
      <c r="N28" s="21" t="str">
        <f>VLOOKUP(I28,'MÃ '!$A$2:$E$1048576,4,0)</f>
        <v>NL300085</v>
      </c>
      <c r="O28" s="21" t="str">
        <f>VLOOKUP(I28,'MÃ '!$A$2:$E$1048576,5,0)</f>
        <v>Mùi ta ( Ngò rí )</v>
      </c>
      <c r="P28" s="21" t="str">
        <f t="shared" si="1"/>
        <v>TSG06</v>
      </c>
      <c r="Q28" s="21" t="str">
        <f>DAY(Table014[[#This Row],[NGÀY]])&amp;Table014[[#This Row],[TSG06]]&amp;Table014[[#This Row],[MÃ FAST]]</f>
        <v>1TSG06NL300085</v>
      </c>
      <c r="R28" s="21" t="str">
        <f>COUNTIF($Q$7:Q28,Q28)&amp;Q28</f>
        <v>11TSG06NL300085</v>
      </c>
      <c r="S28" s="44">
        <f>IFERROR(VLOOKUP(R28,Table1[[ct2]:[Số lượng]],13,0),0)</f>
        <v>2.5</v>
      </c>
      <c r="T28" s="45">
        <f>IFERROR(VLOOKUP(R28,Table1[[ct2]:[Giá]],14,0),Table014[[#This Row],[ĐƠN GIÁ]])</f>
        <v>45000</v>
      </c>
      <c r="U28" s="45">
        <f t="shared" si="2"/>
        <v>112500</v>
      </c>
      <c r="V28" s="32">
        <f t="shared" si="3"/>
        <v>0</v>
      </c>
      <c r="W28" s="45">
        <f>Table014[[#This Row],[THÀNH TIỀN FAST]]-Table014[[#This Row],[THÀNH TIỀN]]</f>
        <v>0</v>
      </c>
      <c r="X28" s="46" t="b">
        <f>Table014[[#This Row],[ĐG FAST]]=Table014[[#This Row],[ĐƠN GIÁ]]</f>
        <v>1</v>
      </c>
      <c r="Y28" s="47" t="b">
        <f>Table014[[#This Row],[THÀNH TIỀN FAST]]=Table014[[#This Row],[THÀNH TIỀN]]</f>
        <v>1</v>
      </c>
      <c r="Z28" s="48"/>
    </row>
    <row r="29" spans="1:26" ht="15" x14ac:dyDescent="0.2">
      <c r="A29" s="1"/>
      <c r="B29" s="2" t="s">
        <v>354</v>
      </c>
      <c r="C29" s="42"/>
      <c r="D29" s="2" t="s">
        <v>518</v>
      </c>
      <c r="E29" s="43"/>
      <c r="F29" s="43"/>
      <c r="G29" s="43"/>
      <c r="H29" s="43"/>
      <c r="I29" s="2" t="s">
        <v>47</v>
      </c>
      <c r="J29" s="2" t="s">
        <v>17</v>
      </c>
      <c r="K29" s="3">
        <v>0.3</v>
      </c>
      <c r="L29" s="4">
        <v>70000</v>
      </c>
      <c r="M29" s="4">
        <f t="shared" si="0"/>
        <v>21000</v>
      </c>
      <c r="N29" s="21" t="str">
        <f>VLOOKUP(I29,'MÃ '!$A$2:$E$1048576,4,0)</f>
        <v>NL300126</v>
      </c>
      <c r="O29" s="21" t="str">
        <f>VLOOKUP(I29,'MÃ '!$A$2:$E$1048576,5,0)</f>
        <v>Rau mùi tây</v>
      </c>
      <c r="P29" s="21" t="str">
        <f t="shared" si="1"/>
        <v>TSG06</v>
      </c>
      <c r="Q29" s="21" t="str">
        <f>DAY(Table014[[#This Row],[NGÀY]])&amp;Table014[[#This Row],[TSG06]]&amp;Table014[[#This Row],[MÃ FAST]]</f>
        <v>1TSG06NL300126</v>
      </c>
      <c r="R29" s="21" t="str">
        <f>COUNTIF($Q$7:Q29,Q29)&amp;Q29</f>
        <v>11TSG06NL300126</v>
      </c>
      <c r="S29" s="44">
        <f>IFERROR(VLOOKUP(R29,Table1[[ct2]:[Số lượng]],13,0),0)</f>
        <v>0.3</v>
      </c>
      <c r="T29" s="45">
        <f>IFERROR(VLOOKUP(R29,Table1[[ct2]:[Giá]],14,0),Table014[[#This Row],[ĐƠN GIÁ]])</f>
        <v>70000</v>
      </c>
      <c r="U29" s="45">
        <f t="shared" si="2"/>
        <v>21000</v>
      </c>
      <c r="V29" s="32">
        <f t="shared" si="3"/>
        <v>0</v>
      </c>
      <c r="W29" s="45">
        <f>Table014[[#This Row],[THÀNH TIỀN FAST]]-Table014[[#This Row],[THÀNH TIỀN]]</f>
        <v>0</v>
      </c>
      <c r="X29" s="46" t="b">
        <f>Table014[[#This Row],[ĐG FAST]]=Table014[[#This Row],[ĐƠN GIÁ]]</f>
        <v>1</v>
      </c>
      <c r="Y29" s="47" t="b">
        <f>Table014[[#This Row],[THÀNH TIỀN FAST]]=Table014[[#This Row],[THÀNH TIỀN]]</f>
        <v>1</v>
      </c>
      <c r="Z29" s="48"/>
    </row>
    <row r="30" spans="1:26" ht="15" x14ac:dyDescent="0.2">
      <c r="A30" s="1"/>
      <c r="B30" s="2" t="s">
        <v>354</v>
      </c>
      <c r="C30" s="42"/>
      <c r="D30" s="2" t="s">
        <v>518</v>
      </c>
      <c r="E30" s="43"/>
      <c r="F30" s="43"/>
      <c r="G30" s="43"/>
      <c r="H30" s="43"/>
      <c r="I30" s="2" t="s">
        <v>40</v>
      </c>
      <c r="J30" s="2" t="s">
        <v>17</v>
      </c>
      <c r="K30" s="3">
        <v>2.8</v>
      </c>
      <c r="L30" s="4">
        <v>145000</v>
      </c>
      <c r="M30" s="4">
        <f t="shared" si="0"/>
        <v>406000</v>
      </c>
      <c r="N30" s="21" t="str">
        <f>VLOOKUP(I30,'MÃ '!$A$2:$E$1048576,4,0)</f>
        <v>NL300113</v>
      </c>
      <c r="O30" s="21" t="str">
        <f>VLOOKUP(I30,'MÃ '!$A$2:$E$1048576,5,0)</f>
        <v>Ớt hiểm đỏ</v>
      </c>
      <c r="P30" s="21" t="str">
        <f t="shared" si="1"/>
        <v>TSG06</v>
      </c>
      <c r="Q30" s="21" t="str">
        <f>DAY(Table014[[#This Row],[NGÀY]])&amp;Table014[[#This Row],[TSG06]]&amp;Table014[[#This Row],[MÃ FAST]]</f>
        <v>1TSG06NL300113</v>
      </c>
      <c r="R30" s="21" t="str">
        <f>COUNTIF($Q$7:Q30,Q30)&amp;Q30</f>
        <v>11TSG06NL300113</v>
      </c>
      <c r="S30" s="44">
        <f>IFERROR(VLOOKUP(R30,Table1[[ct2]:[Số lượng]],13,0),0)</f>
        <v>2.8</v>
      </c>
      <c r="T30" s="45">
        <f>IFERROR(VLOOKUP(R30,Table1[[ct2]:[Giá]],14,0),Table014[[#This Row],[ĐƠN GIÁ]])</f>
        <v>145000</v>
      </c>
      <c r="U30" s="45">
        <f t="shared" si="2"/>
        <v>406000</v>
      </c>
      <c r="V30" s="32">
        <f t="shared" si="3"/>
        <v>0</v>
      </c>
      <c r="W30" s="45">
        <f>Table014[[#This Row],[THÀNH TIỀN FAST]]-Table014[[#This Row],[THÀNH TIỀN]]</f>
        <v>0</v>
      </c>
      <c r="X30" s="46" t="b">
        <f>Table014[[#This Row],[ĐG FAST]]=Table014[[#This Row],[ĐƠN GIÁ]]</f>
        <v>1</v>
      </c>
      <c r="Y30" s="47" t="b">
        <f>Table014[[#This Row],[THÀNH TIỀN FAST]]=Table014[[#This Row],[THÀNH TIỀN]]</f>
        <v>1</v>
      </c>
      <c r="Z30" s="48"/>
    </row>
    <row r="31" spans="1:26" ht="15" x14ac:dyDescent="0.2">
      <c r="A31" s="1"/>
      <c r="B31" s="2" t="s">
        <v>354</v>
      </c>
      <c r="C31" s="42"/>
      <c r="D31" s="2" t="s">
        <v>518</v>
      </c>
      <c r="E31" s="43"/>
      <c r="F31" s="43"/>
      <c r="G31" s="43"/>
      <c r="H31" s="43"/>
      <c r="I31" s="2" t="s">
        <v>41</v>
      </c>
      <c r="J31" s="2" t="s">
        <v>17</v>
      </c>
      <c r="K31" s="3">
        <v>8.4</v>
      </c>
      <c r="L31" s="4">
        <v>21000</v>
      </c>
      <c r="M31" s="4">
        <f t="shared" si="0"/>
        <v>176400</v>
      </c>
      <c r="N31" s="21" t="str">
        <f>VLOOKUP(I31,'MÃ '!$A$2:$E$1048576,4,0)</f>
        <v>NL300119</v>
      </c>
      <c r="O31" s="21" t="str">
        <f>VLOOKUP(I31,'MÃ '!$A$2:$E$1048576,5,0)</f>
        <v>Quất ( Tắc trái )</v>
      </c>
      <c r="P31" s="21" t="str">
        <f t="shared" si="1"/>
        <v>TSG06</v>
      </c>
      <c r="Q31" s="21" t="str">
        <f>DAY(Table014[[#This Row],[NGÀY]])&amp;Table014[[#This Row],[TSG06]]&amp;Table014[[#This Row],[MÃ FAST]]</f>
        <v>1TSG06NL300119</v>
      </c>
      <c r="R31" s="21" t="str">
        <f>COUNTIF($Q$7:Q31,Q31)&amp;Q31</f>
        <v>11TSG06NL300119</v>
      </c>
      <c r="S31" s="44">
        <f>IFERROR(VLOOKUP(R31,Table1[[ct2]:[Số lượng]],13,0),0)</f>
        <v>8.4</v>
      </c>
      <c r="T31" s="45">
        <f>IFERROR(VLOOKUP(R31,Table1[[ct2]:[Giá]],14,0),Table014[[#This Row],[ĐƠN GIÁ]])</f>
        <v>21000</v>
      </c>
      <c r="U31" s="45">
        <f t="shared" si="2"/>
        <v>176400</v>
      </c>
      <c r="V31" s="32">
        <f t="shared" si="3"/>
        <v>0</v>
      </c>
      <c r="W31" s="45">
        <f>Table014[[#This Row],[THÀNH TIỀN FAST]]-Table014[[#This Row],[THÀNH TIỀN]]</f>
        <v>0</v>
      </c>
      <c r="X31" s="46" t="b">
        <f>Table014[[#This Row],[ĐG FAST]]=Table014[[#This Row],[ĐƠN GIÁ]]</f>
        <v>1</v>
      </c>
      <c r="Y31" s="47" t="b">
        <f>Table014[[#This Row],[THÀNH TIỀN FAST]]=Table014[[#This Row],[THÀNH TIỀN]]</f>
        <v>1</v>
      </c>
      <c r="Z31" s="48"/>
    </row>
    <row r="32" spans="1:26" ht="15" x14ac:dyDescent="0.2">
      <c r="A32" s="1"/>
      <c r="B32" s="2" t="s">
        <v>354</v>
      </c>
      <c r="C32" s="42"/>
      <c r="D32" s="2" t="s">
        <v>518</v>
      </c>
      <c r="E32" s="43"/>
      <c r="F32" s="43"/>
      <c r="G32" s="43"/>
      <c r="H32" s="43"/>
      <c r="I32" s="2" t="s">
        <v>42</v>
      </c>
      <c r="J32" s="2" t="s">
        <v>17</v>
      </c>
      <c r="K32" s="3">
        <v>8</v>
      </c>
      <c r="L32" s="4">
        <v>38000</v>
      </c>
      <c r="M32" s="4">
        <f t="shared" si="0"/>
        <v>304000</v>
      </c>
      <c r="N32" s="21" t="str">
        <f>VLOOKUP(I32,'MÃ '!$A$2:$E$1048576,4,0)</f>
        <v>NL300018</v>
      </c>
      <c r="O32" s="21" t="str">
        <f>VLOOKUP(I32,'MÃ '!$A$2:$E$1048576,5,0)</f>
        <v>Cải cúc</v>
      </c>
      <c r="P32" s="21" t="str">
        <f t="shared" si="1"/>
        <v>TSG06</v>
      </c>
      <c r="Q32" s="21" t="str">
        <f>DAY(Table014[[#This Row],[NGÀY]])&amp;Table014[[#This Row],[TSG06]]&amp;Table014[[#This Row],[MÃ FAST]]</f>
        <v>1TSG06NL300018</v>
      </c>
      <c r="R32" s="21" t="str">
        <f>COUNTIF($Q$7:Q32,Q32)&amp;Q32</f>
        <v>11TSG06NL300018</v>
      </c>
      <c r="S32" s="44">
        <f>IFERROR(VLOOKUP(R32,Table1[[ct2]:[Số lượng]],13,0),0)</f>
        <v>8</v>
      </c>
      <c r="T32" s="45">
        <f>IFERROR(VLOOKUP(R32,Table1[[ct2]:[Giá]],14,0),Table014[[#This Row],[ĐƠN GIÁ]])</f>
        <v>38000</v>
      </c>
      <c r="U32" s="45">
        <f t="shared" si="2"/>
        <v>304000</v>
      </c>
      <c r="V32" s="32">
        <f t="shared" si="3"/>
        <v>0</v>
      </c>
      <c r="W32" s="45">
        <f>Table014[[#This Row],[THÀNH TIỀN FAST]]-Table014[[#This Row],[THÀNH TIỀN]]</f>
        <v>0</v>
      </c>
      <c r="X32" s="46" t="b">
        <f>Table014[[#This Row],[ĐG FAST]]=Table014[[#This Row],[ĐƠN GIÁ]]</f>
        <v>1</v>
      </c>
      <c r="Y32" s="47" t="b">
        <f>Table014[[#This Row],[THÀNH TIỀN FAST]]=Table014[[#This Row],[THÀNH TIỀN]]</f>
        <v>1</v>
      </c>
      <c r="Z32" s="48"/>
    </row>
    <row r="33" spans="1:26" ht="15" x14ac:dyDescent="0.2">
      <c r="A33" s="1"/>
      <c r="B33" s="2" t="s">
        <v>354</v>
      </c>
      <c r="C33" s="42"/>
      <c r="D33" s="2" t="s">
        <v>518</v>
      </c>
      <c r="E33" s="43"/>
      <c r="F33" s="43"/>
      <c r="G33" s="43"/>
      <c r="H33" s="43"/>
      <c r="I33" s="2" t="s">
        <v>43</v>
      </c>
      <c r="J33" s="2" t="s">
        <v>17</v>
      </c>
      <c r="K33" s="3">
        <v>3</v>
      </c>
      <c r="L33" s="4">
        <v>50000</v>
      </c>
      <c r="M33" s="4">
        <f t="shared" si="0"/>
        <v>150000</v>
      </c>
      <c r="N33" s="21" t="str">
        <f>VLOOKUP(I33,'MÃ '!$A$2:$E$1048576,4,0)</f>
        <v>NL300142</v>
      </c>
      <c r="O33" s="21" t="str">
        <f>VLOOKUP(I33,'MÃ '!$A$2:$E$1048576,5,0)</f>
        <v>Tỏi bóc</v>
      </c>
      <c r="P33" s="21" t="str">
        <f t="shared" si="1"/>
        <v>TSG06</v>
      </c>
      <c r="Q33" s="21" t="str">
        <f>DAY(Table014[[#This Row],[NGÀY]])&amp;Table014[[#This Row],[TSG06]]&amp;Table014[[#This Row],[MÃ FAST]]</f>
        <v>1TSG06NL300142</v>
      </c>
      <c r="R33" s="21" t="str">
        <f>COUNTIF($Q$7:Q33,Q33)&amp;Q33</f>
        <v>11TSG06NL300142</v>
      </c>
      <c r="S33" s="44">
        <f>IFERROR(VLOOKUP(R33,Table1[[ct2]:[Số lượng]],13,0),0)</f>
        <v>3</v>
      </c>
      <c r="T33" s="45">
        <f>IFERROR(VLOOKUP(R33,Table1[[ct2]:[Giá]],14,0),Table014[[#This Row],[ĐƠN GIÁ]])</f>
        <v>50000</v>
      </c>
      <c r="U33" s="45">
        <f t="shared" si="2"/>
        <v>150000</v>
      </c>
      <c r="V33" s="32">
        <f t="shared" si="3"/>
        <v>0</v>
      </c>
      <c r="W33" s="45">
        <f>Table014[[#This Row],[THÀNH TIỀN FAST]]-Table014[[#This Row],[THÀNH TIỀN]]</f>
        <v>0</v>
      </c>
      <c r="X33" s="46" t="b">
        <f>Table014[[#This Row],[ĐG FAST]]=Table014[[#This Row],[ĐƠN GIÁ]]</f>
        <v>1</v>
      </c>
      <c r="Y33" s="47" t="b">
        <f>Table014[[#This Row],[THÀNH TIỀN FAST]]=Table014[[#This Row],[THÀNH TIỀN]]</f>
        <v>1</v>
      </c>
      <c r="Z33" s="48"/>
    </row>
    <row r="34" spans="1:26" ht="15" x14ac:dyDescent="0.2">
      <c r="A34" s="1"/>
      <c r="B34" s="2" t="s">
        <v>354</v>
      </c>
      <c r="C34" s="42"/>
      <c r="D34" s="2" t="s">
        <v>518</v>
      </c>
      <c r="E34" s="43"/>
      <c r="F34" s="43"/>
      <c r="G34" s="43"/>
      <c r="H34" s="43"/>
      <c r="I34" s="2" t="s">
        <v>44</v>
      </c>
      <c r="J34" s="2" t="s">
        <v>17</v>
      </c>
      <c r="K34" s="3">
        <v>14</v>
      </c>
      <c r="L34" s="4">
        <v>62000</v>
      </c>
      <c r="M34" s="4">
        <f t="shared" si="0"/>
        <v>868000</v>
      </c>
      <c r="N34" s="21" t="str">
        <f>VLOOKUP(I34,'MÃ '!$A$2:$E$1048576,4,0)</f>
        <v>NL300147</v>
      </c>
      <c r="O34" s="21" t="str">
        <f>VLOOKUP(I34,'MÃ '!$A$2:$E$1048576,5,0)</f>
        <v>Xà lách Roman</v>
      </c>
      <c r="P34" s="21" t="str">
        <f t="shared" si="1"/>
        <v>TSG06</v>
      </c>
      <c r="Q34" s="21" t="str">
        <f>DAY(Table014[[#This Row],[NGÀY]])&amp;Table014[[#This Row],[TSG06]]&amp;Table014[[#This Row],[MÃ FAST]]</f>
        <v>1TSG06NL300147</v>
      </c>
      <c r="R34" s="21" t="str">
        <f>COUNTIF($Q$7:Q34,Q34)&amp;Q34</f>
        <v>11TSG06NL300147</v>
      </c>
      <c r="S34" s="44">
        <f>IFERROR(VLOOKUP(R34,Table1[[ct2]:[Số lượng]],13,0),0)</f>
        <v>14</v>
      </c>
      <c r="T34" s="45">
        <f>IFERROR(VLOOKUP(R34,Table1[[ct2]:[Giá]],14,0),Table014[[#This Row],[ĐƠN GIÁ]])</f>
        <v>62000</v>
      </c>
      <c r="U34" s="45">
        <f t="shared" si="2"/>
        <v>868000</v>
      </c>
      <c r="V34" s="32">
        <f t="shared" si="3"/>
        <v>0</v>
      </c>
      <c r="W34" s="45">
        <f>Table014[[#This Row],[THÀNH TIỀN FAST]]-Table014[[#This Row],[THÀNH TIỀN]]</f>
        <v>0</v>
      </c>
      <c r="X34" s="46" t="b">
        <f>Table014[[#This Row],[ĐG FAST]]=Table014[[#This Row],[ĐƠN GIÁ]]</f>
        <v>1</v>
      </c>
      <c r="Y34" s="47" t="b">
        <f>Table014[[#This Row],[THÀNH TIỀN FAST]]=Table014[[#This Row],[THÀNH TIỀN]]</f>
        <v>1</v>
      </c>
      <c r="Z34" s="48"/>
    </row>
    <row r="35" spans="1:26" ht="15" x14ac:dyDescent="0.2">
      <c r="A35" s="1"/>
      <c r="B35" s="2" t="s">
        <v>355</v>
      </c>
      <c r="C35" s="42"/>
      <c r="D35" s="2" t="s">
        <v>518</v>
      </c>
      <c r="E35" s="43"/>
      <c r="F35" s="43"/>
      <c r="G35" s="43"/>
      <c r="H35" s="43"/>
      <c r="I35" s="2" t="s">
        <v>140</v>
      </c>
      <c r="J35" s="2" t="s">
        <v>17</v>
      </c>
      <c r="K35" s="3">
        <v>0.2</v>
      </c>
      <c r="L35" s="4">
        <v>17000</v>
      </c>
      <c r="M35" s="4">
        <f t="shared" si="0"/>
        <v>3400</v>
      </c>
      <c r="N35" s="21" t="str">
        <f>VLOOKUP(I35,'MÃ '!$A$2:$E$1048576,4,0)</f>
        <v>NL300062</v>
      </c>
      <c r="O35" s="21" t="str">
        <f>VLOOKUP(I35,'MÃ '!$A$2:$E$1048576,5,0)</f>
        <v>Húng Bạc Hà</v>
      </c>
      <c r="P35" s="21" t="str">
        <f t="shared" si="1"/>
        <v>TSG06</v>
      </c>
      <c r="Q35" s="21" t="str">
        <f>DAY(Table014[[#This Row],[NGÀY]])&amp;Table014[[#This Row],[TSG06]]&amp;Table014[[#This Row],[MÃ FAST]]</f>
        <v>2TSG06NL300062</v>
      </c>
      <c r="R35" s="21" t="str">
        <f>COUNTIF($Q$7:Q35,Q35)&amp;Q35</f>
        <v>12TSG06NL300062</v>
      </c>
      <c r="S35" s="44">
        <f>IFERROR(VLOOKUP(R35,Table1[[ct2]:[Số lượng]],13,0),0)</f>
        <v>0</v>
      </c>
      <c r="T35" s="45">
        <f>IFERROR(VLOOKUP(R35,Table1[[ct2]:[Giá]],14,0),Table014[[#This Row],[ĐƠN GIÁ]])</f>
        <v>17000</v>
      </c>
      <c r="U35" s="45">
        <f t="shared" si="2"/>
        <v>0</v>
      </c>
      <c r="V35" s="32">
        <f t="shared" si="3"/>
        <v>-0.2</v>
      </c>
      <c r="W35" s="45">
        <f>Table014[[#This Row],[THÀNH TIỀN FAST]]-Table014[[#This Row],[THÀNH TIỀN]]</f>
        <v>-3400</v>
      </c>
      <c r="X35" s="46" t="b">
        <f>Table014[[#This Row],[ĐG FAST]]=Table014[[#This Row],[ĐƠN GIÁ]]</f>
        <v>1</v>
      </c>
      <c r="Y35" s="47" t="b">
        <f>Table014[[#This Row],[THÀNH TIỀN FAST]]=Table014[[#This Row],[THÀNH TIỀN]]</f>
        <v>0</v>
      </c>
      <c r="Z35" s="48"/>
    </row>
    <row r="36" spans="1:26" ht="15" x14ac:dyDescent="0.2">
      <c r="A36" s="1"/>
      <c r="B36" s="2" t="s">
        <v>355</v>
      </c>
      <c r="C36" s="42"/>
      <c r="D36" s="2" t="s">
        <v>518</v>
      </c>
      <c r="E36" s="43"/>
      <c r="F36" s="43"/>
      <c r="G36" s="43"/>
      <c r="H36" s="43"/>
      <c r="I36" s="2" t="s">
        <v>14</v>
      </c>
      <c r="J36" s="2" t="s">
        <v>15</v>
      </c>
      <c r="K36" s="3">
        <v>4</v>
      </c>
      <c r="L36" s="4">
        <v>8500</v>
      </c>
      <c r="M36" s="4">
        <f t="shared" si="0"/>
        <v>34000</v>
      </c>
      <c r="N36" s="21" t="str">
        <f>VLOOKUP(I36,'MÃ '!$A$2:$E$1048576,4,0)</f>
        <v>NL300107</v>
      </c>
      <c r="O36" s="21" t="str">
        <f>VLOOKUP(I36,'MÃ '!$A$2:$E$1048576,5,0)</f>
        <v>Ngô ngọt ( Bắp trái)</v>
      </c>
      <c r="P36" s="21" t="str">
        <f t="shared" si="1"/>
        <v>TSG06</v>
      </c>
      <c r="Q36" s="21" t="str">
        <f>DAY(Table014[[#This Row],[NGÀY]])&amp;Table014[[#This Row],[TSG06]]&amp;Table014[[#This Row],[MÃ FAST]]</f>
        <v>2TSG06NL300107</v>
      </c>
      <c r="R36" s="21" t="str">
        <f>COUNTIF($Q$7:Q36,Q36)&amp;Q36</f>
        <v>12TSG06NL300107</v>
      </c>
      <c r="S36" s="44">
        <f>IFERROR(VLOOKUP(R36,Table1[[ct2]:[Số lượng]],13,0),0)</f>
        <v>4</v>
      </c>
      <c r="T36" s="45">
        <f>IFERROR(VLOOKUP(R36,Table1[[ct2]:[Giá]],14,0),Table014[[#This Row],[ĐƠN GIÁ]])</f>
        <v>8500</v>
      </c>
      <c r="U36" s="45">
        <f t="shared" si="2"/>
        <v>34000</v>
      </c>
      <c r="V36" s="32">
        <f t="shared" si="3"/>
        <v>0</v>
      </c>
      <c r="W36" s="45">
        <f>Table014[[#This Row],[THÀNH TIỀN FAST]]-Table014[[#This Row],[THÀNH TIỀN]]</f>
        <v>0</v>
      </c>
      <c r="X36" s="46" t="b">
        <f>Table014[[#This Row],[ĐG FAST]]=Table014[[#This Row],[ĐƠN GIÁ]]</f>
        <v>1</v>
      </c>
      <c r="Y36" s="47" t="b">
        <f>Table014[[#This Row],[THÀNH TIỀN FAST]]=Table014[[#This Row],[THÀNH TIỀN]]</f>
        <v>1</v>
      </c>
      <c r="Z36" s="48"/>
    </row>
    <row r="37" spans="1:26" ht="15" x14ac:dyDescent="0.2">
      <c r="A37" s="1"/>
      <c r="B37" s="2" t="s">
        <v>355</v>
      </c>
      <c r="C37" s="42"/>
      <c r="D37" s="2" t="s">
        <v>518</v>
      </c>
      <c r="E37" s="43"/>
      <c r="F37" s="43"/>
      <c r="G37" s="43"/>
      <c r="H37" s="43"/>
      <c r="I37" s="2" t="s">
        <v>18</v>
      </c>
      <c r="J37" s="2" t="s">
        <v>17</v>
      </c>
      <c r="K37" s="3">
        <v>3</v>
      </c>
      <c r="L37" s="4">
        <v>45000</v>
      </c>
      <c r="M37" s="4">
        <f t="shared" si="0"/>
        <v>135000</v>
      </c>
      <c r="N37" s="21" t="str">
        <f>VLOOKUP(I37,'MÃ '!$A$2:$E$1048576,4,0)</f>
        <v>NL300203</v>
      </c>
      <c r="O37" s="21" t="str">
        <f>VLOOKUP(I37,'MÃ '!$A$2:$E$1048576,5,0)</f>
        <v>Cải bó xôi</v>
      </c>
      <c r="P37" s="21" t="str">
        <f t="shared" si="1"/>
        <v>TSG06</v>
      </c>
      <c r="Q37" s="21" t="str">
        <f>DAY(Table014[[#This Row],[NGÀY]])&amp;Table014[[#This Row],[TSG06]]&amp;Table014[[#This Row],[MÃ FAST]]</f>
        <v>2TSG06NL300203</v>
      </c>
      <c r="R37" s="21" t="str">
        <f>COUNTIF($Q$7:Q37,Q37)&amp;Q37</f>
        <v>12TSG06NL300203</v>
      </c>
      <c r="S37" s="44">
        <f>IFERROR(VLOOKUP(R37,Table1[[ct2]:[Số lượng]],13,0),0)</f>
        <v>3</v>
      </c>
      <c r="T37" s="45">
        <f>IFERROR(VLOOKUP(R37,Table1[[ct2]:[Giá]],14,0),Table014[[#This Row],[ĐƠN GIÁ]])</f>
        <v>45000</v>
      </c>
      <c r="U37" s="45">
        <f t="shared" si="2"/>
        <v>135000</v>
      </c>
      <c r="V37" s="32">
        <f t="shared" si="3"/>
        <v>0</v>
      </c>
      <c r="W37" s="45">
        <f>Table014[[#This Row],[THÀNH TIỀN FAST]]-Table014[[#This Row],[THÀNH TIỀN]]</f>
        <v>0</v>
      </c>
      <c r="X37" s="46" t="b">
        <f>Table014[[#This Row],[ĐG FAST]]=Table014[[#This Row],[ĐƠN GIÁ]]</f>
        <v>1</v>
      </c>
      <c r="Y37" s="47" t="b">
        <f>Table014[[#This Row],[THÀNH TIỀN FAST]]=Table014[[#This Row],[THÀNH TIỀN]]</f>
        <v>1</v>
      </c>
      <c r="Z37" s="48"/>
    </row>
    <row r="38" spans="1:26" ht="15" x14ac:dyDescent="0.2">
      <c r="A38" s="1"/>
      <c r="B38" s="2" t="s">
        <v>355</v>
      </c>
      <c r="C38" s="42"/>
      <c r="D38" s="2" t="s">
        <v>518</v>
      </c>
      <c r="E38" s="43"/>
      <c r="F38" s="43"/>
      <c r="G38" s="43"/>
      <c r="H38" s="43"/>
      <c r="I38" s="2" t="s">
        <v>19</v>
      </c>
      <c r="J38" s="2" t="s">
        <v>17</v>
      </c>
      <c r="K38" s="3">
        <v>1</v>
      </c>
      <c r="L38" s="4">
        <v>50000</v>
      </c>
      <c r="M38" s="4">
        <f t="shared" si="0"/>
        <v>50000</v>
      </c>
      <c r="N38" s="21" t="str">
        <f>VLOOKUP(I38,'MÃ '!$A$2:$E$1048576,4,0)</f>
        <v>NL300013</v>
      </c>
      <c r="O38" s="21" t="str">
        <f>VLOOKUP(I38,'MÃ '!$A$2:$E$1048576,5,0)</f>
        <v>Cà chua</v>
      </c>
      <c r="P38" s="21" t="str">
        <f t="shared" si="1"/>
        <v>TSG06</v>
      </c>
      <c r="Q38" s="21" t="str">
        <f>DAY(Table014[[#This Row],[NGÀY]])&amp;Table014[[#This Row],[TSG06]]&amp;Table014[[#This Row],[MÃ FAST]]</f>
        <v>2TSG06NL300013</v>
      </c>
      <c r="R38" s="21" t="str">
        <f>COUNTIF($Q$7:Q38,Q38)&amp;Q38</f>
        <v>12TSG06NL300013</v>
      </c>
      <c r="S38" s="44">
        <f>IFERROR(VLOOKUP(R38,Table1[[ct2]:[Số lượng]],13,0),0)</f>
        <v>1</v>
      </c>
      <c r="T38" s="45">
        <f>IFERROR(VLOOKUP(R38,Table1[[ct2]:[Giá]],14,0),Table014[[#This Row],[ĐƠN GIÁ]])</f>
        <v>50000</v>
      </c>
      <c r="U38" s="45">
        <f t="shared" si="2"/>
        <v>50000</v>
      </c>
      <c r="V38" s="32">
        <f t="shared" si="3"/>
        <v>0</v>
      </c>
      <c r="W38" s="45">
        <f>Table014[[#This Row],[THÀNH TIỀN FAST]]-Table014[[#This Row],[THÀNH TIỀN]]</f>
        <v>0</v>
      </c>
      <c r="X38" s="46" t="b">
        <f>Table014[[#This Row],[ĐG FAST]]=Table014[[#This Row],[ĐƠN GIÁ]]</f>
        <v>1</v>
      </c>
      <c r="Y38" s="47" t="b">
        <f>Table014[[#This Row],[THÀNH TIỀN FAST]]=Table014[[#This Row],[THÀNH TIỀN]]</f>
        <v>1</v>
      </c>
      <c r="Z38" s="48"/>
    </row>
    <row r="39" spans="1:26" ht="15" x14ac:dyDescent="0.2">
      <c r="A39" s="1"/>
      <c r="B39" s="2" t="s">
        <v>355</v>
      </c>
      <c r="C39" s="42"/>
      <c r="D39" s="2" t="s">
        <v>518</v>
      </c>
      <c r="E39" s="43"/>
      <c r="F39" s="43"/>
      <c r="G39" s="43"/>
      <c r="H39" s="43"/>
      <c r="I39" s="2" t="s">
        <v>20</v>
      </c>
      <c r="J39" s="2" t="s">
        <v>17</v>
      </c>
      <c r="K39" s="3">
        <v>6.5</v>
      </c>
      <c r="L39" s="4">
        <v>18000</v>
      </c>
      <c r="M39" s="4">
        <f t="shared" si="0"/>
        <v>117000</v>
      </c>
      <c r="N39" s="21" t="str">
        <f>VLOOKUP(I39,'MÃ '!$A$2:$E$1048576,4,0)</f>
        <v>NL300022</v>
      </c>
      <c r="O39" s="21" t="str">
        <f>VLOOKUP(I39,'MÃ '!$A$2:$E$1048576,5,0)</f>
        <v>Cải thảo</v>
      </c>
      <c r="P39" s="21" t="str">
        <f t="shared" si="1"/>
        <v>TSG06</v>
      </c>
      <c r="Q39" s="21" t="str">
        <f>DAY(Table014[[#This Row],[NGÀY]])&amp;Table014[[#This Row],[TSG06]]&amp;Table014[[#This Row],[MÃ FAST]]</f>
        <v>2TSG06NL300022</v>
      </c>
      <c r="R39" s="21" t="str">
        <f>COUNTIF($Q$7:Q39,Q39)&amp;Q39</f>
        <v>12TSG06NL300022</v>
      </c>
      <c r="S39" s="44">
        <f>IFERROR(VLOOKUP(R39,Table1[[ct2]:[Số lượng]],13,0),0)</f>
        <v>5.5</v>
      </c>
      <c r="T39" s="45">
        <f>IFERROR(VLOOKUP(R39,Table1[[ct2]:[Giá]],14,0),Table014[[#This Row],[ĐƠN GIÁ]])</f>
        <v>18000</v>
      </c>
      <c r="U39" s="45">
        <f t="shared" si="2"/>
        <v>99000</v>
      </c>
      <c r="V39" s="32">
        <f t="shared" si="3"/>
        <v>-1</v>
      </c>
      <c r="W39" s="45">
        <f>Table014[[#This Row],[THÀNH TIỀN FAST]]-Table014[[#This Row],[THÀNH TIỀN]]</f>
        <v>-18000</v>
      </c>
      <c r="X39" s="46" t="b">
        <f>Table014[[#This Row],[ĐG FAST]]=Table014[[#This Row],[ĐƠN GIÁ]]</f>
        <v>1</v>
      </c>
      <c r="Y39" s="47" t="b">
        <f>Table014[[#This Row],[THÀNH TIỀN FAST]]=Table014[[#This Row],[THÀNH TIỀN]]</f>
        <v>0</v>
      </c>
      <c r="Z39" s="48"/>
    </row>
    <row r="40" spans="1:26" ht="15" x14ac:dyDescent="0.2">
      <c r="A40" s="1"/>
      <c r="B40" s="2" t="s">
        <v>355</v>
      </c>
      <c r="C40" s="42"/>
      <c r="D40" s="2" t="s">
        <v>518</v>
      </c>
      <c r="E40" s="43"/>
      <c r="F40" s="43"/>
      <c r="G40" s="43"/>
      <c r="H40" s="43"/>
      <c r="I40" s="2" t="s">
        <v>23</v>
      </c>
      <c r="J40" s="2" t="s">
        <v>17</v>
      </c>
      <c r="K40" s="3">
        <v>0.3</v>
      </c>
      <c r="L40" s="4">
        <v>22000</v>
      </c>
      <c r="M40" s="4">
        <f t="shared" si="0"/>
        <v>6600</v>
      </c>
      <c r="N40" s="21" t="str">
        <f>VLOOKUP(I40,'MÃ '!$A$2:$E$1048576,4,0)</f>
        <v>NL300029</v>
      </c>
      <c r="O40" s="21" t="str">
        <f>VLOOKUP(I40,'MÃ '!$A$2:$E$1048576,5,0)</f>
        <v>Chanh</v>
      </c>
      <c r="P40" s="21" t="str">
        <f t="shared" si="1"/>
        <v>TSG06</v>
      </c>
      <c r="Q40" s="21" t="str">
        <f>DAY(Table014[[#This Row],[NGÀY]])&amp;Table014[[#This Row],[TSG06]]&amp;Table014[[#This Row],[MÃ FAST]]</f>
        <v>2TSG06NL300029</v>
      </c>
      <c r="R40" s="21" t="str">
        <f>COUNTIF($Q$7:Q40,Q40)&amp;Q40</f>
        <v>12TSG06NL300029</v>
      </c>
      <c r="S40" s="44">
        <f>IFERROR(VLOOKUP(R40,Table1[[ct2]:[Số lượng]],13,0),0)</f>
        <v>0.3</v>
      </c>
      <c r="T40" s="45">
        <f>IFERROR(VLOOKUP(R40,Table1[[ct2]:[Giá]],14,0),Table014[[#This Row],[ĐƠN GIÁ]])</f>
        <v>22000</v>
      </c>
      <c r="U40" s="45">
        <f t="shared" si="2"/>
        <v>6600</v>
      </c>
      <c r="V40" s="32">
        <f t="shared" si="3"/>
        <v>0</v>
      </c>
      <c r="W40" s="45">
        <f>Table014[[#This Row],[THÀNH TIỀN FAST]]-Table014[[#This Row],[THÀNH TIỀN]]</f>
        <v>0</v>
      </c>
      <c r="X40" s="46" t="b">
        <f>Table014[[#This Row],[ĐG FAST]]=Table014[[#This Row],[ĐƠN GIÁ]]</f>
        <v>1</v>
      </c>
      <c r="Y40" s="47" t="b">
        <f>Table014[[#This Row],[THÀNH TIỀN FAST]]=Table014[[#This Row],[THÀNH TIỀN]]</f>
        <v>1</v>
      </c>
      <c r="Z40" s="48"/>
    </row>
    <row r="41" spans="1:26" ht="15" x14ac:dyDescent="0.2">
      <c r="A41" s="1"/>
      <c r="B41" s="2" t="s">
        <v>355</v>
      </c>
      <c r="C41" s="42"/>
      <c r="D41" s="2" t="s">
        <v>518</v>
      </c>
      <c r="E41" s="43"/>
      <c r="F41" s="43"/>
      <c r="G41" s="43"/>
      <c r="H41" s="43"/>
      <c r="I41" s="2" t="s">
        <v>45</v>
      </c>
      <c r="J41" s="2" t="s">
        <v>17</v>
      </c>
      <c r="K41" s="3">
        <v>1</v>
      </c>
      <c r="L41" s="4">
        <v>13000</v>
      </c>
      <c r="M41" s="4">
        <f t="shared" si="0"/>
        <v>13000</v>
      </c>
      <c r="N41" s="21" t="str">
        <f>VLOOKUP(I41,'MÃ '!$A$2:$E$1048576,4,0)</f>
        <v>NL300033</v>
      </c>
      <c r="O41" s="21" t="str">
        <f>VLOOKUP(I41,'MÃ '!$A$2:$E$1048576,5,0)</f>
        <v>Củ cải trắng</v>
      </c>
      <c r="P41" s="21" t="str">
        <f t="shared" si="1"/>
        <v>TSG06</v>
      </c>
      <c r="Q41" s="21" t="str">
        <f>DAY(Table014[[#This Row],[NGÀY]])&amp;Table014[[#This Row],[TSG06]]&amp;Table014[[#This Row],[MÃ FAST]]</f>
        <v>2TSG06NL300033</v>
      </c>
      <c r="R41" s="21" t="str">
        <f>COUNTIF($Q$7:Q41,Q41)&amp;Q41</f>
        <v>12TSG06NL300033</v>
      </c>
      <c r="S41" s="44">
        <f>IFERROR(VLOOKUP(R41,Table1[[ct2]:[Số lượng]],13,0),0)</f>
        <v>1</v>
      </c>
      <c r="T41" s="45">
        <f>IFERROR(VLOOKUP(R41,Table1[[ct2]:[Giá]],14,0),Table014[[#This Row],[ĐƠN GIÁ]])</f>
        <v>13000</v>
      </c>
      <c r="U41" s="45">
        <f t="shared" si="2"/>
        <v>13000</v>
      </c>
      <c r="V41" s="32">
        <f t="shared" si="3"/>
        <v>0</v>
      </c>
      <c r="W41" s="45">
        <f>Table014[[#This Row],[THÀNH TIỀN FAST]]-Table014[[#This Row],[THÀNH TIỀN]]</f>
        <v>0</v>
      </c>
      <c r="X41" s="46" t="b">
        <f>Table014[[#This Row],[ĐG FAST]]=Table014[[#This Row],[ĐƠN GIÁ]]</f>
        <v>1</v>
      </c>
      <c r="Y41" s="47" t="b">
        <f>Table014[[#This Row],[THÀNH TIỀN FAST]]=Table014[[#This Row],[THÀNH TIỀN]]</f>
        <v>1</v>
      </c>
      <c r="Z41" s="48"/>
    </row>
    <row r="42" spans="1:26" ht="15" x14ac:dyDescent="0.2">
      <c r="A42" s="1"/>
      <c r="B42" s="2" t="s">
        <v>355</v>
      </c>
      <c r="C42" s="42"/>
      <c r="D42" s="2" t="s">
        <v>518</v>
      </c>
      <c r="E42" s="43"/>
      <c r="F42" s="43"/>
      <c r="G42" s="43"/>
      <c r="H42" s="43"/>
      <c r="I42" s="2" t="s">
        <v>24</v>
      </c>
      <c r="J42" s="2" t="s">
        <v>17</v>
      </c>
      <c r="K42" s="3">
        <v>1</v>
      </c>
      <c r="L42" s="4">
        <v>47000</v>
      </c>
      <c r="M42" s="4">
        <f t="shared" si="0"/>
        <v>47000</v>
      </c>
      <c r="N42" s="21" t="str">
        <f>VLOOKUP(I42,'MÃ '!$A$2:$E$1048576,4,0)</f>
        <v>NL300036</v>
      </c>
      <c r="O42" s="21" t="str">
        <f>VLOOKUP(I42,'MÃ '!$A$2:$E$1048576,5,0)</f>
        <v>Củ sen</v>
      </c>
      <c r="P42" s="21" t="str">
        <f t="shared" si="1"/>
        <v>TSG06</v>
      </c>
      <c r="Q42" s="21" t="str">
        <f>DAY(Table014[[#This Row],[NGÀY]])&amp;Table014[[#This Row],[TSG06]]&amp;Table014[[#This Row],[MÃ FAST]]</f>
        <v>2TSG06NL300036</v>
      </c>
      <c r="R42" s="21" t="str">
        <f>COUNTIF($Q$7:Q42,Q42)&amp;Q42</f>
        <v>12TSG06NL300036</v>
      </c>
      <c r="S42" s="44">
        <f>IFERROR(VLOOKUP(R42,Table1[[ct2]:[Số lượng]],13,0),0)</f>
        <v>1</v>
      </c>
      <c r="T42" s="45">
        <f>IFERROR(VLOOKUP(R42,Table1[[ct2]:[Giá]],14,0),Table014[[#This Row],[ĐƠN GIÁ]])</f>
        <v>47000</v>
      </c>
      <c r="U42" s="45">
        <f t="shared" si="2"/>
        <v>47000</v>
      </c>
      <c r="V42" s="32">
        <f t="shared" si="3"/>
        <v>0</v>
      </c>
      <c r="W42" s="45">
        <f>Table014[[#This Row],[THÀNH TIỀN FAST]]-Table014[[#This Row],[THÀNH TIỀN]]</f>
        <v>0</v>
      </c>
      <c r="X42" s="46" t="b">
        <f>Table014[[#This Row],[ĐG FAST]]=Table014[[#This Row],[ĐƠN GIÁ]]</f>
        <v>1</v>
      </c>
      <c r="Y42" s="47" t="b">
        <f>Table014[[#This Row],[THÀNH TIỀN FAST]]=Table014[[#This Row],[THÀNH TIỀN]]</f>
        <v>1</v>
      </c>
      <c r="Z42" s="48"/>
    </row>
    <row r="43" spans="1:26" ht="15" x14ac:dyDescent="0.2">
      <c r="A43" s="1"/>
      <c r="B43" s="2" t="s">
        <v>355</v>
      </c>
      <c r="C43" s="42"/>
      <c r="D43" s="2" t="s">
        <v>518</v>
      </c>
      <c r="E43" s="43"/>
      <c r="F43" s="43"/>
      <c r="G43" s="43"/>
      <c r="H43" s="43"/>
      <c r="I43" s="2" t="s">
        <v>25</v>
      </c>
      <c r="J43" s="2" t="s">
        <v>17</v>
      </c>
      <c r="K43" s="3">
        <v>31</v>
      </c>
      <c r="L43" s="4">
        <v>18000</v>
      </c>
      <c r="M43" s="4">
        <f t="shared" si="0"/>
        <v>558000</v>
      </c>
      <c r="N43" s="21" t="str">
        <f>VLOOKUP(I43,'MÃ '!$A$2:$E$1048576,4,0)</f>
        <v>NL600004</v>
      </c>
      <c r="O43" s="21" t="str">
        <f>VLOOKUP(I43,'MÃ '!$A$2:$E$1048576,5,0)</f>
        <v>Dưa hấu</v>
      </c>
      <c r="P43" s="21" t="str">
        <f t="shared" si="1"/>
        <v>TSG06</v>
      </c>
      <c r="Q43" s="21" t="str">
        <f>DAY(Table014[[#This Row],[NGÀY]])&amp;Table014[[#This Row],[TSG06]]&amp;Table014[[#This Row],[MÃ FAST]]</f>
        <v>2TSG06NL600004</v>
      </c>
      <c r="R43" s="21" t="str">
        <f>COUNTIF($Q$7:Q43,Q43)&amp;Q43</f>
        <v>12TSG06NL600004</v>
      </c>
      <c r="S43" s="44">
        <f>IFERROR(VLOOKUP(R43,Table1[[ct2]:[Số lượng]],13,0),0)</f>
        <v>31</v>
      </c>
      <c r="T43" s="45">
        <f>IFERROR(VLOOKUP(R43,Table1[[ct2]:[Giá]],14,0),Table014[[#This Row],[ĐƠN GIÁ]])</f>
        <v>18000</v>
      </c>
      <c r="U43" s="45">
        <f t="shared" si="2"/>
        <v>558000</v>
      </c>
      <c r="V43" s="32">
        <f t="shared" si="3"/>
        <v>0</v>
      </c>
      <c r="W43" s="45">
        <f>Table014[[#This Row],[THÀNH TIỀN FAST]]-Table014[[#This Row],[THÀNH TIỀN]]</f>
        <v>0</v>
      </c>
      <c r="X43" s="46" t="b">
        <f>Table014[[#This Row],[ĐG FAST]]=Table014[[#This Row],[ĐƠN GIÁ]]</f>
        <v>1</v>
      </c>
      <c r="Y43" s="47" t="b">
        <f>Table014[[#This Row],[THÀNH TIỀN FAST]]=Table014[[#This Row],[THÀNH TIỀN]]</f>
        <v>1</v>
      </c>
      <c r="Z43" s="48"/>
    </row>
    <row r="44" spans="1:26" ht="15" x14ac:dyDescent="0.2">
      <c r="A44" s="1"/>
      <c r="B44" s="2" t="s">
        <v>355</v>
      </c>
      <c r="C44" s="42"/>
      <c r="D44" s="2" t="s">
        <v>518</v>
      </c>
      <c r="E44" s="43"/>
      <c r="F44" s="43"/>
      <c r="G44" s="43"/>
      <c r="H44" s="43"/>
      <c r="I44" s="2" t="s">
        <v>27</v>
      </c>
      <c r="J44" s="2" t="s">
        <v>17</v>
      </c>
      <c r="K44" s="3">
        <v>1</v>
      </c>
      <c r="L44" s="4">
        <v>55000</v>
      </c>
      <c r="M44" s="4">
        <f t="shared" si="0"/>
        <v>55000</v>
      </c>
      <c r="N44" s="21" t="str">
        <f>VLOOKUP(I44,'MÃ '!$A$2:$E$1048576,4,0)</f>
        <v>NL300058</v>
      </c>
      <c r="O44" s="21" t="str">
        <f>VLOOKUP(I44,'MÃ '!$A$2:$E$1048576,5,0)</f>
        <v>Hành lá</v>
      </c>
      <c r="P44" s="21" t="str">
        <f t="shared" si="1"/>
        <v>TSG06</v>
      </c>
      <c r="Q44" s="21" t="str">
        <f>DAY(Table014[[#This Row],[NGÀY]])&amp;Table014[[#This Row],[TSG06]]&amp;Table014[[#This Row],[MÃ FAST]]</f>
        <v>2TSG06NL300058</v>
      </c>
      <c r="R44" s="21" t="str">
        <f>COUNTIF($Q$7:Q44,Q44)&amp;Q44</f>
        <v>12TSG06NL300058</v>
      </c>
      <c r="S44" s="44">
        <f>IFERROR(VLOOKUP(R44,Table1[[ct2]:[Số lượng]],13,0),0)</f>
        <v>1</v>
      </c>
      <c r="T44" s="45">
        <f>IFERROR(VLOOKUP(R44,Table1[[ct2]:[Giá]],14,0),Table014[[#This Row],[ĐƠN GIÁ]])</f>
        <v>55000</v>
      </c>
      <c r="U44" s="45">
        <f t="shared" si="2"/>
        <v>55000</v>
      </c>
      <c r="V44" s="32">
        <f t="shared" si="3"/>
        <v>0</v>
      </c>
      <c r="W44" s="45">
        <f>Table014[[#This Row],[THÀNH TIỀN FAST]]-Table014[[#This Row],[THÀNH TIỀN]]</f>
        <v>0</v>
      </c>
      <c r="X44" s="46" t="b">
        <f>Table014[[#This Row],[ĐG FAST]]=Table014[[#This Row],[ĐƠN GIÁ]]</f>
        <v>1</v>
      </c>
      <c r="Y44" s="47" t="b">
        <f>Table014[[#This Row],[THÀNH TIỀN FAST]]=Table014[[#This Row],[THÀNH TIỀN]]</f>
        <v>1</v>
      </c>
      <c r="Z44" s="48"/>
    </row>
    <row r="45" spans="1:26" ht="15" x14ac:dyDescent="0.2">
      <c r="A45" s="1"/>
      <c r="B45" s="2" t="s">
        <v>355</v>
      </c>
      <c r="C45" s="42"/>
      <c r="D45" s="2" t="s">
        <v>518</v>
      </c>
      <c r="E45" s="43"/>
      <c r="F45" s="43"/>
      <c r="G45" s="43"/>
      <c r="H45" s="43"/>
      <c r="I45" s="2" t="s">
        <v>28</v>
      </c>
      <c r="J45" s="2" t="s">
        <v>29</v>
      </c>
      <c r="K45" s="3">
        <v>1</v>
      </c>
      <c r="L45" s="4">
        <v>80000</v>
      </c>
      <c r="M45" s="4">
        <f t="shared" si="0"/>
        <v>80000</v>
      </c>
      <c r="N45" s="21" t="str">
        <f>VLOOKUP(I45,'MÃ '!$A$2:$E$1048576,4,0)</f>
        <v>NL300218</v>
      </c>
      <c r="O45" s="21" t="str">
        <f>VLOOKUP(I45,'MÃ '!$A$2:$E$1048576,5,0)</f>
        <v>Hoa cúc (decor) bó</v>
      </c>
      <c r="P45" s="21" t="str">
        <f t="shared" si="1"/>
        <v>TSG06</v>
      </c>
      <c r="Q45" s="21" t="str">
        <f>DAY(Table014[[#This Row],[NGÀY]])&amp;Table014[[#This Row],[TSG06]]&amp;Table014[[#This Row],[MÃ FAST]]</f>
        <v>2TSG06NL300218</v>
      </c>
      <c r="R45" s="21" t="str">
        <f>COUNTIF($Q$7:Q45,Q45)&amp;Q45</f>
        <v>12TSG06NL300218</v>
      </c>
      <c r="S45" s="44">
        <f>IFERROR(VLOOKUP(R45,Table1[[ct2]:[Số lượng]],13,0),0)</f>
        <v>1</v>
      </c>
      <c r="T45" s="45">
        <f>IFERROR(VLOOKUP(R45,Table1[[ct2]:[Giá]],14,0),Table014[[#This Row],[ĐƠN GIÁ]])</f>
        <v>40000</v>
      </c>
      <c r="U45" s="45">
        <f t="shared" si="2"/>
        <v>40000</v>
      </c>
      <c r="V45" s="32">
        <f t="shared" si="3"/>
        <v>0</v>
      </c>
      <c r="W45" s="45">
        <f>Table014[[#This Row],[THÀNH TIỀN FAST]]-Table014[[#This Row],[THÀNH TIỀN]]</f>
        <v>-40000</v>
      </c>
      <c r="X45" s="46" t="b">
        <f>Table014[[#This Row],[ĐG FAST]]=Table014[[#This Row],[ĐƠN GIÁ]]</f>
        <v>0</v>
      </c>
      <c r="Y45" s="47" t="b">
        <f>Table014[[#This Row],[THÀNH TIỀN FAST]]=Table014[[#This Row],[THÀNH TIỀN]]</f>
        <v>0</v>
      </c>
      <c r="Z45" s="48"/>
    </row>
    <row r="46" spans="1:26" ht="15" x14ac:dyDescent="0.2">
      <c r="A46" s="1"/>
      <c r="B46" s="2" t="s">
        <v>355</v>
      </c>
      <c r="C46" s="42"/>
      <c r="D46" s="2" t="s">
        <v>518</v>
      </c>
      <c r="E46" s="43"/>
      <c r="F46" s="43"/>
      <c r="G46" s="43"/>
      <c r="H46" s="43"/>
      <c r="I46" s="2" t="s">
        <v>31</v>
      </c>
      <c r="J46" s="2" t="s">
        <v>17</v>
      </c>
      <c r="K46" s="3">
        <v>2.4</v>
      </c>
      <c r="L46" s="4">
        <v>30000</v>
      </c>
      <c r="M46" s="4">
        <f t="shared" si="0"/>
        <v>72000</v>
      </c>
      <c r="N46" s="21" t="str">
        <f>VLOOKUP(I46,'MÃ '!$A$2:$E$1048576,4,0)</f>
        <v>NL300209</v>
      </c>
      <c r="O46" s="21" t="str">
        <f>VLOOKUP(I46,'MÃ '!$A$2:$E$1048576,5,0)</f>
        <v>Khoai môn</v>
      </c>
      <c r="P46" s="21" t="str">
        <f t="shared" si="1"/>
        <v>TSG06</v>
      </c>
      <c r="Q46" s="21" t="str">
        <f>DAY(Table014[[#This Row],[NGÀY]])&amp;Table014[[#This Row],[TSG06]]&amp;Table014[[#This Row],[MÃ FAST]]</f>
        <v>2TSG06NL300209</v>
      </c>
      <c r="R46" s="21" t="str">
        <f>COUNTIF($Q$7:Q46,Q46)&amp;Q46</f>
        <v>12TSG06NL300209</v>
      </c>
      <c r="S46" s="44">
        <f>IFERROR(VLOOKUP(R46,Table1[[ct2]:[Số lượng]],13,0),0)</f>
        <v>2.4</v>
      </c>
      <c r="T46" s="45">
        <f>IFERROR(VLOOKUP(R46,Table1[[ct2]:[Giá]],14,0),Table014[[#This Row],[ĐƠN GIÁ]])</f>
        <v>30000</v>
      </c>
      <c r="U46" s="45">
        <f t="shared" si="2"/>
        <v>72000</v>
      </c>
      <c r="V46" s="32">
        <f t="shared" si="3"/>
        <v>0</v>
      </c>
      <c r="W46" s="45">
        <f>Table014[[#This Row],[THÀNH TIỀN FAST]]-Table014[[#This Row],[THÀNH TIỀN]]</f>
        <v>0</v>
      </c>
      <c r="X46" s="46" t="b">
        <f>Table014[[#This Row],[ĐG FAST]]=Table014[[#This Row],[ĐƠN GIÁ]]</f>
        <v>1</v>
      </c>
      <c r="Y46" s="47" t="b">
        <f>Table014[[#This Row],[THÀNH TIỀN FAST]]=Table014[[#This Row],[THÀNH TIỀN]]</f>
        <v>1</v>
      </c>
      <c r="Z46" s="48"/>
    </row>
    <row r="47" spans="1:26" ht="15" x14ac:dyDescent="0.2">
      <c r="A47" s="1"/>
      <c r="B47" s="2" t="s">
        <v>355</v>
      </c>
      <c r="C47" s="42"/>
      <c r="D47" s="2" t="s">
        <v>518</v>
      </c>
      <c r="E47" s="43"/>
      <c r="F47" s="43"/>
      <c r="G47" s="43"/>
      <c r="H47" s="43"/>
      <c r="I47" s="2" t="s">
        <v>33</v>
      </c>
      <c r="J47" s="2" t="s">
        <v>17</v>
      </c>
      <c r="K47" s="3">
        <v>4</v>
      </c>
      <c r="L47" s="4">
        <v>22000</v>
      </c>
      <c r="M47" s="4">
        <f t="shared" si="0"/>
        <v>88000</v>
      </c>
      <c r="N47" s="21" t="str">
        <f>VLOOKUP(I47,'MÃ '!$A$2:$E$1048576,4,0)</f>
        <v>NL300084</v>
      </c>
      <c r="O47" s="21" t="str">
        <f>VLOOKUP(I47,'MÃ '!$A$2:$E$1048576,5,0)</f>
        <v>Mồng tơi nhặt</v>
      </c>
      <c r="P47" s="21" t="str">
        <f t="shared" si="1"/>
        <v>TSG06</v>
      </c>
      <c r="Q47" s="21" t="str">
        <f>DAY(Table014[[#This Row],[NGÀY]])&amp;Table014[[#This Row],[TSG06]]&amp;Table014[[#This Row],[MÃ FAST]]</f>
        <v>2TSG06NL300084</v>
      </c>
      <c r="R47" s="21" t="str">
        <f>COUNTIF($Q$7:Q47,Q47)&amp;Q47</f>
        <v>12TSG06NL300084</v>
      </c>
      <c r="S47" s="44">
        <f>IFERROR(VLOOKUP(R47,Table1[[ct2]:[Số lượng]],13,0),0)</f>
        <v>4</v>
      </c>
      <c r="T47" s="45">
        <f>IFERROR(VLOOKUP(R47,Table1[[ct2]:[Giá]],14,0),Table014[[#This Row],[ĐƠN GIÁ]])</f>
        <v>22000</v>
      </c>
      <c r="U47" s="45">
        <f t="shared" si="2"/>
        <v>88000</v>
      </c>
      <c r="V47" s="32">
        <f t="shared" si="3"/>
        <v>0</v>
      </c>
      <c r="W47" s="45">
        <f>Table014[[#This Row],[THÀNH TIỀN FAST]]-Table014[[#This Row],[THÀNH TIỀN]]</f>
        <v>0</v>
      </c>
      <c r="X47" s="46" t="b">
        <f>Table014[[#This Row],[ĐG FAST]]=Table014[[#This Row],[ĐƠN GIÁ]]</f>
        <v>1</v>
      </c>
      <c r="Y47" s="47" t="b">
        <f>Table014[[#This Row],[THÀNH TIỀN FAST]]=Table014[[#This Row],[THÀNH TIỀN]]</f>
        <v>1</v>
      </c>
      <c r="Z47" s="48"/>
    </row>
    <row r="48" spans="1:26" ht="15" x14ac:dyDescent="0.2">
      <c r="A48" s="1"/>
      <c r="B48" s="2" t="s">
        <v>355</v>
      </c>
      <c r="C48" s="42"/>
      <c r="D48" s="2" t="s">
        <v>518</v>
      </c>
      <c r="E48" s="43"/>
      <c r="F48" s="43"/>
      <c r="G48" s="43"/>
      <c r="H48" s="43"/>
      <c r="I48" s="2" t="s">
        <v>34</v>
      </c>
      <c r="J48" s="2" t="s">
        <v>17</v>
      </c>
      <c r="K48" s="3">
        <v>2</v>
      </c>
      <c r="L48" s="4">
        <v>145000</v>
      </c>
      <c r="M48" s="4">
        <f t="shared" si="0"/>
        <v>290000</v>
      </c>
      <c r="N48" s="21" t="str">
        <f>VLOOKUP(I48,'MÃ '!$A$2:$E$1048576,4,0)</f>
        <v>NL300090</v>
      </c>
      <c r="O48" s="21" t="str">
        <f>VLOOKUP(I48,'MÃ '!$A$2:$E$1048576,5,0)</f>
        <v>Nấm đông cô tươi</v>
      </c>
      <c r="P48" s="21" t="str">
        <f t="shared" si="1"/>
        <v>TSG06</v>
      </c>
      <c r="Q48" s="21" t="str">
        <f>DAY(Table014[[#This Row],[NGÀY]])&amp;Table014[[#This Row],[TSG06]]&amp;Table014[[#This Row],[MÃ FAST]]</f>
        <v>2TSG06NL300090</v>
      </c>
      <c r="R48" s="21" t="str">
        <f>COUNTIF($Q$7:Q48,Q48)&amp;Q48</f>
        <v>12TSG06NL300090</v>
      </c>
      <c r="S48" s="44">
        <f>IFERROR(VLOOKUP(R48,Table1[[ct2]:[Số lượng]],13,0),0)</f>
        <v>2</v>
      </c>
      <c r="T48" s="45">
        <f>IFERROR(VLOOKUP(R48,Table1[[ct2]:[Giá]],14,0),Table014[[#This Row],[ĐƠN GIÁ]])</f>
        <v>145000</v>
      </c>
      <c r="U48" s="45">
        <f t="shared" si="2"/>
        <v>290000</v>
      </c>
      <c r="V48" s="32">
        <f t="shared" si="3"/>
        <v>0</v>
      </c>
      <c r="W48" s="45">
        <f>Table014[[#This Row],[THÀNH TIỀN FAST]]-Table014[[#This Row],[THÀNH TIỀN]]</f>
        <v>0</v>
      </c>
      <c r="X48" s="46" t="b">
        <f>Table014[[#This Row],[ĐG FAST]]=Table014[[#This Row],[ĐƠN GIÁ]]</f>
        <v>1</v>
      </c>
      <c r="Y48" s="47" t="b">
        <f>Table014[[#This Row],[THÀNH TIỀN FAST]]=Table014[[#This Row],[THÀNH TIỀN]]</f>
        <v>1</v>
      </c>
      <c r="Z48" s="48"/>
    </row>
    <row r="49" spans="1:26" ht="15" x14ac:dyDescent="0.2">
      <c r="A49" s="1"/>
      <c r="B49" s="2" t="s">
        <v>355</v>
      </c>
      <c r="C49" s="42"/>
      <c r="D49" s="2" t="s">
        <v>518</v>
      </c>
      <c r="E49" s="43"/>
      <c r="F49" s="43"/>
      <c r="G49" s="43"/>
      <c r="H49" s="43"/>
      <c r="I49" s="2" t="s">
        <v>35</v>
      </c>
      <c r="J49" s="2" t="s">
        <v>17</v>
      </c>
      <c r="K49" s="3">
        <v>4</v>
      </c>
      <c r="L49" s="4">
        <v>47000</v>
      </c>
      <c r="M49" s="4">
        <f t="shared" si="0"/>
        <v>188000</v>
      </c>
      <c r="N49" s="21" t="str">
        <f>VLOOKUP(I49,'MÃ '!$A$2:$E$1048576,4,0)</f>
        <v>NL300091</v>
      </c>
      <c r="O49" s="21" t="str">
        <f>VLOOKUP(I49,'MÃ '!$A$2:$E$1048576,5,0)</f>
        <v>Nấm đùi gà</v>
      </c>
      <c r="P49" s="21" t="str">
        <f t="shared" si="1"/>
        <v>TSG06</v>
      </c>
      <c r="Q49" s="21" t="str">
        <f>DAY(Table014[[#This Row],[NGÀY]])&amp;Table014[[#This Row],[TSG06]]&amp;Table014[[#This Row],[MÃ FAST]]</f>
        <v>2TSG06NL300091</v>
      </c>
      <c r="R49" s="21" t="str">
        <f>COUNTIF($Q$7:Q49,Q49)&amp;Q49</f>
        <v>12TSG06NL300091</v>
      </c>
      <c r="S49" s="44">
        <f>IFERROR(VLOOKUP(R49,Table1[[ct2]:[Số lượng]],13,0),0)</f>
        <v>4</v>
      </c>
      <c r="T49" s="45">
        <f>IFERROR(VLOOKUP(R49,Table1[[ct2]:[Giá]],14,0),Table014[[#This Row],[ĐƠN GIÁ]])</f>
        <v>47000</v>
      </c>
      <c r="U49" s="45">
        <f t="shared" si="2"/>
        <v>188000</v>
      </c>
      <c r="V49" s="32">
        <f t="shared" si="3"/>
        <v>0</v>
      </c>
      <c r="W49" s="45">
        <f>Table014[[#This Row],[THÀNH TIỀN FAST]]-Table014[[#This Row],[THÀNH TIỀN]]</f>
        <v>0</v>
      </c>
      <c r="X49" s="46" t="b">
        <f>Table014[[#This Row],[ĐG FAST]]=Table014[[#This Row],[ĐƠN GIÁ]]</f>
        <v>1</v>
      </c>
      <c r="Y49" s="47" t="b">
        <f>Table014[[#This Row],[THÀNH TIỀN FAST]]=Table014[[#This Row],[THÀNH TIỀN]]</f>
        <v>1</v>
      </c>
      <c r="Z49" s="48"/>
    </row>
    <row r="50" spans="1:26" ht="15" x14ac:dyDescent="0.2">
      <c r="A50" s="1"/>
      <c r="B50" s="2" t="s">
        <v>355</v>
      </c>
      <c r="C50" s="42"/>
      <c r="D50" s="2" t="s">
        <v>518</v>
      </c>
      <c r="E50" s="43"/>
      <c r="F50" s="43"/>
      <c r="G50" s="43"/>
      <c r="H50" s="43"/>
      <c r="I50" s="2" t="s">
        <v>50</v>
      </c>
      <c r="J50" s="2" t="s">
        <v>17</v>
      </c>
      <c r="K50" s="3">
        <v>5</v>
      </c>
      <c r="L50" s="4">
        <v>45000</v>
      </c>
      <c r="M50" s="4">
        <f t="shared" si="0"/>
        <v>225000</v>
      </c>
      <c r="N50" s="21" t="str">
        <f>VLOOKUP(I50,'MÃ '!$A$2:$E$1048576,4,0)</f>
        <v>NL300096</v>
      </c>
      <c r="O50" s="21" t="str">
        <f>VLOOKUP(I50,'MÃ '!$A$2:$E$1048576,5,0)</f>
        <v>Nấm kim châm tươi</v>
      </c>
      <c r="P50" s="21" t="str">
        <f t="shared" si="1"/>
        <v>TSG06</v>
      </c>
      <c r="Q50" s="21" t="str">
        <f>DAY(Table014[[#This Row],[NGÀY]])&amp;Table014[[#This Row],[TSG06]]&amp;Table014[[#This Row],[MÃ FAST]]</f>
        <v>2TSG06NL300096</v>
      </c>
      <c r="R50" s="21" t="str">
        <f>COUNTIF($Q$7:Q50,Q50)&amp;Q50</f>
        <v>12TSG06NL300096</v>
      </c>
      <c r="S50" s="44">
        <f>IFERROR(VLOOKUP(R50,Table1[[ct2]:[Số lượng]],13,0),0)</f>
        <v>5</v>
      </c>
      <c r="T50" s="45">
        <f>IFERROR(VLOOKUP(R50,Table1[[ct2]:[Giá]],14,0),Table014[[#This Row],[ĐƠN GIÁ]])</f>
        <v>45000</v>
      </c>
      <c r="U50" s="45">
        <f t="shared" si="2"/>
        <v>225000</v>
      </c>
      <c r="V50" s="32">
        <f t="shared" si="3"/>
        <v>0</v>
      </c>
      <c r="W50" s="45">
        <f>Table014[[#This Row],[THÀNH TIỀN FAST]]-Table014[[#This Row],[THÀNH TIỀN]]</f>
        <v>0</v>
      </c>
      <c r="X50" s="46" t="b">
        <f>Table014[[#This Row],[ĐG FAST]]=Table014[[#This Row],[ĐƠN GIÁ]]</f>
        <v>1</v>
      </c>
      <c r="Y50" s="47" t="b">
        <f>Table014[[#This Row],[THÀNH TIỀN FAST]]=Table014[[#This Row],[THÀNH TIỀN]]</f>
        <v>1</v>
      </c>
      <c r="Z50" s="48"/>
    </row>
    <row r="51" spans="1:26" ht="15" x14ac:dyDescent="0.2">
      <c r="A51" s="1"/>
      <c r="B51" s="2" t="s">
        <v>355</v>
      </c>
      <c r="C51" s="42"/>
      <c r="D51" s="2" t="s">
        <v>518</v>
      </c>
      <c r="E51" s="43"/>
      <c r="F51" s="43"/>
      <c r="G51" s="43"/>
      <c r="H51" s="43"/>
      <c r="I51" s="2" t="s">
        <v>38</v>
      </c>
      <c r="J51" s="2" t="s">
        <v>17</v>
      </c>
      <c r="K51" s="3">
        <v>5</v>
      </c>
      <c r="L51" s="4">
        <v>95000</v>
      </c>
      <c r="M51" s="4">
        <f t="shared" si="0"/>
        <v>475000</v>
      </c>
      <c r="N51" s="21" t="str">
        <f>VLOOKUP(I51,'MÃ '!$A$2:$E$1048576,4,0)</f>
        <v>NL300098</v>
      </c>
      <c r="O51" s="21" t="str">
        <f>VLOOKUP(I51,'MÃ '!$A$2:$E$1048576,5,0)</f>
        <v>Nấm Linh Chi trắng</v>
      </c>
      <c r="P51" s="21" t="str">
        <f t="shared" si="1"/>
        <v>TSG06</v>
      </c>
      <c r="Q51" s="21" t="str">
        <f>DAY(Table014[[#This Row],[NGÀY]])&amp;Table014[[#This Row],[TSG06]]&amp;Table014[[#This Row],[MÃ FAST]]</f>
        <v>2TSG06NL300098</v>
      </c>
      <c r="R51" s="21" t="str">
        <f>COUNTIF($Q$7:Q51,Q51)&amp;Q51</f>
        <v>12TSG06NL300098</v>
      </c>
      <c r="S51" s="44">
        <f>IFERROR(VLOOKUP(R51,Table1[[ct2]:[Số lượng]],13,0),0)</f>
        <v>5</v>
      </c>
      <c r="T51" s="45">
        <f>IFERROR(VLOOKUP(R51,Table1[[ct2]:[Giá]],14,0),Table014[[#This Row],[ĐƠN GIÁ]])</f>
        <v>95000</v>
      </c>
      <c r="U51" s="45">
        <f t="shared" si="2"/>
        <v>475000</v>
      </c>
      <c r="V51" s="32">
        <f t="shared" si="3"/>
        <v>0</v>
      </c>
      <c r="W51" s="45">
        <f>Table014[[#This Row],[THÀNH TIỀN FAST]]-Table014[[#This Row],[THÀNH TIỀN]]</f>
        <v>0</v>
      </c>
      <c r="X51" s="46" t="b">
        <f>Table014[[#This Row],[ĐG FAST]]=Table014[[#This Row],[ĐƠN GIÁ]]</f>
        <v>1</v>
      </c>
      <c r="Y51" s="47" t="b">
        <f>Table014[[#This Row],[THÀNH TIỀN FAST]]=Table014[[#This Row],[THÀNH TIỀN]]</f>
        <v>1</v>
      </c>
      <c r="Z51" s="48"/>
    </row>
    <row r="52" spans="1:26" ht="15" x14ac:dyDescent="0.2">
      <c r="A52" s="1"/>
      <c r="B52" s="2" t="s">
        <v>355</v>
      </c>
      <c r="C52" s="42"/>
      <c r="D52" s="2" t="s">
        <v>518</v>
      </c>
      <c r="E52" s="43"/>
      <c r="F52" s="43"/>
      <c r="G52" s="43"/>
      <c r="H52" s="43"/>
      <c r="I52" s="2" t="s">
        <v>39</v>
      </c>
      <c r="J52" s="2" t="s">
        <v>17</v>
      </c>
      <c r="K52" s="3">
        <v>1</v>
      </c>
      <c r="L52" s="4">
        <v>45000</v>
      </c>
      <c r="M52" s="4">
        <f t="shared" si="0"/>
        <v>45000</v>
      </c>
      <c r="N52" s="21" t="str">
        <f>VLOOKUP(I52,'MÃ '!$A$2:$E$1048576,4,0)</f>
        <v>NL300085</v>
      </c>
      <c r="O52" s="21" t="str">
        <f>VLOOKUP(I52,'MÃ '!$A$2:$E$1048576,5,0)</f>
        <v>Mùi ta ( Ngò rí )</v>
      </c>
      <c r="P52" s="21" t="str">
        <f t="shared" si="1"/>
        <v>TSG06</v>
      </c>
      <c r="Q52" s="21" t="str">
        <f>DAY(Table014[[#This Row],[NGÀY]])&amp;Table014[[#This Row],[TSG06]]&amp;Table014[[#This Row],[MÃ FAST]]</f>
        <v>2TSG06NL300085</v>
      </c>
      <c r="R52" s="21" t="str">
        <f>COUNTIF($Q$7:Q52,Q52)&amp;Q52</f>
        <v>12TSG06NL300085</v>
      </c>
      <c r="S52" s="44">
        <f>IFERROR(VLOOKUP(R52,Table1[[ct2]:[Số lượng]],13,0),0)</f>
        <v>1</v>
      </c>
      <c r="T52" s="45">
        <f>IFERROR(VLOOKUP(R52,Table1[[ct2]:[Giá]],14,0),Table014[[#This Row],[ĐƠN GIÁ]])</f>
        <v>45000</v>
      </c>
      <c r="U52" s="45">
        <f t="shared" si="2"/>
        <v>45000</v>
      </c>
      <c r="V52" s="32">
        <f t="shared" si="3"/>
        <v>0</v>
      </c>
      <c r="W52" s="45">
        <f>Table014[[#This Row],[THÀNH TIỀN FAST]]-Table014[[#This Row],[THÀNH TIỀN]]</f>
        <v>0</v>
      </c>
      <c r="X52" s="46" t="b">
        <f>Table014[[#This Row],[ĐG FAST]]=Table014[[#This Row],[ĐƠN GIÁ]]</f>
        <v>1</v>
      </c>
      <c r="Y52" s="47" t="b">
        <f>Table014[[#This Row],[THÀNH TIỀN FAST]]=Table014[[#This Row],[THÀNH TIỀN]]</f>
        <v>1</v>
      </c>
      <c r="Z52" s="48"/>
    </row>
    <row r="53" spans="1:26" ht="15" x14ac:dyDescent="0.2">
      <c r="A53" s="1"/>
      <c r="B53" s="2" t="s">
        <v>355</v>
      </c>
      <c r="C53" s="42"/>
      <c r="D53" s="2" t="s">
        <v>518</v>
      </c>
      <c r="E53" s="43"/>
      <c r="F53" s="43"/>
      <c r="G53" s="43"/>
      <c r="H53" s="43"/>
      <c r="I53" s="2" t="s">
        <v>40</v>
      </c>
      <c r="J53" s="2" t="s">
        <v>17</v>
      </c>
      <c r="K53" s="3">
        <v>1</v>
      </c>
      <c r="L53" s="4">
        <v>145000</v>
      </c>
      <c r="M53" s="4">
        <f t="shared" si="0"/>
        <v>145000</v>
      </c>
      <c r="N53" s="21" t="str">
        <f>VLOOKUP(I53,'MÃ '!$A$2:$E$1048576,4,0)</f>
        <v>NL300113</v>
      </c>
      <c r="O53" s="21" t="str">
        <f>VLOOKUP(I53,'MÃ '!$A$2:$E$1048576,5,0)</f>
        <v>Ớt hiểm đỏ</v>
      </c>
      <c r="P53" s="21" t="str">
        <f t="shared" si="1"/>
        <v>TSG06</v>
      </c>
      <c r="Q53" s="21" t="str">
        <f>DAY(Table014[[#This Row],[NGÀY]])&amp;Table014[[#This Row],[TSG06]]&amp;Table014[[#This Row],[MÃ FAST]]</f>
        <v>2TSG06NL300113</v>
      </c>
      <c r="R53" s="21" t="str">
        <f>COUNTIF($Q$7:Q53,Q53)&amp;Q53</f>
        <v>12TSG06NL300113</v>
      </c>
      <c r="S53" s="44">
        <f>IFERROR(VLOOKUP(R53,Table1[[ct2]:[Số lượng]],13,0),0)</f>
        <v>1</v>
      </c>
      <c r="T53" s="45">
        <f>IFERROR(VLOOKUP(R53,Table1[[ct2]:[Giá]],14,0),Table014[[#This Row],[ĐƠN GIÁ]])</f>
        <v>145000</v>
      </c>
      <c r="U53" s="45">
        <f t="shared" si="2"/>
        <v>145000</v>
      </c>
      <c r="V53" s="32">
        <f t="shared" si="3"/>
        <v>0</v>
      </c>
      <c r="W53" s="45">
        <f>Table014[[#This Row],[THÀNH TIỀN FAST]]-Table014[[#This Row],[THÀNH TIỀN]]</f>
        <v>0</v>
      </c>
      <c r="X53" s="46" t="b">
        <f>Table014[[#This Row],[ĐG FAST]]=Table014[[#This Row],[ĐƠN GIÁ]]</f>
        <v>1</v>
      </c>
      <c r="Y53" s="47" t="b">
        <f>Table014[[#This Row],[THÀNH TIỀN FAST]]=Table014[[#This Row],[THÀNH TIỀN]]</f>
        <v>1</v>
      </c>
      <c r="Z53" s="48"/>
    </row>
    <row r="54" spans="1:26" ht="15" x14ac:dyDescent="0.2">
      <c r="A54" s="1"/>
      <c r="B54" s="2" t="s">
        <v>355</v>
      </c>
      <c r="C54" s="42"/>
      <c r="D54" s="2" t="s">
        <v>518</v>
      </c>
      <c r="E54" s="43"/>
      <c r="F54" s="43"/>
      <c r="G54" s="43"/>
      <c r="H54" s="43"/>
      <c r="I54" s="2" t="s">
        <v>41</v>
      </c>
      <c r="J54" s="2" t="s">
        <v>17</v>
      </c>
      <c r="K54" s="3">
        <v>8</v>
      </c>
      <c r="L54" s="4">
        <v>21000</v>
      </c>
      <c r="M54" s="4">
        <f t="shared" si="0"/>
        <v>168000</v>
      </c>
      <c r="N54" s="21" t="str">
        <f>VLOOKUP(I54,'MÃ '!$A$2:$E$1048576,4,0)</f>
        <v>NL300119</v>
      </c>
      <c r="O54" s="21" t="str">
        <f>VLOOKUP(I54,'MÃ '!$A$2:$E$1048576,5,0)</f>
        <v>Quất ( Tắc trái )</v>
      </c>
      <c r="P54" s="21" t="str">
        <f t="shared" si="1"/>
        <v>TSG06</v>
      </c>
      <c r="Q54" s="21" t="str">
        <f>DAY(Table014[[#This Row],[NGÀY]])&amp;Table014[[#This Row],[TSG06]]&amp;Table014[[#This Row],[MÃ FAST]]</f>
        <v>2TSG06NL300119</v>
      </c>
      <c r="R54" s="21" t="str">
        <f>COUNTIF($Q$7:Q54,Q54)&amp;Q54</f>
        <v>12TSG06NL300119</v>
      </c>
      <c r="S54" s="44">
        <f>IFERROR(VLOOKUP(R54,Table1[[ct2]:[Số lượng]],13,0),0)</f>
        <v>8</v>
      </c>
      <c r="T54" s="45">
        <f>IFERROR(VLOOKUP(R54,Table1[[ct2]:[Giá]],14,0),Table014[[#This Row],[ĐƠN GIÁ]])</f>
        <v>21000</v>
      </c>
      <c r="U54" s="45">
        <f t="shared" si="2"/>
        <v>168000</v>
      </c>
      <c r="V54" s="32">
        <f t="shared" si="3"/>
        <v>0</v>
      </c>
      <c r="W54" s="45">
        <f>Table014[[#This Row],[THÀNH TIỀN FAST]]-Table014[[#This Row],[THÀNH TIỀN]]</f>
        <v>0</v>
      </c>
      <c r="X54" s="46" t="b">
        <f>Table014[[#This Row],[ĐG FAST]]=Table014[[#This Row],[ĐƠN GIÁ]]</f>
        <v>1</v>
      </c>
      <c r="Y54" s="47" t="b">
        <f>Table014[[#This Row],[THÀNH TIỀN FAST]]=Table014[[#This Row],[THÀNH TIỀN]]</f>
        <v>1</v>
      </c>
      <c r="Z54" s="48"/>
    </row>
    <row r="55" spans="1:26" ht="15" x14ac:dyDescent="0.2">
      <c r="A55" s="1"/>
      <c r="B55" s="2" t="s">
        <v>355</v>
      </c>
      <c r="C55" s="42"/>
      <c r="D55" s="2" t="s">
        <v>518</v>
      </c>
      <c r="E55" s="43"/>
      <c r="F55" s="43"/>
      <c r="G55" s="43"/>
      <c r="H55" s="43"/>
      <c r="I55" s="2" t="s">
        <v>42</v>
      </c>
      <c r="J55" s="2" t="s">
        <v>17</v>
      </c>
      <c r="K55" s="3">
        <v>3.7</v>
      </c>
      <c r="L55" s="4">
        <v>38000</v>
      </c>
      <c r="M55" s="4">
        <f t="shared" si="0"/>
        <v>140600</v>
      </c>
      <c r="N55" s="21" t="str">
        <f>VLOOKUP(I55,'MÃ '!$A$2:$E$1048576,4,0)</f>
        <v>NL300018</v>
      </c>
      <c r="O55" s="21" t="str">
        <f>VLOOKUP(I55,'MÃ '!$A$2:$E$1048576,5,0)</f>
        <v>Cải cúc</v>
      </c>
      <c r="P55" s="21" t="str">
        <f t="shared" si="1"/>
        <v>TSG06</v>
      </c>
      <c r="Q55" s="21" t="str">
        <f>DAY(Table014[[#This Row],[NGÀY]])&amp;Table014[[#This Row],[TSG06]]&amp;Table014[[#This Row],[MÃ FAST]]</f>
        <v>2TSG06NL300018</v>
      </c>
      <c r="R55" s="21" t="str">
        <f>COUNTIF($Q$7:Q55,Q55)&amp;Q55</f>
        <v>12TSG06NL300018</v>
      </c>
      <c r="S55" s="44">
        <f>IFERROR(VLOOKUP(R55,Table1[[ct2]:[Số lượng]],13,0),0)</f>
        <v>3.7</v>
      </c>
      <c r="T55" s="45">
        <f>IFERROR(VLOOKUP(R55,Table1[[ct2]:[Giá]],14,0),Table014[[#This Row],[ĐƠN GIÁ]])</f>
        <v>38000</v>
      </c>
      <c r="U55" s="45">
        <f t="shared" si="2"/>
        <v>140600</v>
      </c>
      <c r="V55" s="32">
        <f t="shared" si="3"/>
        <v>0</v>
      </c>
      <c r="W55" s="45">
        <f>Table014[[#This Row],[THÀNH TIỀN FAST]]-Table014[[#This Row],[THÀNH TIỀN]]</f>
        <v>0</v>
      </c>
      <c r="X55" s="46" t="b">
        <f>Table014[[#This Row],[ĐG FAST]]=Table014[[#This Row],[ĐƠN GIÁ]]</f>
        <v>1</v>
      </c>
      <c r="Y55" s="47" t="b">
        <f>Table014[[#This Row],[THÀNH TIỀN FAST]]=Table014[[#This Row],[THÀNH TIỀN]]</f>
        <v>1</v>
      </c>
      <c r="Z55" s="48"/>
    </row>
    <row r="56" spans="1:26" ht="15" x14ac:dyDescent="0.2">
      <c r="A56" s="1"/>
      <c r="B56" s="2" t="s">
        <v>355</v>
      </c>
      <c r="C56" s="42"/>
      <c r="D56" s="2" t="s">
        <v>518</v>
      </c>
      <c r="E56" s="43"/>
      <c r="F56" s="43"/>
      <c r="G56" s="43"/>
      <c r="H56" s="43"/>
      <c r="I56" s="2" t="s">
        <v>43</v>
      </c>
      <c r="J56" s="2" t="s">
        <v>17</v>
      </c>
      <c r="K56" s="3">
        <v>2</v>
      </c>
      <c r="L56" s="4">
        <v>50000</v>
      </c>
      <c r="M56" s="4">
        <f t="shared" si="0"/>
        <v>100000</v>
      </c>
      <c r="N56" s="21" t="str">
        <f>VLOOKUP(I56,'MÃ '!$A$2:$E$1048576,4,0)</f>
        <v>NL300142</v>
      </c>
      <c r="O56" s="21" t="str">
        <f>VLOOKUP(I56,'MÃ '!$A$2:$E$1048576,5,0)</f>
        <v>Tỏi bóc</v>
      </c>
      <c r="P56" s="21" t="str">
        <f t="shared" si="1"/>
        <v>TSG06</v>
      </c>
      <c r="Q56" s="21" t="str">
        <f>DAY(Table014[[#This Row],[NGÀY]])&amp;Table014[[#This Row],[TSG06]]&amp;Table014[[#This Row],[MÃ FAST]]</f>
        <v>2TSG06NL300142</v>
      </c>
      <c r="R56" s="21" t="str">
        <f>COUNTIF($Q$7:Q56,Q56)&amp;Q56</f>
        <v>12TSG06NL300142</v>
      </c>
      <c r="S56" s="44">
        <f>IFERROR(VLOOKUP(R56,Table1[[ct2]:[Số lượng]],13,0),0)</f>
        <v>2</v>
      </c>
      <c r="T56" s="45">
        <f>IFERROR(VLOOKUP(R56,Table1[[ct2]:[Giá]],14,0),Table014[[#This Row],[ĐƠN GIÁ]])</f>
        <v>50000</v>
      </c>
      <c r="U56" s="45">
        <f t="shared" si="2"/>
        <v>100000</v>
      </c>
      <c r="V56" s="32">
        <f t="shared" si="3"/>
        <v>0</v>
      </c>
      <c r="W56" s="45">
        <f>Table014[[#This Row],[THÀNH TIỀN FAST]]-Table014[[#This Row],[THÀNH TIỀN]]</f>
        <v>0</v>
      </c>
      <c r="X56" s="46" t="b">
        <f>Table014[[#This Row],[ĐG FAST]]=Table014[[#This Row],[ĐƠN GIÁ]]</f>
        <v>1</v>
      </c>
      <c r="Y56" s="47" t="b">
        <f>Table014[[#This Row],[THÀNH TIỀN FAST]]=Table014[[#This Row],[THÀNH TIỀN]]</f>
        <v>1</v>
      </c>
      <c r="Z56" s="48"/>
    </row>
    <row r="57" spans="1:26" ht="15" x14ac:dyDescent="0.2">
      <c r="A57" s="1"/>
      <c r="B57" s="2" t="s">
        <v>355</v>
      </c>
      <c r="C57" s="42"/>
      <c r="D57" s="2" t="s">
        <v>518</v>
      </c>
      <c r="E57" s="43"/>
      <c r="F57" s="43"/>
      <c r="G57" s="43"/>
      <c r="H57" s="43"/>
      <c r="I57" s="2" t="s">
        <v>44</v>
      </c>
      <c r="J57" s="2" t="s">
        <v>17</v>
      </c>
      <c r="K57" s="3">
        <v>5.7</v>
      </c>
      <c r="L57" s="4">
        <v>62000</v>
      </c>
      <c r="M57" s="4">
        <f t="shared" si="0"/>
        <v>353400</v>
      </c>
      <c r="N57" s="21" t="str">
        <f>VLOOKUP(I57,'MÃ '!$A$2:$E$1048576,4,0)</f>
        <v>NL300147</v>
      </c>
      <c r="O57" s="21" t="str">
        <f>VLOOKUP(I57,'MÃ '!$A$2:$E$1048576,5,0)</f>
        <v>Xà lách Roman</v>
      </c>
      <c r="P57" s="21" t="str">
        <f t="shared" si="1"/>
        <v>TSG06</v>
      </c>
      <c r="Q57" s="21" t="str">
        <f>DAY(Table014[[#This Row],[NGÀY]])&amp;Table014[[#This Row],[TSG06]]&amp;Table014[[#This Row],[MÃ FAST]]</f>
        <v>2TSG06NL300147</v>
      </c>
      <c r="R57" s="21" t="str">
        <f>COUNTIF($Q$7:Q57,Q57)&amp;Q57</f>
        <v>12TSG06NL300147</v>
      </c>
      <c r="S57" s="44">
        <f>IFERROR(VLOOKUP(R57,Table1[[ct2]:[Số lượng]],13,0),0)</f>
        <v>5.7</v>
      </c>
      <c r="T57" s="45">
        <f>IFERROR(VLOOKUP(R57,Table1[[ct2]:[Giá]],14,0),Table014[[#This Row],[ĐƠN GIÁ]])</f>
        <v>62000</v>
      </c>
      <c r="U57" s="45">
        <f t="shared" si="2"/>
        <v>353400</v>
      </c>
      <c r="V57" s="32">
        <f t="shared" si="3"/>
        <v>0</v>
      </c>
      <c r="W57" s="45">
        <f>Table014[[#This Row],[THÀNH TIỀN FAST]]-Table014[[#This Row],[THÀNH TIỀN]]</f>
        <v>0</v>
      </c>
      <c r="X57" s="46" t="b">
        <f>Table014[[#This Row],[ĐG FAST]]=Table014[[#This Row],[ĐƠN GIÁ]]</f>
        <v>1</v>
      </c>
      <c r="Y57" s="47" t="b">
        <f>Table014[[#This Row],[THÀNH TIỀN FAST]]=Table014[[#This Row],[THÀNH TIỀN]]</f>
        <v>1</v>
      </c>
      <c r="Z57" s="48"/>
    </row>
    <row r="58" spans="1:26" ht="15" x14ac:dyDescent="0.2">
      <c r="A58" s="1"/>
      <c r="B58" s="2" t="s">
        <v>356</v>
      </c>
      <c r="C58" s="42"/>
      <c r="D58" s="2" t="s">
        <v>518</v>
      </c>
      <c r="E58" s="43"/>
      <c r="F58" s="43"/>
      <c r="G58" s="43"/>
      <c r="H58" s="43"/>
      <c r="I58" s="2" t="s">
        <v>14</v>
      </c>
      <c r="J58" s="2" t="s">
        <v>15</v>
      </c>
      <c r="K58" s="3">
        <v>8</v>
      </c>
      <c r="L58" s="4">
        <v>8500</v>
      </c>
      <c r="M58" s="4">
        <f t="shared" si="0"/>
        <v>68000</v>
      </c>
      <c r="N58" s="21" t="str">
        <f>VLOOKUP(I58,'MÃ '!$A$2:$E$1048576,4,0)</f>
        <v>NL300107</v>
      </c>
      <c r="O58" s="21" t="str">
        <f>VLOOKUP(I58,'MÃ '!$A$2:$E$1048576,5,0)</f>
        <v>Ngô ngọt ( Bắp trái)</v>
      </c>
      <c r="P58" s="21" t="str">
        <f t="shared" si="1"/>
        <v>TSG06</v>
      </c>
      <c r="Q58" s="21" t="str">
        <f>DAY(Table014[[#This Row],[NGÀY]])&amp;Table014[[#This Row],[TSG06]]&amp;Table014[[#This Row],[MÃ FAST]]</f>
        <v>3TSG06NL300107</v>
      </c>
      <c r="R58" s="21" t="str">
        <f>COUNTIF($Q$7:Q58,Q58)&amp;Q58</f>
        <v>13TSG06NL300107</v>
      </c>
      <c r="S58" s="44">
        <f>IFERROR(VLOOKUP(R58,Table1[[ct2]:[Số lượng]],13,0),0)</f>
        <v>8</v>
      </c>
      <c r="T58" s="45">
        <f>IFERROR(VLOOKUP(R58,Table1[[ct2]:[Giá]],14,0),Table014[[#This Row],[ĐƠN GIÁ]])</f>
        <v>8500</v>
      </c>
      <c r="U58" s="45">
        <f t="shared" si="2"/>
        <v>68000</v>
      </c>
      <c r="V58" s="32">
        <f t="shared" si="3"/>
        <v>0</v>
      </c>
      <c r="W58" s="45">
        <f>Table014[[#This Row],[THÀNH TIỀN FAST]]-Table014[[#This Row],[THÀNH TIỀN]]</f>
        <v>0</v>
      </c>
      <c r="X58" s="46" t="b">
        <f>Table014[[#This Row],[ĐG FAST]]=Table014[[#This Row],[ĐƠN GIÁ]]</f>
        <v>1</v>
      </c>
      <c r="Y58" s="47" t="b">
        <f>Table014[[#This Row],[THÀNH TIỀN FAST]]=Table014[[#This Row],[THÀNH TIỀN]]</f>
        <v>1</v>
      </c>
      <c r="Z58" s="48"/>
    </row>
    <row r="59" spans="1:26" ht="15" x14ac:dyDescent="0.2">
      <c r="A59" s="1"/>
      <c r="B59" s="2" t="s">
        <v>356</v>
      </c>
      <c r="C59" s="42"/>
      <c r="D59" s="2" t="s">
        <v>518</v>
      </c>
      <c r="E59" s="43"/>
      <c r="F59" s="43"/>
      <c r="G59" s="43"/>
      <c r="H59" s="43"/>
      <c r="I59" s="2" t="s">
        <v>18</v>
      </c>
      <c r="J59" s="2" t="s">
        <v>17</v>
      </c>
      <c r="K59" s="3">
        <v>4</v>
      </c>
      <c r="L59" s="4">
        <v>45000</v>
      </c>
      <c r="M59" s="4">
        <f t="shared" si="0"/>
        <v>180000</v>
      </c>
      <c r="N59" s="21" t="str">
        <f>VLOOKUP(I59,'MÃ '!$A$2:$E$1048576,4,0)</f>
        <v>NL300203</v>
      </c>
      <c r="O59" s="21" t="str">
        <f>VLOOKUP(I59,'MÃ '!$A$2:$E$1048576,5,0)</f>
        <v>Cải bó xôi</v>
      </c>
      <c r="P59" s="21" t="str">
        <f t="shared" si="1"/>
        <v>TSG06</v>
      </c>
      <c r="Q59" s="21" t="str">
        <f>DAY(Table014[[#This Row],[NGÀY]])&amp;Table014[[#This Row],[TSG06]]&amp;Table014[[#This Row],[MÃ FAST]]</f>
        <v>3TSG06NL300203</v>
      </c>
      <c r="R59" s="21" t="str">
        <f>COUNTIF($Q$7:Q59,Q59)&amp;Q59</f>
        <v>13TSG06NL300203</v>
      </c>
      <c r="S59" s="44">
        <f>IFERROR(VLOOKUP(R59,Table1[[ct2]:[Số lượng]],13,0),0)</f>
        <v>3.8</v>
      </c>
      <c r="T59" s="45">
        <f>IFERROR(VLOOKUP(R59,Table1[[ct2]:[Giá]],14,0),Table014[[#This Row],[ĐƠN GIÁ]])</f>
        <v>45000</v>
      </c>
      <c r="U59" s="45">
        <f t="shared" si="2"/>
        <v>171000</v>
      </c>
      <c r="V59" s="32">
        <f t="shared" si="3"/>
        <v>-0.20000000000000018</v>
      </c>
      <c r="W59" s="45">
        <f>Table014[[#This Row],[THÀNH TIỀN FAST]]-Table014[[#This Row],[THÀNH TIỀN]]</f>
        <v>-9000</v>
      </c>
      <c r="X59" s="46" t="b">
        <f>Table014[[#This Row],[ĐG FAST]]=Table014[[#This Row],[ĐƠN GIÁ]]</f>
        <v>1</v>
      </c>
      <c r="Y59" s="47" t="b">
        <f>Table014[[#This Row],[THÀNH TIỀN FAST]]=Table014[[#This Row],[THÀNH TIỀN]]</f>
        <v>0</v>
      </c>
      <c r="Z59" s="48"/>
    </row>
    <row r="60" spans="1:26" ht="15" x14ac:dyDescent="0.2">
      <c r="A60" s="1"/>
      <c r="B60" s="2" t="s">
        <v>356</v>
      </c>
      <c r="C60" s="42"/>
      <c r="D60" s="2" t="s">
        <v>518</v>
      </c>
      <c r="E60" s="43"/>
      <c r="F60" s="43"/>
      <c r="G60" s="43"/>
      <c r="H60" s="43"/>
      <c r="I60" s="2" t="s">
        <v>19</v>
      </c>
      <c r="J60" s="2" t="s">
        <v>17</v>
      </c>
      <c r="K60" s="3">
        <v>1</v>
      </c>
      <c r="L60" s="4">
        <v>50000</v>
      </c>
      <c r="M60" s="4">
        <f t="shared" si="0"/>
        <v>50000</v>
      </c>
      <c r="N60" s="21" t="str">
        <f>VLOOKUP(I60,'MÃ '!$A$2:$E$1048576,4,0)</f>
        <v>NL300013</v>
      </c>
      <c r="O60" s="21" t="str">
        <f>VLOOKUP(I60,'MÃ '!$A$2:$E$1048576,5,0)</f>
        <v>Cà chua</v>
      </c>
      <c r="P60" s="21" t="str">
        <f t="shared" si="1"/>
        <v>TSG06</v>
      </c>
      <c r="Q60" s="21" t="str">
        <f>DAY(Table014[[#This Row],[NGÀY]])&amp;Table014[[#This Row],[TSG06]]&amp;Table014[[#This Row],[MÃ FAST]]</f>
        <v>3TSG06NL300013</v>
      </c>
      <c r="R60" s="21" t="str">
        <f>COUNTIF($Q$7:Q60,Q60)&amp;Q60</f>
        <v>13TSG06NL300013</v>
      </c>
      <c r="S60" s="44">
        <f>IFERROR(VLOOKUP(R60,Table1[[ct2]:[Số lượng]],13,0),0)</f>
        <v>1</v>
      </c>
      <c r="T60" s="45">
        <f>IFERROR(VLOOKUP(R60,Table1[[ct2]:[Giá]],14,0),Table014[[#This Row],[ĐƠN GIÁ]])</f>
        <v>50000</v>
      </c>
      <c r="U60" s="45">
        <f t="shared" si="2"/>
        <v>50000</v>
      </c>
      <c r="V60" s="32">
        <f t="shared" si="3"/>
        <v>0</v>
      </c>
      <c r="W60" s="45">
        <f>Table014[[#This Row],[THÀNH TIỀN FAST]]-Table014[[#This Row],[THÀNH TIỀN]]</f>
        <v>0</v>
      </c>
      <c r="X60" s="46" t="b">
        <f>Table014[[#This Row],[ĐG FAST]]=Table014[[#This Row],[ĐƠN GIÁ]]</f>
        <v>1</v>
      </c>
      <c r="Y60" s="47" t="b">
        <f>Table014[[#This Row],[THÀNH TIỀN FAST]]=Table014[[#This Row],[THÀNH TIỀN]]</f>
        <v>1</v>
      </c>
      <c r="Z60" s="48"/>
    </row>
    <row r="61" spans="1:26" ht="15" x14ac:dyDescent="0.2">
      <c r="A61" s="1"/>
      <c r="B61" s="2" t="s">
        <v>356</v>
      </c>
      <c r="C61" s="42"/>
      <c r="D61" s="2" t="s">
        <v>518</v>
      </c>
      <c r="E61" s="43"/>
      <c r="F61" s="43"/>
      <c r="G61" s="43"/>
      <c r="H61" s="43"/>
      <c r="I61" s="2" t="s">
        <v>20</v>
      </c>
      <c r="J61" s="2" t="s">
        <v>17</v>
      </c>
      <c r="K61" s="3">
        <v>12.5</v>
      </c>
      <c r="L61" s="4">
        <v>18000</v>
      </c>
      <c r="M61" s="4">
        <f t="shared" si="0"/>
        <v>225000</v>
      </c>
      <c r="N61" s="21" t="str">
        <f>VLOOKUP(I61,'MÃ '!$A$2:$E$1048576,4,0)</f>
        <v>NL300022</v>
      </c>
      <c r="O61" s="21" t="str">
        <f>VLOOKUP(I61,'MÃ '!$A$2:$E$1048576,5,0)</f>
        <v>Cải thảo</v>
      </c>
      <c r="P61" s="21" t="str">
        <f t="shared" si="1"/>
        <v>TSG06</v>
      </c>
      <c r="Q61" s="21" t="str">
        <f>DAY(Table014[[#This Row],[NGÀY]])&amp;Table014[[#This Row],[TSG06]]&amp;Table014[[#This Row],[MÃ FAST]]</f>
        <v>3TSG06NL300022</v>
      </c>
      <c r="R61" s="21" t="str">
        <f>COUNTIF($Q$7:Q61,Q61)&amp;Q61</f>
        <v>13TSG06NL300022</v>
      </c>
      <c r="S61" s="44">
        <f>IFERROR(VLOOKUP(R61,Table1[[ct2]:[Số lượng]],13,0),0)</f>
        <v>12.5</v>
      </c>
      <c r="T61" s="45">
        <f>IFERROR(VLOOKUP(R61,Table1[[ct2]:[Giá]],14,0),Table014[[#This Row],[ĐƠN GIÁ]])</f>
        <v>18000</v>
      </c>
      <c r="U61" s="45">
        <f t="shared" si="2"/>
        <v>225000</v>
      </c>
      <c r="V61" s="32">
        <f t="shared" si="3"/>
        <v>0</v>
      </c>
      <c r="W61" s="45">
        <f>Table014[[#This Row],[THÀNH TIỀN FAST]]-Table014[[#This Row],[THÀNH TIỀN]]</f>
        <v>0</v>
      </c>
      <c r="X61" s="46" t="b">
        <f>Table014[[#This Row],[ĐG FAST]]=Table014[[#This Row],[ĐƠN GIÁ]]</f>
        <v>1</v>
      </c>
      <c r="Y61" s="47" t="b">
        <f>Table014[[#This Row],[THÀNH TIỀN FAST]]=Table014[[#This Row],[THÀNH TIỀN]]</f>
        <v>1</v>
      </c>
      <c r="Z61" s="48"/>
    </row>
    <row r="62" spans="1:26" ht="15" x14ac:dyDescent="0.2">
      <c r="A62" s="1"/>
      <c r="B62" s="2" t="s">
        <v>356</v>
      </c>
      <c r="C62" s="42"/>
      <c r="D62" s="2" t="s">
        <v>518</v>
      </c>
      <c r="E62" s="43"/>
      <c r="F62" s="43"/>
      <c r="G62" s="43"/>
      <c r="H62" s="43"/>
      <c r="I62" s="2" t="s">
        <v>21</v>
      </c>
      <c r="J62" s="2" t="s">
        <v>17</v>
      </c>
      <c r="K62" s="3">
        <v>0.3</v>
      </c>
      <c r="L62" s="4">
        <v>75000</v>
      </c>
      <c r="M62" s="4">
        <f t="shared" si="0"/>
        <v>22500</v>
      </c>
      <c r="N62" s="21" t="str">
        <f>VLOOKUP(I62,'MÃ '!$A$2:$E$1048576,4,0)</f>
        <v>NL600067</v>
      </c>
      <c r="O62" s="21" t="str">
        <f>VLOOKUP(I62,'MÃ '!$A$2:$E$1048576,5,0)</f>
        <v>Cam vàng</v>
      </c>
      <c r="P62" s="21" t="str">
        <f t="shared" si="1"/>
        <v>TSG06</v>
      </c>
      <c r="Q62" s="21" t="str">
        <f>DAY(Table014[[#This Row],[NGÀY]])&amp;Table014[[#This Row],[TSG06]]&amp;Table014[[#This Row],[MÃ FAST]]</f>
        <v>3TSG06NL600067</v>
      </c>
      <c r="R62" s="21" t="str">
        <f>COUNTIF($Q$7:Q62,Q62)&amp;Q62</f>
        <v>13TSG06NL600067</v>
      </c>
      <c r="S62" s="44">
        <f>IFERROR(VLOOKUP(R62,Table1[[ct2]:[Số lượng]],13,0),0)</f>
        <v>0.3</v>
      </c>
      <c r="T62" s="45">
        <f>IFERROR(VLOOKUP(R62,Table1[[ct2]:[Giá]],14,0),Table014[[#This Row],[ĐƠN GIÁ]])</f>
        <v>75000</v>
      </c>
      <c r="U62" s="45">
        <f t="shared" si="2"/>
        <v>22500</v>
      </c>
      <c r="V62" s="32">
        <f t="shared" si="3"/>
        <v>0</v>
      </c>
      <c r="W62" s="45">
        <f>Table014[[#This Row],[THÀNH TIỀN FAST]]-Table014[[#This Row],[THÀNH TIỀN]]</f>
        <v>0</v>
      </c>
      <c r="X62" s="46" t="b">
        <f>Table014[[#This Row],[ĐG FAST]]=Table014[[#This Row],[ĐƠN GIÁ]]</f>
        <v>1</v>
      </c>
      <c r="Y62" s="47" t="b">
        <f>Table014[[#This Row],[THÀNH TIỀN FAST]]=Table014[[#This Row],[THÀNH TIỀN]]</f>
        <v>1</v>
      </c>
      <c r="Z62" s="48"/>
    </row>
    <row r="63" spans="1:26" ht="15" x14ac:dyDescent="0.2">
      <c r="A63" s="1"/>
      <c r="B63" s="2" t="s">
        <v>356</v>
      </c>
      <c r="C63" s="42"/>
      <c r="D63" s="2" t="s">
        <v>518</v>
      </c>
      <c r="E63" s="43"/>
      <c r="F63" s="43"/>
      <c r="G63" s="43"/>
      <c r="H63" s="43"/>
      <c r="I63" s="2" t="s">
        <v>22</v>
      </c>
      <c r="J63" s="2" t="s">
        <v>17</v>
      </c>
      <c r="K63" s="3">
        <v>0.2</v>
      </c>
      <c r="L63" s="4">
        <v>34000</v>
      </c>
      <c r="M63" s="4">
        <f t="shared" si="0"/>
        <v>6800</v>
      </c>
      <c r="N63" s="21" t="str">
        <f>VLOOKUP(I63,'MÃ '!$A$2:$E$1048576,4,0)</f>
        <v>NL300030</v>
      </c>
      <c r="O63" s="21" t="str">
        <f>VLOOKUP(I63,'MÃ '!$A$2:$E$1048576,5,0)</f>
        <v>Chanh dây (chanh leo)</v>
      </c>
      <c r="P63" s="21" t="str">
        <f t="shared" si="1"/>
        <v>TSG06</v>
      </c>
      <c r="Q63" s="21" t="str">
        <f>DAY(Table014[[#This Row],[NGÀY]])&amp;Table014[[#This Row],[TSG06]]&amp;Table014[[#This Row],[MÃ FAST]]</f>
        <v>3TSG06NL300030</v>
      </c>
      <c r="R63" s="21" t="str">
        <f>COUNTIF($Q$7:Q63,Q63)&amp;Q63</f>
        <v>13TSG06NL300030</v>
      </c>
      <c r="S63" s="44">
        <f>IFERROR(VLOOKUP(R63,Table1[[ct2]:[Số lượng]],13,0),0)</f>
        <v>0.2</v>
      </c>
      <c r="T63" s="45">
        <f>IFERROR(VLOOKUP(R63,Table1[[ct2]:[Giá]],14,0),Table014[[#This Row],[ĐƠN GIÁ]])</f>
        <v>34000</v>
      </c>
      <c r="U63" s="45">
        <f t="shared" si="2"/>
        <v>6800</v>
      </c>
      <c r="V63" s="32">
        <f t="shared" si="3"/>
        <v>0</v>
      </c>
      <c r="W63" s="45">
        <f>Table014[[#This Row],[THÀNH TIỀN FAST]]-Table014[[#This Row],[THÀNH TIỀN]]</f>
        <v>0</v>
      </c>
      <c r="X63" s="46" t="b">
        <f>Table014[[#This Row],[ĐG FAST]]=Table014[[#This Row],[ĐƠN GIÁ]]</f>
        <v>1</v>
      </c>
      <c r="Y63" s="47" t="b">
        <f>Table014[[#This Row],[THÀNH TIỀN FAST]]=Table014[[#This Row],[THÀNH TIỀN]]</f>
        <v>1</v>
      </c>
      <c r="Z63" s="48"/>
    </row>
    <row r="64" spans="1:26" ht="15" x14ac:dyDescent="0.2">
      <c r="A64" s="1"/>
      <c r="B64" s="2" t="s">
        <v>356</v>
      </c>
      <c r="C64" s="42"/>
      <c r="D64" s="2" t="s">
        <v>518</v>
      </c>
      <c r="E64" s="43"/>
      <c r="F64" s="43"/>
      <c r="G64" s="43"/>
      <c r="H64" s="43"/>
      <c r="I64" s="2" t="s">
        <v>24</v>
      </c>
      <c r="J64" s="2" t="s">
        <v>17</v>
      </c>
      <c r="K64" s="3">
        <v>0.5</v>
      </c>
      <c r="L64" s="4">
        <v>47000</v>
      </c>
      <c r="M64" s="4">
        <f t="shared" si="0"/>
        <v>23500</v>
      </c>
      <c r="N64" s="21" t="str">
        <f>VLOOKUP(I64,'MÃ '!$A$2:$E$1048576,4,0)</f>
        <v>NL300036</v>
      </c>
      <c r="O64" s="21" t="str">
        <f>VLOOKUP(I64,'MÃ '!$A$2:$E$1048576,5,0)</f>
        <v>Củ sen</v>
      </c>
      <c r="P64" s="21" t="str">
        <f t="shared" si="1"/>
        <v>TSG06</v>
      </c>
      <c r="Q64" s="21" t="str">
        <f>DAY(Table014[[#This Row],[NGÀY]])&amp;Table014[[#This Row],[TSG06]]&amp;Table014[[#This Row],[MÃ FAST]]</f>
        <v>3TSG06NL300036</v>
      </c>
      <c r="R64" s="21" t="str">
        <f>COUNTIF($Q$7:Q64,Q64)&amp;Q64</f>
        <v>13TSG06NL300036</v>
      </c>
      <c r="S64" s="44">
        <f>IFERROR(VLOOKUP(R64,Table1[[ct2]:[Số lượng]],13,0),0)</f>
        <v>0.5</v>
      </c>
      <c r="T64" s="45">
        <f>IFERROR(VLOOKUP(R64,Table1[[ct2]:[Giá]],14,0),Table014[[#This Row],[ĐƠN GIÁ]])</f>
        <v>47000</v>
      </c>
      <c r="U64" s="45">
        <f t="shared" si="2"/>
        <v>23500</v>
      </c>
      <c r="V64" s="32">
        <f t="shared" si="3"/>
        <v>0</v>
      </c>
      <c r="W64" s="45">
        <f>Table014[[#This Row],[THÀNH TIỀN FAST]]-Table014[[#This Row],[THÀNH TIỀN]]</f>
        <v>0</v>
      </c>
      <c r="X64" s="46" t="b">
        <f>Table014[[#This Row],[ĐG FAST]]=Table014[[#This Row],[ĐƠN GIÁ]]</f>
        <v>1</v>
      </c>
      <c r="Y64" s="47" t="b">
        <f>Table014[[#This Row],[THÀNH TIỀN FAST]]=Table014[[#This Row],[THÀNH TIỀN]]</f>
        <v>1</v>
      </c>
      <c r="Z64" s="48"/>
    </row>
    <row r="65" spans="1:26" ht="15" x14ac:dyDescent="0.2">
      <c r="A65" s="1"/>
      <c r="B65" s="2" t="s">
        <v>356</v>
      </c>
      <c r="C65" s="42"/>
      <c r="D65" s="2" t="s">
        <v>518</v>
      </c>
      <c r="E65" s="43"/>
      <c r="F65" s="43"/>
      <c r="G65" s="43"/>
      <c r="H65" s="43"/>
      <c r="I65" s="2" t="s">
        <v>25</v>
      </c>
      <c r="J65" s="2" t="s">
        <v>17</v>
      </c>
      <c r="K65" s="3">
        <v>25.5</v>
      </c>
      <c r="L65" s="4">
        <v>18000</v>
      </c>
      <c r="M65" s="4">
        <f t="shared" si="0"/>
        <v>459000</v>
      </c>
      <c r="N65" s="21" t="str">
        <f>VLOOKUP(I65,'MÃ '!$A$2:$E$1048576,4,0)</f>
        <v>NL600004</v>
      </c>
      <c r="O65" s="21" t="str">
        <f>VLOOKUP(I65,'MÃ '!$A$2:$E$1048576,5,0)</f>
        <v>Dưa hấu</v>
      </c>
      <c r="P65" s="21" t="str">
        <f t="shared" si="1"/>
        <v>TSG06</v>
      </c>
      <c r="Q65" s="21" t="str">
        <f>DAY(Table014[[#This Row],[NGÀY]])&amp;Table014[[#This Row],[TSG06]]&amp;Table014[[#This Row],[MÃ FAST]]</f>
        <v>3TSG06NL600004</v>
      </c>
      <c r="R65" s="21" t="str">
        <f>COUNTIF($Q$7:Q65,Q65)&amp;Q65</f>
        <v>13TSG06NL600004</v>
      </c>
      <c r="S65" s="44">
        <f>IFERROR(VLOOKUP(R65,Table1[[ct2]:[Số lượng]],13,0),0)</f>
        <v>25.5</v>
      </c>
      <c r="T65" s="45">
        <f>IFERROR(VLOOKUP(R65,Table1[[ct2]:[Giá]],14,0),Table014[[#This Row],[ĐƠN GIÁ]])</f>
        <v>18000</v>
      </c>
      <c r="U65" s="45">
        <f t="shared" si="2"/>
        <v>459000</v>
      </c>
      <c r="V65" s="32">
        <f t="shared" si="3"/>
        <v>0</v>
      </c>
      <c r="W65" s="45">
        <f>Table014[[#This Row],[THÀNH TIỀN FAST]]-Table014[[#This Row],[THÀNH TIỀN]]</f>
        <v>0</v>
      </c>
      <c r="X65" s="46" t="b">
        <f>Table014[[#This Row],[ĐG FAST]]=Table014[[#This Row],[ĐƠN GIÁ]]</f>
        <v>1</v>
      </c>
      <c r="Y65" s="47" t="b">
        <f>Table014[[#This Row],[THÀNH TIỀN FAST]]=Table014[[#This Row],[THÀNH TIỀN]]</f>
        <v>1</v>
      </c>
      <c r="Z65" s="48"/>
    </row>
    <row r="66" spans="1:26" ht="15" x14ac:dyDescent="0.2">
      <c r="A66" s="1"/>
      <c r="B66" s="2" t="s">
        <v>356</v>
      </c>
      <c r="C66" s="42"/>
      <c r="D66" s="2" t="s">
        <v>518</v>
      </c>
      <c r="E66" s="43"/>
      <c r="F66" s="43"/>
      <c r="G66" s="43"/>
      <c r="H66" s="43"/>
      <c r="I66" s="2" t="s">
        <v>27</v>
      </c>
      <c r="J66" s="2" t="s">
        <v>17</v>
      </c>
      <c r="K66" s="3">
        <v>2</v>
      </c>
      <c r="L66" s="4">
        <v>55000</v>
      </c>
      <c r="M66" s="4">
        <f t="shared" si="0"/>
        <v>110000</v>
      </c>
      <c r="N66" s="21" t="str">
        <f>VLOOKUP(I66,'MÃ '!$A$2:$E$1048576,4,0)</f>
        <v>NL300058</v>
      </c>
      <c r="O66" s="21" t="str">
        <f>VLOOKUP(I66,'MÃ '!$A$2:$E$1048576,5,0)</f>
        <v>Hành lá</v>
      </c>
      <c r="P66" s="21" t="str">
        <f t="shared" si="1"/>
        <v>TSG06</v>
      </c>
      <c r="Q66" s="21" t="str">
        <f>DAY(Table014[[#This Row],[NGÀY]])&amp;Table014[[#This Row],[TSG06]]&amp;Table014[[#This Row],[MÃ FAST]]</f>
        <v>3TSG06NL300058</v>
      </c>
      <c r="R66" s="21" t="str">
        <f>COUNTIF($Q$7:Q66,Q66)&amp;Q66</f>
        <v>13TSG06NL300058</v>
      </c>
      <c r="S66" s="44">
        <f>IFERROR(VLOOKUP(R66,Table1[[ct2]:[Số lượng]],13,0),0)</f>
        <v>2</v>
      </c>
      <c r="T66" s="45">
        <f>IFERROR(VLOOKUP(R66,Table1[[ct2]:[Giá]],14,0),Table014[[#This Row],[ĐƠN GIÁ]])</f>
        <v>55000</v>
      </c>
      <c r="U66" s="45">
        <f t="shared" si="2"/>
        <v>110000</v>
      </c>
      <c r="V66" s="32">
        <f t="shared" si="3"/>
        <v>0</v>
      </c>
      <c r="W66" s="45">
        <f>Table014[[#This Row],[THÀNH TIỀN FAST]]-Table014[[#This Row],[THÀNH TIỀN]]</f>
        <v>0</v>
      </c>
      <c r="X66" s="46" t="b">
        <f>Table014[[#This Row],[ĐG FAST]]=Table014[[#This Row],[ĐƠN GIÁ]]</f>
        <v>1</v>
      </c>
      <c r="Y66" s="47" t="b">
        <f>Table014[[#This Row],[THÀNH TIỀN FAST]]=Table014[[#This Row],[THÀNH TIỀN]]</f>
        <v>1</v>
      </c>
      <c r="Z66" s="48"/>
    </row>
    <row r="67" spans="1:26" ht="15" x14ac:dyDescent="0.2">
      <c r="A67" s="1"/>
      <c r="B67" s="2" t="s">
        <v>356</v>
      </c>
      <c r="C67" s="42"/>
      <c r="D67" s="2" t="s">
        <v>518</v>
      </c>
      <c r="E67" s="43"/>
      <c r="F67" s="43"/>
      <c r="G67" s="43"/>
      <c r="H67" s="43"/>
      <c r="I67" s="2" t="s">
        <v>28</v>
      </c>
      <c r="J67" s="2" t="s">
        <v>29</v>
      </c>
      <c r="K67" s="3">
        <v>1</v>
      </c>
      <c r="L67" s="4">
        <v>80000</v>
      </c>
      <c r="M67" s="4">
        <f t="shared" si="0"/>
        <v>80000</v>
      </c>
      <c r="N67" s="21" t="str">
        <f>VLOOKUP(I67,'MÃ '!$A$2:$E$1048576,4,0)</f>
        <v>NL300218</v>
      </c>
      <c r="O67" s="21" t="str">
        <f>VLOOKUP(I67,'MÃ '!$A$2:$E$1048576,5,0)</f>
        <v>Hoa cúc (decor) bó</v>
      </c>
      <c r="P67" s="21" t="str">
        <f t="shared" si="1"/>
        <v>TSG06</v>
      </c>
      <c r="Q67" s="21" t="str">
        <f>DAY(Table014[[#This Row],[NGÀY]])&amp;Table014[[#This Row],[TSG06]]&amp;Table014[[#This Row],[MÃ FAST]]</f>
        <v>3TSG06NL300218</v>
      </c>
      <c r="R67" s="21" t="str">
        <f>COUNTIF($Q$7:Q67,Q67)&amp;Q67</f>
        <v>13TSG06NL300218</v>
      </c>
      <c r="S67" s="44">
        <f>IFERROR(VLOOKUP(R67,Table1[[ct2]:[Số lượng]],13,0),0)</f>
        <v>1</v>
      </c>
      <c r="T67" s="45">
        <f>IFERROR(VLOOKUP(R67,Table1[[ct2]:[Giá]],14,0),Table014[[#This Row],[ĐƠN GIÁ]])</f>
        <v>40000</v>
      </c>
      <c r="U67" s="45">
        <f t="shared" si="2"/>
        <v>40000</v>
      </c>
      <c r="V67" s="32">
        <f t="shared" si="3"/>
        <v>0</v>
      </c>
      <c r="W67" s="45">
        <f>Table014[[#This Row],[THÀNH TIỀN FAST]]-Table014[[#This Row],[THÀNH TIỀN]]</f>
        <v>-40000</v>
      </c>
      <c r="X67" s="46" t="b">
        <f>Table014[[#This Row],[ĐG FAST]]=Table014[[#This Row],[ĐƠN GIÁ]]</f>
        <v>0</v>
      </c>
      <c r="Y67" s="47" t="b">
        <f>Table014[[#This Row],[THÀNH TIỀN FAST]]=Table014[[#This Row],[THÀNH TIỀN]]</f>
        <v>0</v>
      </c>
      <c r="Z67" s="48"/>
    </row>
    <row r="68" spans="1:26" ht="15" x14ac:dyDescent="0.2">
      <c r="A68" s="1"/>
      <c r="B68" s="2" t="s">
        <v>356</v>
      </c>
      <c r="C68" s="42"/>
      <c r="D68" s="2" t="s">
        <v>518</v>
      </c>
      <c r="E68" s="43"/>
      <c r="F68" s="43"/>
      <c r="G68" s="43"/>
      <c r="H68" s="43"/>
      <c r="I68" s="2" t="s">
        <v>30</v>
      </c>
      <c r="J68" s="2" t="s">
        <v>17</v>
      </c>
      <c r="K68" s="3">
        <v>0.2</v>
      </c>
      <c r="L68" s="4">
        <v>65000</v>
      </c>
      <c r="M68" s="4">
        <f t="shared" si="0"/>
        <v>13000</v>
      </c>
      <c r="N68" s="21" t="str">
        <f>VLOOKUP(I68,'MÃ '!$A$2:$E$1048576,4,0)</f>
        <v>NL300062</v>
      </c>
      <c r="O68" s="21" t="str">
        <f>VLOOKUP(I68,'MÃ '!$A$2:$E$1048576,5,0)</f>
        <v>Húng Bạc Hà</v>
      </c>
      <c r="P68" s="21" t="str">
        <f t="shared" si="1"/>
        <v>TSG06</v>
      </c>
      <c r="Q68" s="21" t="str">
        <f>DAY(Table014[[#This Row],[NGÀY]])&amp;Table014[[#This Row],[TSG06]]&amp;Table014[[#This Row],[MÃ FAST]]</f>
        <v>3TSG06NL300062</v>
      </c>
      <c r="R68" s="21" t="str">
        <f>COUNTIF($Q$7:Q68,Q68)&amp;Q68</f>
        <v>13TSG06NL300062</v>
      </c>
      <c r="S68" s="44">
        <f>IFERROR(VLOOKUP(R68,Table1[[ct2]:[Số lượng]],13,0),0)</f>
        <v>0.2</v>
      </c>
      <c r="T68" s="45">
        <f>IFERROR(VLOOKUP(R68,Table1[[ct2]:[Giá]],14,0),Table014[[#This Row],[ĐƠN GIÁ]])</f>
        <v>65000</v>
      </c>
      <c r="U68" s="45">
        <f t="shared" si="2"/>
        <v>13000</v>
      </c>
      <c r="V68" s="32">
        <f t="shared" si="3"/>
        <v>0</v>
      </c>
      <c r="W68" s="45">
        <f>Table014[[#This Row],[THÀNH TIỀN FAST]]-Table014[[#This Row],[THÀNH TIỀN]]</f>
        <v>0</v>
      </c>
      <c r="X68" s="46" t="b">
        <f>Table014[[#This Row],[ĐG FAST]]=Table014[[#This Row],[ĐƠN GIÁ]]</f>
        <v>1</v>
      </c>
      <c r="Y68" s="47" t="b">
        <f>Table014[[#This Row],[THÀNH TIỀN FAST]]=Table014[[#This Row],[THÀNH TIỀN]]</f>
        <v>1</v>
      </c>
      <c r="Z68" s="48"/>
    </row>
    <row r="69" spans="1:26" ht="15" x14ac:dyDescent="0.2">
      <c r="A69" s="1"/>
      <c r="B69" s="2" t="s">
        <v>356</v>
      </c>
      <c r="C69" s="42"/>
      <c r="D69" s="2" t="s">
        <v>518</v>
      </c>
      <c r="E69" s="43"/>
      <c r="F69" s="43"/>
      <c r="G69" s="43"/>
      <c r="H69" s="43"/>
      <c r="I69" s="2" t="s">
        <v>31</v>
      </c>
      <c r="J69" s="2" t="s">
        <v>17</v>
      </c>
      <c r="K69" s="3">
        <v>2.2000000000000002</v>
      </c>
      <c r="L69" s="4">
        <v>30000</v>
      </c>
      <c r="M69" s="4">
        <f t="shared" si="0"/>
        <v>66000</v>
      </c>
      <c r="N69" s="21" t="str">
        <f>VLOOKUP(I69,'MÃ '!$A$2:$E$1048576,4,0)</f>
        <v>NL300209</v>
      </c>
      <c r="O69" s="21" t="str">
        <f>VLOOKUP(I69,'MÃ '!$A$2:$E$1048576,5,0)</f>
        <v>Khoai môn</v>
      </c>
      <c r="P69" s="21" t="str">
        <f t="shared" si="1"/>
        <v>TSG06</v>
      </c>
      <c r="Q69" s="21" t="str">
        <f>DAY(Table014[[#This Row],[NGÀY]])&amp;Table014[[#This Row],[TSG06]]&amp;Table014[[#This Row],[MÃ FAST]]</f>
        <v>3TSG06NL300209</v>
      </c>
      <c r="R69" s="21" t="str">
        <f>COUNTIF($Q$7:Q69,Q69)&amp;Q69</f>
        <v>13TSG06NL300209</v>
      </c>
      <c r="S69" s="44">
        <f>IFERROR(VLOOKUP(R69,Table1[[ct2]:[Số lượng]],13,0),0)</f>
        <v>2.2000000000000002</v>
      </c>
      <c r="T69" s="45">
        <f>IFERROR(VLOOKUP(R69,Table1[[ct2]:[Giá]],14,0),Table014[[#This Row],[ĐƠN GIÁ]])</f>
        <v>30000</v>
      </c>
      <c r="U69" s="45">
        <f t="shared" si="2"/>
        <v>66000</v>
      </c>
      <c r="V69" s="32">
        <f t="shared" si="3"/>
        <v>0</v>
      </c>
      <c r="W69" s="45">
        <f>Table014[[#This Row],[THÀNH TIỀN FAST]]-Table014[[#This Row],[THÀNH TIỀN]]</f>
        <v>0</v>
      </c>
      <c r="X69" s="46" t="b">
        <f>Table014[[#This Row],[ĐG FAST]]=Table014[[#This Row],[ĐƠN GIÁ]]</f>
        <v>1</v>
      </c>
      <c r="Y69" s="47" t="b">
        <f>Table014[[#This Row],[THÀNH TIỀN FAST]]=Table014[[#This Row],[THÀNH TIỀN]]</f>
        <v>1</v>
      </c>
      <c r="Z69" s="48"/>
    </row>
    <row r="70" spans="1:26" ht="15" x14ac:dyDescent="0.2">
      <c r="A70" s="1"/>
      <c r="B70" s="2" t="s">
        <v>356</v>
      </c>
      <c r="C70" s="42"/>
      <c r="D70" s="2" t="s">
        <v>518</v>
      </c>
      <c r="E70" s="43"/>
      <c r="F70" s="43"/>
      <c r="G70" s="43"/>
      <c r="H70" s="43"/>
      <c r="I70" s="2" t="s">
        <v>32</v>
      </c>
      <c r="J70" s="2" t="s">
        <v>17</v>
      </c>
      <c r="K70" s="3">
        <v>0.4</v>
      </c>
      <c r="L70" s="4">
        <v>18000</v>
      </c>
      <c r="M70" s="4">
        <f t="shared" si="0"/>
        <v>7200</v>
      </c>
      <c r="N70" s="21" t="str">
        <f>VLOOKUP(I70,'MÃ '!$A$2:$E$1048576,4,0)</f>
        <v>NL300074</v>
      </c>
      <c r="O70" s="21" t="str">
        <f>VLOOKUP(I70,'MÃ '!$A$2:$E$1048576,5,0)</f>
        <v>Lá chuối</v>
      </c>
      <c r="P70" s="21" t="str">
        <f t="shared" si="1"/>
        <v>TSG06</v>
      </c>
      <c r="Q70" s="21" t="str">
        <f>DAY(Table014[[#This Row],[NGÀY]])&amp;Table014[[#This Row],[TSG06]]&amp;Table014[[#This Row],[MÃ FAST]]</f>
        <v>3TSG06NL300074</v>
      </c>
      <c r="R70" s="21" t="str">
        <f>COUNTIF($Q$7:Q70,Q70)&amp;Q70</f>
        <v>13TSG06NL300074</v>
      </c>
      <c r="S70" s="44">
        <f>IFERROR(VLOOKUP(R70,Table1[[ct2]:[Số lượng]],13,0),0)</f>
        <v>0.4</v>
      </c>
      <c r="T70" s="45">
        <f>IFERROR(VLOOKUP(R70,Table1[[ct2]:[Giá]],14,0),Table014[[#This Row],[ĐƠN GIÁ]])</f>
        <v>18000</v>
      </c>
      <c r="U70" s="45">
        <f t="shared" si="2"/>
        <v>7200</v>
      </c>
      <c r="V70" s="32">
        <f t="shared" si="3"/>
        <v>0</v>
      </c>
      <c r="W70" s="45">
        <f>Table014[[#This Row],[THÀNH TIỀN FAST]]-Table014[[#This Row],[THÀNH TIỀN]]</f>
        <v>0</v>
      </c>
      <c r="X70" s="46" t="b">
        <f>Table014[[#This Row],[ĐG FAST]]=Table014[[#This Row],[ĐƠN GIÁ]]</f>
        <v>1</v>
      </c>
      <c r="Y70" s="47" t="b">
        <f>Table014[[#This Row],[THÀNH TIỀN FAST]]=Table014[[#This Row],[THÀNH TIỀN]]</f>
        <v>1</v>
      </c>
      <c r="Z70" s="48"/>
    </row>
    <row r="71" spans="1:26" ht="15" x14ac:dyDescent="0.2">
      <c r="A71" s="1"/>
      <c r="B71" s="2" t="s">
        <v>356</v>
      </c>
      <c r="C71" s="42"/>
      <c r="D71" s="2" t="s">
        <v>518</v>
      </c>
      <c r="E71" s="43"/>
      <c r="F71" s="43"/>
      <c r="G71" s="43"/>
      <c r="H71" s="43"/>
      <c r="I71" s="2" t="s">
        <v>33</v>
      </c>
      <c r="J71" s="2" t="s">
        <v>17</v>
      </c>
      <c r="K71" s="3">
        <v>6</v>
      </c>
      <c r="L71" s="4">
        <v>22000</v>
      </c>
      <c r="M71" s="4">
        <f t="shared" si="0"/>
        <v>132000</v>
      </c>
      <c r="N71" s="21" t="str">
        <f>VLOOKUP(I71,'MÃ '!$A$2:$E$1048576,4,0)</f>
        <v>NL300084</v>
      </c>
      <c r="O71" s="21" t="str">
        <f>VLOOKUP(I71,'MÃ '!$A$2:$E$1048576,5,0)</f>
        <v>Mồng tơi nhặt</v>
      </c>
      <c r="P71" s="21" t="str">
        <f t="shared" si="1"/>
        <v>TSG06</v>
      </c>
      <c r="Q71" s="21" t="str">
        <f>DAY(Table014[[#This Row],[NGÀY]])&amp;Table014[[#This Row],[TSG06]]&amp;Table014[[#This Row],[MÃ FAST]]</f>
        <v>3TSG06NL300084</v>
      </c>
      <c r="R71" s="21" t="str">
        <f>COUNTIF($Q$7:Q71,Q71)&amp;Q71</f>
        <v>13TSG06NL300084</v>
      </c>
      <c r="S71" s="44">
        <f>IFERROR(VLOOKUP(R71,Table1[[ct2]:[Số lượng]],13,0),0)</f>
        <v>5.8</v>
      </c>
      <c r="T71" s="45">
        <f>IFERROR(VLOOKUP(R71,Table1[[ct2]:[Giá]],14,0),Table014[[#This Row],[ĐƠN GIÁ]])</f>
        <v>22000</v>
      </c>
      <c r="U71" s="45">
        <f t="shared" si="2"/>
        <v>127600</v>
      </c>
      <c r="V71" s="32">
        <f t="shared" si="3"/>
        <v>-0.20000000000000018</v>
      </c>
      <c r="W71" s="45">
        <f>Table014[[#This Row],[THÀNH TIỀN FAST]]-Table014[[#This Row],[THÀNH TIỀN]]</f>
        <v>-4400</v>
      </c>
      <c r="X71" s="46" t="b">
        <f>Table014[[#This Row],[ĐG FAST]]=Table014[[#This Row],[ĐƠN GIÁ]]</f>
        <v>1</v>
      </c>
      <c r="Y71" s="47" t="b">
        <f>Table014[[#This Row],[THÀNH TIỀN FAST]]=Table014[[#This Row],[THÀNH TIỀN]]</f>
        <v>0</v>
      </c>
      <c r="Z71" s="48"/>
    </row>
    <row r="72" spans="1:26" ht="15" x14ac:dyDescent="0.2">
      <c r="A72" s="1"/>
      <c r="B72" s="2" t="s">
        <v>356</v>
      </c>
      <c r="C72" s="42"/>
      <c r="D72" s="2" t="s">
        <v>518</v>
      </c>
      <c r="E72" s="43"/>
      <c r="F72" s="43"/>
      <c r="G72" s="43"/>
      <c r="H72" s="43"/>
      <c r="I72" s="2" t="s">
        <v>34</v>
      </c>
      <c r="J72" s="2" t="s">
        <v>17</v>
      </c>
      <c r="K72" s="3">
        <v>3</v>
      </c>
      <c r="L72" s="4">
        <v>145000</v>
      </c>
      <c r="M72" s="4">
        <f t="shared" ref="M72:M135" si="4">K72*L72</f>
        <v>435000</v>
      </c>
      <c r="N72" s="21" t="str">
        <f>VLOOKUP(I72,'MÃ '!$A$2:$E$1048576,4,0)</f>
        <v>NL300090</v>
      </c>
      <c r="O72" s="21" t="str">
        <f>VLOOKUP(I72,'MÃ '!$A$2:$E$1048576,5,0)</f>
        <v>Nấm đông cô tươi</v>
      </c>
      <c r="P72" s="21" t="str">
        <f t="shared" ref="P72:P135" si="5">$P$6</f>
        <v>TSG06</v>
      </c>
      <c r="Q72" s="21" t="str">
        <f>DAY(Table014[[#This Row],[NGÀY]])&amp;Table014[[#This Row],[TSG06]]&amp;Table014[[#This Row],[MÃ FAST]]</f>
        <v>3TSG06NL300090</v>
      </c>
      <c r="R72" s="21" t="str">
        <f>COUNTIF($Q$7:Q72,Q72)&amp;Q72</f>
        <v>13TSG06NL300090</v>
      </c>
      <c r="S72" s="44">
        <f>IFERROR(VLOOKUP(R72,Table1[[ct2]:[Số lượng]],13,0),0)</f>
        <v>3</v>
      </c>
      <c r="T72" s="45">
        <f>IFERROR(VLOOKUP(R72,Table1[[ct2]:[Giá]],14,0),Table014[[#This Row],[ĐƠN GIÁ]])</f>
        <v>145000</v>
      </c>
      <c r="U72" s="45">
        <f t="shared" ref="U72:U135" si="6">IFERROR((T72*S72),"0")</f>
        <v>435000</v>
      </c>
      <c r="V72" s="32">
        <f t="shared" ref="V72:V135" si="7">S72-K72</f>
        <v>0</v>
      </c>
      <c r="W72" s="45">
        <f>Table014[[#This Row],[THÀNH TIỀN FAST]]-Table014[[#This Row],[THÀNH TIỀN]]</f>
        <v>0</v>
      </c>
      <c r="X72" s="46" t="b">
        <f>Table014[[#This Row],[ĐG FAST]]=Table014[[#This Row],[ĐƠN GIÁ]]</f>
        <v>1</v>
      </c>
      <c r="Y72" s="47" t="b">
        <f>Table014[[#This Row],[THÀNH TIỀN FAST]]=Table014[[#This Row],[THÀNH TIỀN]]</f>
        <v>1</v>
      </c>
      <c r="Z72" s="48"/>
    </row>
    <row r="73" spans="1:26" ht="15" x14ac:dyDescent="0.2">
      <c r="A73" s="1"/>
      <c r="B73" s="2" t="s">
        <v>356</v>
      </c>
      <c r="C73" s="42"/>
      <c r="D73" s="2" t="s">
        <v>518</v>
      </c>
      <c r="E73" s="43"/>
      <c r="F73" s="43"/>
      <c r="G73" s="43"/>
      <c r="H73" s="43"/>
      <c r="I73" s="2" t="s">
        <v>35</v>
      </c>
      <c r="J73" s="2" t="s">
        <v>17</v>
      </c>
      <c r="K73" s="3">
        <v>7</v>
      </c>
      <c r="L73" s="4">
        <v>47000</v>
      </c>
      <c r="M73" s="4">
        <f t="shared" si="4"/>
        <v>329000</v>
      </c>
      <c r="N73" s="21" t="str">
        <f>VLOOKUP(I73,'MÃ '!$A$2:$E$1048576,4,0)</f>
        <v>NL300091</v>
      </c>
      <c r="O73" s="21" t="str">
        <f>VLOOKUP(I73,'MÃ '!$A$2:$E$1048576,5,0)</f>
        <v>Nấm đùi gà</v>
      </c>
      <c r="P73" s="21" t="str">
        <f t="shared" si="5"/>
        <v>TSG06</v>
      </c>
      <c r="Q73" s="21" t="str">
        <f>DAY(Table014[[#This Row],[NGÀY]])&amp;Table014[[#This Row],[TSG06]]&amp;Table014[[#This Row],[MÃ FAST]]</f>
        <v>3TSG06NL300091</v>
      </c>
      <c r="R73" s="21" t="str">
        <f>COUNTIF($Q$7:Q73,Q73)&amp;Q73</f>
        <v>13TSG06NL300091</v>
      </c>
      <c r="S73" s="44">
        <f>IFERROR(VLOOKUP(R73,Table1[[ct2]:[Số lượng]],13,0),0)</f>
        <v>7</v>
      </c>
      <c r="T73" s="45">
        <f>IFERROR(VLOOKUP(R73,Table1[[ct2]:[Giá]],14,0),Table014[[#This Row],[ĐƠN GIÁ]])</f>
        <v>47000</v>
      </c>
      <c r="U73" s="45">
        <f t="shared" si="6"/>
        <v>329000</v>
      </c>
      <c r="V73" s="32">
        <f t="shared" si="7"/>
        <v>0</v>
      </c>
      <c r="W73" s="45">
        <f>Table014[[#This Row],[THÀNH TIỀN FAST]]-Table014[[#This Row],[THÀNH TIỀN]]</f>
        <v>0</v>
      </c>
      <c r="X73" s="46" t="b">
        <f>Table014[[#This Row],[ĐG FAST]]=Table014[[#This Row],[ĐƠN GIÁ]]</f>
        <v>1</v>
      </c>
      <c r="Y73" s="47" t="b">
        <f>Table014[[#This Row],[THÀNH TIỀN FAST]]=Table014[[#This Row],[THÀNH TIỀN]]</f>
        <v>1</v>
      </c>
      <c r="Z73" s="48"/>
    </row>
    <row r="74" spans="1:26" ht="15" x14ac:dyDescent="0.2">
      <c r="A74" s="1"/>
      <c r="B74" s="2" t="s">
        <v>356</v>
      </c>
      <c r="C74" s="42"/>
      <c r="D74" s="2" t="s">
        <v>518</v>
      </c>
      <c r="E74" s="43"/>
      <c r="F74" s="43"/>
      <c r="G74" s="43"/>
      <c r="H74" s="43"/>
      <c r="I74" s="2" t="s">
        <v>46</v>
      </c>
      <c r="J74" s="2" t="s">
        <v>17</v>
      </c>
      <c r="K74" s="3">
        <v>0.5</v>
      </c>
      <c r="L74" s="4">
        <v>80000</v>
      </c>
      <c r="M74" s="4">
        <f t="shared" si="4"/>
        <v>40000</v>
      </c>
      <c r="N74" s="21" t="str">
        <f>VLOOKUP(I74,'MÃ '!$A$2:$E$1048576,4,0)</f>
        <v>NL300094</v>
      </c>
      <c r="O74" s="21" t="str">
        <f>VLOOKUP(I74,'MÃ '!$A$2:$E$1048576,5,0)</f>
        <v>Nấm hải sản</v>
      </c>
      <c r="P74" s="21" t="str">
        <f t="shared" si="5"/>
        <v>TSG06</v>
      </c>
      <c r="Q74" s="21" t="str">
        <f>DAY(Table014[[#This Row],[NGÀY]])&amp;Table014[[#This Row],[TSG06]]&amp;Table014[[#This Row],[MÃ FAST]]</f>
        <v>3TSG06NL300094</v>
      </c>
      <c r="R74" s="21" t="str">
        <f>COUNTIF($Q$7:Q74,Q74)&amp;Q74</f>
        <v>13TSG06NL300094</v>
      </c>
      <c r="S74" s="44">
        <f>IFERROR(VLOOKUP(R74,Table1[[ct2]:[Số lượng]],13,0),0)</f>
        <v>0.5</v>
      </c>
      <c r="T74" s="45">
        <f>IFERROR(VLOOKUP(R74,Table1[[ct2]:[Giá]],14,0),Table014[[#This Row],[ĐƠN GIÁ]])</f>
        <v>80000</v>
      </c>
      <c r="U74" s="45">
        <f t="shared" si="6"/>
        <v>40000</v>
      </c>
      <c r="V74" s="32">
        <f t="shared" si="7"/>
        <v>0</v>
      </c>
      <c r="W74" s="45">
        <f>Table014[[#This Row],[THÀNH TIỀN FAST]]-Table014[[#This Row],[THÀNH TIỀN]]</f>
        <v>0</v>
      </c>
      <c r="X74" s="46" t="b">
        <f>Table014[[#This Row],[ĐG FAST]]=Table014[[#This Row],[ĐƠN GIÁ]]</f>
        <v>1</v>
      </c>
      <c r="Y74" s="47" t="b">
        <f>Table014[[#This Row],[THÀNH TIỀN FAST]]=Table014[[#This Row],[THÀNH TIỀN]]</f>
        <v>1</v>
      </c>
      <c r="Z74" s="48"/>
    </row>
    <row r="75" spans="1:26" ht="15" x14ac:dyDescent="0.2">
      <c r="A75" s="1"/>
      <c r="B75" s="2" t="s">
        <v>356</v>
      </c>
      <c r="C75" s="42"/>
      <c r="D75" s="2" t="s">
        <v>518</v>
      </c>
      <c r="E75" s="43"/>
      <c r="F75" s="43"/>
      <c r="G75" s="43"/>
      <c r="H75" s="43"/>
      <c r="I75" s="2" t="s">
        <v>50</v>
      </c>
      <c r="J75" s="2" t="s">
        <v>17</v>
      </c>
      <c r="K75" s="3">
        <v>7</v>
      </c>
      <c r="L75" s="4">
        <v>45000</v>
      </c>
      <c r="M75" s="4">
        <f t="shared" si="4"/>
        <v>315000</v>
      </c>
      <c r="N75" s="21" t="str">
        <f>VLOOKUP(I75,'MÃ '!$A$2:$E$1048576,4,0)</f>
        <v>NL300096</v>
      </c>
      <c r="O75" s="21" t="str">
        <f>VLOOKUP(I75,'MÃ '!$A$2:$E$1048576,5,0)</f>
        <v>Nấm kim châm tươi</v>
      </c>
      <c r="P75" s="21" t="str">
        <f t="shared" si="5"/>
        <v>TSG06</v>
      </c>
      <c r="Q75" s="21" t="str">
        <f>DAY(Table014[[#This Row],[NGÀY]])&amp;Table014[[#This Row],[TSG06]]&amp;Table014[[#This Row],[MÃ FAST]]</f>
        <v>3TSG06NL300096</v>
      </c>
      <c r="R75" s="21" t="str">
        <f>COUNTIF($Q$7:Q75,Q75)&amp;Q75</f>
        <v>13TSG06NL300096</v>
      </c>
      <c r="S75" s="44">
        <f>IFERROR(VLOOKUP(R75,Table1[[ct2]:[Số lượng]],13,0),0)</f>
        <v>7</v>
      </c>
      <c r="T75" s="45">
        <f>IFERROR(VLOOKUP(R75,Table1[[ct2]:[Giá]],14,0),Table014[[#This Row],[ĐƠN GIÁ]])</f>
        <v>45000</v>
      </c>
      <c r="U75" s="45">
        <f t="shared" si="6"/>
        <v>315000</v>
      </c>
      <c r="V75" s="32">
        <f t="shared" si="7"/>
        <v>0</v>
      </c>
      <c r="W75" s="45">
        <f>Table014[[#This Row],[THÀNH TIỀN FAST]]-Table014[[#This Row],[THÀNH TIỀN]]</f>
        <v>0</v>
      </c>
      <c r="X75" s="46" t="b">
        <f>Table014[[#This Row],[ĐG FAST]]=Table014[[#This Row],[ĐƠN GIÁ]]</f>
        <v>1</v>
      </c>
      <c r="Y75" s="47" t="b">
        <f>Table014[[#This Row],[THÀNH TIỀN FAST]]=Table014[[#This Row],[THÀNH TIỀN]]</f>
        <v>1</v>
      </c>
      <c r="Z75" s="48"/>
    </row>
    <row r="76" spans="1:26" ht="15" x14ac:dyDescent="0.2">
      <c r="A76" s="1"/>
      <c r="B76" s="2" t="s">
        <v>356</v>
      </c>
      <c r="C76" s="42"/>
      <c r="D76" s="2" t="s">
        <v>518</v>
      </c>
      <c r="E76" s="43"/>
      <c r="F76" s="43"/>
      <c r="G76" s="43"/>
      <c r="H76" s="43"/>
      <c r="I76" s="2" t="s">
        <v>38</v>
      </c>
      <c r="J76" s="2" t="s">
        <v>17</v>
      </c>
      <c r="K76" s="3">
        <v>5</v>
      </c>
      <c r="L76" s="4">
        <v>95000</v>
      </c>
      <c r="M76" s="4">
        <f t="shared" si="4"/>
        <v>475000</v>
      </c>
      <c r="N76" s="21" t="str">
        <f>VLOOKUP(I76,'MÃ '!$A$2:$E$1048576,4,0)</f>
        <v>NL300098</v>
      </c>
      <c r="O76" s="21" t="str">
        <f>VLOOKUP(I76,'MÃ '!$A$2:$E$1048576,5,0)</f>
        <v>Nấm Linh Chi trắng</v>
      </c>
      <c r="P76" s="21" t="str">
        <f t="shared" si="5"/>
        <v>TSG06</v>
      </c>
      <c r="Q76" s="21" t="str">
        <f>DAY(Table014[[#This Row],[NGÀY]])&amp;Table014[[#This Row],[TSG06]]&amp;Table014[[#This Row],[MÃ FAST]]</f>
        <v>3TSG06NL300098</v>
      </c>
      <c r="R76" s="21" t="str">
        <f>COUNTIF($Q$7:Q76,Q76)&amp;Q76</f>
        <v>13TSG06NL300098</v>
      </c>
      <c r="S76" s="44">
        <f>IFERROR(VLOOKUP(R76,Table1[[ct2]:[Số lượng]],13,0),0)</f>
        <v>5</v>
      </c>
      <c r="T76" s="45">
        <f>IFERROR(VLOOKUP(R76,Table1[[ct2]:[Giá]],14,0),Table014[[#This Row],[ĐƠN GIÁ]])</f>
        <v>95000</v>
      </c>
      <c r="U76" s="45">
        <f t="shared" si="6"/>
        <v>475000</v>
      </c>
      <c r="V76" s="32">
        <f t="shared" si="7"/>
        <v>0</v>
      </c>
      <c r="W76" s="45">
        <f>Table014[[#This Row],[THÀNH TIỀN FAST]]-Table014[[#This Row],[THÀNH TIỀN]]</f>
        <v>0</v>
      </c>
      <c r="X76" s="46" t="b">
        <f>Table014[[#This Row],[ĐG FAST]]=Table014[[#This Row],[ĐƠN GIÁ]]</f>
        <v>1</v>
      </c>
      <c r="Y76" s="47" t="b">
        <f>Table014[[#This Row],[THÀNH TIỀN FAST]]=Table014[[#This Row],[THÀNH TIỀN]]</f>
        <v>1</v>
      </c>
      <c r="Z76" s="48"/>
    </row>
    <row r="77" spans="1:26" ht="15" x14ac:dyDescent="0.2">
      <c r="A77" s="1"/>
      <c r="B77" s="2" t="s">
        <v>356</v>
      </c>
      <c r="C77" s="42"/>
      <c r="D77" s="2" t="s">
        <v>518</v>
      </c>
      <c r="E77" s="43"/>
      <c r="F77" s="43"/>
      <c r="G77" s="43"/>
      <c r="H77" s="43"/>
      <c r="I77" s="2" t="s">
        <v>39</v>
      </c>
      <c r="J77" s="2" t="s">
        <v>17</v>
      </c>
      <c r="K77" s="3">
        <v>2</v>
      </c>
      <c r="L77" s="4">
        <v>45000</v>
      </c>
      <c r="M77" s="4">
        <f t="shared" si="4"/>
        <v>90000</v>
      </c>
      <c r="N77" s="21" t="str">
        <f>VLOOKUP(I77,'MÃ '!$A$2:$E$1048576,4,0)</f>
        <v>NL300085</v>
      </c>
      <c r="O77" s="21" t="str">
        <f>VLOOKUP(I77,'MÃ '!$A$2:$E$1048576,5,0)</f>
        <v>Mùi ta ( Ngò rí )</v>
      </c>
      <c r="P77" s="21" t="str">
        <f t="shared" si="5"/>
        <v>TSG06</v>
      </c>
      <c r="Q77" s="21" t="str">
        <f>DAY(Table014[[#This Row],[NGÀY]])&amp;Table014[[#This Row],[TSG06]]&amp;Table014[[#This Row],[MÃ FAST]]</f>
        <v>3TSG06NL300085</v>
      </c>
      <c r="R77" s="21" t="str">
        <f>COUNTIF($Q$7:Q77,Q77)&amp;Q77</f>
        <v>13TSG06NL300085</v>
      </c>
      <c r="S77" s="44">
        <f>IFERROR(VLOOKUP(R77,Table1[[ct2]:[Số lượng]],13,0),0)</f>
        <v>2</v>
      </c>
      <c r="T77" s="45">
        <f>IFERROR(VLOOKUP(R77,Table1[[ct2]:[Giá]],14,0),Table014[[#This Row],[ĐƠN GIÁ]])</f>
        <v>45000</v>
      </c>
      <c r="U77" s="45">
        <f t="shared" si="6"/>
        <v>90000</v>
      </c>
      <c r="V77" s="32">
        <f t="shared" si="7"/>
        <v>0</v>
      </c>
      <c r="W77" s="45">
        <f>Table014[[#This Row],[THÀNH TIỀN FAST]]-Table014[[#This Row],[THÀNH TIỀN]]</f>
        <v>0</v>
      </c>
      <c r="X77" s="46" t="b">
        <f>Table014[[#This Row],[ĐG FAST]]=Table014[[#This Row],[ĐƠN GIÁ]]</f>
        <v>1</v>
      </c>
      <c r="Y77" s="47" t="b">
        <f>Table014[[#This Row],[THÀNH TIỀN FAST]]=Table014[[#This Row],[THÀNH TIỀN]]</f>
        <v>1</v>
      </c>
      <c r="Z77" s="48"/>
    </row>
    <row r="78" spans="1:26" ht="15" x14ac:dyDescent="0.2">
      <c r="A78" s="1"/>
      <c r="B78" s="2" t="s">
        <v>356</v>
      </c>
      <c r="C78" s="42"/>
      <c r="D78" s="2" t="s">
        <v>518</v>
      </c>
      <c r="E78" s="43"/>
      <c r="F78" s="43"/>
      <c r="G78" s="43"/>
      <c r="H78" s="43"/>
      <c r="I78" s="2" t="s">
        <v>47</v>
      </c>
      <c r="J78" s="2" t="s">
        <v>17</v>
      </c>
      <c r="K78" s="3">
        <v>0.3</v>
      </c>
      <c r="L78" s="4">
        <v>70000</v>
      </c>
      <c r="M78" s="4">
        <f t="shared" si="4"/>
        <v>21000</v>
      </c>
      <c r="N78" s="21" t="str">
        <f>VLOOKUP(I78,'MÃ '!$A$2:$E$1048576,4,0)</f>
        <v>NL300126</v>
      </c>
      <c r="O78" s="21" t="str">
        <f>VLOOKUP(I78,'MÃ '!$A$2:$E$1048576,5,0)</f>
        <v>Rau mùi tây</v>
      </c>
      <c r="P78" s="21" t="str">
        <f t="shared" si="5"/>
        <v>TSG06</v>
      </c>
      <c r="Q78" s="21" t="str">
        <f>DAY(Table014[[#This Row],[NGÀY]])&amp;Table014[[#This Row],[TSG06]]&amp;Table014[[#This Row],[MÃ FAST]]</f>
        <v>3TSG06NL300126</v>
      </c>
      <c r="R78" s="21" t="str">
        <f>COUNTIF($Q$7:Q78,Q78)&amp;Q78</f>
        <v>13TSG06NL300126</v>
      </c>
      <c r="S78" s="44">
        <f>IFERROR(VLOOKUP(R78,Table1[[ct2]:[Số lượng]],13,0),0)</f>
        <v>0.3</v>
      </c>
      <c r="T78" s="45">
        <f>IFERROR(VLOOKUP(R78,Table1[[ct2]:[Giá]],14,0),Table014[[#This Row],[ĐƠN GIÁ]])</f>
        <v>70000</v>
      </c>
      <c r="U78" s="45">
        <f t="shared" si="6"/>
        <v>21000</v>
      </c>
      <c r="V78" s="32">
        <f t="shared" si="7"/>
        <v>0</v>
      </c>
      <c r="W78" s="45">
        <f>Table014[[#This Row],[THÀNH TIỀN FAST]]-Table014[[#This Row],[THÀNH TIỀN]]</f>
        <v>0</v>
      </c>
      <c r="X78" s="46" t="b">
        <f>Table014[[#This Row],[ĐG FAST]]=Table014[[#This Row],[ĐƠN GIÁ]]</f>
        <v>1</v>
      </c>
      <c r="Y78" s="47" t="b">
        <f>Table014[[#This Row],[THÀNH TIỀN FAST]]=Table014[[#This Row],[THÀNH TIỀN]]</f>
        <v>1</v>
      </c>
      <c r="Z78" s="48"/>
    </row>
    <row r="79" spans="1:26" ht="15" x14ac:dyDescent="0.2">
      <c r="A79" s="1"/>
      <c r="B79" s="2" t="s">
        <v>356</v>
      </c>
      <c r="C79" s="42"/>
      <c r="D79" s="2" t="s">
        <v>518</v>
      </c>
      <c r="E79" s="43"/>
      <c r="F79" s="43"/>
      <c r="G79" s="43"/>
      <c r="H79" s="43"/>
      <c r="I79" s="2" t="s">
        <v>40</v>
      </c>
      <c r="J79" s="2" t="s">
        <v>17</v>
      </c>
      <c r="K79" s="3">
        <v>1</v>
      </c>
      <c r="L79" s="4">
        <v>145000</v>
      </c>
      <c r="M79" s="4">
        <f t="shared" si="4"/>
        <v>145000</v>
      </c>
      <c r="N79" s="21" t="str">
        <f>VLOOKUP(I79,'MÃ '!$A$2:$E$1048576,4,0)</f>
        <v>NL300113</v>
      </c>
      <c r="O79" s="21" t="str">
        <f>VLOOKUP(I79,'MÃ '!$A$2:$E$1048576,5,0)</f>
        <v>Ớt hiểm đỏ</v>
      </c>
      <c r="P79" s="21" t="str">
        <f t="shared" si="5"/>
        <v>TSG06</v>
      </c>
      <c r="Q79" s="21" t="str">
        <f>DAY(Table014[[#This Row],[NGÀY]])&amp;Table014[[#This Row],[TSG06]]&amp;Table014[[#This Row],[MÃ FAST]]</f>
        <v>3TSG06NL300113</v>
      </c>
      <c r="R79" s="21" t="str">
        <f>COUNTIF($Q$7:Q79,Q79)&amp;Q79</f>
        <v>13TSG06NL300113</v>
      </c>
      <c r="S79" s="44">
        <f>IFERROR(VLOOKUP(R79,Table1[[ct2]:[Số lượng]],13,0),0)</f>
        <v>1</v>
      </c>
      <c r="T79" s="45">
        <f>IFERROR(VLOOKUP(R79,Table1[[ct2]:[Giá]],14,0),Table014[[#This Row],[ĐƠN GIÁ]])</f>
        <v>145000</v>
      </c>
      <c r="U79" s="45">
        <f t="shared" si="6"/>
        <v>145000</v>
      </c>
      <c r="V79" s="32">
        <f t="shared" si="7"/>
        <v>0</v>
      </c>
      <c r="W79" s="45">
        <f>Table014[[#This Row],[THÀNH TIỀN FAST]]-Table014[[#This Row],[THÀNH TIỀN]]</f>
        <v>0</v>
      </c>
      <c r="X79" s="46" t="b">
        <f>Table014[[#This Row],[ĐG FAST]]=Table014[[#This Row],[ĐƠN GIÁ]]</f>
        <v>1</v>
      </c>
      <c r="Y79" s="47" t="b">
        <f>Table014[[#This Row],[THÀNH TIỀN FAST]]=Table014[[#This Row],[THÀNH TIỀN]]</f>
        <v>1</v>
      </c>
      <c r="Z79" s="48"/>
    </row>
    <row r="80" spans="1:26" ht="15" x14ac:dyDescent="0.2">
      <c r="A80" s="1"/>
      <c r="B80" s="2" t="s">
        <v>356</v>
      </c>
      <c r="C80" s="42"/>
      <c r="D80" s="2" t="s">
        <v>518</v>
      </c>
      <c r="E80" s="43"/>
      <c r="F80" s="43"/>
      <c r="G80" s="43"/>
      <c r="H80" s="43"/>
      <c r="I80" s="2" t="s">
        <v>41</v>
      </c>
      <c r="J80" s="2" t="s">
        <v>17</v>
      </c>
      <c r="K80" s="3">
        <v>8</v>
      </c>
      <c r="L80" s="4">
        <v>21000</v>
      </c>
      <c r="M80" s="4">
        <f t="shared" si="4"/>
        <v>168000</v>
      </c>
      <c r="N80" s="21" t="str">
        <f>VLOOKUP(I80,'MÃ '!$A$2:$E$1048576,4,0)</f>
        <v>NL300119</v>
      </c>
      <c r="O80" s="21" t="str">
        <f>VLOOKUP(I80,'MÃ '!$A$2:$E$1048576,5,0)</f>
        <v>Quất ( Tắc trái )</v>
      </c>
      <c r="P80" s="21" t="str">
        <f t="shared" si="5"/>
        <v>TSG06</v>
      </c>
      <c r="Q80" s="21" t="str">
        <f>DAY(Table014[[#This Row],[NGÀY]])&amp;Table014[[#This Row],[TSG06]]&amp;Table014[[#This Row],[MÃ FAST]]</f>
        <v>3TSG06NL300119</v>
      </c>
      <c r="R80" s="21" t="str">
        <f>COUNTIF($Q$7:Q80,Q80)&amp;Q80</f>
        <v>13TSG06NL300119</v>
      </c>
      <c r="S80" s="44">
        <f>IFERROR(VLOOKUP(R80,Table1[[ct2]:[Số lượng]],13,0),0)</f>
        <v>8</v>
      </c>
      <c r="T80" s="45">
        <f>IFERROR(VLOOKUP(R80,Table1[[ct2]:[Giá]],14,0),Table014[[#This Row],[ĐƠN GIÁ]])</f>
        <v>21000</v>
      </c>
      <c r="U80" s="45">
        <f t="shared" si="6"/>
        <v>168000</v>
      </c>
      <c r="V80" s="32">
        <f t="shared" si="7"/>
        <v>0</v>
      </c>
      <c r="W80" s="45">
        <f>Table014[[#This Row],[THÀNH TIỀN FAST]]-Table014[[#This Row],[THÀNH TIỀN]]</f>
        <v>0</v>
      </c>
      <c r="X80" s="46" t="b">
        <f>Table014[[#This Row],[ĐG FAST]]=Table014[[#This Row],[ĐƠN GIÁ]]</f>
        <v>1</v>
      </c>
      <c r="Y80" s="47" t="b">
        <f>Table014[[#This Row],[THÀNH TIỀN FAST]]=Table014[[#This Row],[THÀNH TIỀN]]</f>
        <v>1</v>
      </c>
      <c r="Z80" s="48"/>
    </row>
    <row r="81" spans="1:26" ht="15" x14ac:dyDescent="0.2">
      <c r="A81" s="1"/>
      <c r="B81" s="2" t="s">
        <v>356</v>
      </c>
      <c r="C81" s="42"/>
      <c r="D81" s="2" t="s">
        <v>518</v>
      </c>
      <c r="E81" s="43"/>
      <c r="F81" s="43"/>
      <c r="G81" s="43"/>
      <c r="H81" s="43"/>
      <c r="I81" s="2" t="s">
        <v>42</v>
      </c>
      <c r="J81" s="2" t="s">
        <v>17</v>
      </c>
      <c r="K81" s="3">
        <v>7.1</v>
      </c>
      <c r="L81" s="4">
        <v>38000</v>
      </c>
      <c r="M81" s="4">
        <f t="shared" si="4"/>
        <v>269800</v>
      </c>
      <c r="N81" s="21" t="str">
        <f>VLOOKUP(I81,'MÃ '!$A$2:$E$1048576,4,0)</f>
        <v>NL300018</v>
      </c>
      <c r="O81" s="21" t="str">
        <f>VLOOKUP(I81,'MÃ '!$A$2:$E$1048576,5,0)</f>
        <v>Cải cúc</v>
      </c>
      <c r="P81" s="21" t="str">
        <f t="shared" si="5"/>
        <v>TSG06</v>
      </c>
      <c r="Q81" s="21" t="str">
        <f>DAY(Table014[[#This Row],[NGÀY]])&amp;Table014[[#This Row],[TSG06]]&amp;Table014[[#This Row],[MÃ FAST]]</f>
        <v>3TSG06NL300018</v>
      </c>
      <c r="R81" s="21" t="str">
        <f>COUNTIF($Q$7:Q81,Q81)&amp;Q81</f>
        <v>13TSG06NL300018</v>
      </c>
      <c r="S81" s="44">
        <f>IFERROR(VLOOKUP(R81,Table1[[ct2]:[Số lượng]],13,0),0)</f>
        <v>6.8</v>
      </c>
      <c r="T81" s="45">
        <f>IFERROR(VLOOKUP(R81,Table1[[ct2]:[Giá]],14,0),Table014[[#This Row],[ĐƠN GIÁ]])</f>
        <v>38000</v>
      </c>
      <c r="U81" s="45">
        <f t="shared" si="6"/>
        <v>258400</v>
      </c>
      <c r="V81" s="32">
        <f t="shared" si="7"/>
        <v>-0.29999999999999982</v>
      </c>
      <c r="W81" s="45">
        <f>Table014[[#This Row],[THÀNH TIỀN FAST]]-Table014[[#This Row],[THÀNH TIỀN]]</f>
        <v>-11400</v>
      </c>
      <c r="X81" s="46" t="b">
        <f>Table014[[#This Row],[ĐG FAST]]=Table014[[#This Row],[ĐƠN GIÁ]]</f>
        <v>1</v>
      </c>
      <c r="Y81" s="47" t="b">
        <f>Table014[[#This Row],[THÀNH TIỀN FAST]]=Table014[[#This Row],[THÀNH TIỀN]]</f>
        <v>0</v>
      </c>
      <c r="Z81" s="48"/>
    </row>
    <row r="82" spans="1:26" ht="15" x14ac:dyDescent="0.2">
      <c r="A82" s="1"/>
      <c r="B82" s="2" t="s">
        <v>356</v>
      </c>
      <c r="C82" s="42"/>
      <c r="D82" s="2" t="s">
        <v>518</v>
      </c>
      <c r="E82" s="43"/>
      <c r="F82" s="43"/>
      <c r="G82" s="43"/>
      <c r="H82" s="43"/>
      <c r="I82" s="2" t="s">
        <v>43</v>
      </c>
      <c r="J82" s="2" t="s">
        <v>17</v>
      </c>
      <c r="K82" s="3">
        <v>2</v>
      </c>
      <c r="L82" s="4">
        <v>50000</v>
      </c>
      <c r="M82" s="4">
        <f t="shared" si="4"/>
        <v>100000</v>
      </c>
      <c r="N82" s="21" t="str">
        <f>VLOOKUP(I82,'MÃ '!$A$2:$E$1048576,4,0)</f>
        <v>NL300142</v>
      </c>
      <c r="O82" s="21" t="str">
        <f>VLOOKUP(I82,'MÃ '!$A$2:$E$1048576,5,0)</f>
        <v>Tỏi bóc</v>
      </c>
      <c r="P82" s="21" t="str">
        <f t="shared" si="5"/>
        <v>TSG06</v>
      </c>
      <c r="Q82" s="21" t="str">
        <f>DAY(Table014[[#This Row],[NGÀY]])&amp;Table014[[#This Row],[TSG06]]&amp;Table014[[#This Row],[MÃ FAST]]</f>
        <v>3TSG06NL300142</v>
      </c>
      <c r="R82" s="21" t="str">
        <f>COUNTIF($Q$7:Q82,Q82)&amp;Q82</f>
        <v>13TSG06NL300142</v>
      </c>
      <c r="S82" s="44">
        <f>IFERROR(VLOOKUP(R82,Table1[[ct2]:[Số lượng]],13,0),0)</f>
        <v>2</v>
      </c>
      <c r="T82" s="45">
        <f>IFERROR(VLOOKUP(R82,Table1[[ct2]:[Giá]],14,0),Table014[[#This Row],[ĐƠN GIÁ]])</f>
        <v>50000</v>
      </c>
      <c r="U82" s="45">
        <f t="shared" si="6"/>
        <v>100000</v>
      </c>
      <c r="V82" s="32">
        <f t="shared" si="7"/>
        <v>0</v>
      </c>
      <c r="W82" s="45">
        <f>Table014[[#This Row],[THÀNH TIỀN FAST]]-Table014[[#This Row],[THÀNH TIỀN]]</f>
        <v>0</v>
      </c>
      <c r="X82" s="46" t="b">
        <f>Table014[[#This Row],[ĐG FAST]]=Table014[[#This Row],[ĐƠN GIÁ]]</f>
        <v>1</v>
      </c>
      <c r="Y82" s="47" t="b">
        <f>Table014[[#This Row],[THÀNH TIỀN FAST]]=Table014[[#This Row],[THÀNH TIỀN]]</f>
        <v>1</v>
      </c>
      <c r="Z82" s="48"/>
    </row>
    <row r="83" spans="1:26" ht="15" x14ac:dyDescent="0.2">
      <c r="A83" s="1"/>
      <c r="B83" s="2" t="s">
        <v>356</v>
      </c>
      <c r="C83" s="42"/>
      <c r="D83" s="2" t="s">
        <v>518</v>
      </c>
      <c r="E83" s="43"/>
      <c r="F83" s="43"/>
      <c r="G83" s="43"/>
      <c r="H83" s="43"/>
      <c r="I83" s="2" t="s">
        <v>44</v>
      </c>
      <c r="J83" s="2" t="s">
        <v>17</v>
      </c>
      <c r="K83" s="3">
        <v>10</v>
      </c>
      <c r="L83" s="4">
        <v>62000</v>
      </c>
      <c r="M83" s="4">
        <f t="shared" si="4"/>
        <v>620000</v>
      </c>
      <c r="N83" s="21" t="str">
        <f>VLOOKUP(I83,'MÃ '!$A$2:$E$1048576,4,0)</f>
        <v>NL300147</v>
      </c>
      <c r="O83" s="21" t="str">
        <f>VLOOKUP(I83,'MÃ '!$A$2:$E$1048576,5,0)</f>
        <v>Xà lách Roman</v>
      </c>
      <c r="P83" s="21" t="str">
        <f t="shared" si="5"/>
        <v>TSG06</v>
      </c>
      <c r="Q83" s="21" t="str">
        <f>DAY(Table014[[#This Row],[NGÀY]])&amp;Table014[[#This Row],[TSG06]]&amp;Table014[[#This Row],[MÃ FAST]]</f>
        <v>3TSG06NL300147</v>
      </c>
      <c r="R83" s="21" t="str">
        <f>COUNTIF($Q$7:Q83,Q83)&amp;Q83</f>
        <v>13TSG06NL300147</v>
      </c>
      <c r="S83" s="44">
        <f>IFERROR(VLOOKUP(R83,Table1[[ct2]:[Số lượng]],13,0),0)</f>
        <v>10</v>
      </c>
      <c r="T83" s="45">
        <f>IFERROR(VLOOKUP(R83,Table1[[ct2]:[Giá]],14,0),Table014[[#This Row],[ĐƠN GIÁ]])</f>
        <v>62000</v>
      </c>
      <c r="U83" s="45">
        <f t="shared" si="6"/>
        <v>620000</v>
      </c>
      <c r="V83" s="32">
        <f t="shared" si="7"/>
        <v>0</v>
      </c>
      <c r="W83" s="45">
        <f>Table014[[#This Row],[THÀNH TIỀN FAST]]-Table014[[#This Row],[THÀNH TIỀN]]</f>
        <v>0</v>
      </c>
      <c r="X83" s="46" t="b">
        <f>Table014[[#This Row],[ĐG FAST]]=Table014[[#This Row],[ĐƠN GIÁ]]</f>
        <v>1</v>
      </c>
      <c r="Y83" s="47" t="b">
        <f>Table014[[#This Row],[THÀNH TIỀN FAST]]=Table014[[#This Row],[THÀNH TIỀN]]</f>
        <v>1</v>
      </c>
      <c r="Z83" s="48"/>
    </row>
    <row r="84" spans="1:26" ht="15" x14ac:dyDescent="0.2">
      <c r="A84" s="1"/>
      <c r="B84" s="2" t="s">
        <v>357</v>
      </c>
      <c r="C84" s="42"/>
      <c r="D84" s="2" t="s">
        <v>518</v>
      </c>
      <c r="E84" s="43"/>
      <c r="F84" s="43"/>
      <c r="G84" s="43"/>
      <c r="H84" s="43"/>
      <c r="I84" s="2" t="s">
        <v>14</v>
      </c>
      <c r="J84" s="2" t="s">
        <v>15</v>
      </c>
      <c r="K84" s="3">
        <v>8</v>
      </c>
      <c r="L84" s="4">
        <v>8500</v>
      </c>
      <c r="M84" s="4">
        <f t="shared" si="4"/>
        <v>68000</v>
      </c>
      <c r="N84" s="21" t="str">
        <f>VLOOKUP(I84,'MÃ '!$A$2:$E$1048576,4,0)</f>
        <v>NL300107</v>
      </c>
      <c r="O84" s="21" t="str">
        <f>VLOOKUP(I84,'MÃ '!$A$2:$E$1048576,5,0)</f>
        <v>Ngô ngọt ( Bắp trái)</v>
      </c>
      <c r="P84" s="21" t="str">
        <f t="shared" si="5"/>
        <v>TSG06</v>
      </c>
      <c r="Q84" s="21" t="str">
        <f>DAY(Table014[[#This Row],[NGÀY]])&amp;Table014[[#This Row],[TSG06]]&amp;Table014[[#This Row],[MÃ FAST]]</f>
        <v>4TSG06NL300107</v>
      </c>
      <c r="R84" s="21" t="str">
        <f>COUNTIF($Q$7:Q84,Q84)&amp;Q84</f>
        <v>14TSG06NL300107</v>
      </c>
      <c r="S84" s="44">
        <f>IFERROR(VLOOKUP(R84,Table1[[ct2]:[Số lượng]],13,0),0)</f>
        <v>8</v>
      </c>
      <c r="T84" s="45">
        <f>IFERROR(VLOOKUP(R84,Table1[[ct2]:[Giá]],14,0),Table014[[#This Row],[ĐƠN GIÁ]])</f>
        <v>8500</v>
      </c>
      <c r="U84" s="45">
        <f t="shared" si="6"/>
        <v>68000</v>
      </c>
      <c r="V84" s="32">
        <f t="shared" si="7"/>
        <v>0</v>
      </c>
      <c r="W84" s="45">
        <f>Table014[[#This Row],[THÀNH TIỀN FAST]]-Table014[[#This Row],[THÀNH TIỀN]]</f>
        <v>0</v>
      </c>
      <c r="X84" s="46" t="b">
        <f>Table014[[#This Row],[ĐG FAST]]=Table014[[#This Row],[ĐƠN GIÁ]]</f>
        <v>1</v>
      </c>
      <c r="Y84" s="47" t="b">
        <f>Table014[[#This Row],[THÀNH TIỀN FAST]]=Table014[[#This Row],[THÀNH TIỀN]]</f>
        <v>1</v>
      </c>
      <c r="Z84" s="48"/>
    </row>
    <row r="85" spans="1:26" ht="15" x14ac:dyDescent="0.2">
      <c r="A85" s="1"/>
      <c r="B85" s="2" t="s">
        <v>357</v>
      </c>
      <c r="C85" s="42"/>
      <c r="D85" s="2" t="s">
        <v>518</v>
      </c>
      <c r="E85" s="43"/>
      <c r="F85" s="43"/>
      <c r="G85" s="43"/>
      <c r="H85" s="43"/>
      <c r="I85" s="2" t="s">
        <v>18</v>
      </c>
      <c r="J85" s="2" t="s">
        <v>17</v>
      </c>
      <c r="K85" s="3">
        <v>2.2000000000000002</v>
      </c>
      <c r="L85" s="4">
        <v>45000</v>
      </c>
      <c r="M85" s="4">
        <f t="shared" si="4"/>
        <v>99000.000000000015</v>
      </c>
      <c r="N85" s="21" t="str">
        <f>VLOOKUP(I85,'MÃ '!$A$2:$E$1048576,4,0)</f>
        <v>NL300203</v>
      </c>
      <c r="O85" s="21" t="str">
        <f>VLOOKUP(I85,'MÃ '!$A$2:$E$1048576,5,0)</f>
        <v>Cải bó xôi</v>
      </c>
      <c r="P85" s="21" t="str">
        <f t="shared" si="5"/>
        <v>TSG06</v>
      </c>
      <c r="Q85" s="21" t="str">
        <f>DAY(Table014[[#This Row],[NGÀY]])&amp;Table014[[#This Row],[TSG06]]&amp;Table014[[#This Row],[MÃ FAST]]</f>
        <v>4TSG06NL300203</v>
      </c>
      <c r="R85" s="21" t="str">
        <f>COUNTIF($Q$7:Q85,Q85)&amp;Q85</f>
        <v>14TSG06NL300203</v>
      </c>
      <c r="S85" s="44">
        <f>IFERROR(VLOOKUP(R85,Table1[[ct2]:[Số lượng]],13,0),0)</f>
        <v>2.2000000000000002</v>
      </c>
      <c r="T85" s="45">
        <f>IFERROR(VLOOKUP(R85,Table1[[ct2]:[Giá]],14,0),Table014[[#This Row],[ĐƠN GIÁ]])</f>
        <v>45000</v>
      </c>
      <c r="U85" s="45">
        <f t="shared" si="6"/>
        <v>99000.000000000015</v>
      </c>
      <c r="V85" s="32">
        <f t="shared" si="7"/>
        <v>0</v>
      </c>
      <c r="W85" s="45">
        <f>Table014[[#This Row],[THÀNH TIỀN FAST]]-Table014[[#This Row],[THÀNH TIỀN]]</f>
        <v>0</v>
      </c>
      <c r="X85" s="46" t="b">
        <f>Table014[[#This Row],[ĐG FAST]]=Table014[[#This Row],[ĐƠN GIÁ]]</f>
        <v>1</v>
      </c>
      <c r="Y85" s="47" t="b">
        <f>Table014[[#This Row],[THÀNH TIỀN FAST]]=Table014[[#This Row],[THÀNH TIỀN]]</f>
        <v>1</v>
      </c>
      <c r="Z85" s="48"/>
    </row>
    <row r="86" spans="1:26" x14ac:dyDescent="0.2">
      <c r="A86" s="1"/>
      <c r="B86" s="2" t="s">
        <v>357</v>
      </c>
      <c r="C86" s="49"/>
      <c r="D86" s="2" t="s">
        <v>518</v>
      </c>
      <c r="E86" s="43"/>
      <c r="F86" s="43"/>
      <c r="G86" s="43"/>
      <c r="H86" s="43"/>
      <c r="I86" s="2" t="s">
        <v>19</v>
      </c>
      <c r="J86" s="2" t="s">
        <v>17</v>
      </c>
      <c r="K86" s="3">
        <v>0.5</v>
      </c>
      <c r="L86" s="4">
        <v>50000</v>
      </c>
      <c r="M86" s="4">
        <f t="shared" si="4"/>
        <v>25000</v>
      </c>
      <c r="N86" s="21" t="str">
        <f>VLOOKUP(I86,'MÃ '!$A$2:$E$1048576,4,0)</f>
        <v>NL300013</v>
      </c>
      <c r="O86" s="21" t="str">
        <f>VLOOKUP(I86,'MÃ '!$A$2:$E$1048576,5,0)</f>
        <v>Cà chua</v>
      </c>
      <c r="P86" s="21" t="str">
        <f t="shared" si="5"/>
        <v>TSG06</v>
      </c>
      <c r="Q86" s="21" t="str">
        <f>DAY(Table014[[#This Row],[NGÀY]])&amp;Table014[[#This Row],[TSG06]]&amp;Table014[[#This Row],[MÃ FAST]]</f>
        <v>4TSG06NL300013</v>
      </c>
      <c r="R86" s="21" t="str">
        <f>COUNTIF($Q$7:Q86,Q86)&amp;Q86</f>
        <v>14TSG06NL300013</v>
      </c>
      <c r="S86" s="44">
        <f>IFERROR(VLOOKUP(R86,Table1[[ct2]:[Số lượng]],13,0),0)</f>
        <v>0.5</v>
      </c>
      <c r="T86" s="45">
        <f>IFERROR(VLOOKUP(R86,Table1[[ct2]:[Giá]],14,0),Table014[[#This Row],[ĐƠN GIÁ]])</f>
        <v>50000</v>
      </c>
      <c r="U86" s="45">
        <f t="shared" si="6"/>
        <v>25000</v>
      </c>
      <c r="V86" s="32">
        <f t="shared" si="7"/>
        <v>0</v>
      </c>
      <c r="W86" s="45">
        <f>Table014[[#This Row],[THÀNH TIỀN FAST]]-Table014[[#This Row],[THÀNH TIỀN]]</f>
        <v>0</v>
      </c>
      <c r="X86" s="46" t="b">
        <f>Table014[[#This Row],[ĐG FAST]]=Table014[[#This Row],[ĐƠN GIÁ]]</f>
        <v>1</v>
      </c>
      <c r="Y86" s="47" t="b">
        <f>Table014[[#This Row],[THÀNH TIỀN FAST]]=Table014[[#This Row],[THÀNH TIỀN]]</f>
        <v>1</v>
      </c>
      <c r="Z86" s="48"/>
    </row>
    <row r="87" spans="1:26" ht="15" x14ac:dyDescent="0.2">
      <c r="A87" s="1"/>
      <c r="B87" s="2" t="s">
        <v>357</v>
      </c>
      <c r="C87" s="42"/>
      <c r="D87" s="2" t="s">
        <v>518</v>
      </c>
      <c r="E87" s="43"/>
      <c r="F87" s="43"/>
      <c r="G87" s="43"/>
      <c r="H87" s="43"/>
      <c r="I87" s="2" t="s">
        <v>20</v>
      </c>
      <c r="J87" s="2" t="s">
        <v>17</v>
      </c>
      <c r="K87" s="3">
        <v>10.9</v>
      </c>
      <c r="L87" s="4">
        <v>18000</v>
      </c>
      <c r="M87" s="4">
        <f t="shared" si="4"/>
        <v>196200</v>
      </c>
      <c r="N87" s="21" t="str">
        <f>VLOOKUP(I87,'MÃ '!$A$2:$E$1048576,4,0)</f>
        <v>NL300022</v>
      </c>
      <c r="O87" s="21" t="str">
        <f>VLOOKUP(I87,'MÃ '!$A$2:$E$1048576,5,0)</f>
        <v>Cải thảo</v>
      </c>
      <c r="P87" s="21" t="str">
        <f t="shared" si="5"/>
        <v>TSG06</v>
      </c>
      <c r="Q87" s="21" t="str">
        <f>DAY(Table014[[#This Row],[NGÀY]])&amp;Table014[[#This Row],[TSG06]]&amp;Table014[[#This Row],[MÃ FAST]]</f>
        <v>4TSG06NL300022</v>
      </c>
      <c r="R87" s="21" t="str">
        <f>COUNTIF($Q$7:Q87,Q87)&amp;Q87</f>
        <v>14TSG06NL300022</v>
      </c>
      <c r="S87" s="44">
        <f>IFERROR(VLOOKUP(R87,Table1[[ct2]:[Số lượng]],13,0),0)</f>
        <v>10.9</v>
      </c>
      <c r="T87" s="45">
        <f>IFERROR(VLOOKUP(R87,Table1[[ct2]:[Giá]],14,0),Table014[[#This Row],[ĐƠN GIÁ]])</f>
        <v>18000</v>
      </c>
      <c r="U87" s="45">
        <f t="shared" si="6"/>
        <v>196200</v>
      </c>
      <c r="V87" s="32">
        <f t="shared" si="7"/>
        <v>0</v>
      </c>
      <c r="W87" s="45">
        <f>Table014[[#This Row],[THÀNH TIỀN FAST]]-Table014[[#This Row],[THÀNH TIỀN]]</f>
        <v>0</v>
      </c>
      <c r="X87" s="46" t="b">
        <f>Table014[[#This Row],[ĐG FAST]]=Table014[[#This Row],[ĐƠN GIÁ]]</f>
        <v>1</v>
      </c>
      <c r="Y87" s="47" t="b">
        <f>Table014[[#This Row],[THÀNH TIỀN FAST]]=Table014[[#This Row],[THÀNH TIỀN]]</f>
        <v>1</v>
      </c>
      <c r="Z87" s="48"/>
    </row>
    <row r="88" spans="1:26" ht="15" x14ac:dyDescent="0.2">
      <c r="A88" s="1"/>
      <c r="B88" s="2" t="s">
        <v>357</v>
      </c>
      <c r="C88" s="42"/>
      <c r="D88" s="2" t="s">
        <v>518</v>
      </c>
      <c r="E88" s="43"/>
      <c r="F88" s="43"/>
      <c r="G88" s="43"/>
      <c r="H88" s="43"/>
      <c r="I88" s="2" t="s">
        <v>21</v>
      </c>
      <c r="J88" s="2" t="s">
        <v>17</v>
      </c>
      <c r="K88" s="3">
        <v>0.3</v>
      </c>
      <c r="L88" s="4">
        <v>75000</v>
      </c>
      <c r="M88" s="4">
        <f t="shared" si="4"/>
        <v>22500</v>
      </c>
      <c r="N88" s="21" t="str">
        <f>VLOOKUP(I88,'MÃ '!$A$2:$E$1048576,4,0)</f>
        <v>NL600067</v>
      </c>
      <c r="O88" s="21" t="str">
        <f>VLOOKUP(I88,'MÃ '!$A$2:$E$1048576,5,0)</f>
        <v>Cam vàng</v>
      </c>
      <c r="P88" s="21" t="str">
        <f t="shared" si="5"/>
        <v>TSG06</v>
      </c>
      <c r="Q88" s="21" t="str">
        <f>DAY(Table014[[#This Row],[NGÀY]])&amp;Table014[[#This Row],[TSG06]]&amp;Table014[[#This Row],[MÃ FAST]]</f>
        <v>4TSG06NL600067</v>
      </c>
      <c r="R88" s="21" t="str">
        <f>COUNTIF($Q$7:Q88,Q88)&amp;Q88</f>
        <v>14TSG06NL600067</v>
      </c>
      <c r="S88" s="44">
        <f>IFERROR(VLOOKUP(R88,Table1[[ct2]:[Số lượng]],13,0),0)</f>
        <v>0.3</v>
      </c>
      <c r="T88" s="45">
        <f>IFERROR(VLOOKUP(R88,Table1[[ct2]:[Giá]],14,0),Table014[[#This Row],[ĐƠN GIÁ]])</f>
        <v>75000</v>
      </c>
      <c r="U88" s="45">
        <f t="shared" si="6"/>
        <v>22500</v>
      </c>
      <c r="V88" s="32">
        <f t="shared" si="7"/>
        <v>0</v>
      </c>
      <c r="W88" s="45">
        <f>Table014[[#This Row],[THÀNH TIỀN FAST]]-Table014[[#This Row],[THÀNH TIỀN]]</f>
        <v>0</v>
      </c>
      <c r="X88" s="46" t="b">
        <f>Table014[[#This Row],[ĐG FAST]]=Table014[[#This Row],[ĐƠN GIÁ]]</f>
        <v>1</v>
      </c>
      <c r="Y88" s="47" t="b">
        <f>Table014[[#This Row],[THÀNH TIỀN FAST]]=Table014[[#This Row],[THÀNH TIỀN]]</f>
        <v>1</v>
      </c>
      <c r="Z88" s="48"/>
    </row>
    <row r="89" spans="1:26" ht="15" x14ac:dyDescent="0.2">
      <c r="A89" s="1"/>
      <c r="B89" s="2" t="s">
        <v>357</v>
      </c>
      <c r="C89" s="42"/>
      <c r="D89" s="2" t="s">
        <v>518</v>
      </c>
      <c r="E89" s="43"/>
      <c r="F89" s="43"/>
      <c r="G89" s="43"/>
      <c r="H89" s="43"/>
      <c r="I89" s="2" t="s">
        <v>45</v>
      </c>
      <c r="J89" s="2" t="s">
        <v>17</v>
      </c>
      <c r="K89" s="3">
        <v>1.8</v>
      </c>
      <c r="L89" s="4">
        <v>13000</v>
      </c>
      <c r="M89" s="4">
        <f t="shared" si="4"/>
        <v>23400</v>
      </c>
      <c r="N89" s="21" t="str">
        <f>VLOOKUP(I89,'MÃ '!$A$2:$E$1048576,4,0)</f>
        <v>NL300033</v>
      </c>
      <c r="O89" s="21" t="str">
        <f>VLOOKUP(I89,'MÃ '!$A$2:$E$1048576,5,0)</f>
        <v>Củ cải trắng</v>
      </c>
      <c r="P89" s="21" t="str">
        <f t="shared" si="5"/>
        <v>TSG06</v>
      </c>
      <c r="Q89" s="21" t="str">
        <f>DAY(Table014[[#This Row],[NGÀY]])&amp;Table014[[#This Row],[TSG06]]&amp;Table014[[#This Row],[MÃ FAST]]</f>
        <v>4TSG06NL300033</v>
      </c>
      <c r="R89" s="21" t="str">
        <f>COUNTIF($Q$7:Q89,Q89)&amp;Q89</f>
        <v>14TSG06NL300033</v>
      </c>
      <c r="S89" s="44">
        <f>IFERROR(VLOOKUP(R89,Table1[[ct2]:[Số lượng]],13,0),0)</f>
        <v>1.8</v>
      </c>
      <c r="T89" s="45">
        <f>IFERROR(VLOOKUP(R89,Table1[[ct2]:[Giá]],14,0),Table014[[#This Row],[ĐƠN GIÁ]])</f>
        <v>13000</v>
      </c>
      <c r="U89" s="45">
        <f t="shared" si="6"/>
        <v>23400</v>
      </c>
      <c r="V89" s="32">
        <f t="shared" si="7"/>
        <v>0</v>
      </c>
      <c r="W89" s="45">
        <f>Table014[[#This Row],[THÀNH TIỀN FAST]]-Table014[[#This Row],[THÀNH TIỀN]]</f>
        <v>0</v>
      </c>
      <c r="X89" s="46" t="b">
        <f>Table014[[#This Row],[ĐG FAST]]=Table014[[#This Row],[ĐƠN GIÁ]]</f>
        <v>1</v>
      </c>
      <c r="Y89" s="47" t="b">
        <f>Table014[[#This Row],[THÀNH TIỀN FAST]]=Table014[[#This Row],[THÀNH TIỀN]]</f>
        <v>1</v>
      </c>
      <c r="Z89" s="48"/>
    </row>
    <row r="90" spans="1:26" ht="15" x14ac:dyDescent="0.2">
      <c r="A90" s="1"/>
      <c r="B90" s="2" t="s">
        <v>357</v>
      </c>
      <c r="C90" s="42"/>
      <c r="D90" s="2" t="s">
        <v>518</v>
      </c>
      <c r="E90" s="43"/>
      <c r="F90" s="43"/>
      <c r="G90" s="43"/>
      <c r="H90" s="43"/>
      <c r="I90" s="2" t="s">
        <v>24</v>
      </c>
      <c r="J90" s="2" t="s">
        <v>17</v>
      </c>
      <c r="K90" s="3">
        <v>1</v>
      </c>
      <c r="L90" s="4">
        <v>47000</v>
      </c>
      <c r="M90" s="4">
        <f t="shared" si="4"/>
        <v>47000</v>
      </c>
      <c r="N90" s="21" t="str">
        <f>VLOOKUP(I90,'MÃ '!$A$2:$E$1048576,4,0)</f>
        <v>NL300036</v>
      </c>
      <c r="O90" s="21" t="str">
        <f>VLOOKUP(I90,'MÃ '!$A$2:$E$1048576,5,0)</f>
        <v>Củ sen</v>
      </c>
      <c r="P90" s="21" t="str">
        <f t="shared" si="5"/>
        <v>TSG06</v>
      </c>
      <c r="Q90" s="21" t="str">
        <f>DAY(Table014[[#This Row],[NGÀY]])&amp;Table014[[#This Row],[TSG06]]&amp;Table014[[#This Row],[MÃ FAST]]</f>
        <v>4TSG06NL300036</v>
      </c>
      <c r="R90" s="21" t="str">
        <f>COUNTIF($Q$7:Q90,Q90)&amp;Q90</f>
        <v>14TSG06NL300036</v>
      </c>
      <c r="S90" s="44">
        <f>IFERROR(VLOOKUP(R90,Table1[[ct2]:[Số lượng]],13,0),0)</f>
        <v>1</v>
      </c>
      <c r="T90" s="45">
        <f>IFERROR(VLOOKUP(R90,Table1[[ct2]:[Giá]],14,0),Table014[[#This Row],[ĐƠN GIÁ]])</f>
        <v>47000</v>
      </c>
      <c r="U90" s="45">
        <f t="shared" si="6"/>
        <v>47000</v>
      </c>
      <c r="V90" s="32">
        <f t="shared" si="7"/>
        <v>0</v>
      </c>
      <c r="W90" s="45">
        <f>Table014[[#This Row],[THÀNH TIỀN FAST]]-Table014[[#This Row],[THÀNH TIỀN]]</f>
        <v>0</v>
      </c>
      <c r="X90" s="46" t="b">
        <f>Table014[[#This Row],[ĐG FAST]]=Table014[[#This Row],[ĐƠN GIÁ]]</f>
        <v>1</v>
      </c>
      <c r="Y90" s="47" t="b">
        <f>Table014[[#This Row],[THÀNH TIỀN FAST]]=Table014[[#This Row],[THÀNH TIỀN]]</f>
        <v>1</v>
      </c>
      <c r="Z90" s="48"/>
    </row>
    <row r="91" spans="1:26" ht="15" x14ac:dyDescent="0.2">
      <c r="A91" s="1"/>
      <c r="B91" s="2" t="s">
        <v>357</v>
      </c>
      <c r="C91" s="42"/>
      <c r="D91" s="2" t="s">
        <v>518</v>
      </c>
      <c r="E91" s="43"/>
      <c r="F91" s="43"/>
      <c r="G91" s="43"/>
      <c r="H91" s="43"/>
      <c r="I91" s="2" t="s">
        <v>25</v>
      </c>
      <c r="J91" s="2" t="s">
        <v>17</v>
      </c>
      <c r="K91" s="3">
        <v>34</v>
      </c>
      <c r="L91" s="4">
        <v>18000</v>
      </c>
      <c r="M91" s="4">
        <f t="shared" si="4"/>
        <v>612000</v>
      </c>
      <c r="N91" s="21" t="str">
        <f>VLOOKUP(I91,'MÃ '!$A$2:$E$1048576,4,0)</f>
        <v>NL600004</v>
      </c>
      <c r="O91" s="21" t="str">
        <f>VLOOKUP(I91,'MÃ '!$A$2:$E$1048576,5,0)</f>
        <v>Dưa hấu</v>
      </c>
      <c r="P91" s="21" t="str">
        <f t="shared" si="5"/>
        <v>TSG06</v>
      </c>
      <c r="Q91" s="21" t="str">
        <f>DAY(Table014[[#This Row],[NGÀY]])&amp;Table014[[#This Row],[TSG06]]&amp;Table014[[#This Row],[MÃ FAST]]</f>
        <v>4TSG06NL600004</v>
      </c>
      <c r="R91" s="21" t="str">
        <f>COUNTIF($Q$7:Q91,Q91)&amp;Q91</f>
        <v>14TSG06NL600004</v>
      </c>
      <c r="S91" s="44">
        <f>IFERROR(VLOOKUP(R91,Table1[[ct2]:[Số lượng]],13,0),0)</f>
        <v>34</v>
      </c>
      <c r="T91" s="45">
        <f>IFERROR(VLOOKUP(R91,Table1[[ct2]:[Giá]],14,0),Table014[[#This Row],[ĐƠN GIÁ]])</f>
        <v>18000</v>
      </c>
      <c r="U91" s="45">
        <f t="shared" si="6"/>
        <v>612000</v>
      </c>
      <c r="V91" s="32">
        <f t="shared" si="7"/>
        <v>0</v>
      </c>
      <c r="W91" s="45">
        <f>Table014[[#This Row],[THÀNH TIỀN FAST]]-Table014[[#This Row],[THÀNH TIỀN]]</f>
        <v>0</v>
      </c>
      <c r="X91" s="46" t="b">
        <f>Table014[[#This Row],[ĐG FAST]]=Table014[[#This Row],[ĐƠN GIÁ]]</f>
        <v>1</v>
      </c>
      <c r="Y91" s="47" t="b">
        <f>Table014[[#This Row],[THÀNH TIỀN FAST]]=Table014[[#This Row],[THÀNH TIỀN]]</f>
        <v>1</v>
      </c>
      <c r="Z91" s="48"/>
    </row>
    <row r="92" spans="1:26" ht="15" x14ac:dyDescent="0.2">
      <c r="A92" s="1"/>
      <c r="B92" s="2" t="s">
        <v>357</v>
      </c>
      <c r="C92" s="42"/>
      <c r="D92" s="2" t="s">
        <v>518</v>
      </c>
      <c r="E92" s="43"/>
      <c r="F92" s="43"/>
      <c r="G92" s="43"/>
      <c r="H92" s="43"/>
      <c r="I92" s="2" t="s">
        <v>26</v>
      </c>
      <c r="J92" s="2" t="s">
        <v>17</v>
      </c>
      <c r="K92" s="3">
        <v>0.2</v>
      </c>
      <c r="L92" s="4">
        <v>30000</v>
      </c>
      <c r="M92" s="4">
        <f t="shared" si="4"/>
        <v>6000</v>
      </c>
      <c r="N92" s="21" t="str">
        <f>VLOOKUP(I92,'MÃ '!$A$2:$E$1048576,4,0)</f>
        <v>NL300053</v>
      </c>
      <c r="O92" s="21" t="str">
        <f>VLOOKUP(I92,'MÃ '!$A$2:$E$1048576,5,0)</f>
        <v>Gừng ta</v>
      </c>
      <c r="P92" s="21" t="str">
        <f t="shared" si="5"/>
        <v>TSG06</v>
      </c>
      <c r="Q92" s="21" t="str">
        <f>DAY(Table014[[#This Row],[NGÀY]])&amp;Table014[[#This Row],[TSG06]]&amp;Table014[[#This Row],[MÃ FAST]]</f>
        <v>4TSG06NL300053</v>
      </c>
      <c r="R92" s="21" t="str">
        <f>COUNTIF($Q$7:Q92,Q92)&amp;Q92</f>
        <v>14TSG06NL300053</v>
      </c>
      <c r="S92" s="44">
        <f>IFERROR(VLOOKUP(R92,Table1[[ct2]:[Số lượng]],13,0),0)</f>
        <v>0.2</v>
      </c>
      <c r="T92" s="45">
        <f>IFERROR(VLOOKUP(R92,Table1[[ct2]:[Giá]],14,0),Table014[[#This Row],[ĐƠN GIÁ]])</f>
        <v>30000</v>
      </c>
      <c r="U92" s="45">
        <f t="shared" si="6"/>
        <v>6000</v>
      </c>
      <c r="V92" s="32">
        <f t="shared" si="7"/>
        <v>0</v>
      </c>
      <c r="W92" s="45">
        <f>Table014[[#This Row],[THÀNH TIỀN FAST]]-Table014[[#This Row],[THÀNH TIỀN]]</f>
        <v>0</v>
      </c>
      <c r="X92" s="46" t="b">
        <f>Table014[[#This Row],[ĐG FAST]]=Table014[[#This Row],[ĐƠN GIÁ]]</f>
        <v>1</v>
      </c>
      <c r="Y92" s="47" t="b">
        <f>Table014[[#This Row],[THÀNH TIỀN FAST]]=Table014[[#This Row],[THÀNH TIỀN]]</f>
        <v>1</v>
      </c>
      <c r="Z92" s="48"/>
    </row>
    <row r="93" spans="1:26" ht="15" x14ac:dyDescent="0.2">
      <c r="A93" s="1"/>
      <c r="B93" s="2" t="s">
        <v>357</v>
      </c>
      <c r="C93" s="42"/>
      <c r="D93" s="2" t="s">
        <v>518</v>
      </c>
      <c r="E93" s="43"/>
      <c r="F93" s="43"/>
      <c r="G93" s="43"/>
      <c r="H93" s="43"/>
      <c r="I93" s="2" t="s">
        <v>27</v>
      </c>
      <c r="J93" s="2" t="s">
        <v>17</v>
      </c>
      <c r="K93" s="3">
        <v>2</v>
      </c>
      <c r="L93" s="4">
        <v>55000</v>
      </c>
      <c r="M93" s="4">
        <f t="shared" si="4"/>
        <v>110000</v>
      </c>
      <c r="N93" s="21" t="str">
        <f>VLOOKUP(I93,'MÃ '!$A$2:$E$1048576,4,0)</f>
        <v>NL300058</v>
      </c>
      <c r="O93" s="21" t="str">
        <f>VLOOKUP(I93,'MÃ '!$A$2:$E$1048576,5,0)</f>
        <v>Hành lá</v>
      </c>
      <c r="P93" s="21" t="str">
        <f t="shared" si="5"/>
        <v>TSG06</v>
      </c>
      <c r="Q93" s="21" t="str">
        <f>DAY(Table014[[#This Row],[NGÀY]])&amp;Table014[[#This Row],[TSG06]]&amp;Table014[[#This Row],[MÃ FAST]]</f>
        <v>4TSG06NL300058</v>
      </c>
      <c r="R93" s="21" t="str">
        <f>COUNTIF($Q$7:Q93,Q93)&amp;Q93</f>
        <v>14TSG06NL300058</v>
      </c>
      <c r="S93" s="44">
        <f>IFERROR(VLOOKUP(R93,Table1[[ct2]:[Số lượng]],13,0),0)</f>
        <v>2</v>
      </c>
      <c r="T93" s="45">
        <f>IFERROR(VLOOKUP(R93,Table1[[ct2]:[Giá]],14,0),Table014[[#This Row],[ĐƠN GIÁ]])</f>
        <v>55000</v>
      </c>
      <c r="U93" s="45">
        <f t="shared" si="6"/>
        <v>110000</v>
      </c>
      <c r="V93" s="32">
        <f t="shared" si="7"/>
        <v>0</v>
      </c>
      <c r="W93" s="45">
        <f>Table014[[#This Row],[THÀNH TIỀN FAST]]-Table014[[#This Row],[THÀNH TIỀN]]</f>
        <v>0</v>
      </c>
      <c r="X93" s="46" t="b">
        <f>Table014[[#This Row],[ĐG FAST]]=Table014[[#This Row],[ĐƠN GIÁ]]</f>
        <v>1</v>
      </c>
      <c r="Y93" s="47" t="b">
        <f>Table014[[#This Row],[THÀNH TIỀN FAST]]=Table014[[#This Row],[THÀNH TIỀN]]</f>
        <v>1</v>
      </c>
      <c r="Z93" s="48"/>
    </row>
    <row r="94" spans="1:26" ht="15" x14ac:dyDescent="0.2">
      <c r="A94" s="1"/>
      <c r="B94" s="2" t="s">
        <v>357</v>
      </c>
      <c r="C94" s="42"/>
      <c r="D94" s="2" t="s">
        <v>518</v>
      </c>
      <c r="E94" s="43"/>
      <c r="F94" s="43"/>
      <c r="G94" s="43"/>
      <c r="H94" s="43"/>
      <c r="I94" s="2" t="s">
        <v>28</v>
      </c>
      <c r="J94" s="2" t="s">
        <v>29</v>
      </c>
      <c r="K94" s="3">
        <v>1</v>
      </c>
      <c r="L94" s="4">
        <v>80000</v>
      </c>
      <c r="M94" s="4">
        <f t="shared" si="4"/>
        <v>80000</v>
      </c>
      <c r="N94" s="21" t="str">
        <f>VLOOKUP(I94,'MÃ '!$A$2:$E$1048576,4,0)</f>
        <v>NL300218</v>
      </c>
      <c r="O94" s="21" t="str">
        <f>VLOOKUP(I94,'MÃ '!$A$2:$E$1048576,5,0)</f>
        <v>Hoa cúc (decor) bó</v>
      </c>
      <c r="P94" s="21" t="str">
        <f t="shared" si="5"/>
        <v>TSG06</v>
      </c>
      <c r="Q94" s="21" t="str">
        <f>DAY(Table014[[#This Row],[NGÀY]])&amp;Table014[[#This Row],[TSG06]]&amp;Table014[[#This Row],[MÃ FAST]]</f>
        <v>4TSG06NL300218</v>
      </c>
      <c r="R94" s="21" t="str">
        <f>COUNTIF($Q$7:Q94,Q94)&amp;Q94</f>
        <v>14TSG06NL300218</v>
      </c>
      <c r="S94" s="44">
        <f>IFERROR(VLOOKUP(R94,Table1[[ct2]:[Số lượng]],13,0),0)</f>
        <v>1</v>
      </c>
      <c r="T94" s="45">
        <f>IFERROR(VLOOKUP(R94,Table1[[ct2]:[Giá]],14,0),Table014[[#This Row],[ĐƠN GIÁ]])</f>
        <v>40000</v>
      </c>
      <c r="U94" s="45">
        <f t="shared" si="6"/>
        <v>40000</v>
      </c>
      <c r="V94" s="32">
        <f t="shared" si="7"/>
        <v>0</v>
      </c>
      <c r="W94" s="45">
        <f>Table014[[#This Row],[THÀNH TIỀN FAST]]-Table014[[#This Row],[THÀNH TIỀN]]</f>
        <v>-40000</v>
      </c>
      <c r="X94" s="46" t="b">
        <f>Table014[[#This Row],[ĐG FAST]]=Table014[[#This Row],[ĐƠN GIÁ]]</f>
        <v>0</v>
      </c>
      <c r="Y94" s="47" t="b">
        <f>Table014[[#This Row],[THÀNH TIỀN FAST]]=Table014[[#This Row],[THÀNH TIỀN]]</f>
        <v>0</v>
      </c>
      <c r="Z94" s="48"/>
    </row>
    <row r="95" spans="1:26" ht="15" x14ac:dyDescent="0.2">
      <c r="A95" s="1"/>
      <c r="B95" s="2" t="s">
        <v>357</v>
      </c>
      <c r="C95" s="42"/>
      <c r="D95" s="2" t="s">
        <v>518</v>
      </c>
      <c r="E95" s="43"/>
      <c r="F95" s="43"/>
      <c r="G95" s="43"/>
      <c r="H95" s="43"/>
      <c r="I95" s="2" t="s">
        <v>30</v>
      </c>
      <c r="J95" s="2" t="s">
        <v>17</v>
      </c>
      <c r="K95" s="3">
        <v>0.2</v>
      </c>
      <c r="L95" s="4">
        <v>65000</v>
      </c>
      <c r="M95" s="4">
        <f t="shared" si="4"/>
        <v>13000</v>
      </c>
      <c r="N95" s="21" t="str">
        <f>VLOOKUP(I95,'MÃ '!$A$2:$E$1048576,4,0)</f>
        <v>NL300062</v>
      </c>
      <c r="O95" s="21" t="str">
        <f>VLOOKUP(I95,'MÃ '!$A$2:$E$1048576,5,0)</f>
        <v>Húng Bạc Hà</v>
      </c>
      <c r="P95" s="21" t="str">
        <f t="shared" si="5"/>
        <v>TSG06</v>
      </c>
      <c r="Q95" s="21" t="str">
        <f>DAY(Table014[[#This Row],[NGÀY]])&amp;Table014[[#This Row],[TSG06]]&amp;Table014[[#This Row],[MÃ FAST]]</f>
        <v>4TSG06NL300062</v>
      </c>
      <c r="R95" s="21" t="str">
        <f>COUNTIF($Q$7:Q95,Q95)&amp;Q95</f>
        <v>14TSG06NL300062</v>
      </c>
      <c r="S95" s="44">
        <f>IFERROR(VLOOKUP(R95,Table1[[ct2]:[Số lượng]],13,0),0)</f>
        <v>0.2</v>
      </c>
      <c r="T95" s="45">
        <f>IFERROR(VLOOKUP(R95,Table1[[ct2]:[Giá]],14,0),Table014[[#This Row],[ĐƠN GIÁ]])</f>
        <v>65000</v>
      </c>
      <c r="U95" s="45">
        <f t="shared" si="6"/>
        <v>13000</v>
      </c>
      <c r="V95" s="32">
        <f t="shared" si="7"/>
        <v>0</v>
      </c>
      <c r="W95" s="45">
        <f>Table014[[#This Row],[THÀNH TIỀN FAST]]-Table014[[#This Row],[THÀNH TIỀN]]</f>
        <v>0</v>
      </c>
      <c r="X95" s="46" t="b">
        <f>Table014[[#This Row],[ĐG FAST]]=Table014[[#This Row],[ĐƠN GIÁ]]</f>
        <v>1</v>
      </c>
      <c r="Y95" s="47" t="b">
        <f>Table014[[#This Row],[THÀNH TIỀN FAST]]=Table014[[#This Row],[THÀNH TIỀN]]</f>
        <v>1</v>
      </c>
      <c r="Z95" s="48"/>
    </row>
    <row r="96" spans="1:26" ht="15" x14ac:dyDescent="0.2">
      <c r="A96" s="1"/>
      <c r="B96" s="2" t="s">
        <v>357</v>
      </c>
      <c r="C96" s="42"/>
      <c r="D96" s="2" t="s">
        <v>518</v>
      </c>
      <c r="E96" s="43"/>
      <c r="F96" s="43"/>
      <c r="G96" s="43"/>
      <c r="H96" s="43"/>
      <c r="I96" s="2" t="s">
        <v>31</v>
      </c>
      <c r="J96" s="2" t="s">
        <v>17</v>
      </c>
      <c r="K96" s="3">
        <v>2.6</v>
      </c>
      <c r="L96" s="4">
        <v>30000</v>
      </c>
      <c r="M96" s="4">
        <f t="shared" si="4"/>
        <v>78000</v>
      </c>
      <c r="N96" s="21" t="str">
        <f>VLOOKUP(I96,'MÃ '!$A$2:$E$1048576,4,0)</f>
        <v>NL300209</v>
      </c>
      <c r="O96" s="21" t="str">
        <f>VLOOKUP(I96,'MÃ '!$A$2:$E$1048576,5,0)</f>
        <v>Khoai môn</v>
      </c>
      <c r="P96" s="21" t="str">
        <f t="shared" si="5"/>
        <v>TSG06</v>
      </c>
      <c r="Q96" s="21" t="str">
        <f>DAY(Table014[[#This Row],[NGÀY]])&amp;Table014[[#This Row],[TSG06]]&amp;Table014[[#This Row],[MÃ FAST]]</f>
        <v>4TSG06NL300209</v>
      </c>
      <c r="R96" s="21" t="str">
        <f>COUNTIF($Q$7:Q96,Q96)&amp;Q96</f>
        <v>14TSG06NL300209</v>
      </c>
      <c r="S96" s="44">
        <f>IFERROR(VLOOKUP(R96,Table1[[ct2]:[Số lượng]],13,0),0)</f>
        <v>2.6</v>
      </c>
      <c r="T96" s="45">
        <f>IFERROR(VLOOKUP(R96,Table1[[ct2]:[Giá]],14,0),Table014[[#This Row],[ĐƠN GIÁ]])</f>
        <v>30000</v>
      </c>
      <c r="U96" s="45">
        <f t="shared" si="6"/>
        <v>78000</v>
      </c>
      <c r="V96" s="32">
        <f t="shared" si="7"/>
        <v>0</v>
      </c>
      <c r="W96" s="45">
        <f>Table014[[#This Row],[THÀNH TIỀN FAST]]-Table014[[#This Row],[THÀNH TIỀN]]</f>
        <v>0</v>
      </c>
      <c r="X96" s="46" t="b">
        <f>Table014[[#This Row],[ĐG FAST]]=Table014[[#This Row],[ĐƠN GIÁ]]</f>
        <v>1</v>
      </c>
      <c r="Y96" s="47" t="b">
        <f>Table014[[#This Row],[THÀNH TIỀN FAST]]=Table014[[#This Row],[THÀNH TIỀN]]</f>
        <v>1</v>
      </c>
      <c r="Z96" s="48"/>
    </row>
    <row r="97" spans="1:26" ht="15" x14ac:dyDescent="0.2">
      <c r="A97" s="1"/>
      <c r="B97" s="2" t="s">
        <v>357</v>
      </c>
      <c r="C97" s="42"/>
      <c r="D97" s="2" t="s">
        <v>518</v>
      </c>
      <c r="E97" s="43"/>
      <c r="F97" s="43"/>
      <c r="G97" s="43"/>
      <c r="H97" s="43"/>
      <c r="I97" s="2" t="s">
        <v>32</v>
      </c>
      <c r="J97" s="2" t="s">
        <v>17</v>
      </c>
      <c r="K97" s="3">
        <v>0.8</v>
      </c>
      <c r="L97" s="4">
        <v>18000</v>
      </c>
      <c r="M97" s="4">
        <f t="shared" si="4"/>
        <v>14400</v>
      </c>
      <c r="N97" s="21" t="str">
        <f>VLOOKUP(I97,'MÃ '!$A$2:$E$1048576,4,0)</f>
        <v>NL300074</v>
      </c>
      <c r="O97" s="21" t="str">
        <f>VLOOKUP(I97,'MÃ '!$A$2:$E$1048576,5,0)</f>
        <v>Lá chuối</v>
      </c>
      <c r="P97" s="21" t="str">
        <f t="shared" si="5"/>
        <v>TSG06</v>
      </c>
      <c r="Q97" s="21" t="str">
        <f>DAY(Table014[[#This Row],[NGÀY]])&amp;Table014[[#This Row],[TSG06]]&amp;Table014[[#This Row],[MÃ FAST]]</f>
        <v>4TSG06NL300074</v>
      </c>
      <c r="R97" s="21" t="str">
        <f>COUNTIF($Q$7:Q97,Q97)&amp;Q97</f>
        <v>14TSG06NL300074</v>
      </c>
      <c r="S97" s="44">
        <f>IFERROR(VLOOKUP(R97,Table1[[ct2]:[Số lượng]],13,0),0)</f>
        <v>0.8</v>
      </c>
      <c r="T97" s="45">
        <f>IFERROR(VLOOKUP(R97,Table1[[ct2]:[Giá]],14,0),Table014[[#This Row],[ĐƠN GIÁ]])</f>
        <v>18000</v>
      </c>
      <c r="U97" s="45">
        <f t="shared" si="6"/>
        <v>14400</v>
      </c>
      <c r="V97" s="32">
        <f t="shared" si="7"/>
        <v>0</v>
      </c>
      <c r="W97" s="45">
        <f>Table014[[#This Row],[THÀNH TIỀN FAST]]-Table014[[#This Row],[THÀNH TIỀN]]</f>
        <v>0</v>
      </c>
      <c r="X97" s="46" t="b">
        <f>Table014[[#This Row],[ĐG FAST]]=Table014[[#This Row],[ĐƠN GIÁ]]</f>
        <v>1</v>
      </c>
      <c r="Y97" s="47" t="b">
        <f>Table014[[#This Row],[THÀNH TIỀN FAST]]=Table014[[#This Row],[THÀNH TIỀN]]</f>
        <v>1</v>
      </c>
      <c r="Z97" s="48"/>
    </row>
    <row r="98" spans="1:26" ht="15" x14ac:dyDescent="0.2">
      <c r="A98" s="1"/>
      <c r="B98" s="2" t="s">
        <v>357</v>
      </c>
      <c r="C98" s="42"/>
      <c r="D98" s="2" t="s">
        <v>518</v>
      </c>
      <c r="E98" s="43"/>
      <c r="F98" s="43"/>
      <c r="G98" s="43"/>
      <c r="H98" s="43"/>
      <c r="I98" s="2" t="s">
        <v>33</v>
      </c>
      <c r="J98" s="2" t="s">
        <v>17</v>
      </c>
      <c r="K98" s="3">
        <v>5.2</v>
      </c>
      <c r="L98" s="4">
        <v>22000</v>
      </c>
      <c r="M98" s="4">
        <f t="shared" si="4"/>
        <v>114400</v>
      </c>
      <c r="N98" s="21" t="str">
        <f>VLOOKUP(I98,'MÃ '!$A$2:$E$1048576,4,0)</f>
        <v>NL300084</v>
      </c>
      <c r="O98" s="21" t="str">
        <f>VLOOKUP(I98,'MÃ '!$A$2:$E$1048576,5,0)</f>
        <v>Mồng tơi nhặt</v>
      </c>
      <c r="P98" s="21" t="str">
        <f t="shared" si="5"/>
        <v>TSG06</v>
      </c>
      <c r="Q98" s="21" t="str">
        <f>DAY(Table014[[#This Row],[NGÀY]])&amp;Table014[[#This Row],[TSG06]]&amp;Table014[[#This Row],[MÃ FAST]]</f>
        <v>4TSG06NL300084</v>
      </c>
      <c r="R98" s="21" t="str">
        <f>COUNTIF($Q$7:Q98,Q98)&amp;Q98</f>
        <v>14TSG06NL300084</v>
      </c>
      <c r="S98" s="44">
        <f>IFERROR(VLOOKUP(R98,Table1[[ct2]:[Số lượng]],13,0),0)</f>
        <v>5.2</v>
      </c>
      <c r="T98" s="45">
        <f>IFERROR(VLOOKUP(R98,Table1[[ct2]:[Giá]],14,0),Table014[[#This Row],[ĐƠN GIÁ]])</f>
        <v>22000</v>
      </c>
      <c r="U98" s="45">
        <f t="shared" si="6"/>
        <v>114400</v>
      </c>
      <c r="V98" s="32">
        <f t="shared" si="7"/>
        <v>0</v>
      </c>
      <c r="W98" s="45">
        <f>Table014[[#This Row],[THÀNH TIỀN FAST]]-Table014[[#This Row],[THÀNH TIỀN]]</f>
        <v>0</v>
      </c>
      <c r="X98" s="46" t="b">
        <f>Table014[[#This Row],[ĐG FAST]]=Table014[[#This Row],[ĐƠN GIÁ]]</f>
        <v>1</v>
      </c>
      <c r="Y98" s="47" t="b">
        <f>Table014[[#This Row],[THÀNH TIỀN FAST]]=Table014[[#This Row],[THÀNH TIỀN]]</f>
        <v>1</v>
      </c>
      <c r="Z98" s="48"/>
    </row>
    <row r="99" spans="1:26" ht="15" x14ac:dyDescent="0.2">
      <c r="A99" s="1"/>
      <c r="B99" s="2" t="s">
        <v>357</v>
      </c>
      <c r="C99" s="42"/>
      <c r="D99" s="2" t="s">
        <v>518</v>
      </c>
      <c r="E99" s="43"/>
      <c r="F99" s="43"/>
      <c r="G99" s="43"/>
      <c r="H99" s="43"/>
      <c r="I99" s="2" t="s">
        <v>34</v>
      </c>
      <c r="J99" s="2" t="s">
        <v>17</v>
      </c>
      <c r="K99" s="3">
        <v>3</v>
      </c>
      <c r="L99" s="4">
        <v>145000</v>
      </c>
      <c r="M99" s="4">
        <f t="shared" si="4"/>
        <v>435000</v>
      </c>
      <c r="N99" s="21" t="str">
        <f>VLOOKUP(I99,'MÃ '!$A$2:$E$1048576,4,0)</f>
        <v>NL300090</v>
      </c>
      <c r="O99" s="21" t="str">
        <f>VLOOKUP(I99,'MÃ '!$A$2:$E$1048576,5,0)</f>
        <v>Nấm đông cô tươi</v>
      </c>
      <c r="P99" s="21" t="str">
        <f t="shared" si="5"/>
        <v>TSG06</v>
      </c>
      <c r="Q99" s="21" t="str">
        <f>DAY(Table014[[#This Row],[NGÀY]])&amp;Table014[[#This Row],[TSG06]]&amp;Table014[[#This Row],[MÃ FAST]]</f>
        <v>4TSG06NL300090</v>
      </c>
      <c r="R99" s="21" t="str">
        <f>COUNTIF($Q$7:Q99,Q99)&amp;Q99</f>
        <v>14TSG06NL300090</v>
      </c>
      <c r="S99" s="44">
        <f>IFERROR(VLOOKUP(R99,Table1[[ct2]:[Số lượng]],13,0),0)</f>
        <v>3</v>
      </c>
      <c r="T99" s="45">
        <f>IFERROR(VLOOKUP(R99,Table1[[ct2]:[Giá]],14,0),Table014[[#This Row],[ĐƠN GIÁ]])</f>
        <v>145000</v>
      </c>
      <c r="U99" s="45">
        <f t="shared" si="6"/>
        <v>435000</v>
      </c>
      <c r="V99" s="32">
        <f t="shared" si="7"/>
        <v>0</v>
      </c>
      <c r="W99" s="45">
        <f>Table014[[#This Row],[THÀNH TIỀN FAST]]-Table014[[#This Row],[THÀNH TIỀN]]</f>
        <v>0</v>
      </c>
      <c r="X99" s="46" t="b">
        <f>Table014[[#This Row],[ĐG FAST]]=Table014[[#This Row],[ĐƠN GIÁ]]</f>
        <v>1</v>
      </c>
      <c r="Y99" s="47" t="b">
        <f>Table014[[#This Row],[THÀNH TIỀN FAST]]=Table014[[#This Row],[THÀNH TIỀN]]</f>
        <v>1</v>
      </c>
      <c r="Z99" s="48"/>
    </row>
    <row r="100" spans="1:26" ht="15" x14ac:dyDescent="0.2">
      <c r="A100" s="1"/>
      <c r="B100" s="2" t="s">
        <v>357</v>
      </c>
      <c r="C100" s="42"/>
      <c r="D100" s="2" t="s">
        <v>518</v>
      </c>
      <c r="E100" s="43"/>
      <c r="F100" s="43"/>
      <c r="G100" s="43"/>
      <c r="H100" s="43"/>
      <c r="I100" s="2" t="s">
        <v>35</v>
      </c>
      <c r="J100" s="2" t="s">
        <v>17</v>
      </c>
      <c r="K100" s="3">
        <v>6</v>
      </c>
      <c r="L100" s="4">
        <v>47000</v>
      </c>
      <c r="M100" s="4">
        <f t="shared" si="4"/>
        <v>282000</v>
      </c>
      <c r="N100" s="21" t="str">
        <f>VLOOKUP(I100,'MÃ '!$A$2:$E$1048576,4,0)</f>
        <v>NL300091</v>
      </c>
      <c r="O100" s="21" t="str">
        <f>VLOOKUP(I100,'MÃ '!$A$2:$E$1048576,5,0)</f>
        <v>Nấm đùi gà</v>
      </c>
      <c r="P100" s="21" t="str">
        <f t="shared" si="5"/>
        <v>TSG06</v>
      </c>
      <c r="Q100" s="21" t="str">
        <f>DAY(Table014[[#This Row],[NGÀY]])&amp;Table014[[#This Row],[TSG06]]&amp;Table014[[#This Row],[MÃ FAST]]</f>
        <v>4TSG06NL300091</v>
      </c>
      <c r="R100" s="21" t="str">
        <f>COUNTIF($Q$7:Q100,Q100)&amp;Q100</f>
        <v>14TSG06NL300091</v>
      </c>
      <c r="S100" s="44">
        <f>IFERROR(VLOOKUP(R100,Table1[[ct2]:[Số lượng]],13,0),0)</f>
        <v>6</v>
      </c>
      <c r="T100" s="45">
        <f>IFERROR(VLOOKUP(R100,Table1[[ct2]:[Giá]],14,0),Table014[[#This Row],[ĐƠN GIÁ]])</f>
        <v>47000</v>
      </c>
      <c r="U100" s="45">
        <f t="shared" si="6"/>
        <v>282000</v>
      </c>
      <c r="V100" s="32">
        <f t="shared" si="7"/>
        <v>0</v>
      </c>
      <c r="W100" s="45">
        <f>Table014[[#This Row],[THÀNH TIỀN FAST]]-Table014[[#This Row],[THÀNH TIỀN]]</f>
        <v>0</v>
      </c>
      <c r="X100" s="46" t="b">
        <f>Table014[[#This Row],[ĐG FAST]]=Table014[[#This Row],[ĐƠN GIÁ]]</f>
        <v>1</v>
      </c>
      <c r="Y100" s="47" t="b">
        <f>Table014[[#This Row],[THÀNH TIỀN FAST]]=Table014[[#This Row],[THÀNH TIỀN]]</f>
        <v>1</v>
      </c>
      <c r="Z100" s="48"/>
    </row>
    <row r="101" spans="1:26" ht="15" x14ac:dyDescent="0.2">
      <c r="A101" s="1"/>
      <c r="B101" s="2" t="s">
        <v>357</v>
      </c>
      <c r="C101" s="42"/>
      <c r="D101" s="2" t="s">
        <v>518</v>
      </c>
      <c r="E101" s="43"/>
      <c r="F101" s="43"/>
      <c r="G101" s="43"/>
      <c r="H101" s="43"/>
      <c r="I101" s="2" t="s">
        <v>50</v>
      </c>
      <c r="J101" s="2" t="s">
        <v>17</v>
      </c>
      <c r="K101" s="3">
        <v>6</v>
      </c>
      <c r="L101" s="4">
        <v>45000</v>
      </c>
      <c r="M101" s="4">
        <f t="shared" si="4"/>
        <v>270000</v>
      </c>
      <c r="N101" s="21" t="str">
        <f>VLOOKUP(I101,'MÃ '!$A$2:$E$1048576,4,0)</f>
        <v>NL300096</v>
      </c>
      <c r="O101" s="21" t="str">
        <f>VLOOKUP(I101,'MÃ '!$A$2:$E$1048576,5,0)</f>
        <v>Nấm kim châm tươi</v>
      </c>
      <c r="P101" s="21" t="str">
        <f t="shared" si="5"/>
        <v>TSG06</v>
      </c>
      <c r="Q101" s="21" t="str">
        <f>DAY(Table014[[#This Row],[NGÀY]])&amp;Table014[[#This Row],[TSG06]]&amp;Table014[[#This Row],[MÃ FAST]]</f>
        <v>4TSG06NL300096</v>
      </c>
      <c r="R101" s="21" t="str">
        <f>COUNTIF($Q$7:Q101,Q101)&amp;Q101</f>
        <v>14TSG06NL300096</v>
      </c>
      <c r="S101" s="44">
        <f>IFERROR(VLOOKUP(R101,Table1[[ct2]:[Số lượng]],13,0),0)</f>
        <v>6</v>
      </c>
      <c r="T101" s="45">
        <f>IFERROR(VLOOKUP(R101,Table1[[ct2]:[Giá]],14,0),Table014[[#This Row],[ĐƠN GIÁ]])</f>
        <v>45000</v>
      </c>
      <c r="U101" s="45">
        <f t="shared" si="6"/>
        <v>270000</v>
      </c>
      <c r="V101" s="32">
        <f t="shared" si="7"/>
        <v>0</v>
      </c>
      <c r="W101" s="45">
        <f>Table014[[#This Row],[THÀNH TIỀN FAST]]-Table014[[#This Row],[THÀNH TIỀN]]</f>
        <v>0</v>
      </c>
      <c r="X101" s="46" t="b">
        <f>Table014[[#This Row],[ĐG FAST]]=Table014[[#This Row],[ĐƠN GIÁ]]</f>
        <v>1</v>
      </c>
      <c r="Y101" s="47" t="b">
        <f>Table014[[#This Row],[THÀNH TIỀN FAST]]=Table014[[#This Row],[THÀNH TIỀN]]</f>
        <v>1</v>
      </c>
      <c r="Z101" s="48"/>
    </row>
    <row r="102" spans="1:26" ht="15" x14ac:dyDescent="0.2">
      <c r="A102" s="1"/>
      <c r="B102" s="2" t="s">
        <v>357</v>
      </c>
      <c r="C102" s="42"/>
      <c r="D102" s="2" t="s">
        <v>518</v>
      </c>
      <c r="E102" s="43"/>
      <c r="F102" s="43"/>
      <c r="G102" s="43"/>
      <c r="H102" s="43"/>
      <c r="I102" s="2" t="s">
        <v>38</v>
      </c>
      <c r="J102" s="2" t="s">
        <v>17</v>
      </c>
      <c r="K102" s="3">
        <v>5</v>
      </c>
      <c r="L102" s="4">
        <v>95000</v>
      </c>
      <c r="M102" s="4">
        <f t="shared" si="4"/>
        <v>475000</v>
      </c>
      <c r="N102" s="21" t="str">
        <f>VLOOKUP(I102,'MÃ '!$A$2:$E$1048576,4,0)</f>
        <v>NL300098</v>
      </c>
      <c r="O102" s="21" t="str">
        <f>VLOOKUP(I102,'MÃ '!$A$2:$E$1048576,5,0)</f>
        <v>Nấm Linh Chi trắng</v>
      </c>
      <c r="P102" s="21" t="str">
        <f t="shared" si="5"/>
        <v>TSG06</v>
      </c>
      <c r="Q102" s="21" t="str">
        <f>DAY(Table014[[#This Row],[NGÀY]])&amp;Table014[[#This Row],[TSG06]]&amp;Table014[[#This Row],[MÃ FAST]]</f>
        <v>4TSG06NL300098</v>
      </c>
      <c r="R102" s="21" t="str">
        <f>COUNTIF($Q$7:Q102,Q102)&amp;Q102</f>
        <v>14TSG06NL300098</v>
      </c>
      <c r="S102" s="44">
        <f>IFERROR(VLOOKUP(R102,Table1[[ct2]:[Số lượng]],13,0),0)</f>
        <v>5</v>
      </c>
      <c r="T102" s="45">
        <f>IFERROR(VLOOKUP(R102,Table1[[ct2]:[Giá]],14,0),Table014[[#This Row],[ĐƠN GIÁ]])</f>
        <v>95000</v>
      </c>
      <c r="U102" s="45">
        <f t="shared" si="6"/>
        <v>475000</v>
      </c>
      <c r="V102" s="32">
        <f t="shared" si="7"/>
        <v>0</v>
      </c>
      <c r="W102" s="45">
        <f>Table014[[#This Row],[THÀNH TIỀN FAST]]-Table014[[#This Row],[THÀNH TIỀN]]</f>
        <v>0</v>
      </c>
      <c r="X102" s="46" t="b">
        <f>Table014[[#This Row],[ĐG FAST]]=Table014[[#This Row],[ĐƠN GIÁ]]</f>
        <v>1</v>
      </c>
      <c r="Y102" s="47" t="b">
        <f>Table014[[#This Row],[THÀNH TIỀN FAST]]=Table014[[#This Row],[THÀNH TIỀN]]</f>
        <v>1</v>
      </c>
      <c r="Z102" s="48"/>
    </row>
    <row r="103" spans="1:26" ht="15" x14ac:dyDescent="0.2">
      <c r="A103" s="1"/>
      <c r="B103" s="2" t="s">
        <v>357</v>
      </c>
      <c r="C103" s="42"/>
      <c r="D103" s="2" t="s">
        <v>518</v>
      </c>
      <c r="E103" s="43"/>
      <c r="F103" s="43"/>
      <c r="G103" s="43"/>
      <c r="H103" s="43"/>
      <c r="I103" s="2" t="s">
        <v>39</v>
      </c>
      <c r="J103" s="2" t="s">
        <v>17</v>
      </c>
      <c r="K103" s="3">
        <v>1.5</v>
      </c>
      <c r="L103" s="4">
        <v>45000</v>
      </c>
      <c r="M103" s="4">
        <f t="shared" si="4"/>
        <v>67500</v>
      </c>
      <c r="N103" s="21" t="str">
        <f>VLOOKUP(I103,'MÃ '!$A$2:$E$1048576,4,0)</f>
        <v>NL300085</v>
      </c>
      <c r="O103" s="21" t="str">
        <f>VLOOKUP(I103,'MÃ '!$A$2:$E$1048576,5,0)</f>
        <v>Mùi ta ( Ngò rí )</v>
      </c>
      <c r="P103" s="21" t="str">
        <f t="shared" si="5"/>
        <v>TSG06</v>
      </c>
      <c r="Q103" s="21" t="str">
        <f>DAY(Table014[[#This Row],[NGÀY]])&amp;Table014[[#This Row],[TSG06]]&amp;Table014[[#This Row],[MÃ FAST]]</f>
        <v>4TSG06NL300085</v>
      </c>
      <c r="R103" s="21" t="str">
        <f>COUNTIF($Q$7:Q103,Q103)&amp;Q103</f>
        <v>14TSG06NL300085</v>
      </c>
      <c r="S103" s="44">
        <f>IFERROR(VLOOKUP(R103,Table1[[ct2]:[Số lượng]],13,0),0)</f>
        <v>1.5</v>
      </c>
      <c r="T103" s="45">
        <f>IFERROR(VLOOKUP(R103,Table1[[ct2]:[Giá]],14,0),Table014[[#This Row],[ĐƠN GIÁ]])</f>
        <v>45000</v>
      </c>
      <c r="U103" s="45">
        <f t="shared" si="6"/>
        <v>67500</v>
      </c>
      <c r="V103" s="32">
        <f t="shared" si="7"/>
        <v>0</v>
      </c>
      <c r="W103" s="45">
        <f>Table014[[#This Row],[THÀNH TIỀN FAST]]-Table014[[#This Row],[THÀNH TIỀN]]</f>
        <v>0</v>
      </c>
      <c r="X103" s="46" t="b">
        <f>Table014[[#This Row],[ĐG FAST]]=Table014[[#This Row],[ĐƠN GIÁ]]</f>
        <v>1</v>
      </c>
      <c r="Y103" s="47" t="b">
        <f>Table014[[#This Row],[THÀNH TIỀN FAST]]=Table014[[#This Row],[THÀNH TIỀN]]</f>
        <v>1</v>
      </c>
      <c r="Z103" s="48"/>
    </row>
    <row r="104" spans="1:26" ht="15" x14ac:dyDescent="0.2">
      <c r="A104" s="1"/>
      <c r="B104" s="2" t="s">
        <v>357</v>
      </c>
      <c r="C104" s="42"/>
      <c r="D104" s="2" t="s">
        <v>518</v>
      </c>
      <c r="E104" s="43"/>
      <c r="F104" s="43"/>
      <c r="G104" s="43"/>
      <c r="H104" s="43"/>
      <c r="I104" s="2" t="s">
        <v>40</v>
      </c>
      <c r="J104" s="2" t="s">
        <v>17</v>
      </c>
      <c r="K104" s="3">
        <v>2</v>
      </c>
      <c r="L104" s="4">
        <v>145000</v>
      </c>
      <c r="M104" s="4">
        <f t="shared" si="4"/>
        <v>290000</v>
      </c>
      <c r="N104" s="21" t="str">
        <f>VLOOKUP(I104,'MÃ '!$A$2:$E$1048576,4,0)</f>
        <v>NL300113</v>
      </c>
      <c r="O104" s="21" t="str">
        <f>VLOOKUP(I104,'MÃ '!$A$2:$E$1048576,5,0)</f>
        <v>Ớt hiểm đỏ</v>
      </c>
      <c r="P104" s="21" t="str">
        <f t="shared" si="5"/>
        <v>TSG06</v>
      </c>
      <c r="Q104" s="21" t="str">
        <f>DAY(Table014[[#This Row],[NGÀY]])&amp;Table014[[#This Row],[TSG06]]&amp;Table014[[#This Row],[MÃ FAST]]</f>
        <v>4TSG06NL300113</v>
      </c>
      <c r="R104" s="21" t="str">
        <f>COUNTIF($Q$7:Q104,Q104)&amp;Q104</f>
        <v>14TSG06NL300113</v>
      </c>
      <c r="S104" s="44">
        <f>IFERROR(VLOOKUP(R104,Table1[[ct2]:[Số lượng]],13,0),0)</f>
        <v>2</v>
      </c>
      <c r="T104" s="45">
        <f>IFERROR(VLOOKUP(R104,Table1[[ct2]:[Giá]],14,0),Table014[[#This Row],[ĐƠN GIÁ]])</f>
        <v>145000</v>
      </c>
      <c r="U104" s="45">
        <f t="shared" si="6"/>
        <v>290000</v>
      </c>
      <c r="V104" s="32">
        <f t="shared" si="7"/>
        <v>0</v>
      </c>
      <c r="W104" s="45">
        <f>Table014[[#This Row],[THÀNH TIỀN FAST]]-Table014[[#This Row],[THÀNH TIỀN]]</f>
        <v>0</v>
      </c>
      <c r="X104" s="46" t="b">
        <f>Table014[[#This Row],[ĐG FAST]]=Table014[[#This Row],[ĐƠN GIÁ]]</f>
        <v>1</v>
      </c>
      <c r="Y104" s="47" t="b">
        <f>Table014[[#This Row],[THÀNH TIỀN FAST]]=Table014[[#This Row],[THÀNH TIỀN]]</f>
        <v>1</v>
      </c>
      <c r="Z104" s="48"/>
    </row>
    <row r="105" spans="1:26" ht="15" x14ac:dyDescent="0.2">
      <c r="A105" s="1"/>
      <c r="B105" s="2" t="s">
        <v>357</v>
      </c>
      <c r="C105" s="42"/>
      <c r="D105" s="2" t="s">
        <v>518</v>
      </c>
      <c r="E105" s="43"/>
      <c r="F105" s="43"/>
      <c r="G105" s="43"/>
      <c r="H105" s="43"/>
      <c r="I105" s="2" t="s">
        <v>41</v>
      </c>
      <c r="J105" s="2" t="s">
        <v>17</v>
      </c>
      <c r="K105" s="3">
        <v>5.2</v>
      </c>
      <c r="L105" s="4">
        <v>21000</v>
      </c>
      <c r="M105" s="4">
        <f t="shared" si="4"/>
        <v>109200</v>
      </c>
      <c r="N105" s="21" t="str">
        <f>VLOOKUP(I105,'MÃ '!$A$2:$E$1048576,4,0)</f>
        <v>NL300119</v>
      </c>
      <c r="O105" s="21" t="str">
        <f>VLOOKUP(I105,'MÃ '!$A$2:$E$1048576,5,0)</f>
        <v>Quất ( Tắc trái )</v>
      </c>
      <c r="P105" s="21" t="str">
        <f t="shared" si="5"/>
        <v>TSG06</v>
      </c>
      <c r="Q105" s="21" t="str">
        <f>DAY(Table014[[#This Row],[NGÀY]])&amp;Table014[[#This Row],[TSG06]]&amp;Table014[[#This Row],[MÃ FAST]]</f>
        <v>4TSG06NL300119</v>
      </c>
      <c r="R105" s="21" t="str">
        <f>COUNTIF($Q$7:Q105,Q105)&amp;Q105</f>
        <v>14TSG06NL300119</v>
      </c>
      <c r="S105" s="44">
        <f>IFERROR(VLOOKUP(R105,Table1[[ct2]:[Số lượng]],13,0),0)</f>
        <v>5.2</v>
      </c>
      <c r="T105" s="45">
        <f>IFERROR(VLOOKUP(R105,Table1[[ct2]:[Giá]],14,0),Table014[[#This Row],[ĐƠN GIÁ]])</f>
        <v>21000</v>
      </c>
      <c r="U105" s="45">
        <f t="shared" si="6"/>
        <v>109200</v>
      </c>
      <c r="V105" s="32">
        <f t="shared" si="7"/>
        <v>0</v>
      </c>
      <c r="W105" s="45">
        <f>Table014[[#This Row],[THÀNH TIỀN FAST]]-Table014[[#This Row],[THÀNH TIỀN]]</f>
        <v>0</v>
      </c>
      <c r="X105" s="46" t="b">
        <f>Table014[[#This Row],[ĐG FAST]]=Table014[[#This Row],[ĐƠN GIÁ]]</f>
        <v>1</v>
      </c>
      <c r="Y105" s="47" t="b">
        <f>Table014[[#This Row],[THÀNH TIỀN FAST]]=Table014[[#This Row],[THÀNH TIỀN]]</f>
        <v>1</v>
      </c>
      <c r="Z105" s="48"/>
    </row>
    <row r="106" spans="1:26" ht="15" x14ac:dyDescent="0.2">
      <c r="A106" s="1"/>
      <c r="B106" s="2" t="s">
        <v>357</v>
      </c>
      <c r="C106" s="42"/>
      <c r="D106" s="2" t="s">
        <v>518</v>
      </c>
      <c r="E106" s="43"/>
      <c r="F106" s="43"/>
      <c r="G106" s="43"/>
      <c r="H106" s="43"/>
      <c r="I106" s="2" t="s">
        <v>42</v>
      </c>
      <c r="J106" s="2" t="s">
        <v>17</v>
      </c>
      <c r="K106" s="3">
        <v>4.9000000000000004</v>
      </c>
      <c r="L106" s="4">
        <v>38000</v>
      </c>
      <c r="M106" s="4">
        <f t="shared" si="4"/>
        <v>186200</v>
      </c>
      <c r="N106" s="21" t="str">
        <f>VLOOKUP(I106,'MÃ '!$A$2:$E$1048576,4,0)</f>
        <v>NL300018</v>
      </c>
      <c r="O106" s="21" t="str">
        <f>VLOOKUP(I106,'MÃ '!$A$2:$E$1048576,5,0)</f>
        <v>Cải cúc</v>
      </c>
      <c r="P106" s="21" t="str">
        <f t="shared" si="5"/>
        <v>TSG06</v>
      </c>
      <c r="Q106" s="21" t="str">
        <f>DAY(Table014[[#This Row],[NGÀY]])&amp;Table014[[#This Row],[TSG06]]&amp;Table014[[#This Row],[MÃ FAST]]</f>
        <v>4TSG06NL300018</v>
      </c>
      <c r="R106" s="21" t="str">
        <f>COUNTIF($Q$7:Q106,Q106)&amp;Q106</f>
        <v>14TSG06NL300018</v>
      </c>
      <c r="S106" s="44">
        <f>IFERROR(VLOOKUP(R106,Table1[[ct2]:[Số lượng]],13,0),0)</f>
        <v>4.9000000000000004</v>
      </c>
      <c r="T106" s="45">
        <f>IFERROR(VLOOKUP(R106,Table1[[ct2]:[Giá]],14,0),Table014[[#This Row],[ĐƠN GIÁ]])</f>
        <v>38000</v>
      </c>
      <c r="U106" s="45">
        <f t="shared" si="6"/>
        <v>186200</v>
      </c>
      <c r="V106" s="32">
        <f t="shared" si="7"/>
        <v>0</v>
      </c>
      <c r="W106" s="45">
        <f>Table014[[#This Row],[THÀNH TIỀN FAST]]-Table014[[#This Row],[THÀNH TIỀN]]</f>
        <v>0</v>
      </c>
      <c r="X106" s="46" t="b">
        <f>Table014[[#This Row],[ĐG FAST]]=Table014[[#This Row],[ĐƠN GIÁ]]</f>
        <v>1</v>
      </c>
      <c r="Y106" s="47" t="b">
        <f>Table014[[#This Row],[THÀNH TIỀN FAST]]=Table014[[#This Row],[THÀNH TIỀN]]</f>
        <v>1</v>
      </c>
      <c r="Z106" s="48"/>
    </row>
    <row r="107" spans="1:26" ht="15" x14ac:dyDescent="0.2">
      <c r="A107" s="1"/>
      <c r="B107" s="2" t="s">
        <v>357</v>
      </c>
      <c r="C107" s="42"/>
      <c r="D107" s="2" t="s">
        <v>518</v>
      </c>
      <c r="E107" s="43"/>
      <c r="F107" s="43"/>
      <c r="G107" s="43"/>
      <c r="H107" s="43"/>
      <c r="I107" s="2" t="s">
        <v>43</v>
      </c>
      <c r="J107" s="2" t="s">
        <v>17</v>
      </c>
      <c r="K107" s="3">
        <v>2</v>
      </c>
      <c r="L107" s="4">
        <v>50000</v>
      </c>
      <c r="M107" s="4">
        <f t="shared" si="4"/>
        <v>100000</v>
      </c>
      <c r="N107" s="21" t="str">
        <f>VLOOKUP(I107,'MÃ '!$A$2:$E$1048576,4,0)</f>
        <v>NL300142</v>
      </c>
      <c r="O107" s="21" t="str">
        <f>VLOOKUP(I107,'MÃ '!$A$2:$E$1048576,5,0)</f>
        <v>Tỏi bóc</v>
      </c>
      <c r="P107" s="21" t="str">
        <f t="shared" si="5"/>
        <v>TSG06</v>
      </c>
      <c r="Q107" s="21" t="str">
        <f>DAY(Table014[[#This Row],[NGÀY]])&amp;Table014[[#This Row],[TSG06]]&amp;Table014[[#This Row],[MÃ FAST]]</f>
        <v>4TSG06NL300142</v>
      </c>
      <c r="R107" s="21" t="str">
        <f>COUNTIF($Q$7:Q107,Q107)&amp;Q107</f>
        <v>14TSG06NL300142</v>
      </c>
      <c r="S107" s="44">
        <f>IFERROR(VLOOKUP(R107,Table1[[ct2]:[Số lượng]],13,0),0)</f>
        <v>2</v>
      </c>
      <c r="T107" s="45">
        <f>IFERROR(VLOOKUP(R107,Table1[[ct2]:[Giá]],14,0),Table014[[#This Row],[ĐƠN GIÁ]])</f>
        <v>50000</v>
      </c>
      <c r="U107" s="45">
        <f t="shared" si="6"/>
        <v>100000</v>
      </c>
      <c r="V107" s="32">
        <f t="shared" si="7"/>
        <v>0</v>
      </c>
      <c r="W107" s="45">
        <f>Table014[[#This Row],[THÀNH TIỀN FAST]]-Table014[[#This Row],[THÀNH TIỀN]]</f>
        <v>0</v>
      </c>
      <c r="X107" s="46" t="b">
        <f>Table014[[#This Row],[ĐG FAST]]=Table014[[#This Row],[ĐƠN GIÁ]]</f>
        <v>1</v>
      </c>
      <c r="Y107" s="47" t="b">
        <f>Table014[[#This Row],[THÀNH TIỀN FAST]]=Table014[[#This Row],[THÀNH TIỀN]]</f>
        <v>1</v>
      </c>
      <c r="Z107" s="48"/>
    </row>
    <row r="108" spans="1:26" ht="15" x14ac:dyDescent="0.2">
      <c r="A108" s="1"/>
      <c r="B108" s="2" t="s">
        <v>357</v>
      </c>
      <c r="C108" s="42"/>
      <c r="D108" s="2" t="s">
        <v>518</v>
      </c>
      <c r="E108" s="43"/>
      <c r="F108" s="43"/>
      <c r="G108" s="43"/>
      <c r="H108" s="43"/>
      <c r="I108" s="2" t="s">
        <v>44</v>
      </c>
      <c r="J108" s="2" t="s">
        <v>17</v>
      </c>
      <c r="K108" s="3">
        <v>11.8</v>
      </c>
      <c r="L108" s="4">
        <v>62000</v>
      </c>
      <c r="M108" s="4">
        <f t="shared" si="4"/>
        <v>731600</v>
      </c>
      <c r="N108" s="21" t="str">
        <f>VLOOKUP(I108,'MÃ '!$A$2:$E$1048576,4,0)</f>
        <v>NL300147</v>
      </c>
      <c r="O108" s="21" t="str">
        <f>VLOOKUP(I108,'MÃ '!$A$2:$E$1048576,5,0)</f>
        <v>Xà lách Roman</v>
      </c>
      <c r="P108" s="21" t="str">
        <f t="shared" si="5"/>
        <v>TSG06</v>
      </c>
      <c r="Q108" s="21" t="str">
        <f>DAY(Table014[[#This Row],[NGÀY]])&amp;Table014[[#This Row],[TSG06]]&amp;Table014[[#This Row],[MÃ FAST]]</f>
        <v>4TSG06NL300147</v>
      </c>
      <c r="R108" s="21" t="str">
        <f>COUNTIF($Q$7:Q108,Q108)&amp;Q108</f>
        <v>14TSG06NL300147</v>
      </c>
      <c r="S108" s="44">
        <f>IFERROR(VLOOKUP(R108,Table1[[ct2]:[Số lượng]],13,0),0)</f>
        <v>11.8</v>
      </c>
      <c r="T108" s="45">
        <f>IFERROR(VLOOKUP(R108,Table1[[ct2]:[Giá]],14,0),Table014[[#This Row],[ĐƠN GIÁ]])</f>
        <v>62000</v>
      </c>
      <c r="U108" s="45">
        <f t="shared" si="6"/>
        <v>731600</v>
      </c>
      <c r="V108" s="32">
        <f t="shared" si="7"/>
        <v>0</v>
      </c>
      <c r="W108" s="45">
        <f>Table014[[#This Row],[THÀNH TIỀN FAST]]-Table014[[#This Row],[THÀNH TIỀN]]</f>
        <v>0</v>
      </c>
      <c r="X108" s="46" t="b">
        <f>Table014[[#This Row],[ĐG FAST]]=Table014[[#This Row],[ĐƠN GIÁ]]</f>
        <v>1</v>
      </c>
      <c r="Y108" s="47" t="b">
        <f>Table014[[#This Row],[THÀNH TIỀN FAST]]=Table014[[#This Row],[THÀNH TIỀN]]</f>
        <v>1</v>
      </c>
      <c r="Z108" s="48"/>
    </row>
    <row r="109" spans="1:26" x14ac:dyDescent="0.2">
      <c r="A109" s="49"/>
      <c r="B109" s="2" t="s">
        <v>358</v>
      </c>
      <c r="C109" s="49"/>
      <c r="D109" s="2" t="s">
        <v>518</v>
      </c>
      <c r="E109" s="49"/>
      <c r="F109" s="49"/>
      <c r="G109" s="49"/>
      <c r="H109" s="49"/>
      <c r="I109" s="2" t="s">
        <v>14</v>
      </c>
      <c r="J109" s="2" t="s">
        <v>15</v>
      </c>
      <c r="K109" s="3">
        <v>4</v>
      </c>
      <c r="L109" s="4">
        <v>8500</v>
      </c>
      <c r="M109" s="4">
        <f t="shared" si="4"/>
        <v>34000</v>
      </c>
      <c r="N109" s="21" t="str">
        <f>VLOOKUP(I109,'MÃ '!$A$2:$E$1048576,4,0)</f>
        <v>NL300107</v>
      </c>
      <c r="O109" s="21" t="str">
        <f>VLOOKUP(I109,'MÃ '!$A$2:$E$1048576,5,0)</f>
        <v>Ngô ngọt ( Bắp trái)</v>
      </c>
      <c r="P109" s="21" t="str">
        <f t="shared" si="5"/>
        <v>TSG06</v>
      </c>
      <c r="Q109" s="21" t="str">
        <f>DAY(Table014[[#This Row],[NGÀY]])&amp;Table014[[#This Row],[TSG06]]&amp;Table014[[#This Row],[MÃ FAST]]</f>
        <v>5TSG06NL300107</v>
      </c>
      <c r="R109" s="21" t="str">
        <f>COUNTIF($Q$7:Q109,Q109)&amp;Q109</f>
        <v>15TSG06NL300107</v>
      </c>
      <c r="S109" s="44">
        <f>IFERROR(VLOOKUP(R109,Table1[[ct2]:[Số lượng]],13,0),0)</f>
        <v>4</v>
      </c>
      <c r="T109" s="45">
        <f>IFERROR(VLOOKUP(R109,Table1[[ct2]:[Giá]],14,0),Table014[[#This Row],[ĐƠN GIÁ]])</f>
        <v>8500</v>
      </c>
      <c r="U109" s="45">
        <f t="shared" si="6"/>
        <v>34000</v>
      </c>
      <c r="V109" s="32">
        <f t="shared" si="7"/>
        <v>0</v>
      </c>
      <c r="W109" s="45">
        <f>Table014[[#This Row],[THÀNH TIỀN FAST]]-Table014[[#This Row],[THÀNH TIỀN]]</f>
        <v>0</v>
      </c>
      <c r="X109" s="46" t="b">
        <f>Table014[[#This Row],[ĐG FAST]]=Table014[[#This Row],[ĐƠN GIÁ]]</f>
        <v>1</v>
      </c>
      <c r="Y109" s="47" t="b">
        <f>Table014[[#This Row],[THÀNH TIỀN FAST]]=Table014[[#This Row],[THÀNH TIỀN]]</f>
        <v>1</v>
      </c>
      <c r="Z109" s="48"/>
    </row>
    <row r="110" spans="1:26" x14ac:dyDescent="0.2">
      <c r="A110" s="49"/>
      <c r="B110" s="2" t="s">
        <v>358</v>
      </c>
      <c r="C110" s="49"/>
      <c r="D110" s="2" t="s">
        <v>518</v>
      </c>
      <c r="E110" s="49"/>
      <c r="F110" s="49"/>
      <c r="G110" s="49"/>
      <c r="H110" s="49"/>
      <c r="I110" s="2" t="s">
        <v>20</v>
      </c>
      <c r="J110" s="2" t="s">
        <v>17</v>
      </c>
      <c r="K110" s="3">
        <v>6</v>
      </c>
      <c r="L110" s="4">
        <v>18000</v>
      </c>
      <c r="M110" s="4">
        <f t="shared" si="4"/>
        <v>108000</v>
      </c>
      <c r="N110" s="21" t="str">
        <f>VLOOKUP(I110,'MÃ '!$A$2:$E$1048576,4,0)</f>
        <v>NL300022</v>
      </c>
      <c r="O110" s="21" t="str">
        <f>VLOOKUP(I110,'MÃ '!$A$2:$E$1048576,5,0)</f>
        <v>Cải thảo</v>
      </c>
      <c r="P110" s="21" t="str">
        <f t="shared" si="5"/>
        <v>TSG06</v>
      </c>
      <c r="Q110" s="21" t="str">
        <f>DAY(Table014[[#This Row],[NGÀY]])&amp;Table014[[#This Row],[TSG06]]&amp;Table014[[#This Row],[MÃ FAST]]</f>
        <v>5TSG06NL300022</v>
      </c>
      <c r="R110" s="21" t="str">
        <f>COUNTIF($Q$7:Q110,Q110)&amp;Q110</f>
        <v>15TSG06NL300022</v>
      </c>
      <c r="S110" s="44">
        <f>IFERROR(VLOOKUP(R110,Table1[[ct2]:[Số lượng]],13,0),0)</f>
        <v>6</v>
      </c>
      <c r="T110" s="45">
        <f>IFERROR(VLOOKUP(R110,Table1[[ct2]:[Giá]],14,0),Table014[[#This Row],[ĐƠN GIÁ]])</f>
        <v>18000</v>
      </c>
      <c r="U110" s="45">
        <f t="shared" si="6"/>
        <v>108000</v>
      </c>
      <c r="V110" s="32">
        <f t="shared" si="7"/>
        <v>0</v>
      </c>
      <c r="W110" s="45">
        <f>Table014[[#This Row],[THÀNH TIỀN FAST]]-Table014[[#This Row],[THÀNH TIỀN]]</f>
        <v>0</v>
      </c>
      <c r="X110" s="46" t="b">
        <f>Table014[[#This Row],[ĐG FAST]]=Table014[[#This Row],[ĐƠN GIÁ]]</f>
        <v>1</v>
      </c>
      <c r="Y110" s="47" t="b">
        <f>Table014[[#This Row],[THÀNH TIỀN FAST]]=Table014[[#This Row],[THÀNH TIỀN]]</f>
        <v>1</v>
      </c>
      <c r="Z110" s="48"/>
    </row>
    <row r="111" spans="1:26" x14ac:dyDescent="0.2">
      <c r="A111" s="49"/>
      <c r="B111" s="2" t="s">
        <v>358</v>
      </c>
      <c r="C111" s="49"/>
      <c r="D111" s="2" t="s">
        <v>518</v>
      </c>
      <c r="E111" s="49"/>
      <c r="F111" s="49"/>
      <c r="G111" s="49"/>
      <c r="H111" s="49"/>
      <c r="I111" s="2" t="s">
        <v>45</v>
      </c>
      <c r="J111" s="2" t="s">
        <v>17</v>
      </c>
      <c r="K111" s="3">
        <v>0.8</v>
      </c>
      <c r="L111" s="4">
        <v>13000</v>
      </c>
      <c r="M111" s="4">
        <f t="shared" si="4"/>
        <v>10400</v>
      </c>
      <c r="N111" s="21" t="str">
        <f>VLOOKUP(I111,'MÃ '!$A$2:$E$1048576,4,0)</f>
        <v>NL300033</v>
      </c>
      <c r="O111" s="21" t="str">
        <f>VLOOKUP(I111,'MÃ '!$A$2:$E$1048576,5,0)</f>
        <v>Củ cải trắng</v>
      </c>
      <c r="P111" s="21" t="str">
        <f t="shared" si="5"/>
        <v>TSG06</v>
      </c>
      <c r="Q111" s="21" t="str">
        <f>DAY(Table014[[#This Row],[NGÀY]])&amp;Table014[[#This Row],[TSG06]]&amp;Table014[[#This Row],[MÃ FAST]]</f>
        <v>5TSG06NL300033</v>
      </c>
      <c r="R111" s="21" t="str">
        <f>COUNTIF($Q$7:Q111,Q111)&amp;Q111</f>
        <v>15TSG06NL300033</v>
      </c>
      <c r="S111" s="44">
        <f>IFERROR(VLOOKUP(R111,Table1[[ct2]:[Số lượng]],13,0),0)</f>
        <v>0.8</v>
      </c>
      <c r="T111" s="45">
        <f>IFERROR(VLOOKUP(R111,Table1[[ct2]:[Giá]],14,0),Table014[[#This Row],[ĐƠN GIÁ]])</f>
        <v>13000</v>
      </c>
      <c r="U111" s="45">
        <f t="shared" si="6"/>
        <v>10400</v>
      </c>
      <c r="V111" s="32">
        <f t="shared" si="7"/>
        <v>0</v>
      </c>
      <c r="W111" s="45">
        <f>Table014[[#This Row],[THÀNH TIỀN FAST]]-Table014[[#This Row],[THÀNH TIỀN]]</f>
        <v>0</v>
      </c>
      <c r="X111" s="46" t="b">
        <f>Table014[[#This Row],[ĐG FAST]]=Table014[[#This Row],[ĐƠN GIÁ]]</f>
        <v>1</v>
      </c>
      <c r="Y111" s="47" t="b">
        <f>Table014[[#This Row],[THÀNH TIỀN FAST]]=Table014[[#This Row],[THÀNH TIỀN]]</f>
        <v>1</v>
      </c>
      <c r="Z111" s="48"/>
    </row>
    <row r="112" spans="1:26" x14ac:dyDescent="0.2">
      <c r="A112" s="49"/>
      <c r="B112" s="2" t="s">
        <v>358</v>
      </c>
      <c r="C112" s="49"/>
      <c r="D112" s="2" t="s">
        <v>518</v>
      </c>
      <c r="E112" s="49"/>
      <c r="F112" s="49"/>
      <c r="G112" s="49"/>
      <c r="H112" s="49"/>
      <c r="I112" s="2" t="s">
        <v>24</v>
      </c>
      <c r="J112" s="2" t="s">
        <v>17</v>
      </c>
      <c r="K112" s="3">
        <v>0.95</v>
      </c>
      <c r="L112" s="4">
        <v>47000</v>
      </c>
      <c r="M112" s="4">
        <f t="shared" si="4"/>
        <v>44650</v>
      </c>
      <c r="N112" s="21" t="str">
        <f>VLOOKUP(I112,'MÃ '!$A$2:$E$1048576,4,0)</f>
        <v>NL300036</v>
      </c>
      <c r="O112" s="21" t="str">
        <f>VLOOKUP(I112,'MÃ '!$A$2:$E$1048576,5,0)</f>
        <v>Củ sen</v>
      </c>
      <c r="P112" s="21" t="str">
        <f t="shared" si="5"/>
        <v>TSG06</v>
      </c>
      <c r="Q112" s="21" t="str">
        <f>DAY(Table014[[#This Row],[NGÀY]])&amp;Table014[[#This Row],[TSG06]]&amp;Table014[[#This Row],[MÃ FAST]]</f>
        <v>5TSG06NL300036</v>
      </c>
      <c r="R112" s="21" t="str">
        <f>COUNTIF($Q$7:Q112,Q112)&amp;Q112</f>
        <v>15TSG06NL300036</v>
      </c>
      <c r="S112" s="44">
        <f>IFERROR(VLOOKUP(R112,Table1[[ct2]:[Số lượng]],13,0),0)</f>
        <v>0.95</v>
      </c>
      <c r="T112" s="45">
        <f>IFERROR(VLOOKUP(R112,Table1[[ct2]:[Giá]],14,0),Table014[[#This Row],[ĐƠN GIÁ]])</f>
        <v>47000</v>
      </c>
      <c r="U112" s="45">
        <f t="shared" si="6"/>
        <v>44650</v>
      </c>
      <c r="V112" s="32">
        <f t="shared" si="7"/>
        <v>0</v>
      </c>
      <c r="W112" s="45">
        <f>Table014[[#This Row],[THÀNH TIỀN FAST]]-Table014[[#This Row],[THÀNH TIỀN]]</f>
        <v>0</v>
      </c>
      <c r="X112" s="46" t="b">
        <f>Table014[[#This Row],[ĐG FAST]]=Table014[[#This Row],[ĐƠN GIÁ]]</f>
        <v>1</v>
      </c>
      <c r="Y112" s="47" t="b">
        <f>Table014[[#This Row],[THÀNH TIỀN FAST]]=Table014[[#This Row],[THÀNH TIỀN]]</f>
        <v>1</v>
      </c>
      <c r="Z112" s="48"/>
    </row>
    <row r="113" spans="1:26" x14ac:dyDescent="0.2">
      <c r="A113" s="49"/>
      <c r="B113" s="2" t="s">
        <v>358</v>
      </c>
      <c r="C113" s="49"/>
      <c r="D113" s="2" t="s">
        <v>518</v>
      </c>
      <c r="E113" s="49"/>
      <c r="F113" s="49"/>
      <c r="G113" s="49"/>
      <c r="H113" s="49"/>
      <c r="I113" s="2" t="s">
        <v>27</v>
      </c>
      <c r="J113" s="2" t="s">
        <v>17</v>
      </c>
      <c r="K113" s="3">
        <v>0.5</v>
      </c>
      <c r="L113" s="4">
        <v>55000</v>
      </c>
      <c r="M113" s="4">
        <f t="shared" si="4"/>
        <v>27500</v>
      </c>
      <c r="N113" s="21" t="str">
        <f>VLOOKUP(I113,'MÃ '!$A$2:$E$1048576,4,0)</f>
        <v>NL300058</v>
      </c>
      <c r="O113" s="21" t="str">
        <f>VLOOKUP(I113,'MÃ '!$A$2:$E$1048576,5,0)</f>
        <v>Hành lá</v>
      </c>
      <c r="P113" s="21" t="str">
        <f t="shared" si="5"/>
        <v>TSG06</v>
      </c>
      <c r="Q113" s="21" t="str">
        <f>DAY(Table014[[#This Row],[NGÀY]])&amp;Table014[[#This Row],[TSG06]]&amp;Table014[[#This Row],[MÃ FAST]]</f>
        <v>5TSG06NL300058</v>
      </c>
      <c r="R113" s="21" t="str">
        <f>COUNTIF($Q$7:Q113,Q113)&amp;Q113</f>
        <v>15TSG06NL300058</v>
      </c>
      <c r="S113" s="44">
        <f>IFERROR(VLOOKUP(R113,Table1[[ct2]:[Số lượng]],13,0),0)</f>
        <v>0.5</v>
      </c>
      <c r="T113" s="45">
        <f>IFERROR(VLOOKUP(R113,Table1[[ct2]:[Giá]],14,0),Table014[[#This Row],[ĐƠN GIÁ]])</f>
        <v>55000</v>
      </c>
      <c r="U113" s="45">
        <f t="shared" si="6"/>
        <v>27500</v>
      </c>
      <c r="V113" s="32">
        <f t="shared" si="7"/>
        <v>0</v>
      </c>
      <c r="W113" s="45">
        <f>Table014[[#This Row],[THÀNH TIỀN FAST]]-Table014[[#This Row],[THÀNH TIỀN]]</f>
        <v>0</v>
      </c>
      <c r="X113" s="46" t="b">
        <f>Table014[[#This Row],[ĐG FAST]]=Table014[[#This Row],[ĐƠN GIÁ]]</f>
        <v>1</v>
      </c>
      <c r="Y113" s="47" t="b">
        <f>Table014[[#This Row],[THÀNH TIỀN FAST]]=Table014[[#This Row],[THÀNH TIỀN]]</f>
        <v>1</v>
      </c>
      <c r="Z113" s="48"/>
    </row>
    <row r="114" spans="1:26" x14ac:dyDescent="0.2">
      <c r="A114" s="49"/>
      <c r="B114" s="2" t="s">
        <v>358</v>
      </c>
      <c r="C114" s="49"/>
      <c r="D114" s="2" t="s">
        <v>518</v>
      </c>
      <c r="E114" s="49"/>
      <c r="F114" s="49"/>
      <c r="G114" s="49"/>
      <c r="H114" s="49"/>
      <c r="I114" s="2" t="s">
        <v>28</v>
      </c>
      <c r="J114" s="2" t="s">
        <v>29</v>
      </c>
      <c r="K114" s="3">
        <v>1</v>
      </c>
      <c r="L114" s="4">
        <v>80000</v>
      </c>
      <c r="M114" s="4">
        <f t="shared" si="4"/>
        <v>80000</v>
      </c>
      <c r="N114" s="21" t="str">
        <f>VLOOKUP(I114,'MÃ '!$A$2:$E$1048576,4,0)</f>
        <v>NL300218</v>
      </c>
      <c r="O114" s="21" t="str">
        <f>VLOOKUP(I114,'MÃ '!$A$2:$E$1048576,5,0)</f>
        <v>Hoa cúc (decor) bó</v>
      </c>
      <c r="P114" s="21" t="str">
        <f t="shared" si="5"/>
        <v>TSG06</v>
      </c>
      <c r="Q114" s="21" t="str">
        <f>DAY(Table014[[#This Row],[NGÀY]])&amp;Table014[[#This Row],[TSG06]]&amp;Table014[[#This Row],[MÃ FAST]]</f>
        <v>5TSG06NL300218</v>
      </c>
      <c r="R114" s="21" t="str">
        <f>COUNTIF($Q$7:Q114,Q114)&amp;Q114</f>
        <v>15TSG06NL300218</v>
      </c>
      <c r="S114" s="44">
        <f>IFERROR(VLOOKUP(R114,Table1[[ct2]:[Số lượng]],13,0),0)</f>
        <v>1</v>
      </c>
      <c r="T114" s="45">
        <f>IFERROR(VLOOKUP(R114,Table1[[ct2]:[Giá]],14,0),Table014[[#This Row],[ĐƠN GIÁ]])</f>
        <v>40000</v>
      </c>
      <c r="U114" s="45">
        <f t="shared" si="6"/>
        <v>40000</v>
      </c>
      <c r="V114" s="32">
        <f t="shared" si="7"/>
        <v>0</v>
      </c>
      <c r="W114" s="45">
        <f>Table014[[#This Row],[THÀNH TIỀN FAST]]-Table014[[#This Row],[THÀNH TIỀN]]</f>
        <v>-40000</v>
      </c>
      <c r="X114" s="46" t="b">
        <f>Table014[[#This Row],[ĐG FAST]]=Table014[[#This Row],[ĐƠN GIÁ]]</f>
        <v>0</v>
      </c>
      <c r="Y114" s="47" t="b">
        <f>Table014[[#This Row],[THÀNH TIỀN FAST]]=Table014[[#This Row],[THÀNH TIỀN]]</f>
        <v>0</v>
      </c>
      <c r="Z114" s="48"/>
    </row>
    <row r="115" spans="1:26" x14ac:dyDescent="0.2">
      <c r="A115" s="49"/>
      <c r="B115" s="2" t="s">
        <v>358</v>
      </c>
      <c r="C115" s="49"/>
      <c r="D115" s="2" t="s">
        <v>518</v>
      </c>
      <c r="E115" s="49"/>
      <c r="F115" s="49"/>
      <c r="G115" s="49"/>
      <c r="H115" s="49"/>
      <c r="I115" s="2" t="s">
        <v>30</v>
      </c>
      <c r="J115" s="2" t="s">
        <v>17</v>
      </c>
      <c r="K115" s="3">
        <v>0.2</v>
      </c>
      <c r="L115" s="4">
        <v>65000</v>
      </c>
      <c r="M115" s="4">
        <f t="shared" si="4"/>
        <v>13000</v>
      </c>
      <c r="N115" s="21" t="str">
        <f>VLOOKUP(I115,'MÃ '!$A$2:$E$1048576,4,0)</f>
        <v>NL300062</v>
      </c>
      <c r="O115" s="21" t="str">
        <f>VLOOKUP(I115,'MÃ '!$A$2:$E$1048576,5,0)</f>
        <v>Húng Bạc Hà</v>
      </c>
      <c r="P115" s="21" t="str">
        <f t="shared" si="5"/>
        <v>TSG06</v>
      </c>
      <c r="Q115" s="21" t="str">
        <f>DAY(Table014[[#This Row],[NGÀY]])&amp;Table014[[#This Row],[TSG06]]&amp;Table014[[#This Row],[MÃ FAST]]</f>
        <v>5TSG06NL300062</v>
      </c>
      <c r="R115" s="21" t="str">
        <f>COUNTIF($Q$7:Q115,Q115)&amp;Q115</f>
        <v>15TSG06NL300062</v>
      </c>
      <c r="S115" s="44">
        <f>IFERROR(VLOOKUP(R115,Table1[[ct2]:[Số lượng]],13,0),0)</f>
        <v>0.2</v>
      </c>
      <c r="T115" s="45">
        <f>IFERROR(VLOOKUP(R115,Table1[[ct2]:[Giá]],14,0),Table014[[#This Row],[ĐƠN GIÁ]])</f>
        <v>65000</v>
      </c>
      <c r="U115" s="45">
        <f t="shared" si="6"/>
        <v>13000</v>
      </c>
      <c r="V115" s="32">
        <f t="shared" si="7"/>
        <v>0</v>
      </c>
      <c r="W115" s="45">
        <f>Table014[[#This Row],[THÀNH TIỀN FAST]]-Table014[[#This Row],[THÀNH TIỀN]]</f>
        <v>0</v>
      </c>
      <c r="X115" s="46" t="b">
        <f>Table014[[#This Row],[ĐG FAST]]=Table014[[#This Row],[ĐƠN GIÁ]]</f>
        <v>1</v>
      </c>
      <c r="Y115" s="47" t="b">
        <f>Table014[[#This Row],[THÀNH TIỀN FAST]]=Table014[[#This Row],[THÀNH TIỀN]]</f>
        <v>1</v>
      </c>
      <c r="Z115" s="48"/>
    </row>
    <row r="116" spans="1:26" x14ac:dyDescent="0.2">
      <c r="A116" s="49"/>
      <c r="B116" s="2" t="s">
        <v>358</v>
      </c>
      <c r="C116" s="49"/>
      <c r="D116" s="2" t="s">
        <v>518</v>
      </c>
      <c r="E116" s="49"/>
      <c r="F116" s="49"/>
      <c r="G116" s="49"/>
      <c r="H116" s="49"/>
      <c r="I116" s="2" t="s">
        <v>31</v>
      </c>
      <c r="J116" s="2" t="s">
        <v>17</v>
      </c>
      <c r="K116" s="3">
        <v>1.3</v>
      </c>
      <c r="L116" s="4">
        <v>30000</v>
      </c>
      <c r="M116" s="4">
        <f t="shared" si="4"/>
        <v>39000</v>
      </c>
      <c r="N116" s="21" t="str">
        <f>VLOOKUP(I116,'MÃ '!$A$2:$E$1048576,4,0)</f>
        <v>NL300209</v>
      </c>
      <c r="O116" s="21" t="str">
        <f>VLOOKUP(I116,'MÃ '!$A$2:$E$1048576,5,0)</f>
        <v>Khoai môn</v>
      </c>
      <c r="P116" s="21" t="str">
        <f t="shared" si="5"/>
        <v>TSG06</v>
      </c>
      <c r="Q116" s="21" t="str">
        <f>DAY(Table014[[#This Row],[NGÀY]])&amp;Table014[[#This Row],[TSG06]]&amp;Table014[[#This Row],[MÃ FAST]]</f>
        <v>5TSG06NL300209</v>
      </c>
      <c r="R116" s="21" t="str">
        <f>COUNTIF($Q$7:Q116,Q116)&amp;Q116</f>
        <v>15TSG06NL300209</v>
      </c>
      <c r="S116" s="44">
        <f>IFERROR(VLOOKUP(R116,Table1[[ct2]:[Số lượng]],13,0),0)</f>
        <v>1.3</v>
      </c>
      <c r="T116" s="45">
        <f>IFERROR(VLOOKUP(R116,Table1[[ct2]:[Giá]],14,0),Table014[[#This Row],[ĐƠN GIÁ]])</f>
        <v>30000</v>
      </c>
      <c r="U116" s="45">
        <f t="shared" si="6"/>
        <v>39000</v>
      </c>
      <c r="V116" s="32">
        <f t="shared" si="7"/>
        <v>0</v>
      </c>
      <c r="W116" s="45">
        <f>Table014[[#This Row],[THÀNH TIỀN FAST]]-Table014[[#This Row],[THÀNH TIỀN]]</f>
        <v>0</v>
      </c>
      <c r="X116" s="46" t="b">
        <f>Table014[[#This Row],[ĐG FAST]]=Table014[[#This Row],[ĐƠN GIÁ]]</f>
        <v>1</v>
      </c>
      <c r="Y116" s="47" t="b">
        <f>Table014[[#This Row],[THÀNH TIỀN FAST]]=Table014[[#This Row],[THÀNH TIỀN]]</f>
        <v>1</v>
      </c>
      <c r="Z116" s="48"/>
    </row>
    <row r="117" spans="1:26" x14ac:dyDescent="0.2">
      <c r="A117" s="49"/>
      <c r="B117" s="2" t="s">
        <v>358</v>
      </c>
      <c r="C117" s="49"/>
      <c r="D117" s="2" t="s">
        <v>518</v>
      </c>
      <c r="E117" s="49"/>
      <c r="F117" s="49"/>
      <c r="G117" s="49"/>
      <c r="H117" s="49"/>
      <c r="I117" s="2" t="s">
        <v>33</v>
      </c>
      <c r="J117" s="2" t="s">
        <v>17</v>
      </c>
      <c r="K117" s="3">
        <v>3.2</v>
      </c>
      <c r="L117" s="4">
        <v>22000</v>
      </c>
      <c r="M117" s="4">
        <f t="shared" si="4"/>
        <v>70400</v>
      </c>
      <c r="N117" s="21" t="str">
        <f>VLOOKUP(I117,'MÃ '!$A$2:$E$1048576,4,0)</f>
        <v>NL300084</v>
      </c>
      <c r="O117" s="21" t="str">
        <f>VLOOKUP(I117,'MÃ '!$A$2:$E$1048576,5,0)</f>
        <v>Mồng tơi nhặt</v>
      </c>
      <c r="P117" s="21" t="str">
        <f t="shared" si="5"/>
        <v>TSG06</v>
      </c>
      <c r="Q117" s="21" t="str">
        <f>DAY(Table014[[#This Row],[NGÀY]])&amp;Table014[[#This Row],[TSG06]]&amp;Table014[[#This Row],[MÃ FAST]]</f>
        <v>5TSG06NL300084</v>
      </c>
      <c r="R117" s="21" t="str">
        <f>COUNTIF($Q$7:Q117,Q117)&amp;Q117</f>
        <v>15TSG06NL300084</v>
      </c>
      <c r="S117" s="44">
        <f>IFERROR(VLOOKUP(R117,Table1[[ct2]:[Số lượng]],13,0),0)</f>
        <v>3.2</v>
      </c>
      <c r="T117" s="45">
        <f>IFERROR(VLOOKUP(R117,Table1[[ct2]:[Giá]],14,0),Table014[[#This Row],[ĐƠN GIÁ]])</f>
        <v>22000</v>
      </c>
      <c r="U117" s="45">
        <f t="shared" si="6"/>
        <v>70400</v>
      </c>
      <c r="V117" s="32">
        <f t="shared" si="7"/>
        <v>0</v>
      </c>
      <c r="W117" s="45">
        <f>Table014[[#This Row],[THÀNH TIỀN FAST]]-Table014[[#This Row],[THÀNH TIỀN]]</f>
        <v>0</v>
      </c>
      <c r="X117" s="46" t="b">
        <f>Table014[[#This Row],[ĐG FAST]]=Table014[[#This Row],[ĐƠN GIÁ]]</f>
        <v>1</v>
      </c>
      <c r="Y117" s="47" t="b">
        <f>Table014[[#This Row],[THÀNH TIỀN FAST]]=Table014[[#This Row],[THÀNH TIỀN]]</f>
        <v>1</v>
      </c>
      <c r="Z117" s="48"/>
    </row>
    <row r="118" spans="1:26" x14ac:dyDescent="0.2">
      <c r="A118" s="49"/>
      <c r="B118" s="2" t="s">
        <v>358</v>
      </c>
      <c r="C118" s="49"/>
      <c r="D118" s="2" t="s">
        <v>518</v>
      </c>
      <c r="E118" s="49"/>
      <c r="F118" s="49"/>
      <c r="G118" s="49"/>
      <c r="H118" s="49"/>
      <c r="I118" s="2" t="s">
        <v>34</v>
      </c>
      <c r="J118" s="2" t="s">
        <v>17</v>
      </c>
      <c r="K118" s="3">
        <v>1</v>
      </c>
      <c r="L118" s="4">
        <v>145000</v>
      </c>
      <c r="M118" s="4">
        <f t="shared" si="4"/>
        <v>145000</v>
      </c>
      <c r="N118" s="21" t="str">
        <f>VLOOKUP(I118,'MÃ '!$A$2:$E$1048576,4,0)</f>
        <v>NL300090</v>
      </c>
      <c r="O118" s="21" t="str">
        <f>VLOOKUP(I118,'MÃ '!$A$2:$E$1048576,5,0)</f>
        <v>Nấm đông cô tươi</v>
      </c>
      <c r="P118" s="21" t="str">
        <f t="shared" si="5"/>
        <v>TSG06</v>
      </c>
      <c r="Q118" s="21" t="str">
        <f>DAY(Table014[[#This Row],[NGÀY]])&amp;Table014[[#This Row],[TSG06]]&amp;Table014[[#This Row],[MÃ FAST]]</f>
        <v>5TSG06NL300090</v>
      </c>
      <c r="R118" s="21" t="str">
        <f>COUNTIF($Q$7:Q118,Q118)&amp;Q118</f>
        <v>15TSG06NL300090</v>
      </c>
      <c r="S118" s="44">
        <f>IFERROR(VLOOKUP(R118,Table1[[ct2]:[Số lượng]],13,0),0)</f>
        <v>1</v>
      </c>
      <c r="T118" s="45">
        <f>IFERROR(VLOOKUP(R118,Table1[[ct2]:[Giá]],14,0),Table014[[#This Row],[ĐƠN GIÁ]])</f>
        <v>145000</v>
      </c>
      <c r="U118" s="45">
        <f t="shared" si="6"/>
        <v>145000</v>
      </c>
      <c r="V118" s="32">
        <f t="shared" si="7"/>
        <v>0</v>
      </c>
      <c r="W118" s="45">
        <f>Table014[[#This Row],[THÀNH TIỀN FAST]]-Table014[[#This Row],[THÀNH TIỀN]]</f>
        <v>0</v>
      </c>
      <c r="X118" s="46" t="b">
        <f>Table014[[#This Row],[ĐG FAST]]=Table014[[#This Row],[ĐƠN GIÁ]]</f>
        <v>1</v>
      </c>
      <c r="Y118" s="47" t="b">
        <f>Table014[[#This Row],[THÀNH TIỀN FAST]]=Table014[[#This Row],[THÀNH TIỀN]]</f>
        <v>1</v>
      </c>
      <c r="Z118" s="48"/>
    </row>
    <row r="119" spans="1:26" x14ac:dyDescent="0.2">
      <c r="A119" s="49"/>
      <c r="B119" s="2" t="s">
        <v>358</v>
      </c>
      <c r="C119" s="49"/>
      <c r="D119" s="2" t="s">
        <v>518</v>
      </c>
      <c r="E119" s="49"/>
      <c r="F119" s="49"/>
      <c r="G119" s="49"/>
      <c r="H119" s="49"/>
      <c r="I119" s="2" t="s">
        <v>35</v>
      </c>
      <c r="J119" s="2" t="s">
        <v>17</v>
      </c>
      <c r="K119" s="3">
        <v>4</v>
      </c>
      <c r="L119" s="4">
        <v>47000</v>
      </c>
      <c r="M119" s="4">
        <f t="shared" si="4"/>
        <v>188000</v>
      </c>
      <c r="N119" s="21" t="str">
        <f>VLOOKUP(I119,'MÃ '!$A$2:$E$1048576,4,0)</f>
        <v>NL300091</v>
      </c>
      <c r="O119" s="21" t="str">
        <f>VLOOKUP(I119,'MÃ '!$A$2:$E$1048576,5,0)</f>
        <v>Nấm đùi gà</v>
      </c>
      <c r="P119" s="21" t="str">
        <f t="shared" si="5"/>
        <v>TSG06</v>
      </c>
      <c r="Q119" s="21" t="str">
        <f>DAY(Table014[[#This Row],[NGÀY]])&amp;Table014[[#This Row],[TSG06]]&amp;Table014[[#This Row],[MÃ FAST]]</f>
        <v>5TSG06NL300091</v>
      </c>
      <c r="R119" s="21" t="str">
        <f>COUNTIF($Q$7:Q119,Q119)&amp;Q119</f>
        <v>15TSG06NL300091</v>
      </c>
      <c r="S119" s="44">
        <f>IFERROR(VLOOKUP(R119,Table1[[ct2]:[Số lượng]],13,0),0)</f>
        <v>4</v>
      </c>
      <c r="T119" s="45">
        <f>IFERROR(VLOOKUP(R119,Table1[[ct2]:[Giá]],14,0),Table014[[#This Row],[ĐƠN GIÁ]])</f>
        <v>47000</v>
      </c>
      <c r="U119" s="45">
        <f t="shared" si="6"/>
        <v>188000</v>
      </c>
      <c r="V119" s="32">
        <f t="shared" si="7"/>
        <v>0</v>
      </c>
      <c r="W119" s="45">
        <f>Table014[[#This Row],[THÀNH TIỀN FAST]]-Table014[[#This Row],[THÀNH TIỀN]]</f>
        <v>0</v>
      </c>
      <c r="X119" s="46" t="b">
        <f>Table014[[#This Row],[ĐG FAST]]=Table014[[#This Row],[ĐƠN GIÁ]]</f>
        <v>1</v>
      </c>
      <c r="Y119" s="47" t="b">
        <f>Table014[[#This Row],[THÀNH TIỀN FAST]]=Table014[[#This Row],[THÀNH TIỀN]]</f>
        <v>1</v>
      </c>
      <c r="Z119" s="48"/>
    </row>
    <row r="120" spans="1:26" x14ac:dyDescent="0.2">
      <c r="A120" s="49"/>
      <c r="B120" s="2" t="s">
        <v>358</v>
      </c>
      <c r="C120" s="49"/>
      <c r="D120" s="2" t="s">
        <v>518</v>
      </c>
      <c r="E120" s="49"/>
      <c r="F120" s="49"/>
      <c r="G120" s="49"/>
      <c r="H120" s="49"/>
      <c r="I120" s="2" t="s">
        <v>50</v>
      </c>
      <c r="J120" s="2" t="s">
        <v>17</v>
      </c>
      <c r="K120" s="3">
        <v>4</v>
      </c>
      <c r="L120" s="4">
        <v>45000</v>
      </c>
      <c r="M120" s="4">
        <f t="shared" si="4"/>
        <v>180000</v>
      </c>
      <c r="N120" s="21" t="str">
        <f>VLOOKUP(I120,'MÃ '!$A$2:$E$1048576,4,0)</f>
        <v>NL300096</v>
      </c>
      <c r="O120" s="21" t="str">
        <f>VLOOKUP(I120,'MÃ '!$A$2:$E$1048576,5,0)</f>
        <v>Nấm kim châm tươi</v>
      </c>
      <c r="P120" s="21" t="str">
        <f t="shared" si="5"/>
        <v>TSG06</v>
      </c>
      <c r="Q120" s="21" t="str">
        <f>DAY(Table014[[#This Row],[NGÀY]])&amp;Table014[[#This Row],[TSG06]]&amp;Table014[[#This Row],[MÃ FAST]]</f>
        <v>5TSG06NL300096</v>
      </c>
      <c r="R120" s="21" t="str">
        <f>COUNTIF($Q$7:Q120,Q120)&amp;Q120</f>
        <v>15TSG06NL300096</v>
      </c>
      <c r="S120" s="44">
        <f>IFERROR(VLOOKUP(R120,Table1[[ct2]:[Số lượng]],13,0),0)</f>
        <v>4</v>
      </c>
      <c r="T120" s="45">
        <f>IFERROR(VLOOKUP(R120,Table1[[ct2]:[Giá]],14,0),Table014[[#This Row],[ĐƠN GIÁ]])</f>
        <v>45000</v>
      </c>
      <c r="U120" s="45">
        <f t="shared" si="6"/>
        <v>180000</v>
      </c>
      <c r="V120" s="32">
        <f t="shared" si="7"/>
        <v>0</v>
      </c>
      <c r="W120" s="45">
        <f>Table014[[#This Row],[THÀNH TIỀN FAST]]-Table014[[#This Row],[THÀNH TIỀN]]</f>
        <v>0</v>
      </c>
      <c r="X120" s="46" t="b">
        <f>Table014[[#This Row],[ĐG FAST]]=Table014[[#This Row],[ĐƠN GIÁ]]</f>
        <v>1</v>
      </c>
      <c r="Y120" s="47" t="b">
        <f>Table014[[#This Row],[THÀNH TIỀN FAST]]=Table014[[#This Row],[THÀNH TIỀN]]</f>
        <v>1</v>
      </c>
      <c r="Z120" s="48"/>
    </row>
    <row r="121" spans="1:26" x14ac:dyDescent="0.2">
      <c r="A121" s="49"/>
      <c r="B121" s="2" t="s">
        <v>358</v>
      </c>
      <c r="C121" s="49"/>
      <c r="D121" s="2" t="s">
        <v>518</v>
      </c>
      <c r="E121" s="49"/>
      <c r="F121" s="49"/>
      <c r="G121" s="49"/>
      <c r="H121" s="49"/>
      <c r="I121" s="2" t="s">
        <v>38</v>
      </c>
      <c r="J121" s="2" t="s">
        <v>17</v>
      </c>
      <c r="K121" s="3">
        <v>4</v>
      </c>
      <c r="L121" s="4">
        <v>95000</v>
      </c>
      <c r="M121" s="4">
        <f t="shared" si="4"/>
        <v>380000</v>
      </c>
      <c r="N121" s="21" t="str">
        <f>VLOOKUP(I121,'MÃ '!$A$2:$E$1048576,4,0)</f>
        <v>NL300098</v>
      </c>
      <c r="O121" s="21" t="str">
        <f>VLOOKUP(I121,'MÃ '!$A$2:$E$1048576,5,0)</f>
        <v>Nấm Linh Chi trắng</v>
      </c>
      <c r="P121" s="21" t="str">
        <f t="shared" si="5"/>
        <v>TSG06</v>
      </c>
      <c r="Q121" s="21" t="str">
        <f>DAY(Table014[[#This Row],[NGÀY]])&amp;Table014[[#This Row],[TSG06]]&amp;Table014[[#This Row],[MÃ FAST]]</f>
        <v>5TSG06NL300098</v>
      </c>
      <c r="R121" s="21" t="str">
        <f>COUNTIF($Q$7:Q121,Q121)&amp;Q121</f>
        <v>15TSG06NL300098</v>
      </c>
      <c r="S121" s="44">
        <f>IFERROR(VLOOKUP(R121,Table1[[ct2]:[Số lượng]],13,0),0)</f>
        <v>4</v>
      </c>
      <c r="T121" s="45">
        <f>IFERROR(VLOOKUP(R121,Table1[[ct2]:[Giá]],14,0),Table014[[#This Row],[ĐƠN GIÁ]])</f>
        <v>95000</v>
      </c>
      <c r="U121" s="45">
        <f t="shared" si="6"/>
        <v>380000</v>
      </c>
      <c r="V121" s="32">
        <f t="shared" si="7"/>
        <v>0</v>
      </c>
      <c r="W121" s="45">
        <f>Table014[[#This Row],[THÀNH TIỀN FAST]]-Table014[[#This Row],[THÀNH TIỀN]]</f>
        <v>0</v>
      </c>
      <c r="X121" s="46" t="b">
        <f>Table014[[#This Row],[ĐG FAST]]=Table014[[#This Row],[ĐƠN GIÁ]]</f>
        <v>1</v>
      </c>
      <c r="Y121" s="47" t="b">
        <f>Table014[[#This Row],[THÀNH TIỀN FAST]]=Table014[[#This Row],[THÀNH TIỀN]]</f>
        <v>1</v>
      </c>
      <c r="Z121" s="48"/>
    </row>
    <row r="122" spans="1:26" x14ac:dyDescent="0.2">
      <c r="A122" s="49"/>
      <c r="B122" s="2" t="s">
        <v>358</v>
      </c>
      <c r="C122" s="49"/>
      <c r="D122" s="2" t="s">
        <v>518</v>
      </c>
      <c r="E122" s="49"/>
      <c r="F122" s="49"/>
      <c r="G122" s="49"/>
      <c r="H122" s="49"/>
      <c r="I122" s="2" t="s">
        <v>47</v>
      </c>
      <c r="J122" s="2" t="s">
        <v>17</v>
      </c>
      <c r="K122" s="3">
        <v>0.2</v>
      </c>
      <c r="L122" s="4">
        <v>70000</v>
      </c>
      <c r="M122" s="4">
        <f t="shared" si="4"/>
        <v>14000</v>
      </c>
      <c r="N122" s="21" t="str">
        <f>VLOOKUP(I122,'MÃ '!$A$2:$E$1048576,4,0)</f>
        <v>NL300126</v>
      </c>
      <c r="O122" s="21" t="str">
        <f>VLOOKUP(I122,'MÃ '!$A$2:$E$1048576,5,0)</f>
        <v>Rau mùi tây</v>
      </c>
      <c r="P122" s="21" t="str">
        <f t="shared" si="5"/>
        <v>TSG06</v>
      </c>
      <c r="Q122" s="21" t="str">
        <f>DAY(Table014[[#This Row],[NGÀY]])&amp;Table014[[#This Row],[TSG06]]&amp;Table014[[#This Row],[MÃ FAST]]</f>
        <v>5TSG06NL300126</v>
      </c>
      <c r="R122" s="21" t="str">
        <f>COUNTIF($Q$7:Q122,Q122)&amp;Q122</f>
        <v>15TSG06NL300126</v>
      </c>
      <c r="S122" s="44">
        <f>IFERROR(VLOOKUP(R122,Table1[[ct2]:[Số lượng]],13,0),0)</f>
        <v>0.2</v>
      </c>
      <c r="T122" s="45">
        <f>IFERROR(VLOOKUP(R122,Table1[[ct2]:[Giá]],14,0),Table014[[#This Row],[ĐƠN GIÁ]])</f>
        <v>70000</v>
      </c>
      <c r="U122" s="45">
        <f t="shared" si="6"/>
        <v>14000</v>
      </c>
      <c r="V122" s="32">
        <f t="shared" si="7"/>
        <v>0</v>
      </c>
      <c r="W122" s="45">
        <f>Table014[[#This Row],[THÀNH TIỀN FAST]]-Table014[[#This Row],[THÀNH TIỀN]]</f>
        <v>0</v>
      </c>
      <c r="X122" s="46" t="b">
        <f>Table014[[#This Row],[ĐG FAST]]=Table014[[#This Row],[ĐƠN GIÁ]]</f>
        <v>1</v>
      </c>
      <c r="Y122" s="47" t="b">
        <f>Table014[[#This Row],[THÀNH TIỀN FAST]]=Table014[[#This Row],[THÀNH TIỀN]]</f>
        <v>1</v>
      </c>
      <c r="Z122" s="48"/>
    </row>
    <row r="123" spans="1:26" x14ac:dyDescent="0.2">
      <c r="A123" s="49"/>
      <c r="B123" s="2" t="s">
        <v>358</v>
      </c>
      <c r="C123" s="49"/>
      <c r="D123" s="2" t="s">
        <v>518</v>
      </c>
      <c r="E123" s="49"/>
      <c r="F123" s="49"/>
      <c r="G123" s="49"/>
      <c r="H123" s="49"/>
      <c r="I123" s="2" t="s">
        <v>41</v>
      </c>
      <c r="J123" s="2" t="s">
        <v>17</v>
      </c>
      <c r="K123" s="3">
        <v>4.8</v>
      </c>
      <c r="L123" s="4">
        <v>21000</v>
      </c>
      <c r="M123" s="4">
        <f t="shared" si="4"/>
        <v>100800</v>
      </c>
      <c r="N123" s="21" t="str">
        <f>VLOOKUP(I123,'MÃ '!$A$2:$E$1048576,4,0)</f>
        <v>NL300119</v>
      </c>
      <c r="O123" s="21" t="str">
        <f>VLOOKUP(I123,'MÃ '!$A$2:$E$1048576,5,0)</f>
        <v>Quất ( Tắc trái )</v>
      </c>
      <c r="P123" s="21" t="str">
        <f t="shared" si="5"/>
        <v>TSG06</v>
      </c>
      <c r="Q123" s="21" t="str">
        <f>DAY(Table014[[#This Row],[NGÀY]])&amp;Table014[[#This Row],[TSG06]]&amp;Table014[[#This Row],[MÃ FAST]]</f>
        <v>5TSG06NL300119</v>
      </c>
      <c r="R123" s="21" t="str">
        <f>COUNTIF($Q$7:Q123,Q123)&amp;Q123</f>
        <v>15TSG06NL300119</v>
      </c>
      <c r="S123" s="44">
        <f>IFERROR(VLOOKUP(R123,Table1[[ct2]:[Số lượng]],13,0),0)</f>
        <v>4.8</v>
      </c>
      <c r="T123" s="45">
        <f>IFERROR(VLOOKUP(R123,Table1[[ct2]:[Giá]],14,0),Table014[[#This Row],[ĐƠN GIÁ]])</f>
        <v>21000</v>
      </c>
      <c r="U123" s="45">
        <f t="shared" si="6"/>
        <v>100800</v>
      </c>
      <c r="V123" s="32">
        <f t="shared" si="7"/>
        <v>0</v>
      </c>
      <c r="W123" s="45">
        <f>Table014[[#This Row],[THÀNH TIỀN FAST]]-Table014[[#This Row],[THÀNH TIỀN]]</f>
        <v>0</v>
      </c>
      <c r="X123" s="46" t="b">
        <f>Table014[[#This Row],[ĐG FAST]]=Table014[[#This Row],[ĐƠN GIÁ]]</f>
        <v>1</v>
      </c>
      <c r="Y123" s="47" t="b">
        <f>Table014[[#This Row],[THÀNH TIỀN FAST]]=Table014[[#This Row],[THÀNH TIỀN]]</f>
        <v>1</v>
      </c>
      <c r="Z123" s="48"/>
    </row>
    <row r="124" spans="1:26" x14ac:dyDescent="0.2">
      <c r="A124" s="49"/>
      <c r="B124" s="2" t="s">
        <v>358</v>
      </c>
      <c r="C124" s="49"/>
      <c r="D124" s="2" t="s">
        <v>518</v>
      </c>
      <c r="E124" s="49"/>
      <c r="F124" s="49"/>
      <c r="G124" s="49"/>
      <c r="H124" s="49"/>
      <c r="I124" s="2" t="s">
        <v>42</v>
      </c>
      <c r="J124" s="2" t="s">
        <v>17</v>
      </c>
      <c r="K124" s="3">
        <v>3.5</v>
      </c>
      <c r="L124" s="4">
        <v>38000</v>
      </c>
      <c r="M124" s="4">
        <f t="shared" si="4"/>
        <v>133000</v>
      </c>
      <c r="N124" s="21" t="str">
        <f>VLOOKUP(I124,'MÃ '!$A$2:$E$1048576,4,0)</f>
        <v>NL300018</v>
      </c>
      <c r="O124" s="21" t="str">
        <f>VLOOKUP(I124,'MÃ '!$A$2:$E$1048576,5,0)</f>
        <v>Cải cúc</v>
      </c>
      <c r="P124" s="21" t="str">
        <f t="shared" si="5"/>
        <v>TSG06</v>
      </c>
      <c r="Q124" s="21" t="str">
        <f>DAY(Table014[[#This Row],[NGÀY]])&amp;Table014[[#This Row],[TSG06]]&amp;Table014[[#This Row],[MÃ FAST]]</f>
        <v>5TSG06NL300018</v>
      </c>
      <c r="R124" s="21" t="str">
        <f>COUNTIF($Q$7:Q124,Q124)&amp;Q124</f>
        <v>15TSG06NL300018</v>
      </c>
      <c r="S124" s="44">
        <f>IFERROR(VLOOKUP(R124,Table1[[ct2]:[Số lượng]],13,0),0)</f>
        <v>3.5</v>
      </c>
      <c r="T124" s="45">
        <f>IFERROR(VLOOKUP(R124,Table1[[ct2]:[Giá]],14,0),Table014[[#This Row],[ĐƠN GIÁ]])</f>
        <v>38000</v>
      </c>
      <c r="U124" s="45">
        <f t="shared" si="6"/>
        <v>133000</v>
      </c>
      <c r="V124" s="32">
        <f t="shared" si="7"/>
        <v>0</v>
      </c>
      <c r="W124" s="45">
        <f>Table014[[#This Row],[THÀNH TIỀN FAST]]-Table014[[#This Row],[THÀNH TIỀN]]</f>
        <v>0</v>
      </c>
      <c r="X124" s="46" t="b">
        <f>Table014[[#This Row],[ĐG FAST]]=Table014[[#This Row],[ĐƠN GIÁ]]</f>
        <v>1</v>
      </c>
      <c r="Y124" s="47" t="b">
        <f>Table014[[#This Row],[THÀNH TIỀN FAST]]=Table014[[#This Row],[THÀNH TIỀN]]</f>
        <v>1</v>
      </c>
      <c r="Z124" s="48"/>
    </row>
    <row r="125" spans="1:26" x14ac:dyDescent="0.2">
      <c r="A125" s="49"/>
      <c r="B125" s="2" t="s">
        <v>358</v>
      </c>
      <c r="C125" s="49"/>
      <c r="D125" s="2" t="s">
        <v>518</v>
      </c>
      <c r="E125" s="49"/>
      <c r="F125" s="49"/>
      <c r="G125" s="49"/>
      <c r="H125" s="49"/>
      <c r="I125" s="2" t="s">
        <v>43</v>
      </c>
      <c r="J125" s="2" t="s">
        <v>17</v>
      </c>
      <c r="K125" s="3">
        <v>0.7</v>
      </c>
      <c r="L125" s="4">
        <v>50000</v>
      </c>
      <c r="M125" s="4">
        <f t="shared" si="4"/>
        <v>35000</v>
      </c>
      <c r="N125" s="21" t="str">
        <f>VLOOKUP(I125,'MÃ '!$A$2:$E$1048576,4,0)</f>
        <v>NL300142</v>
      </c>
      <c r="O125" s="21" t="str">
        <f>VLOOKUP(I125,'MÃ '!$A$2:$E$1048576,5,0)</f>
        <v>Tỏi bóc</v>
      </c>
      <c r="P125" s="21" t="str">
        <f t="shared" si="5"/>
        <v>TSG06</v>
      </c>
      <c r="Q125" s="21" t="str">
        <f>DAY(Table014[[#This Row],[NGÀY]])&amp;Table014[[#This Row],[TSG06]]&amp;Table014[[#This Row],[MÃ FAST]]</f>
        <v>5TSG06NL300142</v>
      </c>
      <c r="R125" s="21" t="str">
        <f>COUNTIF($Q$7:Q125,Q125)&amp;Q125</f>
        <v>15TSG06NL300142</v>
      </c>
      <c r="S125" s="44">
        <f>IFERROR(VLOOKUP(R125,Table1[[ct2]:[Số lượng]],13,0),0)</f>
        <v>0.7</v>
      </c>
      <c r="T125" s="45">
        <f>IFERROR(VLOOKUP(R125,Table1[[ct2]:[Giá]],14,0),Table014[[#This Row],[ĐƠN GIÁ]])</f>
        <v>50000</v>
      </c>
      <c r="U125" s="45">
        <f t="shared" si="6"/>
        <v>35000</v>
      </c>
      <c r="V125" s="32">
        <f t="shared" si="7"/>
        <v>0</v>
      </c>
      <c r="W125" s="45">
        <f>Table014[[#This Row],[THÀNH TIỀN FAST]]-Table014[[#This Row],[THÀNH TIỀN]]</f>
        <v>0</v>
      </c>
      <c r="X125" s="46" t="b">
        <f>Table014[[#This Row],[ĐG FAST]]=Table014[[#This Row],[ĐƠN GIÁ]]</f>
        <v>1</v>
      </c>
      <c r="Y125" s="47" t="b">
        <f>Table014[[#This Row],[THÀNH TIỀN FAST]]=Table014[[#This Row],[THÀNH TIỀN]]</f>
        <v>1</v>
      </c>
      <c r="Z125" s="48"/>
    </row>
    <row r="126" spans="1:26" x14ac:dyDescent="0.2">
      <c r="A126" s="49"/>
      <c r="B126" s="2" t="s">
        <v>359</v>
      </c>
      <c r="C126" s="49"/>
      <c r="D126" s="2" t="s">
        <v>518</v>
      </c>
      <c r="E126" s="49"/>
      <c r="F126" s="49"/>
      <c r="G126" s="49"/>
      <c r="H126" s="49"/>
      <c r="I126" s="2" t="s">
        <v>16</v>
      </c>
      <c r="J126" s="2" t="s">
        <v>17</v>
      </c>
      <c r="K126" s="3">
        <v>0.9</v>
      </c>
      <c r="L126" s="4">
        <v>30000</v>
      </c>
      <c r="M126" s="4">
        <f t="shared" si="4"/>
        <v>27000</v>
      </c>
      <c r="N126" s="21" t="str">
        <f>VLOOKUP(I126,'MÃ '!$A$2:$E$1048576,4,0)</f>
        <v>NL300007</v>
      </c>
      <c r="O126" s="21" t="str">
        <f>VLOOKUP(I126,'MÃ '!$A$2:$E$1048576,5,0)</f>
        <v>Bí đỏ</v>
      </c>
      <c r="P126" s="21" t="str">
        <f t="shared" si="5"/>
        <v>TSG06</v>
      </c>
      <c r="Q126" s="21" t="str">
        <f>DAY(Table014[[#This Row],[NGÀY]])&amp;Table014[[#This Row],[TSG06]]&amp;Table014[[#This Row],[MÃ FAST]]</f>
        <v>6TSG06NL300007</v>
      </c>
      <c r="R126" s="21" t="str">
        <f>COUNTIF($Q$7:Q126,Q126)&amp;Q126</f>
        <v>16TSG06NL300007</v>
      </c>
      <c r="S126" s="44">
        <f>IFERROR(VLOOKUP(R126,Table1[[ct2]:[Số lượng]],13,0),0)</f>
        <v>0.9</v>
      </c>
      <c r="T126" s="45">
        <f>IFERROR(VLOOKUP(R126,Table1[[ct2]:[Giá]],14,0),Table014[[#This Row],[ĐƠN GIÁ]])</f>
        <v>30000</v>
      </c>
      <c r="U126" s="45">
        <f t="shared" si="6"/>
        <v>27000</v>
      </c>
      <c r="V126" s="32">
        <f t="shared" si="7"/>
        <v>0</v>
      </c>
      <c r="W126" s="45">
        <f>Table014[[#This Row],[THÀNH TIỀN FAST]]-Table014[[#This Row],[THÀNH TIỀN]]</f>
        <v>0</v>
      </c>
      <c r="X126" s="46" t="b">
        <f>Table014[[#This Row],[ĐG FAST]]=Table014[[#This Row],[ĐƠN GIÁ]]</f>
        <v>1</v>
      </c>
      <c r="Y126" s="47" t="b">
        <f>Table014[[#This Row],[THÀNH TIỀN FAST]]=Table014[[#This Row],[THÀNH TIỀN]]</f>
        <v>1</v>
      </c>
      <c r="Z126" s="48"/>
    </row>
    <row r="127" spans="1:26" x14ac:dyDescent="0.2">
      <c r="A127" s="49"/>
      <c r="B127" s="2" t="s">
        <v>359</v>
      </c>
      <c r="C127" s="49"/>
      <c r="D127" s="2" t="s">
        <v>518</v>
      </c>
      <c r="E127" s="49"/>
      <c r="F127" s="49"/>
      <c r="G127" s="49"/>
      <c r="H127" s="49"/>
      <c r="I127" s="2" t="s">
        <v>19</v>
      </c>
      <c r="J127" s="2" t="s">
        <v>17</v>
      </c>
      <c r="K127" s="3">
        <v>0.5</v>
      </c>
      <c r="L127" s="4">
        <v>50000</v>
      </c>
      <c r="M127" s="4">
        <f t="shared" si="4"/>
        <v>25000</v>
      </c>
      <c r="N127" s="21" t="str">
        <f>VLOOKUP(I127,'MÃ '!$A$2:$E$1048576,4,0)</f>
        <v>NL300013</v>
      </c>
      <c r="O127" s="21" t="str">
        <f>VLOOKUP(I127,'MÃ '!$A$2:$E$1048576,5,0)</f>
        <v>Cà chua</v>
      </c>
      <c r="P127" s="21" t="str">
        <f t="shared" si="5"/>
        <v>TSG06</v>
      </c>
      <c r="Q127" s="21" t="str">
        <f>DAY(Table014[[#This Row],[NGÀY]])&amp;Table014[[#This Row],[TSG06]]&amp;Table014[[#This Row],[MÃ FAST]]</f>
        <v>6TSG06NL300013</v>
      </c>
      <c r="R127" s="21" t="str">
        <f>COUNTIF($Q$7:Q127,Q127)&amp;Q127</f>
        <v>16TSG06NL300013</v>
      </c>
      <c r="S127" s="44">
        <f>IFERROR(VLOOKUP(R127,Table1[[ct2]:[Số lượng]],13,0),0)</f>
        <v>0.5</v>
      </c>
      <c r="T127" s="45">
        <f>IFERROR(VLOOKUP(R127,Table1[[ct2]:[Giá]],14,0),Table014[[#This Row],[ĐƠN GIÁ]])</f>
        <v>50000</v>
      </c>
      <c r="U127" s="45">
        <f t="shared" si="6"/>
        <v>25000</v>
      </c>
      <c r="V127" s="32">
        <f t="shared" si="7"/>
        <v>0</v>
      </c>
      <c r="W127" s="45">
        <f>Table014[[#This Row],[THÀNH TIỀN FAST]]-Table014[[#This Row],[THÀNH TIỀN]]</f>
        <v>0</v>
      </c>
      <c r="X127" s="46" t="b">
        <f>Table014[[#This Row],[ĐG FAST]]=Table014[[#This Row],[ĐƠN GIÁ]]</f>
        <v>1</v>
      </c>
      <c r="Y127" s="47" t="b">
        <f>Table014[[#This Row],[THÀNH TIỀN FAST]]=Table014[[#This Row],[THÀNH TIỀN]]</f>
        <v>1</v>
      </c>
      <c r="Z127" s="48"/>
    </row>
    <row r="128" spans="1:26" x14ac:dyDescent="0.2">
      <c r="A128" s="49"/>
      <c r="B128" s="2" t="s">
        <v>359</v>
      </c>
      <c r="C128" s="49"/>
      <c r="D128" s="2" t="s">
        <v>518</v>
      </c>
      <c r="E128" s="49"/>
      <c r="F128" s="49"/>
      <c r="G128" s="49"/>
      <c r="H128" s="49"/>
      <c r="I128" s="2" t="s">
        <v>20</v>
      </c>
      <c r="J128" s="2" t="s">
        <v>17</v>
      </c>
      <c r="K128" s="3">
        <v>6.5</v>
      </c>
      <c r="L128" s="4">
        <v>18000</v>
      </c>
      <c r="M128" s="4">
        <f t="shared" si="4"/>
        <v>117000</v>
      </c>
      <c r="N128" s="21" t="str">
        <f>VLOOKUP(I128,'MÃ '!$A$2:$E$1048576,4,0)</f>
        <v>NL300022</v>
      </c>
      <c r="O128" s="21" t="str">
        <f>VLOOKUP(I128,'MÃ '!$A$2:$E$1048576,5,0)</f>
        <v>Cải thảo</v>
      </c>
      <c r="P128" s="21" t="str">
        <f t="shared" si="5"/>
        <v>TSG06</v>
      </c>
      <c r="Q128" s="21" t="str">
        <f>DAY(Table014[[#This Row],[NGÀY]])&amp;Table014[[#This Row],[TSG06]]&amp;Table014[[#This Row],[MÃ FAST]]</f>
        <v>6TSG06NL300022</v>
      </c>
      <c r="R128" s="21" t="str">
        <f>COUNTIF($Q$7:Q128,Q128)&amp;Q128</f>
        <v>16TSG06NL300022</v>
      </c>
      <c r="S128" s="44">
        <f>IFERROR(VLOOKUP(R128,Table1[[ct2]:[Số lượng]],13,0),0)</f>
        <v>6.5</v>
      </c>
      <c r="T128" s="45">
        <f>IFERROR(VLOOKUP(R128,Table1[[ct2]:[Giá]],14,0),Table014[[#This Row],[ĐƠN GIÁ]])</f>
        <v>18000</v>
      </c>
      <c r="U128" s="45">
        <f t="shared" si="6"/>
        <v>117000</v>
      </c>
      <c r="V128" s="32">
        <f t="shared" si="7"/>
        <v>0</v>
      </c>
      <c r="W128" s="45">
        <f>Table014[[#This Row],[THÀNH TIỀN FAST]]-Table014[[#This Row],[THÀNH TIỀN]]</f>
        <v>0</v>
      </c>
      <c r="X128" s="46" t="b">
        <f>Table014[[#This Row],[ĐG FAST]]=Table014[[#This Row],[ĐƠN GIÁ]]</f>
        <v>1</v>
      </c>
      <c r="Y128" s="47" t="b">
        <f>Table014[[#This Row],[THÀNH TIỀN FAST]]=Table014[[#This Row],[THÀNH TIỀN]]</f>
        <v>1</v>
      </c>
      <c r="Z128" s="48"/>
    </row>
    <row r="129" spans="1:26" x14ac:dyDescent="0.2">
      <c r="A129" s="49"/>
      <c r="B129" s="2" t="s">
        <v>359</v>
      </c>
      <c r="C129" s="49"/>
      <c r="D129" s="2" t="s">
        <v>518</v>
      </c>
      <c r="E129" s="49"/>
      <c r="F129" s="49"/>
      <c r="G129" s="49"/>
      <c r="H129" s="49"/>
      <c r="I129" s="2" t="s">
        <v>21</v>
      </c>
      <c r="J129" s="2" t="s">
        <v>17</v>
      </c>
      <c r="K129" s="3">
        <v>0.3</v>
      </c>
      <c r="L129" s="4">
        <v>75000</v>
      </c>
      <c r="M129" s="4">
        <f t="shared" si="4"/>
        <v>22500</v>
      </c>
      <c r="N129" s="21" t="str">
        <f>VLOOKUP(I129,'MÃ '!$A$2:$E$1048576,4,0)</f>
        <v>NL600067</v>
      </c>
      <c r="O129" s="21" t="str">
        <f>VLOOKUP(I129,'MÃ '!$A$2:$E$1048576,5,0)</f>
        <v>Cam vàng</v>
      </c>
      <c r="P129" s="21" t="str">
        <f t="shared" si="5"/>
        <v>TSG06</v>
      </c>
      <c r="Q129" s="21" t="str">
        <f>DAY(Table014[[#This Row],[NGÀY]])&amp;Table014[[#This Row],[TSG06]]&amp;Table014[[#This Row],[MÃ FAST]]</f>
        <v>6TSG06NL600067</v>
      </c>
      <c r="R129" s="21" t="str">
        <f>COUNTIF($Q$7:Q129,Q129)&amp;Q129</f>
        <v>16TSG06NL600067</v>
      </c>
      <c r="S129" s="44">
        <f>IFERROR(VLOOKUP(R129,Table1[[ct2]:[Số lượng]],13,0),0)</f>
        <v>0.3</v>
      </c>
      <c r="T129" s="45">
        <f>IFERROR(VLOOKUP(R129,Table1[[ct2]:[Giá]],14,0),Table014[[#This Row],[ĐƠN GIÁ]])</f>
        <v>75000</v>
      </c>
      <c r="U129" s="45">
        <f t="shared" si="6"/>
        <v>22500</v>
      </c>
      <c r="V129" s="32">
        <f t="shared" si="7"/>
        <v>0</v>
      </c>
      <c r="W129" s="45">
        <f>Table014[[#This Row],[THÀNH TIỀN FAST]]-Table014[[#This Row],[THÀNH TIỀN]]</f>
        <v>0</v>
      </c>
      <c r="X129" s="46" t="b">
        <f>Table014[[#This Row],[ĐG FAST]]=Table014[[#This Row],[ĐƠN GIÁ]]</f>
        <v>1</v>
      </c>
      <c r="Y129" s="47" t="b">
        <f>Table014[[#This Row],[THÀNH TIỀN FAST]]=Table014[[#This Row],[THÀNH TIỀN]]</f>
        <v>1</v>
      </c>
      <c r="Z129" s="48"/>
    </row>
    <row r="130" spans="1:26" x14ac:dyDescent="0.2">
      <c r="A130" s="49"/>
      <c r="B130" s="2" t="s">
        <v>359</v>
      </c>
      <c r="C130" s="49"/>
      <c r="D130" s="2" t="s">
        <v>518</v>
      </c>
      <c r="E130" s="49"/>
      <c r="F130" s="49"/>
      <c r="G130" s="49"/>
      <c r="H130" s="49"/>
      <c r="I130" s="2" t="s">
        <v>23</v>
      </c>
      <c r="J130" s="2" t="s">
        <v>17</v>
      </c>
      <c r="K130" s="3">
        <v>0.6</v>
      </c>
      <c r="L130" s="4">
        <v>22000</v>
      </c>
      <c r="M130" s="4">
        <f t="shared" si="4"/>
        <v>13200</v>
      </c>
      <c r="N130" s="21" t="str">
        <f>VLOOKUP(I130,'MÃ '!$A$2:$E$1048576,4,0)</f>
        <v>NL300029</v>
      </c>
      <c r="O130" s="21" t="str">
        <f>VLOOKUP(I130,'MÃ '!$A$2:$E$1048576,5,0)</f>
        <v>Chanh</v>
      </c>
      <c r="P130" s="21" t="str">
        <f t="shared" si="5"/>
        <v>TSG06</v>
      </c>
      <c r="Q130" s="21" t="str">
        <f>DAY(Table014[[#This Row],[NGÀY]])&amp;Table014[[#This Row],[TSG06]]&amp;Table014[[#This Row],[MÃ FAST]]</f>
        <v>6TSG06NL300029</v>
      </c>
      <c r="R130" s="21" t="str">
        <f>COUNTIF($Q$7:Q130,Q130)&amp;Q130</f>
        <v>16TSG06NL300029</v>
      </c>
      <c r="S130" s="44">
        <f>IFERROR(VLOOKUP(R130,Table1[[ct2]:[Số lượng]],13,0),0)</f>
        <v>0.6</v>
      </c>
      <c r="T130" s="45">
        <f>IFERROR(VLOOKUP(R130,Table1[[ct2]:[Giá]],14,0),Table014[[#This Row],[ĐƠN GIÁ]])</f>
        <v>22000</v>
      </c>
      <c r="U130" s="45">
        <f t="shared" si="6"/>
        <v>13200</v>
      </c>
      <c r="V130" s="32">
        <f t="shared" si="7"/>
        <v>0</v>
      </c>
      <c r="W130" s="45">
        <f>Table014[[#This Row],[THÀNH TIỀN FAST]]-Table014[[#This Row],[THÀNH TIỀN]]</f>
        <v>0</v>
      </c>
      <c r="X130" s="46" t="b">
        <f>Table014[[#This Row],[ĐG FAST]]=Table014[[#This Row],[ĐƠN GIÁ]]</f>
        <v>1</v>
      </c>
      <c r="Y130" s="47" t="b">
        <f>Table014[[#This Row],[THÀNH TIỀN FAST]]=Table014[[#This Row],[THÀNH TIỀN]]</f>
        <v>1</v>
      </c>
      <c r="Z130" s="48"/>
    </row>
    <row r="131" spans="1:26" x14ac:dyDescent="0.2">
      <c r="A131" s="49"/>
      <c r="B131" s="2" t="s">
        <v>359</v>
      </c>
      <c r="C131" s="49"/>
      <c r="D131" s="2" t="s">
        <v>518</v>
      </c>
      <c r="E131" s="49"/>
      <c r="F131" s="49"/>
      <c r="G131" s="49"/>
      <c r="H131" s="49"/>
      <c r="I131" s="2" t="s">
        <v>27</v>
      </c>
      <c r="J131" s="2" t="s">
        <v>17</v>
      </c>
      <c r="K131" s="3">
        <v>0.6</v>
      </c>
      <c r="L131" s="4">
        <v>55000</v>
      </c>
      <c r="M131" s="4">
        <f t="shared" si="4"/>
        <v>33000</v>
      </c>
      <c r="N131" s="21" t="str">
        <f>VLOOKUP(I131,'MÃ '!$A$2:$E$1048576,4,0)</f>
        <v>NL300058</v>
      </c>
      <c r="O131" s="21" t="str">
        <f>VLOOKUP(I131,'MÃ '!$A$2:$E$1048576,5,0)</f>
        <v>Hành lá</v>
      </c>
      <c r="P131" s="21" t="str">
        <f t="shared" si="5"/>
        <v>TSG06</v>
      </c>
      <c r="Q131" s="21" t="str">
        <f>DAY(Table014[[#This Row],[NGÀY]])&amp;Table014[[#This Row],[TSG06]]&amp;Table014[[#This Row],[MÃ FAST]]</f>
        <v>6TSG06NL300058</v>
      </c>
      <c r="R131" s="21" t="str">
        <f>COUNTIF($Q$7:Q131,Q131)&amp;Q131</f>
        <v>16TSG06NL300058</v>
      </c>
      <c r="S131" s="44">
        <f>IFERROR(VLOOKUP(R131,Table1[[ct2]:[Số lượng]],13,0),0)</f>
        <v>0.6</v>
      </c>
      <c r="T131" s="45">
        <f>IFERROR(VLOOKUP(R131,Table1[[ct2]:[Giá]],14,0),Table014[[#This Row],[ĐƠN GIÁ]])</f>
        <v>55000</v>
      </c>
      <c r="U131" s="45">
        <f t="shared" si="6"/>
        <v>33000</v>
      </c>
      <c r="V131" s="32">
        <f t="shared" si="7"/>
        <v>0</v>
      </c>
      <c r="W131" s="45">
        <f>Table014[[#This Row],[THÀNH TIỀN FAST]]-Table014[[#This Row],[THÀNH TIỀN]]</f>
        <v>0</v>
      </c>
      <c r="X131" s="46" t="b">
        <f>Table014[[#This Row],[ĐG FAST]]=Table014[[#This Row],[ĐƠN GIÁ]]</f>
        <v>1</v>
      </c>
      <c r="Y131" s="47" t="b">
        <f>Table014[[#This Row],[THÀNH TIỀN FAST]]=Table014[[#This Row],[THÀNH TIỀN]]</f>
        <v>1</v>
      </c>
      <c r="Z131" s="48"/>
    </row>
    <row r="132" spans="1:26" x14ac:dyDescent="0.2">
      <c r="A132" s="49"/>
      <c r="B132" s="2" t="s">
        <v>359</v>
      </c>
      <c r="C132" s="49"/>
      <c r="D132" s="2" t="s">
        <v>518</v>
      </c>
      <c r="E132" s="49"/>
      <c r="F132" s="49"/>
      <c r="G132" s="49"/>
      <c r="H132" s="49"/>
      <c r="I132" s="2" t="s">
        <v>28</v>
      </c>
      <c r="J132" s="2" t="s">
        <v>29</v>
      </c>
      <c r="K132" s="3">
        <v>1</v>
      </c>
      <c r="L132" s="4">
        <v>80000</v>
      </c>
      <c r="M132" s="4">
        <f t="shared" si="4"/>
        <v>80000</v>
      </c>
      <c r="N132" s="21" t="str">
        <f>VLOOKUP(I132,'MÃ '!$A$2:$E$1048576,4,0)</f>
        <v>NL300218</v>
      </c>
      <c r="O132" s="21" t="str">
        <f>VLOOKUP(I132,'MÃ '!$A$2:$E$1048576,5,0)</f>
        <v>Hoa cúc (decor) bó</v>
      </c>
      <c r="P132" s="21" t="str">
        <f t="shared" si="5"/>
        <v>TSG06</v>
      </c>
      <c r="Q132" s="21" t="str">
        <f>DAY(Table014[[#This Row],[NGÀY]])&amp;Table014[[#This Row],[TSG06]]&amp;Table014[[#This Row],[MÃ FAST]]</f>
        <v>6TSG06NL300218</v>
      </c>
      <c r="R132" s="21" t="str">
        <f>COUNTIF($Q$7:Q132,Q132)&amp;Q132</f>
        <v>16TSG06NL300218</v>
      </c>
      <c r="S132" s="44">
        <f>IFERROR(VLOOKUP(R132,Table1[[ct2]:[Số lượng]],13,0),0)</f>
        <v>1</v>
      </c>
      <c r="T132" s="45">
        <f>IFERROR(VLOOKUP(R132,Table1[[ct2]:[Giá]],14,0),Table014[[#This Row],[ĐƠN GIÁ]])</f>
        <v>40000</v>
      </c>
      <c r="U132" s="45">
        <f t="shared" si="6"/>
        <v>40000</v>
      </c>
      <c r="V132" s="32">
        <f t="shared" si="7"/>
        <v>0</v>
      </c>
      <c r="W132" s="45">
        <f>Table014[[#This Row],[THÀNH TIỀN FAST]]-Table014[[#This Row],[THÀNH TIỀN]]</f>
        <v>-40000</v>
      </c>
      <c r="X132" s="46" t="b">
        <f>Table014[[#This Row],[ĐG FAST]]=Table014[[#This Row],[ĐƠN GIÁ]]</f>
        <v>0</v>
      </c>
      <c r="Y132" s="47" t="b">
        <f>Table014[[#This Row],[THÀNH TIỀN FAST]]=Table014[[#This Row],[THÀNH TIỀN]]</f>
        <v>0</v>
      </c>
      <c r="Z132" s="48"/>
    </row>
    <row r="133" spans="1:26" x14ac:dyDescent="0.2">
      <c r="A133" s="49"/>
      <c r="B133" s="2" t="s">
        <v>359</v>
      </c>
      <c r="C133" s="49"/>
      <c r="D133" s="2" t="s">
        <v>518</v>
      </c>
      <c r="E133" s="49"/>
      <c r="F133" s="49"/>
      <c r="G133" s="49"/>
      <c r="H133" s="49"/>
      <c r="I133" s="2" t="s">
        <v>31</v>
      </c>
      <c r="J133" s="2" t="s">
        <v>17</v>
      </c>
      <c r="K133" s="3">
        <v>1.3</v>
      </c>
      <c r="L133" s="4">
        <v>30000</v>
      </c>
      <c r="M133" s="4">
        <f t="shared" si="4"/>
        <v>39000</v>
      </c>
      <c r="N133" s="21" t="str">
        <f>VLOOKUP(I133,'MÃ '!$A$2:$E$1048576,4,0)</f>
        <v>NL300209</v>
      </c>
      <c r="O133" s="21" t="str">
        <f>VLOOKUP(I133,'MÃ '!$A$2:$E$1048576,5,0)</f>
        <v>Khoai môn</v>
      </c>
      <c r="P133" s="21" t="str">
        <f t="shared" si="5"/>
        <v>TSG06</v>
      </c>
      <c r="Q133" s="21" t="str">
        <f>DAY(Table014[[#This Row],[NGÀY]])&amp;Table014[[#This Row],[TSG06]]&amp;Table014[[#This Row],[MÃ FAST]]</f>
        <v>6TSG06NL300209</v>
      </c>
      <c r="R133" s="21" t="str">
        <f>COUNTIF($Q$7:Q133,Q133)&amp;Q133</f>
        <v>16TSG06NL300209</v>
      </c>
      <c r="S133" s="44">
        <f>IFERROR(VLOOKUP(R133,Table1[[ct2]:[Số lượng]],13,0),0)</f>
        <v>1.3</v>
      </c>
      <c r="T133" s="45">
        <f>IFERROR(VLOOKUP(R133,Table1[[ct2]:[Giá]],14,0),Table014[[#This Row],[ĐƠN GIÁ]])</f>
        <v>30000</v>
      </c>
      <c r="U133" s="45">
        <f t="shared" si="6"/>
        <v>39000</v>
      </c>
      <c r="V133" s="32">
        <f t="shared" si="7"/>
        <v>0</v>
      </c>
      <c r="W133" s="45">
        <f>Table014[[#This Row],[THÀNH TIỀN FAST]]-Table014[[#This Row],[THÀNH TIỀN]]</f>
        <v>0</v>
      </c>
      <c r="X133" s="46" t="b">
        <f>Table014[[#This Row],[ĐG FAST]]=Table014[[#This Row],[ĐƠN GIÁ]]</f>
        <v>1</v>
      </c>
      <c r="Y133" s="47" t="b">
        <f>Table014[[#This Row],[THÀNH TIỀN FAST]]=Table014[[#This Row],[THÀNH TIỀN]]</f>
        <v>1</v>
      </c>
      <c r="Z133" s="48"/>
    </row>
    <row r="134" spans="1:26" x14ac:dyDescent="0.2">
      <c r="A134" s="49"/>
      <c r="B134" s="2" t="s">
        <v>359</v>
      </c>
      <c r="C134" s="49"/>
      <c r="D134" s="2" t="s">
        <v>518</v>
      </c>
      <c r="E134" s="49"/>
      <c r="F134" s="49"/>
      <c r="G134" s="49"/>
      <c r="H134" s="49"/>
      <c r="I134" s="2" t="s">
        <v>33</v>
      </c>
      <c r="J134" s="2" t="s">
        <v>17</v>
      </c>
      <c r="K134" s="3">
        <v>1</v>
      </c>
      <c r="L134" s="4">
        <v>22000</v>
      </c>
      <c r="M134" s="4">
        <f t="shared" si="4"/>
        <v>22000</v>
      </c>
      <c r="N134" s="21" t="str">
        <f>VLOOKUP(I134,'MÃ '!$A$2:$E$1048576,4,0)</f>
        <v>NL300084</v>
      </c>
      <c r="O134" s="21" t="str">
        <f>VLOOKUP(I134,'MÃ '!$A$2:$E$1048576,5,0)</f>
        <v>Mồng tơi nhặt</v>
      </c>
      <c r="P134" s="21" t="str">
        <f t="shared" si="5"/>
        <v>TSG06</v>
      </c>
      <c r="Q134" s="21" t="str">
        <f>DAY(Table014[[#This Row],[NGÀY]])&amp;Table014[[#This Row],[TSG06]]&amp;Table014[[#This Row],[MÃ FAST]]</f>
        <v>6TSG06NL300084</v>
      </c>
      <c r="R134" s="21" t="str">
        <f>COUNTIF($Q$7:Q134,Q134)&amp;Q134</f>
        <v>16TSG06NL300084</v>
      </c>
      <c r="S134" s="44">
        <f>IFERROR(VLOOKUP(R134,Table1[[ct2]:[Số lượng]],13,0),0)</f>
        <v>1</v>
      </c>
      <c r="T134" s="45">
        <f>IFERROR(VLOOKUP(R134,Table1[[ct2]:[Giá]],14,0),Table014[[#This Row],[ĐƠN GIÁ]])</f>
        <v>22000</v>
      </c>
      <c r="U134" s="45">
        <f t="shared" si="6"/>
        <v>22000</v>
      </c>
      <c r="V134" s="32">
        <f t="shared" si="7"/>
        <v>0</v>
      </c>
      <c r="W134" s="45">
        <f>Table014[[#This Row],[THÀNH TIỀN FAST]]-Table014[[#This Row],[THÀNH TIỀN]]</f>
        <v>0</v>
      </c>
      <c r="X134" s="46" t="b">
        <f>Table014[[#This Row],[ĐG FAST]]=Table014[[#This Row],[ĐƠN GIÁ]]</f>
        <v>1</v>
      </c>
      <c r="Y134" s="47" t="b">
        <f>Table014[[#This Row],[THÀNH TIỀN FAST]]=Table014[[#This Row],[THÀNH TIỀN]]</f>
        <v>1</v>
      </c>
      <c r="Z134" s="48"/>
    </row>
    <row r="135" spans="1:26" x14ac:dyDescent="0.2">
      <c r="A135" s="49"/>
      <c r="B135" s="2" t="s">
        <v>359</v>
      </c>
      <c r="C135" s="49"/>
      <c r="D135" s="2" t="s">
        <v>518</v>
      </c>
      <c r="E135" s="49"/>
      <c r="F135" s="49"/>
      <c r="G135" s="49"/>
      <c r="H135" s="49"/>
      <c r="I135" s="2" t="s">
        <v>35</v>
      </c>
      <c r="J135" s="2" t="s">
        <v>17</v>
      </c>
      <c r="K135" s="3">
        <v>3</v>
      </c>
      <c r="L135" s="4">
        <v>47000</v>
      </c>
      <c r="M135" s="4">
        <f t="shared" si="4"/>
        <v>141000</v>
      </c>
      <c r="N135" s="21" t="str">
        <f>VLOOKUP(I135,'MÃ '!$A$2:$E$1048576,4,0)</f>
        <v>NL300091</v>
      </c>
      <c r="O135" s="21" t="str">
        <f>VLOOKUP(I135,'MÃ '!$A$2:$E$1048576,5,0)</f>
        <v>Nấm đùi gà</v>
      </c>
      <c r="P135" s="21" t="str">
        <f t="shared" si="5"/>
        <v>TSG06</v>
      </c>
      <c r="Q135" s="21" t="str">
        <f>DAY(Table014[[#This Row],[NGÀY]])&amp;Table014[[#This Row],[TSG06]]&amp;Table014[[#This Row],[MÃ FAST]]</f>
        <v>6TSG06NL300091</v>
      </c>
      <c r="R135" s="21" t="str">
        <f>COUNTIF($Q$7:Q135,Q135)&amp;Q135</f>
        <v>16TSG06NL300091</v>
      </c>
      <c r="S135" s="44">
        <f>IFERROR(VLOOKUP(R135,Table1[[ct2]:[Số lượng]],13,0),0)</f>
        <v>3</v>
      </c>
      <c r="T135" s="45">
        <f>IFERROR(VLOOKUP(R135,Table1[[ct2]:[Giá]],14,0),Table014[[#This Row],[ĐƠN GIÁ]])</f>
        <v>47000</v>
      </c>
      <c r="U135" s="45">
        <f t="shared" si="6"/>
        <v>141000</v>
      </c>
      <c r="V135" s="32">
        <f t="shared" si="7"/>
        <v>0</v>
      </c>
      <c r="W135" s="45">
        <f>Table014[[#This Row],[THÀNH TIỀN FAST]]-Table014[[#This Row],[THÀNH TIỀN]]</f>
        <v>0</v>
      </c>
      <c r="X135" s="46" t="b">
        <f>Table014[[#This Row],[ĐG FAST]]=Table014[[#This Row],[ĐƠN GIÁ]]</f>
        <v>1</v>
      </c>
      <c r="Y135" s="47" t="b">
        <f>Table014[[#This Row],[THÀNH TIỀN FAST]]=Table014[[#This Row],[THÀNH TIỀN]]</f>
        <v>1</v>
      </c>
      <c r="Z135" s="48"/>
    </row>
    <row r="136" spans="1:26" x14ac:dyDescent="0.2">
      <c r="A136" s="49"/>
      <c r="B136" s="2" t="s">
        <v>359</v>
      </c>
      <c r="C136" s="49"/>
      <c r="D136" s="2" t="s">
        <v>518</v>
      </c>
      <c r="E136" s="49"/>
      <c r="F136" s="49"/>
      <c r="G136" s="49"/>
      <c r="H136" s="49"/>
      <c r="I136" s="2" t="s">
        <v>50</v>
      </c>
      <c r="J136" s="2" t="s">
        <v>17</v>
      </c>
      <c r="K136" s="3">
        <v>4</v>
      </c>
      <c r="L136" s="4">
        <v>45000</v>
      </c>
      <c r="M136" s="4">
        <f t="shared" ref="M136:M199" si="8">K136*L136</f>
        <v>180000</v>
      </c>
      <c r="N136" s="21" t="str">
        <f>VLOOKUP(I136,'MÃ '!$A$2:$E$1048576,4,0)</f>
        <v>NL300096</v>
      </c>
      <c r="O136" s="21" t="str">
        <f>VLOOKUP(I136,'MÃ '!$A$2:$E$1048576,5,0)</f>
        <v>Nấm kim châm tươi</v>
      </c>
      <c r="P136" s="21" t="str">
        <f t="shared" ref="P136:P199" si="9">$P$6</f>
        <v>TSG06</v>
      </c>
      <c r="Q136" s="21" t="str">
        <f>DAY(Table014[[#This Row],[NGÀY]])&amp;Table014[[#This Row],[TSG06]]&amp;Table014[[#This Row],[MÃ FAST]]</f>
        <v>6TSG06NL300096</v>
      </c>
      <c r="R136" s="21" t="str">
        <f>COUNTIF($Q$7:Q136,Q136)&amp;Q136</f>
        <v>16TSG06NL300096</v>
      </c>
      <c r="S136" s="44">
        <f>IFERROR(VLOOKUP(R136,Table1[[ct2]:[Số lượng]],13,0),0)</f>
        <v>4</v>
      </c>
      <c r="T136" s="45">
        <f>IFERROR(VLOOKUP(R136,Table1[[ct2]:[Giá]],14,0),Table014[[#This Row],[ĐƠN GIÁ]])</f>
        <v>45000</v>
      </c>
      <c r="U136" s="45">
        <f t="shared" ref="U136:U199" si="10">IFERROR((T136*S136),"0")</f>
        <v>180000</v>
      </c>
      <c r="V136" s="32">
        <f t="shared" ref="V136:V199" si="11">S136-K136</f>
        <v>0</v>
      </c>
      <c r="W136" s="45">
        <f>Table014[[#This Row],[THÀNH TIỀN FAST]]-Table014[[#This Row],[THÀNH TIỀN]]</f>
        <v>0</v>
      </c>
      <c r="X136" s="46" t="b">
        <f>Table014[[#This Row],[ĐG FAST]]=Table014[[#This Row],[ĐƠN GIÁ]]</f>
        <v>1</v>
      </c>
      <c r="Y136" s="47" t="b">
        <f>Table014[[#This Row],[THÀNH TIỀN FAST]]=Table014[[#This Row],[THÀNH TIỀN]]</f>
        <v>1</v>
      </c>
      <c r="Z136" s="48"/>
    </row>
    <row r="137" spans="1:26" x14ac:dyDescent="0.2">
      <c r="A137" s="49"/>
      <c r="B137" s="2" t="s">
        <v>359</v>
      </c>
      <c r="C137" s="49"/>
      <c r="D137" s="2" t="s">
        <v>518</v>
      </c>
      <c r="E137" s="49"/>
      <c r="F137" s="49"/>
      <c r="G137" s="49"/>
      <c r="H137" s="49"/>
      <c r="I137" s="2" t="s">
        <v>38</v>
      </c>
      <c r="J137" s="2" t="s">
        <v>17</v>
      </c>
      <c r="K137" s="3">
        <v>4</v>
      </c>
      <c r="L137" s="4">
        <v>95000</v>
      </c>
      <c r="M137" s="4">
        <f t="shared" si="8"/>
        <v>380000</v>
      </c>
      <c r="N137" s="21" t="str">
        <f>VLOOKUP(I137,'MÃ '!$A$2:$E$1048576,4,0)</f>
        <v>NL300098</v>
      </c>
      <c r="O137" s="21" t="str">
        <f>VLOOKUP(I137,'MÃ '!$A$2:$E$1048576,5,0)</f>
        <v>Nấm Linh Chi trắng</v>
      </c>
      <c r="P137" s="21" t="str">
        <f t="shared" si="9"/>
        <v>TSG06</v>
      </c>
      <c r="Q137" s="21" t="str">
        <f>DAY(Table014[[#This Row],[NGÀY]])&amp;Table014[[#This Row],[TSG06]]&amp;Table014[[#This Row],[MÃ FAST]]</f>
        <v>6TSG06NL300098</v>
      </c>
      <c r="R137" s="21" t="str">
        <f>COUNTIF($Q$7:Q137,Q137)&amp;Q137</f>
        <v>16TSG06NL300098</v>
      </c>
      <c r="S137" s="44">
        <f>IFERROR(VLOOKUP(R137,Table1[[ct2]:[Số lượng]],13,0),0)</f>
        <v>4</v>
      </c>
      <c r="T137" s="45">
        <f>IFERROR(VLOOKUP(R137,Table1[[ct2]:[Giá]],14,0),Table014[[#This Row],[ĐƠN GIÁ]])</f>
        <v>95000</v>
      </c>
      <c r="U137" s="45">
        <f t="shared" si="10"/>
        <v>380000</v>
      </c>
      <c r="V137" s="32">
        <f t="shared" si="11"/>
        <v>0</v>
      </c>
      <c r="W137" s="45">
        <f>Table014[[#This Row],[THÀNH TIỀN FAST]]-Table014[[#This Row],[THÀNH TIỀN]]</f>
        <v>0</v>
      </c>
      <c r="X137" s="46" t="b">
        <f>Table014[[#This Row],[ĐG FAST]]=Table014[[#This Row],[ĐƠN GIÁ]]</f>
        <v>1</v>
      </c>
      <c r="Y137" s="47" t="b">
        <f>Table014[[#This Row],[THÀNH TIỀN FAST]]=Table014[[#This Row],[THÀNH TIỀN]]</f>
        <v>1</v>
      </c>
      <c r="Z137" s="48"/>
    </row>
    <row r="138" spans="1:26" x14ac:dyDescent="0.2">
      <c r="A138" s="49"/>
      <c r="B138" s="2" t="s">
        <v>359</v>
      </c>
      <c r="C138" s="49"/>
      <c r="D138" s="2" t="s">
        <v>518</v>
      </c>
      <c r="E138" s="49"/>
      <c r="F138" s="49"/>
      <c r="G138" s="49"/>
      <c r="H138" s="49"/>
      <c r="I138" s="2" t="s">
        <v>40</v>
      </c>
      <c r="J138" s="2" t="s">
        <v>17</v>
      </c>
      <c r="K138" s="3">
        <v>0.5</v>
      </c>
      <c r="L138" s="4">
        <v>145000</v>
      </c>
      <c r="M138" s="4">
        <f t="shared" si="8"/>
        <v>72500</v>
      </c>
      <c r="N138" s="21" t="str">
        <f>VLOOKUP(I138,'MÃ '!$A$2:$E$1048576,4,0)</f>
        <v>NL300113</v>
      </c>
      <c r="O138" s="21" t="str">
        <f>VLOOKUP(I138,'MÃ '!$A$2:$E$1048576,5,0)</f>
        <v>Ớt hiểm đỏ</v>
      </c>
      <c r="P138" s="21" t="str">
        <f t="shared" si="9"/>
        <v>TSG06</v>
      </c>
      <c r="Q138" s="21" t="str">
        <f>DAY(Table014[[#This Row],[NGÀY]])&amp;Table014[[#This Row],[TSG06]]&amp;Table014[[#This Row],[MÃ FAST]]</f>
        <v>6TSG06NL300113</v>
      </c>
      <c r="R138" s="21" t="str">
        <f>COUNTIF($Q$7:Q138,Q138)&amp;Q138</f>
        <v>16TSG06NL300113</v>
      </c>
      <c r="S138" s="44">
        <f>IFERROR(VLOOKUP(R138,Table1[[ct2]:[Số lượng]],13,0),0)</f>
        <v>0.5</v>
      </c>
      <c r="T138" s="45">
        <f>IFERROR(VLOOKUP(R138,Table1[[ct2]:[Giá]],14,0),Table014[[#This Row],[ĐƠN GIÁ]])</f>
        <v>145000</v>
      </c>
      <c r="U138" s="45">
        <f t="shared" si="10"/>
        <v>72500</v>
      </c>
      <c r="V138" s="32">
        <f t="shared" si="11"/>
        <v>0</v>
      </c>
      <c r="W138" s="45">
        <f>Table014[[#This Row],[THÀNH TIỀN FAST]]-Table014[[#This Row],[THÀNH TIỀN]]</f>
        <v>0</v>
      </c>
      <c r="X138" s="46" t="b">
        <f>Table014[[#This Row],[ĐG FAST]]=Table014[[#This Row],[ĐƠN GIÁ]]</f>
        <v>1</v>
      </c>
      <c r="Y138" s="47" t="b">
        <f>Table014[[#This Row],[THÀNH TIỀN FAST]]=Table014[[#This Row],[THÀNH TIỀN]]</f>
        <v>1</v>
      </c>
      <c r="Z138" s="48"/>
    </row>
    <row r="139" spans="1:26" x14ac:dyDescent="0.2">
      <c r="A139" s="49"/>
      <c r="B139" s="2" t="s">
        <v>359</v>
      </c>
      <c r="C139" s="49"/>
      <c r="D139" s="2" t="s">
        <v>518</v>
      </c>
      <c r="E139" s="49"/>
      <c r="F139" s="49"/>
      <c r="G139" s="49"/>
      <c r="H139" s="49"/>
      <c r="I139" s="2" t="s">
        <v>41</v>
      </c>
      <c r="J139" s="2" t="s">
        <v>17</v>
      </c>
      <c r="K139" s="3">
        <v>4.9000000000000004</v>
      </c>
      <c r="L139" s="4">
        <v>21000</v>
      </c>
      <c r="M139" s="4">
        <f t="shared" si="8"/>
        <v>102900.00000000001</v>
      </c>
      <c r="N139" s="21" t="str">
        <f>VLOOKUP(I139,'MÃ '!$A$2:$E$1048576,4,0)</f>
        <v>NL300119</v>
      </c>
      <c r="O139" s="21" t="str">
        <f>VLOOKUP(I139,'MÃ '!$A$2:$E$1048576,5,0)</f>
        <v>Quất ( Tắc trái )</v>
      </c>
      <c r="P139" s="21" t="str">
        <f t="shared" si="9"/>
        <v>TSG06</v>
      </c>
      <c r="Q139" s="21" t="str">
        <f>DAY(Table014[[#This Row],[NGÀY]])&amp;Table014[[#This Row],[TSG06]]&amp;Table014[[#This Row],[MÃ FAST]]</f>
        <v>6TSG06NL300119</v>
      </c>
      <c r="R139" s="21" t="str">
        <f>COUNTIF($Q$7:Q139,Q139)&amp;Q139</f>
        <v>16TSG06NL300119</v>
      </c>
      <c r="S139" s="44">
        <f>IFERROR(VLOOKUP(R139,Table1[[ct2]:[Số lượng]],13,0),0)</f>
        <v>4.9000000000000004</v>
      </c>
      <c r="T139" s="45">
        <f>IFERROR(VLOOKUP(R139,Table1[[ct2]:[Giá]],14,0),Table014[[#This Row],[ĐƠN GIÁ]])</f>
        <v>21000</v>
      </c>
      <c r="U139" s="45">
        <f t="shared" si="10"/>
        <v>102900.00000000001</v>
      </c>
      <c r="V139" s="32">
        <f t="shared" si="11"/>
        <v>0</v>
      </c>
      <c r="W139" s="45">
        <f>Table014[[#This Row],[THÀNH TIỀN FAST]]-Table014[[#This Row],[THÀNH TIỀN]]</f>
        <v>0</v>
      </c>
      <c r="X139" s="46" t="b">
        <f>Table014[[#This Row],[ĐG FAST]]=Table014[[#This Row],[ĐƠN GIÁ]]</f>
        <v>1</v>
      </c>
      <c r="Y139" s="47" t="b">
        <f>Table014[[#This Row],[THÀNH TIỀN FAST]]=Table014[[#This Row],[THÀNH TIỀN]]</f>
        <v>1</v>
      </c>
      <c r="Z139" s="48"/>
    </row>
    <row r="140" spans="1:26" x14ac:dyDescent="0.2">
      <c r="A140" s="49"/>
      <c r="B140" s="2" t="s">
        <v>359</v>
      </c>
      <c r="C140" s="49"/>
      <c r="D140" s="2" t="s">
        <v>518</v>
      </c>
      <c r="E140" s="49"/>
      <c r="F140" s="49"/>
      <c r="G140" s="49"/>
      <c r="H140" s="49"/>
      <c r="I140" s="2" t="s">
        <v>42</v>
      </c>
      <c r="J140" s="2" t="s">
        <v>17</v>
      </c>
      <c r="K140" s="3">
        <v>2</v>
      </c>
      <c r="L140" s="4">
        <v>38000</v>
      </c>
      <c r="M140" s="4">
        <f t="shared" si="8"/>
        <v>76000</v>
      </c>
      <c r="N140" s="21" t="str">
        <f>VLOOKUP(I140,'MÃ '!$A$2:$E$1048576,4,0)</f>
        <v>NL300018</v>
      </c>
      <c r="O140" s="21" t="str">
        <f>VLOOKUP(I140,'MÃ '!$A$2:$E$1048576,5,0)</f>
        <v>Cải cúc</v>
      </c>
      <c r="P140" s="21" t="str">
        <f t="shared" si="9"/>
        <v>TSG06</v>
      </c>
      <c r="Q140" s="21" t="str">
        <f>DAY(Table014[[#This Row],[NGÀY]])&amp;Table014[[#This Row],[TSG06]]&amp;Table014[[#This Row],[MÃ FAST]]</f>
        <v>6TSG06NL300018</v>
      </c>
      <c r="R140" s="21" t="str">
        <f>COUNTIF($Q$7:Q140,Q140)&amp;Q140</f>
        <v>16TSG06NL300018</v>
      </c>
      <c r="S140" s="44">
        <f>IFERROR(VLOOKUP(R140,Table1[[ct2]:[Số lượng]],13,0),0)</f>
        <v>2</v>
      </c>
      <c r="T140" s="45">
        <f>IFERROR(VLOOKUP(R140,Table1[[ct2]:[Giá]],14,0),Table014[[#This Row],[ĐƠN GIÁ]])</f>
        <v>38000</v>
      </c>
      <c r="U140" s="45">
        <f t="shared" si="10"/>
        <v>76000</v>
      </c>
      <c r="V140" s="32">
        <f t="shared" si="11"/>
        <v>0</v>
      </c>
      <c r="W140" s="45">
        <f>Table014[[#This Row],[THÀNH TIỀN FAST]]-Table014[[#This Row],[THÀNH TIỀN]]</f>
        <v>0</v>
      </c>
      <c r="X140" s="46" t="b">
        <f>Table014[[#This Row],[ĐG FAST]]=Table014[[#This Row],[ĐƠN GIÁ]]</f>
        <v>1</v>
      </c>
      <c r="Y140" s="47" t="b">
        <f>Table014[[#This Row],[THÀNH TIỀN FAST]]=Table014[[#This Row],[THÀNH TIỀN]]</f>
        <v>1</v>
      </c>
      <c r="Z140" s="48"/>
    </row>
    <row r="141" spans="1:26" x14ac:dyDescent="0.2">
      <c r="A141" s="49"/>
      <c r="B141" s="2" t="s">
        <v>359</v>
      </c>
      <c r="C141" s="49"/>
      <c r="D141" s="2" t="s">
        <v>518</v>
      </c>
      <c r="E141" s="49"/>
      <c r="F141" s="49"/>
      <c r="G141" s="49"/>
      <c r="H141" s="49"/>
      <c r="I141" s="2" t="s">
        <v>44</v>
      </c>
      <c r="J141" s="2" t="s">
        <v>17</v>
      </c>
      <c r="K141" s="3">
        <v>5</v>
      </c>
      <c r="L141" s="4">
        <v>62000</v>
      </c>
      <c r="M141" s="4">
        <f t="shared" si="8"/>
        <v>310000</v>
      </c>
      <c r="N141" s="21" t="str">
        <f>VLOOKUP(I141,'MÃ '!$A$2:$E$1048576,4,0)</f>
        <v>NL300147</v>
      </c>
      <c r="O141" s="21" t="str">
        <f>VLOOKUP(I141,'MÃ '!$A$2:$E$1048576,5,0)</f>
        <v>Xà lách Roman</v>
      </c>
      <c r="P141" s="21" t="str">
        <f t="shared" si="9"/>
        <v>TSG06</v>
      </c>
      <c r="Q141" s="21" t="str">
        <f>DAY(Table014[[#This Row],[NGÀY]])&amp;Table014[[#This Row],[TSG06]]&amp;Table014[[#This Row],[MÃ FAST]]</f>
        <v>6TSG06NL300147</v>
      </c>
      <c r="R141" s="21" t="str">
        <f>COUNTIF($Q$7:Q141,Q141)&amp;Q141</f>
        <v>16TSG06NL300147</v>
      </c>
      <c r="S141" s="44">
        <f>IFERROR(VLOOKUP(R141,Table1[[ct2]:[Số lượng]],13,0),0)</f>
        <v>5</v>
      </c>
      <c r="T141" s="45">
        <f>IFERROR(VLOOKUP(R141,Table1[[ct2]:[Giá]],14,0),Table014[[#This Row],[ĐƠN GIÁ]])</f>
        <v>62000</v>
      </c>
      <c r="U141" s="45">
        <f t="shared" si="10"/>
        <v>310000</v>
      </c>
      <c r="V141" s="32">
        <f t="shared" si="11"/>
        <v>0</v>
      </c>
      <c r="W141" s="45">
        <f>Table014[[#This Row],[THÀNH TIỀN FAST]]-Table014[[#This Row],[THÀNH TIỀN]]</f>
        <v>0</v>
      </c>
      <c r="X141" s="46" t="b">
        <f>Table014[[#This Row],[ĐG FAST]]=Table014[[#This Row],[ĐƠN GIÁ]]</f>
        <v>1</v>
      </c>
      <c r="Y141" s="47" t="b">
        <f>Table014[[#This Row],[THÀNH TIỀN FAST]]=Table014[[#This Row],[THÀNH TIỀN]]</f>
        <v>1</v>
      </c>
      <c r="Z141" s="48"/>
    </row>
    <row r="142" spans="1:26" x14ac:dyDescent="0.2">
      <c r="A142" s="49"/>
      <c r="B142" s="2" t="s">
        <v>360</v>
      </c>
      <c r="C142" s="49"/>
      <c r="D142" s="2" t="s">
        <v>518</v>
      </c>
      <c r="E142" s="49"/>
      <c r="F142" s="49"/>
      <c r="G142" s="49"/>
      <c r="H142" s="49"/>
      <c r="I142" s="2" t="s">
        <v>18</v>
      </c>
      <c r="J142" s="2" t="s">
        <v>17</v>
      </c>
      <c r="K142" s="3">
        <v>2.1</v>
      </c>
      <c r="L142" s="4">
        <v>45000</v>
      </c>
      <c r="M142" s="4">
        <f t="shared" si="8"/>
        <v>94500</v>
      </c>
      <c r="N142" s="21" t="str">
        <f>VLOOKUP(I142,'MÃ '!$A$2:$E$1048576,4,0)</f>
        <v>NL300203</v>
      </c>
      <c r="O142" s="21" t="str">
        <f>VLOOKUP(I142,'MÃ '!$A$2:$E$1048576,5,0)</f>
        <v>Cải bó xôi</v>
      </c>
      <c r="P142" s="21" t="str">
        <f t="shared" si="9"/>
        <v>TSG06</v>
      </c>
      <c r="Q142" s="21" t="str">
        <f>DAY(Table014[[#This Row],[NGÀY]])&amp;Table014[[#This Row],[TSG06]]&amp;Table014[[#This Row],[MÃ FAST]]</f>
        <v>7TSG06NL300203</v>
      </c>
      <c r="R142" s="21" t="str">
        <f>COUNTIF($Q$7:Q142,Q142)&amp;Q142</f>
        <v>17TSG06NL300203</v>
      </c>
      <c r="S142" s="44">
        <f>IFERROR(VLOOKUP(R142,Table1[[ct2]:[Số lượng]],13,0),0)</f>
        <v>2.1</v>
      </c>
      <c r="T142" s="45">
        <f>IFERROR(VLOOKUP(R142,Table1[[ct2]:[Giá]],14,0),Table014[[#This Row],[ĐƠN GIÁ]])</f>
        <v>45000</v>
      </c>
      <c r="U142" s="45">
        <f t="shared" si="10"/>
        <v>94500</v>
      </c>
      <c r="V142" s="32">
        <f t="shared" si="11"/>
        <v>0</v>
      </c>
      <c r="W142" s="45">
        <f>Table014[[#This Row],[THÀNH TIỀN FAST]]-Table014[[#This Row],[THÀNH TIỀN]]</f>
        <v>0</v>
      </c>
      <c r="X142" s="46" t="b">
        <f>Table014[[#This Row],[ĐG FAST]]=Table014[[#This Row],[ĐƠN GIÁ]]</f>
        <v>1</v>
      </c>
      <c r="Y142" s="47" t="b">
        <f>Table014[[#This Row],[THÀNH TIỀN FAST]]=Table014[[#This Row],[THÀNH TIỀN]]</f>
        <v>1</v>
      </c>
      <c r="Z142" s="48"/>
    </row>
    <row r="143" spans="1:26" x14ac:dyDescent="0.2">
      <c r="A143" s="49"/>
      <c r="B143" s="2" t="s">
        <v>360</v>
      </c>
      <c r="C143" s="49"/>
      <c r="D143" s="2" t="s">
        <v>518</v>
      </c>
      <c r="E143" s="49"/>
      <c r="F143" s="49"/>
      <c r="G143" s="49"/>
      <c r="H143" s="49"/>
      <c r="I143" s="2" t="s">
        <v>20</v>
      </c>
      <c r="J143" s="2" t="s">
        <v>17</v>
      </c>
      <c r="K143" s="3">
        <v>4.7</v>
      </c>
      <c r="L143" s="4">
        <v>18000</v>
      </c>
      <c r="M143" s="4">
        <f t="shared" si="8"/>
        <v>84600</v>
      </c>
      <c r="N143" s="21" t="str">
        <f>VLOOKUP(I143,'MÃ '!$A$2:$E$1048576,4,0)</f>
        <v>NL300022</v>
      </c>
      <c r="O143" s="21" t="str">
        <f>VLOOKUP(I143,'MÃ '!$A$2:$E$1048576,5,0)</f>
        <v>Cải thảo</v>
      </c>
      <c r="P143" s="21" t="str">
        <f t="shared" si="9"/>
        <v>TSG06</v>
      </c>
      <c r="Q143" s="21" t="str">
        <f>DAY(Table014[[#This Row],[NGÀY]])&amp;Table014[[#This Row],[TSG06]]&amp;Table014[[#This Row],[MÃ FAST]]</f>
        <v>7TSG06NL300022</v>
      </c>
      <c r="R143" s="21" t="str">
        <f>COUNTIF($Q$7:Q143,Q143)&amp;Q143</f>
        <v>17TSG06NL300022</v>
      </c>
      <c r="S143" s="44">
        <f>IFERROR(VLOOKUP(R143,Table1[[ct2]:[Số lượng]],13,0),0)</f>
        <v>4.7</v>
      </c>
      <c r="T143" s="45">
        <f>IFERROR(VLOOKUP(R143,Table1[[ct2]:[Giá]],14,0),Table014[[#This Row],[ĐƠN GIÁ]])</f>
        <v>18000</v>
      </c>
      <c r="U143" s="45">
        <f t="shared" si="10"/>
        <v>84600</v>
      </c>
      <c r="V143" s="32">
        <f t="shared" si="11"/>
        <v>0</v>
      </c>
      <c r="W143" s="45">
        <f>Table014[[#This Row],[THÀNH TIỀN FAST]]-Table014[[#This Row],[THÀNH TIỀN]]</f>
        <v>0</v>
      </c>
      <c r="X143" s="46" t="b">
        <f>Table014[[#This Row],[ĐG FAST]]=Table014[[#This Row],[ĐƠN GIÁ]]</f>
        <v>1</v>
      </c>
      <c r="Y143" s="47" t="b">
        <f>Table014[[#This Row],[THÀNH TIỀN FAST]]=Table014[[#This Row],[THÀNH TIỀN]]</f>
        <v>1</v>
      </c>
      <c r="Z143" s="48"/>
    </row>
    <row r="144" spans="1:26" x14ac:dyDescent="0.2">
      <c r="A144" s="49"/>
      <c r="B144" s="2" t="s">
        <v>360</v>
      </c>
      <c r="C144" s="49"/>
      <c r="D144" s="2" t="s">
        <v>518</v>
      </c>
      <c r="E144" s="49"/>
      <c r="F144" s="49"/>
      <c r="G144" s="49"/>
      <c r="H144" s="49"/>
      <c r="I144" s="2" t="s">
        <v>21</v>
      </c>
      <c r="J144" s="2" t="s">
        <v>17</v>
      </c>
      <c r="K144" s="3">
        <v>0.23</v>
      </c>
      <c r="L144" s="4">
        <v>75000</v>
      </c>
      <c r="M144" s="4">
        <f t="shared" si="8"/>
        <v>17250</v>
      </c>
      <c r="N144" s="21" t="str">
        <f>VLOOKUP(I144,'MÃ '!$A$2:$E$1048576,4,0)</f>
        <v>NL600067</v>
      </c>
      <c r="O144" s="21" t="str">
        <f>VLOOKUP(I144,'MÃ '!$A$2:$E$1048576,5,0)</f>
        <v>Cam vàng</v>
      </c>
      <c r="P144" s="21" t="str">
        <f t="shared" si="9"/>
        <v>TSG06</v>
      </c>
      <c r="Q144" s="21" t="str">
        <f>DAY(Table014[[#This Row],[NGÀY]])&amp;Table014[[#This Row],[TSG06]]&amp;Table014[[#This Row],[MÃ FAST]]</f>
        <v>7TSG06NL600067</v>
      </c>
      <c r="R144" s="21" t="str">
        <f>COUNTIF($Q$7:Q144,Q144)&amp;Q144</f>
        <v>17TSG06NL600067</v>
      </c>
      <c r="S144" s="73">
        <f>IFERROR(VLOOKUP(R144,Table1[[ct2]:[Số lượng]],13,0),0)</f>
        <v>0.23400000000000001</v>
      </c>
      <c r="T144" s="45">
        <f>IFERROR(VLOOKUP(R144,Table1[[ct2]:[Giá]],14,0),Table014[[#This Row],[ĐƠN GIÁ]])</f>
        <v>75000</v>
      </c>
      <c r="U144" s="45">
        <f t="shared" si="10"/>
        <v>17550</v>
      </c>
      <c r="V144" s="32">
        <f t="shared" si="11"/>
        <v>4.0000000000000036E-3</v>
      </c>
      <c r="W144" s="45">
        <f>Table014[[#This Row],[THÀNH TIỀN FAST]]-Table014[[#This Row],[THÀNH TIỀN]]</f>
        <v>300</v>
      </c>
      <c r="X144" s="46" t="b">
        <f>Table014[[#This Row],[ĐG FAST]]=Table014[[#This Row],[ĐƠN GIÁ]]</f>
        <v>1</v>
      </c>
      <c r="Y144" s="47" t="b">
        <f>Table014[[#This Row],[THÀNH TIỀN FAST]]=Table014[[#This Row],[THÀNH TIỀN]]</f>
        <v>0</v>
      </c>
      <c r="Z144" s="48"/>
    </row>
    <row r="145" spans="1:26" x14ac:dyDescent="0.2">
      <c r="A145" s="49"/>
      <c r="B145" s="2" t="s">
        <v>360</v>
      </c>
      <c r="C145" s="49"/>
      <c r="D145" s="2" t="s">
        <v>518</v>
      </c>
      <c r="E145" s="49"/>
      <c r="F145" s="49"/>
      <c r="G145" s="49"/>
      <c r="H145" s="49"/>
      <c r="I145" s="2" t="s">
        <v>27</v>
      </c>
      <c r="J145" s="2" t="s">
        <v>17</v>
      </c>
      <c r="K145" s="3">
        <v>1</v>
      </c>
      <c r="L145" s="4">
        <v>55000</v>
      </c>
      <c r="M145" s="4">
        <f t="shared" si="8"/>
        <v>55000</v>
      </c>
      <c r="N145" s="21" t="str">
        <f>VLOOKUP(I145,'MÃ '!$A$2:$E$1048576,4,0)</f>
        <v>NL300058</v>
      </c>
      <c r="O145" s="21" t="str">
        <f>VLOOKUP(I145,'MÃ '!$A$2:$E$1048576,5,0)</f>
        <v>Hành lá</v>
      </c>
      <c r="P145" s="21" t="str">
        <f t="shared" si="9"/>
        <v>TSG06</v>
      </c>
      <c r="Q145" s="21" t="str">
        <f>DAY(Table014[[#This Row],[NGÀY]])&amp;Table014[[#This Row],[TSG06]]&amp;Table014[[#This Row],[MÃ FAST]]</f>
        <v>7TSG06NL300058</v>
      </c>
      <c r="R145" s="21" t="str">
        <f>COUNTIF($Q$7:Q145,Q145)&amp;Q145</f>
        <v>17TSG06NL300058</v>
      </c>
      <c r="S145" s="44">
        <f>IFERROR(VLOOKUP(R145,Table1[[ct2]:[Số lượng]],13,0),0)</f>
        <v>1</v>
      </c>
      <c r="T145" s="45">
        <f>IFERROR(VLOOKUP(R145,Table1[[ct2]:[Giá]],14,0),Table014[[#This Row],[ĐƠN GIÁ]])</f>
        <v>55000</v>
      </c>
      <c r="U145" s="45">
        <f t="shared" si="10"/>
        <v>55000</v>
      </c>
      <c r="V145" s="32">
        <f t="shared" si="11"/>
        <v>0</v>
      </c>
      <c r="W145" s="45">
        <f>Table014[[#This Row],[THÀNH TIỀN FAST]]-Table014[[#This Row],[THÀNH TIỀN]]</f>
        <v>0</v>
      </c>
      <c r="X145" s="46" t="b">
        <f>Table014[[#This Row],[ĐG FAST]]=Table014[[#This Row],[ĐƠN GIÁ]]</f>
        <v>1</v>
      </c>
      <c r="Y145" s="47" t="b">
        <f>Table014[[#This Row],[THÀNH TIỀN FAST]]=Table014[[#This Row],[THÀNH TIỀN]]</f>
        <v>1</v>
      </c>
      <c r="Z145" s="48"/>
    </row>
    <row r="146" spans="1:26" x14ac:dyDescent="0.2">
      <c r="A146" s="49"/>
      <c r="B146" s="2" t="s">
        <v>360</v>
      </c>
      <c r="C146" s="49"/>
      <c r="D146" s="2" t="s">
        <v>518</v>
      </c>
      <c r="E146" s="49"/>
      <c r="F146" s="49"/>
      <c r="G146" s="49"/>
      <c r="H146" s="49"/>
      <c r="I146" s="2" t="s">
        <v>28</v>
      </c>
      <c r="J146" s="2" t="s">
        <v>29</v>
      </c>
      <c r="K146" s="3">
        <v>1</v>
      </c>
      <c r="L146" s="4">
        <v>80000</v>
      </c>
      <c r="M146" s="4">
        <f t="shared" si="8"/>
        <v>80000</v>
      </c>
      <c r="N146" s="21" t="str">
        <f>VLOOKUP(I146,'MÃ '!$A$2:$E$1048576,4,0)</f>
        <v>NL300218</v>
      </c>
      <c r="O146" s="21" t="str">
        <f>VLOOKUP(I146,'MÃ '!$A$2:$E$1048576,5,0)</f>
        <v>Hoa cúc (decor) bó</v>
      </c>
      <c r="P146" s="21" t="str">
        <f t="shared" si="9"/>
        <v>TSG06</v>
      </c>
      <c r="Q146" s="21" t="str">
        <f>DAY(Table014[[#This Row],[NGÀY]])&amp;Table014[[#This Row],[TSG06]]&amp;Table014[[#This Row],[MÃ FAST]]</f>
        <v>7TSG06NL300218</v>
      </c>
      <c r="R146" s="21" t="str">
        <f>COUNTIF($Q$7:Q146,Q146)&amp;Q146</f>
        <v>17TSG06NL300218</v>
      </c>
      <c r="S146" s="44">
        <f>IFERROR(VLOOKUP(R146,Table1[[ct2]:[Số lượng]],13,0),0)</f>
        <v>1</v>
      </c>
      <c r="T146" s="45">
        <f>IFERROR(VLOOKUP(R146,Table1[[ct2]:[Giá]],14,0),Table014[[#This Row],[ĐƠN GIÁ]])</f>
        <v>40000</v>
      </c>
      <c r="U146" s="45">
        <f t="shared" si="10"/>
        <v>40000</v>
      </c>
      <c r="V146" s="32">
        <f t="shared" si="11"/>
        <v>0</v>
      </c>
      <c r="W146" s="45">
        <f>Table014[[#This Row],[THÀNH TIỀN FAST]]-Table014[[#This Row],[THÀNH TIỀN]]</f>
        <v>-40000</v>
      </c>
      <c r="X146" s="46" t="b">
        <f>Table014[[#This Row],[ĐG FAST]]=Table014[[#This Row],[ĐƠN GIÁ]]</f>
        <v>0</v>
      </c>
      <c r="Y146" s="47" t="b">
        <f>Table014[[#This Row],[THÀNH TIỀN FAST]]=Table014[[#This Row],[THÀNH TIỀN]]</f>
        <v>0</v>
      </c>
      <c r="Z146" s="48"/>
    </row>
    <row r="147" spans="1:26" x14ac:dyDescent="0.2">
      <c r="A147" s="49"/>
      <c r="B147" s="2" t="s">
        <v>360</v>
      </c>
      <c r="C147" s="49"/>
      <c r="D147" s="2" t="s">
        <v>518</v>
      </c>
      <c r="E147" s="49"/>
      <c r="F147" s="49"/>
      <c r="G147" s="49"/>
      <c r="H147" s="49"/>
      <c r="I147" s="2" t="s">
        <v>30</v>
      </c>
      <c r="J147" s="2" t="s">
        <v>17</v>
      </c>
      <c r="K147" s="3">
        <v>0.1</v>
      </c>
      <c r="L147" s="4">
        <v>65000</v>
      </c>
      <c r="M147" s="4">
        <f t="shared" si="8"/>
        <v>6500</v>
      </c>
      <c r="N147" s="21" t="str">
        <f>VLOOKUP(I147,'MÃ '!$A$2:$E$1048576,4,0)</f>
        <v>NL300062</v>
      </c>
      <c r="O147" s="21" t="str">
        <f>VLOOKUP(I147,'MÃ '!$A$2:$E$1048576,5,0)</f>
        <v>Húng Bạc Hà</v>
      </c>
      <c r="P147" s="21" t="str">
        <f t="shared" si="9"/>
        <v>TSG06</v>
      </c>
      <c r="Q147" s="21" t="str">
        <f>DAY(Table014[[#This Row],[NGÀY]])&amp;Table014[[#This Row],[TSG06]]&amp;Table014[[#This Row],[MÃ FAST]]</f>
        <v>7TSG06NL300062</v>
      </c>
      <c r="R147" s="21" t="str">
        <f>COUNTIF($Q$7:Q147,Q147)&amp;Q147</f>
        <v>17TSG06NL300062</v>
      </c>
      <c r="S147" s="44">
        <f>IFERROR(VLOOKUP(R147,Table1[[ct2]:[Số lượng]],13,0),0)</f>
        <v>0.1</v>
      </c>
      <c r="T147" s="45">
        <f>IFERROR(VLOOKUP(R147,Table1[[ct2]:[Giá]],14,0),Table014[[#This Row],[ĐƠN GIÁ]])</f>
        <v>65000</v>
      </c>
      <c r="U147" s="45">
        <f t="shared" si="10"/>
        <v>6500</v>
      </c>
      <c r="V147" s="32">
        <f t="shared" si="11"/>
        <v>0</v>
      </c>
      <c r="W147" s="45">
        <f>Table014[[#This Row],[THÀNH TIỀN FAST]]-Table014[[#This Row],[THÀNH TIỀN]]</f>
        <v>0</v>
      </c>
      <c r="X147" s="46" t="b">
        <f>Table014[[#This Row],[ĐG FAST]]=Table014[[#This Row],[ĐƠN GIÁ]]</f>
        <v>1</v>
      </c>
      <c r="Y147" s="47" t="b">
        <f>Table014[[#This Row],[THÀNH TIỀN FAST]]=Table014[[#This Row],[THÀNH TIỀN]]</f>
        <v>1</v>
      </c>
      <c r="Z147" s="48"/>
    </row>
    <row r="148" spans="1:26" x14ac:dyDescent="0.2">
      <c r="A148" s="49"/>
      <c r="B148" s="2" t="s">
        <v>360</v>
      </c>
      <c r="C148" s="49"/>
      <c r="D148" s="2" t="s">
        <v>518</v>
      </c>
      <c r="E148" s="49"/>
      <c r="F148" s="49"/>
      <c r="G148" s="49"/>
      <c r="H148" s="49"/>
      <c r="I148" s="2" t="s">
        <v>32</v>
      </c>
      <c r="J148" s="2" t="s">
        <v>17</v>
      </c>
      <c r="K148" s="3">
        <v>0.9</v>
      </c>
      <c r="L148" s="4">
        <v>18000</v>
      </c>
      <c r="M148" s="4">
        <f t="shared" si="8"/>
        <v>16200</v>
      </c>
      <c r="N148" s="21" t="str">
        <f>VLOOKUP(I148,'MÃ '!$A$2:$E$1048576,4,0)</f>
        <v>NL300074</v>
      </c>
      <c r="O148" s="21" t="str">
        <f>VLOOKUP(I148,'MÃ '!$A$2:$E$1048576,5,0)</f>
        <v>Lá chuối</v>
      </c>
      <c r="P148" s="21" t="str">
        <f t="shared" si="9"/>
        <v>TSG06</v>
      </c>
      <c r="Q148" s="21" t="str">
        <f>DAY(Table014[[#This Row],[NGÀY]])&amp;Table014[[#This Row],[TSG06]]&amp;Table014[[#This Row],[MÃ FAST]]</f>
        <v>7TSG06NL300074</v>
      </c>
      <c r="R148" s="21" t="str">
        <f>COUNTIF($Q$7:Q148,Q148)&amp;Q148</f>
        <v>17TSG06NL300074</v>
      </c>
      <c r="S148" s="44">
        <f>IFERROR(VLOOKUP(R148,Table1[[ct2]:[Số lượng]],13,0),0)</f>
        <v>0.9</v>
      </c>
      <c r="T148" s="45">
        <f>IFERROR(VLOOKUP(R148,Table1[[ct2]:[Giá]],14,0),Table014[[#This Row],[ĐƠN GIÁ]])</f>
        <v>18000</v>
      </c>
      <c r="U148" s="45">
        <f t="shared" si="10"/>
        <v>16200</v>
      </c>
      <c r="V148" s="32">
        <f t="shared" si="11"/>
        <v>0</v>
      </c>
      <c r="W148" s="45">
        <f>Table014[[#This Row],[THÀNH TIỀN FAST]]-Table014[[#This Row],[THÀNH TIỀN]]</f>
        <v>0</v>
      </c>
      <c r="X148" s="46" t="b">
        <f>Table014[[#This Row],[ĐG FAST]]=Table014[[#This Row],[ĐƠN GIÁ]]</f>
        <v>1</v>
      </c>
      <c r="Y148" s="47" t="b">
        <f>Table014[[#This Row],[THÀNH TIỀN FAST]]=Table014[[#This Row],[THÀNH TIỀN]]</f>
        <v>1</v>
      </c>
      <c r="Z148" s="48"/>
    </row>
    <row r="149" spans="1:26" x14ac:dyDescent="0.2">
      <c r="A149" s="49"/>
      <c r="B149" s="2" t="s">
        <v>360</v>
      </c>
      <c r="C149" s="49"/>
      <c r="D149" s="2" t="s">
        <v>518</v>
      </c>
      <c r="E149" s="49"/>
      <c r="F149" s="49"/>
      <c r="G149" s="49"/>
      <c r="H149" s="49"/>
      <c r="I149" s="2" t="s">
        <v>33</v>
      </c>
      <c r="J149" s="2" t="s">
        <v>17</v>
      </c>
      <c r="K149" s="3">
        <v>3.5</v>
      </c>
      <c r="L149" s="4">
        <v>22000</v>
      </c>
      <c r="M149" s="4">
        <f t="shared" si="8"/>
        <v>77000</v>
      </c>
      <c r="N149" s="21" t="str">
        <f>VLOOKUP(I149,'MÃ '!$A$2:$E$1048576,4,0)</f>
        <v>NL300084</v>
      </c>
      <c r="O149" s="21" t="str">
        <f>VLOOKUP(I149,'MÃ '!$A$2:$E$1048576,5,0)</f>
        <v>Mồng tơi nhặt</v>
      </c>
      <c r="P149" s="21" t="str">
        <f t="shared" si="9"/>
        <v>TSG06</v>
      </c>
      <c r="Q149" s="21" t="str">
        <f>DAY(Table014[[#This Row],[NGÀY]])&amp;Table014[[#This Row],[TSG06]]&amp;Table014[[#This Row],[MÃ FAST]]</f>
        <v>7TSG06NL300084</v>
      </c>
      <c r="R149" s="21" t="str">
        <f>COUNTIF($Q$7:Q149,Q149)&amp;Q149</f>
        <v>17TSG06NL300084</v>
      </c>
      <c r="S149" s="44">
        <f>IFERROR(VLOOKUP(R149,Table1[[ct2]:[Số lượng]],13,0),0)</f>
        <v>3.5</v>
      </c>
      <c r="T149" s="45">
        <f>IFERROR(VLOOKUP(R149,Table1[[ct2]:[Giá]],14,0),Table014[[#This Row],[ĐƠN GIÁ]])</f>
        <v>22000</v>
      </c>
      <c r="U149" s="45">
        <f t="shared" si="10"/>
        <v>77000</v>
      </c>
      <c r="V149" s="32">
        <f t="shared" si="11"/>
        <v>0</v>
      </c>
      <c r="W149" s="45">
        <f>Table014[[#This Row],[THÀNH TIỀN FAST]]-Table014[[#This Row],[THÀNH TIỀN]]</f>
        <v>0</v>
      </c>
      <c r="X149" s="46" t="b">
        <f>Table014[[#This Row],[ĐG FAST]]=Table014[[#This Row],[ĐƠN GIÁ]]</f>
        <v>1</v>
      </c>
      <c r="Y149" s="47" t="b">
        <f>Table014[[#This Row],[THÀNH TIỀN FAST]]=Table014[[#This Row],[THÀNH TIỀN]]</f>
        <v>1</v>
      </c>
      <c r="Z149" s="48"/>
    </row>
    <row r="150" spans="1:26" x14ac:dyDescent="0.2">
      <c r="A150" s="49"/>
      <c r="B150" s="2" t="s">
        <v>360</v>
      </c>
      <c r="C150" s="49"/>
      <c r="D150" s="2" t="s">
        <v>518</v>
      </c>
      <c r="E150" s="49"/>
      <c r="F150" s="49"/>
      <c r="G150" s="49"/>
      <c r="H150" s="49"/>
      <c r="I150" s="2" t="s">
        <v>35</v>
      </c>
      <c r="J150" s="2" t="s">
        <v>17</v>
      </c>
      <c r="K150" s="3">
        <v>2</v>
      </c>
      <c r="L150" s="4">
        <v>47000</v>
      </c>
      <c r="M150" s="4">
        <f t="shared" si="8"/>
        <v>94000</v>
      </c>
      <c r="N150" s="21" t="str">
        <f>VLOOKUP(I150,'MÃ '!$A$2:$E$1048576,4,0)</f>
        <v>NL300091</v>
      </c>
      <c r="O150" s="21" t="str">
        <f>VLOOKUP(I150,'MÃ '!$A$2:$E$1048576,5,0)</f>
        <v>Nấm đùi gà</v>
      </c>
      <c r="P150" s="21" t="str">
        <f t="shared" si="9"/>
        <v>TSG06</v>
      </c>
      <c r="Q150" s="21" t="str">
        <f>DAY(Table014[[#This Row],[NGÀY]])&amp;Table014[[#This Row],[TSG06]]&amp;Table014[[#This Row],[MÃ FAST]]</f>
        <v>7TSG06NL300091</v>
      </c>
      <c r="R150" s="21" t="str">
        <f>COUNTIF($Q$7:Q150,Q150)&amp;Q150</f>
        <v>17TSG06NL300091</v>
      </c>
      <c r="S150" s="44">
        <f>IFERROR(VLOOKUP(R150,Table1[[ct2]:[Số lượng]],13,0),0)</f>
        <v>2</v>
      </c>
      <c r="T150" s="45">
        <f>IFERROR(VLOOKUP(R150,Table1[[ct2]:[Giá]],14,0),Table014[[#This Row],[ĐƠN GIÁ]])</f>
        <v>47000</v>
      </c>
      <c r="U150" s="45">
        <f t="shared" si="10"/>
        <v>94000</v>
      </c>
      <c r="V150" s="32">
        <f t="shared" si="11"/>
        <v>0</v>
      </c>
      <c r="W150" s="45">
        <f>Table014[[#This Row],[THÀNH TIỀN FAST]]-Table014[[#This Row],[THÀNH TIỀN]]</f>
        <v>0</v>
      </c>
      <c r="X150" s="46" t="b">
        <f>Table014[[#This Row],[ĐG FAST]]=Table014[[#This Row],[ĐƠN GIÁ]]</f>
        <v>1</v>
      </c>
      <c r="Y150" s="47" t="b">
        <f>Table014[[#This Row],[THÀNH TIỀN FAST]]=Table014[[#This Row],[THÀNH TIỀN]]</f>
        <v>1</v>
      </c>
      <c r="Z150" s="48"/>
    </row>
    <row r="151" spans="1:26" x14ac:dyDescent="0.2">
      <c r="A151" s="49"/>
      <c r="B151" s="2" t="s">
        <v>360</v>
      </c>
      <c r="C151" s="49"/>
      <c r="D151" s="2" t="s">
        <v>518</v>
      </c>
      <c r="E151" s="49"/>
      <c r="F151" s="49"/>
      <c r="G151" s="49"/>
      <c r="H151" s="49"/>
      <c r="I151" s="2" t="s">
        <v>50</v>
      </c>
      <c r="J151" s="2" t="s">
        <v>17</v>
      </c>
      <c r="K151" s="3">
        <v>2</v>
      </c>
      <c r="L151" s="4">
        <v>45000</v>
      </c>
      <c r="M151" s="4">
        <f t="shared" si="8"/>
        <v>90000</v>
      </c>
      <c r="N151" s="21" t="str">
        <f>VLOOKUP(I151,'MÃ '!$A$2:$E$1048576,4,0)</f>
        <v>NL300096</v>
      </c>
      <c r="O151" s="21" t="str">
        <f>VLOOKUP(I151,'MÃ '!$A$2:$E$1048576,5,0)</f>
        <v>Nấm kim châm tươi</v>
      </c>
      <c r="P151" s="21" t="str">
        <f t="shared" si="9"/>
        <v>TSG06</v>
      </c>
      <c r="Q151" s="21" t="str">
        <f>DAY(Table014[[#This Row],[NGÀY]])&amp;Table014[[#This Row],[TSG06]]&amp;Table014[[#This Row],[MÃ FAST]]</f>
        <v>7TSG06NL300096</v>
      </c>
      <c r="R151" s="21" t="str">
        <f>COUNTIF($Q$7:Q151,Q151)&amp;Q151</f>
        <v>17TSG06NL300096</v>
      </c>
      <c r="S151" s="44">
        <f>IFERROR(VLOOKUP(R151,Table1[[ct2]:[Số lượng]],13,0),0)</f>
        <v>2</v>
      </c>
      <c r="T151" s="45">
        <f>IFERROR(VLOOKUP(R151,Table1[[ct2]:[Giá]],14,0),Table014[[#This Row],[ĐƠN GIÁ]])</f>
        <v>45000</v>
      </c>
      <c r="U151" s="45">
        <f t="shared" si="10"/>
        <v>90000</v>
      </c>
      <c r="V151" s="32">
        <f t="shared" si="11"/>
        <v>0</v>
      </c>
      <c r="W151" s="45">
        <f>Table014[[#This Row],[THÀNH TIỀN FAST]]-Table014[[#This Row],[THÀNH TIỀN]]</f>
        <v>0</v>
      </c>
      <c r="X151" s="46" t="b">
        <f>Table014[[#This Row],[ĐG FAST]]=Table014[[#This Row],[ĐƠN GIÁ]]</f>
        <v>1</v>
      </c>
      <c r="Y151" s="47" t="b">
        <f>Table014[[#This Row],[THÀNH TIỀN FAST]]=Table014[[#This Row],[THÀNH TIỀN]]</f>
        <v>1</v>
      </c>
      <c r="Z151" s="48"/>
    </row>
    <row r="152" spans="1:26" x14ac:dyDescent="0.2">
      <c r="A152" s="49"/>
      <c r="B152" s="2" t="s">
        <v>360</v>
      </c>
      <c r="C152" s="49"/>
      <c r="D152" s="2" t="s">
        <v>518</v>
      </c>
      <c r="E152" s="49"/>
      <c r="F152" s="49"/>
      <c r="G152" s="49"/>
      <c r="H152" s="49"/>
      <c r="I152" s="2" t="s">
        <v>38</v>
      </c>
      <c r="J152" s="2" t="s">
        <v>17</v>
      </c>
      <c r="K152" s="3">
        <v>1</v>
      </c>
      <c r="L152" s="4">
        <v>95000</v>
      </c>
      <c r="M152" s="4">
        <f t="shared" si="8"/>
        <v>95000</v>
      </c>
      <c r="N152" s="21" t="str">
        <f>VLOOKUP(I152,'MÃ '!$A$2:$E$1048576,4,0)</f>
        <v>NL300098</v>
      </c>
      <c r="O152" s="21" t="str">
        <f>VLOOKUP(I152,'MÃ '!$A$2:$E$1048576,5,0)</f>
        <v>Nấm Linh Chi trắng</v>
      </c>
      <c r="P152" s="21" t="str">
        <f t="shared" si="9"/>
        <v>TSG06</v>
      </c>
      <c r="Q152" s="21" t="str">
        <f>DAY(Table014[[#This Row],[NGÀY]])&amp;Table014[[#This Row],[TSG06]]&amp;Table014[[#This Row],[MÃ FAST]]</f>
        <v>7TSG06NL300098</v>
      </c>
      <c r="R152" s="21" t="str">
        <f>COUNTIF($Q$7:Q152,Q152)&amp;Q152</f>
        <v>17TSG06NL300098</v>
      </c>
      <c r="S152" s="44">
        <f>IFERROR(VLOOKUP(R152,Table1[[ct2]:[Số lượng]],13,0),0)</f>
        <v>1</v>
      </c>
      <c r="T152" s="45">
        <f>IFERROR(VLOOKUP(R152,Table1[[ct2]:[Giá]],14,0),Table014[[#This Row],[ĐƠN GIÁ]])</f>
        <v>95000</v>
      </c>
      <c r="U152" s="45">
        <f t="shared" si="10"/>
        <v>95000</v>
      </c>
      <c r="V152" s="32">
        <f t="shared" si="11"/>
        <v>0</v>
      </c>
      <c r="W152" s="45">
        <f>Table014[[#This Row],[THÀNH TIỀN FAST]]-Table014[[#This Row],[THÀNH TIỀN]]</f>
        <v>0</v>
      </c>
      <c r="X152" s="46" t="b">
        <f>Table014[[#This Row],[ĐG FAST]]=Table014[[#This Row],[ĐƠN GIÁ]]</f>
        <v>1</v>
      </c>
      <c r="Y152" s="47" t="b">
        <f>Table014[[#This Row],[THÀNH TIỀN FAST]]=Table014[[#This Row],[THÀNH TIỀN]]</f>
        <v>1</v>
      </c>
      <c r="Z152" s="48"/>
    </row>
    <row r="153" spans="1:26" x14ac:dyDescent="0.2">
      <c r="A153" s="49"/>
      <c r="B153" s="2" t="s">
        <v>360</v>
      </c>
      <c r="C153" s="49"/>
      <c r="D153" s="2" t="s">
        <v>518</v>
      </c>
      <c r="E153" s="49"/>
      <c r="F153" s="49"/>
      <c r="G153" s="49"/>
      <c r="H153" s="49"/>
      <c r="I153" s="2" t="s">
        <v>39</v>
      </c>
      <c r="J153" s="2" t="s">
        <v>17</v>
      </c>
      <c r="K153" s="3">
        <v>1</v>
      </c>
      <c r="L153" s="4">
        <v>45000</v>
      </c>
      <c r="M153" s="4">
        <f t="shared" si="8"/>
        <v>45000</v>
      </c>
      <c r="N153" s="21" t="str">
        <f>VLOOKUP(I153,'MÃ '!$A$2:$E$1048576,4,0)</f>
        <v>NL300085</v>
      </c>
      <c r="O153" s="21" t="str">
        <f>VLOOKUP(I153,'MÃ '!$A$2:$E$1048576,5,0)</f>
        <v>Mùi ta ( Ngò rí )</v>
      </c>
      <c r="P153" s="21" t="str">
        <f t="shared" si="9"/>
        <v>TSG06</v>
      </c>
      <c r="Q153" s="21" t="str">
        <f>DAY(Table014[[#This Row],[NGÀY]])&amp;Table014[[#This Row],[TSG06]]&amp;Table014[[#This Row],[MÃ FAST]]</f>
        <v>7TSG06NL300085</v>
      </c>
      <c r="R153" s="21" t="str">
        <f>COUNTIF($Q$7:Q153,Q153)&amp;Q153</f>
        <v>17TSG06NL300085</v>
      </c>
      <c r="S153" s="44">
        <f>IFERROR(VLOOKUP(R153,Table1[[ct2]:[Số lượng]],13,0),0)</f>
        <v>1</v>
      </c>
      <c r="T153" s="45">
        <f>IFERROR(VLOOKUP(R153,Table1[[ct2]:[Giá]],14,0),Table014[[#This Row],[ĐƠN GIÁ]])</f>
        <v>45000</v>
      </c>
      <c r="U153" s="45">
        <f t="shared" si="10"/>
        <v>45000</v>
      </c>
      <c r="V153" s="32">
        <f t="shared" si="11"/>
        <v>0</v>
      </c>
      <c r="W153" s="45">
        <f>Table014[[#This Row],[THÀNH TIỀN FAST]]-Table014[[#This Row],[THÀNH TIỀN]]</f>
        <v>0</v>
      </c>
      <c r="X153" s="46" t="b">
        <f>Table014[[#This Row],[ĐG FAST]]=Table014[[#This Row],[ĐƠN GIÁ]]</f>
        <v>1</v>
      </c>
      <c r="Y153" s="47" t="b">
        <f>Table014[[#This Row],[THÀNH TIỀN FAST]]=Table014[[#This Row],[THÀNH TIỀN]]</f>
        <v>1</v>
      </c>
      <c r="Z153" s="48"/>
    </row>
    <row r="154" spans="1:26" x14ac:dyDescent="0.2">
      <c r="A154" s="49"/>
      <c r="B154" s="2" t="s">
        <v>360</v>
      </c>
      <c r="C154" s="49"/>
      <c r="D154" s="2" t="s">
        <v>518</v>
      </c>
      <c r="E154" s="49"/>
      <c r="F154" s="49"/>
      <c r="G154" s="49"/>
      <c r="H154" s="49"/>
      <c r="I154" s="2" t="s">
        <v>40</v>
      </c>
      <c r="J154" s="2" t="s">
        <v>17</v>
      </c>
      <c r="K154" s="3">
        <v>0.5</v>
      </c>
      <c r="L154" s="4">
        <v>145000</v>
      </c>
      <c r="M154" s="4">
        <f t="shared" si="8"/>
        <v>72500</v>
      </c>
      <c r="N154" s="21" t="str">
        <f>VLOOKUP(I154,'MÃ '!$A$2:$E$1048576,4,0)</f>
        <v>NL300113</v>
      </c>
      <c r="O154" s="21" t="str">
        <f>VLOOKUP(I154,'MÃ '!$A$2:$E$1048576,5,0)</f>
        <v>Ớt hiểm đỏ</v>
      </c>
      <c r="P154" s="21" t="str">
        <f t="shared" si="9"/>
        <v>TSG06</v>
      </c>
      <c r="Q154" s="21" t="str">
        <f>DAY(Table014[[#This Row],[NGÀY]])&amp;Table014[[#This Row],[TSG06]]&amp;Table014[[#This Row],[MÃ FAST]]</f>
        <v>7TSG06NL300113</v>
      </c>
      <c r="R154" s="21" t="str">
        <f>COUNTIF($Q$7:Q154,Q154)&amp;Q154</f>
        <v>17TSG06NL300113</v>
      </c>
      <c r="S154" s="44">
        <f>IFERROR(VLOOKUP(R154,Table1[[ct2]:[Số lượng]],13,0),0)</f>
        <v>0.5</v>
      </c>
      <c r="T154" s="45">
        <f>IFERROR(VLOOKUP(R154,Table1[[ct2]:[Giá]],14,0),Table014[[#This Row],[ĐƠN GIÁ]])</f>
        <v>145000</v>
      </c>
      <c r="U154" s="45">
        <f t="shared" si="10"/>
        <v>72500</v>
      </c>
      <c r="V154" s="32">
        <f t="shared" si="11"/>
        <v>0</v>
      </c>
      <c r="W154" s="45">
        <f>Table014[[#This Row],[THÀNH TIỀN FAST]]-Table014[[#This Row],[THÀNH TIỀN]]</f>
        <v>0</v>
      </c>
      <c r="X154" s="46" t="b">
        <f>Table014[[#This Row],[ĐG FAST]]=Table014[[#This Row],[ĐƠN GIÁ]]</f>
        <v>1</v>
      </c>
      <c r="Y154" s="47" t="b">
        <f>Table014[[#This Row],[THÀNH TIỀN FAST]]=Table014[[#This Row],[THÀNH TIỀN]]</f>
        <v>1</v>
      </c>
      <c r="Z154" s="48"/>
    </row>
    <row r="155" spans="1:26" x14ac:dyDescent="0.2">
      <c r="A155" s="49"/>
      <c r="B155" s="2" t="s">
        <v>360</v>
      </c>
      <c r="C155" s="49"/>
      <c r="D155" s="2" t="s">
        <v>518</v>
      </c>
      <c r="E155" s="49"/>
      <c r="F155" s="49"/>
      <c r="G155" s="49"/>
      <c r="H155" s="49"/>
      <c r="I155" s="2" t="s">
        <v>41</v>
      </c>
      <c r="J155" s="2" t="s">
        <v>17</v>
      </c>
      <c r="K155" s="3">
        <v>5</v>
      </c>
      <c r="L155" s="4">
        <v>21000</v>
      </c>
      <c r="M155" s="4">
        <f t="shared" si="8"/>
        <v>105000</v>
      </c>
      <c r="N155" s="21" t="str">
        <f>VLOOKUP(I155,'MÃ '!$A$2:$E$1048576,4,0)</f>
        <v>NL300119</v>
      </c>
      <c r="O155" s="21" t="str">
        <f>VLOOKUP(I155,'MÃ '!$A$2:$E$1048576,5,0)</f>
        <v>Quất ( Tắc trái )</v>
      </c>
      <c r="P155" s="21" t="str">
        <f t="shared" si="9"/>
        <v>TSG06</v>
      </c>
      <c r="Q155" s="21" t="str">
        <f>DAY(Table014[[#This Row],[NGÀY]])&amp;Table014[[#This Row],[TSG06]]&amp;Table014[[#This Row],[MÃ FAST]]</f>
        <v>7TSG06NL300119</v>
      </c>
      <c r="R155" s="21" t="str">
        <f>COUNTIF($Q$7:Q155,Q155)&amp;Q155</f>
        <v>17TSG06NL300119</v>
      </c>
      <c r="S155" s="44">
        <f>IFERROR(VLOOKUP(R155,Table1[[ct2]:[Số lượng]],13,0),0)</f>
        <v>5</v>
      </c>
      <c r="T155" s="45">
        <f>IFERROR(VLOOKUP(R155,Table1[[ct2]:[Giá]],14,0),Table014[[#This Row],[ĐƠN GIÁ]])</f>
        <v>21000</v>
      </c>
      <c r="U155" s="45">
        <f t="shared" si="10"/>
        <v>105000</v>
      </c>
      <c r="V155" s="32">
        <f t="shared" si="11"/>
        <v>0</v>
      </c>
      <c r="W155" s="45">
        <f>Table014[[#This Row],[THÀNH TIỀN FAST]]-Table014[[#This Row],[THÀNH TIỀN]]</f>
        <v>0</v>
      </c>
      <c r="X155" s="46" t="b">
        <f>Table014[[#This Row],[ĐG FAST]]=Table014[[#This Row],[ĐƠN GIÁ]]</f>
        <v>1</v>
      </c>
      <c r="Y155" s="47" t="b">
        <f>Table014[[#This Row],[THÀNH TIỀN FAST]]=Table014[[#This Row],[THÀNH TIỀN]]</f>
        <v>1</v>
      </c>
      <c r="Z155" s="48"/>
    </row>
    <row r="156" spans="1:26" x14ac:dyDescent="0.2">
      <c r="A156" s="49"/>
      <c r="B156" s="2" t="s">
        <v>360</v>
      </c>
      <c r="C156" s="49"/>
      <c r="D156" s="2" t="s">
        <v>518</v>
      </c>
      <c r="E156" s="49"/>
      <c r="F156" s="49"/>
      <c r="G156" s="49"/>
      <c r="H156" s="49"/>
      <c r="I156" s="2" t="s">
        <v>42</v>
      </c>
      <c r="J156" s="2" t="s">
        <v>17</v>
      </c>
      <c r="K156" s="3">
        <v>3</v>
      </c>
      <c r="L156" s="4">
        <v>38000</v>
      </c>
      <c r="M156" s="4">
        <f t="shared" si="8"/>
        <v>114000</v>
      </c>
      <c r="N156" s="21" t="str">
        <f>VLOOKUP(I156,'MÃ '!$A$2:$E$1048576,4,0)</f>
        <v>NL300018</v>
      </c>
      <c r="O156" s="21" t="str">
        <f>VLOOKUP(I156,'MÃ '!$A$2:$E$1048576,5,0)</f>
        <v>Cải cúc</v>
      </c>
      <c r="P156" s="21" t="str">
        <f t="shared" si="9"/>
        <v>TSG06</v>
      </c>
      <c r="Q156" s="21" t="str">
        <f>DAY(Table014[[#This Row],[NGÀY]])&amp;Table014[[#This Row],[TSG06]]&amp;Table014[[#This Row],[MÃ FAST]]</f>
        <v>7TSG06NL300018</v>
      </c>
      <c r="R156" s="21" t="str">
        <f>COUNTIF($Q$7:Q156,Q156)&amp;Q156</f>
        <v>17TSG06NL300018</v>
      </c>
      <c r="S156" s="44">
        <f>IFERROR(VLOOKUP(R156,Table1[[ct2]:[Số lượng]],13,0),0)</f>
        <v>3</v>
      </c>
      <c r="T156" s="45">
        <f>IFERROR(VLOOKUP(R156,Table1[[ct2]:[Giá]],14,0),Table014[[#This Row],[ĐƠN GIÁ]])</f>
        <v>38000</v>
      </c>
      <c r="U156" s="45">
        <f t="shared" si="10"/>
        <v>114000</v>
      </c>
      <c r="V156" s="32">
        <f t="shared" si="11"/>
        <v>0</v>
      </c>
      <c r="W156" s="45">
        <f>Table014[[#This Row],[THÀNH TIỀN FAST]]-Table014[[#This Row],[THÀNH TIỀN]]</f>
        <v>0</v>
      </c>
      <c r="X156" s="46" t="b">
        <f>Table014[[#This Row],[ĐG FAST]]=Table014[[#This Row],[ĐƠN GIÁ]]</f>
        <v>1</v>
      </c>
      <c r="Y156" s="47" t="b">
        <f>Table014[[#This Row],[THÀNH TIỀN FAST]]=Table014[[#This Row],[THÀNH TIỀN]]</f>
        <v>1</v>
      </c>
      <c r="Z156" s="48"/>
    </row>
    <row r="157" spans="1:26" x14ac:dyDescent="0.2">
      <c r="A157" s="49"/>
      <c r="B157" s="2" t="s">
        <v>360</v>
      </c>
      <c r="C157" s="49"/>
      <c r="D157" s="2" t="s">
        <v>518</v>
      </c>
      <c r="E157" s="49"/>
      <c r="F157" s="49"/>
      <c r="G157" s="49"/>
      <c r="H157" s="49"/>
      <c r="I157" s="2" t="s">
        <v>44</v>
      </c>
      <c r="J157" s="2" t="s">
        <v>17</v>
      </c>
      <c r="K157" s="3">
        <v>5</v>
      </c>
      <c r="L157" s="4">
        <v>62000</v>
      </c>
      <c r="M157" s="4">
        <f t="shared" si="8"/>
        <v>310000</v>
      </c>
      <c r="N157" s="21" t="str">
        <f>VLOOKUP(I157,'MÃ '!$A$2:$E$1048576,4,0)</f>
        <v>NL300147</v>
      </c>
      <c r="O157" s="21" t="str">
        <f>VLOOKUP(I157,'MÃ '!$A$2:$E$1048576,5,0)</f>
        <v>Xà lách Roman</v>
      </c>
      <c r="P157" s="21" t="str">
        <f t="shared" si="9"/>
        <v>TSG06</v>
      </c>
      <c r="Q157" s="21" t="str">
        <f>DAY(Table014[[#This Row],[NGÀY]])&amp;Table014[[#This Row],[TSG06]]&amp;Table014[[#This Row],[MÃ FAST]]</f>
        <v>7TSG06NL300147</v>
      </c>
      <c r="R157" s="21" t="str">
        <f>COUNTIF($Q$7:Q157,Q157)&amp;Q157</f>
        <v>17TSG06NL300147</v>
      </c>
      <c r="S157" s="44">
        <f>IFERROR(VLOOKUP(R157,Table1[[ct2]:[Số lượng]],13,0),0)</f>
        <v>5</v>
      </c>
      <c r="T157" s="45">
        <f>IFERROR(VLOOKUP(R157,Table1[[ct2]:[Giá]],14,0),Table014[[#This Row],[ĐƠN GIÁ]])</f>
        <v>62000</v>
      </c>
      <c r="U157" s="45">
        <f t="shared" si="10"/>
        <v>310000</v>
      </c>
      <c r="V157" s="32">
        <f t="shared" si="11"/>
        <v>0</v>
      </c>
      <c r="W157" s="45">
        <f>Table014[[#This Row],[THÀNH TIỀN FAST]]-Table014[[#This Row],[THÀNH TIỀN]]</f>
        <v>0</v>
      </c>
      <c r="X157" s="46" t="b">
        <f>Table014[[#This Row],[ĐG FAST]]=Table014[[#This Row],[ĐƠN GIÁ]]</f>
        <v>1</v>
      </c>
      <c r="Y157" s="47" t="b">
        <f>Table014[[#This Row],[THÀNH TIỀN FAST]]=Table014[[#This Row],[THÀNH TIỀN]]</f>
        <v>1</v>
      </c>
      <c r="Z157" s="48"/>
    </row>
    <row r="158" spans="1:26" x14ac:dyDescent="0.2">
      <c r="A158" s="49"/>
      <c r="B158" s="2" t="s">
        <v>361</v>
      </c>
      <c r="C158" s="49"/>
      <c r="D158" s="2" t="s">
        <v>518</v>
      </c>
      <c r="E158" s="49"/>
      <c r="F158" s="49"/>
      <c r="G158" s="49"/>
      <c r="H158" s="49"/>
      <c r="I158" s="2" t="s">
        <v>14</v>
      </c>
      <c r="J158" s="2" t="s">
        <v>15</v>
      </c>
      <c r="K158" s="3">
        <v>4</v>
      </c>
      <c r="L158" s="4">
        <v>8500</v>
      </c>
      <c r="M158" s="4">
        <f t="shared" si="8"/>
        <v>34000</v>
      </c>
      <c r="N158" s="21" t="str">
        <f>VLOOKUP(I158,'MÃ '!$A$2:$E$1048576,4,0)</f>
        <v>NL300107</v>
      </c>
      <c r="O158" s="21" t="str">
        <f>VLOOKUP(I158,'MÃ '!$A$2:$E$1048576,5,0)</f>
        <v>Ngô ngọt ( Bắp trái)</v>
      </c>
      <c r="P158" s="21" t="str">
        <f t="shared" si="9"/>
        <v>TSG06</v>
      </c>
      <c r="Q158" s="21" t="str">
        <f>DAY(Table014[[#This Row],[NGÀY]])&amp;Table014[[#This Row],[TSG06]]&amp;Table014[[#This Row],[MÃ FAST]]</f>
        <v>8TSG06NL300107</v>
      </c>
      <c r="R158" s="21" t="str">
        <f>COUNTIF($Q$7:Q158,Q158)&amp;Q158</f>
        <v>18TSG06NL300107</v>
      </c>
      <c r="S158" s="44">
        <f>IFERROR(VLOOKUP(R158,Table1[[ct2]:[Số lượng]],13,0),0)</f>
        <v>0</v>
      </c>
      <c r="T158" s="45">
        <f>IFERROR(VLOOKUP(R158,Table1[[ct2]:[Giá]],14,0),Table014[[#This Row],[ĐƠN GIÁ]])</f>
        <v>8500</v>
      </c>
      <c r="U158" s="45">
        <f t="shared" si="10"/>
        <v>0</v>
      </c>
      <c r="V158" s="32">
        <f t="shared" si="11"/>
        <v>-4</v>
      </c>
      <c r="W158" s="45">
        <f>Table014[[#This Row],[THÀNH TIỀN FAST]]-Table014[[#This Row],[THÀNH TIỀN]]</f>
        <v>-34000</v>
      </c>
      <c r="X158" s="46" t="b">
        <f>Table014[[#This Row],[ĐG FAST]]=Table014[[#This Row],[ĐƠN GIÁ]]</f>
        <v>1</v>
      </c>
      <c r="Y158" s="47" t="b">
        <f>Table014[[#This Row],[THÀNH TIỀN FAST]]=Table014[[#This Row],[THÀNH TIỀN]]</f>
        <v>0</v>
      </c>
      <c r="Z158" s="48"/>
    </row>
    <row r="159" spans="1:26" x14ac:dyDescent="0.2">
      <c r="A159" s="49"/>
      <c r="B159" s="2" t="s">
        <v>361</v>
      </c>
      <c r="C159" s="49"/>
      <c r="D159" s="2" t="s">
        <v>518</v>
      </c>
      <c r="E159" s="49"/>
      <c r="F159" s="49"/>
      <c r="G159" s="49"/>
      <c r="H159" s="49"/>
      <c r="I159" s="2" t="s">
        <v>18</v>
      </c>
      <c r="J159" s="2" t="s">
        <v>17</v>
      </c>
      <c r="K159" s="3">
        <v>2</v>
      </c>
      <c r="L159" s="4">
        <v>45000</v>
      </c>
      <c r="M159" s="4">
        <f t="shared" si="8"/>
        <v>90000</v>
      </c>
      <c r="N159" s="21" t="str">
        <f>VLOOKUP(I159,'MÃ '!$A$2:$E$1048576,4,0)</f>
        <v>NL300203</v>
      </c>
      <c r="O159" s="21" t="str">
        <f>VLOOKUP(I159,'MÃ '!$A$2:$E$1048576,5,0)</f>
        <v>Cải bó xôi</v>
      </c>
      <c r="P159" s="21" t="str">
        <f t="shared" si="9"/>
        <v>TSG06</v>
      </c>
      <c r="Q159" s="21" t="str">
        <f>DAY(Table014[[#This Row],[NGÀY]])&amp;Table014[[#This Row],[TSG06]]&amp;Table014[[#This Row],[MÃ FAST]]</f>
        <v>8TSG06NL300203</v>
      </c>
      <c r="R159" s="21" t="str">
        <f>COUNTIF($Q$7:Q159,Q159)&amp;Q159</f>
        <v>18TSG06NL300203</v>
      </c>
      <c r="S159" s="44">
        <f>IFERROR(VLOOKUP(R159,Table1[[ct2]:[Số lượng]],13,0),0)</f>
        <v>2</v>
      </c>
      <c r="T159" s="45">
        <f>IFERROR(VLOOKUP(R159,Table1[[ct2]:[Giá]],14,0),Table014[[#This Row],[ĐƠN GIÁ]])</f>
        <v>45000</v>
      </c>
      <c r="U159" s="45">
        <f t="shared" si="10"/>
        <v>90000</v>
      </c>
      <c r="V159" s="32">
        <f t="shared" si="11"/>
        <v>0</v>
      </c>
      <c r="W159" s="45">
        <f>Table014[[#This Row],[THÀNH TIỀN FAST]]-Table014[[#This Row],[THÀNH TIỀN]]</f>
        <v>0</v>
      </c>
      <c r="X159" s="46" t="b">
        <f>Table014[[#This Row],[ĐG FAST]]=Table014[[#This Row],[ĐƠN GIÁ]]</f>
        <v>1</v>
      </c>
      <c r="Y159" s="47" t="b">
        <f>Table014[[#This Row],[THÀNH TIỀN FAST]]=Table014[[#This Row],[THÀNH TIỀN]]</f>
        <v>1</v>
      </c>
      <c r="Z159" s="48"/>
    </row>
    <row r="160" spans="1:26" x14ac:dyDescent="0.2">
      <c r="A160" s="49"/>
      <c r="B160" s="2" t="s">
        <v>361</v>
      </c>
      <c r="C160" s="49"/>
      <c r="D160" s="2" t="s">
        <v>518</v>
      </c>
      <c r="E160" s="49"/>
      <c r="F160" s="49"/>
      <c r="G160" s="49"/>
      <c r="H160" s="49"/>
      <c r="I160" s="2" t="s">
        <v>20</v>
      </c>
      <c r="J160" s="2" t="s">
        <v>17</v>
      </c>
      <c r="K160" s="3">
        <v>5</v>
      </c>
      <c r="L160" s="4">
        <v>18000</v>
      </c>
      <c r="M160" s="4">
        <f t="shared" si="8"/>
        <v>90000</v>
      </c>
      <c r="N160" s="21" t="str">
        <f>VLOOKUP(I160,'MÃ '!$A$2:$E$1048576,4,0)</f>
        <v>NL300022</v>
      </c>
      <c r="O160" s="21" t="str">
        <f>VLOOKUP(I160,'MÃ '!$A$2:$E$1048576,5,0)</f>
        <v>Cải thảo</v>
      </c>
      <c r="P160" s="21" t="str">
        <f t="shared" si="9"/>
        <v>TSG06</v>
      </c>
      <c r="Q160" s="21" t="str">
        <f>DAY(Table014[[#This Row],[NGÀY]])&amp;Table014[[#This Row],[TSG06]]&amp;Table014[[#This Row],[MÃ FAST]]</f>
        <v>8TSG06NL300022</v>
      </c>
      <c r="R160" s="21" t="str">
        <f>COUNTIF($Q$7:Q160,Q160)&amp;Q160</f>
        <v>18TSG06NL300022</v>
      </c>
      <c r="S160" s="44">
        <f>IFERROR(VLOOKUP(R160,Table1[[ct2]:[Số lượng]],13,0),0)</f>
        <v>5</v>
      </c>
      <c r="T160" s="45">
        <f>IFERROR(VLOOKUP(R160,Table1[[ct2]:[Giá]],14,0),Table014[[#This Row],[ĐƠN GIÁ]])</f>
        <v>18000</v>
      </c>
      <c r="U160" s="45">
        <f t="shared" si="10"/>
        <v>90000</v>
      </c>
      <c r="V160" s="32">
        <f t="shared" si="11"/>
        <v>0</v>
      </c>
      <c r="W160" s="45">
        <f>Table014[[#This Row],[THÀNH TIỀN FAST]]-Table014[[#This Row],[THÀNH TIỀN]]</f>
        <v>0</v>
      </c>
      <c r="X160" s="46" t="b">
        <f>Table014[[#This Row],[ĐG FAST]]=Table014[[#This Row],[ĐƠN GIÁ]]</f>
        <v>1</v>
      </c>
      <c r="Y160" s="47" t="b">
        <f>Table014[[#This Row],[THÀNH TIỀN FAST]]=Table014[[#This Row],[THÀNH TIỀN]]</f>
        <v>1</v>
      </c>
      <c r="Z160" s="48"/>
    </row>
    <row r="161" spans="1:26" x14ac:dyDescent="0.2">
      <c r="A161" s="49"/>
      <c r="B161" s="2" t="s">
        <v>361</v>
      </c>
      <c r="C161" s="49"/>
      <c r="D161" s="2" t="s">
        <v>518</v>
      </c>
      <c r="E161" s="49"/>
      <c r="F161" s="49"/>
      <c r="G161" s="49"/>
      <c r="H161" s="49"/>
      <c r="I161" s="2" t="s">
        <v>21</v>
      </c>
      <c r="J161" s="2" t="s">
        <v>17</v>
      </c>
      <c r="K161" s="3">
        <v>0.5</v>
      </c>
      <c r="L161" s="4">
        <v>75000</v>
      </c>
      <c r="M161" s="4">
        <f t="shared" si="8"/>
        <v>37500</v>
      </c>
      <c r="N161" s="21" t="str">
        <f>VLOOKUP(I161,'MÃ '!$A$2:$E$1048576,4,0)</f>
        <v>NL600067</v>
      </c>
      <c r="O161" s="21" t="str">
        <f>VLOOKUP(I161,'MÃ '!$A$2:$E$1048576,5,0)</f>
        <v>Cam vàng</v>
      </c>
      <c r="P161" s="21" t="str">
        <f t="shared" si="9"/>
        <v>TSG06</v>
      </c>
      <c r="Q161" s="21" t="str">
        <f>DAY(Table014[[#This Row],[NGÀY]])&amp;Table014[[#This Row],[TSG06]]&amp;Table014[[#This Row],[MÃ FAST]]</f>
        <v>8TSG06NL600067</v>
      </c>
      <c r="R161" s="21" t="str">
        <f>COUNTIF($Q$7:Q161,Q161)&amp;Q161</f>
        <v>18TSG06NL600067</v>
      </c>
      <c r="S161" s="44">
        <f>IFERROR(VLOOKUP(R161,Table1[[ct2]:[Số lượng]],13,0),0)</f>
        <v>0.5</v>
      </c>
      <c r="T161" s="45">
        <f>IFERROR(VLOOKUP(R161,Table1[[ct2]:[Giá]],14,0),Table014[[#This Row],[ĐƠN GIÁ]])</f>
        <v>75000</v>
      </c>
      <c r="U161" s="45">
        <f t="shared" si="10"/>
        <v>37500</v>
      </c>
      <c r="V161" s="32">
        <f t="shared" si="11"/>
        <v>0</v>
      </c>
      <c r="W161" s="45">
        <f>Table014[[#This Row],[THÀNH TIỀN FAST]]-Table014[[#This Row],[THÀNH TIỀN]]</f>
        <v>0</v>
      </c>
      <c r="X161" s="46" t="b">
        <f>Table014[[#This Row],[ĐG FAST]]=Table014[[#This Row],[ĐƠN GIÁ]]</f>
        <v>1</v>
      </c>
      <c r="Y161" s="47" t="b">
        <f>Table014[[#This Row],[THÀNH TIỀN FAST]]=Table014[[#This Row],[THÀNH TIỀN]]</f>
        <v>1</v>
      </c>
      <c r="Z161" s="48"/>
    </row>
    <row r="162" spans="1:26" x14ac:dyDescent="0.2">
      <c r="A162" s="49"/>
      <c r="B162" s="2" t="s">
        <v>361</v>
      </c>
      <c r="C162" s="49"/>
      <c r="D162" s="2" t="s">
        <v>518</v>
      </c>
      <c r="E162" s="49"/>
      <c r="F162" s="49"/>
      <c r="G162" s="49"/>
      <c r="H162" s="49"/>
      <c r="I162" s="2" t="s">
        <v>22</v>
      </c>
      <c r="J162" s="2" t="s">
        <v>17</v>
      </c>
      <c r="K162" s="3">
        <v>0.5</v>
      </c>
      <c r="L162" s="4">
        <v>34000</v>
      </c>
      <c r="M162" s="4">
        <f t="shared" si="8"/>
        <v>17000</v>
      </c>
      <c r="N162" s="21" t="str">
        <f>VLOOKUP(I162,'MÃ '!$A$2:$E$1048576,4,0)</f>
        <v>NL300030</v>
      </c>
      <c r="O162" s="21" t="str">
        <f>VLOOKUP(I162,'MÃ '!$A$2:$E$1048576,5,0)</f>
        <v>Chanh dây (chanh leo)</v>
      </c>
      <c r="P162" s="21" t="str">
        <f t="shared" si="9"/>
        <v>TSG06</v>
      </c>
      <c r="Q162" s="21" t="str">
        <f>DAY(Table014[[#This Row],[NGÀY]])&amp;Table014[[#This Row],[TSG06]]&amp;Table014[[#This Row],[MÃ FAST]]</f>
        <v>8TSG06NL300030</v>
      </c>
      <c r="R162" s="21" t="str">
        <f>COUNTIF($Q$7:Q162,Q162)&amp;Q162</f>
        <v>18TSG06NL300030</v>
      </c>
      <c r="S162" s="44">
        <f>IFERROR(VLOOKUP(R162,Table1[[ct2]:[Số lượng]],13,0),0)</f>
        <v>0.5</v>
      </c>
      <c r="T162" s="45">
        <f>IFERROR(VLOOKUP(R162,Table1[[ct2]:[Giá]],14,0),Table014[[#This Row],[ĐƠN GIÁ]])</f>
        <v>34000</v>
      </c>
      <c r="U162" s="45">
        <f t="shared" si="10"/>
        <v>17000</v>
      </c>
      <c r="V162" s="32">
        <f t="shared" si="11"/>
        <v>0</v>
      </c>
      <c r="W162" s="45">
        <f>Table014[[#This Row],[THÀNH TIỀN FAST]]-Table014[[#This Row],[THÀNH TIỀN]]</f>
        <v>0</v>
      </c>
      <c r="X162" s="46" t="b">
        <f>Table014[[#This Row],[ĐG FAST]]=Table014[[#This Row],[ĐƠN GIÁ]]</f>
        <v>1</v>
      </c>
      <c r="Y162" s="47" t="b">
        <f>Table014[[#This Row],[THÀNH TIỀN FAST]]=Table014[[#This Row],[THÀNH TIỀN]]</f>
        <v>1</v>
      </c>
      <c r="Z162" s="48"/>
    </row>
    <row r="163" spans="1:26" x14ac:dyDescent="0.2">
      <c r="A163" s="49"/>
      <c r="B163" s="2" t="s">
        <v>361</v>
      </c>
      <c r="C163" s="49"/>
      <c r="D163" s="2" t="s">
        <v>518</v>
      </c>
      <c r="E163" s="49"/>
      <c r="F163" s="49"/>
      <c r="G163" s="49"/>
      <c r="H163" s="49"/>
      <c r="I163" s="2" t="s">
        <v>45</v>
      </c>
      <c r="J163" s="2" t="s">
        <v>17</v>
      </c>
      <c r="K163" s="3">
        <v>1</v>
      </c>
      <c r="L163" s="4">
        <v>13000</v>
      </c>
      <c r="M163" s="4">
        <f t="shared" si="8"/>
        <v>13000</v>
      </c>
      <c r="N163" s="21" t="str">
        <f>VLOOKUP(I163,'MÃ '!$A$2:$E$1048576,4,0)</f>
        <v>NL300033</v>
      </c>
      <c r="O163" s="21" t="str">
        <f>VLOOKUP(I163,'MÃ '!$A$2:$E$1048576,5,0)</f>
        <v>Củ cải trắng</v>
      </c>
      <c r="P163" s="21" t="str">
        <f t="shared" si="9"/>
        <v>TSG06</v>
      </c>
      <c r="Q163" s="21" t="str">
        <f>DAY(Table014[[#This Row],[NGÀY]])&amp;Table014[[#This Row],[TSG06]]&amp;Table014[[#This Row],[MÃ FAST]]</f>
        <v>8TSG06NL300033</v>
      </c>
      <c r="R163" s="21" t="str">
        <f>COUNTIF($Q$7:Q163,Q163)&amp;Q163</f>
        <v>18TSG06NL300033</v>
      </c>
      <c r="S163" s="44">
        <f>IFERROR(VLOOKUP(R163,Table1[[ct2]:[Số lượng]],13,0),0)</f>
        <v>1</v>
      </c>
      <c r="T163" s="45">
        <f>IFERROR(VLOOKUP(R163,Table1[[ct2]:[Giá]],14,0),Table014[[#This Row],[ĐƠN GIÁ]])</f>
        <v>13000</v>
      </c>
      <c r="U163" s="45">
        <f t="shared" si="10"/>
        <v>13000</v>
      </c>
      <c r="V163" s="32">
        <f t="shared" si="11"/>
        <v>0</v>
      </c>
      <c r="W163" s="45">
        <f>Table014[[#This Row],[THÀNH TIỀN FAST]]-Table014[[#This Row],[THÀNH TIỀN]]</f>
        <v>0</v>
      </c>
      <c r="X163" s="46" t="b">
        <f>Table014[[#This Row],[ĐG FAST]]=Table014[[#This Row],[ĐƠN GIÁ]]</f>
        <v>1</v>
      </c>
      <c r="Y163" s="47" t="b">
        <f>Table014[[#This Row],[THÀNH TIỀN FAST]]=Table014[[#This Row],[THÀNH TIỀN]]</f>
        <v>1</v>
      </c>
      <c r="Z163" s="48"/>
    </row>
    <row r="164" spans="1:26" x14ac:dyDescent="0.2">
      <c r="A164" s="49"/>
      <c r="B164" s="2" t="s">
        <v>361</v>
      </c>
      <c r="C164" s="49"/>
      <c r="D164" s="2" t="s">
        <v>518</v>
      </c>
      <c r="E164" s="49"/>
      <c r="F164" s="49"/>
      <c r="G164" s="49"/>
      <c r="H164" s="49"/>
      <c r="I164" s="2" t="s">
        <v>24</v>
      </c>
      <c r="J164" s="2" t="s">
        <v>17</v>
      </c>
      <c r="K164" s="3">
        <v>1</v>
      </c>
      <c r="L164" s="4">
        <v>47000</v>
      </c>
      <c r="M164" s="4">
        <f t="shared" si="8"/>
        <v>47000</v>
      </c>
      <c r="N164" s="21" t="str">
        <f>VLOOKUP(I164,'MÃ '!$A$2:$E$1048576,4,0)</f>
        <v>NL300036</v>
      </c>
      <c r="O164" s="21" t="str">
        <f>VLOOKUP(I164,'MÃ '!$A$2:$E$1048576,5,0)</f>
        <v>Củ sen</v>
      </c>
      <c r="P164" s="21" t="str">
        <f t="shared" si="9"/>
        <v>TSG06</v>
      </c>
      <c r="Q164" s="21" t="str">
        <f>DAY(Table014[[#This Row],[NGÀY]])&amp;Table014[[#This Row],[TSG06]]&amp;Table014[[#This Row],[MÃ FAST]]</f>
        <v>8TSG06NL300036</v>
      </c>
      <c r="R164" s="21" t="str">
        <f>COUNTIF($Q$7:Q164,Q164)&amp;Q164</f>
        <v>18TSG06NL300036</v>
      </c>
      <c r="S164" s="44">
        <f>IFERROR(VLOOKUP(R164,Table1[[ct2]:[Số lượng]],13,0),0)</f>
        <v>1</v>
      </c>
      <c r="T164" s="45">
        <f>IFERROR(VLOOKUP(R164,Table1[[ct2]:[Giá]],14,0),Table014[[#This Row],[ĐƠN GIÁ]])</f>
        <v>47000</v>
      </c>
      <c r="U164" s="45">
        <f t="shared" si="10"/>
        <v>47000</v>
      </c>
      <c r="V164" s="32">
        <f t="shared" si="11"/>
        <v>0</v>
      </c>
      <c r="W164" s="45">
        <f>Table014[[#This Row],[THÀNH TIỀN FAST]]-Table014[[#This Row],[THÀNH TIỀN]]</f>
        <v>0</v>
      </c>
      <c r="X164" s="46" t="b">
        <f>Table014[[#This Row],[ĐG FAST]]=Table014[[#This Row],[ĐƠN GIÁ]]</f>
        <v>1</v>
      </c>
      <c r="Y164" s="47" t="b">
        <f>Table014[[#This Row],[THÀNH TIỀN FAST]]=Table014[[#This Row],[THÀNH TIỀN]]</f>
        <v>1</v>
      </c>
      <c r="Z164" s="48"/>
    </row>
    <row r="165" spans="1:26" x14ac:dyDescent="0.2">
      <c r="A165" s="49"/>
      <c r="B165" s="2" t="s">
        <v>361</v>
      </c>
      <c r="C165" s="49"/>
      <c r="D165" s="2" t="s">
        <v>518</v>
      </c>
      <c r="E165" s="49"/>
      <c r="F165" s="49"/>
      <c r="G165" s="49"/>
      <c r="H165" s="49"/>
      <c r="I165" s="2" t="s">
        <v>27</v>
      </c>
      <c r="J165" s="2" t="s">
        <v>17</v>
      </c>
      <c r="K165" s="3">
        <v>1.5</v>
      </c>
      <c r="L165" s="4">
        <v>55000</v>
      </c>
      <c r="M165" s="4">
        <f t="shared" si="8"/>
        <v>82500</v>
      </c>
      <c r="N165" s="21" t="str">
        <f>VLOOKUP(I165,'MÃ '!$A$2:$E$1048576,4,0)</f>
        <v>NL300058</v>
      </c>
      <c r="O165" s="21" t="str">
        <f>VLOOKUP(I165,'MÃ '!$A$2:$E$1048576,5,0)</f>
        <v>Hành lá</v>
      </c>
      <c r="P165" s="21" t="str">
        <f t="shared" si="9"/>
        <v>TSG06</v>
      </c>
      <c r="Q165" s="21" t="str">
        <f>DAY(Table014[[#This Row],[NGÀY]])&amp;Table014[[#This Row],[TSG06]]&amp;Table014[[#This Row],[MÃ FAST]]</f>
        <v>8TSG06NL300058</v>
      </c>
      <c r="R165" s="21" t="str">
        <f>COUNTIF($Q$7:Q165,Q165)&amp;Q165</f>
        <v>18TSG06NL300058</v>
      </c>
      <c r="S165" s="44">
        <f>IFERROR(VLOOKUP(R165,Table1[[ct2]:[Số lượng]],13,0),0)</f>
        <v>1.5</v>
      </c>
      <c r="T165" s="45">
        <f>IFERROR(VLOOKUP(R165,Table1[[ct2]:[Giá]],14,0),Table014[[#This Row],[ĐƠN GIÁ]])</f>
        <v>55000</v>
      </c>
      <c r="U165" s="45">
        <f t="shared" si="10"/>
        <v>82500</v>
      </c>
      <c r="V165" s="32">
        <f t="shared" si="11"/>
        <v>0</v>
      </c>
      <c r="W165" s="45">
        <f>Table014[[#This Row],[THÀNH TIỀN FAST]]-Table014[[#This Row],[THÀNH TIỀN]]</f>
        <v>0</v>
      </c>
      <c r="X165" s="46" t="b">
        <f>Table014[[#This Row],[ĐG FAST]]=Table014[[#This Row],[ĐƠN GIÁ]]</f>
        <v>1</v>
      </c>
      <c r="Y165" s="47" t="b">
        <f>Table014[[#This Row],[THÀNH TIỀN FAST]]=Table014[[#This Row],[THÀNH TIỀN]]</f>
        <v>1</v>
      </c>
      <c r="Z165" s="48"/>
    </row>
    <row r="166" spans="1:26" x14ac:dyDescent="0.2">
      <c r="A166" s="49"/>
      <c r="B166" s="2" t="s">
        <v>361</v>
      </c>
      <c r="C166" s="49"/>
      <c r="D166" s="2" t="s">
        <v>518</v>
      </c>
      <c r="E166" s="49"/>
      <c r="F166" s="49"/>
      <c r="G166" s="49"/>
      <c r="H166" s="49"/>
      <c r="I166" s="2" t="s">
        <v>28</v>
      </c>
      <c r="J166" s="2" t="s">
        <v>29</v>
      </c>
      <c r="K166" s="3">
        <v>1</v>
      </c>
      <c r="L166" s="4">
        <v>80000</v>
      </c>
      <c r="M166" s="4">
        <f t="shared" si="8"/>
        <v>80000</v>
      </c>
      <c r="N166" s="21" t="str">
        <f>VLOOKUP(I166,'MÃ '!$A$2:$E$1048576,4,0)</f>
        <v>NL300218</v>
      </c>
      <c r="O166" s="21" t="str">
        <f>VLOOKUP(I166,'MÃ '!$A$2:$E$1048576,5,0)</f>
        <v>Hoa cúc (decor) bó</v>
      </c>
      <c r="P166" s="21" t="str">
        <f t="shared" si="9"/>
        <v>TSG06</v>
      </c>
      <c r="Q166" s="21" t="str">
        <f>DAY(Table014[[#This Row],[NGÀY]])&amp;Table014[[#This Row],[TSG06]]&amp;Table014[[#This Row],[MÃ FAST]]</f>
        <v>8TSG06NL300218</v>
      </c>
      <c r="R166" s="21" t="str">
        <f>COUNTIF($Q$7:Q166,Q166)&amp;Q166</f>
        <v>18TSG06NL300218</v>
      </c>
      <c r="S166" s="44">
        <f>IFERROR(VLOOKUP(R166,Table1[[ct2]:[Số lượng]],13,0),0)</f>
        <v>1</v>
      </c>
      <c r="T166" s="45">
        <f>IFERROR(VLOOKUP(R166,Table1[[ct2]:[Giá]],14,0),Table014[[#This Row],[ĐƠN GIÁ]])</f>
        <v>40000</v>
      </c>
      <c r="U166" s="45">
        <f t="shared" si="10"/>
        <v>40000</v>
      </c>
      <c r="V166" s="32">
        <f t="shared" si="11"/>
        <v>0</v>
      </c>
      <c r="W166" s="45">
        <f>Table014[[#This Row],[THÀNH TIỀN FAST]]-Table014[[#This Row],[THÀNH TIỀN]]</f>
        <v>-40000</v>
      </c>
      <c r="X166" s="46" t="b">
        <f>Table014[[#This Row],[ĐG FAST]]=Table014[[#This Row],[ĐƠN GIÁ]]</f>
        <v>0</v>
      </c>
      <c r="Y166" s="47" t="b">
        <f>Table014[[#This Row],[THÀNH TIỀN FAST]]=Table014[[#This Row],[THÀNH TIỀN]]</f>
        <v>0</v>
      </c>
      <c r="Z166" s="48"/>
    </row>
    <row r="167" spans="1:26" x14ac:dyDescent="0.2">
      <c r="A167" s="49"/>
      <c r="B167" s="2" t="s">
        <v>361</v>
      </c>
      <c r="C167" s="49"/>
      <c r="D167" s="2" t="s">
        <v>518</v>
      </c>
      <c r="E167" s="49"/>
      <c r="F167" s="49"/>
      <c r="G167" s="49"/>
      <c r="H167" s="49"/>
      <c r="I167" s="2" t="s">
        <v>30</v>
      </c>
      <c r="J167" s="2" t="s">
        <v>17</v>
      </c>
      <c r="K167" s="3">
        <v>0.2</v>
      </c>
      <c r="L167" s="4">
        <v>65000</v>
      </c>
      <c r="M167" s="4">
        <f t="shared" si="8"/>
        <v>13000</v>
      </c>
      <c r="N167" s="21" t="str">
        <f>VLOOKUP(I167,'MÃ '!$A$2:$E$1048576,4,0)</f>
        <v>NL300062</v>
      </c>
      <c r="O167" s="21" t="str">
        <f>VLOOKUP(I167,'MÃ '!$A$2:$E$1048576,5,0)</f>
        <v>Húng Bạc Hà</v>
      </c>
      <c r="P167" s="21" t="str">
        <f t="shared" si="9"/>
        <v>TSG06</v>
      </c>
      <c r="Q167" s="21" t="str">
        <f>DAY(Table014[[#This Row],[NGÀY]])&amp;Table014[[#This Row],[TSG06]]&amp;Table014[[#This Row],[MÃ FAST]]</f>
        <v>8TSG06NL300062</v>
      </c>
      <c r="R167" s="21" t="str">
        <f>COUNTIF($Q$7:Q167,Q167)&amp;Q167</f>
        <v>18TSG06NL300062</v>
      </c>
      <c r="S167" s="44">
        <f>IFERROR(VLOOKUP(R167,Table1[[ct2]:[Số lượng]],13,0),0)</f>
        <v>0.2</v>
      </c>
      <c r="T167" s="45">
        <f>IFERROR(VLOOKUP(R167,Table1[[ct2]:[Giá]],14,0),Table014[[#This Row],[ĐƠN GIÁ]])</f>
        <v>65000</v>
      </c>
      <c r="U167" s="45">
        <f t="shared" si="10"/>
        <v>13000</v>
      </c>
      <c r="V167" s="32">
        <f t="shared" si="11"/>
        <v>0</v>
      </c>
      <c r="W167" s="45">
        <f>Table014[[#This Row],[THÀNH TIỀN FAST]]-Table014[[#This Row],[THÀNH TIỀN]]</f>
        <v>0</v>
      </c>
      <c r="X167" s="46" t="b">
        <f>Table014[[#This Row],[ĐG FAST]]=Table014[[#This Row],[ĐƠN GIÁ]]</f>
        <v>1</v>
      </c>
      <c r="Y167" s="47" t="b">
        <f>Table014[[#This Row],[THÀNH TIỀN FAST]]=Table014[[#This Row],[THÀNH TIỀN]]</f>
        <v>1</v>
      </c>
      <c r="Z167" s="48"/>
    </row>
    <row r="168" spans="1:26" x14ac:dyDescent="0.2">
      <c r="A168" s="49"/>
      <c r="B168" s="2" t="s">
        <v>361</v>
      </c>
      <c r="C168" s="49"/>
      <c r="D168" s="2" t="s">
        <v>518</v>
      </c>
      <c r="E168" s="49"/>
      <c r="F168" s="49"/>
      <c r="G168" s="49"/>
      <c r="H168" s="49"/>
      <c r="I168" s="2" t="s">
        <v>31</v>
      </c>
      <c r="J168" s="2" t="s">
        <v>17</v>
      </c>
      <c r="K168" s="3">
        <v>1.9</v>
      </c>
      <c r="L168" s="4">
        <v>30000</v>
      </c>
      <c r="M168" s="4">
        <f t="shared" si="8"/>
        <v>57000</v>
      </c>
      <c r="N168" s="21" t="str">
        <f>VLOOKUP(I168,'MÃ '!$A$2:$E$1048576,4,0)</f>
        <v>NL300209</v>
      </c>
      <c r="O168" s="21" t="str">
        <f>VLOOKUP(I168,'MÃ '!$A$2:$E$1048576,5,0)</f>
        <v>Khoai môn</v>
      </c>
      <c r="P168" s="21" t="str">
        <f t="shared" si="9"/>
        <v>TSG06</v>
      </c>
      <c r="Q168" s="21" t="str">
        <f>DAY(Table014[[#This Row],[NGÀY]])&amp;Table014[[#This Row],[TSG06]]&amp;Table014[[#This Row],[MÃ FAST]]</f>
        <v>8TSG06NL300209</v>
      </c>
      <c r="R168" s="21" t="str">
        <f>COUNTIF($Q$7:Q168,Q168)&amp;Q168</f>
        <v>18TSG06NL300209</v>
      </c>
      <c r="S168" s="44">
        <f>IFERROR(VLOOKUP(R168,Table1[[ct2]:[Số lượng]],13,0),0)</f>
        <v>1.9</v>
      </c>
      <c r="T168" s="45">
        <f>IFERROR(VLOOKUP(R168,Table1[[ct2]:[Giá]],14,0),Table014[[#This Row],[ĐƠN GIÁ]])</f>
        <v>30000</v>
      </c>
      <c r="U168" s="45">
        <f t="shared" si="10"/>
        <v>57000</v>
      </c>
      <c r="V168" s="32">
        <f t="shared" si="11"/>
        <v>0</v>
      </c>
      <c r="W168" s="45">
        <f>Table014[[#This Row],[THÀNH TIỀN FAST]]-Table014[[#This Row],[THÀNH TIỀN]]</f>
        <v>0</v>
      </c>
      <c r="X168" s="46" t="b">
        <f>Table014[[#This Row],[ĐG FAST]]=Table014[[#This Row],[ĐƠN GIÁ]]</f>
        <v>1</v>
      </c>
      <c r="Y168" s="47" t="b">
        <f>Table014[[#This Row],[THÀNH TIỀN FAST]]=Table014[[#This Row],[THÀNH TIỀN]]</f>
        <v>1</v>
      </c>
      <c r="Z168" s="48"/>
    </row>
    <row r="169" spans="1:26" x14ac:dyDescent="0.2">
      <c r="A169" s="49"/>
      <c r="B169" s="2" t="s">
        <v>361</v>
      </c>
      <c r="C169" s="49"/>
      <c r="D169" s="2" t="s">
        <v>518</v>
      </c>
      <c r="E169" s="49"/>
      <c r="F169" s="49"/>
      <c r="G169" s="49"/>
      <c r="H169" s="49"/>
      <c r="I169" s="2" t="s">
        <v>32</v>
      </c>
      <c r="J169" s="2" t="s">
        <v>17</v>
      </c>
      <c r="K169" s="3">
        <v>0.3</v>
      </c>
      <c r="L169" s="4">
        <v>18000</v>
      </c>
      <c r="M169" s="4">
        <f t="shared" si="8"/>
        <v>5400</v>
      </c>
      <c r="N169" s="21" t="str">
        <f>VLOOKUP(I169,'MÃ '!$A$2:$E$1048576,4,0)</f>
        <v>NL300074</v>
      </c>
      <c r="O169" s="21" t="str">
        <f>VLOOKUP(I169,'MÃ '!$A$2:$E$1048576,5,0)</f>
        <v>Lá chuối</v>
      </c>
      <c r="P169" s="21" t="str">
        <f t="shared" si="9"/>
        <v>TSG06</v>
      </c>
      <c r="Q169" s="21" t="str">
        <f>DAY(Table014[[#This Row],[NGÀY]])&amp;Table014[[#This Row],[TSG06]]&amp;Table014[[#This Row],[MÃ FAST]]</f>
        <v>8TSG06NL300074</v>
      </c>
      <c r="R169" s="21" t="str">
        <f>COUNTIF($Q$7:Q169,Q169)&amp;Q169</f>
        <v>18TSG06NL300074</v>
      </c>
      <c r="S169" s="44">
        <f>IFERROR(VLOOKUP(R169,Table1[[ct2]:[Số lượng]],13,0),0)</f>
        <v>0.3</v>
      </c>
      <c r="T169" s="45">
        <f>IFERROR(VLOOKUP(R169,Table1[[ct2]:[Giá]],14,0),Table014[[#This Row],[ĐƠN GIÁ]])</f>
        <v>18000</v>
      </c>
      <c r="U169" s="45">
        <f t="shared" si="10"/>
        <v>5400</v>
      </c>
      <c r="V169" s="32">
        <f t="shared" si="11"/>
        <v>0</v>
      </c>
      <c r="W169" s="45">
        <f>Table014[[#This Row],[THÀNH TIỀN FAST]]-Table014[[#This Row],[THÀNH TIỀN]]</f>
        <v>0</v>
      </c>
      <c r="X169" s="46" t="b">
        <f>Table014[[#This Row],[ĐG FAST]]=Table014[[#This Row],[ĐƠN GIÁ]]</f>
        <v>1</v>
      </c>
      <c r="Y169" s="47" t="b">
        <f>Table014[[#This Row],[THÀNH TIỀN FAST]]=Table014[[#This Row],[THÀNH TIỀN]]</f>
        <v>1</v>
      </c>
      <c r="Z169" s="48"/>
    </row>
    <row r="170" spans="1:26" x14ac:dyDescent="0.2">
      <c r="A170" s="49"/>
      <c r="B170" s="2" t="s">
        <v>361</v>
      </c>
      <c r="C170" s="49"/>
      <c r="D170" s="2" t="s">
        <v>518</v>
      </c>
      <c r="E170" s="49"/>
      <c r="F170" s="49"/>
      <c r="G170" s="49"/>
      <c r="H170" s="49"/>
      <c r="I170" s="2" t="s">
        <v>33</v>
      </c>
      <c r="J170" s="2" t="s">
        <v>17</v>
      </c>
      <c r="K170" s="3">
        <v>4</v>
      </c>
      <c r="L170" s="4">
        <v>22000</v>
      </c>
      <c r="M170" s="4">
        <f t="shared" si="8"/>
        <v>88000</v>
      </c>
      <c r="N170" s="21" t="str">
        <f>VLOOKUP(I170,'MÃ '!$A$2:$E$1048576,4,0)</f>
        <v>NL300084</v>
      </c>
      <c r="O170" s="21" t="str">
        <f>VLOOKUP(I170,'MÃ '!$A$2:$E$1048576,5,0)</f>
        <v>Mồng tơi nhặt</v>
      </c>
      <c r="P170" s="21" t="str">
        <f t="shared" si="9"/>
        <v>TSG06</v>
      </c>
      <c r="Q170" s="21" t="str">
        <f>DAY(Table014[[#This Row],[NGÀY]])&amp;Table014[[#This Row],[TSG06]]&amp;Table014[[#This Row],[MÃ FAST]]</f>
        <v>8TSG06NL300084</v>
      </c>
      <c r="R170" s="21" t="str">
        <f>COUNTIF($Q$7:Q170,Q170)&amp;Q170</f>
        <v>18TSG06NL300084</v>
      </c>
      <c r="S170" s="44">
        <f>IFERROR(VLOOKUP(R170,Table1[[ct2]:[Số lượng]],13,0),0)</f>
        <v>4</v>
      </c>
      <c r="T170" s="45">
        <f>IFERROR(VLOOKUP(R170,Table1[[ct2]:[Giá]],14,0),Table014[[#This Row],[ĐƠN GIÁ]])</f>
        <v>22000</v>
      </c>
      <c r="U170" s="45">
        <f t="shared" si="10"/>
        <v>88000</v>
      </c>
      <c r="V170" s="32">
        <f t="shared" si="11"/>
        <v>0</v>
      </c>
      <c r="W170" s="45">
        <f>Table014[[#This Row],[THÀNH TIỀN FAST]]-Table014[[#This Row],[THÀNH TIỀN]]</f>
        <v>0</v>
      </c>
      <c r="X170" s="46" t="b">
        <f>Table014[[#This Row],[ĐG FAST]]=Table014[[#This Row],[ĐƠN GIÁ]]</f>
        <v>1</v>
      </c>
      <c r="Y170" s="47" t="b">
        <f>Table014[[#This Row],[THÀNH TIỀN FAST]]=Table014[[#This Row],[THÀNH TIỀN]]</f>
        <v>1</v>
      </c>
      <c r="Z170" s="48"/>
    </row>
    <row r="171" spans="1:26" x14ac:dyDescent="0.2">
      <c r="A171" s="49"/>
      <c r="B171" s="2" t="s">
        <v>361</v>
      </c>
      <c r="C171" s="49"/>
      <c r="D171" s="2" t="s">
        <v>518</v>
      </c>
      <c r="E171" s="49"/>
      <c r="F171" s="49"/>
      <c r="G171" s="49"/>
      <c r="H171" s="49"/>
      <c r="I171" s="2" t="s">
        <v>34</v>
      </c>
      <c r="J171" s="2" t="s">
        <v>17</v>
      </c>
      <c r="K171" s="3">
        <v>2</v>
      </c>
      <c r="L171" s="4">
        <v>145000</v>
      </c>
      <c r="M171" s="4">
        <f t="shared" si="8"/>
        <v>290000</v>
      </c>
      <c r="N171" s="21" t="str">
        <f>VLOOKUP(I171,'MÃ '!$A$2:$E$1048576,4,0)</f>
        <v>NL300090</v>
      </c>
      <c r="O171" s="21" t="str">
        <f>VLOOKUP(I171,'MÃ '!$A$2:$E$1048576,5,0)</f>
        <v>Nấm đông cô tươi</v>
      </c>
      <c r="P171" s="21" t="str">
        <f t="shared" si="9"/>
        <v>TSG06</v>
      </c>
      <c r="Q171" s="21" t="str">
        <f>DAY(Table014[[#This Row],[NGÀY]])&amp;Table014[[#This Row],[TSG06]]&amp;Table014[[#This Row],[MÃ FAST]]</f>
        <v>8TSG06NL300090</v>
      </c>
      <c r="R171" s="21" t="str">
        <f>COUNTIF($Q$7:Q171,Q171)&amp;Q171</f>
        <v>18TSG06NL300090</v>
      </c>
      <c r="S171" s="44">
        <f>IFERROR(VLOOKUP(R171,Table1[[ct2]:[Số lượng]],13,0),0)</f>
        <v>2</v>
      </c>
      <c r="T171" s="45">
        <f>IFERROR(VLOOKUP(R171,Table1[[ct2]:[Giá]],14,0),Table014[[#This Row],[ĐƠN GIÁ]])</f>
        <v>145000</v>
      </c>
      <c r="U171" s="45">
        <f t="shared" si="10"/>
        <v>290000</v>
      </c>
      <c r="V171" s="32">
        <f t="shared" si="11"/>
        <v>0</v>
      </c>
      <c r="W171" s="45">
        <f>Table014[[#This Row],[THÀNH TIỀN FAST]]-Table014[[#This Row],[THÀNH TIỀN]]</f>
        <v>0</v>
      </c>
      <c r="X171" s="46" t="b">
        <f>Table014[[#This Row],[ĐG FAST]]=Table014[[#This Row],[ĐƠN GIÁ]]</f>
        <v>1</v>
      </c>
      <c r="Y171" s="47" t="b">
        <f>Table014[[#This Row],[THÀNH TIỀN FAST]]=Table014[[#This Row],[THÀNH TIỀN]]</f>
        <v>1</v>
      </c>
      <c r="Z171" s="48"/>
    </row>
    <row r="172" spans="1:26" x14ac:dyDescent="0.2">
      <c r="A172" s="49"/>
      <c r="B172" s="2" t="s">
        <v>361</v>
      </c>
      <c r="C172" s="49"/>
      <c r="D172" s="2" t="s">
        <v>518</v>
      </c>
      <c r="E172" s="49"/>
      <c r="F172" s="49"/>
      <c r="G172" s="49"/>
      <c r="H172" s="49"/>
      <c r="I172" s="2" t="s">
        <v>35</v>
      </c>
      <c r="J172" s="2" t="s">
        <v>17</v>
      </c>
      <c r="K172" s="3">
        <v>3</v>
      </c>
      <c r="L172" s="4">
        <v>47000</v>
      </c>
      <c r="M172" s="4">
        <f t="shared" si="8"/>
        <v>141000</v>
      </c>
      <c r="N172" s="21" t="str">
        <f>VLOOKUP(I172,'MÃ '!$A$2:$E$1048576,4,0)</f>
        <v>NL300091</v>
      </c>
      <c r="O172" s="21" t="str">
        <f>VLOOKUP(I172,'MÃ '!$A$2:$E$1048576,5,0)</f>
        <v>Nấm đùi gà</v>
      </c>
      <c r="P172" s="21" t="str">
        <f t="shared" si="9"/>
        <v>TSG06</v>
      </c>
      <c r="Q172" s="21" t="str">
        <f>DAY(Table014[[#This Row],[NGÀY]])&amp;Table014[[#This Row],[TSG06]]&amp;Table014[[#This Row],[MÃ FAST]]</f>
        <v>8TSG06NL300091</v>
      </c>
      <c r="R172" s="21" t="str">
        <f>COUNTIF($Q$7:Q172,Q172)&amp;Q172</f>
        <v>18TSG06NL300091</v>
      </c>
      <c r="S172" s="44">
        <f>IFERROR(VLOOKUP(R172,Table1[[ct2]:[Số lượng]],13,0),0)</f>
        <v>3</v>
      </c>
      <c r="T172" s="45">
        <f>IFERROR(VLOOKUP(R172,Table1[[ct2]:[Giá]],14,0),Table014[[#This Row],[ĐƠN GIÁ]])</f>
        <v>47000</v>
      </c>
      <c r="U172" s="45">
        <f t="shared" si="10"/>
        <v>141000</v>
      </c>
      <c r="V172" s="32">
        <f t="shared" si="11"/>
        <v>0</v>
      </c>
      <c r="W172" s="45">
        <f>Table014[[#This Row],[THÀNH TIỀN FAST]]-Table014[[#This Row],[THÀNH TIỀN]]</f>
        <v>0</v>
      </c>
      <c r="X172" s="46" t="b">
        <f>Table014[[#This Row],[ĐG FAST]]=Table014[[#This Row],[ĐƠN GIÁ]]</f>
        <v>1</v>
      </c>
      <c r="Y172" s="47" t="b">
        <f>Table014[[#This Row],[THÀNH TIỀN FAST]]=Table014[[#This Row],[THÀNH TIỀN]]</f>
        <v>1</v>
      </c>
      <c r="Z172" s="48"/>
    </row>
    <row r="173" spans="1:26" x14ac:dyDescent="0.2">
      <c r="A173" s="49"/>
      <c r="B173" s="2" t="s">
        <v>361</v>
      </c>
      <c r="C173" s="49"/>
      <c r="D173" s="2" t="s">
        <v>518</v>
      </c>
      <c r="E173" s="49"/>
      <c r="F173" s="49"/>
      <c r="G173" s="49"/>
      <c r="H173" s="49"/>
      <c r="I173" s="2" t="s">
        <v>50</v>
      </c>
      <c r="J173" s="2" t="s">
        <v>17</v>
      </c>
      <c r="K173" s="3">
        <v>3.1</v>
      </c>
      <c r="L173" s="4">
        <v>45000</v>
      </c>
      <c r="M173" s="4">
        <f t="shared" si="8"/>
        <v>139500</v>
      </c>
      <c r="N173" s="21" t="str">
        <f>VLOOKUP(I173,'MÃ '!$A$2:$E$1048576,4,0)</f>
        <v>NL300096</v>
      </c>
      <c r="O173" s="21" t="str">
        <f>VLOOKUP(I173,'MÃ '!$A$2:$E$1048576,5,0)</f>
        <v>Nấm kim châm tươi</v>
      </c>
      <c r="P173" s="21" t="str">
        <f t="shared" si="9"/>
        <v>TSG06</v>
      </c>
      <c r="Q173" s="21" t="str">
        <f>DAY(Table014[[#This Row],[NGÀY]])&amp;Table014[[#This Row],[TSG06]]&amp;Table014[[#This Row],[MÃ FAST]]</f>
        <v>8TSG06NL300096</v>
      </c>
      <c r="R173" s="21" t="str">
        <f>COUNTIF($Q$7:Q173,Q173)&amp;Q173</f>
        <v>18TSG06NL300096</v>
      </c>
      <c r="S173" s="44">
        <f>IFERROR(VLOOKUP(R173,Table1[[ct2]:[Số lượng]],13,0),0)</f>
        <v>3.1</v>
      </c>
      <c r="T173" s="45">
        <f>IFERROR(VLOOKUP(R173,Table1[[ct2]:[Giá]],14,0),Table014[[#This Row],[ĐƠN GIÁ]])</f>
        <v>45000</v>
      </c>
      <c r="U173" s="45">
        <f t="shared" si="10"/>
        <v>139500</v>
      </c>
      <c r="V173" s="32">
        <f t="shared" si="11"/>
        <v>0</v>
      </c>
      <c r="W173" s="45">
        <f>Table014[[#This Row],[THÀNH TIỀN FAST]]-Table014[[#This Row],[THÀNH TIỀN]]</f>
        <v>0</v>
      </c>
      <c r="X173" s="46" t="b">
        <f>Table014[[#This Row],[ĐG FAST]]=Table014[[#This Row],[ĐƠN GIÁ]]</f>
        <v>1</v>
      </c>
      <c r="Y173" s="47" t="b">
        <f>Table014[[#This Row],[THÀNH TIỀN FAST]]=Table014[[#This Row],[THÀNH TIỀN]]</f>
        <v>1</v>
      </c>
      <c r="Z173" s="48"/>
    </row>
    <row r="174" spans="1:26" x14ac:dyDescent="0.2">
      <c r="A174" s="49"/>
      <c r="B174" s="2" t="s">
        <v>361</v>
      </c>
      <c r="C174" s="49"/>
      <c r="D174" s="2" t="s">
        <v>518</v>
      </c>
      <c r="E174" s="49"/>
      <c r="F174" s="49"/>
      <c r="G174" s="49"/>
      <c r="H174" s="49"/>
      <c r="I174" s="2" t="s">
        <v>38</v>
      </c>
      <c r="J174" s="2" t="s">
        <v>17</v>
      </c>
      <c r="K174" s="3">
        <v>3</v>
      </c>
      <c r="L174" s="4">
        <v>95000</v>
      </c>
      <c r="M174" s="4">
        <f t="shared" si="8"/>
        <v>285000</v>
      </c>
      <c r="N174" s="21" t="str">
        <f>VLOOKUP(I174,'MÃ '!$A$2:$E$1048576,4,0)</f>
        <v>NL300098</v>
      </c>
      <c r="O174" s="21" t="str">
        <f>VLOOKUP(I174,'MÃ '!$A$2:$E$1048576,5,0)</f>
        <v>Nấm Linh Chi trắng</v>
      </c>
      <c r="P174" s="21" t="str">
        <f t="shared" si="9"/>
        <v>TSG06</v>
      </c>
      <c r="Q174" s="21" t="str">
        <f>DAY(Table014[[#This Row],[NGÀY]])&amp;Table014[[#This Row],[TSG06]]&amp;Table014[[#This Row],[MÃ FAST]]</f>
        <v>8TSG06NL300098</v>
      </c>
      <c r="R174" s="21" t="str">
        <f>COUNTIF($Q$7:Q174,Q174)&amp;Q174</f>
        <v>18TSG06NL300098</v>
      </c>
      <c r="S174" s="44">
        <f>IFERROR(VLOOKUP(R174,Table1[[ct2]:[Số lượng]],13,0),0)</f>
        <v>3</v>
      </c>
      <c r="T174" s="45">
        <f>IFERROR(VLOOKUP(R174,Table1[[ct2]:[Giá]],14,0),Table014[[#This Row],[ĐƠN GIÁ]])</f>
        <v>95000</v>
      </c>
      <c r="U174" s="45">
        <f t="shared" si="10"/>
        <v>285000</v>
      </c>
      <c r="V174" s="32">
        <f t="shared" si="11"/>
        <v>0</v>
      </c>
      <c r="W174" s="45">
        <f>Table014[[#This Row],[THÀNH TIỀN FAST]]-Table014[[#This Row],[THÀNH TIỀN]]</f>
        <v>0</v>
      </c>
      <c r="X174" s="46" t="b">
        <f>Table014[[#This Row],[ĐG FAST]]=Table014[[#This Row],[ĐƠN GIÁ]]</f>
        <v>1</v>
      </c>
      <c r="Y174" s="47" t="b">
        <f>Table014[[#This Row],[THÀNH TIỀN FAST]]=Table014[[#This Row],[THÀNH TIỀN]]</f>
        <v>1</v>
      </c>
      <c r="Z174" s="48"/>
    </row>
    <row r="175" spans="1:26" x14ac:dyDescent="0.2">
      <c r="A175" s="49"/>
      <c r="B175" s="2" t="s">
        <v>361</v>
      </c>
      <c r="C175" s="49"/>
      <c r="D175" s="2" t="s">
        <v>518</v>
      </c>
      <c r="E175" s="49"/>
      <c r="F175" s="49"/>
      <c r="G175" s="49"/>
      <c r="H175" s="49"/>
      <c r="I175" s="2" t="s">
        <v>39</v>
      </c>
      <c r="J175" s="2" t="s">
        <v>17</v>
      </c>
      <c r="K175" s="3">
        <v>1.5</v>
      </c>
      <c r="L175" s="4">
        <v>45000</v>
      </c>
      <c r="M175" s="4">
        <f t="shared" si="8"/>
        <v>67500</v>
      </c>
      <c r="N175" s="21" t="str">
        <f>VLOOKUP(I175,'MÃ '!$A$2:$E$1048576,4,0)</f>
        <v>NL300085</v>
      </c>
      <c r="O175" s="21" t="str">
        <f>VLOOKUP(I175,'MÃ '!$A$2:$E$1048576,5,0)</f>
        <v>Mùi ta ( Ngò rí )</v>
      </c>
      <c r="P175" s="21" t="str">
        <f t="shared" si="9"/>
        <v>TSG06</v>
      </c>
      <c r="Q175" s="21" t="str">
        <f>DAY(Table014[[#This Row],[NGÀY]])&amp;Table014[[#This Row],[TSG06]]&amp;Table014[[#This Row],[MÃ FAST]]</f>
        <v>8TSG06NL300085</v>
      </c>
      <c r="R175" s="21" t="str">
        <f>COUNTIF($Q$7:Q175,Q175)&amp;Q175</f>
        <v>18TSG06NL300085</v>
      </c>
      <c r="S175" s="44">
        <f>IFERROR(VLOOKUP(R175,Table1[[ct2]:[Số lượng]],13,0),0)</f>
        <v>1.5</v>
      </c>
      <c r="T175" s="45">
        <f>IFERROR(VLOOKUP(R175,Table1[[ct2]:[Giá]],14,0),Table014[[#This Row],[ĐƠN GIÁ]])</f>
        <v>45000</v>
      </c>
      <c r="U175" s="45">
        <f t="shared" si="10"/>
        <v>67500</v>
      </c>
      <c r="V175" s="32">
        <f t="shared" si="11"/>
        <v>0</v>
      </c>
      <c r="W175" s="45">
        <f>Table014[[#This Row],[THÀNH TIỀN FAST]]-Table014[[#This Row],[THÀNH TIỀN]]</f>
        <v>0</v>
      </c>
      <c r="X175" s="46" t="b">
        <f>Table014[[#This Row],[ĐG FAST]]=Table014[[#This Row],[ĐƠN GIÁ]]</f>
        <v>1</v>
      </c>
      <c r="Y175" s="47" t="b">
        <f>Table014[[#This Row],[THÀNH TIỀN FAST]]=Table014[[#This Row],[THÀNH TIỀN]]</f>
        <v>1</v>
      </c>
      <c r="Z175" s="48"/>
    </row>
    <row r="176" spans="1:26" x14ac:dyDescent="0.2">
      <c r="A176" s="49"/>
      <c r="B176" s="2" t="s">
        <v>361</v>
      </c>
      <c r="C176" s="49"/>
      <c r="D176" s="2" t="s">
        <v>518</v>
      </c>
      <c r="E176" s="49"/>
      <c r="F176" s="49"/>
      <c r="G176" s="49"/>
      <c r="H176" s="49"/>
      <c r="I176" s="2" t="s">
        <v>40</v>
      </c>
      <c r="J176" s="2" t="s">
        <v>17</v>
      </c>
      <c r="K176" s="3">
        <v>1.5</v>
      </c>
      <c r="L176" s="4">
        <v>145000</v>
      </c>
      <c r="M176" s="4">
        <f t="shared" si="8"/>
        <v>217500</v>
      </c>
      <c r="N176" s="21" t="str">
        <f>VLOOKUP(I176,'MÃ '!$A$2:$E$1048576,4,0)</f>
        <v>NL300113</v>
      </c>
      <c r="O176" s="21" t="str">
        <f>VLOOKUP(I176,'MÃ '!$A$2:$E$1048576,5,0)</f>
        <v>Ớt hiểm đỏ</v>
      </c>
      <c r="P176" s="21" t="str">
        <f t="shared" si="9"/>
        <v>TSG06</v>
      </c>
      <c r="Q176" s="21" t="str">
        <f>DAY(Table014[[#This Row],[NGÀY]])&amp;Table014[[#This Row],[TSG06]]&amp;Table014[[#This Row],[MÃ FAST]]</f>
        <v>8TSG06NL300113</v>
      </c>
      <c r="R176" s="21" t="str">
        <f>COUNTIF($Q$7:Q176,Q176)&amp;Q176</f>
        <v>18TSG06NL300113</v>
      </c>
      <c r="S176" s="44">
        <f>IFERROR(VLOOKUP(R176,Table1[[ct2]:[Số lượng]],13,0),0)</f>
        <v>1.5</v>
      </c>
      <c r="T176" s="45">
        <f>IFERROR(VLOOKUP(R176,Table1[[ct2]:[Giá]],14,0),Table014[[#This Row],[ĐƠN GIÁ]])</f>
        <v>145000</v>
      </c>
      <c r="U176" s="45">
        <f t="shared" si="10"/>
        <v>217500</v>
      </c>
      <c r="V176" s="32">
        <f t="shared" si="11"/>
        <v>0</v>
      </c>
      <c r="W176" s="45">
        <f>Table014[[#This Row],[THÀNH TIỀN FAST]]-Table014[[#This Row],[THÀNH TIỀN]]</f>
        <v>0</v>
      </c>
      <c r="X176" s="46" t="b">
        <f>Table014[[#This Row],[ĐG FAST]]=Table014[[#This Row],[ĐƠN GIÁ]]</f>
        <v>1</v>
      </c>
      <c r="Y176" s="47" t="b">
        <f>Table014[[#This Row],[THÀNH TIỀN FAST]]=Table014[[#This Row],[THÀNH TIỀN]]</f>
        <v>1</v>
      </c>
      <c r="Z176" s="48"/>
    </row>
    <row r="177" spans="1:26" x14ac:dyDescent="0.2">
      <c r="A177" s="49"/>
      <c r="B177" s="2" t="s">
        <v>361</v>
      </c>
      <c r="C177" s="49"/>
      <c r="D177" s="2" t="s">
        <v>518</v>
      </c>
      <c r="E177" s="49"/>
      <c r="F177" s="49"/>
      <c r="G177" s="49"/>
      <c r="H177" s="49"/>
      <c r="I177" s="2" t="s">
        <v>41</v>
      </c>
      <c r="J177" s="2" t="s">
        <v>17</v>
      </c>
      <c r="K177" s="3">
        <v>7</v>
      </c>
      <c r="L177" s="4">
        <v>21000</v>
      </c>
      <c r="M177" s="4">
        <f t="shared" si="8"/>
        <v>147000</v>
      </c>
      <c r="N177" s="21" t="str">
        <f>VLOOKUP(I177,'MÃ '!$A$2:$E$1048576,4,0)</f>
        <v>NL300119</v>
      </c>
      <c r="O177" s="21" t="str">
        <f>VLOOKUP(I177,'MÃ '!$A$2:$E$1048576,5,0)</f>
        <v>Quất ( Tắc trái )</v>
      </c>
      <c r="P177" s="21" t="str">
        <f t="shared" si="9"/>
        <v>TSG06</v>
      </c>
      <c r="Q177" s="21" t="str">
        <f>DAY(Table014[[#This Row],[NGÀY]])&amp;Table014[[#This Row],[TSG06]]&amp;Table014[[#This Row],[MÃ FAST]]</f>
        <v>8TSG06NL300119</v>
      </c>
      <c r="R177" s="21" t="str">
        <f>COUNTIF($Q$7:Q177,Q177)&amp;Q177</f>
        <v>18TSG06NL300119</v>
      </c>
      <c r="S177" s="44">
        <f>IFERROR(VLOOKUP(R177,Table1[[ct2]:[Số lượng]],13,0),0)</f>
        <v>7</v>
      </c>
      <c r="T177" s="45">
        <f>IFERROR(VLOOKUP(R177,Table1[[ct2]:[Giá]],14,0),Table014[[#This Row],[ĐƠN GIÁ]])</f>
        <v>21000</v>
      </c>
      <c r="U177" s="45">
        <f t="shared" si="10"/>
        <v>147000</v>
      </c>
      <c r="V177" s="32">
        <f t="shared" si="11"/>
        <v>0</v>
      </c>
      <c r="W177" s="45">
        <f>Table014[[#This Row],[THÀNH TIỀN FAST]]-Table014[[#This Row],[THÀNH TIỀN]]</f>
        <v>0</v>
      </c>
      <c r="X177" s="46" t="b">
        <f>Table014[[#This Row],[ĐG FAST]]=Table014[[#This Row],[ĐƠN GIÁ]]</f>
        <v>1</v>
      </c>
      <c r="Y177" s="47" t="b">
        <f>Table014[[#This Row],[THÀNH TIỀN FAST]]=Table014[[#This Row],[THÀNH TIỀN]]</f>
        <v>1</v>
      </c>
      <c r="Z177" s="48"/>
    </row>
    <row r="178" spans="1:26" x14ac:dyDescent="0.2">
      <c r="A178" s="49"/>
      <c r="B178" s="2" t="s">
        <v>361</v>
      </c>
      <c r="C178" s="49"/>
      <c r="D178" s="2" t="s">
        <v>518</v>
      </c>
      <c r="E178" s="49"/>
      <c r="F178" s="49"/>
      <c r="G178" s="49"/>
      <c r="H178" s="49"/>
      <c r="I178" s="2" t="s">
        <v>42</v>
      </c>
      <c r="J178" s="2" t="s">
        <v>17</v>
      </c>
      <c r="K178" s="3">
        <v>4</v>
      </c>
      <c r="L178" s="4">
        <v>38000</v>
      </c>
      <c r="M178" s="4">
        <f t="shared" si="8"/>
        <v>152000</v>
      </c>
      <c r="N178" s="21" t="str">
        <f>VLOOKUP(I178,'MÃ '!$A$2:$E$1048576,4,0)</f>
        <v>NL300018</v>
      </c>
      <c r="O178" s="21" t="str">
        <f>VLOOKUP(I178,'MÃ '!$A$2:$E$1048576,5,0)</f>
        <v>Cải cúc</v>
      </c>
      <c r="P178" s="21" t="str">
        <f t="shared" si="9"/>
        <v>TSG06</v>
      </c>
      <c r="Q178" s="21" t="str">
        <f>DAY(Table014[[#This Row],[NGÀY]])&amp;Table014[[#This Row],[TSG06]]&amp;Table014[[#This Row],[MÃ FAST]]</f>
        <v>8TSG06NL300018</v>
      </c>
      <c r="R178" s="21" t="str">
        <f>COUNTIF($Q$7:Q178,Q178)&amp;Q178</f>
        <v>18TSG06NL300018</v>
      </c>
      <c r="S178" s="44">
        <f>IFERROR(VLOOKUP(R178,Table1[[ct2]:[Số lượng]],13,0),0)</f>
        <v>4</v>
      </c>
      <c r="T178" s="45">
        <f>IFERROR(VLOOKUP(R178,Table1[[ct2]:[Giá]],14,0),Table014[[#This Row],[ĐƠN GIÁ]])</f>
        <v>38000</v>
      </c>
      <c r="U178" s="45">
        <f t="shared" si="10"/>
        <v>152000</v>
      </c>
      <c r="V178" s="32">
        <f t="shared" si="11"/>
        <v>0</v>
      </c>
      <c r="W178" s="45">
        <f>Table014[[#This Row],[THÀNH TIỀN FAST]]-Table014[[#This Row],[THÀNH TIỀN]]</f>
        <v>0</v>
      </c>
      <c r="X178" s="46" t="b">
        <f>Table014[[#This Row],[ĐG FAST]]=Table014[[#This Row],[ĐƠN GIÁ]]</f>
        <v>1</v>
      </c>
      <c r="Y178" s="47" t="b">
        <f>Table014[[#This Row],[THÀNH TIỀN FAST]]=Table014[[#This Row],[THÀNH TIỀN]]</f>
        <v>1</v>
      </c>
      <c r="Z178" s="48"/>
    </row>
    <row r="179" spans="1:26" x14ac:dyDescent="0.2">
      <c r="A179" s="49"/>
      <c r="B179" s="2" t="s">
        <v>361</v>
      </c>
      <c r="C179" s="49"/>
      <c r="D179" s="2" t="s">
        <v>518</v>
      </c>
      <c r="E179" s="49"/>
      <c r="F179" s="49"/>
      <c r="G179" s="49"/>
      <c r="H179" s="49"/>
      <c r="I179" s="2" t="s">
        <v>43</v>
      </c>
      <c r="J179" s="2" t="s">
        <v>17</v>
      </c>
      <c r="K179" s="3">
        <v>2</v>
      </c>
      <c r="L179" s="4">
        <v>50000</v>
      </c>
      <c r="M179" s="4">
        <f t="shared" si="8"/>
        <v>100000</v>
      </c>
      <c r="N179" s="21" t="str">
        <f>VLOOKUP(I179,'MÃ '!$A$2:$E$1048576,4,0)</f>
        <v>NL300142</v>
      </c>
      <c r="O179" s="21" t="str">
        <f>VLOOKUP(I179,'MÃ '!$A$2:$E$1048576,5,0)</f>
        <v>Tỏi bóc</v>
      </c>
      <c r="P179" s="21" t="str">
        <f t="shared" si="9"/>
        <v>TSG06</v>
      </c>
      <c r="Q179" s="21" t="str">
        <f>DAY(Table014[[#This Row],[NGÀY]])&amp;Table014[[#This Row],[TSG06]]&amp;Table014[[#This Row],[MÃ FAST]]</f>
        <v>8TSG06NL300142</v>
      </c>
      <c r="R179" s="21" t="str">
        <f>COUNTIF($Q$7:Q179,Q179)&amp;Q179</f>
        <v>18TSG06NL300142</v>
      </c>
      <c r="S179" s="44">
        <f>IFERROR(VLOOKUP(R179,Table1[[ct2]:[Số lượng]],13,0),0)</f>
        <v>2</v>
      </c>
      <c r="T179" s="45">
        <f>IFERROR(VLOOKUP(R179,Table1[[ct2]:[Giá]],14,0),Table014[[#This Row],[ĐƠN GIÁ]])</f>
        <v>50000</v>
      </c>
      <c r="U179" s="45">
        <f t="shared" si="10"/>
        <v>100000</v>
      </c>
      <c r="V179" s="32">
        <f t="shared" si="11"/>
        <v>0</v>
      </c>
      <c r="W179" s="45">
        <f>Table014[[#This Row],[THÀNH TIỀN FAST]]-Table014[[#This Row],[THÀNH TIỀN]]</f>
        <v>0</v>
      </c>
      <c r="X179" s="46" t="b">
        <f>Table014[[#This Row],[ĐG FAST]]=Table014[[#This Row],[ĐƠN GIÁ]]</f>
        <v>1</v>
      </c>
      <c r="Y179" s="47" t="b">
        <f>Table014[[#This Row],[THÀNH TIỀN FAST]]=Table014[[#This Row],[THÀNH TIỀN]]</f>
        <v>1</v>
      </c>
      <c r="Z179" s="48"/>
    </row>
    <row r="180" spans="1:26" x14ac:dyDescent="0.2">
      <c r="A180" s="49"/>
      <c r="B180" s="2" t="s">
        <v>361</v>
      </c>
      <c r="C180" s="49"/>
      <c r="D180" s="2" t="s">
        <v>518</v>
      </c>
      <c r="E180" s="49"/>
      <c r="F180" s="49"/>
      <c r="G180" s="49"/>
      <c r="H180" s="49"/>
      <c r="I180" s="2" t="s">
        <v>44</v>
      </c>
      <c r="J180" s="2" t="s">
        <v>17</v>
      </c>
      <c r="K180" s="3">
        <v>4.5</v>
      </c>
      <c r="L180" s="4">
        <v>62000</v>
      </c>
      <c r="M180" s="4">
        <f t="shared" si="8"/>
        <v>279000</v>
      </c>
      <c r="N180" s="21" t="str">
        <f>VLOOKUP(I180,'MÃ '!$A$2:$E$1048576,4,0)</f>
        <v>NL300147</v>
      </c>
      <c r="O180" s="21" t="str">
        <f>VLOOKUP(I180,'MÃ '!$A$2:$E$1048576,5,0)</f>
        <v>Xà lách Roman</v>
      </c>
      <c r="P180" s="21" t="str">
        <f t="shared" si="9"/>
        <v>TSG06</v>
      </c>
      <c r="Q180" s="21" t="str">
        <f>DAY(Table014[[#This Row],[NGÀY]])&amp;Table014[[#This Row],[TSG06]]&amp;Table014[[#This Row],[MÃ FAST]]</f>
        <v>8TSG06NL300147</v>
      </c>
      <c r="R180" s="21" t="str">
        <f>COUNTIF($Q$7:Q180,Q180)&amp;Q180</f>
        <v>18TSG06NL300147</v>
      </c>
      <c r="S180" s="44">
        <f>IFERROR(VLOOKUP(R180,Table1[[ct2]:[Số lượng]],13,0),0)</f>
        <v>4.5</v>
      </c>
      <c r="T180" s="45">
        <f>IFERROR(VLOOKUP(R180,Table1[[ct2]:[Giá]],14,0),Table014[[#This Row],[ĐƠN GIÁ]])</f>
        <v>62000</v>
      </c>
      <c r="U180" s="45">
        <f t="shared" si="10"/>
        <v>279000</v>
      </c>
      <c r="V180" s="32">
        <f t="shared" si="11"/>
        <v>0</v>
      </c>
      <c r="W180" s="45">
        <f>Table014[[#This Row],[THÀNH TIỀN FAST]]-Table014[[#This Row],[THÀNH TIỀN]]</f>
        <v>0</v>
      </c>
      <c r="X180" s="46" t="b">
        <f>Table014[[#This Row],[ĐG FAST]]=Table014[[#This Row],[ĐƠN GIÁ]]</f>
        <v>1</v>
      </c>
      <c r="Y180" s="47" t="b">
        <f>Table014[[#This Row],[THÀNH TIỀN FAST]]=Table014[[#This Row],[THÀNH TIỀN]]</f>
        <v>1</v>
      </c>
      <c r="Z180" s="48"/>
    </row>
    <row r="181" spans="1:26" x14ac:dyDescent="0.2">
      <c r="A181" s="49"/>
      <c r="B181" s="2" t="s">
        <v>362</v>
      </c>
      <c r="C181" s="49"/>
      <c r="D181" s="2" t="s">
        <v>518</v>
      </c>
      <c r="E181" s="49"/>
      <c r="F181" s="49"/>
      <c r="G181" s="49"/>
      <c r="H181" s="49"/>
      <c r="I181" s="2" t="s">
        <v>18</v>
      </c>
      <c r="J181" s="2" t="s">
        <v>17</v>
      </c>
      <c r="K181" s="3">
        <v>2.2000000000000002</v>
      </c>
      <c r="L181" s="4">
        <v>45000</v>
      </c>
      <c r="M181" s="4">
        <f t="shared" si="8"/>
        <v>99000.000000000015</v>
      </c>
      <c r="N181" s="21" t="str">
        <f>VLOOKUP(I181,'MÃ '!$A$2:$E$1048576,4,0)</f>
        <v>NL300203</v>
      </c>
      <c r="O181" s="21" t="str">
        <f>VLOOKUP(I181,'MÃ '!$A$2:$E$1048576,5,0)</f>
        <v>Cải bó xôi</v>
      </c>
      <c r="P181" s="21" t="str">
        <f t="shared" si="9"/>
        <v>TSG06</v>
      </c>
      <c r="Q181" s="21" t="str">
        <f>DAY(Table014[[#This Row],[NGÀY]])&amp;Table014[[#This Row],[TSG06]]&amp;Table014[[#This Row],[MÃ FAST]]</f>
        <v>9TSG06NL300203</v>
      </c>
      <c r="R181" s="21" t="str">
        <f>COUNTIF($Q$7:Q181,Q181)&amp;Q181</f>
        <v>19TSG06NL300203</v>
      </c>
      <c r="S181" s="44">
        <f>IFERROR(VLOOKUP(R181,Table1[[ct2]:[Số lượng]],13,0),0)</f>
        <v>2.2000000000000002</v>
      </c>
      <c r="T181" s="45">
        <f>IFERROR(VLOOKUP(R181,Table1[[ct2]:[Giá]],14,0),Table014[[#This Row],[ĐƠN GIÁ]])</f>
        <v>45000</v>
      </c>
      <c r="U181" s="45">
        <f t="shared" si="10"/>
        <v>99000.000000000015</v>
      </c>
      <c r="V181" s="32">
        <f t="shared" si="11"/>
        <v>0</v>
      </c>
      <c r="W181" s="45">
        <f>Table014[[#This Row],[THÀNH TIỀN FAST]]-Table014[[#This Row],[THÀNH TIỀN]]</f>
        <v>0</v>
      </c>
      <c r="X181" s="46" t="b">
        <f>Table014[[#This Row],[ĐG FAST]]=Table014[[#This Row],[ĐƠN GIÁ]]</f>
        <v>1</v>
      </c>
      <c r="Y181" s="47" t="b">
        <f>Table014[[#This Row],[THÀNH TIỀN FAST]]=Table014[[#This Row],[THÀNH TIỀN]]</f>
        <v>1</v>
      </c>
      <c r="Z181" s="48"/>
    </row>
    <row r="182" spans="1:26" x14ac:dyDescent="0.2">
      <c r="A182" s="49"/>
      <c r="B182" s="2" t="s">
        <v>362</v>
      </c>
      <c r="C182" s="49"/>
      <c r="D182" s="2" t="s">
        <v>518</v>
      </c>
      <c r="E182" s="49"/>
      <c r="F182" s="49"/>
      <c r="G182" s="49"/>
      <c r="H182" s="49"/>
      <c r="I182" s="2" t="s">
        <v>20</v>
      </c>
      <c r="J182" s="2" t="s">
        <v>17</v>
      </c>
      <c r="K182" s="3">
        <v>4.5</v>
      </c>
      <c r="L182" s="4">
        <v>18000</v>
      </c>
      <c r="M182" s="4">
        <f t="shared" si="8"/>
        <v>81000</v>
      </c>
      <c r="N182" s="21" t="str">
        <f>VLOOKUP(I182,'MÃ '!$A$2:$E$1048576,4,0)</f>
        <v>NL300022</v>
      </c>
      <c r="O182" s="21" t="str">
        <f>VLOOKUP(I182,'MÃ '!$A$2:$E$1048576,5,0)</f>
        <v>Cải thảo</v>
      </c>
      <c r="P182" s="21" t="str">
        <f t="shared" si="9"/>
        <v>TSG06</v>
      </c>
      <c r="Q182" s="21" t="str">
        <f>DAY(Table014[[#This Row],[NGÀY]])&amp;Table014[[#This Row],[TSG06]]&amp;Table014[[#This Row],[MÃ FAST]]</f>
        <v>9TSG06NL300022</v>
      </c>
      <c r="R182" s="21" t="str">
        <f>COUNTIF($Q$7:Q182,Q182)&amp;Q182</f>
        <v>19TSG06NL300022</v>
      </c>
      <c r="S182" s="44">
        <f>IFERROR(VLOOKUP(R182,Table1[[ct2]:[Số lượng]],13,0),0)</f>
        <v>4.5</v>
      </c>
      <c r="T182" s="45">
        <f>IFERROR(VLOOKUP(R182,Table1[[ct2]:[Giá]],14,0),Table014[[#This Row],[ĐƠN GIÁ]])</f>
        <v>18000</v>
      </c>
      <c r="U182" s="45">
        <f t="shared" si="10"/>
        <v>81000</v>
      </c>
      <c r="V182" s="32">
        <f t="shared" si="11"/>
        <v>0</v>
      </c>
      <c r="W182" s="45">
        <f>Table014[[#This Row],[THÀNH TIỀN FAST]]-Table014[[#This Row],[THÀNH TIỀN]]</f>
        <v>0</v>
      </c>
      <c r="X182" s="46" t="b">
        <f>Table014[[#This Row],[ĐG FAST]]=Table014[[#This Row],[ĐƠN GIÁ]]</f>
        <v>1</v>
      </c>
      <c r="Y182" s="47" t="b">
        <f>Table014[[#This Row],[THÀNH TIỀN FAST]]=Table014[[#This Row],[THÀNH TIỀN]]</f>
        <v>1</v>
      </c>
      <c r="Z182" s="48"/>
    </row>
    <row r="183" spans="1:26" x14ac:dyDescent="0.2">
      <c r="A183" s="49"/>
      <c r="B183" s="2" t="s">
        <v>362</v>
      </c>
      <c r="C183" s="49"/>
      <c r="D183" s="2" t="s">
        <v>518</v>
      </c>
      <c r="E183" s="49"/>
      <c r="F183" s="49"/>
      <c r="G183" s="49"/>
      <c r="H183" s="49"/>
      <c r="I183" s="2" t="s">
        <v>24</v>
      </c>
      <c r="J183" s="2" t="s">
        <v>17</v>
      </c>
      <c r="K183" s="3">
        <v>1</v>
      </c>
      <c r="L183" s="4">
        <v>47000</v>
      </c>
      <c r="M183" s="4">
        <f t="shared" si="8"/>
        <v>47000</v>
      </c>
      <c r="N183" s="21" t="str">
        <f>VLOOKUP(I183,'MÃ '!$A$2:$E$1048576,4,0)</f>
        <v>NL300036</v>
      </c>
      <c r="O183" s="21" t="str">
        <f>VLOOKUP(I183,'MÃ '!$A$2:$E$1048576,5,0)</f>
        <v>Củ sen</v>
      </c>
      <c r="P183" s="21" t="str">
        <f t="shared" si="9"/>
        <v>TSG06</v>
      </c>
      <c r="Q183" s="21" t="str">
        <f>DAY(Table014[[#This Row],[NGÀY]])&amp;Table014[[#This Row],[TSG06]]&amp;Table014[[#This Row],[MÃ FAST]]</f>
        <v>9TSG06NL300036</v>
      </c>
      <c r="R183" s="21" t="str">
        <f>COUNTIF($Q$7:Q183,Q183)&amp;Q183</f>
        <v>19TSG06NL300036</v>
      </c>
      <c r="S183" s="44">
        <f>IFERROR(VLOOKUP(R183,Table1[[ct2]:[Số lượng]],13,0),0)</f>
        <v>1</v>
      </c>
      <c r="T183" s="45">
        <f>IFERROR(VLOOKUP(R183,Table1[[ct2]:[Giá]],14,0),Table014[[#This Row],[ĐƠN GIÁ]])</f>
        <v>47000</v>
      </c>
      <c r="U183" s="45">
        <f t="shared" si="10"/>
        <v>47000</v>
      </c>
      <c r="V183" s="32">
        <f t="shared" si="11"/>
        <v>0</v>
      </c>
      <c r="W183" s="45">
        <f>Table014[[#This Row],[THÀNH TIỀN FAST]]-Table014[[#This Row],[THÀNH TIỀN]]</f>
        <v>0</v>
      </c>
      <c r="X183" s="46" t="b">
        <f>Table014[[#This Row],[ĐG FAST]]=Table014[[#This Row],[ĐƠN GIÁ]]</f>
        <v>1</v>
      </c>
      <c r="Y183" s="47" t="b">
        <f>Table014[[#This Row],[THÀNH TIỀN FAST]]=Table014[[#This Row],[THÀNH TIỀN]]</f>
        <v>1</v>
      </c>
      <c r="Z183" s="48"/>
    </row>
    <row r="184" spans="1:26" x14ac:dyDescent="0.2">
      <c r="A184" s="49"/>
      <c r="B184" s="2" t="s">
        <v>362</v>
      </c>
      <c r="C184" s="49"/>
      <c r="D184" s="2" t="s">
        <v>518</v>
      </c>
      <c r="E184" s="49"/>
      <c r="F184" s="49"/>
      <c r="G184" s="49"/>
      <c r="H184" s="49"/>
      <c r="I184" s="2" t="s">
        <v>25</v>
      </c>
      <c r="J184" s="2" t="s">
        <v>17</v>
      </c>
      <c r="K184" s="3">
        <v>15</v>
      </c>
      <c r="L184" s="4">
        <v>18000</v>
      </c>
      <c r="M184" s="4">
        <f t="shared" si="8"/>
        <v>270000</v>
      </c>
      <c r="N184" s="21" t="str">
        <f>VLOOKUP(I184,'MÃ '!$A$2:$E$1048576,4,0)</f>
        <v>NL600004</v>
      </c>
      <c r="O184" s="21" t="str">
        <f>VLOOKUP(I184,'MÃ '!$A$2:$E$1048576,5,0)</f>
        <v>Dưa hấu</v>
      </c>
      <c r="P184" s="21" t="str">
        <f t="shared" si="9"/>
        <v>TSG06</v>
      </c>
      <c r="Q184" s="21" t="str">
        <f>DAY(Table014[[#This Row],[NGÀY]])&amp;Table014[[#This Row],[TSG06]]&amp;Table014[[#This Row],[MÃ FAST]]</f>
        <v>9TSG06NL600004</v>
      </c>
      <c r="R184" s="21" t="str">
        <f>COUNTIF($Q$7:Q184,Q184)&amp;Q184</f>
        <v>19TSG06NL600004</v>
      </c>
      <c r="S184" s="44">
        <f>IFERROR(VLOOKUP(R184,Table1[[ct2]:[Số lượng]],13,0),0)</f>
        <v>15</v>
      </c>
      <c r="T184" s="45">
        <f>IFERROR(VLOOKUP(R184,Table1[[ct2]:[Giá]],14,0),Table014[[#This Row],[ĐƠN GIÁ]])</f>
        <v>18000</v>
      </c>
      <c r="U184" s="45">
        <f t="shared" si="10"/>
        <v>270000</v>
      </c>
      <c r="V184" s="32">
        <f t="shared" si="11"/>
        <v>0</v>
      </c>
      <c r="W184" s="45">
        <f>Table014[[#This Row],[THÀNH TIỀN FAST]]-Table014[[#This Row],[THÀNH TIỀN]]</f>
        <v>0</v>
      </c>
      <c r="X184" s="46" t="b">
        <f>Table014[[#This Row],[ĐG FAST]]=Table014[[#This Row],[ĐƠN GIÁ]]</f>
        <v>1</v>
      </c>
      <c r="Y184" s="47" t="b">
        <f>Table014[[#This Row],[THÀNH TIỀN FAST]]=Table014[[#This Row],[THÀNH TIỀN]]</f>
        <v>1</v>
      </c>
      <c r="Z184" s="48"/>
    </row>
    <row r="185" spans="1:26" x14ac:dyDescent="0.2">
      <c r="A185" s="49"/>
      <c r="B185" s="2" t="s">
        <v>362</v>
      </c>
      <c r="C185" s="49"/>
      <c r="D185" s="2" t="s">
        <v>518</v>
      </c>
      <c r="E185" s="49"/>
      <c r="F185" s="49"/>
      <c r="G185" s="49"/>
      <c r="H185" s="49"/>
      <c r="I185" s="2" t="s">
        <v>27</v>
      </c>
      <c r="J185" s="2" t="s">
        <v>17</v>
      </c>
      <c r="K185" s="3">
        <v>1</v>
      </c>
      <c r="L185" s="4">
        <v>55000</v>
      </c>
      <c r="M185" s="4">
        <f t="shared" si="8"/>
        <v>55000</v>
      </c>
      <c r="N185" s="21" t="str">
        <f>VLOOKUP(I185,'MÃ '!$A$2:$E$1048576,4,0)</f>
        <v>NL300058</v>
      </c>
      <c r="O185" s="21" t="str">
        <f>VLOOKUP(I185,'MÃ '!$A$2:$E$1048576,5,0)</f>
        <v>Hành lá</v>
      </c>
      <c r="P185" s="21" t="str">
        <f t="shared" si="9"/>
        <v>TSG06</v>
      </c>
      <c r="Q185" s="21" t="str">
        <f>DAY(Table014[[#This Row],[NGÀY]])&amp;Table014[[#This Row],[TSG06]]&amp;Table014[[#This Row],[MÃ FAST]]</f>
        <v>9TSG06NL300058</v>
      </c>
      <c r="R185" s="21" t="str">
        <f>COUNTIF($Q$7:Q185,Q185)&amp;Q185</f>
        <v>19TSG06NL300058</v>
      </c>
      <c r="S185" s="44">
        <f>IFERROR(VLOOKUP(R185,Table1[[ct2]:[Số lượng]],13,0),0)</f>
        <v>1</v>
      </c>
      <c r="T185" s="45">
        <f>IFERROR(VLOOKUP(R185,Table1[[ct2]:[Giá]],14,0),Table014[[#This Row],[ĐƠN GIÁ]])</f>
        <v>55000</v>
      </c>
      <c r="U185" s="45">
        <f t="shared" si="10"/>
        <v>55000</v>
      </c>
      <c r="V185" s="32">
        <f t="shared" si="11"/>
        <v>0</v>
      </c>
      <c r="W185" s="45">
        <f>Table014[[#This Row],[THÀNH TIỀN FAST]]-Table014[[#This Row],[THÀNH TIỀN]]</f>
        <v>0</v>
      </c>
      <c r="X185" s="46" t="b">
        <f>Table014[[#This Row],[ĐG FAST]]=Table014[[#This Row],[ĐƠN GIÁ]]</f>
        <v>1</v>
      </c>
      <c r="Y185" s="47" t="b">
        <f>Table014[[#This Row],[THÀNH TIỀN FAST]]=Table014[[#This Row],[THÀNH TIỀN]]</f>
        <v>1</v>
      </c>
      <c r="Z185" s="48"/>
    </row>
    <row r="186" spans="1:26" x14ac:dyDescent="0.2">
      <c r="A186" s="49"/>
      <c r="B186" s="2" t="s">
        <v>362</v>
      </c>
      <c r="C186" s="49"/>
      <c r="D186" s="2" t="s">
        <v>518</v>
      </c>
      <c r="E186" s="49"/>
      <c r="F186" s="49"/>
      <c r="G186" s="49"/>
      <c r="H186" s="49"/>
      <c r="I186" s="2" t="s">
        <v>33</v>
      </c>
      <c r="J186" s="2" t="s">
        <v>17</v>
      </c>
      <c r="K186" s="3">
        <v>4</v>
      </c>
      <c r="L186" s="4">
        <v>22000</v>
      </c>
      <c r="M186" s="4">
        <f t="shared" si="8"/>
        <v>88000</v>
      </c>
      <c r="N186" s="21" t="str">
        <f>VLOOKUP(I186,'MÃ '!$A$2:$E$1048576,4,0)</f>
        <v>NL300084</v>
      </c>
      <c r="O186" s="21" t="str">
        <f>VLOOKUP(I186,'MÃ '!$A$2:$E$1048576,5,0)</f>
        <v>Mồng tơi nhặt</v>
      </c>
      <c r="P186" s="21" t="str">
        <f t="shared" si="9"/>
        <v>TSG06</v>
      </c>
      <c r="Q186" s="21" t="str">
        <f>DAY(Table014[[#This Row],[NGÀY]])&amp;Table014[[#This Row],[TSG06]]&amp;Table014[[#This Row],[MÃ FAST]]</f>
        <v>9TSG06NL300084</v>
      </c>
      <c r="R186" s="21" t="str">
        <f>COUNTIF($Q$7:Q186,Q186)&amp;Q186</f>
        <v>19TSG06NL300084</v>
      </c>
      <c r="S186" s="44">
        <f>IFERROR(VLOOKUP(R186,Table1[[ct2]:[Số lượng]],13,0),0)</f>
        <v>4</v>
      </c>
      <c r="T186" s="45">
        <f>IFERROR(VLOOKUP(R186,Table1[[ct2]:[Giá]],14,0),Table014[[#This Row],[ĐƠN GIÁ]])</f>
        <v>22000</v>
      </c>
      <c r="U186" s="45">
        <f t="shared" si="10"/>
        <v>88000</v>
      </c>
      <c r="V186" s="32">
        <f t="shared" si="11"/>
        <v>0</v>
      </c>
      <c r="W186" s="45">
        <f>Table014[[#This Row],[THÀNH TIỀN FAST]]-Table014[[#This Row],[THÀNH TIỀN]]</f>
        <v>0</v>
      </c>
      <c r="X186" s="46" t="b">
        <f>Table014[[#This Row],[ĐG FAST]]=Table014[[#This Row],[ĐƠN GIÁ]]</f>
        <v>1</v>
      </c>
      <c r="Y186" s="47" t="b">
        <f>Table014[[#This Row],[THÀNH TIỀN FAST]]=Table014[[#This Row],[THÀNH TIỀN]]</f>
        <v>1</v>
      </c>
      <c r="Z186" s="48"/>
    </row>
    <row r="187" spans="1:26" x14ac:dyDescent="0.2">
      <c r="A187" s="49"/>
      <c r="B187" s="2" t="s">
        <v>362</v>
      </c>
      <c r="C187" s="49"/>
      <c r="D187" s="2" t="s">
        <v>518</v>
      </c>
      <c r="E187" s="49"/>
      <c r="F187" s="49"/>
      <c r="G187" s="49"/>
      <c r="H187" s="49"/>
      <c r="I187" s="2" t="s">
        <v>50</v>
      </c>
      <c r="J187" s="2" t="s">
        <v>17</v>
      </c>
      <c r="K187" s="3">
        <v>2</v>
      </c>
      <c r="L187" s="4">
        <v>45000</v>
      </c>
      <c r="M187" s="4">
        <f t="shared" si="8"/>
        <v>90000</v>
      </c>
      <c r="N187" s="21" t="str">
        <f>VLOOKUP(I187,'MÃ '!$A$2:$E$1048576,4,0)</f>
        <v>NL300096</v>
      </c>
      <c r="O187" s="21" t="str">
        <f>VLOOKUP(I187,'MÃ '!$A$2:$E$1048576,5,0)</f>
        <v>Nấm kim châm tươi</v>
      </c>
      <c r="P187" s="21" t="str">
        <f t="shared" si="9"/>
        <v>TSG06</v>
      </c>
      <c r="Q187" s="21" t="str">
        <f>DAY(Table014[[#This Row],[NGÀY]])&amp;Table014[[#This Row],[TSG06]]&amp;Table014[[#This Row],[MÃ FAST]]</f>
        <v>9TSG06NL300096</v>
      </c>
      <c r="R187" s="21" t="str">
        <f>COUNTIF($Q$7:Q187,Q187)&amp;Q187</f>
        <v>19TSG06NL300096</v>
      </c>
      <c r="S187" s="44">
        <f>IFERROR(VLOOKUP(R187,Table1[[ct2]:[Số lượng]],13,0),0)</f>
        <v>2</v>
      </c>
      <c r="T187" s="45">
        <f>IFERROR(VLOOKUP(R187,Table1[[ct2]:[Giá]],14,0),Table014[[#This Row],[ĐƠN GIÁ]])</f>
        <v>45000</v>
      </c>
      <c r="U187" s="45">
        <f t="shared" si="10"/>
        <v>90000</v>
      </c>
      <c r="V187" s="32">
        <f t="shared" si="11"/>
        <v>0</v>
      </c>
      <c r="W187" s="45">
        <f>Table014[[#This Row],[THÀNH TIỀN FAST]]-Table014[[#This Row],[THÀNH TIỀN]]</f>
        <v>0</v>
      </c>
      <c r="X187" s="46" t="b">
        <f>Table014[[#This Row],[ĐG FAST]]=Table014[[#This Row],[ĐƠN GIÁ]]</f>
        <v>1</v>
      </c>
      <c r="Y187" s="47" t="b">
        <f>Table014[[#This Row],[THÀNH TIỀN FAST]]=Table014[[#This Row],[THÀNH TIỀN]]</f>
        <v>1</v>
      </c>
      <c r="Z187" s="48"/>
    </row>
    <row r="188" spans="1:26" x14ac:dyDescent="0.2">
      <c r="A188" s="49"/>
      <c r="B188" s="2" t="s">
        <v>362</v>
      </c>
      <c r="C188" s="49"/>
      <c r="D188" s="2" t="s">
        <v>518</v>
      </c>
      <c r="E188" s="49"/>
      <c r="F188" s="49"/>
      <c r="G188" s="49"/>
      <c r="H188" s="49"/>
      <c r="I188" s="2" t="s">
        <v>38</v>
      </c>
      <c r="J188" s="2" t="s">
        <v>17</v>
      </c>
      <c r="K188" s="3">
        <v>4</v>
      </c>
      <c r="L188" s="4">
        <v>95000</v>
      </c>
      <c r="M188" s="4">
        <f t="shared" si="8"/>
        <v>380000</v>
      </c>
      <c r="N188" s="21" t="str">
        <f>VLOOKUP(I188,'MÃ '!$A$2:$E$1048576,4,0)</f>
        <v>NL300098</v>
      </c>
      <c r="O188" s="21" t="str">
        <f>VLOOKUP(I188,'MÃ '!$A$2:$E$1048576,5,0)</f>
        <v>Nấm Linh Chi trắng</v>
      </c>
      <c r="P188" s="21" t="str">
        <f t="shared" si="9"/>
        <v>TSG06</v>
      </c>
      <c r="Q188" s="21" t="str">
        <f>DAY(Table014[[#This Row],[NGÀY]])&amp;Table014[[#This Row],[TSG06]]&amp;Table014[[#This Row],[MÃ FAST]]</f>
        <v>9TSG06NL300098</v>
      </c>
      <c r="R188" s="21" t="str">
        <f>COUNTIF($Q$7:Q188,Q188)&amp;Q188</f>
        <v>19TSG06NL300098</v>
      </c>
      <c r="S188" s="44">
        <f>IFERROR(VLOOKUP(R188,Table1[[ct2]:[Số lượng]],13,0),0)</f>
        <v>4</v>
      </c>
      <c r="T188" s="45">
        <f>IFERROR(VLOOKUP(R188,Table1[[ct2]:[Giá]],14,0),Table014[[#This Row],[ĐƠN GIÁ]])</f>
        <v>95000</v>
      </c>
      <c r="U188" s="45">
        <f t="shared" si="10"/>
        <v>380000</v>
      </c>
      <c r="V188" s="32">
        <f t="shared" si="11"/>
        <v>0</v>
      </c>
      <c r="W188" s="45">
        <f>Table014[[#This Row],[THÀNH TIỀN FAST]]-Table014[[#This Row],[THÀNH TIỀN]]</f>
        <v>0</v>
      </c>
      <c r="X188" s="46" t="b">
        <f>Table014[[#This Row],[ĐG FAST]]=Table014[[#This Row],[ĐƠN GIÁ]]</f>
        <v>1</v>
      </c>
      <c r="Y188" s="47" t="b">
        <f>Table014[[#This Row],[THÀNH TIỀN FAST]]=Table014[[#This Row],[THÀNH TIỀN]]</f>
        <v>1</v>
      </c>
      <c r="Z188" s="48"/>
    </row>
    <row r="189" spans="1:26" x14ac:dyDescent="0.2">
      <c r="A189" s="49"/>
      <c r="B189" s="2" t="s">
        <v>362</v>
      </c>
      <c r="C189" s="49"/>
      <c r="D189" s="2" t="s">
        <v>518</v>
      </c>
      <c r="E189" s="49"/>
      <c r="F189" s="49"/>
      <c r="G189" s="49"/>
      <c r="H189" s="49"/>
      <c r="I189" s="2" t="s">
        <v>39</v>
      </c>
      <c r="J189" s="2" t="s">
        <v>17</v>
      </c>
      <c r="K189" s="3">
        <v>1</v>
      </c>
      <c r="L189" s="4">
        <v>45000</v>
      </c>
      <c r="M189" s="4">
        <f t="shared" si="8"/>
        <v>45000</v>
      </c>
      <c r="N189" s="21" t="str">
        <f>VLOOKUP(I189,'MÃ '!$A$2:$E$1048576,4,0)</f>
        <v>NL300085</v>
      </c>
      <c r="O189" s="21" t="str">
        <f>VLOOKUP(I189,'MÃ '!$A$2:$E$1048576,5,0)</f>
        <v>Mùi ta ( Ngò rí )</v>
      </c>
      <c r="P189" s="21" t="str">
        <f t="shared" si="9"/>
        <v>TSG06</v>
      </c>
      <c r="Q189" s="21" t="str">
        <f>DAY(Table014[[#This Row],[NGÀY]])&amp;Table014[[#This Row],[TSG06]]&amp;Table014[[#This Row],[MÃ FAST]]</f>
        <v>9TSG06NL300085</v>
      </c>
      <c r="R189" s="21" t="str">
        <f>COUNTIF($Q$7:Q189,Q189)&amp;Q189</f>
        <v>19TSG06NL300085</v>
      </c>
      <c r="S189" s="44">
        <f>IFERROR(VLOOKUP(R189,Table1[[ct2]:[Số lượng]],13,0),0)</f>
        <v>1</v>
      </c>
      <c r="T189" s="45">
        <f>IFERROR(VLOOKUP(R189,Table1[[ct2]:[Giá]],14,0),Table014[[#This Row],[ĐƠN GIÁ]])</f>
        <v>45000</v>
      </c>
      <c r="U189" s="45">
        <f t="shared" si="10"/>
        <v>45000</v>
      </c>
      <c r="V189" s="32">
        <f t="shared" si="11"/>
        <v>0</v>
      </c>
      <c r="W189" s="45">
        <f>Table014[[#This Row],[THÀNH TIỀN FAST]]-Table014[[#This Row],[THÀNH TIỀN]]</f>
        <v>0</v>
      </c>
      <c r="X189" s="46" t="b">
        <f>Table014[[#This Row],[ĐG FAST]]=Table014[[#This Row],[ĐƠN GIÁ]]</f>
        <v>1</v>
      </c>
      <c r="Y189" s="47" t="b">
        <f>Table014[[#This Row],[THÀNH TIỀN FAST]]=Table014[[#This Row],[THÀNH TIỀN]]</f>
        <v>1</v>
      </c>
      <c r="Z189" s="48"/>
    </row>
    <row r="190" spans="1:26" x14ac:dyDescent="0.2">
      <c r="A190" s="49"/>
      <c r="B190" s="2" t="s">
        <v>362</v>
      </c>
      <c r="C190" s="49"/>
      <c r="D190" s="2" t="s">
        <v>518</v>
      </c>
      <c r="E190" s="49"/>
      <c r="F190" s="49"/>
      <c r="G190" s="49"/>
      <c r="H190" s="49"/>
      <c r="I190" s="2" t="s">
        <v>41</v>
      </c>
      <c r="J190" s="2" t="s">
        <v>17</v>
      </c>
      <c r="K190" s="3">
        <v>2</v>
      </c>
      <c r="L190" s="4">
        <v>21000</v>
      </c>
      <c r="M190" s="4">
        <f t="shared" si="8"/>
        <v>42000</v>
      </c>
      <c r="N190" s="21" t="str">
        <f>VLOOKUP(I190,'MÃ '!$A$2:$E$1048576,4,0)</f>
        <v>NL300119</v>
      </c>
      <c r="O190" s="21" t="str">
        <f>VLOOKUP(I190,'MÃ '!$A$2:$E$1048576,5,0)</f>
        <v>Quất ( Tắc trái )</v>
      </c>
      <c r="P190" s="21" t="str">
        <f t="shared" si="9"/>
        <v>TSG06</v>
      </c>
      <c r="Q190" s="21" t="str">
        <f>DAY(Table014[[#This Row],[NGÀY]])&amp;Table014[[#This Row],[TSG06]]&amp;Table014[[#This Row],[MÃ FAST]]</f>
        <v>9TSG06NL300119</v>
      </c>
      <c r="R190" s="21" t="str">
        <f>COUNTIF($Q$7:Q190,Q190)&amp;Q190</f>
        <v>19TSG06NL300119</v>
      </c>
      <c r="S190" s="44">
        <f>IFERROR(VLOOKUP(R190,Table1[[ct2]:[Số lượng]],13,0),0)</f>
        <v>2</v>
      </c>
      <c r="T190" s="45">
        <f>IFERROR(VLOOKUP(R190,Table1[[ct2]:[Giá]],14,0),Table014[[#This Row],[ĐƠN GIÁ]])</f>
        <v>21000</v>
      </c>
      <c r="U190" s="45">
        <f t="shared" si="10"/>
        <v>42000</v>
      </c>
      <c r="V190" s="32">
        <f t="shared" si="11"/>
        <v>0</v>
      </c>
      <c r="W190" s="45">
        <f>Table014[[#This Row],[THÀNH TIỀN FAST]]-Table014[[#This Row],[THÀNH TIỀN]]</f>
        <v>0</v>
      </c>
      <c r="X190" s="46" t="b">
        <f>Table014[[#This Row],[ĐG FAST]]=Table014[[#This Row],[ĐƠN GIÁ]]</f>
        <v>1</v>
      </c>
      <c r="Y190" s="47" t="b">
        <f>Table014[[#This Row],[THÀNH TIỀN FAST]]=Table014[[#This Row],[THÀNH TIỀN]]</f>
        <v>1</v>
      </c>
      <c r="Z190" s="48"/>
    </row>
    <row r="191" spans="1:26" x14ac:dyDescent="0.2">
      <c r="A191" s="49"/>
      <c r="B191" s="2" t="s">
        <v>362</v>
      </c>
      <c r="C191" s="49"/>
      <c r="D191" s="2" t="s">
        <v>518</v>
      </c>
      <c r="E191" s="49"/>
      <c r="F191" s="49"/>
      <c r="G191" s="49"/>
      <c r="H191" s="49"/>
      <c r="I191" s="2" t="s">
        <v>42</v>
      </c>
      <c r="J191" s="2" t="s">
        <v>17</v>
      </c>
      <c r="K191" s="3">
        <v>3</v>
      </c>
      <c r="L191" s="4">
        <v>38000</v>
      </c>
      <c r="M191" s="4">
        <f t="shared" si="8"/>
        <v>114000</v>
      </c>
      <c r="N191" s="21" t="str">
        <f>VLOOKUP(I191,'MÃ '!$A$2:$E$1048576,4,0)</f>
        <v>NL300018</v>
      </c>
      <c r="O191" s="21" t="str">
        <f>VLOOKUP(I191,'MÃ '!$A$2:$E$1048576,5,0)</f>
        <v>Cải cúc</v>
      </c>
      <c r="P191" s="21" t="str">
        <f t="shared" si="9"/>
        <v>TSG06</v>
      </c>
      <c r="Q191" s="21" t="str">
        <f>DAY(Table014[[#This Row],[NGÀY]])&amp;Table014[[#This Row],[TSG06]]&amp;Table014[[#This Row],[MÃ FAST]]</f>
        <v>9TSG06NL300018</v>
      </c>
      <c r="R191" s="21" t="str">
        <f>COUNTIF($Q$7:Q191,Q191)&amp;Q191</f>
        <v>19TSG06NL300018</v>
      </c>
      <c r="S191" s="44">
        <f>IFERROR(VLOOKUP(R191,Table1[[ct2]:[Số lượng]],13,0),0)</f>
        <v>3</v>
      </c>
      <c r="T191" s="45">
        <f>IFERROR(VLOOKUP(R191,Table1[[ct2]:[Giá]],14,0),Table014[[#This Row],[ĐƠN GIÁ]])</f>
        <v>38000</v>
      </c>
      <c r="U191" s="45">
        <f t="shared" si="10"/>
        <v>114000</v>
      </c>
      <c r="V191" s="32">
        <f t="shared" si="11"/>
        <v>0</v>
      </c>
      <c r="W191" s="45">
        <f>Table014[[#This Row],[THÀNH TIỀN FAST]]-Table014[[#This Row],[THÀNH TIỀN]]</f>
        <v>0</v>
      </c>
      <c r="X191" s="46" t="b">
        <f>Table014[[#This Row],[ĐG FAST]]=Table014[[#This Row],[ĐƠN GIÁ]]</f>
        <v>1</v>
      </c>
      <c r="Y191" s="47" t="b">
        <f>Table014[[#This Row],[THÀNH TIỀN FAST]]=Table014[[#This Row],[THÀNH TIỀN]]</f>
        <v>1</v>
      </c>
      <c r="Z191" s="48"/>
    </row>
    <row r="192" spans="1:26" x14ac:dyDescent="0.2">
      <c r="A192" s="49"/>
      <c r="B192" s="2" t="s">
        <v>362</v>
      </c>
      <c r="C192" s="49"/>
      <c r="D192" s="2" t="s">
        <v>518</v>
      </c>
      <c r="E192" s="49"/>
      <c r="F192" s="49"/>
      <c r="G192" s="49"/>
      <c r="H192" s="49"/>
      <c r="I192" s="2" t="s">
        <v>43</v>
      </c>
      <c r="J192" s="2" t="s">
        <v>17</v>
      </c>
      <c r="K192" s="3">
        <v>1</v>
      </c>
      <c r="L192" s="4">
        <v>50000</v>
      </c>
      <c r="M192" s="4">
        <f t="shared" si="8"/>
        <v>50000</v>
      </c>
      <c r="N192" s="21" t="str">
        <f>VLOOKUP(I192,'MÃ '!$A$2:$E$1048576,4,0)</f>
        <v>NL300142</v>
      </c>
      <c r="O192" s="21" t="str">
        <f>VLOOKUP(I192,'MÃ '!$A$2:$E$1048576,5,0)</f>
        <v>Tỏi bóc</v>
      </c>
      <c r="P192" s="21" t="str">
        <f t="shared" si="9"/>
        <v>TSG06</v>
      </c>
      <c r="Q192" s="21" t="str">
        <f>DAY(Table014[[#This Row],[NGÀY]])&amp;Table014[[#This Row],[TSG06]]&amp;Table014[[#This Row],[MÃ FAST]]</f>
        <v>9TSG06NL300142</v>
      </c>
      <c r="R192" s="21" t="str">
        <f>COUNTIF($Q$7:Q192,Q192)&amp;Q192</f>
        <v>19TSG06NL300142</v>
      </c>
      <c r="S192" s="44">
        <f>IFERROR(VLOOKUP(R192,Table1[[ct2]:[Số lượng]],13,0),0)</f>
        <v>1</v>
      </c>
      <c r="T192" s="45">
        <f>IFERROR(VLOOKUP(R192,Table1[[ct2]:[Giá]],14,0),Table014[[#This Row],[ĐƠN GIÁ]])</f>
        <v>50000</v>
      </c>
      <c r="U192" s="45">
        <f t="shared" si="10"/>
        <v>50000</v>
      </c>
      <c r="V192" s="32">
        <f t="shared" si="11"/>
        <v>0</v>
      </c>
      <c r="W192" s="45">
        <f>Table014[[#This Row],[THÀNH TIỀN FAST]]-Table014[[#This Row],[THÀNH TIỀN]]</f>
        <v>0</v>
      </c>
      <c r="X192" s="46" t="b">
        <f>Table014[[#This Row],[ĐG FAST]]=Table014[[#This Row],[ĐƠN GIÁ]]</f>
        <v>1</v>
      </c>
      <c r="Y192" s="47" t="b">
        <f>Table014[[#This Row],[THÀNH TIỀN FAST]]=Table014[[#This Row],[THÀNH TIỀN]]</f>
        <v>1</v>
      </c>
      <c r="Z192" s="48"/>
    </row>
    <row r="193" spans="1:26" x14ac:dyDescent="0.2">
      <c r="A193" s="49"/>
      <c r="B193" s="2" t="s">
        <v>362</v>
      </c>
      <c r="C193" s="49"/>
      <c r="D193" s="2" t="s">
        <v>518</v>
      </c>
      <c r="E193" s="49"/>
      <c r="F193" s="49"/>
      <c r="G193" s="49"/>
      <c r="H193" s="49"/>
      <c r="I193" s="2" t="s">
        <v>44</v>
      </c>
      <c r="J193" s="2" t="s">
        <v>17</v>
      </c>
      <c r="K193" s="3">
        <v>4</v>
      </c>
      <c r="L193" s="4">
        <v>62000</v>
      </c>
      <c r="M193" s="4">
        <f t="shared" si="8"/>
        <v>248000</v>
      </c>
      <c r="N193" s="21" t="str">
        <f>VLOOKUP(I193,'MÃ '!$A$2:$E$1048576,4,0)</f>
        <v>NL300147</v>
      </c>
      <c r="O193" s="21" t="str">
        <f>VLOOKUP(I193,'MÃ '!$A$2:$E$1048576,5,0)</f>
        <v>Xà lách Roman</v>
      </c>
      <c r="P193" s="21" t="str">
        <f t="shared" si="9"/>
        <v>TSG06</v>
      </c>
      <c r="Q193" s="21" t="str">
        <f>DAY(Table014[[#This Row],[NGÀY]])&amp;Table014[[#This Row],[TSG06]]&amp;Table014[[#This Row],[MÃ FAST]]</f>
        <v>9TSG06NL300147</v>
      </c>
      <c r="R193" s="21" t="str">
        <f>COUNTIF($Q$7:Q193,Q193)&amp;Q193</f>
        <v>19TSG06NL300147</v>
      </c>
      <c r="S193" s="44">
        <f>IFERROR(VLOOKUP(R193,Table1[[ct2]:[Số lượng]],13,0),0)</f>
        <v>4</v>
      </c>
      <c r="T193" s="45">
        <f>IFERROR(VLOOKUP(R193,Table1[[ct2]:[Giá]],14,0),Table014[[#This Row],[ĐƠN GIÁ]])</f>
        <v>62000</v>
      </c>
      <c r="U193" s="45">
        <f t="shared" si="10"/>
        <v>248000</v>
      </c>
      <c r="V193" s="32">
        <f t="shared" si="11"/>
        <v>0</v>
      </c>
      <c r="W193" s="45">
        <f>Table014[[#This Row],[THÀNH TIỀN FAST]]-Table014[[#This Row],[THÀNH TIỀN]]</f>
        <v>0</v>
      </c>
      <c r="X193" s="46" t="b">
        <f>Table014[[#This Row],[ĐG FAST]]=Table014[[#This Row],[ĐƠN GIÁ]]</f>
        <v>1</v>
      </c>
      <c r="Y193" s="47" t="b">
        <f>Table014[[#This Row],[THÀNH TIỀN FAST]]=Table014[[#This Row],[THÀNH TIỀN]]</f>
        <v>1</v>
      </c>
      <c r="Z193" s="48"/>
    </row>
    <row r="194" spans="1:26" x14ac:dyDescent="0.2">
      <c r="A194" s="49"/>
      <c r="B194" s="2" t="s">
        <v>363</v>
      </c>
      <c r="C194" s="49"/>
      <c r="D194" s="2" t="s">
        <v>518</v>
      </c>
      <c r="E194" s="49"/>
      <c r="F194" s="49"/>
      <c r="G194" s="49"/>
      <c r="H194" s="49"/>
      <c r="I194" s="2" t="s">
        <v>14</v>
      </c>
      <c r="J194" s="2" t="s">
        <v>15</v>
      </c>
      <c r="K194" s="3">
        <v>8</v>
      </c>
      <c r="L194" s="4">
        <v>8500</v>
      </c>
      <c r="M194" s="4">
        <f t="shared" si="8"/>
        <v>68000</v>
      </c>
      <c r="N194" s="21" t="str">
        <f>VLOOKUP(I194,'MÃ '!$A$2:$E$1048576,4,0)</f>
        <v>NL300107</v>
      </c>
      <c r="O194" s="21" t="str">
        <f>VLOOKUP(I194,'MÃ '!$A$2:$E$1048576,5,0)</f>
        <v>Ngô ngọt ( Bắp trái)</v>
      </c>
      <c r="P194" s="21" t="str">
        <f t="shared" si="9"/>
        <v>TSG06</v>
      </c>
      <c r="Q194" s="21" t="str">
        <f>DAY(Table014[[#This Row],[NGÀY]])&amp;Table014[[#This Row],[TSG06]]&amp;Table014[[#This Row],[MÃ FAST]]</f>
        <v>10TSG06NL300107</v>
      </c>
      <c r="R194" s="21" t="str">
        <f>COUNTIF($Q$7:Q194,Q194)&amp;Q194</f>
        <v>110TSG06NL300107</v>
      </c>
      <c r="S194" s="44">
        <f>IFERROR(VLOOKUP(R194,Table1[[ct2]:[Số lượng]],13,0),0)</f>
        <v>8</v>
      </c>
      <c r="T194" s="45">
        <f>IFERROR(VLOOKUP(R194,Table1[[ct2]:[Giá]],14,0),Table014[[#This Row],[ĐƠN GIÁ]])</f>
        <v>8500</v>
      </c>
      <c r="U194" s="45">
        <f t="shared" si="10"/>
        <v>68000</v>
      </c>
      <c r="V194" s="32">
        <f t="shared" si="11"/>
        <v>0</v>
      </c>
      <c r="W194" s="45">
        <f>Table014[[#This Row],[THÀNH TIỀN FAST]]-Table014[[#This Row],[THÀNH TIỀN]]</f>
        <v>0</v>
      </c>
      <c r="X194" s="46" t="b">
        <f>Table014[[#This Row],[ĐG FAST]]=Table014[[#This Row],[ĐƠN GIÁ]]</f>
        <v>1</v>
      </c>
      <c r="Y194" s="47" t="b">
        <f>Table014[[#This Row],[THÀNH TIỀN FAST]]=Table014[[#This Row],[THÀNH TIỀN]]</f>
        <v>1</v>
      </c>
      <c r="Z194" s="48"/>
    </row>
    <row r="195" spans="1:26" x14ac:dyDescent="0.2">
      <c r="A195" s="49"/>
      <c r="B195" s="2" t="s">
        <v>363</v>
      </c>
      <c r="C195" s="49"/>
      <c r="D195" s="2" t="s">
        <v>518</v>
      </c>
      <c r="E195" s="49"/>
      <c r="F195" s="49"/>
      <c r="G195" s="49"/>
      <c r="H195" s="49"/>
      <c r="I195" s="2" t="s">
        <v>16</v>
      </c>
      <c r="J195" s="2" t="s">
        <v>17</v>
      </c>
      <c r="K195" s="3">
        <v>1</v>
      </c>
      <c r="L195" s="4">
        <v>30000</v>
      </c>
      <c r="M195" s="4">
        <f t="shared" si="8"/>
        <v>30000</v>
      </c>
      <c r="N195" s="21" t="str">
        <f>VLOOKUP(I195,'MÃ '!$A$2:$E$1048576,4,0)</f>
        <v>NL300007</v>
      </c>
      <c r="O195" s="21" t="str">
        <f>VLOOKUP(I195,'MÃ '!$A$2:$E$1048576,5,0)</f>
        <v>Bí đỏ</v>
      </c>
      <c r="P195" s="21" t="str">
        <f t="shared" si="9"/>
        <v>TSG06</v>
      </c>
      <c r="Q195" s="21" t="str">
        <f>DAY(Table014[[#This Row],[NGÀY]])&amp;Table014[[#This Row],[TSG06]]&amp;Table014[[#This Row],[MÃ FAST]]</f>
        <v>10TSG06NL300007</v>
      </c>
      <c r="R195" s="21" t="str">
        <f>COUNTIF($Q$7:Q195,Q195)&amp;Q195</f>
        <v>110TSG06NL300007</v>
      </c>
      <c r="S195" s="44">
        <f>IFERROR(VLOOKUP(R195,Table1[[ct2]:[Số lượng]],13,0),0)</f>
        <v>1</v>
      </c>
      <c r="T195" s="45">
        <f>IFERROR(VLOOKUP(R195,Table1[[ct2]:[Giá]],14,0),Table014[[#This Row],[ĐƠN GIÁ]])</f>
        <v>30000</v>
      </c>
      <c r="U195" s="45">
        <f t="shared" si="10"/>
        <v>30000</v>
      </c>
      <c r="V195" s="32">
        <f t="shared" si="11"/>
        <v>0</v>
      </c>
      <c r="W195" s="45">
        <f>Table014[[#This Row],[THÀNH TIỀN FAST]]-Table014[[#This Row],[THÀNH TIỀN]]</f>
        <v>0</v>
      </c>
      <c r="X195" s="46" t="b">
        <f>Table014[[#This Row],[ĐG FAST]]=Table014[[#This Row],[ĐƠN GIÁ]]</f>
        <v>1</v>
      </c>
      <c r="Y195" s="47" t="b">
        <f>Table014[[#This Row],[THÀNH TIỀN FAST]]=Table014[[#This Row],[THÀNH TIỀN]]</f>
        <v>1</v>
      </c>
      <c r="Z195" s="48"/>
    </row>
    <row r="196" spans="1:26" x14ac:dyDescent="0.2">
      <c r="A196" s="49"/>
      <c r="B196" s="2" t="s">
        <v>363</v>
      </c>
      <c r="C196" s="49"/>
      <c r="D196" s="2" t="s">
        <v>518</v>
      </c>
      <c r="E196" s="49"/>
      <c r="F196" s="49"/>
      <c r="G196" s="49"/>
      <c r="H196" s="49"/>
      <c r="I196" s="2" t="s">
        <v>18</v>
      </c>
      <c r="J196" s="2" t="s">
        <v>17</v>
      </c>
      <c r="K196" s="3">
        <v>3</v>
      </c>
      <c r="L196" s="4">
        <v>45000</v>
      </c>
      <c r="M196" s="4">
        <f t="shared" si="8"/>
        <v>135000</v>
      </c>
      <c r="N196" s="21" t="str">
        <f>VLOOKUP(I196,'MÃ '!$A$2:$E$1048576,4,0)</f>
        <v>NL300203</v>
      </c>
      <c r="O196" s="21" t="str">
        <f>VLOOKUP(I196,'MÃ '!$A$2:$E$1048576,5,0)</f>
        <v>Cải bó xôi</v>
      </c>
      <c r="P196" s="21" t="str">
        <f t="shared" si="9"/>
        <v>TSG06</v>
      </c>
      <c r="Q196" s="21" t="str">
        <f>DAY(Table014[[#This Row],[NGÀY]])&amp;Table014[[#This Row],[TSG06]]&amp;Table014[[#This Row],[MÃ FAST]]</f>
        <v>10TSG06NL300203</v>
      </c>
      <c r="R196" s="21" t="str">
        <f>COUNTIF($Q$7:Q196,Q196)&amp;Q196</f>
        <v>110TSG06NL300203</v>
      </c>
      <c r="S196" s="44">
        <f>IFERROR(VLOOKUP(R196,Table1[[ct2]:[Số lượng]],13,0),0)</f>
        <v>3</v>
      </c>
      <c r="T196" s="45">
        <f>IFERROR(VLOOKUP(R196,Table1[[ct2]:[Giá]],14,0),Table014[[#This Row],[ĐƠN GIÁ]])</f>
        <v>45000</v>
      </c>
      <c r="U196" s="45">
        <f t="shared" si="10"/>
        <v>135000</v>
      </c>
      <c r="V196" s="32">
        <f t="shared" si="11"/>
        <v>0</v>
      </c>
      <c r="W196" s="45">
        <f>Table014[[#This Row],[THÀNH TIỀN FAST]]-Table014[[#This Row],[THÀNH TIỀN]]</f>
        <v>0</v>
      </c>
      <c r="X196" s="46" t="b">
        <f>Table014[[#This Row],[ĐG FAST]]=Table014[[#This Row],[ĐƠN GIÁ]]</f>
        <v>1</v>
      </c>
      <c r="Y196" s="47" t="b">
        <f>Table014[[#This Row],[THÀNH TIỀN FAST]]=Table014[[#This Row],[THÀNH TIỀN]]</f>
        <v>1</v>
      </c>
      <c r="Z196" s="48"/>
    </row>
    <row r="197" spans="1:26" x14ac:dyDescent="0.2">
      <c r="A197" s="49"/>
      <c r="B197" s="2" t="s">
        <v>363</v>
      </c>
      <c r="C197" s="49"/>
      <c r="D197" s="2" t="s">
        <v>518</v>
      </c>
      <c r="E197" s="49"/>
      <c r="F197" s="49"/>
      <c r="G197" s="49"/>
      <c r="H197" s="49"/>
      <c r="I197" s="2" t="s">
        <v>19</v>
      </c>
      <c r="J197" s="2" t="s">
        <v>17</v>
      </c>
      <c r="K197" s="3">
        <v>0.5</v>
      </c>
      <c r="L197" s="4">
        <v>50000</v>
      </c>
      <c r="M197" s="4">
        <f t="shared" si="8"/>
        <v>25000</v>
      </c>
      <c r="N197" s="21" t="str">
        <f>VLOOKUP(I197,'MÃ '!$A$2:$E$1048576,4,0)</f>
        <v>NL300013</v>
      </c>
      <c r="O197" s="21" t="str">
        <f>VLOOKUP(I197,'MÃ '!$A$2:$E$1048576,5,0)</f>
        <v>Cà chua</v>
      </c>
      <c r="P197" s="21" t="str">
        <f t="shared" si="9"/>
        <v>TSG06</v>
      </c>
      <c r="Q197" s="21" t="str">
        <f>DAY(Table014[[#This Row],[NGÀY]])&amp;Table014[[#This Row],[TSG06]]&amp;Table014[[#This Row],[MÃ FAST]]</f>
        <v>10TSG06NL300013</v>
      </c>
      <c r="R197" s="21" t="str">
        <f>COUNTIF($Q$7:Q197,Q197)&amp;Q197</f>
        <v>110TSG06NL300013</v>
      </c>
      <c r="S197" s="44">
        <f>IFERROR(VLOOKUP(R197,Table1[[ct2]:[Số lượng]],13,0),0)</f>
        <v>0.5</v>
      </c>
      <c r="T197" s="45">
        <f>IFERROR(VLOOKUP(R197,Table1[[ct2]:[Giá]],14,0),Table014[[#This Row],[ĐƠN GIÁ]])</f>
        <v>50000</v>
      </c>
      <c r="U197" s="45">
        <f t="shared" si="10"/>
        <v>25000</v>
      </c>
      <c r="V197" s="32">
        <f t="shared" si="11"/>
        <v>0</v>
      </c>
      <c r="W197" s="45">
        <f>Table014[[#This Row],[THÀNH TIỀN FAST]]-Table014[[#This Row],[THÀNH TIỀN]]</f>
        <v>0</v>
      </c>
      <c r="X197" s="46" t="b">
        <f>Table014[[#This Row],[ĐG FAST]]=Table014[[#This Row],[ĐƠN GIÁ]]</f>
        <v>1</v>
      </c>
      <c r="Y197" s="47" t="b">
        <f>Table014[[#This Row],[THÀNH TIỀN FAST]]=Table014[[#This Row],[THÀNH TIỀN]]</f>
        <v>1</v>
      </c>
      <c r="Z197" s="48"/>
    </row>
    <row r="198" spans="1:26" x14ac:dyDescent="0.2">
      <c r="A198" s="49"/>
      <c r="B198" s="2" t="s">
        <v>363</v>
      </c>
      <c r="C198" s="49"/>
      <c r="D198" s="2" t="s">
        <v>518</v>
      </c>
      <c r="E198" s="49"/>
      <c r="F198" s="49"/>
      <c r="G198" s="49"/>
      <c r="H198" s="49"/>
      <c r="I198" s="2" t="s">
        <v>20</v>
      </c>
      <c r="J198" s="2" t="s">
        <v>17</v>
      </c>
      <c r="K198" s="3">
        <v>12.3</v>
      </c>
      <c r="L198" s="4">
        <v>18000</v>
      </c>
      <c r="M198" s="4">
        <f t="shared" si="8"/>
        <v>221400</v>
      </c>
      <c r="N198" s="21" t="str">
        <f>VLOOKUP(I198,'MÃ '!$A$2:$E$1048576,4,0)</f>
        <v>NL300022</v>
      </c>
      <c r="O198" s="21" t="str">
        <f>VLOOKUP(I198,'MÃ '!$A$2:$E$1048576,5,0)</f>
        <v>Cải thảo</v>
      </c>
      <c r="P198" s="21" t="str">
        <f t="shared" si="9"/>
        <v>TSG06</v>
      </c>
      <c r="Q198" s="21" t="str">
        <f>DAY(Table014[[#This Row],[NGÀY]])&amp;Table014[[#This Row],[TSG06]]&amp;Table014[[#This Row],[MÃ FAST]]</f>
        <v>10TSG06NL300022</v>
      </c>
      <c r="R198" s="21" t="str">
        <f>COUNTIF($Q$7:Q198,Q198)&amp;Q198</f>
        <v>110TSG06NL300022</v>
      </c>
      <c r="S198" s="44">
        <f>IFERROR(VLOOKUP(R198,Table1[[ct2]:[Số lượng]],13,0),0)</f>
        <v>12.3</v>
      </c>
      <c r="T198" s="45">
        <f>IFERROR(VLOOKUP(R198,Table1[[ct2]:[Giá]],14,0),Table014[[#This Row],[ĐƠN GIÁ]])</f>
        <v>18000</v>
      </c>
      <c r="U198" s="45">
        <f t="shared" si="10"/>
        <v>221400</v>
      </c>
      <c r="V198" s="32">
        <f t="shared" si="11"/>
        <v>0</v>
      </c>
      <c r="W198" s="45">
        <f>Table014[[#This Row],[THÀNH TIỀN FAST]]-Table014[[#This Row],[THÀNH TIỀN]]</f>
        <v>0</v>
      </c>
      <c r="X198" s="46" t="b">
        <f>Table014[[#This Row],[ĐG FAST]]=Table014[[#This Row],[ĐƠN GIÁ]]</f>
        <v>1</v>
      </c>
      <c r="Y198" s="47" t="b">
        <f>Table014[[#This Row],[THÀNH TIỀN FAST]]=Table014[[#This Row],[THÀNH TIỀN]]</f>
        <v>1</v>
      </c>
      <c r="Z198" s="48"/>
    </row>
    <row r="199" spans="1:26" x14ac:dyDescent="0.2">
      <c r="A199" s="49"/>
      <c r="B199" s="2" t="s">
        <v>363</v>
      </c>
      <c r="C199" s="49"/>
      <c r="D199" s="2" t="s">
        <v>518</v>
      </c>
      <c r="E199" s="49"/>
      <c r="F199" s="49"/>
      <c r="G199" s="49"/>
      <c r="H199" s="49"/>
      <c r="I199" s="2" t="s">
        <v>45</v>
      </c>
      <c r="J199" s="2" t="s">
        <v>17</v>
      </c>
      <c r="K199" s="3">
        <v>2</v>
      </c>
      <c r="L199" s="4">
        <v>13000</v>
      </c>
      <c r="M199" s="4">
        <f t="shared" si="8"/>
        <v>26000</v>
      </c>
      <c r="N199" s="21" t="str">
        <f>VLOOKUP(I199,'MÃ '!$A$2:$E$1048576,4,0)</f>
        <v>NL300033</v>
      </c>
      <c r="O199" s="21" t="str">
        <f>VLOOKUP(I199,'MÃ '!$A$2:$E$1048576,5,0)</f>
        <v>Củ cải trắng</v>
      </c>
      <c r="P199" s="21" t="str">
        <f t="shared" si="9"/>
        <v>TSG06</v>
      </c>
      <c r="Q199" s="21" t="str">
        <f>DAY(Table014[[#This Row],[NGÀY]])&amp;Table014[[#This Row],[TSG06]]&amp;Table014[[#This Row],[MÃ FAST]]</f>
        <v>10TSG06NL300033</v>
      </c>
      <c r="R199" s="21" t="str">
        <f>COUNTIF($Q$7:Q199,Q199)&amp;Q199</f>
        <v>110TSG06NL300033</v>
      </c>
      <c r="S199" s="44">
        <f>IFERROR(VLOOKUP(R199,Table1[[ct2]:[Số lượng]],13,0),0)</f>
        <v>2</v>
      </c>
      <c r="T199" s="45">
        <f>IFERROR(VLOOKUP(R199,Table1[[ct2]:[Giá]],14,0),Table014[[#This Row],[ĐƠN GIÁ]])</f>
        <v>13000</v>
      </c>
      <c r="U199" s="45">
        <f t="shared" si="10"/>
        <v>26000</v>
      </c>
      <c r="V199" s="32">
        <f t="shared" si="11"/>
        <v>0</v>
      </c>
      <c r="W199" s="45">
        <f>Table014[[#This Row],[THÀNH TIỀN FAST]]-Table014[[#This Row],[THÀNH TIỀN]]</f>
        <v>0</v>
      </c>
      <c r="X199" s="46" t="b">
        <f>Table014[[#This Row],[ĐG FAST]]=Table014[[#This Row],[ĐƠN GIÁ]]</f>
        <v>1</v>
      </c>
      <c r="Y199" s="47" t="b">
        <f>Table014[[#This Row],[THÀNH TIỀN FAST]]=Table014[[#This Row],[THÀNH TIỀN]]</f>
        <v>1</v>
      </c>
      <c r="Z199" s="48"/>
    </row>
    <row r="200" spans="1:26" x14ac:dyDescent="0.2">
      <c r="A200" s="49"/>
      <c r="B200" s="2" t="s">
        <v>363</v>
      </c>
      <c r="C200" s="49"/>
      <c r="D200" s="2" t="s">
        <v>518</v>
      </c>
      <c r="E200" s="49"/>
      <c r="F200" s="49"/>
      <c r="G200" s="49"/>
      <c r="H200" s="49"/>
      <c r="I200" s="2" t="s">
        <v>24</v>
      </c>
      <c r="J200" s="2" t="s">
        <v>17</v>
      </c>
      <c r="K200" s="3">
        <v>2</v>
      </c>
      <c r="L200" s="4">
        <v>47000</v>
      </c>
      <c r="M200" s="4">
        <f t="shared" ref="M200:M263" si="12">K200*L200</f>
        <v>94000</v>
      </c>
      <c r="N200" s="21" t="str">
        <f>VLOOKUP(I200,'MÃ '!$A$2:$E$1048576,4,0)</f>
        <v>NL300036</v>
      </c>
      <c r="O200" s="21" t="str">
        <f>VLOOKUP(I200,'MÃ '!$A$2:$E$1048576,5,0)</f>
        <v>Củ sen</v>
      </c>
      <c r="P200" s="21" t="str">
        <f t="shared" ref="P200:P263" si="13">$P$6</f>
        <v>TSG06</v>
      </c>
      <c r="Q200" s="21" t="str">
        <f>DAY(Table014[[#This Row],[NGÀY]])&amp;Table014[[#This Row],[TSG06]]&amp;Table014[[#This Row],[MÃ FAST]]</f>
        <v>10TSG06NL300036</v>
      </c>
      <c r="R200" s="21" t="str">
        <f>COUNTIF($Q$7:Q200,Q200)&amp;Q200</f>
        <v>110TSG06NL300036</v>
      </c>
      <c r="S200" s="44">
        <f>IFERROR(VLOOKUP(R200,Table1[[ct2]:[Số lượng]],13,0),0)</f>
        <v>2</v>
      </c>
      <c r="T200" s="45">
        <f>IFERROR(VLOOKUP(R200,Table1[[ct2]:[Giá]],14,0),Table014[[#This Row],[ĐƠN GIÁ]])</f>
        <v>47000</v>
      </c>
      <c r="U200" s="45">
        <f t="shared" ref="U200:U263" si="14">IFERROR((T200*S200),"0")</f>
        <v>94000</v>
      </c>
      <c r="V200" s="32">
        <f t="shared" ref="V200:V263" si="15">S200-K200</f>
        <v>0</v>
      </c>
      <c r="W200" s="45">
        <f>Table014[[#This Row],[THÀNH TIỀN FAST]]-Table014[[#This Row],[THÀNH TIỀN]]</f>
        <v>0</v>
      </c>
      <c r="X200" s="46" t="b">
        <f>Table014[[#This Row],[ĐG FAST]]=Table014[[#This Row],[ĐƠN GIÁ]]</f>
        <v>1</v>
      </c>
      <c r="Y200" s="47" t="b">
        <f>Table014[[#This Row],[THÀNH TIỀN FAST]]=Table014[[#This Row],[THÀNH TIỀN]]</f>
        <v>1</v>
      </c>
      <c r="Z200" s="48"/>
    </row>
    <row r="201" spans="1:26" x14ac:dyDescent="0.2">
      <c r="A201" s="49"/>
      <c r="B201" s="2" t="s">
        <v>363</v>
      </c>
      <c r="C201" s="49"/>
      <c r="D201" s="2" t="s">
        <v>518</v>
      </c>
      <c r="E201" s="49"/>
      <c r="F201" s="49"/>
      <c r="G201" s="49"/>
      <c r="H201" s="49"/>
      <c r="I201" s="2" t="s">
        <v>25</v>
      </c>
      <c r="J201" s="2" t="s">
        <v>17</v>
      </c>
      <c r="K201" s="3">
        <v>24.7</v>
      </c>
      <c r="L201" s="4">
        <v>18000</v>
      </c>
      <c r="M201" s="4">
        <f t="shared" si="12"/>
        <v>444600</v>
      </c>
      <c r="N201" s="21" t="str">
        <f>VLOOKUP(I201,'MÃ '!$A$2:$E$1048576,4,0)</f>
        <v>NL600004</v>
      </c>
      <c r="O201" s="21" t="str">
        <f>VLOOKUP(I201,'MÃ '!$A$2:$E$1048576,5,0)</f>
        <v>Dưa hấu</v>
      </c>
      <c r="P201" s="21" t="str">
        <f t="shared" si="13"/>
        <v>TSG06</v>
      </c>
      <c r="Q201" s="21" t="str">
        <f>DAY(Table014[[#This Row],[NGÀY]])&amp;Table014[[#This Row],[TSG06]]&amp;Table014[[#This Row],[MÃ FAST]]</f>
        <v>10TSG06NL600004</v>
      </c>
      <c r="R201" s="21" t="str">
        <f>COUNTIF($Q$7:Q201,Q201)&amp;Q201</f>
        <v>110TSG06NL600004</v>
      </c>
      <c r="S201" s="44">
        <f>IFERROR(VLOOKUP(R201,Table1[[ct2]:[Số lượng]],13,0),0)</f>
        <v>24.7</v>
      </c>
      <c r="T201" s="45">
        <f>IFERROR(VLOOKUP(R201,Table1[[ct2]:[Giá]],14,0),Table014[[#This Row],[ĐƠN GIÁ]])</f>
        <v>18000</v>
      </c>
      <c r="U201" s="45">
        <f t="shared" si="14"/>
        <v>444600</v>
      </c>
      <c r="V201" s="32">
        <f t="shared" si="15"/>
        <v>0</v>
      </c>
      <c r="W201" s="45">
        <f>Table014[[#This Row],[THÀNH TIỀN FAST]]-Table014[[#This Row],[THÀNH TIỀN]]</f>
        <v>0</v>
      </c>
      <c r="X201" s="46" t="b">
        <f>Table014[[#This Row],[ĐG FAST]]=Table014[[#This Row],[ĐƠN GIÁ]]</f>
        <v>1</v>
      </c>
      <c r="Y201" s="47" t="b">
        <f>Table014[[#This Row],[THÀNH TIỀN FAST]]=Table014[[#This Row],[THÀNH TIỀN]]</f>
        <v>1</v>
      </c>
      <c r="Z201" s="48"/>
    </row>
    <row r="202" spans="1:26" x14ac:dyDescent="0.2">
      <c r="A202" s="49"/>
      <c r="B202" s="2" t="s">
        <v>363</v>
      </c>
      <c r="C202" s="49"/>
      <c r="D202" s="2" t="s">
        <v>518</v>
      </c>
      <c r="E202" s="49"/>
      <c r="F202" s="49"/>
      <c r="G202" s="49"/>
      <c r="H202" s="49"/>
      <c r="I202" s="2" t="s">
        <v>27</v>
      </c>
      <c r="J202" s="2" t="s">
        <v>17</v>
      </c>
      <c r="K202" s="3">
        <v>2</v>
      </c>
      <c r="L202" s="4">
        <v>55000</v>
      </c>
      <c r="M202" s="4">
        <f t="shared" si="12"/>
        <v>110000</v>
      </c>
      <c r="N202" s="21" t="str">
        <f>VLOOKUP(I202,'MÃ '!$A$2:$E$1048576,4,0)</f>
        <v>NL300058</v>
      </c>
      <c r="O202" s="21" t="str">
        <f>VLOOKUP(I202,'MÃ '!$A$2:$E$1048576,5,0)</f>
        <v>Hành lá</v>
      </c>
      <c r="P202" s="21" t="str">
        <f t="shared" si="13"/>
        <v>TSG06</v>
      </c>
      <c r="Q202" s="21" t="str">
        <f>DAY(Table014[[#This Row],[NGÀY]])&amp;Table014[[#This Row],[TSG06]]&amp;Table014[[#This Row],[MÃ FAST]]</f>
        <v>10TSG06NL300058</v>
      </c>
      <c r="R202" s="21" t="str">
        <f>COUNTIF($Q$7:Q202,Q202)&amp;Q202</f>
        <v>110TSG06NL300058</v>
      </c>
      <c r="S202" s="44">
        <f>IFERROR(VLOOKUP(R202,Table1[[ct2]:[Số lượng]],13,0),0)</f>
        <v>2</v>
      </c>
      <c r="T202" s="45">
        <f>IFERROR(VLOOKUP(R202,Table1[[ct2]:[Giá]],14,0),Table014[[#This Row],[ĐƠN GIÁ]])</f>
        <v>55000</v>
      </c>
      <c r="U202" s="45">
        <f t="shared" si="14"/>
        <v>110000</v>
      </c>
      <c r="V202" s="32">
        <f t="shared" si="15"/>
        <v>0</v>
      </c>
      <c r="W202" s="45">
        <f>Table014[[#This Row],[THÀNH TIỀN FAST]]-Table014[[#This Row],[THÀNH TIỀN]]</f>
        <v>0</v>
      </c>
      <c r="X202" s="46" t="b">
        <f>Table014[[#This Row],[ĐG FAST]]=Table014[[#This Row],[ĐƠN GIÁ]]</f>
        <v>1</v>
      </c>
      <c r="Y202" s="47" t="b">
        <f>Table014[[#This Row],[THÀNH TIỀN FAST]]=Table014[[#This Row],[THÀNH TIỀN]]</f>
        <v>1</v>
      </c>
      <c r="Z202" s="48"/>
    </row>
    <row r="203" spans="1:26" x14ac:dyDescent="0.2">
      <c r="A203" s="49"/>
      <c r="B203" s="2" t="s">
        <v>363</v>
      </c>
      <c r="C203" s="49"/>
      <c r="D203" s="2" t="s">
        <v>518</v>
      </c>
      <c r="E203" s="49"/>
      <c r="F203" s="49"/>
      <c r="G203" s="49"/>
      <c r="H203" s="49"/>
      <c r="I203" s="2" t="s">
        <v>28</v>
      </c>
      <c r="J203" s="2" t="s">
        <v>29</v>
      </c>
      <c r="K203" s="3">
        <v>1</v>
      </c>
      <c r="L203" s="4">
        <v>80000</v>
      </c>
      <c r="M203" s="4">
        <f t="shared" si="12"/>
        <v>80000</v>
      </c>
      <c r="N203" s="21" t="str">
        <f>VLOOKUP(I203,'MÃ '!$A$2:$E$1048576,4,0)</f>
        <v>NL300218</v>
      </c>
      <c r="O203" s="21" t="str">
        <f>VLOOKUP(I203,'MÃ '!$A$2:$E$1048576,5,0)</f>
        <v>Hoa cúc (decor) bó</v>
      </c>
      <c r="P203" s="21" t="str">
        <f t="shared" si="13"/>
        <v>TSG06</v>
      </c>
      <c r="Q203" s="21" t="str">
        <f>DAY(Table014[[#This Row],[NGÀY]])&amp;Table014[[#This Row],[TSG06]]&amp;Table014[[#This Row],[MÃ FAST]]</f>
        <v>10TSG06NL300218</v>
      </c>
      <c r="R203" s="21" t="str">
        <f>COUNTIF($Q$7:Q203,Q203)&amp;Q203</f>
        <v>110TSG06NL300218</v>
      </c>
      <c r="S203" s="44">
        <f>IFERROR(VLOOKUP(R203,Table1[[ct2]:[Số lượng]],13,0),0)</f>
        <v>1</v>
      </c>
      <c r="T203" s="45">
        <f>IFERROR(VLOOKUP(R203,Table1[[ct2]:[Giá]],14,0),Table014[[#This Row],[ĐƠN GIÁ]])</f>
        <v>40000</v>
      </c>
      <c r="U203" s="45">
        <f t="shared" si="14"/>
        <v>40000</v>
      </c>
      <c r="V203" s="32">
        <f t="shared" si="15"/>
        <v>0</v>
      </c>
      <c r="W203" s="45">
        <f>Table014[[#This Row],[THÀNH TIỀN FAST]]-Table014[[#This Row],[THÀNH TIỀN]]</f>
        <v>-40000</v>
      </c>
      <c r="X203" s="46" t="b">
        <f>Table014[[#This Row],[ĐG FAST]]=Table014[[#This Row],[ĐƠN GIÁ]]</f>
        <v>0</v>
      </c>
      <c r="Y203" s="47" t="b">
        <f>Table014[[#This Row],[THÀNH TIỀN FAST]]=Table014[[#This Row],[THÀNH TIỀN]]</f>
        <v>0</v>
      </c>
      <c r="Z203" s="48"/>
    </row>
    <row r="204" spans="1:26" x14ac:dyDescent="0.2">
      <c r="A204" s="49"/>
      <c r="B204" s="2" t="s">
        <v>363</v>
      </c>
      <c r="C204" s="49"/>
      <c r="D204" s="2" t="s">
        <v>518</v>
      </c>
      <c r="E204" s="49"/>
      <c r="F204" s="49"/>
      <c r="G204" s="49"/>
      <c r="H204" s="49"/>
      <c r="I204" s="2" t="s">
        <v>31</v>
      </c>
      <c r="J204" s="2" t="s">
        <v>17</v>
      </c>
      <c r="K204" s="3">
        <v>1</v>
      </c>
      <c r="L204" s="4">
        <v>30000</v>
      </c>
      <c r="M204" s="4">
        <f t="shared" si="12"/>
        <v>30000</v>
      </c>
      <c r="N204" s="21" t="str">
        <f>VLOOKUP(I204,'MÃ '!$A$2:$E$1048576,4,0)</f>
        <v>NL300209</v>
      </c>
      <c r="O204" s="21" t="str">
        <f>VLOOKUP(I204,'MÃ '!$A$2:$E$1048576,5,0)</f>
        <v>Khoai môn</v>
      </c>
      <c r="P204" s="21" t="str">
        <f t="shared" si="13"/>
        <v>TSG06</v>
      </c>
      <c r="Q204" s="21" t="str">
        <f>DAY(Table014[[#This Row],[NGÀY]])&amp;Table014[[#This Row],[TSG06]]&amp;Table014[[#This Row],[MÃ FAST]]</f>
        <v>10TSG06NL300209</v>
      </c>
      <c r="R204" s="21" t="str">
        <f>COUNTIF($Q$7:Q204,Q204)&amp;Q204</f>
        <v>110TSG06NL300209</v>
      </c>
      <c r="S204" s="44">
        <f>IFERROR(VLOOKUP(R204,Table1[[ct2]:[Số lượng]],13,0),0)</f>
        <v>1</v>
      </c>
      <c r="T204" s="45">
        <f>IFERROR(VLOOKUP(R204,Table1[[ct2]:[Giá]],14,0),Table014[[#This Row],[ĐƠN GIÁ]])</f>
        <v>30000</v>
      </c>
      <c r="U204" s="45">
        <f t="shared" si="14"/>
        <v>30000</v>
      </c>
      <c r="V204" s="32">
        <f t="shared" si="15"/>
        <v>0</v>
      </c>
      <c r="W204" s="45">
        <f>Table014[[#This Row],[THÀNH TIỀN FAST]]-Table014[[#This Row],[THÀNH TIỀN]]</f>
        <v>0</v>
      </c>
      <c r="X204" s="46" t="b">
        <f>Table014[[#This Row],[ĐG FAST]]=Table014[[#This Row],[ĐƠN GIÁ]]</f>
        <v>1</v>
      </c>
      <c r="Y204" s="47" t="b">
        <f>Table014[[#This Row],[THÀNH TIỀN FAST]]=Table014[[#This Row],[THÀNH TIỀN]]</f>
        <v>1</v>
      </c>
      <c r="Z204" s="48"/>
    </row>
    <row r="205" spans="1:26" x14ac:dyDescent="0.2">
      <c r="A205" s="49"/>
      <c r="B205" s="2" t="s">
        <v>363</v>
      </c>
      <c r="C205" s="49"/>
      <c r="D205" s="2" t="s">
        <v>518</v>
      </c>
      <c r="E205" s="49"/>
      <c r="F205" s="49"/>
      <c r="G205" s="49"/>
      <c r="H205" s="49"/>
      <c r="I205" s="2" t="s">
        <v>33</v>
      </c>
      <c r="J205" s="2" t="s">
        <v>17</v>
      </c>
      <c r="K205" s="3">
        <v>4</v>
      </c>
      <c r="L205" s="4">
        <v>22000</v>
      </c>
      <c r="M205" s="4">
        <f t="shared" si="12"/>
        <v>88000</v>
      </c>
      <c r="N205" s="21" t="str">
        <f>VLOOKUP(I205,'MÃ '!$A$2:$E$1048576,4,0)</f>
        <v>NL300084</v>
      </c>
      <c r="O205" s="21" t="str">
        <f>VLOOKUP(I205,'MÃ '!$A$2:$E$1048576,5,0)</f>
        <v>Mồng tơi nhặt</v>
      </c>
      <c r="P205" s="21" t="str">
        <f t="shared" si="13"/>
        <v>TSG06</v>
      </c>
      <c r="Q205" s="21" t="str">
        <f>DAY(Table014[[#This Row],[NGÀY]])&amp;Table014[[#This Row],[TSG06]]&amp;Table014[[#This Row],[MÃ FAST]]</f>
        <v>10TSG06NL300084</v>
      </c>
      <c r="R205" s="21" t="str">
        <f>COUNTIF($Q$7:Q205,Q205)&amp;Q205</f>
        <v>110TSG06NL300084</v>
      </c>
      <c r="S205" s="44">
        <f>IFERROR(VLOOKUP(R205,Table1[[ct2]:[Số lượng]],13,0),0)</f>
        <v>4</v>
      </c>
      <c r="T205" s="45">
        <f>IFERROR(VLOOKUP(R205,Table1[[ct2]:[Giá]],14,0),Table014[[#This Row],[ĐƠN GIÁ]])</f>
        <v>22000</v>
      </c>
      <c r="U205" s="45">
        <f t="shared" si="14"/>
        <v>88000</v>
      </c>
      <c r="V205" s="32">
        <f t="shared" si="15"/>
        <v>0</v>
      </c>
      <c r="W205" s="45">
        <f>Table014[[#This Row],[THÀNH TIỀN FAST]]-Table014[[#This Row],[THÀNH TIỀN]]</f>
        <v>0</v>
      </c>
      <c r="X205" s="46" t="b">
        <f>Table014[[#This Row],[ĐG FAST]]=Table014[[#This Row],[ĐƠN GIÁ]]</f>
        <v>1</v>
      </c>
      <c r="Y205" s="47" t="b">
        <f>Table014[[#This Row],[THÀNH TIỀN FAST]]=Table014[[#This Row],[THÀNH TIỀN]]</f>
        <v>1</v>
      </c>
      <c r="Z205" s="48"/>
    </row>
    <row r="206" spans="1:26" x14ac:dyDescent="0.2">
      <c r="A206" s="49"/>
      <c r="B206" s="2" t="s">
        <v>363</v>
      </c>
      <c r="C206" s="49"/>
      <c r="D206" s="2" t="s">
        <v>518</v>
      </c>
      <c r="E206" s="49"/>
      <c r="F206" s="49"/>
      <c r="G206" s="49"/>
      <c r="H206" s="49"/>
      <c r="I206" s="2" t="s">
        <v>34</v>
      </c>
      <c r="J206" s="2" t="s">
        <v>17</v>
      </c>
      <c r="K206" s="3">
        <v>1</v>
      </c>
      <c r="L206" s="4">
        <v>145000</v>
      </c>
      <c r="M206" s="4">
        <f t="shared" si="12"/>
        <v>145000</v>
      </c>
      <c r="N206" s="21" t="str">
        <f>VLOOKUP(I206,'MÃ '!$A$2:$E$1048576,4,0)</f>
        <v>NL300090</v>
      </c>
      <c r="O206" s="21" t="str">
        <f>VLOOKUP(I206,'MÃ '!$A$2:$E$1048576,5,0)</f>
        <v>Nấm đông cô tươi</v>
      </c>
      <c r="P206" s="21" t="str">
        <f t="shared" si="13"/>
        <v>TSG06</v>
      </c>
      <c r="Q206" s="21" t="str">
        <f>DAY(Table014[[#This Row],[NGÀY]])&amp;Table014[[#This Row],[TSG06]]&amp;Table014[[#This Row],[MÃ FAST]]</f>
        <v>10TSG06NL300090</v>
      </c>
      <c r="R206" s="21" t="str">
        <f>COUNTIF($Q$7:Q206,Q206)&amp;Q206</f>
        <v>110TSG06NL300090</v>
      </c>
      <c r="S206" s="44">
        <f>IFERROR(VLOOKUP(R206,Table1[[ct2]:[Số lượng]],13,0),0)</f>
        <v>1</v>
      </c>
      <c r="T206" s="45">
        <f>IFERROR(VLOOKUP(R206,Table1[[ct2]:[Giá]],14,0),Table014[[#This Row],[ĐƠN GIÁ]])</f>
        <v>145000</v>
      </c>
      <c r="U206" s="45">
        <f t="shared" si="14"/>
        <v>145000</v>
      </c>
      <c r="V206" s="32">
        <f t="shared" si="15"/>
        <v>0</v>
      </c>
      <c r="W206" s="45">
        <f>Table014[[#This Row],[THÀNH TIỀN FAST]]-Table014[[#This Row],[THÀNH TIỀN]]</f>
        <v>0</v>
      </c>
      <c r="X206" s="46" t="b">
        <f>Table014[[#This Row],[ĐG FAST]]=Table014[[#This Row],[ĐƠN GIÁ]]</f>
        <v>1</v>
      </c>
      <c r="Y206" s="47" t="b">
        <f>Table014[[#This Row],[THÀNH TIỀN FAST]]=Table014[[#This Row],[THÀNH TIỀN]]</f>
        <v>1</v>
      </c>
      <c r="Z206" s="48"/>
    </row>
    <row r="207" spans="1:26" x14ac:dyDescent="0.2">
      <c r="A207" s="49"/>
      <c r="B207" s="2" t="s">
        <v>363</v>
      </c>
      <c r="C207" s="49"/>
      <c r="D207" s="2" t="s">
        <v>518</v>
      </c>
      <c r="E207" s="49"/>
      <c r="F207" s="49"/>
      <c r="G207" s="49"/>
      <c r="H207" s="49"/>
      <c r="I207" s="2" t="s">
        <v>35</v>
      </c>
      <c r="J207" s="2" t="s">
        <v>17</v>
      </c>
      <c r="K207" s="3">
        <v>6</v>
      </c>
      <c r="L207" s="4">
        <v>47000</v>
      </c>
      <c r="M207" s="4">
        <f t="shared" si="12"/>
        <v>282000</v>
      </c>
      <c r="N207" s="21" t="str">
        <f>VLOOKUP(I207,'MÃ '!$A$2:$E$1048576,4,0)</f>
        <v>NL300091</v>
      </c>
      <c r="O207" s="21" t="str">
        <f>VLOOKUP(I207,'MÃ '!$A$2:$E$1048576,5,0)</f>
        <v>Nấm đùi gà</v>
      </c>
      <c r="P207" s="21" t="str">
        <f t="shared" si="13"/>
        <v>TSG06</v>
      </c>
      <c r="Q207" s="21" t="str">
        <f>DAY(Table014[[#This Row],[NGÀY]])&amp;Table014[[#This Row],[TSG06]]&amp;Table014[[#This Row],[MÃ FAST]]</f>
        <v>10TSG06NL300091</v>
      </c>
      <c r="R207" s="21" t="str">
        <f>COUNTIF($Q$7:Q207,Q207)&amp;Q207</f>
        <v>110TSG06NL300091</v>
      </c>
      <c r="S207" s="44">
        <f>IFERROR(VLOOKUP(R207,Table1[[ct2]:[Số lượng]],13,0),0)</f>
        <v>6</v>
      </c>
      <c r="T207" s="45">
        <f>IFERROR(VLOOKUP(R207,Table1[[ct2]:[Giá]],14,0),Table014[[#This Row],[ĐƠN GIÁ]])</f>
        <v>47000</v>
      </c>
      <c r="U207" s="45">
        <f t="shared" si="14"/>
        <v>282000</v>
      </c>
      <c r="V207" s="32">
        <f t="shared" si="15"/>
        <v>0</v>
      </c>
      <c r="W207" s="45">
        <f>Table014[[#This Row],[THÀNH TIỀN FAST]]-Table014[[#This Row],[THÀNH TIỀN]]</f>
        <v>0</v>
      </c>
      <c r="X207" s="46" t="b">
        <f>Table014[[#This Row],[ĐG FAST]]=Table014[[#This Row],[ĐƠN GIÁ]]</f>
        <v>1</v>
      </c>
      <c r="Y207" s="47" t="b">
        <f>Table014[[#This Row],[THÀNH TIỀN FAST]]=Table014[[#This Row],[THÀNH TIỀN]]</f>
        <v>1</v>
      </c>
      <c r="Z207" s="48"/>
    </row>
    <row r="208" spans="1:26" x14ac:dyDescent="0.2">
      <c r="A208" s="49"/>
      <c r="B208" s="2" t="s">
        <v>363</v>
      </c>
      <c r="C208" s="49"/>
      <c r="D208" s="2" t="s">
        <v>518</v>
      </c>
      <c r="E208" s="49"/>
      <c r="F208" s="49"/>
      <c r="G208" s="49"/>
      <c r="H208" s="49"/>
      <c r="I208" s="2" t="s">
        <v>50</v>
      </c>
      <c r="J208" s="2" t="s">
        <v>17</v>
      </c>
      <c r="K208" s="3">
        <v>6</v>
      </c>
      <c r="L208" s="4">
        <v>45000</v>
      </c>
      <c r="M208" s="4">
        <f t="shared" si="12"/>
        <v>270000</v>
      </c>
      <c r="N208" s="21" t="str">
        <f>VLOOKUP(I208,'MÃ '!$A$2:$E$1048576,4,0)</f>
        <v>NL300096</v>
      </c>
      <c r="O208" s="21" t="str">
        <f>VLOOKUP(I208,'MÃ '!$A$2:$E$1048576,5,0)</f>
        <v>Nấm kim châm tươi</v>
      </c>
      <c r="P208" s="21" t="str">
        <f t="shared" si="13"/>
        <v>TSG06</v>
      </c>
      <c r="Q208" s="21" t="str">
        <f>DAY(Table014[[#This Row],[NGÀY]])&amp;Table014[[#This Row],[TSG06]]&amp;Table014[[#This Row],[MÃ FAST]]</f>
        <v>10TSG06NL300096</v>
      </c>
      <c r="R208" s="21" t="str">
        <f>COUNTIF($Q$7:Q208,Q208)&amp;Q208</f>
        <v>110TSG06NL300096</v>
      </c>
      <c r="S208" s="44">
        <f>IFERROR(VLOOKUP(R208,Table1[[ct2]:[Số lượng]],13,0),0)</f>
        <v>6</v>
      </c>
      <c r="T208" s="45">
        <f>IFERROR(VLOOKUP(R208,Table1[[ct2]:[Giá]],14,0),Table014[[#This Row],[ĐƠN GIÁ]])</f>
        <v>45000</v>
      </c>
      <c r="U208" s="45">
        <f t="shared" si="14"/>
        <v>270000</v>
      </c>
      <c r="V208" s="32">
        <f t="shared" si="15"/>
        <v>0</v>
      </c>
      <c r="W208" s="45">
        <f>Table014[[#This Row],[THÀNH TIỀN FAST]]-Table014[[#This Row],[THÀNH TIỀN]]</f>
        <v>0</v>
      </c>
      <c r="X208" s="46" t="b">
        <f>Table014[[#This Row],[ĐG FAST]]=Table014[[#This Row],[ĐƠN GIÁ]]</f>
        <v>1</v>
      </c>
      <c r="Y208" s="47" t="b">
        <f>Table014[[#This Row],[THÀNH TIỀN FAST]]=Table014[[#This Row],[THÀNH TIỀN]]</f>
        <v>1</v>
      </c>
      <c r="Z208" s="48"/>
    </row>
    <row r="209" spans="1:26" x14ac:dyDescent="0.2">
      <c r="A209" s="49"/>
      <c r="B209" s="2" t="s">
        <v>363</v>
      </c>
      <c r="C209" s="49"/>
      <c r="D209" s="2" t="s">
        <v>518</v>
      </c>
      <c r="E209" s="49"/>
      <c r="F209" s="49"/>
      <c r="G209" s="49"/>
      <c r="H209" s="49"/>
      <c r="I209" s="2" t="s">
        <v>38</v>
      </c>
      <c r="J209" s="2" t="s">
        <v>17</v>
      </c>
      <c r="K209" s="3">
        <v>5</v>
      </c>
      <c r="L209" s="4">
        <v>95000</v>
      </c>
      <c r="M209" s="4">
        <f t="shared" si="12"/>
        <v>475000</v>
      </c>
      <c r="N209" s="21" t="str">
        <f>VLOOKUP(I209,'MÃ '!$A$2:$E$1048576,4,0)</f>
        <v>NL300098</v>
      </c>
      <c r="O209" s="21" t="str">
        <f>VLOOKUP(I209,'MÃ '!$A$2:$E$1048576,5,0)</f>
        <v>Nấm Linh Chi trắng</v>
      </c>
      <c r="P209" s="21" t="str">
        <f t="shared" si="13"/>
        <v>TSG06</v>
      </c>
      <c r="Q209" s="21" t="str">
        <f>DAY(Table014[[#This Row],[NGÀY]])&amp;Table014[[#This Row],[TSG06]]&amp;Table014[[#This Row],[MÃ FAST]]</f>
        <v>10TSG06NL300098</v>
      </c>
      <c r="R209" s="21" t="str">
        <f>COUNTIF($Q$7:Q209,Q209)&amp;Q209</f>
        <v>110TSG06NL300098</v>
      </c>
      <c r="S209" s="44">
        <f>IFERROR(VLOOKUP(R209,Table1[[ct2]:[Số lượng]],13,0),0)</f>
        <v>5</v>
      </c>
      <c r="T209" s="45">
        <f>IFERROR(VLOOKUP(R209,Table1[[ct2]:[Giá]],14,0),Table014[[#This Row],[ĐƠN GIÁ]])</f>
        <v>95000</v>
      </c>
      <c r="U209" s="45">
        <f t="shared" si="14"/>
        <v>475000</v>
      </c>
      <c r="V209" s="32">
        <f t="shared" si="15"/>
        <v>0</v>
      </c>
      <c r="W209" s="45">
        <f>Table014[[#This Row],[THÀNH TIỀN FAST]]-Table014[[#This Row],[THÀNH TIỀN]]</f>
        <v>0</v>
      </c>
      <c r="X209" s="46" t="b">
        <f>Table014[[#This Row],[ĐG FAST]]=Table014[[#This Row],[ĐƠN GIÁ]]</f>
        <v>1</v>
      </c>
      <c r="Y209" s="47" t="b">
        <f>Table014[[#This Row],[THÀNH TIỀN FAST]]=Table014[[#This Row],[THÀNH TIỀN]]</f>
        <v>1</v>
      </c>
      <c r="Z209" s="48"/>
    </row>
    <row r="210" spans="1:26" x14ac:dyDescent="0.2">
      <c r="A210" s="49"/>
      <c r="B210" s="2" t="s">
        <v>363</v>
      </c>
      <c r="C210" s="49"/>
      <c r="D210" s="2" t="s">
        <v>518</v>
      </c>
      <c r="E210" s="49"/>
      <c r="F210" s="49"/>
      <c r="G210" s="49"/>
      <c r="H210" s="49"/>
      <c r="I210" s="2" t="s">
        <v>39</v>
      </c>
      <c r="J210" s="2" t="s">
        <v>17</v>
      </c>
      <c r="K210" s="3">
        <v>1.5</v>
      </c>
      <c r="L210" s="4">
        <v>45000</v>
      </c>
      <c r="M210" s="4">
        <f t="shared" si="12"/>
        <v>67500</v>
      </c>
      <c r="N210" s="21" t="str">
        <f>VLOOKUP(I210,'MÃ '!$A$2:$E$1048576,4,0)</f>
        <v>NL300085</v>
      </c>
      <c r="O210" s="21" t="str">
        <f>VLOOKUP(I210,'MÃ '!$A$2:$E$1048576,5,0)</f>
        <v>Mùi ta ( Ngò rí )</v>
      </c>
      <c r="P210" s="21" t="str">
        <f t="shared" si="13"/>
        <v>TSG06</v>
      </c>
      <c r="Q210" s="21" t="str">
        <f>DAY(Table014[[#This Row],[NGÀY]])&amp;Table014[[#This Row],[TSG06]]&amp;Table014[[#This Row],[MÃ FAST]]</f>
        <v>10TSG06NL300085</v>
      </c>
      <c r="R210" s="21" t="str">
        <f>COUNTIF($Q$7:Q210,Q210)&amp;Q210</f>
        <v>110TSG06NL300085</v>
      </c>
      <c r="S210" s="44">
        <f>IFERROR(VLOOKUP(R210,Table1[[ct2]:[Số lượng]],13,0),0)</f>
        <v>1.5</v>
      </c>
      <c r="T210" s="45">
        <f>IFERROR(VLOOKUP(R210,Table1[[ct2]:[Giá]],14,0),Table014[[#This Row],[ĐƠN GIÁ]])</f>
        <v>45000</v>
      </c>
      <c r="U210" s="45">
        <f t="shared" si="14"/>
        <v>67500</v>
      </c>
      <c r="V210" s="32">
        <f t="shared" si="15"/>
        <v>0</v>
      </c>
      <c r="W210" s="45">
        <f>Table014[[#This Row],[THÀNH TIỀN FAST]]-Table014[[#This Row],[THÀNH TIỀN]]</f>
        <v>0</v>
      </c>
      <c r="X210" s="46" t="b">
        <f>Table014[[#This Row],[ĐG FAST]]=Table014[[#This Row],[ĐƠN GIÁ]]</f>
        <v>1</v>
      </c>
      <c r="Y210" s="47" t="b">
        <f>Table014[[#This Row],[THÀNH TIỀN FAST]]=Table014[[#This Row],[THÀNH TIỀN]]</f>
        <v>1</v>
      </c>
      <c r="Z210" s="48"/>
    </row>
    <row r="211" spans="1:26" x14ac:dyDescent="0.2">
      <c r="A211" s="49"/>
      <c r="B211" s="2" t="s">
        <v>363</v>
      </c>
      <c r="C211" s="49"/>
      <c r="D211" s="2" t="s">
        <v>518</v>
      </c>
      <c r="E211" s="49"/>
      <c r="F211" s="49"/>
      <c r="G211" s="49"/>
      <c r="H211" s="49"/>
      <c r="I211" s="2" t="s">
        <v>47</v>
      </c>
      <c r="J211" s="2" t="s">
        <v>17</v>
      </c>
      <c r="K211" s="3">
        <v>0.5</v>
      </c>
      <c r="L211" s="4">
        <v>70000</v>
      </c>
      <c r="M211" s="4">
        <f t="shared" si="12"/>
        <v>35000</v>
      </c>
      <c r="N211" s="21" t="str">
        <f>VLOOKUP(I211,'MÃ '!$A$2:$E$1048576,4,0)</f>
        <v>NL300126</v>
      </c>
      <c r="O211" s="21" t="str">
        <f>VLOOKUP(I211,'MÃ '!$A$2:$E$1048576,5,0)</f>
        <v>Rau mùi tây</v>
      </c>
      <c r="P211" s="21" t="str">
        <f t="shared" si="13"/>
        <v>TSG06</v>
      </c>
      <c r="Q211" s="21" t="str">
        <f>DAY(Table014[[#This Row],[NGÀY]])&amp;Table014[[#This Row],[TSG06]]&amp;Table014[[#This Row],[MÃ FAST]]</f>
        <v>10TSG06NL300126</v>
      </c>
      <c r="R211" s="21" t="str">
        <f>COUNTIF($Q$7:Q211,Q211)&amp;Q211</f>
        <v>110TSG06NL300126</v>
      </c>
      <c r="S211" s="44">
        <f>IFERROR(VLOOKUP(R211,Table1[[ct2]:[Số lượng]],13,0),0)</f>
        <v>0.5</v>
      </c>
      <c r="T211" s="45">
        <f>IFERROR(VLOOKUP(R211,Table1[[ct2]:[Giá]],14,0),Table014[[#This Row],[ĐƠN GIÁ]])</f>
        <v>70000</v>
      </c>
      <c r="U211" s="45">
        <f t="shared" si="14"/>
        <v>35000</v>
      </c>
      <c r="V211" s="32">
        <f t="shared" si="15"/>
        <v>0</v>
      </c>
      <c r="W211" s="45">
        <f>Table014[[#This Row],[THÀNH TIỀN FAST]]-Table014[[#This Row],[THÀNH TIỀN]]</f>
        <v>0</v>
      </c>
      <c r="X211" s="46" t="b">
        <f>Table014[[#This Row],[ĐG FAST]]=Table014[[#This Row],[ĐƠN GIÁ]]</f>
        <v>1</v>
      </c>
      <c r="Y211" s="47" t="b">
        <f>Table014[[#This Row],[THÀNH TIỀN FAST]]=Table014[[#This Row],[THÀNH TIỀN]]</f>
        <v>1</v>
      </c>
      <c r="Z211" s="48"/>
    </row>
    <row r="212" spans="1:26" x14ac:dyDescent="0.2">
      <c r="A212" s="49"/>
      <c r="B212" s="2" t="s">
        <v>363</v>
      </c>
      <c r="C212" s="49"/>
      <c r="D212" s="2" t="s">
        <v>518</v>
      </c>
      <c r="E212" s="49"/>
      <c r="F212" s="49"/>
      <c r="G212" s="49"/>
      <c r="H212" s="49"/>
      <c r="I212" s="2" t="s">
        <v>40</v>
      </c>
      <c r="J212" s="2" t="s">
        <v>17</v>
      </c>
      <c r="K212" s="3">
        <v>1.5</v>
      </c>
      <c r="L212" s="4">
        <v>145000</v>
      </c>
      <c r="M212" s="4">
        <f t="shared" si="12"/>
        <v>217500</v>
      </c>
      <c r="N212" s="21" t="str">
        <f>VLOOKUP(I212,'MÃ '!$A$2:$E$1048576,4,0)</f>
        <v>NL300113</v>
      </c>
      <c r="O212" s="21" t="str">
        <f>VLOOKUP(I212,'MÃ '!$A$2:$E$1048576,5,0)</f>
        <v>Ớt hiểm đỏ</v>
      </c>
      <c r="P212" s="21" t="str">
        <f t="shared" si="13"/>
        <v>TSG06</v>
      </c>
      <c r="Q212" s="21" t="str">
        <f>DAY(Table014[[#This Row],[NGÀY]])&amp;Table014[[#This Row],[TSG06]]&amp;Table014[[#This Row],[MÃ FAST]]</f>
        <v>10TSG06NL300113</v>
      </c>
      <c r="R212" s="21" t="str">
        <f>COUNTIF($Q$7:Q212,Q212)&amp;Q212</f>
        <v>110TSG06NL300113</v>
      </c>
      <c r="S212" s="44">
        <f>IFERROR(VLOOKUP(R212,Table1[[ct2]:[Số lượng]],13,0),0)</f>
        <v>1.5</v>
      </c>
      <c r="T212" s="45">
        <f>IFERROR(VLOOKUP(R212,Table1[[ct2]:[Giá]],14,0),Table014[[#This Row],[ĐƠN GIÁ]])</f>
        <v>145000</v>
      </c>
      <c r="U212" s="45">
        <f t="shared" si="14"/>
        <v>217500</v>
      </c>
      <c r="V212" s="32">
        <f t="shared" si="15"/>
        <v>0</v>
      </c>
      <c r="W212" s="45">
        <f>Table014[[#This Row],[THÀNH TIỀN FAST]]-Table014[[#This Row],[THÀNH TIỀN]]</f>
        <v>0</v>
      </c>
      <c r="X212" s="46" t="b">
        <f>Table014[[#This Row],[ĐG FAST]]=Table014[[#This Row],[ĐƠN GIÁ]]</f>
        <v>1</v>
      </c>
      <c r="Y212" s="47" t="b">
        <f>Table014[[#This Row],[THÀNH TIỀN FAST]]=Table014[[#This Row],[THÀNH TIỀN]]</f>
        <v>1</v>
      </c>
      <c r="Z212" s="48"/>
    </row>
    <row r="213" spans="1:26" x14ac:dyDescent="0.2">
      <c r="A213" s="49"/>
      <c r="B213" s="2" t="s">
        <v>363</v>
      </c>
      <c r="C213" s="49"/>
      <c r="D213" s="2" t="s">
        <v>518</v>
      </c>
      <c r="E213" s="49"/>
      <c r="F213" s="49"/>
      <c r="G213" s="49"/>
      <c r="H213" s="49"/>
      <c r="I213" s="2" t="s">
        <v>41</v>
      </c>
      <c r="J213" s="2" t="s">
        <v>17</v>
      </c>
      <c r="K213" s="3">
        <v>8</v>
      </c>
      <c r="L213" s="4">
        <v>21000</v>
      </c>
      <c r="M213" s="4">
        <f t="shared" si="12"/>
        <v>168000</v>
      </c>
      <c r="N213" s="21" t="str">
        <f>VLOOKUP(I213,'MÃ '!$A$2:$E$1048576,4,0)</f>
        <v>NL300119</v>
      </c>
      <c r="O213" s="21" t="str">
        <f>VLOOKUP(I213,'MÃ '!$A$2:$E$1048576,5,0)</f>
        <v>Quất ( Tắc trái )</v>
      </c>
      <c r="P213" s="21" t="str">
        <f t="shared" si="13"/>
        <v>TSG06</v>
      </c>
      <c r="Q213" s="21" t="str">
        <f>DAY(Table014[[#This Row],[NGÀY]])&amp;Table014[[#This Row],[TSG06]]&amp;Table014[[#This Row],[MÃ FAST]]</f>
        <v>10TSG06NL300119</v>
      </c>
      <c r="R213" s="21" t="str">
        <f>COUNTIF($Q$7:Q213,Q213)&amp;Q213</f>
        <v>110TSG06NL300119</v>
      </c>
      <c r="S213" s="44">
        <f>IFERROR(VLOOKUP(R213,Table1[[ct2]:[Số lượng]],13,0),0)</f>
        <v>8</v>
      </c>
      <c r="T213" s="45">
        <f>IFERROR(VLOOKUP(R213,Table1[[ct2]:[Giá]],14,0),Table014[[#This Row],[ĐƠN GIÁ]])</f>
        <v>21000</v>
      </c>
      <c r="U213" s="45">
        <f t="shared" si="14"/>
        <v>168000</v>
      </c>
      <c r="V213" s="32">
        <f t="shared" si="15"/>
        <v>0</v>
      </c>
      <c r="W213" s="45">
        <f>Table014[[#This Row],[THÀNH TIỀN FAST]]-Table014[[#This Row],[THÀNH TIỀN]]</f>
        <v>0</v>
      </c>
      <c r="X213" s="46" t="b">
        <f>Table014[[#This Row],[ĐG FAST]]=Table014[[#This Row],[ĐƠN GIÁ]]</f>
        <v>1</v>
      </c>
      <c r="Y213" s="47" t="b">
        <f>Table014[[#This Row],[THÀNH TIỀN FAST]]=Table014[[#This Row],[THÀNH TIỀN]]</f>
        <v>1</v>
      </c>
      <c r="Z213" s="48"/>
    </row>
    <row r="214" spans="1:26" x14ac:dyDescent="0.2">
      <c r="A214" s="49"/>
      <c r="B214" s="2" t="s">
        <v>363</v>
      </c>
      <c r="C214" s="49"/>
      <c r="D214" s="2" t="s">
        <v>518</v>
      </c>
      <c r="E214" s="49"/>
      <c r="F214" s="49"/>
      <c r="G214" s="49"/>
      <c r="H214" s="49"/>
      <c r="I214" s="2" t="s">
        <v>42</v>
      </c>
      <c r="J214" s="2" t="s">
        <v>17</v>
      </c>
      <c r="K214" s="3">
        <v>6</v>
      </c>
      <c r="L214" s="4">
        <v>38000</v>
      </c>
      <c r="M214" s="4">
        <f t="shared" si="12"/>
        <v>228000</v>
      </c>
      <c r="N214" s="21" t="str">
        <f>VLOOKUP(I214,'MÃ '!$A$2:$E$1048576,4,0)</f>
        <v>NL300018</v>
      </c>
      <c r="O214" s="21" t="str">
        <f>VLOOKUP(I214,'MÃ '!$A$2:$E$1048576,5,0)</f>
        <v>Cải cúc</v>
      </c>
      <c r="P214" s="21" t="str">
        <f t="shared" si="13"/>
        <v>TSG06</v>
      </c>
      <c r="Q214" s="21" t="str">
        <f>DAY(Table014[[#This Row],[NGÀY]])&amp;Table014[[#This Row],[TSG06]]&amp;Table014[[#This Row],[MÃ FAST]]</f>
        <v>10TSG06NL300018</v>
      </c>
      <c r="R214" s="21" t="str">
        <f>COUNTIF($Q$7:Q214,Q214)&amp;Q214</f>
        <v>110TSG06NL300018</v>
      </c>
      <c r="S214" s="44">
        <f>IFERROR(VLOOKUP(R214,Table1[[ct2]:[Số lượng]],13,0),0)</f>
        <v>6</v>
      </c>
      <c r="T214" s="45">
        <f>IFERROR(VLOOKUP(R214,Table1[[ct2]:[Giá]],14,0),Table014[[#This Row],[ĐƠN GIÁ]])</f>
        <v>38000</v>
      </c>
      <c r="U214" s="45">
        <f t="shared" si="14"/>
        <v>228000</v>
      </c>
      <c r="V214" s="32">
        <f t="shared" si="15"/>
        <v>0</v>
      </c>
      <c r="W214" s="45">
        <f>Table014[[#This Row],[THÀNH TIỀN FAST]]-Table014[[#This Row],[THÀNH TIỀN]]</f>
        <v>0</v>
      </c>
      <c r="X214" s="46" t="b">
        <f>Table014[[#This Row],[ĐG FAST]]=Table014[[#This Row],[ĐƠN GIÁ]]</f>
        <v>1</v>
      </c>
      <c r="Y214" s="47" t="b">
        <f>Table014[[#This Row],[THÀNH TIỀN FAST]]=Table014[[#This Row],[THÀNH TIỀN]]</f>
        <v>1</v>
      </c>
      <c r="Z214" s="48"/>
    </row>
    <row r="215" spans="1:26" x14ac:dyDescent="0.2">
      <c r="A215" s="49"/>
      <c r="B215" s="2" t="s">
        <v>363</v>
      </c>
      <c r="C215" s="49"/>
      <c r="D215" s="2" t="s">
        <v>518</v>
      </c>
      <c r="E215" s="49"/>
      <c r="F215" s="49"/>
      <c r="G215" s="49"/>
      <c r="H215" s="49"/>
      <c r="I215" s="2" t="s">
        <v>43</v>
      </c>
      <c r="J215" s="2" t="s">
        <v>17</v>
      </c>
      <c r="K215" s="3">
        <v>2</v>
      </c>
      <c r="L215" s="4">
        <v>50000</v>
      </c>
      <c r="M215" s="4">
        <f t="shared" si="12"/>
        <v>100000</v>
      </c>
      <c r="N215" s="21" t="str">
        <f>VLOOKUP(I215,'MÃ '!$A$2:$E$1048576,4,0)</f>
        <v>NL300142</v>
      </c>
      <c r="O215" s="21" t="str">
        <f>VLOOKUP(I215,'MÃ '!$A$2:$E$1048576,5,0)</f>
        <v>Tỏi bóc</v>
      </c>
      <c r="P215" s="21" t="str">
        <f t="shared" si="13"/>
        <v>TSG06</v>
      </c>
      <c r="Q215" s="21" t="str">
        <f>DAY(Table014[[#This Row],[NGÀY]])&amp;Table014[[#This Row],[TSG06]]&amp;Table014[[#This Row],[MÃ FAST]]</f>
        <v>10TSG06NL300142</v>
      </c>
      <c r="R215" s="21" t="str">
        <f>COUNTIF($Q$7:Q215,Q215)&amp;Q215</f>
        <v>110TSG06NL300142</v>
      </c>
      <c r="S215" s="44">
        <f>IFERROR(VLOOKUP(R215,Table1[[ct2]:[Số lượng]],13,0),0)</f>
        <v>2</v>
      </c>
      <c r="T215" s="45">
        <f>IFERROR(VLOOKUP(R215,Table1[[ct2]:[Giá]],14,0),Table014[[#This Row],[ĐƠN GIÁ]])</f>
        <v>50000</v>
      </c>
      <c r="U215" s="45">
        <f t="shared" si="14"/>
        <v>100000</v>
      </c>
      <c r="V215" s="32">
        <f t="shared" si="15"/>
        <v>0</v>
      </c>
      <c r="W215" s="45">
        <f>Table014[[#This Row],[THÀNH TIỀN FAST]]-Table014[[#This Row],[THÀNH TIỀN]]</f>
        <v>0</v>
      </c>
      <c r="X215" s="46" t="b">
        <f>Table014[[#This Row],[ĐG FAST]]=Table014[[#This Row],[ĐƠN GIÁ]]</f>
        <v>1</v>
      </c>
      <c r="Y215" s="47" t="b">
        <f>Table014[[#This Row],[THÀNH TIỀN FAST]]=Table014[[#This Row],[THÀNH TIỀN]]</f>
        <v>1</v>
      </c>
      <c r="Z215" s="48"/>
    </row>
    <row r="216" spans="1:26" x14ac:dyDescent="0.2">
      <c r="A216" s="49"/>
      <c r="B216" s="2" t="s">
        <v>363</v>
      </c>
      <c r="C216" s="49"/>
      <c r="D216" s="2" t="s">
        <v>518</v>
      </c>
      <c r="E216" s="49"/>
      <c r="F216" s="49"/>
      <c r="G216" s="49"/>
      <c r="H216" s="49"/>
      <c r="I216" s="2" t="s">
        <v>44</v>
      </c>
      <c r="J216" s="2" t="s">
        <v>17</v>
      </c>
      <c r="K216" s="3">
        <v>10.3</v>
      </c>
      <c r="L216" s="4">
        <v>62000</v>
      </c>
      <c r="M216" s="4">
        <f t="shared" si="12"/>
        <v>638600</v>
      </c>
      <c r="N216" s="21" t="str">
        <f>VLOOKUP(I216,'MÃ '!$A$2:$E$1048576,4,0)</f>
        <v>NL300147</v>
      </c>
      <c r="O216" s="21" t="str">
        <f>VLOOKUP(I216,'MÃ '!$A$2:$E$1048576,5,0)</f>
        <v>Xà lách Roman</v>
      </c>
      <c r="P216" s="21" t="str">
        <f t="shared" si="13"/>
        <v>TSG06</v>
      </c>
      <c r="Q216" s="21" t="str">
        <f>DAY(Table014[[#This Row],[NGÀY]])&amp;Table014[[#This Row],[TSG06]]&amp;Table014[[#This Row],[MÃ FAST]]</f>
        <v>10TSG06NL300147</v>
      </c>
      <c r="R216" s="21" t="str">
        <f>COUNTIF($Q$7:Q216,Q216)&amp;Q216</f>
        <v>110TSG06NL300147</v>
      </c>
      <c r="S216" s="44">
        <f>IFERROR(VLOOKUP(R216,Table1[[ct2]:[Số lượng]],13,0),0)</f>
        <v>10.3</v>
      </c>
      <c r="T216" s="45">
        <f>IFERROR(VLOOKUP(R216,Table1[[ct2]:[Giá]],14,0),Table014[[#This Row],[ĐƠN GIÁ]])</f>
        <v>62000</v>
      </c>
      <c r="U216" s="45">
        <f t="shared" si="14"/>
        <v>638600</v>
      </c>
      <c r="V216" s="32">
        <f t="shared" si="15"/>
        <v>0</v>
      </c>
      <c r="W216" s="45">
        <f>Table014[[#This Row],[THÀNH TIỀN FAST]]-Table014[[#This Row],[THÀNH TIỀN]]</f>
        <v>0</v>
      </c>
      <c r="X216" s="46" t="b">
        <f>Table014[[#This Row],[ĐG FAST]]=Table014[[#This Row],[ĐƠN GIÁ]]</f>
        <v>1</v>
      </c>
      <c r="Y216" s="47" t="b">
        <f>Table014[[#This Row],[THÀNH TIỀN FAST]]=Table014[[#This Row],[THÀNH TIỀN]]</f>
        <v>1</v>
      </c>
      <c r="Z216" s="48"/>
    </row>
    <row r="217" spans="1:26" x14ac:dyDescent="0.2">
      <c r="A217" s="50"/>
      <c r="B217" s="2" t="s">
        <v>364</v>
      </c>
      <c r="C217" s="50"/>
      <c r="D217" s="2" t="s">
        <v>518</v>
      </c>
      <c r="E217" s="50"/>
      <c r="F217" s="50"/>
      <c r="G217" s="50"/>
      <c r="H217" s="50"/>
      <c r="I217" s="2" t="s">
        <v>14</v>
      </c>
      <c r="J217" s="2" t="s">
        <v>15</v>
      </c>
      <c r="K217" s="3">
        <v>10</v>
      </c>
      <c r="L217" s="4">
        <v>8500</v>
      </c>
      <c r="M217" s="4">
        <f t="shared" si="12"/>
        <v>85000</v>
      </c>
      <c r="N217" s="21" t="str">
        <f>VLOOKUP(I217,'MÃ '!$A$2:$E$1048576,4,0)</f>
        <v>NL300107</v>
      </c>
      <c r="O217" s="21" t="str">
        <f>VLOOKUP(I217,'MÃ '!$A$2:$E$1048576,5,0)</f>
        <v>Ngô ngọt ( Bắp trái)</v>
      </c>
      <c r="P217" s="21" t="str">
        <f t="shared" si="13"/>
        <v>TSG06</v>
      </c>
      <c r="Q217" s="21" t="str">
        <f>DAY(Table014[[#This Row],[NGÀY]])&amp;Table014[[#This Row],[TSG06]]&amp;Table014[[#This Row],[MÃ FAST]]</f>
        <v>11TSG06NL300107</v>
      </c>
      <c r="R217" s="21" t="str">
        <f>COUNTIF($Q$7:Q217,Q217)&amp;Q217</f>
        <v>111TSG06NL300107</v>
      </c>
      <c r="S217" s="44">
        <f>IFERROR(VLOOKUP(R217,Table1[[ct2]:[Số lượng]],13,0),0)</f>
        <v>10</v>
      </c>
      <c r="T217" s="45">
        <f>IFERROR(VLOOKUP(R217,Table1[[ct2]:[Giá]],14,0),Table014[[#This Row],[ĐƠN GIÁ]])</f>
        <v>8500</v>
      </c>
      <c r="U217" s="45">
        <f t="shared" si="14"/>
        <v>85000</v>
      </c>
      <c r="V217" s="32">
        <f t="shared" si="15"/>
        <v>0</v>
      </c>
      <c r="W217" s="45">
        <f>Table014[[#This Row],[THÀNH TIỀN FAST]]-Table014[[#This Row],[THÀNH TIỀN]]</f>
        <v>0</v>
      </c>
      <c r="X217" s="46" t="b">
        <f>Table014[[#This Row],[ĐG FAST]]=Table014[[#This Row],[ĐƠN GIÁ]]</f>
        <v>1</v>
      </c>
      <c r="Y217" s="47" t="b">
        <f>Table014[[#This Row],[THÀNH TIỀN FAST]]=Table014[[#This Row],[THÀNH TIỀN]]</f>
        <v>1</v>
      </c>
      <c r="Z217" s="48"/>
    </row>
    <row r="218" spans="1:26" x14ac:dyDescent="0.2">
      <c r="A218" s="50"/>
      <c r="B218" s="2" t="s">
        <v>364</v>
      </c>
      <c r="C218" s="50"/>
      <c r="D218" s="2" t="s">
        <v>518</v>
      </c>
      <c r="E218" s="50"/>
      <c r="F218" s="50"/>
      <c r="G218" s="50"/>
      <c r="H218" s="50"/>
      <c r="I218" s="2" t="s">
        <v>16</v>
      </c>
      <c r="J218" s="2" t="s">
        <v>17</v>
      </c>
      <c r="K218" s="3">
        <v>1.8</v>
      </c>
      <c r="L218" s="4">
        <v>30000</v>
      </c>
      <c r="M218" s="4">
        <f t="shared" si="12"/>
        <v>54000</v>
      </c>
      <c r="N218" s="21" t="str">
        <f>VLOOKUP(I218,'MÃ '!$A$2:$E$1048576,4,0)</f>
        <v>NL300007</v>
      </c>
      <c r="O218" s="21" t="str">
        <f>VLOOKUP(I218,'MÃ '!$A$2:$E$1048576,5,0)</f>
        <v>Bí đỏ</v>
      </c>
      <c r="P218" s="21" t="str">
        <f t="shared" si="13"/>
        <v>TSG06</v>
      </c>
      <c r="Q218" s="21" t="str">
        <f>DAY(Table014[[#This Row],[NGÀY]])&amp;Table014[[#This Row],[TSG06]]&amp;Table014[[#This Row],[MÃ FAST]]</f>
        <v>11TSG06NL300007</v>
      </c>
      <c r="R218" s="21" t="str">
        <f>COUNTIF($Q$7:Q218,Q218)&amp;Q218</f>
        <v>111TSG06NL300007</v>
      </c>
      <c r="S218" s="44">
        <f>IFERROR(VLOOKUP(R218,Table1[[ct2]:[Số lượng]],13,0),0)</f>
        <v>1.8</v>
      </c>
      <c r="T218" s="45">
        <f>IFERROR(VLOOKUP(R218,Table1[[ct2]:[Giá]],14,0),Table014[[#This Row],[ĐƠN GIÁ]])</f>
        <v>30000</v>
      </c>
      <c r="U218" s="45">
        <f t="shared" si="14"/>
        <v>54000</v>
      </c>
      <c r="V218" s="32">
        <f t="shared" si="15"/>
        <v>0</v>
      </c>
      <c r="W218" s="45">
        <f>Table014[[#This Row],[THÀNH TIỀN FAST]]-Table014[[#This Row],[THÀNH TIỀN]]</f>
        <v>0</v>
      </c>
      <c r="X218" s="46" t="b">
        <f>Table014[[#This Row],[ĐG FAST]]=Table014[[#This Row],[ĐƠN GIÁ]]</f>
        <v>1</v>
      </c>
      <c r="Y218" s="47" t="b">
        <f>Table014[[#This Row],[THÀNH TIỀN FAST]]=Table014[[#This Row],[THÀNH TIỀN]]</f>
        <v>1</v>
      </c>
      <c r="Z218" s="48"/>
    </row>
    <row r="219" spans="1:26" x14ac:dyDescent="0.2">
      <c r="A219" s="50"/>
      <c r="B219" s="2" t="s">
        <v>364</v>
      </c>
      <c r="C219" s="50"/>
      <c r="D219" s="2" t="s">
        <v>518</v>
      </c>
      <c r="E219" s="50"/>
      <c r="F219" s="50"/>
      <c r="G219" s="50"/>
      <c r="H219" s="50"/>
      <c r="I219" s="2" t="s">
        <v>18</v>
      </c>
      <c r="J219" s="2" t="s">
        <v>17</v>
      </c>
      <c r="K219" s="3">
        <v>3</v>
      </c>
      <c r="L219" s="4">
        <v>45000</v>
      </c>
      <c r="M219" s="4">
        <f t="shared" si="12"/>
        <v>135000</v>
      </c>
      <c r="N219" s="21" t="str">
        <f>VLOOKUP(I219,'MÃ '!$A$2:$E$1048576,4,0)</f>
        <v>NL300203</v>
      </c>
      <c r="O219" s="21" t="str">
        <f>VLOOKUP(I219,'MÃ '!$A$2:$E$1048576,5,0)</f>
        <v>Cải bó xôi</v>
      </c>
      <c r="P219" s="21" t="str">
        <f t="shared" si="13"/>
        <v>TSG06</v>
      </c>
      <c r="Q219" s="21" t="str">
        <f>DAY(Table014[[#This Row],[NGÀY]])&amp;Table014[[#This Row],[TSG06]]&amp;Table014[[#This Row],[MÃ FAST]]</f>
        <v>11TSG06NL300203</v>
      </c>
      <c r="R219" s="21" t="str">
        <f>COUNTIF($Q$7:Q219,Q219)&amp;Q219</f>
        <v>111TSG06NL300203</v>
      </c>
      <c r="S219" s="44">
        <f>IFERROR(VLOOKUP(R219,Table1[[ct2]:[Số lượng]],13,0),0)</f>
        <v>3</v>
      </c>
      <c r="T219" s="45">
        <f>IFERROR(VLOOKUP(R219,Table1[[ct2]:[Giá]],14,0),Table014[[#This Row],[ĐƠN GIÁ]])</f>
        <v>45000</v>
      </c>
      <c r="U219" s="45">
        <f t="shared" si="14"/>
        <v>135000</v>
      </c>
      <c r="V219" s="32">
        <f t="shared" si="15"/>
        <v>0</v>
      </c>
      <c r="W219" s="45">
        <f>Table014[[#This Row],[THÀNH TIỀN FAST]]-Table014[[#This Row],[THÀNH TIỀN]]</f>
        <v>0</v>
      </c>
      <c r="X219" s="46" t="b">
        <f>Table014[[#This Row],[ĐG FAST]]=Table014[[#This Row],[ĐƠN GIÁ]]</f>
        <v>1</v>
      </c>
      <c r="Y219" s="47" t="b">
        <f>Table014[[#This Row],[THÀNH TIỀN FAST]]=Table014[[#This Row],[THÀNH TIỀN]]</f>
        <v>1</v>
      </c>
      <c r="Z219" s="48"/>
    </row>
    <row r="220" spans="1:26" x14ac:dyDescent="0.2">
      <c r="A220" s="50"/>
      <c r="B220" s="2" t="s">
        <v>364</v>
      </c>
      <c r="C220" s="50"/>
      <c r="D220" s="2" t="s">
        <v>518</v>
      </c>
      <c r="E220" s="50"/>
      <c r="F220" s="50"/>
      <c r="G220" s="50"/>
      <c r="H220" s="50"/>
      <c r="I220" s="2" t="s">
        <v>19</v>
      </c>
      <c r="J220" s="2" t="s">
        <v>17</v>
      </c>
      <c r="K220" s="3">
        <v>0.5</v>
      </c>
      <c r="L220" s="4">
        <v>50000</v>
      </c>
      <c r="M220" s="4">
        <f t="shared" si="12"/>
        <v>25000</v>
      </c>
      <c r="N220" s="21" t="str">
        <f>VLOOKUP(I220,'MÃ '!$A$2:$E$1048576,4,0)</f>
        <v>NL300013</v>
      </c>
      <c r="O220" s="21" t="str">
        <f>VLOOKUP(I220,'MÃ '!$A$2:$E$1048576,5,0)</f>
        <v>Cà chua</v>
      </c>
      <c r="P220" s="21" t="str">
        <f t="shared" si="13"/>
        <v>TSG06</v>
      </c>
      <c r="Q220" s="21" t="str">
        <f>DAY(Table014[[#This Row],[NGÀY]])&amp;Table014[[#This Row],[TSG06]]&amp;Table014[[#This Row],[MÃ FAST]]</f>
        <v>11TSG06NL300013</v>
      </c>
      <c r="R220" s="21" t="str">
        <f>COUNTIF($Q$7:Q220,Q220)&amp;Q220</f>
        <v>111TSG06NL300013</v>
      </c>
      <c r="S220" s="44">
        <f>IFERROR(VLOOKUP(R220,Table1[[ct2]:[Số lượng]],13,0),0)</f>
        <v>0.5</v>
      </c>
      <c r="T220" s="45">
        <f>IFERROR(VLOOKUP(R220,Table1[[ct2]:[Giá]],14,0),Table014[[#This Row],[ĐƠN GIÁ]])</f>
        <v>50000</v>
      </c>
      <c r="U220" s="45">
        <f t="shared" si="14"/>
        <v>25000</v>
      </c>
      <c r="V220" s="32">
        <f t="shared" si="15"/>
        <v>0</v>
      </c>
      <c r="W220" s="45">
        <f>Table014[[#This Row],[THÀNH TIỀN FAST]]-Table014[[#This Row],[THÀNH TIỀN]]</f>
        <v>0</v>
      </c>
      <c r="X220" s="46" t="b">
        <f>Table014[[#This Row],[ĐG FAST]]=Table014[[#This Row],[ĐƠN GIÁ]]</f>
        <v>1</v>
      </c>
      <c r="Y220" s="47" t="b">
        <f>Table014[[#This Row],[THÀNH TIỀN FAST]]=Table014[[#This Row],[THÀNH TIỀN]]</f>
        <v>1</v>
      </c>
      <c r="Z220" s="48"/>
    </row>
    <row r="221" spans="1:26" x14ac:dyDescent="0.2">
      <c r="A221" s="50"/>
      <c r="B221" s="2" t="s">
        <v>364</v>
      </c>
      <c r="C221" s="50"/>
      <c r="D221" s="2" t="s">
        <v>518</v>
      </c>
      <c r="E221" s="50"/>
      <c r="F221" s="50"/>
      <c r="G221" s="50"/>
      <c r="H221" s="50"/>
      <c r="I221" s="2" t="s">
        <v>20</v>
      </c>
      <c r="J221" s="2" t="s">
        <v>17</v>
      </c>
      <c r="K221" s="3">
        <v>14.1</v>
      </c>
      <c r="L221" s="4">
        <v>18000</v>
      </c>
      <c r="M221" s="4">
        <f t="shared" si="12"/>
        <v>253800</v>
      </c>
      <c r="N221" s="21" t="str">
        <f>VLOOKUP(I221,'MÃ '!$A$2:$E$1048576,4,0)</f>
        <v>NL300022</v>
      </c>
      <c r="O221" s="21" t="str">
        <f>VLOOKUP(I221,'MÃ '!$A$2:$E$1048576,5,0)</f>
        <v>Cải thảo</v>
      </c>
      <c r="P221" s="21" t="str">
        <f t="shared" si="13"/>
        <v>TSG06</v>
      </c>
      <c r="Q221" s="21" t="str">
        <f>DAY(Table014[[#This Row],[NGÀY]])&amp;Table014[[#This Row],[TSG06]]&amp;Table014[[#This Row],[MÃ FAST]]</f>
        <v>11TSG06NL300022</v>
      </c>
      <c r="R221" s="21" t="str">
        <f>COUNTIF($Q$7:Q221,Q221)&amp;Q221</f>
        <v>111TSG06NL300022</v>
      </c>
      <c r="S221" s="44">
        <f>IFERROR(VLOOKUP(R221,Table1[[ct2]:[Số lượng]],13,0),0)</f>
        <v>14.1</v>
      </c>
      <c r="T221" s="45">
        <f>IFERROR(VLOOKUP(R221,Table1[[ct2]:[Giá]],14,0),Table014[[#This Row],[ĐƠN GIÁ]])</f>
        <v>18000</v>
      </c>
      <c r="U221" s="45">
        <f t="shared" si="14"/>
        <v>253800</v>
      </c>
      <c r="V221" s="32">
        <f t="shared" si="15"/>
        <v>0</v>
      </c>
      <c r="W221" s="45">
        <f>Table014[[#This Row],[THÀNH TIỀN FAST]]-Table014[[#This Row],[THÀNH TIỀN]]</f>
        <v>0</v>
      </c>
      <c r="X221" s="46" t="b">
        <f>Table014[[#This Row],[ĐG FAST]]=Table014[[#This Row],[ĐƠN GIÁ]]</f>
        <v>1</v>
      </c>
      <c r="Y221" s="47" t="b">
        <f>Table014[[#This Row],[THÀNH TIỀN FAST]]=Table014[[#This Row],[THÀNH TIỀN]]</f>
        <v>1</v>
      </c>
      <c r="Z221" s="48"/>
    </row>
    <row r="222" spans="1:26" x14ac:dyDescent="0.2">
      <c r="A222" s="50"/>
      <c r="B222" s="2" t="s">
        <v>364</v>
      </c>
      <c r="C222" s="50"/>
      <c r="D222" s="2" t="s">
        <v>518</v>
      </c>
      <c r="E222" s="50"/>
      <c r="F222" s="50"/>
      <c r="G222" s="50"/>
      <c r="H222" s="50"/>
      <c r="I222" s="2" t="s">
        <v>45</v>
      </c>
      <c r="J222" s="2" t="s">
        <v>17</v>
      </c>
      <c r="K222" s="3">
        <v>0.9</v>
      </c>
      <c r="L222" s="4">
        <v>13000</v>
      </c>
      <c r="M222" s="4">
        <f t="shared" si="12"/>
        <v>11700</v>
      </c>
      <c r="N222" s="21" t="str">
        <f>VLOOKUP(I222,'MÃ '!$A$2:$E$1048576,4,0)</f>
        <v>NL300033</v>
      </c>
      <c r="O222" s="21" t="str">
        <f>VLOOKUP(I222,'MÃ '!$A$2:$E$1048576,5,0)</f>
        <v>Củ cải trắng</v>
      </c>
      <c r="P222" s="21" t="str">
        <f t="shared" si="13"/>
        <v>TSG06</v>
      </c>
      <c r="Q222" s="21" t="str">
        <f>DAY(Table014[[#This Row],[NGÀY]])&amp;Table014[[#This Row],[TSG06]]&amp;Table014[[#This Row],[MÃ FAST]]</f>
        <v>11TSG06NL300033</v>
      </c>
      <c r="R222" s="21" t="str">
        <f>COUNTIF($Q$7:Q222,Q222)&amp;Q222</f>
        <v>111TSG06NL300033</v>
      </c>
      <c r="S222" s="44">
        <f>IFERROR(VLOOKUP(R222,Table1[[ct2]:[Số lượng]],13,0),0)</f>
        <v>0.9</v>
      </c>
      <c r="T222" s="45">
        <f>IFERROR(VLOOKUP(R222,Table1[[ct2]:[Giá]],14,0),Table014[[#This Row],[ĐƠN GIÁ]])</f>
        <v>13000</v>
      </c>
      <c r="U222" s="45">
        <f t="shared" si="14"/>
        <v>11700</v>
      </c>
      <c r="V222" s="32">
        <f t="shared" si="15"/>
        <v>0</v>
      </c>
      <c r="W222" s="45">
        <f>Table014[[#This Row],[THÀNH TIỀN FAST]]-Table014[[#This Row],[THÀNH TIỀN]]</f>
        <v>0</v>
      </c>
      <c r="X222" s="46" t="b">
        <f>Table014[[#This Row],[ĐG FAST]]=Table014[[#This Row],[ĐƠN GIÁ]]</f>
        <v>1</v>
      </c>
      <c r="Y222" s="47" t="b">
        <f>Table014[[#This Row],[THÀNH TIỀN FAST]]=Table014[[#This Row],[THÀNH TIỀN]]</f>
        <v>1</v>
      </c>
      <c r="Z222" s="48"/>
    </row>
    <row r="223" spans="1:26" x14ac:dyDescent="0.2">
      <c r="A223" s="50"/>
      <c r="B223" s="2" t="s">
        <v>364</v>
      </c>
      <c r="C223" s="50"/>
      <c r="D223" s="2" t="s">
        <v>518</v>
      </c>
      <c r="E223" s="50"/>
      <c r="F223" s="50"/>
      <c r="G223" s="50"/>
      <c r="H223" s="50"/>
      <c r="I223" s="2" t="s">
        <v>24</v>
      </c>
      <c r="J223" s="2" t="s">
        <v>17</v>
      </c>
      <c r="K223" s="3">
        <v>1</v>
      </c>
      <c r="L223" s="4">
        <v>47000</v>
      </c>
      <c r="M223" s="4">
        <f t="shared" si="12"/>
        <v>47000</v>
      </c>
      <c r="N223" s="21" t="str">
        <f>VLOOKUP(I223,'MÃ '!$A$2:$E$1048576,4,0)</f>
        <v>NL300036</v>
      </c>
      <c r="O223" s="21" t="str">
        <f>VLOOKUP(I223,'MÃ '!$A$2:$E$1048576,5,0)</f>
        <v>Củ sen</v>
      </c>
      <c r="P223" s="21" t="str">
        <f t="shared" si="13"/>
        <v>TSG06</v>
      </c>
      <c r="Q223" s="21" t="str">
        <f>DAY(Table014[[#This Row],[NGÀY]])&amp;Table014[[#This Row],[TSG06]]&amp;Table014[[#This Row],[MÃ FAST]]</f>
        <v>11TSG06NL300036</v>
      </c>
      <c r="R223" s="21" t="str">
        <f>COUNTIF($Q$7:Q223,Q223)&amp;Q223</f>
        <v>111TSG06NL300036</v>
      </c>
      <c r="S223" s="44">
        <f>IFERROR(VLOOKUP(R223,Table1[[ct2]:[Số lượng]],13,0),0)</f>
        <v>1</v>
      </c>
      <c r="T223" s="45">
        <f>IFERROR(VLOOKUP(R223,Table1[[ct2]:[Giá]],14,0),Table014[[#This Row],[ĐƠN GIÁ]])</f>
        <v>47000</v>
      </c>
      <c r="U223" s="45">
        <f t="shared" si="14"/>
        <v>47000</v>
      </c>
      <c r="V223" s="32">
        <f t="shared" si="15"/>
        <v>0</v>
      </c>
      <c r="W223" s="45">
        <f>Table014[[#This Row],[THÀNH TIỀN FAST]]-Table014[[#This Row],[THÀNH TIỀN]]</f>
        <v>0</v>
      </c>
      <c r="X223" s="46" t="b">
        <f>Table014[[#This Row],[ĐG FAST]]=Table014[[#This Row],[ĐƠN GIÁ]]</f>
        <v>1</v>
      </c>
      <c r="Y223" s="47" t="b">
        <f>Table014[[#This Row],[THÀNH TIỀN FAST]]=Table014[[#This Row],[THÀNH TIỀN]]</f>
        <v>1</v>
      </c>
      <c r="Z223" s="48"/>
    </row>
    <row r="224" spans="1:26" x14ac:dyDescent="0.2">
      <c r="A224" s="50"/>
      <c r="B224" s="2" t="s">
        <v>364</v>
      </c>
      <c r="C224" s="50"/>
      <c r="D224" s="2" t="s">
        <v>518</v>
      </c>
      <c r="E224" s="50"/>
      <c r="F224" s="50"/>
      <c r="G224" s="50"/>
      <c r="H224" s="50"/>
      <c r="I224" s="2" t="s">
        <v>26</v>
      </c>
      <c r="J224" s="2" t="s">
        <v>17</v>
      </c>
      <c r="K224" s="3">
        <v>0.1</v>
      </c>
      <c r="L224" s="4">
        <v>30000</v>
      </c>
      <c r="M224" s="4">
        <f t="shared" si="12"/>
        <v>3000</v>
      </c>
      <c r="N224" s="21" t="str">
        <f>VLOOKUP(I224,'MÃ '!$A$2:$E$1048576,4,0)</f>
        <v>NL300053</v>
      </c>
      <c r="O224" s="21" t="str">
        <f>VLOOKUP(I224,'MÃ '!$A$2:$E$1048576,5,0)</f>
        <v>Gừng ta</v>
      </c>
      <c r="P224" s="21" t="str">
        <f t="shared" si="13"/>
        <v>TSG06</v>
      </c>
      <c r="Q224" s="21" t="str">
        <f>DAY(Table014[[#This Row],[NGÀY]])&amp;Table014[[#This Row],[TSG06]]&amp;Table014[[#This Row],[MÃ FAST]]</f>
        <v>11TSG06NL300053</v>
      </c>
      <c r="R224" s="21" t="str">
        <f>COUNTIF($Q$7:Q224,Q224)&amp;Q224</f>
        <v>111TSG06NL300053</v>
      </c>
      <c r="S224" s="44">
        <f>IFERROR(VLOOKUP(R224,Table1[[ct2]:[Số lượng]],13,0),0)</f>
        <v>0.1</v>
      </c>
      <c r="T224" s="45">
        <f>IFERROR(VLOOKUP(R224,Table1[[ct2]:[Giá]],14,0),Table014[[#This Row],[ĐƠN GIÁ]])</f>
        <v>30000</v>
      </c>
      <c r="U224" s="45">
        <f t="shared" si="14"/>
        <v>3000</v>
      </c>
      <c r="V224" s="32">
        <f t="shared" si="15"/>
        <v>0</v>
      </c>
      <c r="W224" s="45">
        <f>Table014[[#This Row],[THÀNH TIỀN FAST]]-Table014[[#This Row],[THÀNH TIỀN]]</f>
        <v>0</v>
      </c>
      <c r="X224" s="46" t="b">
        <f>Table014[[#This Row],[ĐG FAST]]=Table014[[#This Row],[ĐƠN GIÁ]]</f>
        <v>1</v>
      </c>
      <c r="Y224" s="47" t="b">
        <f>Table014[[#This Row],[THÀNH TIỀN FAST]]=Table014[[#This Row],[THÀNH TIỀN]]</f>
        <v>1</v>
      </c>
      <c r="Z224" s="48"/>
    </row>
    <row r="225" spans="1:26" x14ac:dyDescent="0.2">
      <c r="A225" s="50"/>
      <c r="B225" s="2" t="s">
        <v>364</v>
      </c>
      <c r="C225" s="50"/>
      <c r="D225" s="2" t="s">
        <v>518</v>
      </c>
      <c r="E225" s="50"/>
      <c r="F225" s="50"/>
      <c r="G225" s="50"/>
      <c r="H225" s="50"/>
      <c r="I225" s="2" t="s">
        <v>27</v>
      </c>
      <c r="J225" s="2" t="s">
        <v>17</v>
      </c>
      <c r="K225" s="3">
        <v>1.5</v>
      </c>
      <c r="L225" s="4">
        <v>55000</v>
      </c>
      <c r="M225" s="4">
        <f t="shared" si="12"/>
        <v>82500</v>
      </c>
      <c r="N225" s="21" t="str">
        <f>VLOOKUP(I225,'MÃ '!$A$2:$E$1048576,4,0)</f>
        <v>NL300058</v>
      </c>
      <c r="O225" s="21" t="str">
        <f>VLOOKUP(I225,'MÃ '!$A$2:$E$1048576,5,0)</f>
        <v>Hành lá</v>
      </c>
      <c r="P225" s="21" t="str">
        <f t="shared" si="13"/>
        <v>TSG06</v>
      </c>
      <c r="Q225" s="21" t="str">
        <f>DAY(Table014[[#This Row],[NGÀY]])&amp;Table014[[#This Row],[TSG06]]&amp;Table014[[#This Row],[MÃ FAST]]</f>
        <v>11TSG06NL300058</v>
      </c>
      <c r="R225" s="21" t="str">
        <f>COUNTIF($Q$7:Q225,Q225)&amp;Q225</f>
        <v>111TSG06NL300058</v>
      </c>
      <c r="S225" s="44">
        <f>IFERROR(VLOOKUP(R225,Table1[[ct2]:[Số lượng]],13,0),0)</f>
        <v>1.5</v>
      </c>
      <c r="T225" s="45">
        <f>IFERROR(VLOOKUP(R225,Table1[[ct2]:[Giá]],14,0),Table014[[#This Row],[ĐƠN GIÁ]])</f>
        <v>55000</v>
      </c>
      <c r="U225" s="45">
        <f t="shared" si="14"/>
        <v>82500</v>
      </c>
      <c r="V225" s="32">
        <f t="shared" si="15"/>
        <v>0</v>
      </c>
      <c r="W225" s="45">
        <f>Table014[[#This Row],[THÀNH TIỀN FAST]]-Table014[[#This Row],[THÀNH TIỀN]]</f>
        <v>0</v>
      </c>
      <c r="X225" s="46" t="b">
        <f>Table014[[#This Row],[ĐG FAST]]=Table014[[#This Row],[ĐƠN GIÁ]]</f>
        <v>1</v>
      </c>
      <c r="Y225" s="47" t="b">
        <f>Table014[[#This Row],[THÀNH TIỀN FAST]]=Table014[[#This Row],[THÀNH TIỀN]]</f>
        <v>1</v>
      </c>
      <c r="Z225" s="48"/>
    </row>
    <row r="226" spans="1:26" x14ac:dyDescent="0.2">
      <c r="A226" s="50"/>
      <c r="B226" s="2" t="s">
        <v>364</v>
      </c>
      <c r="C226" s="50"/>
      <c r="D226" s="2" t="s">
        <v>518</v>
      </c>
      <c r="E226" s="50"/>
      <c r="F226" s="50"/>
      <c r="G226" s="50"/>
      <c r="H226" s="50"/>
      <c r="I226" s="2" t="s">
        <v>28</v>
      </c>
      <c r="J226" s="2" t="s">
        <v>29</v>
      </c>
      <c r="K226" s="3">
        <v>1</v>
      </c>
      <c r="L226" s="4">
        <v>80000</v>
      </c>
      <c r="M226" s="4">
        <f t="shared" si="12"/>
        <v>80000</v>
      </c>
      <c r="N226" s="21" t="str">
        <f>VLOOKUP(I226,'MÃ '!$A$2:$E$1048576,4,0)</f>
        <v>NL300218</v>
      </c>
      <c r="O226" s="21" t="str">
        <f>VLOOKUP(I226,'MÃ '!$A$2:$E$1048576,5,0)</f>
        <v>Hoa cúc (decor) bó</v>
      </c>
      <c r="P226" s="21" t="str">
        <f t="shared" si="13"/>
        <v>TSG06</v>
      </c>
      <c r="Q226" s="21" t="str">
        <f>DAY(Table014[[#This Row],[NGÀY]])&amp;Table014[[#This Row],[TSG06]]&amp;Table014[[#This Row],[MÃ FAST]]</f>
        <v>11TSG06NL300218</v>
      </c>
      <c r="R226" s="21" t="str">
        <f>COUNTIF($Q$7:Q226,Q226)&amp;Q226</f>
        <v>111TSG06NL300218</v>
      </c>
      <c r="S226" s="44">
        <f>IFERROR(VLOOKUP(R226,Table1[[ct2]:[Số lượng]],13,0),0)</f>
        <v>1</v>
      </c>
      <c r="T226" s="45">
        <f>IFERROR(VLOOKUP(R226,Table1[[ct2]:[Giá]],14,0),Table014[[#This Row],[ĐƠN GIÁ]])</f>
        <v>40000</v>
      </c>
      <c r="U226" s="45">
        <f t="shared" si="14"/>
        <v>40000</v>
      </c>
      <c r="V226" s="32">
        <f t="shared" si="15"/>
        <v>0</v>
      </c>
      <c r="W226" s="45">
        <f>Table014[[#This Row],[THÀNH TIỀN FAST]]-Table014[[#This Row],[THÀNH TIỀN]]</f>
        <v>-40000</v>
      </c>
      <c r="X226" s="46" t="b">
        <f>Table014[[#This Row],[ĐG FAST]]=Table014[[#This Row],[ĐƠN GIÁ]]</f>
        <v>0</v>
      </c>
      <c r="Y226" s="47" t="b">
        <f>Table014[[#This Row],[THÀNH TIỀN FAST]]=Table014[[#This Row],[THÀNH TIỀN]]</f>
        <v>0</v>
      </c>
      <c r="Z226" s="48"/>
    </row>
    <row r="227" spans="1:26" x14ac:dyDescent="0.2">
      <c r="A227" s="50"/>
      <c r="B227" s="2" t="s">
        <v>364</v>
      </c>
      <c r="C227" s="50"/>
      <c r="D227" s="2" t="s">
        <v>518</v>
      </c>
      <c r="E227" s="50"/>
      <c r="F227" s="50"/>
      <c r="G227" s="50"/>
      <c r="H227" s="50"/>
      <c r="I227" s="2" t="s">
        <v>31</v>
      </c>
      <c r="J227" s="2" t="s">
        <v>17</v>
      </c>
      <c r="K227" s="3">
        <v>1.6</v>
      </c>
      <c r="L227" s="4">
        <v>30000</v>
      </c>
      <c r="M227" s="4">
        <f t="shared" si="12"/>
        <v>48000</v>
      </c>
      <c r="N227" s="21" t="str">
        <f>VLOOKUP(I227,'MÃ '!$A$2:$E$1048576,4,0)</f>
        <v>NL300209</v>
      </c>
      <c r="O227" s="21" t="str">
        <f>VLOOKUP(I227,'MÃ '!$A$2:$E$1048576,5,0)</f>
        <v>Khoai môn</v>
      </c>
      <c r="P227" s="21" t="str">
        <f t="shared" si="13"/>
        <v>TSG06</v>
      </c>
      <c r="Q227" s="21" t="str">
        <f>DAY(Table014[[#This Row],[NGÀY]])&amp;Table014[[#This Row],[TSG06]]&amp;Table014[[#This Row],[MÃ FAST]]</f>
        <v>11TSG06NL300209</v>
      </c>
      <c r="R227" s="21" t="str">
        <f>COUNTIF($Q$7:Q227,Q227)&amp;Q227</f>
        <v>111TSG06NL300209</v>
      </c>
      <c r="S227" s="44">
        <f>IFERROR(VLOOKUP(R227,Table1[[ct2]:[Số lượng]],13,0),0)</f>
        <v>1.6</v>
      </c>
      <c r="T227" s="45">
        <f>IFERROR(VLOOKUP(R227,Table1[[ct2]:[Giá]],14,0),Table014[[#This Row],[ĐƠN GIÁ]])</f>
        <v>30000</v>
      </c>
      <c r="U227" s="45">
        <f t="shared" si="14"/>
        <v>48000</v>
      </c>
      <c r="V227" s="32">
        <f t="shared" si="15"/>
        <v>0</v>
      </c>
      <c r="W227" s="45">
        <f>Table014[[#This Row],[THÀNH TIỀN FAST]]-Table014[[#This Row],[THÀNH TIỀN]]</f>
        <v>0</v>
      </c>
      <c r="X227" s="46" t="b">
        <f>Table014[[#This Row],[ĐG FAST]]=Table014[[#This Row],[ĐƠN GIÁ]]</f>
        <v>1</v>
      </c>
      <c r="Y227" s="47" t="b">
        <f>Table014[[#This Row],[THÀNH TIỀN FAST]]=Table014[[#This Row],[THÀNH TIỀN]]</f>
        <v>1</v>
      </c>
      <c r="Z227" s="48"/>
    </row>
    <row r="228" spans="1:26" x14ac:dyDescent="0.2">
      <c r="A228" s="50"/>
      <c r="B228" s="2" t="s">
        <v>364</v>
      </c>
      <c r="C228" s="50"/>
      <c r="D228" s="2" t="s">
        <v>518</v>
      </c>
      <c r="E228" s="50"/>
      <c r="F228" s="50"/>
      <c r="G228" s="50"/>
      <c r="H228" s="50"/>
      <c r="I228" s="2" t="s">
        <v>32</v>
      </c>
      <c r="J228" s="2" t="s">
        <v>17</v>
      </c>
      <c r="K228" s="3">
        <v>2.4</v>
      </c>
      <c r="L228" s="4">
        <v>18000</v>
      </c>
      <c r="M228" s="4">
        <f t="shared" si="12"/>
        <v>43200</v>
      </c>
      <c r="N228" s="21" t="str">
        <f>VLOOKUP(I228,'MÃ '!$A$2:$E$1048576,4,0)</f>
        <v>NL300074</v>
      </c>
      <c r="O228" s="21" t="str">
        <f>VLOOKUP(I228,'MÃ '!$A$2:$E$1048576,5,0)</f>
        <v>Lá chuối</v>
      </c>
      <c r="P228" s="21" t="str">
        <f t="shared" si="13"/>
        <v>TSG06</v>
      </c>
      <c r="Q228" s="21" t="str">
        <f>DAY(Table014[[#This Row],[NGÀY]])&amp;Table014[[#This Row],[TSG06]]&amp;Table014[[#This Row],[MÃ FAST]]</f>
        <v>11TSG06NL300074</v>
      </c>
      <c r="R228" s="21" t="str">
        <f>COUNTIF($Q$7:Q228,Q228)&amp;Q228</f>
        <v>111TSG06NL300074</v>
      </c>
      <c r="S228" s="44">
        <f>IFERROR(VLOOKUP(R228,Table1[[ct2]:[Số lượng]],13,0),0)</f>
        <v>2.4</v>
      </c>
      <c r="T228" s="45">
        <f>IFERROR(VLOOKUP(R228,Table1[[ct2]:[Giá]],14,0),Table014[[#This Row],[ĐƠN GIÁ]])</f>
        <v>18000</v>
      </c>
      <c r="U228" s="45">
        <f t="shared" si="14"/>
        <v>43200</v>
      </c>
      <c r="V228" s="32">
        <f t="shared" si="15"/>
        <v>0</v>
      </c>
      <c r="W228" s="45">
        <f>Table014[[#This Row],[THÀNH TIỀN FAST]]-Table014[[#This Row],[THÀNH TIỀN]]</f>
        <v>0</v>
      </c>
      <c r="X228" s="46" t="b">
        <f>Table014[[#This Row],[ĐG FAST]]=Table014[[#This Row],[ĐƠN GIÁ]]</f>
        <v>1</v>
      </c>
      <c r="Y228" s="47" t="b">
        <f>Table014[[#This Row],[THÀNH TIỀN FAST]]=Table014[[#This Row],[THÀNH TIỀN]]</f>
        <v>1</v>
      </c>
      <c r="Z228" s="48"/>
    </row>
    <row r="229" spans="1:26" x14ac:dyDescent="0.2">
      <c r="A229" s="50"/>
      <c r="B229" s="2" t="s">
        <v>364</v>
      </c>
      <c r="C229" s="50"/>
      <c r="D229" s="2" t="s">
        <v>518</v>
      </c>
      <c r="E229" s="50"/>
      <c r="F229" s="50"/>
      <c r="G229" s="50"/>
      <c r="H229" s="50"/>
      <c r="I229" s="2" t="s">
        <v>33</v>
      </c>
      <c r="J229" s="2" t="s">
        <v>17</v>
      </c>
      <c r="K229" s="3">
        <v>6</v>
      </c>
      <c r="L229" s="4">
        <v>22000</v>
      </c>
      <c r="M229" s="4">
        <f t="shared" si="12"/>
        <v>132000</v>
      </c>
      <c r="N229" s="21" t="str">
        <f>VLOOKUP(I229,'MÃ '!$A$2:$E$1048576,4,0)</f>
        <v>NL300084</v>
      </c>
      <c r="O229" s="21" t="str">
        <f>VLOOKUP(I229,'MÃ '!$A$2:$E$1048576,5,0)</f>
        <v>Mồng tơi nhặt</v>
      </c>
      <c r="P229" s="21" t="str">
        <f t="shared" si="13"/>
        <v>TSG06</v>
      </c>
      <c r="Q229" s="21" t="str">
        <f>DAY(Table014[[#This Row],[NGÀY]])&amp;Table014[[#This Row],[TSG06]]&amp;Table014[[#This Row],[MÃ FAST]]</f>
        <v>11TSG06NL300084</v>
      </c>
      <c r="R229" s="21" t="str">
        <f>COUNTIF($Q$7:Q229,Q229)&amp;Q229</f>
        <v>111TSG06NL300084</v>
      </c>
      <c r="S229" s="44">
        <f>IFERROR(VLOOKUP(R229,Table1[[ct2]:[Số lượng]],13,0),0)</f>
        <v>6</v>
      </c>
      <c r="T229" s="45">
        <f>IFERROR(VLOOKUP(R229,Table1[[ct2]:[Giá]],14,0),Table014[[#This Row],[ĐƠN GIÁ]])</f>
        <v>22000</v>
      </c>
      <c r="U229" s="45">
        <f t="shared" si="14"/>
        <v>132000</v>
      </c>
      <c r="V229" s="32">
        <f t="shared" si="15"/>
        <v>0</v>
      </c>
      <c r="W229" s="45">
        <f>Table014[[#This Row],[THÀNH TIỀN FAST]]-Table014[[#This Row],[THÀNH TIỀN]]</f>
        <v>0</v>
      </c>
      <c r="X229" s="46" t="b">
        <f>Table014[[#This Row],[ĐG FAST]]=Table014[[#This Row],[ĐƠN GIÁ]]</f>
        <v>1</v>
      </c>
      <c r="Y229" s="47" t="b">
        <f>Table014[[#This Row],[THÀNH TIỀN FAST]]=Table014[[#This Row],[THÀNH TIỀN]]</f>
        <v>1</v>
      </c>
      <c r="Z229" s="48"/>
    </row>
    <row r="230" spans="1:26" x14ac:dyDescent="0.2">
      <c r="A230" s="50"/>
      <c r="B230" s="2" t="s">
        <v>364</v>
      </c>
      <c r="C230" s="50"/>
      <c r="D230" s="2" t="s">
        <v>518</v>
      </c>
      <c r="E230" s="50"/>
      <c r="F230" s="50"/>
      <c r="G230" s="50"/>
      <c r="H230" s="50"/>
      <c r="I230" s="2" t="s">
        <v>34</v>
      </c>
      <c r="J230" s="2" t="s">
        <v>17</v>
      </c>
      <c r="K230" s="3">
        <v>3</v>
      </c>
      <c r="L230" s="4">
        <v>145000</v>
      </c>
      <c r="M230" s="4">
        <f t="shared" si="12"/>
        <v>435000</v>
      </c>
      <c r="N230" s="21" t="str">
        <f>VLOOKUP(I230,'MÃ '!$A$2:$E$1048576,4,0)</f>
        <v>NL300090</v>
      </c>
      <c r="O230" s="21" t="str">
        <f>VLOOKUP(I230,'MÃ '!$A$2:$E$1048576,5,0)</f>
        <v>Nấm đông cô tươi</v>
      </c>
      <c r="P230" s="21" t="str">
        <f t="shared" si="13"/>
        <v>TSG06</v>
      </c>
      <c r="Q230" s="21" t="str">
        <f>DAY(Table014[[#This Row],[NGÀY]])&amp;Table014[[#This Row],[TSG06]]&amp;Table014[[#This Row],[MÃ FAST]]</f>
        <v>11TSG06NL300090</v>
      </c>
      <c r="R230" s="21" t="str">
        <f>COUNTIF($Q$7:Q230,Q230)&amp;Q230</f>
        <v>111TSG06NL300090</v>
      </c>
      <c r="S230" s="44">
        <f>IFERROR(VLOOKUP(R230,Table1[[ct2]:[Số lượng]],13,0),0)</f>
        <v>3</v>
      </c>
      <c r="T230" s="45">
        <f>IFERROR(VLOOKUP(R230,Table1[[ct2]:[Giá]],14,0),Table014[[#This Row],[ĐƠN GIÁ]])</f>
        <v>145000</v>
      </c>
      <c r="U230" s="45">
        <f t="shared" si="14"/>
        <v>435000</v>
      </c>
      <c r="V230" s="32">
        <f t="shared" si="15"/>
        <v>0</v>
      </c>
      <c r="W230" s="45">
        <f>Table014[[#This Row],[THÀNH TIỀN FAST]]-Table014[[#This Row],[THÀNH TIỀN]]</f>
        <v>0</v>
      </c>
      <c r="X230" s="46" t="b">
        <f>Table014[[#This Row],[ĐG FAST]]=Table014[[#This Row],[ĐƠN GIÁ]]</f>
        <v>1</v>
      </c>
      <c r="Y230" s="47" t="b">
        <f>Table014[[#This Row],[THÀNH TIỀN FAST]]=Table014[[#This Row],[THÀNH TIỀN]]</f>
        <v>1</v>
      </c>
      <c r="Z230" s="48"/>
    </row>
    <row r="231" spans="1:26" x14ac:dyDescent="0.2">
      <c r="A231" s="50"/>
      <c r="B231" s="2" t="s">
        <v>364</v>
      </c>
      <c r="C231" s="50"/>
      <c r="D231" s="2" t="s">
        <v>518</v>
      </c>
      <c r="E231" s="50"/>
      <c r="F231" s="50"/>
      <c r="G231" s="50"/>
      <c r="H231" s="50"/>
      <c r="I231" s="2" t="s">
        <v>35</v>
      </c>
      <c r="J231" s="2" t="s">
        <v>17</v>
      </c>
      <c r="K231" s="3">
        <v>8</v>
      </c>
      <c r="L231" s="4">
        <v>47000</v>
      </c>
      <c r="M231" s="4">
        <f t="shared" si="12"/>
        <v>376000</v>
      </c>
      <c r="N231" s="21" t="str">
        <f>VLOOKUP(I231,'MÃ '!$A$2:$E$1048576,4,0)</f>
        <v>NL300091</v>
      </c>
      <c r="O231" s="21" t="str">
        <f>VLOOKUP(I231,'MÃ '!$A$2:$E$1048576,5,0)</f>
        <v>Nấm đùi gà</v>
      </c>
      <c r="P231" s="21" t="str">
        <f t="shared" si="13"/>
        <v>TSG06</v>
      </c>
      <c r="Q231" s="21" t="str">
        <f>DAY(Table014[[#This Row],[NGÀY]])&amp;Table014[[#This Row],[TSG06]]&amp;Table014[[#This Row],[MÃ FAST]]</f>
        <v>11TSG06NL300091</v>
      </c>
      <c r="R231" s="21" t="str">
        <f>COUNTIF($Q$7:Q231,Q231)&amp;Q231</f>
        <v>111TSG06NL300091</v>
      </c>
      <c r="S231" s="44">
        <f>IFERROR(VLOOKUP(R231,Table1[[ct2]:[Số lượng]],13,0),0)</f>
        <v>8</v>
      </c>
      <c r="T231" s="45">
        <f>IFERROR(VLOOKUP(R231,Table1[[ct2]:[Giá]],14,0),Table014[[#This Row],[ĐƠN GIÁ]])</f>
        <v>47000</v>
      </c>
      <c r="U231" s="45">
        <f t="shared" si="14"/>
        <v>376000</v>
      </c>
      <c r="V231" s="32">
        <f t="shared" si="15"/>
        <v>0</v>
      </c>
      <c r="W231" s="45">
        <f>Table014[[#This Row],[THÀNH TIỀN FAST]]-Table014[[#This Row],[THÀNH TIỀN]]</f>
        <v>0</v>
      </c>
      <c r="X231" s="46" t="b">
        <f>Table014[[#This Row],[ĐG FAST]]=Table014[[#This Row],[ĐƠN GIÁ]]</f>
        <v>1</v>
      </c>
      <c r="Y231" s="47" t="b">
        <f>Table014[[#This Row],[THÀNH TIỀN FAST]]=Table014[[#This Row],[THÀNH TIỀN]]</f>
        <v>1</v>
      </c>
      <c r="Z231" s="48"/>
    </row>
    <row r="232" spans="1:26" x14ac:dyDescent="0.2">
      <c r="A232" s="50"/>
      <c r="B232" s="2" t="s">
        <v>364</v>
      </c>
      <c r="C232" s="50"/>
      <c r="D232" s="2" t="s">
        <v>518</v>
      </c>
      <c r="E232" s="50"/>
      <c r="F232" s="50"/>
      <c r="G232" s="50"/>
      <c r="H232" s="50"/>
      <c r="I232" s="2" t="s">
        <v>46</v>
      </c>
      <c r="J232" s="2" t="s">
        <v>17</v>
      </c>
      <c r="K232" s="3">
        <v>0.5</v>
      </c>
      <c r="L232" s="4">
        <v>80000</v>
      </c>
      <c r="M232" s="4">
        <f t="shared" si="12"/>
        <v>40000</v>
      </c>
      <c r="N232" s="21" t="str">
        <f>VLOOKUP(I232,'MÃ '!$A$2:$E$1048576,4,0)</f>
        <v>NL300094</v>
      </c>
      <c r="O232" s="21" t="str">
        <f>VLOOKUP(I232,'MÃ '!$A$2:$E$1048576,5,0)</f>
        <v>Nấm hải sản</v>
      </c>
      <c r="P232" s="21" t="str">
        <f t="shared" si="13"/>
        <v>TSG06</v>
      </c>
      <c r="Q232" s="21" t="str">
        <f>DAY(Table014[[#This Row],[NGÀY]])&amp;Table014[[#This Row],[TSG06]]&amp;Table014[[#This Row],[MÃ FAST]]</f>
        <v>11TSG06NL300094</v>
      </c>
      <c r="R232" s="21" t="str">
        <f>COUNTIF($Q$7:Q232,Q232)&amp;Q232</f>
        <v>111TSG06NL300094</v>
      </c>
      <c r="S232" s="44">
        <f>IFERROR(VLOOKUP(R232,Table1[[ct2]:[Số lượng]],13,0),0)</f>
        <v>0.5</v>
      </c>
      <c r="T232" s="45">
        <f>IFERROR(VLOOKUP(R232,Table1[[ct2]:[Giá]],14,0),Table014[[#This Row],[ĐƠN GIÁ]])</f>
        <v>80000</v>
      </c>
      <c r="U232" s="45">
        <f t="shared" si="14"/>
        <v>40000</v>
      </c>
      <c r="V232" s="32">
        <f t="shared" si="15"/>
        <v>0</v>
      </c>
      <c r="W232" s="45">
        <f>Table014[[#This Row],[THÀNH TIỀN FAST]]-Table014[[#This Row],[THÀNH TIỀN]]</f>
        <v>0</v>
      </c>
      <c r="X232" s="46" t="b">
        <f>Table014[[#This Row],[ĐG FAST]]=Table014[[#This Row],[ĐƠN GIÁ]]</f>
        <v>1</v>
      </c>
      <c r="Y232" s="47" t="b">
        <f>Table014[[#This Row],[THÀNH TIỀN FAST]]=Table014[[#This Row],[THÀNH TIỀN]]</f>
        <v>1</v>
      </c>
      <c r="Z232" s="48"/>
    </row>
    <row r="233" spans="1:26" x14ac:dyDescent="0.2">
      <c r="A233" s="50"/>
      <c r="B233" s="2" t="s">
        <v>364</v>
      </c>
      <c r="C233" s="50"/>
      <c r="D233" s="2" t="s">
        <v>518</v>
      </c>
      <c r="E233" s="50"/>
      <c r="F233" s="50"/>
      <c r="G233" s="50"/>
      <c r="H233" s="50"/>
      <c r="I233" s="2" t="s">
        <v>50</v>
      </c>
      <c r="J233" s="2" t="s">
        <v>17</v>
      </c>
      <c r="K233" s="3">
        <v>8</v>
      </c>
      <c r="L233" s="4">
        <v>45000</v>
      </c>
      <c r="M233" s="4">
        <f t="shared" si="12"/>
        <v>360000</v>
      </c>
      <c r="N233" s="21" t="str">
        <f>VLOOKUP(I233,'MÃ '!$A$2:$E$1048576,4,0)</f>
        <v>NL300096</v>
      </c>
      <c r="O233" s="21" t="str">
        <f>VLOOKUP(I233,'MÃ '!$A$2:$E$1048576,5,0)</f>
        <v>Nấm kim châm tươi</v>
      </c>
      <c r="P233" s="21" t="str">
        <f t="shared" si="13"/>
        <v>TSG06</v>
      </c>
      <c r="Q233" s="21" t="str">
        <f>DAY(Table014[[#This Row],[NGÀY]])&amp;Table014[[#This Row],[TSG06]]&amp;Table014[[#This Row],[MÃ FAST]]</f>
        <v>11TSG06NL300096</v>
      </c>
      <c r="R233" s="21" t="str">
        <f>COUNTIF($Q$7:Q233,Q233)&amp;Q233</f>
        <v>111TSG06NL300096</v>
      </c>
      <c r="S233" s="44">
        <f>IFERROR(VLOOKUP(R233,Table1[[ct2]:[Số lượng]],13,0),0)</f>
        <v>8</v>
      </c>
      <c r="T233" s="45">
        <f>IFERROR(VLOOKUP(R233,Table1[[ct2]:[Giá]],14,0),Table014[[#This Row],[ĐƠN GIÁ]])</f>
        <v>45000</v>
      </c>
      <c r="U233" s="45">
        <f t="shared" si="14"/>
        <v>360000</v>
      </c>
      <c r="V233" s="32">
        <f t="shared" si="15"/>
        <v>0</v>
      </c>
      <c r="W233" s="45">
        <f>Table014[[#This Row],[THÀNH TIỀN FAST]]-Table014[[#This Row],[THÀNH TIỀN]]</f>
        <v>0</v>
      </c>
      <c r="X233" s="46" t="b">
        <f>Table014[[#This Row],[ĐG FAST]]=Table014[[#This Row],[ĐƠN GIÁ]]</f>
        <v>1</v>
      </c>
      <c r="Y233" s="47" t="b">
        <f>Table014[[#This Row],[THÀNH TIỀN FAST]]=Table014[[#This Row],[THÀNH TIỀN]]</f>
        <v>1</v>
      </c>
      <c r="Z233" s="48"/>
    </row>
    <row r="234" spans="1:26" x14ac:dyDescent="0.2">
      <c r="A234" s="50"/>
      <c r="B234" s="2" t="s">
        <v>364</v>
      </c>
      <c r="C234" s="50"/>
      <c r="D234" s="2" t="s">
        <v>518</v>
      </c>
      <c r="E234" s="50"/>
      <c r="F234" s="50"/>
      <c r="G234" s="50"/>
      <c r="H234" s="50"/>
      <c r="I234" s="2" t="s">
        <v>38</v>
      </c>
      <c r="J234" s="2" t="s">
        <v>17</v>
      </c>
      <c r="K234" s="3">
        <v>7.1</v>
      </c>
      <c r="L234" s="4">
        <v>95000</v>
      </c>
      <c r="M234" s="4">
        <f t="shared" si="12"/>
        <v>674500</v>
      </c>
      <c r="N234" s="21" t="str">
        <f>VLOOKUP(I234,'MÃ '!$A$2:$E$1048576,4,0)</f>
        <v>NL300098</v>
      </c>
      <c r="O234" s="21" t="str">
        <f>VLOOKUP(I234,'MÃ '!$A$2:$E$1048576,5,0)</f>
        <v>Nấm Linh Chi trắng</v>
      </c>
      <c r="P234" s="21" t="str">
        <f t="shared" si="13"/>
        <v>TSG06</v>
      </c>
      <c r="Q234" s="21" t="str">
        <f>DAY(Table014[[#This Row],[NGÀY]])&amp;Table014[[#This Row],[TSG06]]&amp;Table014[[#This Row],[MÃ FAST]]</f>
        <v>11TSG06NL300098</v>
      </c>
      <c r="R234" s="21" t="str">
        <f>COUNTIF($Q$7:Q234,Q234)&amp;Q234</f>
        <v>111TSG06NL300098</v>
      </c>
      <c r="S234" s="44">
        <f>IFERROR(VLOOKUP(R234,Table1[[ct2]:[Số lượng]],13,0),0)</f>
        <v>7.1</v>
      </c>
      <c r="T234" s="45">
        <f>IFERROR(VLOOKUP(R234,Table1[[ct2]:[Giá]],14,0),Table014[[#This Row],[ĐƠN GIÁ]])</f>
        <v>95000</v>
      </c>
      <c r="U234" s="45">
        <f t="shared" si="14"/>
        <v>674500</v>
      </c>
      <c r="V234" s="32">
        <f t="shared" si="15"/>
        <v>0</v>
      </c>
      <c r="W234" s="45">
        <f>Table014[[#This Row],[THÀNH TIỀN FAST]]-Table014[[#This Row],[THÀNH TIỀN]]</f>
        <v>0</v>
      </c>
      <c r="X234" s="46" t="b">
        <f>Table014[[#This Row],[ĐG FAST]]=Table014[[#This Row],[ĐƠN GIÁ]]</f>
        <v>1</v>
      </c>
      <c r="Y234" s="47" t="b">
        <f>Table014[[#This Row],[THÀNH TIỀN FAST]]=Table014[[#This Row],[THÀNH TIỀN]]</f>
        <v>1</v>
      </c>
      <c r="Z234" s="48"/>
    </row>
    <row r="235" spans="1:26" x14ac:dyDescent="0.2">
      <c r="A235" s="50"/>
      <c r="B235" s="2" t="s">
        <v>364</v>
      </c>
      <c r="C235" s="50"/>
      <c r="D235" s="2" t="s">
        <v>518</v>
      </c>
      <c r="E235" s="50"/>
      <c r="F235" s="50"/>
      <c r="G235" s="50"/>
      <c r="H235" s="50"/>
      <c r="I235" s="2" t="s">
        <v>39</v>
      </c>
      <c r="J235" s="2" t="s">
        <v>17</v>
      </c>
      <c r="K235" s="3">
        <v>2</v>
      </c>
      <c r="L235" s="4">
        <v>45000</v>
      </c>
      <c r="M235" s="4">
        <f t="shared" si="12"/>
        <v>90000</v>
      </c>
      <c r="N235" s="21" t="str">
        <f>VLOOKUP(I235,'MÃ '!$A$2:$E$1048576,4,0)</f>
        <v>NL300085</v>
      </c>
      <c r="O235" s="21" t="str">
        <f>VLOOKUP(I235,'MÃ '!$A$2:$E$1048576,5,0)</f>
        <v>Mùi ta ( Ngò rí )</v>
      </c>
      <c r="P235" s="21" t="str">
        <f t="shared" si="13"/>
        <v>TSG06</v>
      </c>
      <c r="Q235" s="21" t="str">
        <f>DAY(Table014[[#This Row],[NGÀY]])&amp;Table014[[#This Row],[TSG06]]&amp;Table014[[#This Row],[MÃ FAST]]</f>
        <v>11TSG06NL300085</v>
      </c>
      <c r="R235" s="21" t="str">
        <f>COUNTIF($Q$7:Q235,Q235)&amp;Q235</f>
        <v>111TSG06NL300085</v>
      </c>
      <c r="S235" s="44">
        <f>IFERROR(VLOOKUP(R235,Table1[[ct2]:[Số lượng]],13,0),0)</f>
        <v>2</v>
      </c>
      <c r="T235" s="45">
        <f>IFERROR(VLOOKUP(R235,Table1[[ct2]:[Giá]],14,0),Table014[[#This Row],[ĐƠN GIÁ]])</f>
        <v>45000</v>
      </c>
      <c r="U235" s="45">
        <f t="shared" si="14"/>
        <v>90000</v>
      </c>
      <c r="V235" s="32">
        <f t="shared" si="15"/>
        <v>0</v>
      </c>
      <c r="W235" s="45">
        <f>Table014[[#This Row],[THÀNH TIỀN FAST]]-Table014[[#This Row],[THÀNH TIỀN]]</f>
        <v>0</v>
      </c>
      <c r="X235" s="46" t="b">
        <f>Table014[[#This Row],[ĐG FAST]]=Table014[[#This Row],[ĐƠN GIÁ]]</f>
        <v>1</v>
      </c>
      <c r="Y235" s="47" t="b">
        <f>Table014[[#This Row],[THÀNH TIỀN FAST]]=Table014[[#This Row],[THÀNH TIỀN]]</f>
        <v>1</v>
      </c>
      <c r="Z235" s="48"/>
    </row>
    <row r="236" spans="1:26" x14ac:dyDescent="0.2">
      <c r="A236" s="50"/>
      <c r="B236" s="2" t="s">
        <v>364</v>
      </c>
      <c r="C236" s="50"/>
      <c r="D236" s="2" t="s">
        <v>518</v>
      </c>
      <c r="E236" s="50"/>
      <c r="F236" s="50"/>
      <c r="G236" s="50"/>
      <c r="H236" s="50"/>
      <c r="I236" s="2" t="s">
        <v>40</v>
      </c>
      <c r="J236" s="2" t="s">
        <v>17</v>
      </c>
      <c r="K236" s="3">
        <v>1.5</v>
      </c>
      <c r="L236" s="4">
        <v>145000</v>
      </c>
      <c r="M236" s="4">
        <f t="shared" si="12"/>
        <v>217500</v>
      </c>
      <c r="N236" s="21" t="str">
        <f>VLOOKUP(I236,'MÃ '!$A$2:$E$1048576,4,0)</f>
        <v>NL300113</v>
      </c>
      <c r="O236" s="21" t="str">
        <f>VLOOKUP(I236,'MÃ '!$A$2:$E$1048576,5,0)</f>
        <v>Ớt hiểm đỏ</v>
      </c>
      <c r="P236" s="21" t="str">
        <f t="shared" si="13"/>
        <v>TSG06</v>
      </c>
      <c r="Q236" s="21" t="str">
        <f>DAY(Table014[[#This Row],[NGÀY]])&amp;Table014[[#This Row],[TSG06]]&amp;Table014[[#This Row],[MÃ FAST]]</f>
        <v>11TSG06NL300113</v>
      </c>
      <c r="R236" s="21" t="str">
        <f>COUNTIF($Q$7:Q236,Q236)&amp;Q236</f>
        <v>111TSG06NL300113</v>
      </c>
      <c r="S236" s="44">
        <f>IFERROR(VLOOKUP(R236,Table1[[ct2]:[Số lượng]],13,0),0)</f>
        <v>1.5</v>
      </c>
      <c r="T236" s="45">
        <f>IFERROR(VLOOKUP(R236,Table1[[ct2]:[Giá]],14,0),Table014[[#This Row],[ĐƠN GIÁ]])</f>
        <v>145000</v>
      </c>
      <c r="U236" s="45">
        <f t="shared" si="14"/>
        <v>217500</v>
      </c>
      <c r="V236" s="32">
        <f t="shared" si="15"/>
        <v>0</v>
      </c>
      <c r="W236" s="45">
        <f>Table014[[#This Row],[THÀNH TIỀN FAST]]-Table014[[#This Row],[THÀNH TIỀN]]</f>
        <v>0</v>
      </c>
      <c r="X236" s="46" t="b">
        <f>Table014[[#This Row],[ĐG FAST]]=Table014[[#This Row],[ĐƠN GIÁ]]</f>
        <v>1</v>
      </c>
      <c r="Y236" s="47" t="b">
        <f>Table014[[#This Row],[THÀNH TIỀN FAST]]=Table014[[#This Row],[THÀNH TIỀN]]</f>
        <v>1</v>
      </c>
      <c r="Z236" s="48"/>
    </row>
    <row r="237" spans="1:26" x14ac:dyDescent="0.2">
      <c r="A237" s="50"/>
      <c r="B237" s="2" t="s">
        <v>364</v>
      </c>
      <c r="C237" s="50"/>
      <c r="D237" s="2" t="s">
        <v>518</v>
      </c>
      <c r="E237" s="50"/>
      <c r="F237" s="50"/>
      <c r="G237" s="50"/>
      <c r="H237" s="50"/>
      <c r="I237" s="2" t="s">
        <v>42</v>
      </c>
      <c r="J237" s="2" t="s">
        <v>17</v>
      </c>
      <c r="K237" s="3">
        <v>6</v>
      </c>
      <c r="L237" s="4">
        <v>38000</v>
      </c>
      <c r="M237" s="4">
        <f t="shared" si="12"/>
        <v>228000</v>
      </c>
      <c r="N237" s="21" t="str">
        <f>VLOOKUP(I237,'MÃ '!$A$2:$E$1048576,4,0)</f>
        <v>NL300018</v>
      </c>
      <c r="O237" s="21" t="str">
        <f>VLOOKUP(I237,'MÃ '!$A$2:$E$1048576,5,0)</f>
        <v>Cải cúc</v>
      </c>
      <c r="P237" s="21" t="str">
        <f t="shared" si="13"/>
        <v>TSG06</v>
      </c>
      <c r="Q237" s="21" t="str">
        <f>DAY(Table014[[#This Row],[NGÀY]])&amp;Table014[[#This Row],[TSG06]]&amp;Table014[[#This Row],[MÃ FAST]]</f>
        <v>11TSG06NL300018</v>
      </c>
      <c r="R237" s="21" t="str">
        <f>COUNTIF($Q$7:Q237,Q237)&amp;Q237</f>
        <v>111TSG06NL300018</v>
      </c>
      <c r="S237" s="44">
        <f>IFERROR(VLOOKUP(R237,Table1[[ct2]:[Số lượng]],13,0),0)</f>
        <v>6</v>
      </c>
      <c r="T237" s="45">
        <f>IFERROR(VLOOKUP(R237,Table1[[ct2]:[Giá]],14,0),Table014[[#This Row],[ĐƠN GIÁ]])</f>
        <v>38000</v>
      </c>
      <c r="U237" s="45">
        <f t="shared" si="14"/>
        <v>228000</v>
      </c>
      <c r="V237" s="32">
        <f t="shared" si="15"/>
        <v>0</v>
      </c>
      <c r="W237" s="45">
        <f>Table014[[#This Row],[THÀNH TIỀN FAST]]-Table014[[#This Row],[THÀNH TIỀN]]</f>
        <v>0</v>
      </c>
      <c r="X237" s="46" t="b">
        <f>Table014[[#This Row],[ĐG FAST]]=Table014[[#This Row],[ĐƠN GIÁ]]</f>
        <v>1</v>
      </c>
      <c r="Y237" s="47" t="b">
        <f>Table014[[#This Row],[THÀNH TIỀN FAST]]=Table014[[#This Row],[THÀNH TIỀN]]</f>
        <v>1</v>
      </c>
      <c r="Z237" s="48"/>
    </row>
    <row r="238" spans="1:26" x14ac:dyDescent="0.2">
      <c r="A238" s="50"/>
      <c r="B238" s="2" t="s">
        <v>364</v>
      </c>
      <c r="C238" s="50"/>
      <c r="D238" s="2" t="s">
        <v>518</v>
      </c>
      <c r="E238" s="50"/>
      <c r="F238" s="50"/>
      <c r="G238" s="50"/>
      <c r="H238" s="50"/>
      <c r="I238" s="2" t="s">
        <v>43</v>
      </c>
      <c r="J238" s="2" t="s">
        <v>17</v>
      </c>
      <c r="K238" s="3">
        <v>2</v>
      </c>
      <c r="L238" s="4">
        <v>50000</v>
      </c>
      <c r="M238" s="4">
        <f t="shared" si="12"/>
        <v>100000</v>
      </c>
      <c r="N238" s="21" t="str">
        <f>VLOOKUP(I238,'MÃ '!$A$2:$E$1048576,4,0)</f>
        <v>NL300142</v>
      </c>
      <c r="O238" s="21" t="str">
        <f>VLOOKUP(I238,'MÃ '!$A$2:$E$1048576,5,0)</f>
        <v>Tỏi bóc</v>
      </c>
      <c r="P238" s="21" t="str">
        <f t="shared" si="13"/>
        <v>TSG06</v>
      </c>
      <c r="Q238" s="21" t="str">
        <f>DAY(Table014[[#This Row],[NGÀY]])&amp;Table014[[#This Row],[TSG06]]&amp;Table014[[#This Row],[MÃ FAST]]</f>
        <v>11TSG06NL300142</v>
      </c>
      <c r="R238" s="21" t="str">
        <f>COUNTIF($Q$7:Q238,Q238)&amp;Q238</f>
        <v>111TSG06NL300142</v>
      </c>
      <c r="S238" s="44">
        <f>IFERROR(VLOOKUP(R238,Table1[[ct2]:[Số lượng]],13,0),0)</f>
        <v>2</v>
      </c>
      <c r="T238" s="45">
        <f>IFERROR(VLOOKUP(R238,Table1[[ct2]:[Giá]],14,0),Table014[[#This Row],[ĐƠN GIÁ]])</f>
        <v>50000</v>
      </c>
      <c r="U238" s="45">
        <f t="shared" si="14"/>
        <v>100000</v>
      </c>
      <c r="V238" s="32">
        <f t="shared" si="15"/>
        <v>0</v>
      </c>
      <c r="W238" s="45">
        <f>Table014[[#This Row],[THÀNH TIỀN FAST]]-Table014[[#This Row],[THÀNH TIỀN]]</f>
        <v>0</v>
      </c>
      <c r="X238" s="46" t="b">
        <f>Table014[[#This Row],[ĐG FAST]]=Table014[[#This Row],[ĐƠN GIÁ]]</f>
        <v>1</v>
      </c>
      <c r="Y238" s="47" t="b">
        <f>Table014[[#This Row],[THÀNH TIỀN FAST]]=Table014[[#This Row],[THÀNH TIỀN]]</f>
        <v>1</v>
      </c>
      <c r="Z238" s="48"/>
    </row>
    <row r="239" spans="1:26" x14ac:dyDescent="0.2">
      <c r="A239" s="50"/>
      <c r="B239" s="2" t="s">
        <v>364</v>
      </c>
      <c r="C239" s="50"/>
      <c r="D239" s="2" t="s">
        <v>518</v>
      </c>
      <c r="E239" s="50"/>
      <c r="F239" s="50"/>
      <c r="G239" s="50"/>
      <c r="H239" s="50"/>
      <c r="I239" s="2" t="s">
        <v>44</v>
      </c>
      <c r="J239" s="2" t="s">
        <v>17</v>
      </c>
      <c r="K239" s="3">
        <v>10.4</v>
      </c>
      <c r="L239" s="4">
        <v>62000</v>
      </c>
      <c r="M239" s="4">
        <f t="shared" si="12"/>
        <v>644800</v>
      </c>
      <c r="N239" s="21" t="str">
        <f>VLOOKUP(I239,'MÃ '!$A$2:$E$1048576,4,0)</f>
        <v>NL300147</v>
      </c>
      <c r="O239" s="21" t="str">
        <f>VLOOKUP(I239,'MÃ '!$A$2:$E$1048576,5,0)</f>
        <v>Xà lách Roman</v>
      </c>
      <c r="P239" s="21" t="str">
        <f t="shared" si="13"/>
        <v>TSG06</v>
      </c>
      <c r="Q239" s="21" t="str">
        <f>DAY(Table014[[#This Row],[NGÀY]])&amp;Table014[[#This Row],[TSG06]]&amp;Table014[[#This Row],[MÃ FAST]]</f>
        <v>11TSG06NL300147</v>
      </c>
      <c r="R239" s="21" t="str">
        <f>COUNTIF($Q$7:Q239,Q239)&amp;Q239</f>
        <v>111TSG06NL300147</v>
      </c>
      <c r="S239" s="44">
        <f>IFERROR(VLOOKUP(R239,Table1[[ct2]:[Số lượng]],13,0),0)</f>
        <v>10.4</v>
      </c>
      <c r="T239" s="45">
        <f>IFERROR(VLOOKUP(R239,Table1[[ct2]:[Giá]],14,0),Table014[[#This Row],[ĐƠN GIÁ]])</f>
        <v>62000</v>
      </c>
      <c r="U239" s="45">
        <f t="shared" si="14"/>
        <v>644800</v>
      </c>
      <c r="V239" s="32">
        <f t="shared" si="15"/>
        <v>0</v>
      </c>
      <c r="W239" s="45">
        <f>Table014[[#This Row],[THÀNH TIỀN FAST]]-Table014[[#This Row],[THÀNH TIỀN]]</f>
        <v>0</v>
      </c>
      <c r="X239" s="46" t="b">
        <f>Table014[[#This Row],[ĐG FAST]]=Table014[[#This Row],[ĐƠN GIÁ]]</f>
        <v>1</v>
      </c>
      <c r="Y239" s="47" t="b">
        <f>Table014[[#This Row],[THÀNH TIỀN FAST]]=Table014[[#This Row],[THÀNH TIỀN]]</f>
        <v>1</v>
      </c>
      <c r="Z239" s="48"/>
    </row>
    <row r="240" spans="1:26" x14ac:dyDescent="0.2">
      <c r="A240" s="50"/>
      <c r="B240" s="2" t="s">
        <v>364</v>
      </c>
      <c r="C240" s="50"/>
      <c r="D240" s="2" t="s">
        <v>518</v>
      </c>
      <c r="E240" s="50"/>
      <c r="F240" s="50"/>
      <c r="G240" s="50"/>
      <c r="H240" s="50"/>
      <c r="I240" s="2" t="s">
        <v>25</v>
      </c>
      <c r="J240" s="2" t="s">
        <v>17</v>
      </c>
      <c r="K240" s="3">
        <v>20</v>
      </c>
      <c r="L240" s="4">
        <v>18000</v>
      </c>
      <c r="M240" s="4">
        <f t="shared" si="12"/>
        <v>360000</v>
      </c>
      <c r="N240" s="21" t="str">
        <f>VLOOKUP(I240,'MÃ '!$A$2:$E$1048576,4,0)</f>
        <v>NL600004</v>
      </c>
      <c r="O240" s="21" t="str">
        <f>VLOOKUP(I240,'MÃ '!$A$2:$E$1048576,5,0)</f>
        <v>Dưa hấu</v>
      </c>
      <c r="P240" s="21" t="str">
        <f t="shared" si="13"/>
        <v>TSG06</v>
      </c>
      <c r="Q240" s="21" t="str">
        <f>DAY(Table014[[#This Row],[NGÀY]])&amp;Table014[[#This Row],[TSG06]]&amp;Table014[[#This Row],[MÃ FAST]]</f>
        <v>11TSG06NL600004</v>
      </c>
      <c r="R240" s="21" t="str">
        <f>COUNTIF($Q$7:Q240,Q240)&amp;Q240</f>
        <v>111TSG06NL600004</v>
      </c>
      <c r="S240" s="44">
        <f>IFERROR(VLOOKUP(R240,Table1[[ct2]:[Số lượng]],13,0),0)</f>
        <v>20</v>
      </c>
      <c r="T240" s="45">
        <f>IFERROR(VLOOKUP(R240,Table1[[ct2]:[Giá]],14,0),Table014[[#This Row],[ĐƠN GIÁ]])</f>
        <v>18000</v>
      </c>
      <c r="U240" s="45">
        <f t="shared" si="14"/>
        <v>360000</v>
      </c>
      <c r="V240" s="32">
        <f t="shared" si="15"/>
        <v>0</v>
      </c>
      <c r="W240" s="45">
        <f>Table014[[#This Row],[THÀNH TIỀN FAST]]-Table014[[#This Row],[THÀNH TIỀN]]</f>
        <v>0</v>
      </c>
      <c r="X240" s="46" t="b">
        <f>Table014[[#This Row],[ĐG FAST]]=Table014[[#This Row],[ĐƠN GIÁ]]</f>
        <v>1</v>
      </c>
      <c r="Y240" s="47" t="b">
        <f>Table014[[#This Row],[THÀNH TIỀN FAST]]=Table014[[#This Row],[THÀNH TIỀN]]</f>
        <v>1</v>
      </c>
      <c r="Z240" s="48"/>
    </row>
    <row r="241" spans="1:26" x14ac:dyDescent="0.2">
      <c r="A241" s="50"/>
      <c r="B241" s="2" t="s">
        <v>364</v>
      </c>
      <c r="C241" s="50"/>
      <c r="D241" s="2" t="s">
        <v>518</v>
      </c>
      <c r="E241" s="50"/>
      <c r="F241" s="50"/>
      <c r="G241" s="50"/>
      <c r="H241" s="50"/>
      <c r="I241" s="2" t="s">
        <v>41</v>
      </c>
      <c r="J241" s="2" t="s">
        <v>17</v>
      </c>
      <c r="K241" s="3">
        <v>9</v>
      </c>
      <c r="L241" s="4">
        <v>21000</v>
      </c>
      <c r="M241" s="4">
        <f t="shared" si="12"/>
        <v>189000</v>
      </c>
      <c r="N241" s="21" t="str">
        <f>VLOOKUP(I241,'MÃ '!$A$2:$E$1048576,4,0)</f>
        <v>NL300119</v>
      </c>
      <c r="O241" s="21" t="str">
        <f>VLOOKUP(I241,'MÃ '!$A$2:$E$1048576,5,0)</f>
        <v>Quất ( Tắc trái )</v>
      </c>
      <c r="P241" s="21" t="str">
        <f t="shared" si="13"/>
        <v>TSG06</v>
      </c>
      <c r="Q241" s="21" t="str">
        <f>DAY(Table014[[#This Row],[NGÀY]])&amp;Table014[[#This Row],[TSG06]]&amp;Table014[[#This Row],[MÃ FAST]]</f>
        <v>11TSG06NL300119</v>
      </c>
      <c r="R241" s="21" t="str">
        <f>COUNTIF($Q$7:Q241,Q241)&amp;Q241</f>
        <v>111TSG06NL300119</v>
      </c>
      <c r="S241" s="44">
        <f>IFERROR(VLOOKUP(R241,Table1[[ct2]:[Số lượng]],13,0),0)</f>
        <v>9</v>
      </c>
      <c r="T241" s="45">
        <f>IFERROR(VLOOKUP(R241,Table1[[ct2]:[Giá]],14,0),Table014[[#This Row],[ĐƠN GIÁ]])</f>
        <v>21000</v>
      </c>
      <c r="U241" s="45">
        <f t="shared" si="14"/>
        <v>189000</v>
      </c>
      <c r="V241" s="32">
        <f t="shared" si="15"/>
        <v>0</v>
      </c>
      <c r="W241" s="45">
        <f>Table014[[#This Row],[THÀNH TIỀN FAST]]-Table014[[#This Row],[THÀNH TIỀN]]</f>
        <v>0</v>
      </c>
      <c r="X241" s="46" t="b">
        <f>Table014[[#This Row],[ĐG FAST]]=Table014[[#This Row],[ĐƠN GIÁ]]</f>
        <v>1</v>
      </c>
      <c r="Y241" s="47" t="b">
        <f>Table014[[#This Row],[THÀNH TIỀN FAST]]=Table014[[#This Row],[THÀNH TIỀN]]</f>
        <v>1</v>
      </c>
      <c r="Z241" s="48"/>
    </row>
    <row r="242" spans="1:26" x14ac:dyDescent="0.2">
      <c r="A242" s="50"/>
      <c r="B242" s="2" t="s">
        <v>365</v>
      </c>
      <c r="C242" s="50"/>
      <c r="D242" s="2" t="s">
        <v>518</v>
      </c>
      <c r="E242" s="50"/>
      <c r="F242" s="50"/>
      <c r="G242" s="50"/>
      <c r="H242" s="50"/>
      <c r="I242" s="2" t="s">
        <v>20</v>
      </c>
      <c r="J242" s="2" t="s">
        <v>17</v>
      </c>
      <c r="K242" s="3">
        <v>8</v>
      </c>
      <c r="L242" s="4">
        <v>18000</v>
      </c>
      <c r="M242" s="4">
        <f t="shared" si="12"/>
        <v>144000</v>
      </c>
      <c r="N242" s="21" t="str">
        <f>VLOOKUP(I242,'MÃ '!$A$2:$E$1048576,4,0)</f>
        <v>NL300022</v>
      </c>
      <c r="O242" s="21" t="str">
        <f>VLOOKUP(I242,'MÃ '!$A$2:$E$1048576,5,0)</f>
        <v>Cải thảo</v>
      </c>
      <c r="P242" s="21" t="str">
        <f t="shared" si="13"/>
        <v>TSG06</v>
      </c>
      <c r="Q242" s="21" t="str">
        <f>DAY(Table014[[#This Row],[NGÀY]])&amp;Table014[[#This Row],[TSG06]]&amp;Table014[[#This Row],[MÃ FAST]]</f>
        <v>12TSG06NL300022</v>
      </c>
      <c r="R242" s="21" t="str">
        <f>COUNTIF($Q$7:Q242,Q242)&amp;Q242</f>
        <v>112TSG06NL300022</v>
      </c>
      <c r="S242" s="44">
        <f>IFERROR(VLOOKUP(R242,Table1[[ct2]:[Số lượng]],13,0),0)</f>
        <v>8</v>
      </c>
      <c r="T242" s="45">
        <f>IFERROR(VLOOKUP(R242,Table1[[ct2]:[Giá]],14,0),Table014[[#This Row],[ĐƠN GIÁ]])</f>
        <v>18000</v>
      </c>
      <c r="U242" s="45">
        <f t="shared" si="14"/>
        <v>144000</v>
      </c>
      <c r="V242" s="32">
        <f t="shared" si="15"/>
        <v>0</v>
      </c>
      <c r="W242" s="45">
        <f>Table014[[#This Row],[THÀNH TIỀN FAST]]-Table014[[#This Row],[THÀNH TIỀN]]</f>
        <v>0</v>
      </c>
      <c r="X242" s="46" t="b">
        <f>Table014[[#This Row],[ĐG FAST]]=Table014[[#This Row],[ĐƠN GIÁ]]</f>
        <v>1</v>
      </c>
      <c r="Y242" s="47" t="b">
        <f>Table014[[#This Row],[THÀNH TIỀN FAST]]=Table014[[#This Row],[THÀNH TIỀN]]</f>
        <v>1</v>
      </c>
      <c r="Z242" s="48"/>
    </row>
    <row r="243" spans="1:26" x14ac:dyDescent="0.2">
      <c r="A243" s="50"/>
      <c r="B243" s="2" t="s">
        <v>365</v>
      </c>
      <c r="C243" s="50"/>
      <c r="D243" s="2" t="s">
        <v>518</v>
      </c>
      <c r="E243" s="50"/>
      <c r="F243" s="50"/>
      <c r="G243" s="50"/>
      <c r="H243" s="50"/>
      <c r="I243" s="2" t="s">
        <v>21</v>
      </c>
      <c r="J243" s="2" t="s">
        <v>17</v>
      </c>
      <c r="K243" s="3">
        <v>0.48</v>
      </c>
      <c r="L243" s="4">
        <v>75000</v>
      </c>
      <c r="M243" s="4">
        <f t="shared" si="12"/>
        <v>36000</v>
      </c>
      <c r="N243" s="21" t="str">
        <f>VLOOKUP(I243,'MÃ '!$A$2:$E$1048576,4,0)</f>
        <v>NL600067</v>
      </c>
      <c r="O243" s="21" t="str">
        <f>VLOOKUP(I243,'MÃ '!$A$2:$E$1048576,5,0)</f>
        <v>Cam vàng</v>
      </c>
      <c r="P243" s="21" t="str">
        <f t="shared" si="13"/>
        <v>TSG06</v>
      </c>
      <c r="Q243" s="21" t="str">
        <f>DAY(Table014[[#This Row],[NGÀY]])&amp;Table014[[#This Row],[TSG06]]&amp;Table014[[#This Row],[MÃ FAST]]</f>
        <v>12TSG06NL600067</v>
      </c>
      <c r="R243" s="21" t="str">
        <f>COUNTIF($Q$7:Q243,Q243)&amp;Q243</f>
        <v>112TSG06NL600067</v>
      </c>
      <c r="S243" s="44">
        <f>IFERROR(VLOOKUP(R243,Table1[[ct2]:[Số lượng]],13,0),0)</f>
        <v>0.48</v>
      </c>
      <c r="T243" s="45">
        <f>IFERROR(VLOOKUP(R243,Table1[[ct2]:[Giá]],14,0),Table014[[#This Row],[ĐƠN GIÁ]])</f>
        <v>75000</v>
      </c>
      <c r="U243" s="45">
        <f t="shared" si="14"/>
        <v>36000</v>
      </c>
      <c r="V243" s="32">
        <f t="shared" si="15"/>
        <v>0</v>
      </c>
      <c r="W243" s="45">
        <f>Table014[[#This Row],[THÀNH TIỀN FAST]]-Table014[[#This Row],[THÀNH TIỀN]]</f>
        <v>0</v>
      </c>
      <c r="X243" s="46" t="b">
        <f>Table014[[#This Row],[ĐG FAST]]=Table014[[#This Row],[ĐƠN GIÁ]]</f>
        <v>1</v>
      </c>
      <c r="Y243" s="47" t="b">
        <f>Table014[[#This Row],[THÀNH TIỀN FAST]]=Table014[[#This Row],[THÀNH TIỀN]]</f>
        <v>1</v>
      </c>
      <c r="Z243" s="48"/>
    </row>
    <row r="244" spans="1:26" x14ac:dyDescent="0.2">
      <c r="A244" s="50"/>
      <c r="B244" s="2" t="s">
        <v>365</v>
      </c>
      <c r="C244" s="50"/>
      <c r="D244" s="2" t="s">
        <v>518</v>
      </c>
      <c r="E244" s="50"/>
      <c r="F244" s="50"/>
      <c r="G244" s="50"/>
      <c r="H244" s="50"/>
      <c r="I244" s="2" t="s">
        <v>48</v>
      </c>
      <c r="J244" s="2" t="s">
        <v>17</v>
      </c>
      <c r="K244" s="3">
        <v>0.16</v>
      </c>
      <c r="L244" s="4">
        <v>95000</v>
      </c>
      <c r="M244" s="4">
        <f t="shared" si="12"/>
        <v>15200</v>
      </c>
      <c r="N244" s="21" t="str">
        <f>VLOOKUP(I244,'MÃ '!$A$2:$E$1048576,4,0)</f>
        <v>NL600068</v>
      </c>
      <c r="O244" s="21" t="str">
        <f>VLOOKUP(I244,'MÃ '!$A$2:$E$1048576,5,0)</f>
        <v>Chanh vàng</v>
      </c>
      <c r="P244" s="21" t="str">
        <f t="shared" si="13"/>
        <v>TSG06</v>
      </c>
      <c r="Q244" s="21" t="str">
        <f>DAY(Table014[[#This Row],[NGÀY]])&amp;Table014[[#This Row],[TSG06]]&amp;Table014[[#This Row],[MÃ FAST]]</f>
        <v>12TSG06NL600068</v>
      </c>
      <c r="R244" s="21" t="str">
        <f>COUNTIF($Q$7:Q244,Q244)&amp;Q244</f>
        <v>112TSG06NL600068</v>
      </c>
      <c r="S244" s="44">
        <f>IFERROR(VLOOKUP(R244,Table1[[ct2]:[Số lượng]],13,0),0)</f>
        <v>0.16</v>
      </c>
      <c r="T244" s="45">
        <f>IFERROR(VLOOKUP(R244,Table1[[ct2]:[Giá]],14,0),Table014[[#This Row],[ĐƠN GIÁ]])</f>
        <v>95000</v>
      </c>
      <c r="U244" s="45">
        <f t="shared" si="14"/>
        <v>15200</v>
      </c>
      <c r="V244" s="32">
        <f t="shared" si="15"/>
        <v>0</v>
      </c>
      <c r="W244" s="45">
        <f>Table014[[#This Row],[THÀNH TIỀN FAST]]-Table014[[#This Row],[THÀNH TIỀN]]</f>
        <v>0</v>
      </c>
      <c r="X244" s="46" t="b">
        <f>Table014[[#This Row],[ĐG FAST]]=Table014[[#This Row],[ĐƠN GIÁ]]</f>
        <v>1</v>
      </c>
      <c r="Y244" s="47" t="b">
        <f>Table014[[#This Row],[THÀNH TIỀN FAST]]=Table014[[#This Row],[THÀNH TIỀN]]</f>
        <v>1</v>
      </c>
      <c r="Z244" s="48"/>
    </row>
    <row r="245" spans="1:26" x14ac:dyDescent="0.2">
      <c r="A245" s="50"/>
      <c r="B245" s="2" t="s">
        <v>365</v>
      </c>
      <c r="C245" s="50"/>
      <c r="D245" s="2" t="s">
        <v>518</v>
      </c>
      <c r="E245" s="50"/>
      <c r="F245" s="50"/>
      <c r="G245" s="50"/>
      <c r="H245" s="50"/>
      <c r="I245" s="2" t="s">
        <v>25</v>
      </c>
      <c r="J245" s="2" t="s">
        <v>17</v>
      </c>
      <c r="K245" s="3">
        <v>19.5</v>
      </c>
      <c r="L245" s="4">
        <v>18000</v>
      </c>
      <c r="M245" s="4">
        <f t="shared" si="12"/>
        <v>351000</v>
      </c>
      <c r="N245" s="21" t="str">
        <f>VLOOKUP(I245,'MÃ '!$A$2:$E$1048576,4,0)</f>
        <v>NL600004</v>
      </c>
      <c r="O245" s="21" t="str">
        <f>VLOOKUP(I245,'MÃ '!$A$2:$E$1048576,5,0)</f>
        <v>Dưa hấu</v>
      </c>
      <c r="P245" s="21" t="str">
        <f t="shared" si="13"/>
        <v>TSG06</v>
      </c>
      <c r="Q245" s="21" t="str">
        <f>DAY(Table014[[#This Row],[NGÀY]])&amp;Table014[[#This Row],[TSG06]]&amp;Table014[[#This Row],[MÃ FAST]]</f>
        <v>12TSG06NL600004</v>
      </c>
      <c r="R245" s="21" t="str">
        <f>COUNTIF($Q$7:Q245,Q245)&amp;Q245</f>
        <v>112TSG06NL600004</v>
      </c>
      <c r="S245" s="44">
        <f>IFERROR(VLOOKUP(R245,Table1[[ct2]:[Số lượng]],13,0),0)</f>
        <v>19.5</v>
      </c>
      <c r="T245" s="45">
        <f>IFERROR(VLOOKUP(R245,Table1[[ct2]:[Giá]],14,0),Table014[[#This Row],[ĐƠN GIÁ]])</f>
        <v>18000</v>
      </c>
      <c r="U245" s="45">
        <f t="shared" si="14"/>
        <v>351000</v>
      </c>
      <c r="V245" s="32">
        <f t="shared" si="15"/>
        <v>0</v>
      </c>
      <c r="W245" s="45">
        <f>Table014[[#This Row],[THÀNH TIỀN FAST]]-Table014[[#This Row],[THÀNH TIỀN]]</f>
        <v>0</v>
      </c>
      <c r="X245" s="46" t="b">
        <f>Table014[[#This Row],[ĐG FAST]]=Table014[[#This Row],[ĐƠN GIÁ]]</f>
        <v>1</v>
      </c>
      <c r="Y245" s="47" t="b">
        <f>Table014[[#This Row],[THÀNH TIỀN FAST]]=Table014[[#This Row],[THÀNH TIỀN]]</f>
        <v>1</v>
      </c>
      <c r="Z245" s="48"/>
    </row>
    <row r="246" spans="1:26" x14ac:dyDescent="0.2">
      <c r="A246" s="50"/>
      <c r="B246" s="2" t="s">
        <v>365</v>
      </c>
      <c r="C246" s="50"/>
      <c r="D246" s="2" t="s">
        <v>518</v>
      </c>
      <c r="E246" s="50"/>
      <c r="F246" s="50"/>
      <c r="G246" s="50"/>
      <c r="H246" s="50"/>
      <c r="I246" s="2" t="s">
        <v>28</v>
      </c>
      <c r="J246" s="2" t="s">
        <v>29</v>
      </c>
      <c r="K246" s="3">
        <v>1</v>
      </c>
      <c r="L246" s="4">
        <v>80000</v>
      </c>
      <c r="M246" s="4">
        <f t="shared" si="12"/>
        <v>80000</v>
      </c>
      <c r="N246" s="21" t="str">
        <f>VLOOKUP(I246,'MÃ '!$A$2:$E$1048576,4,0)</f>
        <v>NL300218</v>
      </c>
      <c r="O246" s="21" t="str">
        <f>VLOOKUP(I246,'MÃ '!$A$2:$E$1048576,5,0)</f>
        <v>Hoa cúc (decor) bó</v>
      </c>
      <c r="P246" s="21" t="str">
        <f t="shared" si="13"/>
        <v>TSG06</v>
      </c>
      <c r="Q246" s="21" t="str">
        <f>DAY(Table014[[#This Row],[NGÀY]])&amp;Table014[[#This Row],[TSG06]]&amp;Table014[[#This Row],[MÃ FAST]]</f>
        <v>12TSG06NL300218</v>
      </c>
      <c r="R246" s="21" t="str">
        <f>COUNTIF($Q$7:Q246,Q246)&amp;Q246</f>
        <v>112TSG06NL300218</v>
      </c>
      <c r="S246" s="44">
        <f>IFERROR(VLOOKUP(R246,Table1[[ct2]:[Số lượng]],13,0),0)</f>
        <v>1</v>
      </c>
      <c r="T246" s="45">
        <f>IFERROR(VLOOKUP(R246,Table1[[ct2]:[Giá]],14,0),Table014[[#This Row],[ĐƠN GIÁ]])</f>
        <v>40000</v>
      </c>
      <c r="U246" s="45">
        <f t="shared" si="14"/>
        <v>40000</v>
      </c>
      <c r="V246" s="32">
        <f t="shared" si="15"/>
        <v>0</v>
      </c>
      <c r="W246" s="45">
        <f>Table014[[#This Row],[THÀNH TIỀN FAST]]-Table014[[#This Row],[THÀNH TIỀN]]</f>
        <v>-40000</v>
      </c>
      <c r="X246" s="46" t="b">
        <f>Table014[[#This Row],[ĐG FAST]]=Table014[[#This Row],[ĐƠN GIÁ]]</f>
        <v>0</v>
      </c>
      <c r="Y246" s="47" t="b">
        <f>Table014[[#This Row],[THÀNH TIỀN FAST]]=Table014[[#This Row],[THÀNH TIỀN]]</f>
        <v>0</v>
      </c>
      <c r="Z246" s="48"/>
    </row>
    <row r="247" spans="1:26" x14ac:dyDescent="0.2">
      <c r="A247" s="50"/>
      <c r="B247" s="2" t="s">
        <v>365</v>
      </c>
      <c r="C247" s="50"/>
      <c r="D247" s="2" t="s">
        <v>518</v>
      </c>
      <c r="E247" s="50"/>
      <c r="F247" s="50"/>
      <c r="G247" s="50"/>
      <c r="H247" s="50"/>
      <c r="I247" s="2" t="s">
        <v>30</v>
      </c>
      <c r="J247" s="2" t="s">
        <v>17</v>
      </c>
      <c r="K247" s="3">
        <v>0.1</v>
      </c>
      <c r="L247" s="4">
        <v>65000</v>
      </c>
      <c r="M247" s="4">
        <f t="shared" si="12"/>
        <v>6500</v>
      </c>
      <c r="N247" s="21" t="str">
        <f>VLOOKUP(I247,'MÃ '!$A$2:$E$1048576,4,0)</f>
        <v>NL300062</v>
      </c>
      <c r="O247" s="21" t="str">
        <f>VLOOKUP(I247,'MÃ '!$A$2:$E$1048576,5,0)</f>
        <v>Húng Bạc Hà</v>
      </c>
      <c r="P247" s="21" t="str">
        <f t="shared" si="13"/>
        <v>TSG06</v>
      </c>
      <c r="Q247" s="21" t="str">
        <f>DAY(Table014[[#This Row],[NGÀY]])&amp;Table014[[#This Row],[TSG06]]&amp;Table014[[#This Row],[MÃ FAST]]</f>
        <v>12TSG06NL300062</v>
      </c>
      <c r="R247" s="21" t="str">
        <f>COUNTIF($Q$7:Q247,Q247)&amp;Q247</f>
        <v>112TSG06NL300062</v>
      </c>
      <c r="S247" s="44">
        <f>IFERROR(VLOOKUP(R247,Table1[[ct2]:[Số lượng]],13,0),0)</f>
        <v>0.1</v>
      </c>
      <c r="T247" s="45">
        <f>IFERROR(VLOOKUP(R247,Table1[[ct2]:[Giá]],14,0),Table014[[#This Row],[ĐƠN GIÁ]])</f>
        <v>65000</v>
      </c>
      <c r="U247" s="45">
        <f t="shared" si="14"/>
        <v>6500</v>
      </c>
      <c r="V247" s="32">
        <f t="shared" si="15"/>
        <v>0</v>
      </c>
      <c r="W247" s="45">
        <f>Table014[[#This Row],[THÀNH TIỀN FAST]]-Table014[[#This Row],[THÀNH TIỀN]]</f>
        <v>0</v>
      </c>
      <c r="X247" s="46" t="b">
        <f>Table014[[#This Row],[ĐG FAST]]=Table014[[#This Row],[ĐƠN GIÁ]]</f>
        <v>1</v>
      </c>
      <c r="Y247" s="47" t="b">
        <f>Table014[[#This Row],[THÀNH TIỀN FAST]]=Table014[[#This Row],[THÀNH TIỀN]]</f>
        <v>1</v>
      </c>
      <c r="Z247" s="48"/>
    </row>
    <row r="248" spans="1:26" x14ac:dyDescent="0.2">
      <c r="A248" s="50"/>
      <c r="B248" s="2" t="s">
        <v>365</v>
      </c>
      <c r="C248" s="50"/>
      <c r="D248" s="2" t="s">
        <v>518</v>
      </c>
      <c r="E248" s="50"/>
      <c r="F248" s="50"/>
      <c r="G248" s="50"/>
      <c r="H248" s="50"/>
      <c r="I248" s="2" t="s">
        <v>31</v>
      </c>
      <c r="J248" s="2" t="s">
        <v>17</v>
      </c>
      <c r="K248" s="3">
        <v>3.5</v>
      </c>
      <c r="L248" s="4">
        <v>30000</v>
      </c>
      <c r="M248" s="4">
        <f t="shared" si="12"/>
        <v>105000</v>
      </c>
      <c r="N248" s="21" t="str">
        <f>VLOOKUP(I248,'MÃ '!$A$2:$E$1048576,4,0)</f>
        <v>NL300209</v>
      </c>
      <c r="O248" s="21" t="str">
        <f>VLOOKUP(I248,'MÃ '!$A$2:$E$1048576,5,0)</f>
        <v>Khoai môn</v>
      </c>
      <c r="P248" s="21" t="str">
        <f t="shared" si="13"/>
        <v>TSG06</v>
      </c>
      <c r="Q248" s="21" t="str">
        <f>DAY(Table014[[#This Row],[NGÀY]])&amp;Table014[[#This Row],[TSG06]]&amp;Table014[[#This Row],[MÃ FAST]]</f>
        <v>12TSG06NL300209</v>
      </c>
      <c r="R248" s="21" t="str">
        <f>COUNTIF($Q$7:Q248,Q248)&amp;Q248</f>
        <v>112TSG06NL300209</v>
      </c>
      <c r="S248" s="44">
        <f>IFERROR(VLOOKUP(R248,Table1[[ct2]:[Số lượng]],13,0),0)</f>
        <v>3.5</v>
      </c>
      <c r="T248" s="45">
        <f>IFERROR(VLOOKUP(R248,Table1[[ct2]:[Giá]],14,0),Table014[[#This Row],[ĐƠN GIÁ]])</f>
        <v>30000</v>
      </c>
      <c r="U248" s="45">
        <f t="shared" si="14"/>
        <v>105000</v>
      </c>
      <c r="V248" s="32">
        <f t="shared" si="15"/>
        <v>0</v>
      </c>
      <c r="W248" s="45">
        <f>Table014[[#This Row],[THÀNH TIỀN FAST]]-Table014[[#This Row],[THÀNH TIỀN]]</f>
        <v>0</v>
      </c>
      <c r="X248" s="46" t="b">
        <f>Table014[[#This Row],[ĐG FAST]]=Table014[[#This Row],[ĐƠN GIÁ]]</f>
        <v>1</v>
      </c>
      <c r="Y248" s="47" t="b">
        <f>Table014[[#This Row],[THÀNH TIỀN FAST]]=Table014[[#This Row],[THÀNH TIỀN]]</f>
        <v>1</v>
      </c>
      <c r="Z248" s="48"/>
    </row>
    <row r="249" spans="1:26" x14ac:dyDescent="0.2">
      <c r="A249" s="50"/>
      <c r="B249" s="2" t="s">
        <v>365</v>
      </c>
      <c r="C249" s="50"/>
      <c r="D249" s="2" t="s">
        <v>518</v>
      </c>
      <c r="E249" s="50"/>
      <c r="F249" s="50"/>
      <c r="G249" s="50"/>
      <c r="H249" s="50"/>
      <c r="I249" s="2" t="s">
        <v>32</v>
      </c>
      <c r="J249" s="2" t="s">
        <v>17</v>
      </c>
      <c r="K249" s="3">
        <v>1</v>
      </c>
      <c r="L249" s="4">
        <v>18000</v>
      </c>
      <c r="M249" s="4">
        <f t="shared" si="12"/>
        <v>18000</v>
      </c>
      <c r="N249" s="21" t="str">
        <f>VLOOKUP(I249,'MÃ '!$A$2:$E$1048576,4,0)</f>
        <v>NL300074</v>
      </c>
      <c r="O249" s="21" t="str">
        <f>VLOOKUP(I249,'MÃ '!$A$2:$E$1048576,5,0)</f>
        <v>Lá chuối</v>
      </c>
      <c r="P249" s="21" t="str">
        <f t="shared" si="13"/>
        <v>TSG06</v>
      </c>
      <c r="Q249" s="21" t="str">
        <f>DAY(Table014[[#This Row],[NGÀY]])&amp;Table014[[#This Row],[TSG06]]&amp;Table014[[#This Row],[MÃ FAST]]</f>
        <v>12TSG06NL300074</v>
      </c>
      <c r="R249" s="21" t="str">
        <f>COUNTIF($Q$7:Q249,Q249)&amp;Q249</f>
        <v>112TSG06NL300074</v>
      </c>
      <c r="S249" s="44">
        <f>IFERROR(VLOOKUP(R249,Table1[[ct2]:[Số lượng]],13,0),0)</f>
        <v>1</v>
      </c>
      <c r="T249" s="45">
        <f>IFERROR(VLOOKUP(R249,Table1[[ct2]:[Giá]],14,0),Table014[[#This Row],[ĐƠN GIÁ]])</f>
        <v>18000</v>
      </c>
      <c r="U249" s="45">
        <f t="shared" si="14"/>
        <v>18000</v>
      </c>
      <c r="V249" s="32">
        <f t="shared" si="15"/>
        <v>0</v>
      </c>
      <c r="W249" s="45">
        <f>Table014[[#This Row],[THÀNH TIỀN FAST]]-Table014[[#This Row],[THÀNH TIỀN]]</f>
        <v>0</v>
      </c>
      <c r="X249" s="46" t="b">
        <f>Table014[[#This Row],[ĐG FAST]]=Table014[[#This Row],[ĐƠN GIÁ]]</f>
        <v>1</v>
      </c>
      <c r="Y249" s="47" t="b">
        <f>Table014[[#This Row],[THÀNH TIỀN FAST]]=Table014[[#This Row],[THÀNH TIỀN]]</f>
        <v>1</v>
      </c>
      <c r="Z249" s="48"/>
    </row>
    <row r="250" spans="1:26" x14ac:dyDescent="0.2">
      <c r="A250" s="50"/>
      <c r="B250" s="2" t="s">
        <v>365</v>
      </c>
      <c r="C250" s="50"/>
      <c r="D250" s="2" t="s">
        <v>518</v>
      </c>
      <c r="E250" s="50"/>
      <c r="F250" s="50"/>
      <c r="G250" s="50"/>
      <c r="H250" s="50"/>
      <c r="I250" s="2" t="s">
        <v>33</v>
      </c>
      <c r="J250" s="2" t="s">
        <v>17</v>
      </c>
      <c r="K250" s="3">
        <v>5</v>
      </c>
      <c r="L250" s="4">
        <v>22000</v>
      </c>
      <c r="M250" s="4">
        <f t="shared" si="12"/>
        <v>110000</v>
      </c>
      <c r="N250" s="21" t="str">
        <f>VLOOKUP(I250,'MÃ '!$A$2:$E$1048576,4,0)</f>
        <v>NL300084</v>
      </c>
      <c r="O250" s="21" t="str">
        <f>VLOOKUP(I250,'MÃ '!$A$2:$E$1048576,5,0)</f>
        <v>Mồng tơi nhặt</v>
      </c>
      <c r="P250" s="21" t="str">
        <f t="shared" si="13"/>
        <v>TSG06</v>
      </c>
      <c r="Q250" s="21" t="str">
        <f>DAY(Table014[[#This Row],[NGÀY]])&amp;Table014[[#This Row],[TSG06]]&amp;Table014[[#This Row],[MÃ FAST]]</f>
        <v>12TSG06NL300084</v>
      </c>
      <c r="R250" s="21" t="str">
        <f>COUNTIF($Q$7:Q250,Q250)&amp;Q250</f>
        <v>112TSG06NL300084</v>
      </c>
      <c r="S250" s="44">
        <f>IFERROR(VLOOKUP(R250,Table1[[ct2]:[Số lượng]],13,0),0)</f>
        <v>5</v>
      </c>
      <c r="T250" s="45">
        <f>IFERROR(VLOOKUP(R250,Table1[[ct2]:[Giá]],14,0),Table014[[#This Row],[ĐƠN GIÁ]])</f>
        <v>22000</v>
      </c>
      <c r="U250" s="45">
        <f t="shared" si="14"/>
        <v>110000</v>
      </c>
      <c r="V250" s="32">
        <f t="shared" si="15"/>
        <v>0</v>
      </c>
      <c r="W250" s="45">
        <f>Table014[[#This Row],[THÀNH TIỀN FAST]]-Table014[[#This Row],[THÀNH TIỀN]]</f>
        <v>0</v>
      </c>
      <c r="X250" s="46" t="b">
        <f>Table014[[#This Row],[ĐG FAST]]=Table014[[#This Row],[ĐƠN GIÁ]]</f>
        <v>1</v>
      </c>
      <c r="Y250" s="47" t="b">
        <f>Table014[[#This Row],[THÀNH TIỀN FAST]]=Table014[[#This Row],[THÀNH TIỀN]]</f>
        <v>1</v>
      </c>
      <c r="Z250" s="48"/>
    </row>
    <row r="251" spans="1:26" x14ac:dyDescent="0.2">
      <c r="A251" s="50"/>
      <c r="B251" s="2" t="s">
        <v>365</v>
      </c>
      <c r="C251" s="50"/>
      <c r="D251" s="2" t="s">
        <v>518</v>
      </c>
      <c r="E251" s="50"/>
      <c r="F251" s="50"/>
      <c r="G251" s="50"/>
      <c r="H251" s="50"/>
      <c r="I251" s="2" t="s">
        <v>34</v>
      </c>
      <c r="J251" s="2" t="s">
        <v>17</v>
      </c>
      <c r="K251" s="3">
        <v>3</v>
      </c>
      <c r="L251" s="4">
        <v>145000</v>
      </c>
      <c r="M251" s="4">
        <f t="shared" si="12"/>
        <v>435000</v>
      </c>
      <c r="N251" s="21" t="str">
        <f>VLOOKUP(I251,'MÃ '!$A$2:$E$1048576,4,0)</f>
        <v>NL300090</v>
      </c>
      <c r="O251" s="21" t="str">
        <f>VLOOKUP(I251,'MÃ '!$A$2:$E$1048576,5,0)</f>
        <v>Nấm đông cô tươi</v>
      </c>
      <c r="P251" s="21" t="str">
        <f t="shared" si="13"/>
        <v>TSG06</v>
      </c>
      <c r="Q251" s="21" t="str">
        <f>DAY(Table014[[#This Row],[NGÀY]])&amp;Table014[[#This Row],[TSG06]]&amp;Table014[[#This Row],[MÃ FAST]]</f>
        <v>12TSG06NL300090</v>
      </c>
      <c r="R251" s="21" t="str">
        <f>COUNTIF($Q$7:Q251,Q251)&amp;Q251</f>
        <v>112TSG06NL300090</v>
      </c>
      <c r="S251" s="44">
        <f>IFERROR(VLOOKUP(R251,Table1[[ct2]:[Số lượng]],13,0),0)</f>
        <v>3</v>
      </c>
      <c r="T251" s="45">
        <f>IFERROR(VLOOKUP(R251,Table1[[ct2]:[Giá]],14,0),Table014[[#This Row],[ĐƠN GIÁ]])</f>
        <v>145000</v>
      </c>
      <c r="U251" s="45">
        <f t="shared" si="14"/>
        <v>435000</v>
      </c>
      <c r="V251" s="32">
        <f t="shared" si="15"/>
        <v>0</v>
      </c>
      <c r="W251" s="45">
        <f>Table014[[#This Row],[THÀNH TIỀN FAST]]-Table014[[#This Row],[THÀNH TIỀN]]</f>
        <v>0</v>
      </c>
      <c r="X251" s="46" t="b">
        <f>Table014[[#This Row],[ĐG FAST]]=Table014[[#This Row],[ĐƠN GIÁ]]</f>
        <v>1</v>
      </c>
      <c r="Y251" s="47" t="b">
        <f>Table014[[#This Row],[THÀNH TIỀN FAST]]=Table014[[#This Row],[THÀNH TIỀN]]</f>
        <v>1</v>
      </c>
      <c r="Z251" s="48"/>
    </row>
    <row r="252" spans="1:26" x14ac:dyDescent="0.2">
      <c r="A252" s="50"/>
      <c r="B252" s="2" t="s">
        <v>365</v>
      </c>
      <c r="C252" s="50"/>
      <c r="D252" s="2" t="s">
        <v>518</v>
      </c>
      <c r="E252" s="50"/>
      <c r="F252" s="50"/>
      <c r="G252" s="50"/>
      <c r="H252" s="50"/>
      <c r="I252" s="2" t="s">
        <v>35</v>
      </c>
      <c r="J252" s="2" t="s">
        <v>17</v>
      </c>
      <c r="K252" s="3">
        <v>4</v>
      </c>
      <c r="L252" s="4">
        <v>47000</v>
      </c>
      <c r="M252" s="4">
        <f t="shared" si="12"/>
        <v>188000</v>
      </c>
      <c r="N252" s="21" t="str">
        <f>VLOOKUP(I252,'MÃ '!$A$2:$E$1048576,4,0)</f>
        <v>NL300091</v>
      </c>
      <c r="O252" s="21" t="str">
        <f>VLOOKUP(I252,'MÃ '!$A$2:$E$1048576,5,0)</f>
        <v>Nấm đùi gà</v>
      </c>
      <c r="P252" s="21" t="str">
        <f t="shared" si="13"/>
        <v>TSG06</v>
      </c>
      <c r="Q252" s="21" t="str">
        <f>DAY(Table014[[#This Row],[NGÀY]])&amp;Table014[[#This Row],[TSG06]]&amp;Table014[[#This Row],[MÃ FAST]]</f>
        <v>12TSG06NL300091</v>
      </c>
      <c r="R252" s="21" t="str">
        <f>COUNTIF($Q$7:Q252,Q252)&amp;Q252</f>
        <v>112TSG06NL300091</v>
      </c>
      <c r="S252" s="44">
        <f>IFERROR(VLOOKUP(R252,Table1[[ct2]:[Số lượng]],13,0),0)</f>
        <v>4</v>
      </c>
      <c r="T252" s="45">
        <f>IFERROR(VLOOKUP(R252,Table1[[ct2]:[Giá]],14,0),Table014[[#This Row],[ĐƠN GIÁ]])</f>
        <v>47000</v>
      </c>
      <c r="U252" s="45">
        <f t="shared" si="14"/>
        <v>188000</v>
      </c>
      <c r="V252" s="32">
        <f t="shared" si="15"/>
        <v>0</v>
      </c>
      <c r="W252" s="45">
        <f>Table014[[#This Row],[THÀNH TIỀN FAST]]-Table014[[#This Row],[THÀNH TIỀN]]</f>
        <v>0</v>
      </c>
      <c r="X252" s="46" t="b">
        <f>Table014[[#This Row],[ĐG FAST]]=Table014[[#This Row],[ĐƠN GIÁ]]</f>
        <v>1</v>
      </c>
      <c r="Y252" s="47" t="b">
        <f>Table014[[#This Row],[THÀNH TIỀN FAST]]=Table014[[#This Row],[THÀNH TIỀN]]</f>
        <v>1</v>
      </c>
      <c r="Z252" s="48"/>
    </row>
    <row r="253" spans="1:26" x14ac:dyDescent="0.2">
      <c r="A253" s="50"/>
      <c r="B253" s="2" t="s">
        <v>365</v>
      </c>
      <c r="C253" s="50"/>
      <c r="D253" s="2" t="s">
        <v>518</v>
      </c>
      <c r="E253" s="50"/>
      <c r="F253" s="50"/>
      <c r="G253" s="50"/>
      <c r="H253" s="50"/>
      <c r="I253" s="2" t="s">
        <v>46</v>
      </c>
      <c r="J253" s="2" t="s">
        <v>17</v>
      </c>
      <c r="K253" s="3">
        <v>1</v>
      </c>
      <c r="L253" s="4">
        <v>80000</v>
      </c>
      <c r="M253" s="4">
        <f t="shared" si="12"/>
        <v>80000</v>
      </c>
      <c r="N253" s="21" t="str">
        <f>VLOOKUP(I253,'MÃ '!$A$2:$E$1048576,4,0)</f>
        <v>NL300094</v>
      </c>
      <c r="O253" s="21" t="str">
        <f>VLOOKUP(I253,'MÃ '!$A$2:$E$1048576,5,0)</f>
        <v>Nấm hải sản</v>
      </c>
      <c r="P253" s="21" t="str">
        <f t="shared" si="13"/>
        <v>TSG06</v>
      </c>
      <c r="Q253" s="21" t="str">
        <f>DAY(Table014[[#This Row],[NGÀY]])&amp;Table014[[#This Row],[TSG06]]&amp;Table014[[#This Row],[MÃ FAST]]</f>
        <v>12TSG06NL300094</v>
      </c>
      <c r="R253" s="21" t="str">
        <f>COUNTIF($Q$7:Q253,Q253)&amp;Q253</f>
        <v>112TSG06NL300094</v>
      </c>
      <c r="S253" s="44">
        <f>IFERROR(VLOOKUP(R253,Table1[[ct2]:[Số lượng]],13,0),0)</f>
        <v>1</v>
      </c>
      <c r="T253" s="45">
        <f>IFERROR(VLOOKUP(R253,Table1[[ct2]:[Giá]],14,0),Table014[[#This Row],[ĐƠN GIÁ]])</f>
        <v>80000</v>
      </c>
      <c r="U253" s="45">
        <f t="shared" si="14"/>
        <v>80000</v>
      </c>
      <c r="V253" s="32">
        <f t="shared" si="15"/>
        <v>0</v>
      </c>
      <c r="W253" s="45">
        <f>Table014[[#This Row],[THÀNH TIỀN FAST]]-Table014[[#This Row],[THÀNH TIỀN]]</f>
        <v>0</v>
      </c>
      <c r="X253" s="46" t="b">
        <f>Table014[[#This Row],[ĐG FAST]]=Table014[[#This Row],[ĐƠN GIÁ]]</f>
        <v>1</v>
      </c>
      <c r="Y253" s="47" t="b">
        <f>Table014[[#This Row],[THÀNH TIỀN FAST]]=Table014[[#This Row],[THÀNH TIỀN]]</f>
        <v>1</v>
      </c>
      <c r="Z253" s="48"/>
    </row>
    <row r="254" spans="1:26" x14ac:dyDescent="0.2">
      <c r="A254" s="50"/>
      <c r="B254" s="2" t="s">
        <v>365</v>
      </c>
      <c r="C254" s="50"/>
      <c r="D254" s="2" t="s">
        <v>518</v>
      </c>
      <c r="E254" s="50"/>
      <c r="F254" s="50"/>
      <c r="G254" s="50"/>
      <c r="H254" s="50"/>
      <c r="I254" s="2" t="s">
        <v>50</v>
      </c>
      <c r="J254" s="2" t="s">
        <v>17</v>
      </c>
      <c r="K254" s="3">
        <v>3</v>
      </c>
      <c r="L254" s="4">
        <v>45000</v>
      </c>
      <c r="M254" s="4">
        <f t="shared" si="12"/>
        <v>135000</v>
      </c>
      <c r="N254" s="21" t="str">
        <f>VLOOKUP(I254,'MÃ '!$A$2:$E$1048576,4,0)</f>
        <v>NL300096</v>
      </c>
      <c r="O254" s="21" t="str">
        <f>VLOOKUP(I254,'MÃ '!$A$2:$E$1048576,5,0)</f>
        <v>Nấm kim châm tươi</v>
      </c>
      <c r="P254" s="21" t="str">
        <f t="shared" si="13"/>
        <v>TSG06</v>
      </c>
      <c r="Q254" s="21" t="str">
        <f>DAY(Table014[[#This Row],[NGÀY]])&amp;Table014[[#This Row],[TSG06]]&amp;Table014[[#This Row],[MÃ FAST]]</f>
        <v>12TSG06NL300096</v>
      </c>
      <c r="R254" s="21" t="str">
        <f>COUNTIF($Q$7:Q254,Q254)&amp;Q254</f>
        <v>112TSG06NL300096</v>
      </c>
      <c r="S254" s="44">
        <f>IFERROR(VLOOKUP(R254,Table1[[ct2]:[Số lượng]],13,0),0)</f>
        <v>3</v>
      </c>
      <c r="T254" s="45">
        <f>IFERROR(VLOOKUP(R254,Table1[[ct2]:[Giá]],14,0),Table014[[#This Row],[ĐƠN GIÁ]])</f>
        <v>45000</v>
      </c>
      <c r="U254" s="45">
        <f t="shared" si="14"/>
        <v>135000</v>
      </c>
      <c r="V254" s="32">
        <f t="shared" si="15"/>
        <v>0</v>
      </c>
      <c r="W254" s="45">
        <f>Table014[[#This Row],[THÀNH TIỀN FAST]]-Table014[[#This Row],[THÀNH TIỀN]]</f>
        <v>0</v>
      </c>
      <c r="X254" s="46" t="b">
        <f>Table014[[#This Row],[ĐG FAST]]=Table014[[#This Row],[ĐƠN GIÁ]]</f>
        <v>1</v>
      </c>
      <c r="Y254" s="47" t="b">
        <f>Table014[[#This Row],[THÀNH TIỀN FAST]]=Table014[[#This Row],[THÀNH TIỀN]]</f>
        <v>1</v>
      </c>
      <c r="Z254" s="48"/>
    </row>
    <row r="255" spans="1:26" x14ac:dyDescent="0.2">
      <c r="A255" s="50"/>
      <c r="B255" s="2" t="s">
        <v>365</v>
      </c>
      <c r="C255" s="50"/>
      <c r="D255" s="2" t="s">
        <v>518</v>
      </c>
      <c r="E255" s="50"/>
      <c r="F255" s="50"/>
      <c r="G255" s="50"/>
      <c r="H255" s="50"/>
      <c r="I255" s="2" t="s">
        <v>38</v>
      </c>
      <c r="J255" s="2" t="s">
        <v>17</v>
      </c>
      <c r="K255" s="3">
        <v>6.7</v>
      </c>
      <c r="L255" s="4">
        <v>95000</v>
      </c>
      <c r="M255" s="4">
        <f t="shared" si="12"/>
        <v>636500</v>
      </c>
      <c r="N255" s="21" t="str">
        <f>VLOOKUP(I255,'MÃ '!$A$2:$E$1048576,4,0)</f>
        <v>NL300098</v>
      </c>
      <c r="O255" s="21" t="str">
        <f>VLOOKUP(I255,'MÃ '!$A$2:$E$1048576,5,0)</f>
        <v>Nấm Linh Chi trắng</v>
      </c>
      <c r="P255" s="21" t="str">
        <f t="shared" si="13"/>
        <v>TSG06</v>
      </c>
      <c r="Q255" s="21" t="str">
        <f>DAY(Table014[[#This Row],[NGÀY]])&amp;Table014[[#This Row],[TSG06]]&amp;Table014[[#This Row],[MÃ FAST]]</f>
        <v>12TSG06NL300098</v>
      </c>
      <c r="R255" s="21" t="str">
        <f>COUNTIF($Q$7:Q255,Q255)&amp;Q255</f>
        <v>112TSG06NL300098</v>
      </c>
      <c r="S255" s="44">
        <f>IFERROR(VLOOKUP(R255,Table1[[ct2]:[Số lượng]],13,0),0)</f>
        <v>6.7</v>
      </c>
      <c r="T255" s="45">
        <f>IFERROR(VLOOKUP(R255,Table1[[ct2]:[Giá]],14,0),Table014[[#This Row],[ĐƠN GIÁ]])</f>
        <v>95000</v>
      </c>
      <c r="U255" s="45">
        <f t="shared" si="14"/>
        <v>636500</v>
      </c>
      <c r="V255" s="32">
        <f t="shared" si="15"/>
        <v>0</v>
      </c>
      <c r="W255" s="45">
        <f>Table014[[#This Row],[THÀNH TIỀN FAST]]-Table014[[#This Row],[THÀNH TIỀN]]</f>
        <v>0</v>
      </c>
      <c r="X255" s="46" t="b">
        <f>Table014[[#This Row],[ĐG FAST]]=Table014[[#This Row],[ĐƠN GIÁ]]</f>
        <v>1</v>
      </c>
      <c r="Y255" s="47" t="b">
        <f>Table014[[#This Row],[THÀNH TIỀN FAST]]=Table014[[#This Row],[THÀNH TIỀN]]</f>
        <v>1</v>
      </c>
      <c r="Z255" s="48"/>
    </row>
    <row r="256" spans="1:26" x14ac:dyDescent="0.2">
      <c r="A256" s="50"/>
      <c r="B256" s="2" t="s">
        <v>365</v>
      </c>
      <c r="C256" s="50"/>
      <c r="D256" s="2" t="s">
        <v>518</v>
      </c>
      <c r="E256" s="50"/>
      <c r="F256" s="50"/>
      <c r="G256" s="50"/>
      <c r="H256" s="50"/>
      <c r="I256" s="2" t="s">
        <v>41</v>
      </c>
      <c r="J256" s="2" t="s">
        <v>17</v>
      </c>
      <c r="K256" s="3">
        <v>4.5</v>
      </c>
      <c r="L256" s="4">
        <v>21000</v>
      </c>
      <c r="M256" s="4">
        <f t="shared" si="12"/>
        <v>94500</v>
      </c>
      <c r="N256" s="21" t="str">
        <f>VLOOKUP(I256,'MÃ '!$A$2:$E$1048576,4,0)</f>
        <v>NL300119</v>
      </c>
      <c r="O256" s="21" t="str">
        <f>VLOOKUP(I256,'MÃ '!$A$2:$E$1048576,5,0)</f>
        <v>Quất ( Tắc trái )</v>
      </c>
      <c r="P256" s="21" t="str">
        <f t="shared" si="13"/>
        <v>TSG06</v>
      </c>
      <c r="Q256" s="21" t="str">
        <f>DAY(Table014[[#This Row],[NGÀY]])&amp;Table014[[#This Row],[TSG06]]&amp;Table014[[#This Row],[MÃ FAST]]</f>
        <v>12TSG06NL300119</v>
      </c>
      <c r="R256" s="21" t="str">
        <f>COUNTIF($Q$7:Q256,Q256)&amp;Q256</f>
        <v>112TSG06NL300119</v>
      </c>
      <c r="S256" s="44">
        <f>IFERROR(VLOOKUP(R256,Table1[[ct2]:[Số lượng]],13,0),0)</f>
        <v>4.5</v>
      </c>
      <c r="T256" s="45">
        <f>IFERROR(VLOOKUP(R256,Table1[[ct2]:[Giá]],14,0),Table014[[#This Row],[ĐƠN GIÁ]])</f>
        <v>21000</v>
      </c>
      <c r="U256" s="45">
        <f t="shared" si="14"/>
        <v>94500</v>
      </c>
      <c r="V256" s="32">
        <f t="shared" si="15"/>
        <v>0</v>
      </c>
      <c r="W256" s="45">
        <f>Table014[[#This Row],[THÀNH TIỀN FAST]]-Table014[[#This Row],[THÀNH TIỀN]]</f>
        <v>0</v>
      </c>
      <c r="X256" s="46" t="b">
        <f>Table014[[#This Row],[ĐG FAST]]=Table014[[#This Row],[ĐƠN GIÁ]]</f>
        <v>1</v>
      </c>
      <c r="Y256" s="47" t="b">
        <f>Table014[[#This Row],[THÀNH TIỀN FAST]]=Table014[[#This Row],[THÀNH TIỀN]]</f>
        <v>1</v>
      </c>
      <c r="Z256" s="48"/>
    </row>
    <row r="257" spans="1:26" x14ac:dyDescent="0.2">
      <c r="A257" s="50"/>
      <c r="B257" s="2" t="s">
        <v>365</v>
      </c>
      <c r="C257" s="50"/>
      <c r="D257" s="2" t="s">
        <v>518</v>
      </c>
      <c r="E257" s="50"/>
      <c r="F257" s="50"/>
      <c r="G257" s="50"/>
      <c r="H257" s="50"/>
      <c r="I257" s="2" t="s">
        <v>42</v>
      </c>
      <c r="J257" s="2" t="s">
        <v>17</v>
      </c>
      <c r="K257" s="3">
        <v>3</v>
      </c>
      <c r="L257" s="4">
        <v>38000</v>
      </c>
      <c r="M257" s="4">
        <f t="shared" si="12"/>
        <v>114000</v>
      </c>
      <c r="N257" s="21" t="str">
        <f>VLOOKUP(I257,'MÃ '!$A$2:$E$1048576,4,0)</f>
        <v>NL300018</v>
      </c>
      <c r="O257" s="21" t="str">
        <f>VLOOKUP(I257,'MÃ '!$A$2:$E$1048576,5,0)</f>
        <v>Cải cúc</v>
      </c>
      <c r="P257" s="21" t="str">
        <f t="shared" si="13"/>
        <v>TSG06</v>
      </c>
      <c r="Q257" s="21" t="str">
        <f>DAY(Table014[[#This Row],[NGÀY]])&amp;Table014[[#This Row],[TSG06]]&amp;Table014[[#This Row],[MÃ FAST]]</f>
        <v>12TSG06NL300018</v>
      </c>
      <c r="R257" s="21" t="str">
        <f>COUNTIF($Q$7:Q257,Q257)&amp;Q257</f>
        <v>112TSG06NL300018</v>
      </c>
      <c r="S257" s="44">
        <f>IFERROR(VLOOKUP(R257,Table1[[ct2]:[Số lượng]],13,0),0)</f>
        <v>3</v>
      </c>
      <c r="T257" s="45">
        <f>IFERROR(VLOOKUP(R257,Table1[[ct2]:[Giá]],14,0),Table014[[#This Row],[ĐƠN GIÁ]])</f>
        <v>38000</v>
      </c>
      <c r="U257" s="45">
        <f t="shared" si="14"/>
        <v>114000</v>
      </c>
      <c r="V257" s="32">
        <f t="shared" si="15"/>
        <v>0</v>
      </c>
      <c r="W257" s="45">
        <f>Table014[[#This Row],[THÀNH TIỀN FAST]]-Table014[[#This Row],[THÀNH TIỀN]]</f>
        <v>0</v>
      </c>
      <c r="X257" s="46" t="b">
        <f>Table014[[#This Row],[ĐG FAST]]=Table014[[#This Row],[ĐƠN GIÁ]]</f>
        <v>1</v>
      </c>
      <c r="Y257" s="47" t="b">
        <f>Table014[[#This Row],[THÀNH TIỀN FAST]]=Table014[[#This Row],[THÀNH TIỀN]]</f>
        <v>1</v>
      </c>
      <c r="Z257" s="48"/>
    </row>
    <row r="258" spans="1:26" x14ac:dyDescent="0.2">
      <c r="A258" s="50"/>
      <c r="B258" s="2" t="s">
        <v>365</v>
      </c>
      <c r="C258" s="50"/>
      <c r="D258" s="2" t="s">
        <v>518</v>
      </c>
      <c r="E258" s="50"/>
      <c r="F258" s="50"/>
      <c r="G258" s="50"/>
      <c r="H258" s="50"/>
      <c r="I258" s="2" t="s">
        <v>43</v>
      </c>
      <c r="J258" s="2" t="s">
        <v>17</v>
      </c>
      <c r="K258" s="3">
        <v>0.6</v>
      </c>
      <c r="L258" s="4">
        <v>50000</v>
      </c>
      <c r="M258" s="4">
        <f t="shared" si="12"/>
        <v>30000</v>
      </c>
      <c r="N258" s="21" t="str">
        <f>VLOOKUP(I258,'MÃ '!$A$2:$E$1048576,4,0)</f>
        <v>NL300142</v>
      </c>
      <c r="O258" s="21" t="str">
        <f>VLOOKUP(I258,'MÃ '!$A$2:$E$1048576,5,0)</f>
        <v>Tỏi bóc</v>
      </c>
      <c r="P258" s="21" t="str">
        <f t="shared" si="13"/>
        <v>TSG06</v>
      </c>
      <c r="Q258" s="21" t="str">
        <f>DAY(Table014[[#This Row],[NGÀY]])&amp;Table014[[#This Row],[TSG06]]&amp;Table014[[#This Row],[MÃ FAST]]</f>
        <v>12TSG06NL300142</v>
      </c>
      <c r="R258" s="21" t="str">
        <f>COUNTIF($Q$7:Q258,Q258)&amp;Q258</f>
        <v>112TSG06NL300142</v>
      </c>
      <c r="S258" s="44">
        <f>IFERROR(VLOOKUP(R258,Table1[[ct2]:[Số lượng]],13,0),0)</f>
        <v>0.6</v>
      </c>
      <c r="T258" s="45">
        <f>IFERROR(VLOOKUP(R258,Table1[[ct2]:[Giá]],14,0),Table014[[#This Row],[ĐƠN GIÁ]])</f>
        <v>50000</v>
      </c>
      <c r="U258" s="45">
        <f t="shared" si="14"/>
        <v>30000</v>
      </c>
      <c r="V258" s="32">
        <f t="shared" si="15"/>
        <v>0</v>
      </c>
      <c r="W258" s="45">
        <f>Table014[[#This Row],[THÀNH TIỀN FAST]]-Table014[[#This Row],[THÀNH TIỀN]]</f>
        <v>0</v>
      </c>
      <c r="X258" s="46" t="b">
        <f>Table014[[#This Row],[ĐG FAST]]=Table014[[#This Row],[ĐƠN GIÁ]]</f>
        <v>1</v>
      </c>
      <c r="Y258" s="47" t="b">
        <f>Table014[[#This Row],[THÀNH TIỀN FAST]]=Table014[[#This Row],[THÀNH TIỀN]]</f>
        <v>1</v>
      </c>
      <c r="Z258" s="48"/>
    </row>
    <row r="259" spans="1:26" x14ac:dyDescent="0.2">
      <c r="A259" s="50"/>
      <c r="B259" s="2" t="s">
        <v>365</v>
      </c>
      <c r="C259" s="50"/>
      <c r="D259" s="2" t="s">
        <v>518</v>
      </c>
      <c r="E259" s="50"/>
      <c r="F259" s="50"/>
      <c r="G259" s="50"/>
      <c r="H259" s="50"/>
      <c r="I259" s="2" t="s">
        <v>44</v>
      </c>
      <c r="J259" s="2" t="s">
        <v>17</v>
      </c>
      <c r="K259" s="3">
        <v>6</v>
      </c>
      <c r="L259" s="4">
        <v>62000</v>
      </c>
      <c r="M259" s="4">
        <f t="shared" si="12"/>
        <v>372000</v>
      </c>
      <c r="N259" s="21" t="str">
        <f>VLOOKUP(I259,'MÃ '!$A$2:$E$1048576,4,0)</f>
        <v>NL300147</v>
      </c>
      <c r="O259" s="21" t="str">
        <f>VLOOKUP(I259,'MÃ '!$A$2:$E$1048576,5,0)</f>
        <v>Xà lách Roman</v>
      </c>
      <c r="P259" s="21" t="str">
        <f t="shared" si="13"/>
        <v>TSG06</v>
      </c>
      <c r="Q259" s="21" t="str">
        <f>DAY(Table014[[#This Row],[NGÀY]])&amp;Table014[[#This Row],[TSG06]]&amp;Table014[[#This Row],[MÃ FAST]]</f>
        <v>12TSG06NL300147</v>
      </c>
      <c r="R259" s="21" t="str">
        <f>COUNTIF($Q$7:Q259,Q259)&amp;Q259</f>
        <v>112TSG06NL300147</v>
      </c>
      <c r="S259" s="44">
        <f>IFERROR(VLOOKUP(R259,Table1[[ct2]:[Số lượng]],13,0),0)</f>
        <v>6</v>
      </c>
      <c r="T259" s="45">
        <f>IFERROR(VLOOKUP(R259,Table1[[ct2]:[Giá]],14,0),Table014[[#This Row],[ĐƠN GIÁ]])</f>
        <v>62000</v>
      </c>
      <c r="U259" s="45">
        <f t="shared" si="14"/>
        <v>372000</v>
      </c>
      <c r="V259" s="32">
        <f t="shared" si="15"/>
        <v>0</v>
      </c>
      <c r="W259" s="45">
        <f>Table014[[#This Row],[THÀNH TIỀN FAST]]-Table014[[#This Row],[THÀNH TIỀN]]</f>
        <v>0</v>
      </c>
      <c r="X259" s="46" t="b">
        <f>Table014[[#This Row],[ĐG FAST]]=Table014[[#This Row],[ĐƠN GIÁ]]</f>
        <v>1</v>
      </c>
      <c r="Y259" s="47" t="b">
        <f>Table014[[#This Row],[THÀNH TIỀN FAST]]=Table014[[#This Row],[THÀNH TIỀN]]</f>
        <v>1</v>
      </c>
      <c r="Z259" s="48"/>
    </row>
    <row r="260" spans="1:26" x14ac:dyDescent="0.2">
      <c r="A260" s="50"/>
      <c r="B260" s="2" t="s">
        <v>366</v>
      </c>
      <c r="C260" s="50"/>
      <c r="D260" s="2" t="s">
        <v>518</v>
      </c>
      <c r="E260" s="50"/>
      <c r="F260" s="50"/>
      <c r="G260" s="50"/>
      <c r="H260" s="50"/>
      <c r="I260" s="2" t="s">
        <v>14</v>
      </c>
      <c r="J260" s="2" t="s">
        <v>15</v>
      </c>
      <c r="K260" s="3">
        <v>2</v>
      </c>
      <c r="L260" s="4">
        <v>8500</v>
      </c>
      <c r="M260" s="4">
        <f t="shared" si="12"/>
        <v>17000</v>
      </c>
      <c r="N260" s="21" t="str">
        <f>VLOOKUP(I260,'MÃ '!$A$2:$E$1048576,4,0)</f>
        <v>NL300107</v>
      </c>
      <c r="O260" s="21" t="str">
        <f>VLOOKUP(I260,'MÃ '!$A$2:$E$1048576,5,0)</f>
        <v>Ngô ngọt ( Bắp trái)</v>
      </c>
      <c r="P260" s="21" t="str">
        <f t="shared" si="13"/>
        <v>TSG06</v>
      </c>
      <c r="Q260" s="21" t="str">
        <f>DAY(Table014[[#This Row],[NGÀY]])&amp;Table014[[#This Row],[TSG06]]&amp;Table014[[#This Row],[MÃ FAST]]</f>
        <v>13TSG06NL300107</v>
      </c>
      <c r="R260" s="21" t="str">
        <f>COUNTIF($Q$7:Q260,Q260)&amp;Q260</f>
        <v>113TSG06NL300107</v>
      </c>
      <c r="S260" s="44">
        <f>IFERROR(VLOOKUP(R260,Table1[[ct2]:[Số lượng]],13,0),0)</f>
        <v>2</v>
      </c>
      <c r="T260" s="45">
        <f>IFERROR(VLOOKUP(R260,Table1[[ct2]:[Giá]],14,0),Table014[[#This Row],[ĐƠN GIÁ]])</f>
        <v>8500</v>
      </c>
      <c r="U260" s="45">
        <f t="shared" si="14"/>
        <v>17000</v>
      </c>
      <c r="V260" s="32">
        <f t="shared" si="15"/>
        <v>0</v>
      </c>
      <c r="W260" s="45">
        <f>Table014[[#This Row],[THÀNH TIỀN FAST]]-Table014[[#This Row],[THÀNH TIỀN]]</f>
        <v>0</v>
      </c>
      <c r="X260" s="46" t="b">
        <f>Table014[[#This Row],[ĐG FAST]]=Table014[[#This Row],[ĐƠN GIÁ]]</f>
        <v>1</v>
      </c>
      <c r="Y260" s="47" t="b">
        <f>Table014[[#This Row],[THÀNH TIỀN FAST]]=Table014[[#This Row],[THÀNH TIỀN]]</f>
        <v>1</v>
      </c>
      <c r="Z260" s="48"/>
    </row>
    <row r="261" spans="1:26" x14ac:dyDescent="0.2">
      <c r="A261" s="50"/>
      <c r="B261" s="2" t="s">
        <v>366</v>
      </c>
      <c r="C261" s="50"/>
      <c r="D261" s="2" t="s">
        <v>518</v>
      </c>
      <c r="E261" s="50"/>
      <c r="F261" s="50"/>
      <c r="G261" s="50"/>
      <c r="H261" s="50"/>
      <c r="I261" s="2" t="s">
        <v>20</v>
      </c>
      <c r="J261" s="2" t="s">
        <v>17</v>
      </c>
      <c r="K261" s="3">
        <v>7</v>
      </c>
      <c r="L261" s="4">
        <v>18000</v>
      </c>
      <c r="M261" s="4">
        <f t="shared" si="12"/>
        <v>126000</v>
      </c>
      <c r="N261" s="21" t="str">
        <f>VLOOKUP(I261,'MÃ '!$A$2:$E$1048576,4,0)</f>
        <v>NL300022</v>
      </c>
      <c r="O261" s="21" t="str">
        <f>VLOOKUP(I261,'MÃ '!$A$2:$E$1048576,5,0)</f>
        <v>Cải thảo</v>
      </c>
      <c r="P261" s="21" t="str">
        <f t="shared" si="13"/>
        <v>TSG06</v>
      </c>
      <c r="Q261" s="21" t="str">
        <f>DAY(Table014[[#This Row],[NGÀY]])&amp;Table014[[#This Row],[TSG06]]&amp;Table014[[#This Row],[MÃ FAST]]</f>
        <v>13TSG06NL300022</v>
      </c>
      <c r="R261" s="21" t="str">
        <f>COUNTIF($Q$7:Q261,Q261)&amp;Q261</f>
        <v>113TSG06NL300022</v>
      </c>
      <c r="S261" s="44">
        <f>IFERROR(VLOOKUP(R261,Table1[[ct2]:[Số lượng]],13,0),0)</f>
        <v>7</v>
      </c>
      <c r="T261" s="45">
        <f>IFERROR(VLOOKUP(R261,Table1[[ct2]:[Giá]],14,0),Table014[[#This Row],[ĐƠN GIÁ]])</f>
        <v>18000</v>
      </c>
      <c r="U261" s="45">
        <f t="shared" si="14"/>
        <v>126000</v>
      </c>
      <c r="V261" s="32">
        <f t="shared" si="15"/>
        <v>0</v>
      </c>
      <c r="W261" s="45">
        <f>Table014[[#This Row],[THÀNH TIỀN FAST]]-Table014[[#This Row],[THÀNH TIỀN]]</f>
        <v>0</v>
      </c>
      <c r="X261" s="46" t="b">
        <f>Table014[[#This Row],[ĐG FAST]]=Table014[[#This Row],[ĐƠN GIÁ]]</f>
        <v>1</v>
      </c>
      <c r="Y261" s="47" t="b">
        <f>Table014[[#This Row],[THÀNH TIỀN FAST]]=Table014[[#This Row],[THÀNH TIỀN]]</f>
        <v>1</v>
      </c>
      <c r="Z261" s="48"/>
    </row>
    <row r="262" spans="1:26" x14ac:dyDescent="0.2">
      <c r="A262" s="50"/>
      <c r="B262" s="2" t="s">
        <v>366</v>
      </c>
      <c r="C262" s="50"/>
      <c r="D262" s="2" t="s">
        <v>518</v>
      </c>
      <c r="E262" s="50"/>
      <c r="F262" s="50"/>
      <c r="G262" s="50"/>
      <c r="H262" s="50"/>
      <c r="I262" s="2" t="s">
        <v>21</v>
      </c>
      <c r="J262" s="2" t="s">
        <v>17</v>
      </c>
      <c r="K262" s="3">
        <v>0.5</v>
      </c>
      <c r="L262" s="4">
        <v>75000</v>
      </c>
      <c r="M262" s="4">
        <f t="shared" si="12"/>
        <v>37500</v>
      </c>
      <c r="N262" s="21" t="str">
        <f>VLOOKUP(I262,'MÃ '!$A$2:$E$1048576,4,0)</f>
        <v>NL600067</v>
      </c>
      <c r="O262" s="21" t="str">
        <f>VLOOKUP(I262,'MÃ '!$A$2:$E$1048576,5,0)</f>
        <v>Cam vàng</v>
      </c>
      <c r="P262" s="21" t="str">
        <f t="shared" si="13"/>
        <v>TSG06</v>
      </c>
      <c r="Q262" s="21" t="str">
        <f>DAY(Table014[[#This Row],[NGÀY]])&amp;Table014[[#This Row],[TSG06]]&amp;Table014[[#This Row],[MÃ FAST]]</f>
        <v>13TSG06NL600067</v>
      </c>
      <c r="R262" s="21" t="str">
        <f>COUNTIF($Q$7:Q262,Q262)&amp;Q262</f>
        <v>113TSG06NL600067</v>
      </c>
      <c r="S262" s="44">
        <f>IFERROR(VLOOKUP(R262,Table1[[ct2]:[Số lượng]],13,0),0)</f>
        <v>0.5</v>
      </c>
      <c r="T262" s="45">
        <f>IFERROR(VLOOKUP(R262,Table1[[ct2]:[Giá]],14,0),Table014[[#This Row],[ĐƠN GIÁ]])</f>
        <v>75000</v>
      </c>
      <c r="U262" s="45">
        <f t="shared" si="14"/>
        <v>37500</v>
      </c>
      <c r="V262" s="32">
        <f t="shared" si="15"/>
        <v>0</v>
      </c>
      <c r="W262" s="45">
        <f>Table014[[#This Row],[THÀNH TIỀN FAST]]-Table014[[#This Row],[THÀNH TIỀN]]</f>
        <v>0</v>
      </c>
      <c r="X262" s="46" t="b">
        <f>Table014[[#This Row],[ĐG FAST]]=Table014[[#This Row],[ĐƠN GIÁ]]</f>
        <v>1</v>
      </c>
      <c r="Y262" s="47" t="b">
        <f>Table014[[#This Row],[THÀNH TIỀN FAST]]=Table014[[#This Row],[THÀNH TIỀN]]</f>
        <v>1</v>
      </c>
      <c r="Z262" s="48"/>
    </row>
    <row r="263" spans="1:26" x14ac:dyDescent="0.2">
      <c r="A263" s="50"/>
      <c r="B263" s="2" t="s">
        <v>366</v>
      </c>
      <c r="C263" s="50"/>
      <c r="D263" s="2" t="s">
        <v>518</v>
      </c>
      <c r="E263" s="50"/>
      <c r="F263" s="50"/>
      <c r="G263" s="50"/>
      <c r="H263" s="50"/>
      <c r="I263" s="2" t="s">
        <v>48</v>
      </c>
      <c r="J263" s="2" t="s">
        <v>17</v>
      </c>
      <c r="K263" s="3">
        <v>0.3</v>
      </c>
      <c r="L263" s="4">
        <v>95000</v>
      </c>
      <c r="M263" s="4">
        <f t="shared" si="12"/>
        <v>28500</v>
      </c>
      <c r="N263" s="21" t="str">
        <f>VLOOKUP(I263,'MÃ '!$A$2:$E$1048576,4,0)</f>
        <v>NL600068</v>
      </c>
      <c r="O263" s="21" t="str">
        <f>VLOOKUP(I263,'MÃ '!$A$2:$E$1048576,5,0)</f>
        <v>Chanh vàng</v>
      </c>
      <c r="P263" s="21" t="str">
        <f t="shared" si="13"/>
        <v>TSG06</v>
      </c>
      <c r="Q263" s="21" t="str">
        <f>DAY(Table014[[#This Row],[NGÀY]])&amp;Table014[[#This Row],[TSG06]]&amp;Table014[[#This Row],[MÃ FAST]]</f>
        <v>13TSG06NL600068</v>
      </c>
      <c r="R263" s="21" t="str">
        <f>COUNTIF($Q$7:Q263,Q263)&amp;Q263</f>
        <v>113TSG06NL600068</v>
      </c>
      <c r="S263" s="44">
        <f>IFERROR(VLOOKUP(R263,Table1[[ct2]:[Số lượng]],13,0),0)</f>
        <v>0</v>
      </c>
      <c r="T263" s="45">
        <f>IFERROR(VLOOKUP(R263,Table1[[ct2]:[Giá]],14,0),Table014[[#This Row],[ĐƠN GIÁ]])</f>
        <v>95000</v>
      </c>
      <c r="U263" s="45">
        <f t="shared" si="14"/>
        <v>0</v>
      </c>
      <c r="V263" s="32">
        <f t="shared" si="15"/>
        <v>-0.3</v>
      </c>
      <c r="W263" s="45">
        <f>Table014[[#This Row],[THÀNH TIỀN FAST]]-Table014[[#This Row],[THÀNH TIỀN]]</f>
        <v>-28500</v>
      </c>
      <c r="X263" s="46" t="b">
        <f>Table014[[#This Row],[ĐG FAST]]=Table014[[#This Row],[ĐƠN GIÁ]]</f>
        <v>1</v>
      </c>
      <c r="Y263" s="47" t="b">
        <f>Table014[[#This Row],[THÀNH TIỀN FAST]]=Table014[[#This Row],[THÀNH TIỀN]]</f>
        <v>0</v>
      </c>
      <c r="Z263" s="48"/>
    </row>
    <row r="264" spans="1:26" x14ac:dyDescent="0.2">
      <c r="A264" s="50"/>
      <c r="B264" s="2" t="s">
        <v>366</v>
      </c>
      <c r="C264" s="50"/>
      <c r="D264" s="2" t="s">
        <v>518</v>
      </c>
      <c r="E264" s="50"/>
      <c r="F264" s="50"/>
      <c r="G264" s="50"/>
      <c r="H264" s="50"/>
      <c r="I264" s="2" t="s">
        <v>45</v>
      </c>
      <c r="J264" s="2" t="s">
        <v>17</v>
      </c>
      <c r="K264" s="3">
        <v>1</v>
      </c>
      <c r="L264" s="4">
        <v>13000</v>
      </c>
      <c r="M264" s="4">
        <f t="shared" ref="M264:M322" si="16">K264*L264</f>
        <v>13000</v>
      </c>
      <c r="N264" s="21" t="str">
        <f>VLOOKUP(I264,'MÃ '!$A$2:$E$1048576,4,0)</f>
        <v>NL300033</v>
      </c>
      <c r="O264" s="21" t="str">
        <f>VLOOKUP(I264,'MÃ '!$A$2:$E$1048576,5,0)</f>
        <v>Củ cải trắng</v>
      </c>
      <c r="P264" s="21" t="str">
        <f t="shared" ref="P264:P327" si="17">$P$6</f>
        <v>TSG06</v>
      </c>
      <c r="Q264" s="21" t="str">
        <f>DAY(Table014[[#This Row],[NGÀY]])&amp;Table014[[#This Row],[TSG06]]&amp;Table014[[#This Row],[MÃ FAST]]</f>
        <v>13TSG06NL300033</v>
      </c>
      <c r="R264" s="21" t="str">
        <f>COUNTIF($Q$7:Q264,Q264)&amp;Q264</f>
        <v>113TSG06NL300033</v>
      </c>
      <c r="S264" s="44">
        <f>IFERROR(VLOOKUP(R264,Table1[[ct2]:[Số lượng]],13,0),0)</f>
        <v>1</v>
      </c>
      <c r="T264" s="45">
        <f>IFERROR(VLOOKUP(R264,Table1[[ct2]:[Giá]],14,0),Table014[[#This Row],[ĐƠN GIÁ]])</f>
        <v>13000</v>
      </c>
      <c r="U264" s="45">
        <f t="shared" ref="U264:U327" si="18">IFERROR((T264*S264),"0")</f>
        <v>13000</v>
      </c>
      <c r="V264" s="32">
        <f t="shared" ref="V264:V327" si="19">S264-K264</f>
        <v>0</v>
      </c>
      <c r="W264" s="45">
        <f>Table014[[#This Row],[THÀNH TIỀN FAST]]-Table014[[#This Row],[THÀNH TIỀN]]</f>
        <v>0</v>
      </c>
      <c r="X264" s="46" t="b">
        <f>Table014[[#This Row],[ĐG FAST]]=Table014[[#This Row],[ĐƠN GIÁ]]</f>
        <v>1</v>
      </c>
      <c r="Y264" s="47" t="b">
        <f>Table014[[#This Row],[THÀNH TIỀN FAST]]=Table014[[#This Row],[THÀNH TIỀN]]</f>
        <v>1</v>
      </c>
      <c r="Z264" s="48"/>
    </row>
    <row r="265" spans="1:26" x14ac:dyDescent="0.2">
      <c r="A265" s="50"/>
      <c r="B265" s="2" t="s">
        <v>366</v>
      </c>
      <c r="C265" s="50"/>
      <c r="D265" s="2" t="s">
        <v>518</v>
      </c>
      <c r="E265" s="50"/>
      <c r="F265" s="50"/>
      <c r="G265" s="50"/>
      <c r="H265" s="50"/>
      <c r="I265" s="2" t="s">
        <v>25</v>
      </c>
      <c r="J265" s="2" t="s">
        <v>17</v>
      </c>
      <c r="K265" s="3">
        <v>26</v>
      </c>
      <c r="L265" s="4">
        <v>18000</v>
      </c>
      <c r="M265" s="4">
        <f t="shared" si="16"/>
        <v>468000</v>
      </c>
      <c r="N265" s="21" t="str">
        <f>VLOOKUP(I265,'MÃ '!$A$2:$E$1048576,4,0)</f>
        <v>NL600004</v>
      </c>
      <c r="O265" s="21" t="str">
        <f>VLOOKUP(I265,'MÃ '!$A$2:$E$1048576,5,0)</f>
        <v>Dưa hấu</v>
      </c>
      <c r="P265" s="21" t="str">
        <f t="shared" si="17"/>
        <v>TSG06</v>
      </c>
      <c r="Q265" s="21" t="str">
        <f>DAY(Table014[[#This Row],[NGÀY]])&amp;Table014[[#This Row],[TSG06]]&amp;Table014[[#This Row],[MÃ FAST]]</f>
        <v>13TSG06NL600004</v>
      </c>
      <c r="R265" s="21" t="str">
        <f>COUNTIF($Q$7:Q265,Q265)&amp;Q265</f>
        <v>113TSG06NL600004</v>
      </c>
      <c r="S265" s="44">
        <f>IFERROR(VLOOKUP(R265,Table1[[ct2]:[Số lượng]],13,0),0)</f>
        <v>26</v>
      </c>
      <c r="T265" s="45">
        <f>IFERROR(VLOOKUP(R265,Table1[[ct2]:[Giá]],14,0),Table014[[#This Row],[ĐƠN GIÁ]])</f>
        <v>18000</v>
      </c>
      <c r="U265" s="45">
        <f t="shared" si="18"/>
        <v>468000</v>
      </c>
      <c r="V265" s="32">
        <f t="shared" si="19"/>
        <v>0</v>
      </c>
      <c r="W265" s="45">
        <f>Table014[[#This Row],[THÀNH TIỀN FAST]]-Table014[[#This Row],[THÀNH TIỀN]]</f>
        <v>0</v>
      </c>
      <c r="X265" s="46" t="b">
        <f>Table014[[#This Row],[ĐG FAST]]=Table014[[#This Row],[ĐƠN GIÁ]]</f>
        <v>1</v>
      </c>
      <c r="Y265" s="47" t="b">
        <f>Table014[[#This Row],[THÀNH TIỀN FAST]]=Table014[[#This Row],[THÀNH TIỀN]]</f>
        <v>1</v>
      </c>
      <c r="Z265" s="48"/>
    </row>
    <row r="266" spans="1:26" x14ac:dyDescent="0.2">
      <c r="A266" s="50"/>
      <c r="B266" s="2" t="s">
        <v>366</v>
      </c>
      <c r="C266" s="50"/>
      <c r="D266" s="2" t="s">
        <v>518</v>
      </c>
      <c r="E266" s="50"/>
      <c r="F266" s="50"/>
      <c r="G266" s="50"/>
      <c r="H266" s="50"/>
      <c r="I266" s="2" t="s">
        <v>26</v>
      </c>
      <c r="J266" s="2" t="s">
        <v>17</v>
      </c>
      <c r="K266" s="3">
        <v>0.3</v>
      </c>
      <c r="L266" s="4">
        <v>30000</v>
      </c>
      <c r="M266" s="4">
        <f t="shared" si="16"/>
        <v>9000</v>
      </c>
      <c r="N266" s="21" t="str">
        <f>VLOOKUP(I266,'MÃ '!$A$2:$E$1048576,4,0)</f>
        <v>NL300053</v>
      </c>
      <c r="O266" s="21" t="str">
        <f>VLOOKUP(I266,'MÃ '!$A$2:$E$1048576,5,0)</f>
        <v>Gừng ta</v>
      </c>
      <c r="P266" s="21" t="str">
        <f t="shared" si="17"/>
        <v>TSG06</v>
      </c>
      <c r="Q266" s="21" t="str">
        <f>DAY(Table014[[#This Row],[NGÀY]])&amp;Table014[[#This Row],[TSG06]]&amp;Table014[[#This Row],[MÃ FAST]]</f>
        <v>13TSG06NL300053</v>
      </c>
      <c r="R266" s="21" t="str">
        <f>COUNTIF($Q$7:Q266,Q266)&amp;Q266</f>
        <v>113TSG06NL300053</v>
      </c>
      <c r="S266" s="44">
        <f>IFERROR(VLOOKUP(R266,Table1[[ct2]:[Số lượng]],13,0),0)</f>
        <v>0.3</v>
      </c>
      <c r="T266" s="45">
        <f>IFERROR(VLOOKUP(R266,Table1[[ct2]:[Giá]],14,0),Table014[[#This Row],[ĐƠN GIÁ]])</f>
        <v>30000</v>
      </c>
      <c r="U266" s="45">
        <f t="shared" si="18"/>
        <v>9000</v>
      </c>
      <c r="V266" s="32">
        <f t="shared" si="19"/>
        <v>0</v>
      </c>
      <c r="W266" s="45">
        <f>Table014[[#This Row],[THÀNH TIỀN FAST]]-Table014[[#This Row],[THÀNH TIỀN]]</f>
        <v>0</v>
      </c>
      <c r="X266" s="46" t="b">
        <f>Table014[[#This Row],[ĐG FAST]]=Table014[[#This Row],[ĐƠN GIÁ]]</f>
        <v>1</v>
      </c>
      <c r="Y266" s="47" t="b">
        <f>Table014[[#This Row],[THÀNH TIỀN FAST]]=Table014[[#This Row],[THÀNH TIỀN]]</f>
        <v>1</v>
      </c>
      <c r="Z266" s="48"/>
    </row>
    <row r="267" spans="1:26" x14ac:dyDescent="0.2">
      <c r="A267" s="50"/>
      <c r="B267" s="2" t="s">
        <v>366</v>
      </c>
      <c r="C267" s="50"/>
      <c r="D267" s="2" t="s">
        <v>518</v>
      </c>
      <c r="E267" s="50"/>
      <c r="F267" s="50"/>
      <c r="G267" s="50"/>
      <c r="H267" s="50"/>
      <c r="I267" s="2" t="s">
        <v>27</v>
      </c>
      <c r="J267" s="2" t="s">
        <v>17</v>
      </c>
      <c r="K267" s="3">
        <v>1</v>
      </c>
      <c r="L267" s="4">
        <v>55000</v>
      </c>
      <c r="M267" s="4">
        <f t="shared" si="16"/>
        <v>55000</v>
      </c>
      <c r="N267" s="21" t="str">
        <f>VLOOKUP(I267,'MÃ '!$A$2:$E$1048576,4,0)</f>
        <v>NL300058</v>
      </c>
      <c r="O267" s="21" t="str">
        <f>VLOOKUP(I267,'MÃ '!$A$2:$E$1048576,5,0)</f>
        <v>Hành lá</v>
      </c>
      <c r="P267" s="21" t="str">
        <f t="shared" si="17"/>
        <v>TSG06</v>
      </c>
      <c r="Q267" s="21" t="str">
        <f>DAY(Table014[[#This Row],[NGÀY]])&amp;Table014[[#This Row],[TSG06]]&amp;Table014[[#This Row],[MÃ FAST]]</f>
        <v>13TSG06NL300058</v>
      </c>
      <c r="R267" s="21" t="str">
        <f>COUNTIF($Q$7:Q267,Q267)&amp;Q267</f>
        <v>113TSG06NL300058</v>
      </c>
      <c r="S267" s="44">
        <f>IFERROR(VLOOKUP(R267,Table1[[ct2]:[Số lượng]],13,0),0)</f>
        <v>1</v>
      </c>
      <c r="T267" s="45">
        <f>IFERROR(VLOOKUP(R267,Table1[[ct2]:[Giá]],14,0),Table014[[#This Row],[ĐƠN GIÁ]])</f>
        <v>55000</v>
      </c>
      <c r="U267" s="45">
        <f t="shared" si="18"/>
        <v>55000</v>
      </c>
      <c r="V267" s="32">
        <f t="shared" si="19"/>
        <v>0</v>
      </c>
      <c r="W267" s="45">
        <f>Table014[[#This Row],[THÀNH TIỀN FAST]]-Table014[[#This Row],[THÀNH TIỀN]]</f>
        <v>0</v>
      </c>
      <c r="X267" s="46" t="b">
        <f>Table014[[#This Row],[ĐG FAST]]=Table014[[#This Row],[ĐƠN GIÁ]]</f>
        <v>1</v>
      </c>
      <c r="Y267" s="47" t="b">
        <f>Table014[[#This Row],[THÀNH TIỀN FAST]]=Table014[[#This Row],[THÀNH TIỀN]]</f>
        <v>1</v>
      </c>
      <c r="Z267" s="48"/>
    </row>
    <row r="268" spans="1:26" x14ac:dyDescent="0.2">
      <c r="A268" s="50"/>
      <c r="B268" s="2" t="s">
        <v>366</v>
      </c>
      <c r="C268" s="50"/>
      <c r="D268" s="2" t="s">
        <v>518</v>
      </c>
      <c r="E268" s="50"/>
      <c r="F268" s="50"/>
      <c r="G268" s="50"/>
      <c r="H268" s="50"/>
      <c r="I268" s="2" t="s">
        <v>28</v>
      </c>
      <c r="J268" s="2" t="s">
        <v>29</v>
      </c>
      <c r="K268" s="3">
        <v>1</v>
      </c>
      <c r="L268" s="4">
        <v>80000</v>
      </c>
      <c r="M268" s="4">
        <f t="shared" si="16"/>
        <v>80000</v>
      </c>
      <c r="N268" s="21" t="str">
        <f>VLOOKUP(I268,'MÃ '!$A$2:$E$1048576,4,0)</f>
        <v>NL300218</v>
      </c>
      <c r="O268" s="21" t="str">
        <f>VLOOKUP(I268,'MÃ '!$A$2:$E$1048576,5,0)</f>
        <v>Hoa cúc (decor) bó</v>
      </c>
      <c r="P268" s="21" t="str">
        <f t="shared" si="17"/>
        <v>TSG06</v>
      </c>
      <c r="Q268" s="21" t="str">
        <f>DAY(Table014[[#This Row],[NGÀY]])&amp;Table014[[#This Row],[TSG06]]&amp;Table014[[#This Row],[MÃ FAST]]</f>
        <v>13TSG06NL300218</v>
      </c>
      <c r="R268" s="21" t="str">
        <f>COUNTIF($Q$7:Q268,Q268)&amp;Q268</f>
        <v>113TSG06NL300218</v>
      </c>
      <c r="S268" s="44">
        <f>IFERROR(VLOOKUP(R268,Table1[[ct2]:[Số lượng]],13,0),0)</f>
        <v>1</v>
      </c>
      <c r="T268" s="45">
        <f>IFERROR(VLOOKUP(R268,Table1[[ct2]:[Giá]],14,0),Table014[[#This Row],[ĐƠN GIÁ]])</f>
        <v>40000</v>
      </c>
      <c r="U268" s="45">
        <f t="shared" si="18"/>
        <v>40000</v>
      </c>
      <c r="V268" s="32">
        <f t="shared" si="19"/>
        <v>0</v>
      </c>
      <c r="W268" s="45">
        <f>Table014[[#This Row],[THÀNH TIỀN FAST]]-Table014[[#This Row],[THÀNH TIỀN]]</f>
        <v>-40000</v>
      </c>
      <c r="X268" s="46" t="b">
        <f>Table014[[#This Row],[ĐG FAST]]=Table014[[#This Row],[ĐƠN GIÁ]]</f>
        <v>0</v>
      </c>
      <c r="Y268" s="47" t="b">
        <f>Table014[[#This Row],[THÀNH TIỀN FAST]]=Table014[[#This Row],[THÀNH TIỀN]]</f>
        <v>0</v>
      </c>
      <c r="Z268" s="48"/>
    </row>
    <row r="269" spans="1:26" x14ac:dyDescent="0.2">
      <c r="A269" s="50"/>
      <c r="B269" s="2" t="s">
        <v>366</v>
      </c>
      <c r="C269" s="50"/>
      <c r="D269" s="2" t="s">
        <v>518</v>
      </c>
      <c r="E269" s="50"/>
      <c r="F269" s="50"/>
      <c r="G269" s="50"/>
      <c r="H269" s="50"/>
      <c r="I269" s="2" t="s">
        <v>33</v>
      </c>
      <c r="J269" s="2" t="s">
        <v>17</v>
      </c>
      <c r="K269" s="3">
        <v>4</v>
      </c>
      <c r="L269" s="4">
        <v>22000</v>
      </c>
      <c r="M269" s="4">
        <f t="shared" si="16"/>
        <v>88000</v>
      </c>
      <c r="N269" s="21" t="str">
        <f>VLOOKUP(I269,'MÃ '!$A$2:$E$1048576,4,0)</f>
        <v>NL300084</v>
      </c>
      <c r="O269" s="21" t="str">
        <f>VLOOKUP(I269,'MÃ '!$A$2:$E$1048576,5,0)</f>
        <v>Mồng tơi nhặt</v>
      </c>
      <c r="P269" s="21" t="str">
        <f t="shared" si="17"/>
        <v>TSG06</v>
      </c>
      <c r="Q269" s="21" t="str">
        <f>DAY(Table014[[#This Row],[NGÀY]])&amp;Table014[[#This Row],[TSG06]]&amp;Table014[[#This Row],[MÃ FAST]]</f>
        <v>13TSG06NL300084</v>
      </c>
      <c r="R269" s="21" t="str">
        <f>COUNTIF($Q$7:Q269,Q269)&amp;Q269</f>
        <v>113TSG06NL300084</v>
      </c>
      <c r="S269" s="44">
        <f>IFERROR(VLOOKUP(R269,Table1[[ct2]:[Số lượng]],13,0),0)</f>
        <v>4</v>
      </c>
      <c r="T269" s="45">
        <f>IFERROR(VLOOKUP(R269,Table1[[ct2]:[Giá]],14,0),Table014[[#This Row],[ĐƠN GIÁ]])</f>
        <v>22000</v>
      </c>
      <c r="U269" s="45">
        <f t="shared" si="18"/>
        <v>88000</v>
      </c>
      <c r="V269" s="32">
        <f t="shared" si="19"/>
        <v>0</v>
      </c>
      <c r="W269" s="45">
        <f>Table014[[#This Row],[THÀNH TIỀN FAST]]-Table014[[#This Row],[THÀNH TIỀN]]</f>
        <v>0</v>
      </c>
      <c r="X269" s="46" t="b">
        <f>Table014[[#This Row],[ĐG FAST]]=Table014[[#This Row],[ĐƠN GIÁ]]</f>
        <v>1</v>
      </c>
      <c r="Y269" s="47" t="b">
        <f>Table014[[#This Row],[THÀNH TIỀN FAST]]=Table014[[#This Row],[THÀNH TIỀN]]</f>
        <v>1</v>
      </c>
      <c r="Z269" s="48"/>
    </row>
    <row r="270" spans="1:26" x14ac:dyDescent="0.2">
      <c r="A270" s="50"/>
      <c r="B270" s="2" t="s">
        <v>366</v>
      </c>
      <c r="C270" s="50"/>
      <c r="D270" s="2" t="s">
        <v>518</v>
      </c>
      <c r="E270" s="50"/>
      <c r="F270" s="50"/>
      <c r="G270" s="50"/>
      <c r="H270" s="50"/>
      <c r="I270" s="2" t="s">
        <v>34</v>
      </c>
      <c r="J270" s="2" t="s">
        <v>17</v>
      </c>
      <c r="K270" s="3">
        <v>2</v>
      </c>
      <c r="L270" s="4">
        <v>145000</v>
      </c>
      <c r="M270" s="4">
        <f t="shared" si="16"/>
        <v>290000</v>
      </c>
      <c r="N270" s="21" t="str">
        <f>VLOOKUP(I270,'MÃ '!$A$2:$E$1048576,4,0)</f>
        <v>NL300090</v>
      </c>
      <c r="O270" s="21" t="str">
        <f>VLOOKUP(I270,'MÃ '!$A$2:$E$1048576,5,0)</f>
        <v>Nấm đông cô tươi</v>
      </c>
      <c r="P270" s="21" t="str">
        <f t="shared" si="17"/>
        <v>TSG06</v>
      </c>
      <c r="Q270" s="21" t="str">
        <f>DAY(Table014[[#This Row],[NGÀY]])&amp;Table014[[#This Row],[TSG06]]&amp;Table014[[#This Row],[MÃ FAST]]</f>
        <v>13TSG06NL300090</v>
      </c>
      <c r="R270" s="21" t="str">
        <f>COUNTIF($Q$7:Q270,Q270)&amp;Q270</f>
        <v>113TSG06NL300090</v>
      </c>
      <c r="S270" s="44">
        <f>IFERROR(VLOOKUP(R270,Table1[[ct2]:[Số lượng]],13,0),0)</f>
        <v>2</v>
      </c>
      <c r="T270" s="45">
        <f>IFERROR(VLOOKUP(R270,Table1[[ct2]:[Giá]],14,0),Table014[[#This Row],[ĐƠN GIÁ]])</f>
        <v>145000</v>
      </c>
      <c r="U270" s="45">
        <f t="shared" si="18"/>
        <v>290000</v>
      </c>
      <c r="V270" s="32">
        <f t="shared" si="19"/>
        <v>0</v>
      </c>
      <c r="W270" s="45">
        <f>Table014[[#This Row],[THÀNH TIỀN FAST]]-Table014[[#This Row],[THÀNH TIỀN]]</f>
        <v>0</v>
      </c>
      <c r="X270" s="46" t="b">
        <f>Table014[[#This Row],[ĐG FAST]]=Table014[[#This Row],[ĐƠN GIÁ]]</f>
        <v>1</v>
      </c>
      <c r="Y270" s="47" t="b">
        <f>Table014[[#This Row],[THÀNH TIỀN FAST]]=Table014[[#This Row],[THÀNH TIỀN]]</f>
        <v>1</v>
      </c>
      <c r="Z270" s="48"/>
    </row>
    <row r="271" spans="1:26" x14ac:dyDescent="0.2">
      <c r="A271" s="50"/>
      <c r="B271" s="2" t="s">
        <v>366</v>
      </c>
      <c r="C271" s="50"/>
      <c r="D271" s="2" t="s">
        <v>518</v>
      </c>
      <c r="E271" s="50"/>
      <c r="F271" s="50"/>
      <c r="G271" s="50"/>
      <c r="H271" s="50"/>
      <c r="I271" s="2" t="s">
        <v>35</v>
      </c>
      <c r="J271" s="2" t="s">
        <v>17</v>
      </c>
      <c r="K271" s="3">
        <v>4</v>
      </c>
      <c r="L271" s="4">
        <v>47000</v>
      </c>
      <c r="M271" s="4">
        <f t="shared" si="16"/>
        <v>188000</v>
      </c>
      <c r="N271" s="21" t="str">
        <f>VLOOKUP(I271,'MÃ '!$A$2:$E$1048576,4,0)</f>
        <v>NL300091</v>
      </c>
      <c r="O271" s="21" t="str">
        <f>VLOOKUP(I271,'MÃ '!$A$2:$E$1048576,5,0)</f>
        <v>Nấm đùi gà</v>
      </c>
      <c r="P271" s="21" t="str">
        <f t="shared" si="17"/>
        <v>TSG06</v>
      </c>
      <c r="Q271" s="21" t="str">
        <f>DAY(Table014[[#This Row],[NGÀY]])&amp;Table014[[#This Row],[TSG06]]&amp;Table014[[#This Row],[MÃ FAST]]</f>
        <v>13TSG06NL300091</v>
      </c>
      <c r="R271" s="21" t="str">
        <f>COUNTIF($Q$7:Q271,Q271)&amp;Q271</f>
        <v>113TSG06NL300091</v>
      </c>
      <c r="S271" s="44">
        <f>IFERROR(VLOOKUP(R271,Table1[[ct2]:[Số lượng]],13,0),0)</f>
        <v>4</v>
      </c>
      <c r="T271" s="45">
        <f>IFERROR(VLOOKUP(R271,Table1[[ct2]:[Giá]],14,0),Table014[[#This Row],[ĐƠN GIÁ]])</f>
        <v>47000</v>
      </c>
      <c r="U271" s="45">
        <f t="shared" si="18"/>
        <v>188000</v>
      </c>
      <c r="V271" s="32">
        <f t="shared" si="19"/>
        <v>0</v>
      </c>
      <c r="W271" s="45">
        <f>Table014[[#This Row],[THÀNH TIỀN FAST]]-Table014[[#This Row],[THÀNH TIỀN]]</f>
        <v>0</v>
      </c>
      <c r="X271" s="46" t="b">
        <f>Table014[[#This Row],[ĐG FAST]]=Table014[[#This Row],[ĐƠN GIÁ]]</f>
        <v>1</v>
      </c>
      <c r="Y271" s="47" t="b">
        <f>Table014[[#This Row],[THÀNH TIỀN FAST]]=Table014[[#This Row],[THÀNH TIỀN]]</f>
        <v>1</v>
      </c>
      <c r="Z271" s="48"/>
    </row>
    <row r="272" spans="1:26" x14ac:dyDescent="0.2">
      <c r="A272" s="50"/>
      <c r="B272" s="2" t="s">
        <v>366</v>
      </c>
      <c r="C272" s="50"/>
      <c r="D272" s="2" t="s">
        <v>518</v>
      </c>
      <c r="E272" s="50"/>
      <c r="F272" s="50"/>
      <c r="G272" s="50"/>
      <c r="H272" s="50"/>
      <c r="I272" s="2" t="s">
        <v>50</v>
      </c>
      <c r="J272" s="2" t="s">
        <v>17</v>
      </c>
      <c r="K272" s="3">
        <v>2</v>
      </c>
      <c r="L272" s="4">
        <v>45000</v>
      </c>
      <c r="M272" s="4">
        <f t="shared" si="16"/>
        <v>90000</v>
      </c>
      <c r="N272" s="21" t="str">
        <f>VLOOKUP(I272,'MÃ '!$A$2:$E$1048576,4,0)</f>
        <v>NL300096</v>
      </c>
      <c r="O272" s="21" t="str">
        <f>VLOOKUP(I272,'MÃ '!$A$2:$E$1048576,5,0)</f>
        <v>Nấm kim châm tươi</v>
      </c>
      <c r="P272" s="21" t="str">
        <f t="shared" si="17"/>
        <v>TSG06</v>
      </c>
      <c r="Q272" s="21" t="str">
        <f>DAY(Table014[[#This Row],[NGÀY]])&amp;Table014[[#This Row],[TSG06]]&amp;Table014[[#This Row],[MÃ FAST]]</f>
        <v>13TSG06NL300096</v>
      </c>
      <c r="R272" s="21" t="str">
        <f>COUNTIF($Q$7:Q272,Q272)&amp;Q272</f>
        <v>113TSG06NL300096</v>
      </c>
      <c r="S272" s="44">
        <f>IFERROR(VLOOKUP(R272,Table1[[ct2]:[Số lượng]],13,0),0)</f>
        <v>2</v>
      </c>
      <c r="T272" s="45">
        <f>IFERROR(VLOOKUP(R272,Table1[[ct2]:[Giá]],14,0),Table014[[#This Row],[ĐƠN GIÁ]])</f>
        <v>45000</v>
      </c>
      <c r="U272" s="45">
        <f t="shared" si="18"/>
        <v>90000</v>
      </c>
      <c r="V272" s="32">
        <f t="shared" si="19"/>
        <v>0</v>
      </c>
      <c r="W272" s="45">
        <f>Table014[[#This Row],[THÀNH TIỀN FAST]]-Table014[[#This Row],[THÀNH TIỀN]]</f>
        <v>0</v>
      </c>
      <c r="X272" s="46" t="b">
        <f>Table014[[#This Row],[ĐG FAST]]=Table014[[#This Row],[ĐƠN GIÁ]]</f>
        <v>1</v>
      </c>
      <c r="Y272" s="47" t="b">
        <f>Table014[[#This Row],[THÀNH TIỀN FAST]]=Table014[[#This Row],[THÀNH TIỀN]]</f>
        <v>1</v>
      </c>
      <c r="Z272" s="48"/>
    </row>
    <row r="273" spans="1:26" x14ac:dyDescent="0.2">
      <c r="A273" s="50"/>
      <c r="B273" s="2" t="s">
        <v>366</v>
      </c>
      <c r="C273" s="50"/>
      <c r="D273" s="2" t="s">
        <v>518</v>
      </c>
      <c r="E273" s="50"/>
      <c r="F273" s="50"/>
      <c r="G273" s="50"/>
      <c r="H273" s="50"/>
      <c r="I273" s="2" t="s">
        <v>38</v>
      </c>
      <c r="J273" s="2" t="s">
        <v>17</v>
      </c>
      <c r="K273" s="3">
        <v>4</v>
      </c>
      <c r="L273" s="4">
        <v>95000</v>
      </c>
      <c r="M273" s="4">
        <f t="shared" si="16"/>
        <v>380000</v>
      </c>
      <c r="N273" s="21" t="str">
        <f>VLOOKUP(I273,'MÃ '!$A$2:$E$1048576,4,0)</f>
        <v>NL300098</v>
      </c>
      <c r="O273" s="21" t="str">
        <f>VLOOKUP(I273,'MÃ '!$A$2:$E$1048576,5,0)</f>
        <v>Nấm Linh Chi trắng</v>
      </c>
      <c r="P273" s="21" t="str">
        <f t="shared" si="17"/>
        <v>TSG06</v>
      </c>
      <c r="Q273" s="21" t="str">
        <f>DAY(Table014[[#This Row],[NGÀY]])&amp;Table014[[#This Row],[TSG06]]&amp;Table014[[#This Row],[MÃ FAST]]</f>
        <v>13TSG06NL300098</v>
      </c>
      <c r="R273" s="21" t="str">
        <f>COUNTIF($Q$7:Q273,Q273)&amp;Q273</f>
        <v>113TSG06NL300098</v>
      </c>
      <c r="S273" s="44">
        <f>IFERROR(VLOOKUP(R273,Table1[[ct2]:[Số lượng]],13,0),0)</f>
        <v>4</v>
      </c>
      <c r="T273" s="45">
        <f>IFERROR(VLOOKUP(R273,Table1[[ct2]:[Giá]],14,0),Table014[[#This Row],[ĐƠN GIÁ]])</f>
        <v>95000</v>
      </c>
      <c r="U273" s="45">
        <f t="shared" si="18"/>
        <v>380000</v>
      </c>
      <c r="V273" s="32">
        <f t="shared" si="19"/>
        <v>0</v>
      </c>
      <c r="W273" s="45">
        <f>Table014[[#This Row],[THÀNH TIỀN FAST]]-Table014[[#This Row],[THÀNH TIỀN]]</f>
        <v>0</v>
      </c>
      <c r="X273" s="46" t="b">
        <f>Table014[[#This Row],[ĐG FAST]]=Table014[[#This Row],[ĐƠN GIÁ]]</f>
        <v>1</v>
      </c>
      <c r="Y273" s="47" t="b">
        <f>Table014[[#This Row],[THÀNH TIỀN FAST]]=Table014[[#This Row],[THÀNH TIỀN]]</f>
        <v>1</v>
      </c>
      <c r="Z273" s="48"/>
    </row>
    <row r="274" spans="1:26" x14ac:dyDescent="0.2">
      <c r="A274" s="50"/>
      <c r="B274" s="2" t="s">
        <v>366</v>
      </c>
      <c r="C274" s="50"/>
      <c r="D274" s="2" t="s">
        <v>518</v>
      </c>
      <c r="E274" s="50"/>
      <c r="F274" s="50"/>
      <c r="G274" s="50"/>
      <c r="H274" s="50"/>
      <c r="I274" s="2" t="s">
        <v>39</v>
      </c>
      <c r="J274" s="2" t="s">
        <v>17</v>
      </c>
      <c r="K274" s="3">
        <v>0.5</v>
      </c>
      <c r="L274" s="4">
        <v>45000</v>
      </c>
      <c r="M274" s="4">
        <f t="shared" si="16"/>
        <v>22500</v>
      </c>
      <c r="N274" s="21" t="str">
        <f>VLOOKUP(I274,'MÃ '!$A$2:$E$1048576,4,0)</f>
        <v>NL300085</v>
      </c>
      <c r="O274" s="21" t="str">
        <f>VLOOKUP(I274,'MÃ '!$A$2:$E$1048576,5,0)</f>
        <v>Mùi ta ( Ngò rí )</v>
      </c>
      <c r="P274" s="21" t="str">
        <f t="shared" si="17"/>
        <v>TSG06</v>
      </c>
      <c r="Q274" s="21" t="str">
        <f>DAY(Table014[[#This Row],[NGÀY]])&amp;Table014[[#This Row],[TSG06]]&amp;Table014[[#This Row],[MÃ FAST]]</f>
        <v>13TSG06NL300085</v>
      </c>
      <c r="R274" s="21" t="str">
        <f>COUNTIF($Q$7:Q274,Q274)&amp;Q274</f>
        <v>113TSG06NL300085</v>
      </c>
      <c r="S274" s="44">
        <f>IFERROR(VLOOKUP(R274,Table1[[ct2]:[Số lượng]],13,0),0)</f>
        <v>0.5</v>
      </c>
      <c r="T274" s="45">
        <f>IFERROR(VLOOKUP(R274,Table1[[ct2]:[Giá]],14,0),Table014[[#This Row],[ĐƠN GIÁ]])</f>
        <v>45000</v>
      </c>
      <c r="U274" s="45">
        <f t="shared" si="18"/>
        <v>22500</v>
      </c>
      <c r="V274" s="32">
        <f t="shared" si="19"/>
        <v>0</v>
      </c>
      <c r="W274" s="45">
        <f>Table014[[#This Row],[THÀNH TIỀN FAST]]-Table014[[#This Row],[THÀNH TIỀN]]</f>
        <v>0</v>
      </c>
      <c r="X274" s="46" t="b">
        <f>Table014[[#This Row],[ĐG FAST]]=Table014[[#This Row],[ĐƠN GIÁ]]</f>
        <v>1</v>
      </c>
      <c r="Y274" s="47" t="b">
        <f>Table014[[#This Row],[THÀNH TIỀN FAST]]=Table014[[#This Row],[THÀNH TIỀN]]</f>
        <v>1</v>
      </c>
      <c r="Z274" s="48"/>
    </row>
    <row r="275" spans="1:26" x14ac:dyDescent="0.2">
      <c r="A275" s="50"/>
      <c r="B275" s="2" t="s">
        <v>366</v>
      </c>
      <c r="C275" s="50"/>
      <c r="D275" s="2" t="s">
        <v>518</v>
      </c>
      <c r="E275" s="50"/>
      <c r="F275" s="50"/>
      <c r="G275" s="50"/>
      <c r="H275" s="50"/>
      <c r="I275" s="2" t="s">
        <v>47</v>
      </c>
      <c r="J275" s="2" t="s">
        <v>17</v>
      </c>
      <c r="K275" s="3">
        <v>0.2</v>
      </c>
      <c r="L275" s="4">
        <v>70000</v>
      </c>
      <c r="M275" s="4">
        <f t="shared" si="16"/>
        <v>14000</v>
      </c>
      <c r="N275" s="21" t="str">
        <f>VLOOKUP(I275,'MÃ '!$A$2:$E$1048576,4,0)</f>
        <v>NL300126</v>
      </c>
      <c r="O275" s="21" t="str">
        <f>VLOOKUP(I275,'MÃ '!$A$2:$E$1048576,5,0)</f>
        <v>Rau mùi tây</v>
      </c>
      <c r="P275" s="21" t="str">
        <f t="shared" si="17"/>
        <v>TSG06</v>
      </c>
      <c r="Q275" s="21" t="str">
        <f>DAY(Table014[[#This Row],[NGÀY]])&amp;Table014[[#This Row],[TSG06]]&amp;Table014[[#This Row],[MÃ FAST]]</f>
        <v>13TSG06NL300126</v>
      </c>
      <c r="R275" s="21" t="str">
        <f>COUNTIF($Q$7:Q275,Q275)&amp;Q275</f>
        <v>113TSG06NL300126</v>
      </c>
      <c r="S275" s="44">
        <f>IFERROR(VLOOKUP(R275,Table1[[ct2]:[Số lượng]],13,0),0)</f>
        <v>0.2</v>
      </c>
      <c r="T275" s="45">
        <f>IFERROR(VLOOKUP(R275,Table1[[ct2]:[Giá]],14,0),Table014[[#This Row],[ĐƠN GIÁ]])</f>
        <v>70000</v>
      </c>
      <c r="U275" s="45">
        <f t="shared" si="18"/>
        <v>14000</v>
      </c>
      <c r="V275" s="32">
        <f t="shared" si="19"/>
        <v>0</v>
      </c>
      <c r="W275" s="45">
        <f>Table014[[#This Row],[THÀNH TIỀN FAST]]-Table014[[#This Row],[THÀNH TIỀN]]</f>
        <v>0</v>
      </c>
      <c r="X275" s="46" t="b">
        <f>Table014[[#This Row],[ĐG FAST]]=Table014[[#This Row],[ĐƠN GIÁ]]</f>
        <v>1</v>
      </c>
      <c r="Y275" s="47" t="b">
        <f>Table014[[#This Row],[THÀNH TIỀN FAST]]=Table014[[#This Row],[THÀNH TIỀN]]</f>
        <v>1</v>
      </c>
      <c r="Z275" s="48"/>
    </row>
    <row r="276" spans="1:26" x14ac:dyDescent="0.2">
      <c r="A276" s="50"/>
      <c r="B276" s="2" t="s">
        <v>366</v>
      </c>
      <c r="C276" s="50"/>
      <c r="D276" s="2" t="s">
        <v>518</v>
      </c>
      <c r="E276" s="50"/>
      <c r="F276" s="50"/>
      <c r="G276" s="50"/>
      <c r="H276" s="50"/>
      <c r="I276" s="2" t="s">
        <v>42</v>
      </c>
      <c r="J276" s="2" t="s">
        <v>17</v>
      </c>
      <c r="K276" s="3">
        <v>4</v>
      </c>
      <c r="L276" s="4">
        <v>38000</v>
      </c>
      <c r="M276" s="4">
        <f t="shared" si="16"/>
        <v>152000</v>
      </c>
      <c r="N276" s="21" t="str">
        <f>VLOOKUP(I276,'MÃ '!$A$2:$E$1048576,4,0)</f>
        <v>NL300018</v>
      </c>
      <c r="O276" s="21" t="str">
        <f>VLOOKUP(I276,'MÃ '!$A$2:$E$1048576,5,0)</f>
        <v>Cải cúc</v>
      </c>
      <c r="P276" s="21" t="str">
        <f t="shared" si="17"/>
        <v>TSG06</v>
      </c>
      <c r="Q276" s="21" t="str">
        <f>DAY(Table014[[#This Row],[NGÀY]])&amp;Table014[[#This Row],[TSG06]]&amp;Table014[[#This Row],[MÃ FAST]]</f>
        <v>13TSG06NL300018</v>
      </c>
      <c r="R276" s="21" t="str">
        <f>COUNTIF($Q$7:Q276,Q276)&amp;Q276</f>
        <v>113TSG06NL300018</v>
      </c>
      <c r="S276" s="44">
        <f>IFERROR(VLOOKUP(R276,Table1[[ct2]:[Số lượng]],13,0),0)</f>
        <v>4</v>
      </c>
      <c r="T276" s="45">
        <f>IFERROR(VLOOKUP(R276,Table1[[ct2]:[Giá]],14,0),Table014[[#This Row],[ĐƠN GIÁ]])</f>
        <v>38000</v>
      </c>
      <c r="U276" s="45">
        <f t="shared" si="18"/>
        <v>152000</v>
      </c>
      <c r="V276" s="32">
        <f t="shared" si="19"/>
        <v>0</v>
      </c>
      <c r="W276" s="45">
        <f>Table014[[#This Row],[THÀNH TIỀN FAST]]-Table014[[#This Row],[THÀNH TIỀN]]</f>
        <v>0</v>
      </c>
      <c r="X276" s="46" t="b">
        <f>Table014[[#This Row],[ĐG FAST]]=Table014[[#This Row],[ĐƠN GIÁ]]</f>
        <v>1</v>
      </c>
      <c r="Y276" s="47" t="b">
        <f>Table014[[#This Row],[THÀNH TIỀN FAST]]=Table014[[#This Row],[THÀNH TIỀN]]</f>
        <v>1</v>
      </c>
      <c r="Z276" s="48"/>
    </row>
    <row r="277" spans="1:26" x14ac:dyDescent="0.2">
      <c r="A277" s="50"/>
      <c r="B277" s="2" t="s">
        <v>366</v>
      </c>
      <c r="C277" s="50"/>
      <c r="D277" s="2" t="s">
        <v>518</v>
      </c>
      <c r="E277" s="50"/>
      <c r="F277" s="50"/>
      <c r="G277" s="50"/>
      <c r="H277" s="50"/>
      <c r="I277" s="2" t="s">
        <v>43</v>
      </c>
      <c r="J277" s="2" t="s">
        <v>17</v>
      </c>
      <c r="K277" s="3">
        <v>0.5</v>
      </c>
      <c r="L277" s="4">
        <v>50000</v>
      </c>
      <c r="M277" s="4">
        <f t="shared" si="16"/>
        <v>25000</v>
      </c>
      <c r="N277" s="21" t="str">
        <f>VLOOKUP(I277,'MÃ '!$A$2:$E$1048576,4,0)</f>
        <v>NL300142</v>
      </c>
      <c r="O277" s="21" t="str">
        <f>VLOOKUP(I277,'MÃ '!$A$2:$E$1048576,5,0)</f>
        <v>Tỏi bóc</v>
      </c>
      <c r="P277" s="21" t="str">
        <f t="shared" si="17"/>
        <v>TSG06</v>
      </c>
      <c r="Q277" s="21" t="str">
        <f>DAY(Table014[[#This Row],[NGÀY]])&amp;Table014[[#This Row],[TSG06]]&amp;Table014[[#This Row],[MÃ FAST]]</f>
        <v>13TSG06NL300142</v>
      </c>
      <c r="R277" s="21" t="str">
        <f>COUNTIF($Q$7:Q277,Q277)&amp;Q277</f>
        <v>113TSG06NL300142</v>
      </c>
      <c r="S277" s="44">
        <f>IFERROR(VLOOKUP(R277,Table1[[ct2]:[Số lượng]],13,0),0)</f>
        <v>0.5</v>
      </c>
      <c r="T277" s="45">
        <f>IFERROR(VLOOKUP(R277,Table1[[ct2]:[Giá]],14,0),Table014[[#This Row],[ĐƠN GIÁ]])</f>
        <v>50000</v>
      </c>
      <c r="U277" s="45">
        <f t="shared" si="18"/>
        <v>25000</v>
      </c>
      <c r="V277" s="32">
        <f t="shared" si="19"/>
        <v>0</v>
      </c>
      <c r="W277" s="45">
        <f>Table014[[#This Row],[THÀNH TIỀN FAST]]-Table014[[#This Row],[THÀNH TIỀN]]</f>
        <v>0</v>
      </c>
      <c r="X277" s="46" t="b">
        <f>Table014[[#This Row],[ĐG FAST]]=Table014[[#This Row],[ĐƠN GIÁ]]</f>
        <v>1</v>
      </c>
      <c r="Y277" s="47" t="b">
        <f>Table014[[#This Row],[THÀNH TIỀN FAST]]=Table014[[#This Row],[THÀNH TIỀN]]</f>
        <v>1</v>
      </c>
      <c r="Z277" s="48"/>
    </row>
    <row r="278" spans="1:26" x14ac:dyDescent="0.2">
      <c r="A278" s="50"/>
      <c r="B278" s="2" t="s">
        <v>366</v>
      </c>
      <c r="C278" s="50"/>
      <c r="D278" s="2" t="s">
        <v>518</v>
      </c>
      <c r="E278" s="50"/>
      <c r="F278" s="50"/>
      <c r="G278" s="50"/>
      <c r="H278" s="50"/>
      <c r="I278" s="2" t="s">
        <v>44</v>
      </c>
      <c r="J278" s="2" t="s">
        <v>17</v>
      </c>
      <c r="K278" s="3">
        <v>6</v>
      </c>
      <c r="L278" s="4">
        <v>62000</v>
      </c>
      <c r="M278" s="4">
        <f t="shared" si="16"/>
        <v>372000</v>
      </c>
      <c r="N278" s="21" t="str">
        <f>VLOOKUP(I278,'MÃ '!$A$2:$E$1048576,4,0)</f>
        <v>NL300147</v>
      </c>
      <c r="O278" s="21" t="str">
        <f>VLOOKUP(I278,'MÃ '!$A$2:$E$1048576,5,0)</f>
        <v>Xà lách Roman</v>
      </c>
      <c r="P278" s="21" t="str">
        <f t="shared" si="17"/>
        <v>TSG06</v>
      </c>
      <c r="Q278" s="21" t="str">
        <f>DAY(Table014[[#This Row],[NGÀY]])&amp;Table014[[#This Row],[TSG06]]&amp;Table014[[#This Row],[MÃ FAST]]</f>
        <v>13TSG06NL300147</v>
      </c>
      <c r="R278" s="21" t="str">
        <f>COUNTIF($Q$7:Q278,Q278)&amp;Q278</f>
        <v>113TSG06NL300147</v>
      </c>
      <c r="S278" s="44">
        <f>IFERROR(VLOOKUP(R278,Table1[[ct2]:[Số lượng]],13,0),0)</f>
        <v>6</v>
      </c>
      <c r="T278" s="45">
        <f>IFERROR(VLOOKUP(R278,Table1[[ct2]:[Giá]],14,0),Table014[[#This Row],[ĐƠN GIÁ]])</f>
        <v>62000</v>
      </c>
      <c r="U278" s="45">
        <f t="shared" si="18"/>
        <v>372000</v>
      </c>
      <c r="V278" s="32">
        <f t="shared" si="19"/>
        <v>0</v>
      </c>
      <c r="W278" s="45">
        <f>Table014[[#This Row],[THÀNH TIỀN FAST]]-Table014[[#This Row],[THÀNH TIỀN]]</f>
        <v>0</v>
      </c>
      <c r="X278" s="46" t="b">
        <f>Table014[[#This Row],[ĐG FAST]]=Table014[[#This Row],[ĐƠN GIÁ]]</f>
        <v>1</v>
      </c>
      <c r="Y278" s="47" t="b">
        <f>Table014[[#This Row],[THÀNH TIỀN FAST]]=Table014[[#This Row],[THÀNH TIỀN]]</f>
        <v>1</v>
      </c>
      <c r="Z278" s="48"/>
    </row>
    <row r="279" spans="1:26" x14ac:dyDescent="0.2">
      <c r="A279" s="50"/>
      <c r="B279" s="2" t="s">
        <v>366</v>
      </c>
      <c r="C279" s="50"/>
      <c r="D279" s="2" t="s">
        <v>518</v>
      </c>
      <c r="E279" s="50"/>
      <c r="F279" s="50"/>
      <c r="G279" s="50"/>
      <c r="H279" s="50"/>
      <c r="I279" s="2" t="s">
        <v>35</v>
      </c>
      <c r="J279" s="2" t="s">
        <v>17</v>
      </c>
      <c r="K279" s="3">
        <v>4</v>
      </c>
      <c r="L279" s="4">
        <v>47000</v>
      </c>
      <c r="M279" s="4">
        <f t="shared" si="16"/>
        <v>188000</v>
      </c>
      <c r="N279" s="21" t="str">
        <f>VLOOKUP(I279,'MÃ '!$A$2:$E$1048576,4,0)</f>
        <v>NL300091</v>
      </c>
      <c r="O279" s="21" t="str">
        <f>VLOOKUP(I279,'MÃ '!$A$2:$E$1048576,5,0)</f>
        <v>Nấm đùi gà</v>
      </c>
      <c r="P279" s="21" t="str">
        <f t="shared" si="17"/>
        <v>TSG06</v>
      </c>
      <c r="Q279" s="21" t="str">
        <f>DAY(Table014[[#This Row],[NGÀY]])&amp;Table014[[#This Row],[TSG06]]&amp;Table014[[#This Row],[MÃ FAST]]</f>
        <v>13TSG06NL300091</v>
      </c>
      <c r="R279" s="21" t="str">
        <f>COUNTIF($Q$7:Q279,Q279)&amp;Q279</f>
        <v>213TSG06NL300091</v>
      </c>
      <c r="S279" s="44">
        <f>IFERROR(VLOOKUP(R279,Table1[[ct2]:[Số lượng]],13,0),0)</f>
        <v>0</v>
      </c>
      <c r="T279" s="45">
        <f>IFERROR(VLOOKUP(R279,Table1[[ct2]:[Giá]],14,0),Table014[[#This Row],[ĐƠN GIÁ]])</f>
        <v>47000</v>
      </c>
      <c r="U279" s="45">
        <f t="shared" si="18"/>
        <v>0</v>
      </c>
      <c r="V279" s="32">
        <f t="shared" si="19"/>
        <v>-4</v>
      </c>
      <c r="W279" s="45">
        <f>Table014[[#This Row],[THÀNH TIỀN FAST]]-Table014[[#This Row],[THÀNH TIỀN]]</f>
        <v>-188000</v>
      </c>
      <c r="X279" s="46" t="b">
        <f>Table014[[#This Row],[ĐG FAST]]=Table014[[#This Row],[ĐƠN GIÁ]]</f>
        <v>1</v>
      </c>
      <c r="Y279" s="47" t="b">
        <f>Table014[[#This Row],[THÀNH TIỀN FAST]]=Table014[[#This Row],[THÀNH TIỀN]]</f>
        <v>0</v>
      </c>
      <c r="Z279" s="48"/>
    </row>
    <row r="280" spans="1:26" x14ac:dyDescent="0.2">
      <c r="A280" s="50"/>
      <c r="B280" s="2" t="s">
        <v>367</v>
      </c>
      <c r="C280" s="50"/>
      <c r="D280" s="2" t="s">
        <v>518</v>
      </c>
      <c r="E280" s="50"/>
      <c r="F280" s="50"/>
      <c r="G280" s="50"/>
      <c r="H280" s="50"/>
      <c r="I280" s="2" t="s">
        <v>14</v>
      </c>
      <c r="J280" s="2" t="s">
        <v>15</v>
      </c>
      <c r="K280" s="3">
        <v>4</v>
      </c>
      <c r="L280" s="4">
        <v>8500</v>
      </c>
      <c r="M280" s="4">
        <f t="shared" si="16"/>
        <v>34000</v>
      </c>
      <c r="N280" s="21" t="str">
        <f>VLOOKUP(I280,'MÃ '!$A$2:$E$1048576,4,0)</f>
        <v>NL300107</v>
      </c>
      <c r="O280" s="21" t="str">
        <f>VLOOKUP(I280,'MÃ '!$A$2:$E$1048576,5,0)</f>
        <v>Ngô ngọt ( Bắp trái)</v>
      </c>
      <c r="P280" s="21" t="str">
        <f t="shared" si="17"/>
        <v>TSG06</v>
      </c>
      <c r="Q280" s="21" t="str">
        <f>DAY(Table014[[#This Row],[NGÀY]])&amp;Table014[[#This Row],[TSG06]]&amp;Table014[[#This Row],[MÃ FAST]]</f>
        <v>14TSG06NL300107</v>
      </c>
      <c r="R280" s="21" t="str">
        <f>COUNTIF($Q$7:Q280,Q280)&amp;Q280</f>
        <v>114TSG06NL300107</v>
      </c>
      <c r="S280" s="44">
        <f>IFERROR(VLOOKUP(R280,Table1[[ct2]:[Số lượng]],13,0),0)</f>
        <v>4</v>
      </c>
      <c r="T280" s="45">
        <f>IFERROR(VLOOKUP(R280,Table1[[ct2]:[Giá]],14,0),Table014[[#This Row],[ĐƠN GIÁ]])</f>
        <v>8500</v>
      </c>
      <c r="U280" s="45">
        <f t="shared" si="18"/>
        <v>34000</v>
      </c>
      <c r="V280" s="32">
        <f t="shared" si="19"/>
        <v>0</v>
      </c>
      <c r="W280" s="45">
        <f>Table014[[#This Row],[THÀNH TIỀN FAST]]-Table014[[#This Row],[THÀNH TIỀN]]</f>
        <v>0</v>
      </c>
      <c r="X280" s="46" t="b">
        <f>Table014[[#This Row],[ĐG FAST]]=Table014[[#This Row],[ĐƠN GIÁ]]</f>
        <v>1</v>
      </c>
      <c r="Y280" s="47" t="b">
        <f>Table014[[#This Row],[THÀNH TIỀN FAST]]=Table014[[#This Row],[THÀNH TIỀN]]</f>
        <v>1</v>
      </c>
      <c r="Z280" s="48"/>
    </row>
    <row r="281" spans="1:26" x14ac:dyDescent="0.2">
      <c r="A281" s="50"/>
      <c r="B281" s="2" t="s">
        <v>367</v>
      </c>
      <c r="C281" s="50"/>
      <c r="D281" s="2" t="s">
        <v>518</v>
      </c>
      <c r="E281" s="50"/>
      <c r="F281" s="50"/>
      <c r="G281" s="50"/>
      <c r="H281" s="50"/>
      <c r="I281" s="2" t="s">
        <v>18</v>
      </c>
      <c r="J281" s="2" t="s">
        <v>17</v>
      </c>
      <c r="K281" s="3">
        <v>3</v>
      </c>
      <c r="L281" s="4">
        <v>45000</v>
      </c>
      <c r="M281" s="4">
        <f t="shared" si="16"/>
        <v>135000</v>
      </c>
      <c r="N281" s="21" t="str">
        <f>VLOOKUP(I281,'MÃ '!$A$2:$E$1048576,4,0)</f>
        <v>NL300203</v>
      </c>
      <c r="O281" s="21" t="str">
        <f>VLOOKUP(I281,'MÃ '!$A$2:$E$1048576,5,0)</f>
        <v>Cải bó xôi</v>
      </c>
      <c r="P281" s="21" t="str">
        <f t="shared" si="17"/>
        <v>TSG06</v>
      </c>
      <c r="Q281" s="21" t="str">
        <f>DAY(Table014[[#This Row],[NGÀY]])&amp;Table014[[#This Row],[TSG06]]&amp;Table014[[#This Row],[MÃ FAST]]</f>
        <v>14TSG06NL300203</v>
      </c>
      <c r="R281" s="21" t="str">
        <f>COUNTIF($Q$7:Q281,Q281)&amp;Q281</f>
        <v>114TSG06NL300203</v>
      </c>
      <c r="S281" s="44">
        <f>IFERROR(VLOOKUP(R281,Table1[[ct2]:[Số lượng]],13,0),0)</f>
        <v>3</v>
      </c>
      <c r="T281" s="45">
        <f>IFERROR(VLOOKUP(R281,Table1[[ct2]:[Giá]],14,0),Table014[[#This Row],[ĐƠN GIÁ]])</f>
        <v>45000</v>
      </c>
      <c r="U281" s="45">
        <f t="shared" si="18"/>
        <v>135000</v>
      </c>
      <c r="V281" s="32">
        <f t="shared" si="19"/>
        <v>0</v>
      </c>
      <c r="W281" s="45">
        <f>Table014[[#This Row],[THÀNH TIỀN FAST]]-Table014[[#This Row],[THÀNH TIỀN]]</f>
        <v>0</v>
      </c>
      <c r="X281" s="46" t="b">
        <f>Table014[[#This Row],[ĐG FAST]]=Table014[[#This Row],[ĐƠN GIÁ]]</f>
        <v>1</v>
      </c>
      <c r="Y281" s="47" t="b">
        <f>Table014[[#This Row],[THÀNH TIỀN FAST]]=Table014[[#This Row],[THÀNH TIỀN]]</f>
        <v>1</v>
      </c>
      <c r="Z281" s="48"/>
    </row>
    <row r="282" spans="1:26" x14ac:dyDescent="0.2">
      <c r="A282" s="50"/>
      <c r="B282" s="2" t="s">
        <v>367</v>
      </c>
      <c r="C282" s="50"/>
      <c r="D282" s="2" t="s">
        <v>518</v>
      </c>
      <c r="E282" s="50"/>
      <c r="F282" s="50"/>
      <c r="G282" s="50"/>
      <c r="H282" s="50"/>
      <c r="I282" s="2" t="s">
        <v>19</v>
      </c>
      <c r="J282" s="2" t="s">
        <v>17</v>
      </c>
      <c r="K282" s="3">
        <v>1</v>
      </c>
      <c r="L282" s="4">
        <v>50000</v>
      </c>
      <c r="M282" s="4">
        <f t="shared" si="16"/>
        <v>50000</v>
      </c>
      <c r="N282" s="21" t="str">
        <f>VLOOKUP(I282,'MÃ '!$A$2:$E$1048576,4,0)</f>
        <v>NL300013</v>
      </c>
      <c r="O282" s="21" t="str">
        <f>VLOOKUP(I282,'MÃ '!$A$2:$E$1048576,5,0)</f>
        <v>Cà chua</v>
      </c>
      <c r="P282" s="21" t="str">
        <f t="shared" si="17"/>
        <v>TSG06</v>
      </c>
      <c r="Q282" s="21" t="str">
        <f>DAY(Table014[[#This Row],[NGÀY]])&amp;Table014[[#This Row],[TSG06]]&amp;Table014[[#This Row],[MÃ FAST]]</f>
        <v>14TSG06NL300013</v>
      </c>
      <c r="R282" s="21" t="str">
        <f>COUNTIF($Q$7:Q282,Q282)&amp;Q282</f>
        <v>114TSG06NL300013</v>
      </c>
      <c r="S282" s="44">
        <f>IFERROR(VLOOKUP(R282,Table1[[ct2]:[Số lượng]],13,0),0)</f>
        <v>1</v>
      </c>
      <c r="T282" s="45">
        <f>IFERROR(VLOOKUP(R282,Table1[[ct2]:[Giá]],14,0),Table014[[#This Row],[ĐƠN GIÁ]])</f>
        <v>50000</v>
      </c>
      <c r="U282" s="45">
        <f t="shared" si="18"/>
        <v>50000</v>
      </c>
      <c r="V282" s="32">
        <f t="shared" si="19"/>
        <v>0</v>
      </c>
      <c r="W282" s="45">
        <f>Table014[[#This Row],[THÀNH TIỀN FAST]]-Table014[[#This Row],[THÀNH TIỀN]]</f>
        <v>0</v>
      </c>
      <c r="X282" s="46" t="b">
        <f>Table014[[#This Row],[ĐG FAST]]=Table014[[#This Row],[ĐƠN GIÁ]]</f>
        <v>1</v>
      </c>
      <c r="Y282" s="47" t="b">
        <f>Table014[[#This Row],[THÀNH TIỀN FAST]]=Table014[[#This Row],[THÀNH TIỀN]]</f>
        <v>1</v>
      </c>
      <c r="Z282" s="48"/>
    </row>
    <row r="283" spans="1:26" x14ac:dyDescent="0.2">
      <c r="A283" s="50"/>
      <c r="B283" s="2" t="s">
        <v>367</v>
      </c>
      <c r="C283" s="50"/>
      <c r="D283" s="2" t="s">
        <v>518</v>
      </c>
      <c r="E283" s="50"/>
      <c r="F283" s="50"/>
      <c r="G283" s="50"/>
      <c r="H283" s="50"/>
      <c r="I283" s="2" t="s">
        <v>20</v>
      </c>
      <c r="J283" s="2" t="s">
        <v>17</v>
      </c>
      <c r="K283" s="3">
        <v>8</v>
      </c>
      <c r="L283" s="4">
        <v>18000</v>
      </c>
      <c r="M283" s="4">
        <f t="shared" si="16"/>
        <v>144000</v>
      </c>
      <c r="N283" s="21" t="str">
        <f>VLOOKUP(I283,'MÃ '!$A$2:$E$1048576,4,0)</f>
        <v>NL300022</v>
      </c>
      <c r="O283" s="21" t="str">
        <f>VLOOKUP(I283,'MÃ '!$A$2:$E$1048576,5,0)</f>
        <v>Cải thảo</v>
      </c>
      <c r="P283" s="21" t="str">
        <f t="shared" si="17"/>
        <v>TSG06</v>
      </c>
      <c r="Q283" s="21" t="str">
        <f>DAY(Table014[[#This Row],[NGÀY]])&amp;Table014[[#This Row],[TSG06]]&amp;Table014[[#This Row],[MÃ FAST]]</f>
        <v>14TSG06NL300022</v>
      </c>
      <c r="R283" s="21" t="str">
        <f>COUNTIF($Q$7:Q283,Q283)&amp;Q283</f>
        <v>114TSG06NL300022</v>
      </c>
      <c r="S283" s="44">
        <f>IFERROR(VLOOKUP(R283,Table1[[ct2]:[Số lượng]],13,0),0)</f>
        <v>8</v>
      </c>
      <c r="T283" s="45">
        <f>IFERROR(VLOOKUP(R283,Table1[[ct2]:[Giá]],14,0),Table014[[#This Row],[ĐƠN GIÁ]])</f>
        <v>18000</v>
      </c>
      <c r="U283" s="45">
        <f t="shared" si="18"/>
        <v>144000</v>
      </c>
      <c r="V283" s="32">
        <f t="shared" si="19"/>
        <v>0</v>
      </c>
      <c r="W283" s="45">
        <f>Table014[[#This Row],[THÀNH TIỀN FAST]]-Table014[[#This Row],[THÀNH TIỀN]]</f>
        <v>0</v>
      </c>
      <c r="X283" s="46" t="b">
        <f>Table014[[#This Row],[ĐG FAST]]=Table014[[#This Row],[ĐƠN GIÁ]]</f>
        <v>1</v>
      </c>
      <c r="Y283" s="47" t="b">
        <f>Table014[[#This Row],[THÀNH TIỀN FAST]]=Table014[[#This Row],[THÀNH TIỀN]]</f>
        <v>1</v>
      </c>
      <c r="Z283" s="48"/>
    </row>
    <row r="284" spans="1:26" x14ac:dyDescent="0.2">
      <c r="A284" s="50"/>
      <c r="B284" s="2" t="s">
        <v>367</v>
      </c>
      <c r="C284" s="50"/>
      <c r="D284" s="2" t="s">
        <v>518</v>
      </c>
      <c r="E284" s="50"/>
      <c r="F284" s="50"/>
      <c r="G284" s="50"/>
      <c r="H284" s="50"/>
      <c r="I284" s="2" t="s">
        <v>23</v>
      </c>
      <c r="J284" s="2" t="s">
        <v>17</v>
      </c>
      <c r="K284" s="3">
        <v>0.5</v>
      </c>
      <c r="L284" s="4">
        <v>22000</v>
      </c>
      <c r="M284" s="4">
        <f t="shared" si="16"/>
        <v>11000</v>
      </c>
      <c r="N284" s="21" t="str">
        <f>VLOOKUP(I284,'MÃ '!$A$2:$E$1048576,4,0)</f>
        <v>NL300029</v>
      </c>
      <c r="O284" s="21" t="str">
        <f>VLOOKUP(I284,'MÃ '!$A$2:$E$1048576,5,0)</f>
        <v>Chanh</v>
      </c>
      <c r="P284" s="21" t="str">
        <f t="shared" si="17"/>
        <v>TSG06</v>
      </c>
      <c r="Q284" s="21" t="str">
        <f>DAY(Table014[[#This Row],[NGÀY]])&amp;Table014[[#This Row],[TSG06]]&amp;Table014[[#This Row],[MÃ FAST]]</f>
        <v>14TSG06NL300029</v>
      </c>
      <c r="R284" s="21" t="str">
        <f>COUNTIF($Q$7:Q284,Q284)&amp;Q284</f>
        <v>114TSG06NL300029</v>
      </c>
      <c r="S284" s="44">
        <f>IFERROR(VLOOKUP(R284,Table1[[ct2]:[Số lượng]],13,0),0)</f>
        <v>0.5</v>
      </c>
      <c r="T284" s="45">
        <f>IFERROR(VLOOKUP(R284,Table1[[ct2]:[Giá]],14,0),Table014[[#This Row],[ĐƠN GIÁ]])</f>
        <v>22000</v>
      </c>
      <c r="U284" s="45">
        <f t="shared" si="18"/>
        <v>11000</v>
      </c>
      <c r="V284" s="32">
        <f t="shared" si="19"/>
        <v>0</v>
      </c>
      <c r="W284" s="45">
        <f>Table014[[#This Row],[THÀNH TIỀN FAST]]-Table014[[#This Row],[THÀNH TIỀN]]</f>
        <v>0</v>
      </c>
      <c r="X284" s="46" t="b">
        <f>Table014[[#This Row],[ĐG FAST]]=Table014[[#This Row],[ĐƠN GIÁ]]</f>
        <v>1</v>
      </c>
      <c r="Y284" s="47" t="b">
        <f>Table014[[#This Row],[THÀNH TIỀN FAST]]=Table014[[#This Row],[THÀNH TIỀN]]</f>
        <v>1</v>
      </c>
      <c r="Z284" s="48"/>
    </row>
    <row r="285" spans="1:26" x14ac:dyDescent="0.2">
      <c r="A285" s="50"/>
      <c r="B285" s="2" t="s">
        <v>367</v>
      </c>
      <c r="C285" s="50"/>
      <c r="D285" s="2" t="s">
        <v>518</v>
      </c>
      <c r="E285" s="50"/>
      <c r="F285" s="50"/>
      <c r="G285" s="50"/>
      <c r="H285" s="50"/>
      <c r="I285" s="2" t="s">
        <v>45</v>
      </c>
      <c r="J285" s="2" t="s">
        <v>17</v>
      </c>
      <c r="K285" s="3">
        <v>1</v>
      </c>
      <c r="L285" s="4">
        <v>13000</v>
      </c>
      <c r="M285" s="4">
        <f t="shared" si="16"/>
        <v>13000</v>
      </c>
      <c r="N285" s="21" t="str">
        <f>VLOOKUP(I285,'MÃ '!$A$2:$E$1048576,4,0)</f>
        <v>NL300033</v>
      </c>
      <c r="O285" s="21" t="str">
        <f>VLOOKUP(I285,'MÃ '!$A$2:$E$1048576,5,0)</f>
        <v>Củ cải trắng</v>
      </c>
      <c r="P285" s="21" t="str">
        <f t="shared" si="17"/>
        <v>TSG06</v>
      </c>
      <c r="Q285" s="21" t="str">
        <f>DAY(Table014[[#This Row],[NGÀY]])&amp;Table014[[#This Row],[TSG06]]&amp;Table014[[#This Row],[MÃ FAST]]</f>
        <v>14TSG06NL300033</v>
      </c>
      <c r="R285" s="21" t="str">
        <f>COUNTIF($Q$7:Q285,Q285)&amp;Q285</f>
        <v>114TSG06NL300033</v>
      </c>
      <c r="S285" s="44">
        <f>IFERROR(VLOOKUP(R285,Table1[[ct2]:[Số lượng]],13,0),0)</f>
        <v>1</v>
      </c>
      <c r="T285" s="45">
        <f>IFERROR(VLOOKUP(R285,Table1[[ct2]:[Giá]],14,0),Table014[[#This Row],[ĐƠN GIÁ]])</f>
        <v>13000</v>
      </c>
      <c r="U285" s="45">
        <f t="shared" si="18"/>
        <v>13000</v>
      </c>
      <c r="V285" s="32">
        <f t="shared" si="19"/>
        <v>0</v>
      </c>
      <c r="W285" s="45">
        <f>Table014[[#This Row],[THÀNH TIỀN FAST]]-Table014[[#This Row],[THÀNH TIỀN]]</f>
        <v>0</v>
      </c>
      <c r="X285" s="46" t="b">
        <f>Table014[[#This Row],[ĐG FAST]]=Table014[[#This Row],[ĐƠN GIÁ]]</f>
        <v>1</v>
      </c>
      <c r="Y285" s="47" t="b">
        <f>Table014[[#This Row],[THÀNH TIỀN FAST]]=Table014[[#This Row],[THÀNH TIỀN]]</f>
        <v>1</v>
      </c>
      <c r="Z285" s="48"/>
    </row>
    <row r="286" spans="1:26" x14ac:dyDescent="0.2">
      <c r="A286" s="50"/>
      <c r="B286" s="2" t="s">
        <v>367</v>
      </c>
      <c r="C286" s="50"/>
      <c r="D286" s="2" t="s">
        <v>518</v>
      </c>
      <c r="E286" s="50"/>
      <c r="F286" s="50"/>
      <c r="G286" s="50"/>
      <c r="H286" s="50"/>
      <c r="I286" s="2" t="s">
        <v>24</v>
      </c>
      <c r="J286" s="2" t="s">
        <v>17</v>
      </c>
      <c r="K286" s="3">
        <v>1</v>
      </c>
      <c r="L286" s="4">
        <v>47000</v>
      </c>
      <c r="M286" s="4">
        <f t="shared" si="16"/>
        <v>47000</v>
      </c>
      <c r="N286" s="21" t="str">
        <f>VLOOKUP(I286,'MÃ '!$A$2:$E$1048576,4,0)</f>
        <v>NL300036</v>
      </c>
      <c r="O286" s="21" t="str">
        <f>VLOOKUP(I286,'MÃ '!$A$2:$E$1048576,5,0)</f>
        <v>Củ sen</v>
      </c>
      <c r="P286" s="21" t="str">
        <f t="shared" si="17"/>
        <v>TSG06</v>
      </c>
      <c r="Q286" s="21" t="str">
        <f>DAY(Table014[[#This Row],[NGÀY]])&amp;Table014[[#This Row],[TSG06]]&amp;Table014[[#This Row],[MÃ FAST]]</f>
        <v>14TSG06NL300036</v>
      </c>
      <c r="R286" s="21" t="str">
        <f>COUNTIF($Q$7:Q286,Q286)&amp;Q286</f>
        <v>114TSG06NL300036</v>
      </c>
      <c r="S286" s="44">
        <f>IFERROR(VLOOKUP(R286,Table1[[ct2]:[Số lượng]],13,0),0)</f>
        <v>1</v>
      </c>
      <c r="T286" s="45">
        <f>IFERROR(VLOOKUP(R286,Table1[[ct2]:[Giá]],14,0),Table014[[#This Row],[ĐƠN GIÁ]])</f>
        <v>47000</v>
      </c>
      <c r="U286" s="45">
        <f t="shared" si="18"/>
        <v>47000</v>
      </c>
      <c r="V286" s="32">
        <f t="shared" si="19"/>
        <v>0</v>
      </c>
      <c r="W286" s="45">
        <f>Table014[[#This Row],[THÀNH TIỀN FAST]]-Table014[[#This Row],[THÀNH TIỀN]]</f>
        <v>0</v>
      </c>
      <c r="X286" s="46" t="b">
        <f>Table014[[#This Row],[ĐG FAST]]=Table014[[#This Row],[ĐƠN GIÁ]]</f>
        <v>1</v>
      </c>
      <c r="Y286" s="47" t="b">
        <f>Table014[[#This Row],[THÀNH TIỀN FAST]]=Table014[[#This Row],[THÀNH TIỀN]]</f>
        <v>1</v>
      </c>
      <c r="Z286" s="48"/>
    </row>
    <row r="287" spans="1:26" x14ac:dyDescent="0.2">
      <c r="A287" s="50"/>
      <c r="B287" s="2" t="s">
        <v>367</v>
      </c>
      <c r="C287" s="50"/>
      <c r="D287" s="2" t="s">
        <v>518</v>
      </c>
      <c r="E287" s="50"/>
      <c r="F287" s="50"/>
      <c r="G287" s="50"/>
      <c r="H287" s="50"/>
      <c r="I287" s="2" t="s">
        <v>25</v>
      </c>
      <c r="J287" s="2" t="s">
        <v>17</v>
      </c>
      <c r="K287" s="3">
        <v>17.5</v>
      </c>
      <c r="L287" s="4">
        <v>18000</v>
      </c>
      <c r="M287" s="4">
        <f t="shared" si="16"/>
        <v>315000</v>
      </c>
      <c r="N287" s="21" t="str">
        <f>VLOOKUP(I287,'MÃ '!$A$2:$E$1048576,4,0)</f>
        <v>NL600004</v>
      </c>
      <c r="O287" s="21" t="str">
        <f>VLOOKUP(I287,'MÃ '!$A$2:$E$1048576,5,0)</f>
        <v>Dưa hấu</v>
      </c>
      <c r="P287" s="21" t="str">
        <f t="shared" si="17"/>
        <v>TSG06</v>
      </c>
      <c r="Q287" s="21" t="str">
        <f>DAY(Table014[[#This Row],[NGÀY]])&amp;Table014[[#This Row],[TSG06]]&amp;Table014[[#This Row],[MÃ FAST]]</f>
        <v>14TSG06NL600004</v>
      </c>
      <c r="R287" s="21" t="str">
        <f>COUNTIF($Q$7:Q287,Q287)&amp;Q287</f>
        <v>114TSG06NL600004</v>
      </c>
      <c r="S287" s="44">
        <f>IFERROR(VLOOKUP(R287,Table1[[ct2]:[Số lượng]],13,0),0)</f>
        <v>17.5</v>
      </c>
      <c r="T287" s="45">
        <f>IFERROR(VLOOKUP(R287,Table1[[ct2]:[Giá]],14,0),Table014[[#This Row],[ĐƠN GIÁ]])</f>
        <v>18000</v>
      </c>
      <c r="U287" s="45">
        <f t="shared" si="18"/>
        <v>315000</v>
      </c>
      <c r="V287" s="32">
        <f t="shared" si="19"/>
        <v>0</v>
      </c>
      <c r="W287" s="45">
        <f>Table014[[#This Row],[THÀNH TIỀN FAST]]-Table014[[#This Row],[THÀNH TIỀN]]</f>
        <v>0</v>
      </c>
      <c r="X287" s="46" t="b">
        <f>Table014[[#This Row],[ĐG FAST]]=Table014[[#This Row],[ĐƠN GIÁ]]</f>
        <v>1</v>
      </c>
      <c r="Y287" s="47" t="b">
        <f>Table014[[#This Row],[THÀNH TIỀN FAST]]=Table014[[#This Row],[THÀNH TIỀN]]</f>
        <v>1</v>
      </c>
      <c r="Z287" s="48"/>
    </row>
    <row r="288" spans="1:26" x14ac:dyDescent="0.2">
      <c r="A288" s="50"/>
      <c r="B288" s="2" t="s">
        <v>367</v>
      </c>
      <c r="C288" s="50"/>
      <c r="D288" s="2" t="s">
        <v>518</v>
      </c>
      <c r="E288" s="50"/>
      <c r="F288" s="50"/>
      <c r="G288" s="50"/>
      <c r="H288" s="50"/>
      <c r="I288" s="2" t="s">
        <v>27</v>
      </c>
      <c r="J288" s="2" t="s">
        <v>17</v>
      </c>
      <c r="K288" s="3">
        <v>1.5</v>
      </c>
      <c r="L288" s="4">
        <v>55000</v>
      </c>
      <c r="M288" s="4">
        <f t="shared" si="16"/>
        <v>82500</v>
      </c>
      <c r="N288" s="21" t="str">
        <f>VLOOKUP(I288,'MÃ '!$A$2:$E$1048576,4,0)</f>
        <v>NL300058</v>
      </c>
      <c r="O288" s="21" t="str">
        <f>VLOOKUP(I288,'MÃ '!$A$2:$E$1048576,5,0)</f>
        <v>Hành lá</v>
      </c>
      <c r="P288" s="21" t="str">
        <f t="shared" si="17"/>
        <v>TSG06</v>
      </c>
      <c r="Q288" s="21" t="str">
        <f>DAY(Table014[[#This Row],[NGÀY]])&amp;Table014[[#This Row],[TSG06]]&amp;Table014[[#This Row],[MÃ FAST]]</f>
        <v>14TSG06NL300058</v>
      </c>
      <c r="R288" s="21" t="str">
        <f>COUNTIF($Q$7:Q288,Q288)&amp;Q288</f>
        <v>114TSG06NL300058</v>
      </c>
      <c r="S288" s="44">
        <f>IFERROR(VLOOKUP(R288,Table1[[ct2]:[Số lượng]],13,0),0)</f>
        <v>1.5</v>
      </c>
      <c r="T288" s="45">
        <f>IFERROR(VLOOKUP(R288,Table1[[ct2]:[Giá]],14,0),Table014[[#This Row],[ĐƠN GIÁ]])</f>
        <v>55000</v>
      </c>
      <c r="U288" s="45">
        <f t="shared" si="18"/>
        <v>82500</v>
      </c>
      <c r="V288" s="32">
        <f t="shared" si="19"/>
        <v>0</v>
      </c>
      <c r="W288" s="45">
        <f>Table014[[#This Row],[THÀNH TIỀN FAST]]-Table014[[#This Row],[THÀNH TIỀN]]</f>
        <v>0</v>
      </c>
      <c r="X288" s="46" t="b">
        <f>Table014[[#This Row],[ĐG FAST]]=Table014[[#This Row],[ĐƠN GIÁ]]</f>
        <v>1</v>
      </c>
      <c r="Y288" s="47" t="b">
        <f>Table014[[#This Row],[THÀNH TIỀN FAST]]=Table014[[#This Row],[THÀNH TIỀN]]</f>
        <v>1</v>
      </c>
      <c r="Z288" s="48"/>
    </row>
    <row r="289" spans="1:26" x14ac:dyDescent="0.2">
      <c r="A289" s="50"/>
      <c r="B289" s="2" t="s">
        <v>367</v>
      </c>
      <c r="C289" s="50"/>
      <c r="D289" s="2" t="s">
        <v>518</v>
      </c>
      <c r="E289" s="50"/>
      <c r="F289" s="50"/>
      <c r="G289" s="50"/>
      <c r="H289" s="50"/>
      <c r="I289" s="2" t="s">
        <v>28</v>
      </c>
      <c r="J289" s="2" t="s">
        <v>29</v>
      </c>
      <c r="K289" s="3">
        <v>1</v>
      </c>
      <c r="L289" s="4">
        <v>80000</v>
      </c>
      <c r="M289" s="4">
        <f t="shared" si="16"/>
        <v>80000</v>
      </c>
      <c r="N289" s="21" t="str">
        <f>VLOOKUP(I289,'MÃ '!$A$2:$E$1048576,4,0)</f>
        <v>NL300218</v>
      </c>
      <c r="O289" s="21" t="str">
        <f>VLOOKUP(I289,'MÃ '!$A$2:$E$1048576,5,0)</f>
        <v>Hoa cúc (decor) bó</v>
      </c>
      <c r="P289" s="21" t="str">
        <f t="shared" si="17"/>
        <v>TSG06</v>
      </c>
      <c r="Q289" s="21" t="str">
        <f>DAY(Table014[[#This Row],[NGÀY]])&amp;Table014[[#This Row],[TSG06]]&amp;Table014[[#This Row],[MÃ FAST]]</f>
        <v>14TSG06NL300218</v>
      </c>
      <c r="R289" s="21" t="str">
        <f>COUNTIF($Q$7:Q289,Q289)&amp;Q289</f>
        <v>114TSG06NL300218</v>
      </c>
      <c r="S289" s="44">
        <f>IFERROR(VLOOKUP(R289,Table1[[ct2]:[Số lượng]],13,0),0)</f>
        <v>1</v>
      </c>
      <c r="T289" s="45">
        <f>IFERROR(VLOOKUP(R289,Table1[[ct2]:[Giá]],14,0),Table014[[#This Row],[ĐƠN GIÁ]])</f>
        <v>40000</v>
      </c>
      <c r="U289" s="45">
        <f t="shared" si="18"/>
        <v>40000</v>
      </c>
      <c r="V289" s="32">
        <f t="shared" si="19"/>
        <v>0</v>
      </c>
      <c r="W289" s="45">
        <f>Table014[[#This Row],[THÀNH TIỀN FAST]]-Table014[[#This Row],[THÀNH TIỀN]]</f>
        <v>-40000</v>
      </c>
      <c r="X289" s="46" t="b">
        <f>Table014[[#This Row],[ĐG FAST]]=Table014[[#This Row],[ĐƠN GIÁ]]</f>
        <v>0</v>
      </c>
      <c r="Y289" s="47" t="b">
        <f>Table014[[#This Row],[THÀNH TIỀN FAST]]=Table014[[#This Row],[THÀNH TIỀN]]</f>
        <v>0</v>
      </c>
      <c r="Z289" s="48"/>
    </row>
    <row r="290" spans="1:26" x14ac:dyDescent="0.2">
      <c r="A290" s="50"/>
      <c r="B290" s="2" t="s">
        <v>367</v>
      </c>
      <c r="C290" s="50"/>
      <c r="D290" s="2" t="s">
        <v>518</v>
      </c>
      <c r="E290" s="50"/>
      <c r="F290" s="50"/>
      <c r="G290" s="50"/>
      <c r="H290" s="50"/>
      <c r="I290" s="2" t="s">
        <v>31</v>
      </c>
      <c r="J290" s="2" t="s">
        <v>17</v>
      </c>
      <c r="K290" s="3">
        <v>0.56999999999999995</v>
      </c>
      <c r="L290" s="4">
        <v>30000</v>
      </c>
      <c r="M290" s="4">
        <f t="shared" si="16"/>
        <v>17100</v>
      </c>
      <c r="N290" s="21" t="str">
        <f>VLOOKUP(I290,'MÃ '!$A$2:$E$1048576,4,0)</f>
        <v>NL300209</v>
      </c>
      <c r="O290" s="21" t="str">
        <f>VLOOKUP(I290,'MÃ '!$A$2:$E$1048576,5,0)</f>
        <v>Khoai môn</v>
      </c>
      <c r="P290" s="21" t="str">
        <f t="shared" si="17"/>
        <v>TSG06</v>
      </c>
      <c r="Q290" s="21" t="str">
        <f>DAY(Table014[[#This Row],[NGÀY]])&amp;Table014[[#This Row],[TSG06]]&amp;Table014[[#This Row],[MÃ FAST]]</f>
        <v>14TSG06NL300209</v>
      </c>
      <c r="R290" s="21" t="str">
        <f>COUNTIF($Q$7:Q290,Q290)&amp;Q290</f>
        <v>114TSG06NL300209</v>
      </c>
      <c r="S290" s="44">
        <f>IFERROR(VLOOKUP(R290,Table1[[ct2]:[Số lượng]],13,0),0)</f>
        <v>0.56999999999999995</v>
      </c>
      <c r="T290" s="45">
        <f>IFERROR(VLOOKUP(R290,Table1[[ct2]:[Giá]],14,0),Table014[[#This Row],[ĐƠN GIÁ]])</f>
        <v>30000</v>
      </c>
      <c r="U290" s="45">
        <f t="shared" si="18"/>
        <v>17100</v>
      </c>
      <c r="V290" s="32">
        <f t="shared" si="19"/>
        <v>0</v>
      </c>
      <c r="W290" s="45">
        <f>Table014[[#This Row],[THÀNH TIỀN FAST]]-Table014[[#This Row],[THÀNH TIỀN]]</f>
        <v>0</v>
      </c>
      <c r="X290" s="46" t="b">
        <f>Table014[[#This Row],[ĐG FAST]]=Table014[[#This Row],[ĐƠN GIÁ]]</f>
        <v>1</v>
      </c>
      <c r="Y290" s="47" t="b">
        <f>Table014[[#This Row],[THÀNH TIỀN FAST]]=Table014[[#This Row],[THÀNH TIỀN]]</f>
        <v>1</v>
      </c>
      <c r="Z290" s="48"/>
    </row>
    <row r="291" spans="1:26" x14ac:dyDescent="0.2">
      <c r="A291" s="50"/>
      <c r="B291" s="2" t="s">
        <v>367</v>
      </c>
      <c r="C291" s="50"/>
      <c r="D291" s="2" t="s">
        <v>518</v>
      </c>
      <c r="E291" s="50"/>
      <c r="F291" s="50"/>
      <c r="G291" s="50"/>
      <c r="H291" s="50"/>
      <c r="I291" s="2" t="s">
        <v>33</v>
      </c>
      <c r="J291" s="2" t="s">
        <v>17</v>
      </c>
      <c r="K291" s="3">
        <v>2.9</v>
      </c>
      <c r="L291" s="4">
        <v>22000</v>
      </c>
      <c r="M291" s="4">
        <f t="shared" si="16"/>
        <v>63800</v>
      </c>
      <c r="N291" s="21" t="str">
        <f>VLOOKUP(I291,'MÃ '!$A$2:$E$1048576,4,0)</f>
        <v>NL300084</v>
      </c>
      <c r="O291" s="21" t="str">
        <f>VLOOKUP(I291,'MÃ '!$A$2:$E$1048576,5,0)</f>
        <v>Mồng tơi nhặt</v>
      </c>
      <c r="P291" s="21" t="str">
        <f t="shared" si="17"/>
        <v>TSG06</v>
      </c>
      <c r="Q291" s="21" t="str">
        <f>DAY(Table014[[#This Row],[NGÀY]])&amp;Table014[[#This Row],[TSG06]]&amp;Table014[[#This Row],[MÃ FAST]]</f>
        <v>14TSG06NL300084</v>
      </c>
      <c r="R291" s="21" t="str">
        <f>COUNTIF($Q$7:Q291,Q291)&amp;Q291</f>
        <v>114TSG06NL300084</v>
      </c>
      <c r="S291" s="44">
        <f>IFERROR(VLOOKUP(R291,Table1[[ct2]:[Số lượng]],13,0),0)</f>
        <v>2.9</v>
      </c>
      <c r="T291" s="45">
        <f>IFERROR(VLOOKUP(R291,Table1[[ct2]:[Giá]],14,0),Table014[[#This Row],[ĐƠN GIÁ]])</f>
        <v>22000</v>
      </c>
      <c r="U291" s="45">
        <f t="shared" si="18"/>
        <v>63800</v>
      </c>
      <c r="V291" s="32">
        <f t="shared" si="19"/>
        <v>0</v>
      </c>
      <c r="W291" s="45">
        <f>Table014[[#This Row],[THÀNH TIỀN FAST]]-Table014[[#This Row],[THÀNH TIỀN]]</f>
        <v>0</v>
      </c>
      <c r="X291" s="46" t="b">
        <f>Table014[[#This Row],[ĐG FAST]]=Table014[[#This Row],[ĐƠN GIÁ]]</f>
        <v>1</v>
      </c>
      <c r="Y291" s="47" t="b">
        <f>Table014[[#This Row],[THÀNH TIỀN FAST]]=Table014[[#This Row],[THÀNH TIỀN]]</f>
        <v>1</v>
      </c>
      <c r="Z291" s="48"/>
    </row>
    <row r="292" spans="1:26" x14ac:dyDescent="0.2">
      <c r="A292" s="50"/>
      <c r="B292" s="2" t="s">
        <v>367</v>
      </c>
      <c r="C292" s="50"/>
      <c r="D292" s="2" t="s">
        <v>518</v>
      </c>
      <c r="E292" s="50"/>
      <c r="F292" s="50"/>
      <c r="G292" s="50"/>
      <c r="H292" s="50"/>
      <c r="I292" s="2" t="s">
        <v>34</v>
      </c>
      <c r="J292" s="2" t="s">
        <v>17</v>
      </c>
      <c r="K292" s="3">
        <v>2</v>
      </c>
      <c r="L292" s="4">
        <v>145000</v>
      </c>
      <c r="M292" s="4">
        <f t="shared" si="16"/>
        <v>290000</v>
      </c>
      <c r="N292" s="21" t="str">
        <f>VLOOKUP(I292,'MÃ '!$A$2:$E$1048576,4,0)</f>
        <v>NL300090</v>
      </c>
      <c r="O292" s="21" t="str">
        <f>VLOOKUP(I292,'MÃ '!$A$2:$E$1048576,5,0)</f>
        <v>Nấm đông cô tươi</v>
      </c>
      <c r="P292" s="21" t="str">
        <f t="shared" si="17"/>
        <v>TSG06</v>
      </c>
      <c r="Q292" s="21" t="str">
        <f>DAY(Table014[[#This Row],[NGÀY]])&amp;Table014[[#This Row],[TSG06]]&amp;Table014[[#This Row],[MÃ FAST]]</f>
        <v>14TSG06NL300090</v>
      </c>
      <c r="R292" s="21" t="str">
        <f>COUNTIF($Q$7:Q292,Q292)&amp;Q292</f>
        <v>114TSG06NL300090</v>
      </c>
      <c r="S292" s="44">
        <f>IFERROR(VLOOKUP(R292,Table1[[ct2]:[Số lượng]],13,0),0)</f>
        <v>2</v>
      </c>
      <c r="T292" s="45">
        <f>IFERROR(VLOOKUP(R292,Table1[[ct2]:[Giá]],14,0),Table014[[#This Row],[ĐƠN GIÁ]])</f>
        <v>145000</v>
      </c>
      <c r="U292" s="45">
        <f t="shared" si="18"/>
        <v>290000</v>
      </c>
      <c r="V292" s="32">
        <f t="shared" si="19"/>
        <v>0</v>
      </c>
      <c r="W292" s="45">
        <f>Table014[[#This Row],[THÀNH TIỀN FAST]]-Table014[[#This Row],[THÀNH TIỀN]]</f>
        <v>0</v>
      </c>
      <c r="X292" s="46" t="b">
        <f>Table014[[#This Row],[ĐG FAST]]=Table014[[#This Row],[ĐƠN GIÁ]]</f>
        <v>1</v>
      </c>
      <c r="Y292" s="47" t="b">
        <f>Table014[[#This Row],[THÀNH TIỀN FAST]]=Table014[[#This Row],[THÀNH TIỀN]]</f>
        <v>1</v>
      </c>
      <c r="Z292" s="48"/>
    </row>
    <row r="293" spans="1:26" x14ac:dyDescent="0.2">
      <c r="A293" s="50"/>
      <c r="B293" s="2" t="s">
        <v>367</v>
      </c>
      <c r="C293" s="50"/>
      <c r="D293" s="2" t="s">
        <v>518</v>
      </c>
      <c r="E293" s="50"/>
      <c r="F293" s="50"/>
      <c r="G293" s="50"/>
      <c r="H293" s="50"/>
      <c r="I293" s="2" t="s">
        <v>35</v>
      </c>
      <c r="J293" s="2" t="s">
        <v>17</v>
      </c>
      <c r="K293" s="3">
        <v>4</v>
      </c>
      <c r="L293" s="4">
        <v>47000</v>
      </c>
      <c r="M293" s="4">
        <f t="shared" si="16"/>
        <v>188000</v>
      </c>
      <c r="N293" s="21" t="str">
        <f>VLOOKUP(I293,'MÃ '!$A$2:$E$1048576,4,0)</f>
        <v>NL300091</v>
      </c>
      <c r="O293" s="21" t="str">
        <f>VLOOKUP(I293,'MÃ '!$A$2:$E$1048576,5,0)</f>
        <v>Nấm đùi gà</v>
      </c>
      <c r="P293" s="21" t="str">
        <f t="shared" si="17"/>
        <v>TSG06</v>
      </c>
      <c r="Q293" s="21" t="str">
        <f>DAY(Table014[[#This Row],[NGÀY]])&amp;Table014[[#This Row],[TSG06]]&amp;Table014[[#This Row],[MÃ FAST]]</f>
        <v>14TSG06NL300091</v>
      </c>
      <c r="R293" s="21" t="str">
        <f>COUNTIF($Q$7:Q293,Q293)&amp;Q293</f>
        <v>114TSG06NL300091</v>
      </c>
      <c r="S293" s="44">
        <f>IFERROR(VLOOKUP(R293,Table1[[ct2]:[Số lượng]],13,0),0)</f>
        <v>4</v>
      </c>
      <c r="T293" s="45">
        <f>IFERROR(VLOOKUP(R293,Table1[[ct2]:[Giá]],14,0),Table014[[#This Row],[ĐƠN GIÁ]])</f>
        <v>47000</v>
      </c>
      <c r="U293" s="45">
        <f t="shared" si="18"/>
        <v>188000</v>
      </c>
      <c r="V293" s="32">
        <f t="shared" si="19"/>
        <v>0</v>
      </c>
      <c r="W293" s="45">
        <f>Table014[[#This Row],[THÀNH TIỀN FAST]]-Table014[[#This Row],[THÀNH TIỀN]]</f>
        <v>0</v>
      </c>
      <c r="X293" s="46" t="b">
        <f>Table014[[#This Row],[ĐG FAST]]=Table014[[#This Row],[ĐƠN GIÁ]]</f>
        <v>1</v>
      </c>
      <c r="Y293" s="47" t="b">
        <f>Table014[[#This Row],[THÀNH TIỀN FAST]]=Table014[[#This Row],[THÀNH TIỀN]]</f>
        <v>1</v>
      </c>
      <c r="Z293" s="48"/>
    </row>
    <row r="294" spans="1:26" x14ac:dyDescent="0.2">
      <c r="A294" s="50"/>
      <c r="B294" s="2" t="s">
        <v>367</v>
      </c>
      <c r="C294" s="50"/>
      <c r="D294" s="2" t="s">
        <v>518</v>
      </c>
      <c r="E294" s="50"/>
      <c r="F294" s="50"/>
      <c r="G294" s="50"/>
      <c r="H294" s="50"/>
      <c r="I294" s="2" t="s">
        <v>50</v>
      </c>
      <c r="J294" s="2" t="s">
        <v>17</v>
      </c>
      <c r="K294" s="3">
        <v>3</v>
      </c>
      <c r="L294" s="4">
        <v>45000</v>
      </c>
      <c r="M294" s="4">
        <f t="shared" si="16"/>
        <v>135000</v>
      </c>
      <c r="N294" s="21" t="str">
        <f>VLOOKUP(I294,'MÃ '!$A$2:$E$1048576,4,0)</f>
        <v>NL300096</v>
      </c>
      <c r="O294" s="21" t="str">
        <f>VLOOKUP(I294,'MÃ '!$A$2:$E$1048576,5,0)</f>
        <v>Nấm kim châm tươi</v>
      </c>
      <c r="P294" s="21" t="str">
        <f t="shared" si="17"/>
        <v>TSG06</v>
      </c>
      <c r="Q294" s="21" t="str">
        <f>DAY(Table014[[#This Row],[NGÀY]])&amp;Table014[[#This Row],[TSG06]]&amp;Table014[[#This Row],[MÃ FAST]]</f>
        <v>14TSG06NL300096</v>
      </c>
      <c r="R294" s="21" t="str">
        <f>COUNTIF($Q$7:Q294,Q294)&amp;Q294</f>
        <v>114TSG06NL300096</v>
      </c>
      <c r="S294" s="44">
        <f>IFERROR(VLOOKUP(R294,Table1[[ct2]:[Số lượng]],13,0),0)</f>
        <v>3</v>
      </c>
      <c r="T294" s="45">
        <f>IFERROR(VLOOKUP(R294,Table1[[ct2]:[Giá]],14,0),Table014[[#This Row],[ĐƠN GIÁ]])</f>
        <v>45000</v>
      </c>
      <c r="U294" s="45">
        <f t="shared" si="18"/>
        <v>135000</v>
      </c>
      <c r="V294" s="32">
        <f t="shared" si="19"/>
        <v>0</v>
      </c>
      <c r="W294" s="45">
        <f>Table014[[#This Row],[THÀNH TIỀN FAST]]-Table014[[#This Row],[THÀNH TIỀN]]</f>
        <v>0</v>
      </c>
      <c r="X294" s="46" t="b">
        <f>Table014[[#This Row],[ĐG FAST]]=Table014[[#This Row],[ĐƠN GIÁ]]</f>
        <v>1</v>
      </c>
      <c r="Y294" s="47" t="b">
        <f>Table014[[#This Row],[THÀNH TIỀN FAST]]=Table014[[#This Row],[THÀNH TIỀN]]</f>
        <v>1</v>
      </c>
      <c r="Z294" s="48"/>
    </row>
    <row r="295" spans="1:26" x14ac:dyDescent="0.2">
      <c r="A295" s="50"/>
      <c r="B295" s="2" t="s">
        <v>367</v>
      </c>
      <c r="C295" s="50"/>
      <c r="D295" s="2" t="s">
        <v>518</v>
      </c>
      <c r="E295" s="50"/>
      <c r="F295" s="50"/>
      <c r="G295" s="50"/>
      <c r="H295" s="50"/>
      <c r="I295" s="2" t="s">
        <v>38</v>
      </c>
      <c r="J295" s="2" t="s">
        <v>17</v>
      </c>
      <c r="K295" s="3">
        <v>4</v>
      </c>
      <c r="L295" s="4">
        <v>95000</v>
      </c>
      <c r="M295" s="4">
        <f t="shared" si="16"/>
        <v>380000</v>
      </c>
      <c r="N295" s="21" t="str">
        <f>VLOOKUP(I295,'MÃ '!$A$2:$E$1048576,4,0)</f>
        <v>NL300098</v>
      </c>
      <c r="O295" s="21" t="str">
        <f>VLOOKUP(I295,'MÃ '!$A$2:$E$1048576,5,0)</f>
        <v>Nấm Linh Chi trắng</v>
      </c>
      <c r="P295" s="21" t="str">
        <f t="shared" si="17"/>
        <v>TSG06</v>
      </c>
      <c r="Q295" s="21" t="str">
        <f>DAY(Table014[[#This Row],[NGÀY]])&amp;Table014[[#This Row],[TSG06]]&amp;Table014[[#This Row],[MÃ FAST]]</f>
        <v>14TSG06NL300098</v>
      </c>
      <c r="R295" s="21" t="str">
        <f>COUNTIF($Q$7:Q295,Q295)&amp;Q295</f>
        <v>114TSG06NL300098</v>
      </c>
      <c r="S295" s="44">
        <f>IFERROR(VLOOKUP(R295,Table1[[ct2]:[Số lượng]],13,0),0)</f>
        <v>4</v>
      </c>
      <c r="T295" s="45">
        <f>IFERROR(VLOOKUP(R295,Table1[[ct2]:[Giá]],14,0),Table014[[#This Row],[ĐƠN GIÁ]])</f>
        <v>95000</v>
      </c>
      <c r="U295" s="45">
        <f t="shared" si="18"/>
        <v>380000</v>
      </c>
      <c r="V295" s="32">
        <f t="shared" si="19"/>
        <v>0</v>
      </c>
      <c r="W295" s="45">
        <f>Table014[[#This Row],[THÀNH TIỀN FAST]]-Table014[[#This Row],[THÀNH TIỀN]]</f>
        <v>0</v>
      </c>
      <c r="X295" s="46" t="b">
        <f>Table014[[#This Row],[ĐG FAST]]=Table014[[#This Row],[ĐƠN GIÁ]]</f>
        <v>1</v>
      </c>
      <c r="Y295" s="47" t="b">
        <f>Table014[[#This Row],[THÀNH TIỀN FAST]]=Table014[[#This Row],[THÀNH TIỀN]]</f>
        <v>1</v>
      </c>
      <c r="Z295" s="48"/>
    </row>
    <row r="296" spans="1:26" x14ac:dyDescent="0.2">
      <c r="A296" s="50"/>
      <c r="B296" s="2" t="s">
        <v>367</v>
      </c>
      <c r="C296" s="50"/>
      <c r="D296" s="2" t="s">
        <v>518</v>
      </c>
      <c r="E296" s="50"/>
      <c r="F296" s="50"/>
      <c r="G296" s="50"/>
      <c r="H296" s="50"/>
      <c r="I296" s="2" t="s">
        <v>39</v>
      </c>
      <c r="J296" s="2" t="s">
        <v>17</v>
      </c>
      <c r="K296" s="3">
        <v>1.5</v>
      </c>
      <c r="L296" s="4">
        <v>45000</v>
      </c>
      <c r="M296" s="4">
        <f t="shared" si="16"/>
        <v>67500</v>
      </c>
      <c r="N296" s="21" t="str">
        <f>VLOOKUP(I296,'MÃ '!$A$2:$E$1048576,4,0)</f>
        <v>NL300085</v>
      </c>
      <c r="O296" s="21" t="str">
        <f>VLOOKUP(I296,'MÃ '!$A$2:$E$1048576,5,0)</f>
        <v>Mùi ta ( Ngò rí )</v>
      </c>
      <c r="P296" s="21" t="str">
        <f t="shared" si="17"/>
        <v>TSG06</v>
      </c>
      <c r="Q296" s="21" t="str">
        <f>DAY(Table014[[#This Row],[NGÀY]])&amp;Table014[[#This Row],[TSG06]]&amp;Table014[[#This Row],[MÃ FAST]]</f>
        <v>14TSG06NL300085</v>
      </c>
      <c r="R296" s="21" t="str">
        <f>COUNTIF($Q$7:Q296,Q296)&amp;Q296</f>
        <v>114TSG06NL300085</v>
      </c>
      <c r="S296" s="44">
        <f>IFERROR(VLOOKUP(R296,Table1[[ct2]:[Số lượng]],13,0),0)</f>
        <v>1.5</v>
      </c>
      <c r="T296" s="45">
        <f>IFERROR(VLOOKUP(R296,Table1[[ct2]:[Giá]],14,0),Table014[[#This Row],[ĐƠN GIÁ]])</f>
        <v>45000</v>
      </c>
      <c r="U296" s="45">
        <f t="shared" si="18"/>
        <v>67500</v>
      </c>
      <c r="V296" s="32">
        <f t="shared" si="19"/>
        <v>0</v>
      </c>
      <c r="W296" s="45">
        <f>Table014[[#This Row],[THÀNH TIỀN FAST]]-Table014[[#This Row],[THÀNH TIỀN]]</f>
        <v>0</v>
      </c>
      <c r="X296" s="46" t="b">
        <f>Table014[[#This Row],[ĐG FAST]]=Table014[[#This Row],[ĐƠN GIÁ]]</f>
        <v>1</v>
      </c>
      <c r="Y296" s="47" t="b">
        <f>Table014[[#This Row],[THÀNH TIỀN FAST]]=Table014[[#This Row],[THÀNH TIỀN]]</f>
        <v>1</v>
      </c>
      <c r="Z296" s="48"/>
    </row>
    <row r="297" spans="1:26" x14ac:dyDescent="0.2">
      <c r="A297" s="50"/>
      <c r="B297" s="2" t="s">
        <v>367</v>
      </c>
      <c r="C297" s="50"/>
      <c r="D297" s="2" t="s">
        <v>518</v>
      </c>
      <c r="E297" s="50"/>
      <c r="F297" s="50"/>
      <c r="G297" s="50"/>
      <c r="H297" s="50"/>
      <c r="I297" s="2" t="s">
        <v>40</v>
      </c>
      <c r="J297" s="2" t="s">
        <v>17</v>
      </c>
      <c r="K297" s="3">
        <v>1</v>
      </c>
      <c r="L297" s="4">
        <v>145000</v>
      </c>
      <c r="M297" s="4">
        <f t="shared" si="16"/>
        <v>145000</v>
      </c>
      <c r="N297" s="21" t="str">
        <f>VLOOKUP(I297,'MÃ '!$A$2:$E$1048576,4,0)</f>
        <v>NL300113</v>
      </c>
      <c r="O297" s="21" t="str">
        <f>VLOOKUP(I297,'MÃ '!$A$2:$E$1048576,5,0)</f>
        <v>Ớt hiểm đỏ</v>
      </c>
      <c r="P297" s="21" t="str">
        <f t="shared" si="17"/>
        <v>TSG06</v>
      </c>
      <c r="Q297" s="21" t="str">
        <f>DAY(Table014[[#This Row],[NGÀY]])&amp;Table014[[#This Row],[TSG06]]&amp;Table014[[#This Row],[MÃ FAST]]</f>
        <v>14TSG06NL300113</v>
      </c>
      <c r="R297" s="21" t="str">
        <f>COUNTIF($Q$7:Q297,Q297)&amp;Q297</f>
        <v>114TSG06NL300113</v>
      </c>
      <c r="S297" s="44">
        <f>IFERROR(VLOOKUP(R297,Table1[[ct2]:[Số lượng]],13,0),0)</f>
        <v>1</v>
      </c>
      <c r="T297" s="45">
        <f>IFERROR(VLOOKUP(R297,Table1[[ct2]:[Giá]],14,0),Table014[[#This Row],[ĐƠN GIÁ]])</f>
        <v>145000</v>
      </c>
      <c r="U297" s="45">
        <f t="shared" si="18"/>
        <v>145000</v>
      </c>
      <c r="V297" s="32">
        <f t="shared" si="19"/>
        <v>0</v>
      </c>
      <c r="W297" s="45">
        <f>Table014[[#This Row],[THÀNH TIỀN FAST]]-Table014[[#This Row],[THÀNH TIỀN]]</f>
        <v>0</v>
      </c>
      <c r="X297" s="46" t="b">
        <f>Table014[[#This Row],[ĐG FAST]]=Table014[[#This Row],[ĐƠN GIÁ]]</f>
        <v>1</v>
      </c>
      <c r="Y297" s="47" t="b">
        <f>Table014[[#This Row],[THÀNH TIỀN FAST]]=Table014[[#This Row],[THÀNH TIỀN]]</f>
        <v>1</v>
      </c>
      <c r="Z297" s="48"/>
    </row>
    <row r="298" spans="1:26" x14ac:dyDescent="0.2">
      <c r="A298" s="50"/>
      <c r="B298" s="2" t="s">
        <v>367</v>
      </c>
      <c r="C298" s="50"/>
      <c r="D298" s="2" t="s">
        <v>518</v>
      </c>
      <c r="E298" s="50"/>
      <c r="F298" s="50"/>
      <c r="G298" s="50"/>
      <c r="H298" s="50"/>
      <c r="I298" s="2" t="s">
        <v>41</v>
      </c>
      <c r="J298" s="2" t="s">
        <v>17</v>
      </c>
      <c r="K298" s="3">
        <v>5</v>
      </c>
      <c r="L298" s="4">
        <v>21000</v>
      </c>
      <c r="M298" s="4">
        <f t="shared" si="16"/>
        <v>105000</v>
      </c>
      <c r="N298" s="21" t="str">
        <f>VLOOKUP(I298,'MÃ '!$A$2:$E$1048576,4,0)</f>
        <v>NL300119</v>
      </c>
      <c r="O298" s="21" t="str">
        <f>VLOOKUP(I298,'MÃ '!$A$2:$E$1048576,5,0)</f>
        <v>Quất ( Tắc trái )</v>
      </c>
      <c r="P298" s="21" t="str">
        <f t="shared" si="17"/>
        <v>TSG06</v>
      </c>
      <c r="Q298" s="21" t="str">
        <f>DAY(Table014[[#This Row],[NGÀY]])&amp;Table014[[#This Row],[TSG06]]&amp;Table014[[#This Row],[MÃ FAST]]</f>
        <v>14TSG06NL300119</v>
      </c>
      <c r="R298" s="21" t="str">
        <f>COUNTIF($Q$7:Q298,Q298)&amp;Q298</f>
        <v>114TSG06NL300119</v>
      </c>
      <c r="S298" s="44">
        <f>IFERROR(VLOOKUP(R298,Table1[[ct2]:[Số lượng]],13,0),0)</f>
        <v>5</v>
      </c>
      <c r="T298" s="45">
        <f>IFERROR(VLOOKUP(R298,Table1[[ct2]:[Giá]],14,0),Table014[[#This Row],[ĐƠN GIÁ]])</f>
        <v>21000</v>
      </c>
      <c r="U298" s="45">
        <f t="shared" si="18"/>
        <v>105000</v>
      </c>
      <c r="V298" s="32">
        <f t="shared" si="19"/>
        <v>0</v>
      </c>
      <c r="W298" s="45">
        <f>Table014[[#This Row],[THÀNH TIỀN FAST]]-Table014[[#This Row],[THÀNH TIỀN]]</f>
        <v>0</v>
      </c>
      <c r="X298" s="46" t="b">
        <f>Table014[[#This Row],[ĐG FAST]]=Table014[[#This Row],[ĐƠN GIÁ]]</f>
        <v>1</v>
      </c>
      <c r="Y298" s="47" t="b">
        <f>Table014[[#This Row],[THÀNH TIỀN FAST]]=Table014[[#This Row],[THÀNH TIỀN]]</f>
        <v>1</v>
      </c>
      <c r="Z298" s="48"/>
    </row>
    <row r="299" spans="1:26" x14ac:dyDescent="0.2">
      <c r="A299" s="50"/>
      <c r="B299" s="2" t="s">
        <v>367</v>
      </c>
      <c r="C299" s="50"/>
      <c r="D299" s="2" t="s">
        <v>518</v>
      </c>
      <c r="E299" s="50"/>
      <c r="F299" s="50"/>
      <c r="G299" s="50"/>
      <c r="H299" s="50"/>
      <c r="I299" s="2" t="s">
        <v>42</v>
      </c>
      <c r="J299" s="2" t="s">
        <v>17</v>
      </c>
      <c r="K299" s="3">
        <v>3</v>
      </c>
      <c r="L299" s="4">
        <v>38000</v>
      </c>
      <c r="M299" s="4">
        <f t="shared" si="16"/>
        <v>114000</v>
      </c>
      <c r="N299" s="21" t="str">
        <f>VLOOKUP(I299,'MÃ '!$A$2:$E$1048576,4,0)</f>
        <v>NL300018</v>
      </c>
      <c r="O299" s="21" t="str">
        <f>VLOOKUP(I299,'MÃ '!$A$2:$E$1048576,5,0)</f>
        <v>Cải cúc</v>
      </c>
      <c r="P299" s="21" t="str">
        <f t="shared" si="17"/>
        <v>TSG06</v>
      </c>
      <c r="Q299" s="21" t="str">
        <f>DAY(Table014[[#This Row],[NGÀY]])&amp;Table014[[#This Row],[TSG06]]&amp;Table014[[#This Row],[MÃ FAST]]</f>
        <v>14TSG06NL300018</v>
      </c>
      <c r="R299" s="21" t="str">
        <f>COUNTIF($Q$7:Q299,Q299)&amp;Q299</f>
        <v>114TSG06NL300018</v>
      </c>
      <c r="S299" s="44">
        <f>IFERROR(VLOOKUP(R299,Table1[[ct2]:[Số lượng]],13,0),0)</f>
        <v>2.8</v>
      </c>
      <c r="T299" s="45">
        <f>IFERROR(VLOOKUP(R299,Table1[[ct2]:[Giá]],14,0),Table014[[#This Row],[ĐƠN GIÁ]])</f>
        <v>38000</v>
      </c>
      <c r="U299" s="45">
        <f t="shared" si="18"/>
        <v>106400</v>
      </c>
      <c r="V299" s="32">
        <f t="shared" si="19"/>
        <v>-0.20000000000000018</v>
      </c>
      <c r="W299" s="45">
        <f>Table014[[#This Row],[THÀNH TIỀN FAST]]-Table014[[#This Row],[THÀNH TIỀN]]</f>
        <v>-7600</v>
      </c>
      <c r="X299" s="46" t="b">
        <f>Table014[[#This Row],[ĐG FAST]]=Table014[[#This Row],[ĐƠN GIÁ]]</f>
        <v>1</v>
      </c>
      <c r="Y299" s="47" t="b">
        <f>Table014[[#This Row],[THÀNH TIỀN FAST]]=Table014[[#This Row],[THÀNH TIỀN]]</f>
        <v>0</v>
      </c>
      <c r="Z299" s="48"/>
    </row>
    <row r="300" spans="1:26" x14ac:dyDescent="0.2">
      <c r="A300" s="50"/>
      <c r="B300" s="2" t="s">
        <v>367</v>
      </c>
      <c r="C300" s="50"/>
      <c r="D300" s="2" t="s">
        <v>518</v>
      </c>
      <c r="E300" s="50"/>
      <c r="F300" s="50"/>
      <c r="G300" s="50"/>
      <c r="H300" s="50"/>
      <c r="I300" s="2" t="s">
        <v>43</v>
      </c>
      <c r="J300" s="2" t="s">
        <v>17</v>
      </c>
      <c r="K300" s="3">
        <v>1.6</v>
      </c>
      <c r="L300" s="4">
        <v>50000</v>
      </c>
      <c r="M300" s="4">
        <f t="shared" si="16"/>
        <v>80000</v>
      </c>
      <c r="N300" s="21" t="str">
        <f>VLOOKUP(I300,'MÃ '!$A$2:$E$1048576,4,0)</f>
        <v>NL300142</v>
      </c>
      <c r="O300" s="21" t="str">
        <f>VLOOKUP(I300,'MÃ '!$A$2:$E$1048576,5,0)</f>
        <v>Tỏi bóc</v>
      </c>
      <c r="P300" s="21" t="str">
        <f t="shared" si="17"/>
        <v>TSG06</v>
      </c>
      <c r="Q300" s="21" t="str">
        <f>DAY(Table014[[#This Row],[NGÀY]])&amp;Table014[[#This Row],[TSG06]]&amp;Table014[[#This Row],[MÃ FAST]]</f>
        <v>14TSG06NL300142</v>
      </c>
      <c r="R300" s="21" t="str">
        <f>COUNTIF($Q$7:Q300,Q300)&amp;Q300</f>
        <v>114TSG06NL300142</v>
      </c>
      <c r="S300" s="44">
        <f>IFERROR(VLOOKUP(R300,Table1[[ct2]:[Số lượng]],13,0),0)</f>
        <v>1.5</v>
      </c>
      <c r="T300" s="45">
        <f>IFERROR(VLOOKUP(R300,Table1[[ct2]:[Giá]],14,0),Table014[[#This Row],[ĐƠN GIÁ]])</f>
        <v>50000</v>
      </c>
      <c r="U300" s="45">
        <f t="shared" si="18"/>
        <v>75000</v>
      </c>
      <c r="V300" s="32">
        <f t="shared" si="19"/>
        <v>-0.10000000000000009</v>
      </c>
      <c r="W300" s="45">
        <f>Table014[[#This Row],[THÀNH TIỀN FAST]]-Table014[[#This Row],[THÀNH TIỀN]]</f>
        <v>-5000</v>
      </c>
      <c r="X300" s="46" t="b">
        <f>Table014[[#This Row],[ĐG FAST]]=Table014[[#This Row],[ĐƠN GIÁ]]</f>
        <v>1</v>
      </c>
      <c r="Y300" s="47" t="b">
        <f>Table014[[#This Row],[THÀNH TIỀN FAST]]=Table014[[#This Row],[THÀNH TIỀN]]</f>
        <v>0</v>
      </c>
      <c r="Z300" s="48"/>
    </row>
    <row r="301" spans="1:26" x14ac:dyDescent="0.2">
      <c r="A301" s="50"/>
      <c r="B301" s="2" t="s">
        <v>367</v>
      </c>
      <c r="C301" s="50"/>
      <c r="D301" s="2" t="s">
        <v>518</v>
      </c>
      <c r="E301" s="50"/>
      <c r="F301" s="50"/>
      <c r="G301" s="50"/>
      <c r="H301" s="50"/>
      <c r="I301" s="2" t="s">
        <v>44</v>
      </c>
      <c r="J301" s="2" t="s">
        <v>17</v>
      </c>
      <c r="K301" s="3">
        <v>6</v>
      </c>
      <c r="L301" s="4">
        <v>62000</v>
      </c>
      <c r="M301" s="4">
        <f t="shared" si="16"/>
        <v>372000</v>
      </c>
      <c r="N301" s="21" t="str">
        <f>VLOOKUP(I301,'MÃ '!$A$2:$E$1048576,4,0)</f>
        <v>NL300147</v>
      </c>
      <c r="O301" s="21" t="str">
        <f>VLOOKUP(I301,'MÃ '!$A$2:$E$1048576,5,0)</f>
        <v>Xà lách Roman</v>
      </c>
      <c r="P301" s="21" t="str">
        <f t="shared" si="17"/>
        <v>TSG06</v>
      </c>
      <c r="Q301" s="21" t="str">
        <f>DAY(Table014[[#This Row],[NGÀY]])&amp;Table014[[#This Row],[TSG06]]&amp;Table014[[#This Row],[MÃ FAST]]</f>
        <v>14TSG06NL300147</v>
      </c>
      <c r="R301" s="21" t="str">
        <f>COUNTIF($Q$7:Q301,Q301)&amp;Q301</f>
        <v>114TSG06NL300147</v>
      </c>
      <c r="S301" s="44">
        <f>IFERROR(VLOOKUP(R301,Table1[[ct2]:[Số lượng]],13,0),0)</f>
        <v>6</v>
      </c>
      <c r="T301" s="45">
        <f>IFERROR(VLOOKUP(R301,Table1[[ct2]:[Giá]],14,0),Table014[[#This Row],[ĐƠN GIÁ]])</f>
        <v>62000</v>
      </c>
      <c r="U301" s="45">
        <f t="shared" si="18"/>
        <v>372000</v>
      </c>
      <c r="V301" s="32">
        <f t="shared" si="19"/>
        <v>0</v>
      </c>
      <c r="W301" s="45">
        <f>Table014[[#This Row],[THÀNH TIỀN FAST]]-Table014[[#This Row],[THÀNH TIỀN]]</f>
        <v>0</v>
      </c>
      <c r="X301" s="46" t="b">
        <f>Table014[[#This Row],[ĐG FAST]]=Table014[[#This Row],[ĐƠN GIÁ]]</f>
        <v>1</v>
      </c>
      <c r="Y301" s="47" t="b">
        <f>Table014[[#This Row],[THÀNH TIỀN FAST]]=Table014[[#This Row],[THÀNH TIỀN]]</f>
        <v>1</v>
      </c>
      <c r="Z301" s="48"/>
    </row>
    <row r="302" spans="1:26" x14ac:dyDescent="0.2">
      <c r="A302" s="50"/>
      <c r="B302" s="2" t="s">
        <v>368</v>
      </c>
      <c r="C302" s="50"/>
      <c r="D302" s="2" t="s">
        <v>518</v>
      </c>
      <c r="E302" s="50"/>
      <c r="F302" s="50"/>
      <c r="G302" s="50"/>
      <c r="H302" s="50"/>
      <c r="I302" s="2" t="s">
        <v>14</v>
      </c>
      <c r="J302" s="2" t="s">
        <v>15</v>
      </c>
      <c r="K302" s="3">
        <v>4</v>
      </c>
      <c r="L302" s="4">
        <v>8500</v>
      </c>
      <c r="M302" s="4">
        <f t="shared" si="16"/>
        <v>34000</v>
      </c>
      <c r="N302" s="21" t="str">
        <f>VLOOKUP(I302,'MÃ '!$A$2:$E$1048576,4,0)</f>
        <v>NL300107</v>
      </c>
      <c r="O302" s="21" t="str">
        <f>VLOOKUP(I302,'MÃ '!$A$2:$E$1048576,5,0)</f>
        <v>Ngô ngọt ( Bắp trái)</v>
      </c>
      <c r="P302" s="21" t="str">
        <f t="shared" si="17"/>
        <v>TSG06</v>
      </c>
      <c r="Q302" s="21" t="str">
        <f>DAY(Table014[[#This Row],[NGÀY]])&amp;Table014[[#This Row],[TSG06]]&amp;Table014[[#This Row],[MÃ FAST]]</f>
        <v>15TSG06NL300107</v>
      </c>
      <c r="R302" s="21" t="str">
        <f>COUNTIF($Q$7:Q302,Q302)&amp;Q302</f>
        <v>115TSG06NL300107</v>
      </c>
      <c r="S302" s="44">
        <f>IFERROR(VLOOKUP(R302,Table1[[ct2]:[Số lượng]],13,0),0)</f>
        <v>4</v>
      </c>
      <c r="T302" s="45">
        <f>IFERROR(VLOOKUP(R302,Table1[[ct2]:[Giá]],14,0),Table014[[#This Row],[ĐƠN GIÁ]])</f>
        <v>8500</v>
      </c>
      <c r="U302" s="45">
        <f t="shared" si="18"/>
        <v>34000</v>
      </c>
      <c r="V302" s="32">
        <f t="shared" si="19"/>
        <v>0</v>
      </c>
      <c r="W302" s="45">
        <f>Table014[[#This Row],[THÀNH TIỀN FAST]]-Table014[[#This Row],[THÀNH TIỀN]]</f>
        <v>0</v>
      </c>
      <c r="X302" s="46" t="b">
        <f>Table014[[#This Row],[ĐG FAST]]=Table014[[#This Row],[ĐƠN GIÁ]]</f>
        <v>1</v>
      </c>
      <c r="Y302" s="47" t="b">
        <f>Table014[[#This Row],[THÀNH TIỀN FAST]]=Table014[[#This Row],[THÀNH TIỀN]]</f>
        <v>1</v>
      </c>
      <c r="Z302" s="48"/>
    </row>
    <row r="303" spans="1:26" x14ac:dyDescent="0.2">
      <c r="A303" s="50"/>
      <c r="B303" s="2" t="s">
        <v>368</v>
      </c>
      <c r="C303" s="50"/>
      <c r="D303" s="2" t="s">
        <v>518</v>
      </c>
      <c r="E303" s="50"/>
      <c r="F303" s="50"/>
      <c r="G303" s="50"/>
      <c r="H303" s="50"/>
      <c r="I303" s="2" t="s">
        <v>18</v>
      </c>
      <c r="J303" s="2" t="s">
        <v>17</v>
      </c>
      <c r="K303" s="3">
        <v>3</v>
      </c>
      <c r="L303" s="4">
        <v>45000</v>
      </c>
      <c r="M303" s="4">
        <f t="shared" si="16"/>
        <v>135000</v>
      </c>
      <c r="N303" s="21" t="str">
        <f>VLOOKUP(I303,'MÃ '!$A$2:$E$1048576,4,0)</f>
        <v>NL300203</v>
      </c>
      <c r="O303" s="21" t="str">
        <f>VLOOKUP(I303,'MÃ '!$A$2:$E$1048576,5,0)</f>
        <v>Cải bó xôi</v>
      </c>
      <c r="P303" s="21" t="str">
        <f t="shared" si="17"/>
        <v>TSG06</v>
      </c>
      <c r="Q303" s="21" t="str">
        <f>DAY(Table014[[#This Row],[NGÀY]])&amp;Table014[[#This Row],[TSG06]]&amp;Table014[[#This Row],[MÃ FAST]]</f>
        <v>15TSG06NL300203</v>
      </c>
      <c r="R303" s="21" t="str">
        <f>COUNTIF($Q$7:Q303,Q303)&amp;Q303</f>
        <v>115TSG06NL300203</v>
      </c>
      <c r="S303" s="44">
        <f>IFERROR(VLOOKUP(R303,Table1[[ct2]:[Số lượng]],13,0),0)</f>
        <v>3</v>
      </c>
      <c r="T303" s="45">
        <f>IFERROR(VLOOKUP(R303,Table1[[ct2]:[Giá]],14,0),Table014[[#This Row],[ĐƠN GIÁ]])</f>
        <v>45000</v>
      </c>
      <c r="U303" s="45">
        <f t="shared" si="18"/>
        <v>135000</v>
      </c>
      <c r="V303" s="32">
        <f t="shared" si="19"/>
        <v>0</v>
      </c>
      <c r="W303" s="45">
        <f>Table014[[#This Row],[THÀNH TIỀN FAST]]-Table014[[#This Row],[THÀNH TIỀN]]</f>
        <v>0</v>
      </c>
      <c r="X303" s="46" t="b">
        <f>Table014[[#This Row],[ĐG FAST]]=Table014[[#This Row],[ĐƠN GIÁ]]</f>
        <v>1</v>
      </c>
      <c r="Y303" s="47" t="b">
        <f>Table014[[#This Row],[THÀNH TIỀN FAST]]=Table014[[#This Row],[THÀNH TIỀN]]</f>
        <v>1</v>
      </c>
      <c r="Z303" s="48"/>
    </row>
    <row r="304" spans="1:26" x14ac:dyDescent="0.2">
      <c r="A304" s="50"/>
      <c r="B304" s="2" t="s">
        <v>368</v>
      </c>
      <c r="C304" s="50"/>
      <c r="D304" s="2" t="s">
        <v>518</v>
      </c>
      <c r="E304" s="50"/>
      <c r="F304" s="50"/>
      <c r="G304" s="50"/>
      <c r="H304" s="50"/>
      <c r="I304" s="2" t="s">
        <v>20</v>
      </c>
      <c r="J304" s="2" t="s">
        <v>17</v>
      </c>
      <c r="K304" s="3">
        <v>7</v>
      </c>
      <c r="L304" s="4">
        <v>18000</v>
      </c>
      <c r="M304" s="4">
        <f t="shared" si="16"/>
        <v>126000</v>
      </c>
      <c r="N304" s="21" t="str">
        <f>VLOOKUP(I304,'MÃ '!$A$2:$E$1048576,4,0)</f>
        <v>NL300022</v>
      </c>
      <c r="O304" s="21" t="str">
        <f>VLOOKUP(I304,'MÃ '!$A$2:$E$1048576,5,0)</f>
        <v>Cải thảo</v>
      </c>
      <c r="P304" s="21" t="str">
        <f t="shared" si="17"/>
        <v>TSG06</v>
      </c>
      <c r="Q304" s="21" t="str">
        <f>DAY(Table014[[#This Row],[NGÀY]])&amp;Table014[[#This Row],[TSG06]]&amp;Table014[[#This Row],[MÃ FAST]]</f>
        <v>15TSG06NL300022</v>
      </c>
      <c r="R304" s="21" t="str">
        <f>COUNTIF($Q$7:Q304,Q304)&amp;Q304</f>
        <v>115TSG06NL300022</v>
      </c>
      <c r="S304" s="44">
        <f>IFERROR(VLOOKUP(R304,Table1[[ct2]:[Số lượng]],13,0),0)</f>
        <v>6</v>
      </c>
      <c r="T304" s="45">
        <f>IFERROR(VLOOKUP(R304,Table1[[ct2]:[Giá]],14,0),Table014[[#This Row],[ĐƠN GIÁ]])</f>
        <v>18000</v>
      </c>
      <c r="U304" s="45">
        <f t="shared" si="18"/>
        <v>108000</v>
      </c>
      <c r="V304" s="32">
        <f t="shared" si="19"/>
        <v>-1</v>
      </c>
      <c r="W304" s="45">
        <f>Table014[[#This Row],[THÀNH TIỀN FAST]]-Table014[[#This Row],[THÀNH TIỀN]]</f>
        <v>-18000</v>
      </c>
      <c r="X304" s="46" t="b">
        <f>Table014[[#This Row],[ĐG FAST]]=Table014[[#This Row],[ĐƠN GIÁ]]</f>
        <v>1</v>
      </c>
      <c r="Y304" s="47" t="b">
        <f>Table014[[#This Row],[THÀNH TIỀN FAST]]=Table014[[#This Row],[THÀNH TIỀN]]</f>
        <v>0</v>
      </c>
      <c r="Z304" s="48"/>
    </row>
    <row r="305" spans="1:26" x14ac:dyDescent="0.2">
      <c r="A305" s="50"/>
      <c r="B305" s="2" t="s">
        <v>368</v>
      </c>
      <c r="C305" s="50"/>
      <c r="D305" s="2" t="s">
        <v>518</v>
      </c>
      <c r="E305" s="50"/>
      <c r="F305" s="50"/>
      <c r="G305" s="50"/>
      <c r="H305" s="50"/>
      <c r="I305" s="2" t="s">
        <v>21</v>
      </c>
      <c r="J305" s="2" t="s">
        <v>17</v>
      </c>
      <c r="K305" s="3">
        <v>0.5</v>
      </c>
      <c r="L305" s="4">
        <v>75000</v>
      </c>
      <c r="M305" s="4">
        <f t="shared" si="16"/>
        <v>37500</v>
      </c>
      <c r="N305" s="21" t="str">
        <f>VLOOKUP(I305,'MÃ '!$A$2:$E$1048576,4,0)</f>
        <v>NL600067</v>
      </c>
      <c r="O305" s="21" t="str">
        <f>VLOOKUP(I305,'MÃ '!$A$2:$E$1048576,5,0)</f>
        <v>Cam vàng</v>
      </c>
      <c r="P305" s="21" t="str">
        <f t="shared" si="17"/>
        <v>TSG06</v>
      </c>
      <c r="Q305" s="21" t="str">
        <f>DAY(Table014[[#This Row],[NGÀY]])&amp;Table014[[#This Row],[TSG06]]&amp;Table014[[#This Row],[MÃ FAST]]</f>
        <v>15TSG06NL600067</v>
      </c>
      <c r="R305" s="21" t="str">
        <f>COUNTIF($Q$7:Q305,Q305)&amp;Q305</f>
        <v>115TSG06NL600067</v>
      </c>
      <c r="S305" s="44">
        <f>IFERROR(VLOOKUP(R305,Table1[[ct2]:[Số lượng]],13,0),0)</f>
        <v>0.5</v>
      </c>
      <c r="T305" s="45">
        <f>IFERROR(VLOOKUP(R305,Table1[[ct2]:[Giá]],14,0),Table014[[#This Row],[ĐƠN GIÁ]])</f>
        <v>75000</v>
      </c>
      <c r="U305" s="45">
        <f t="shared" si="18"/>
        <v>37500</v>
      </c>
      <c r="V305" s="32">
        <f t="shared" si="19"/>
        <v>0</v>
      </c>
      <c r="W305" s="45">
        <f>Table014[[#This Row],[THÀNH TIỀN FAST]]-Table014[[#This Row],[THÀNH TIỀN]]</f>
        <v>0</v>
      </c>
      <c r="X305" s="46" t="b">
        <f>Table014[[#This Row],[ĐG FAST]]=Table014[[#This Row],[ĐƠN GIÁ]]</f>
        <v>1</v>
      </c>
      <c r="Y305" s="47" t="b">
        <f>Table014[[#This Row],[THÀNH TIỀN FAST]]=Table014[[#This Row],[THÀNH TIỀN]]</f>
        <v>1</v>
      </c>
      <c r="Z305" s="48"/>
    </row>
    <row r="306" spans="1:26" x14ac:dyDescent="0.2">
      <c r="A306" s="50"/>
      <c r="B306" s="2" t="s">
        <v>368</v>
      </c>
      <c r="C306" s="50"/>
      <c r="D306" s="2" t="s">
        <v>518</v>
      </c>
      <c r="E306" s="50"/>
      <c r="F306" s="50"/>
      <c r="G306" s="50"/>
      <c r="H306" s="50"/>
      <c r="I306" s="2" t="s">
        <v>25</v>
      </c>
      <c r="J306" s="2" t="s">
        <v>17</v>
      </c>
      <c r="K306" s="3">
        <v>20.5</v>
      </c>
      <c r="L306" s="4">
        <v>18000</v>
      </c>
      <c r="M306" s="4">
        <f t="shared" si="16"/>
        <v>369000</v>
      </c>
      <c r="N306" s="21" t="str">
        <f>VLOOKUP(I306,'MÃ '!$A$2:$E$1048576,4,0)</f>
        <v>NL600004</v>
      </c>
      <c r="O306" s="21" t="str">
        <f>VLOOKUP(I306,'MÃ '!$A$2:$E$1048576,5,0)</f>
        <v>Dưa hấu</v>
      </c>
      <c r="P306" s="21" t="str">
        <f t="shared" si="17"/>
        <v>TSG06</v>
      </c>
      <c r="Q306" s="21" t="str">
        <f>DAY(Table014[[#This Row],[NGÀY]])&amp;Table014[[#This Row],[TSG06]]&amp;Table014[[#This Row],[MÃ FAST]]</f>
        <v>15TSG06NL600004</v>
      </c>
      <c r="R306" s="21" t="str">
        <f>COUNTIF($Q$7:Q306,Q306)&amp;Q306</f>
        <v>115TSG06NL600004</v>
      </c>
      <c r="S306" s="44">
        <f>IFERROR(VLOOKUP(R306,Table1[[ct2]:[Số lượng]],13,0),0)</f>
        <v>20.5</v>
      </c>
      <c r="T306" s="45">
        <f>IFERROR(VLOOKUP(R306,Table1[[ct2]:[Giá]],14,0),Table014[[#This Row],[ĐƠN GIÁ]])</f>
        <v>18000</v>
      </c>
      <c r="U306" s="45">
        <f t="shared" si="18"/>
        <v>369000</v>
      </c>
      <c r="V306" s="32">
        <f t="shared" si="19"/>
        <v>0</v>
      </c>
      <c r="W306" s="45">
        <f>Table014[[#This Row],[THÀNH TIỀN FAST]]-Table014[[#This Row],[THÀNH TIỀN]]</f>
        <v>0</v>
      </c>
      <c r="X306" s="46" t="b">
        <f>Table014[[#This Row],[ĐG FAST]]=Table014[[#This Row],[ĐƠN GIÁ]]</f>
        <v>1</v>
      </c>
      <c r="Y306" s="47" t="b">
        <f>Table014[[#This Row],[THÀNH TIỀN FAST]]=Table014[[#This Row],[THÀNH TIỀN]]</f>
        <v>1</v>
      </c>
      <c r="Z306" s="48"/>
    </row>
    <row r="307" spans="1:26" x14ac:dyDescent="0.2">
      <c r="A307" s="50"/>
      <c r="B307" s="2" t="s">
        <v>368</v>
      </c>
      <c r="C307" s="50"/>
      <c r="D307" s="2" t="s">
        <v>518</v>
      </c>
      <c r="E307" s="50"/>
      <c r="F307" s="50"/>
      <c r="G307" s="50"/>
      <c r="H307" s="50"/>
      <c r="I307" s="2" t="s">
        <v>27</v>
      </c>
      <c r="J307" s="2" t="s">
        <v>17</v>
      </c>
      <c r="K307" s="3">
        <v>1.5</v>
      </c>
      <c r="L307" s="4">
        <v>55000</v>
      </c>
      <c r="M307" s="4">
        <f t="shared" si="16"/>
        <v>82500</v>
      </c>
      <c r="N307" s="21" t="str">
        <f>VLOOKUP(I307,'MÃ '!$A$2:$E$1048576,4,0)</f>
        <v>NL300058</v>
      </c>
      <c r="O307" s="21" t="str">
        <f>VLOOKUP(I307,'MÃ '!$A$2:$E$1048576,5,0)</f>
        <v>Hành lá</v>
      </c>
      <c r="P307" s="21" t="str">
        <f t="shared" si="17"/>
        <v>TSG06</v>
      </c>
      <c r="Q307" s="21" t="str">
        <f>DAY(Table014[[#This Row],[NGÀY]])&amp;Table014[[#This Row],[TSG06]]&amp;Table014[[#This Row],[MÃ FAST]]</f>
        <v>15TSG06NL300058</v>
      </c>
      <c r="R307" s="21" t="str">
        <f>COUNTIF($Q$7:Q307,Q307)&amp;Q307</f>
        <v>115TSG06NL300058</v>
      </c>
      <c r="S307" s="44">
        <f>IFERROR(VLOOKUP(R307,Table1[[ct2]:[Số lượng]],13,0),0)</f>
        <v>1.5</v>
      </c>
      <c r="T307" s="45">
        <f>IFERROR(VLOOKUP(R307,Table1[[ct2]:[Giá]],14,0),Table014[[#This Row],[ĐƠN GIÁ]])</f>
        <v>55000</v>
      </c>
      <c r="U307" s="45">
        <f t="shared" si="18"/>
        <v>82500</v>
      </c>
      <c r="V307" s="32">
        <f t="shared" si="19"/>
        <v>0</v>
      </c>
      <c r="W307" s="45">
        <f>Table014[[#This Row],[THÀNH TIỀN FAST]]-Table014[[#This Row],[THÀNH TIỀN]]</f>
        <v>0</v>
      </c>
      <c r="X307" s="46" t="b">
        <f>Table014[[#This Row],[ĐG FAST]]=Table014[[#This Row],[ĐƠN GIÁ]]</f>
        <v>1</v>
      </c>
      <c r="Y307" s="47" t="b">
        <f>Table014[[#This Row],[THÀNH TIỀN FAST]]=Table014[[#This Row],[THÀNH TIỀN]]</f>
        <v>1</v>
      </c>
      <c r="Z307" s="48"/>
    </row>
    <row r="308" spans="1:26" x14ac:dyDescent="0.2">
      <c r="A308" s="50"/>
      <c r="B308" s="2" t="s">
        <v>368</v>
      </c>
      <c r="C308" s="50"/>
      <c r="D308" s="2" t="s">
        <v>518</v>
      </c>
      <c r="E308" s="50"/>
      <c r="F308" s="50"/>
      <c r="G308" s="50"/>
      <c r="H308" s="50"/>
      <c r="I308" s="2" t="s">
        <v>28</v>
      </c>
      <c r="J308" s="2" t="s">
        <v>29</v>
      </c>
      <c r="K308" s="3">
        <v>1</v>
      </c>
      <c r="L308" s="4">
        <v>80000</v>
      </c>
      <c r="M308" s="4">
        <f t="shared" si="16"/>
        <v>80000</v>
      </c>
      <c r="N308" s="21" t="str">
        <f>VLOOKUP(I308,'MÃ '!$A$2:$E$1048576,4,0)</f>
        <v>NL300218</v>
      </c>
      <c r="O308" s="21" t="str">
        <f>VLOOKUP(I308,'MÃ '!$A$2:$E$1048576,5,0)</f>
        <v>Hoa cúc (decor) bó</v>
      </c>
      <c r="P308" s="21" t="str">
        <f t="shared" si="17"/>
        <v>TSG06</v>
      </c>
      <c r="Q308" s="21" t="str">
        <f>DAY(Table014[[#This Row],[NGÀY]])&amp;Table014[[#This Row],[TSG06]]&amp;Table014[[#This Row],[MÃ FAST]]</f>
        <v>15TSG06NL300218</v>
      </c>
      <c r="R308" s="21" t="str">
        <f>COUNTIF($Q$7:Q308,Q308)&amp;Q308</f>
        <v>115TSG06NL300218</v>
      </c>
      <c r="S308" s="44">
        <f>IFERROR(VLOOKUP(R308,Table1[[ct2]:[Số lượng]],13,0),0)</f>
        <v>1</v>
      </c>
      <c r="T308" s="45">
        <f>IFERROR(VLOOKUP(R308,Table1[[ct2]:[Giá]],14,0),Table014[[#This Row],[ĐƠN GIÁ]])</f>
        <v>40000</v>
      </c>
      <c r="U308" s="45">
        <f t="shared" si="18"/>
        <v>40000</v>
      </c>
      <c r="V308" s="32">
        <f t="shared" si="19"/>
        <v>0</v>
      </c>
      <c r="W308" s="45">
        <f>Table014[[#This Row],[THÀNH TIỀN FAST]]-Table014[[#This Row],[THÀNH TIỀN]]</f>
        <v>-40000</v>
      </c>
      <c r="X308" s="46" t="b">
        <f>Table014[[#This Row],[ĐG FAST]]=Table014[[#This Row],[ĐƠN GIÁ]]</f>
        <v>0</v>
      </c>
      <c r="Y308" s="47" t="b">
        <f>Table014[[#This Row],[THÀNH TIỀN FAST]]=Table014[[#This Row],[THÀNH TIỀN]]</f>
        <v>0</v>
      </c>
      <c r="Z308" s="48"/>
    </row>
    <row r="309" spans="1:26" x14ac:dyDescent="0.2">
      <c r="A309" s="50"/>
      <c r="B309" s="2" t="s">
        <v>368</v>
      </c>
      <c r="C309" s="50"/>
      <c r="D309" s="2" t="s">
        <v>518</v>
      </c>
      <c r="E309" s="50"/>
      <c r="F309" s="50"/>
      <c r="G309" s="50"/>
      <c r="H309" s="50"/>
      <c r="I309" s="2" t="s">
        <v>30</v>
      </c>
      <c r="J309" s="2" t="s">
        <v>17</v>
      </c>
      <c r="K309" s="3">
        <v>0.2</v>
      </c>
      <c r="L309" s="4">
        <v>65000</v>
      </c>
      <c r="M309" s="4">
        <f t="shared" si="16"/>
        <v>13000</v>
      </c>
      <c r="N309" s="21" t="str">
        <f>VLOOKUP(I309,'MÃ '!$A$2:$E$1048576,4,0)</f>
        <v>NL300062</v>
      </c>
      <c r="O309" s="21" t="str">
        <f>VLOOKUP(I309,'MÃ '!$A$2:$E$1048576,5,0)</f>
        <v>Húng Bạc Hà</v>
      </c>
      <c r="P309" s="21" t="str">
        <f t="shared" si="17"/>
        <v>TSG06</v>
      </c>
      <c r="Q309" s="21" t="str">
        <f>DAY(Table014[[#This Row],[NGÀY]])&amp;Table014[[#This Row],[TSG06]]&amp;Table014[[#This Row],[MÃ FAST]]</f>
        <v>15TSG06NL300062</v>
      </c>
      <c r="R309" s="21" t="str">
        <f>COUNTIF($Q$7:Q309,Q309)&amp;Q309</f>
        <v>115TSG06NL300062</v>
      </c>
      <c r="S309" s="44">
        <f>IFERROR(VLOOKUP(R309,Table1[[ct2]:[Số lượng]],13,0),0)</f>
        <v>0.2</v>
      </c>
      <c r="T309" s="45">
        <f>IFERROR(VLOOKUP(R309,Table1[[ct2]:[Giá]],14,0),Table014[[#This Row],[ĐƠN GIÁ]])</f>
        <v>65000</v>
      </c>
      <c r="U309" s="45">
        <f t="shared" si="18"/>
        <v>13000</v>
      </c>
      <c r="V309" s="32">
        <f t="shared" si="19"/>
        <v>0</v>
      </c>
      <c r="W309" s="45">
        <f>Table014[[#This Row],[THÀNH TIỀN FAST]]-Table014[[#This Row],[THÀNH TIỀN]]</f>
        <v>0</v>
      </c>
      <c r="X309" s="46" t="b">
        <f>Table014[[#This Row],[ĐG FAST]]=Table014[[#This Row],[ĐƠN GIÁ]]</f>
        <v>1</v>
      </c>
      <c r="Y309" s="47" t="b">
        <f>Table014[[#This Row],[THÀNH TIỀN FAST]]=Table014[[#This Row],[THÀNH TIỀN]]</f>
        <v>1</v>
      </c>
      <c r="Z309" s="48"/>
    </row>
    <row r="310" spans="1:26" x14ac:dyDescent="0.2">
      <c r="A310" s="50"/>
      <c r="B310" s="2" t="s">
        <v>368</v>
      </c>
      <c r="C310" s="50"/>
      <c r="D310" s="2" t="s">
        <v>518</v>
      </c>
      <c r="E310" s="50"/>
      <c r="F310" s="50"/>
      <c r="G310" s="50"/>
      <c r="H310" s="50"/>
      <c r="I310" s="2" t="s">
        <v>33</v>
      </c>
      <c r="J310" s="2" t="s">
        <v>17</v>
      </c>
      <c r="K310" s="3">
        <v>4</v>
      </c>
      <c r="L310" s="4">
        <v>22000</v>
      </c>
      <c r="M310" s="4">
        <f t="shared" si="16"/>
        <v>88000</v>
      </c>
      <c r="N310" s="21" t="str">
        <f>VLOOKUP(I310,'MÃ '!$A$2:$E$1048576,4,0)</f>
        <v>NL300084</v>
      </c>
      <c r="O310" s="21" t="str">
        <f>VLOOKUP(I310,'MÃ '!$A$2:$E$1048576,5,0)</f>
        <v>Mồng tơi nhặt</v>
      </c>
      <c r="P310" s="21" t="str">
        <f t="shared" si="17"/>
        <v>TSG06</v>
      </c>
      <c r="Q310" s="21" t="str">
        <f>DAY(Table014[[#This Row],[NGÀY]])&amp;Table014[[#This Row],[TSG06]]&amp;Table014[[#This Row],[MÃ FAST]]</f>
        <v>15TSG06NL300084</v>
      </c>
      <c r="R310" s="21" t="str">
        <f>COUNTIF($Q$7:Q310,Q310)&amp;Q310</f>
        <v>115TSG06NL300084</v>
      </c>
      <c r="S310" s="44">
        <f>IFERROR(VLOOKUP(R310,Table1[[ct2]:[Số lượng]],13,0),0)</f>
        <v>4</v>
      </c>
      <c r="T310" s="45">
        <f>IFERROR(VLOOKUP(R310,Table1[[ct2]:[Giá]],14,0),Table014[[#This Row],[ĐƠN GIÁ]])</f>
        <v>22000</v>
      </c>
      <c r="U310" s="45">
        <f t="shared" si="18"/>
        <v>88000</v>
      </c>
      <c r="V310" s="32">
        <f t="shared" si="19"/>
        <v>0</v>
      </c>
      <c r="W310" s="45">
        <f>Table014[[#This Row],[THÀNH TIỀN FAST]]-Table014[[#This Row],[THÀNH TIỀN]]</f>
        <v>0</v>
      </c>
      <c r="X310" s="46" t="b">
        <f>Table014[[#This Row],[ĐG FAST]]=Table014[[#This Row],[ĐƠN GIÁ]]</f>
        <v>1</v>
      </c>
      <c r="Y310" s="47" t="b">
        <f>Table014[[#This Row],[THÀNH TIỀN FAST]]=Table014[[#This Row],[THÀNH TIỀN]]</f>
        <v>1</v>
      </c>
      <c r="Z310" s="48"/>
    </row>
    <row r="311" spans="1:26" x14ac:dyDescent="0.2">
      <c r="A311" s="50"/>
      <c r="B311" s="2" t="s">
        <v>368</v>
      </c>
      <c r="C311" s="50"/>
      <c r="D311" s="2" t="s">
        <v>518</v>
      </c>
      <c r="E311" s="50"/>
      <c r="F311" s="50"/>
      <c r="G311" s="50"/>
      <c r="H311" s="50"/>
      <c r="I311" s="2" t="s">
        <v>34</v>
      </c>
      <c r="J311" s="2" t="s">
        <v>17</v>
      </c>
      <c r="K311" s="3">
        <v>2</v>
      </c>
      <c r="L311" s="4">
        <v>145000</v>
      </c>
      <c r="M311" s="4">
        <f t="shared" si="16"/>
        <v>290000</v>
      </c>
      <c r="N311" s="21" t="str">
        <f>VLOOKUP(I311,'MÃ '!$A$2:$E$1048576,4,0)</f>
        <v>NL300090</v>
      </c>
      <c r="O311" s="21" t="str">
        <f>VLOOKUP(I311,'MÃ '!$A$2:$E$1048576,5,0)</f>
        <v>Nấm đông cô tươi</v>
      </c>
      <c r="P311" s="21" t="str">
        <f t="shared" si="17"/>
        <v>TSG06</v>
      </c>
      <c r="Q311" s="21" t="str">
        <f>DAY(Table014[[#This Row],[NGÀY]])&amp;Table014[[#This Row],[TSG06]]&amp;Table014[[#This Row],[MÃ FAST]]</f>
        <v>15TSG06NL300090</v>
      </c>
      <c r="R311" s="21" t="str">
        <f>COUNTIF($Q$7:Q311,Q311)&amp;Q311</f>
        <v>115TSG06NL300090</v>
      </c>
      <c r="S311" s="44">
        <f>IFERROR(VLOOKUP(R311,Table1[[ct2]:[Số lượng]],13,0),0)</f>
        <v>2</v>
      </c>
      <c r="T311" s="45">
        <f>IFERROR(VLOOKUP(R311,Table1[[ct2]:[Giá]],14,0),Table014[[#This Row],[ĐƠN GIÁ]])</f>
        <v>145000</v>
      </c>
      <c r="U311" s="45">
        <f t="shared" si="18"/>
        <v>290000</v>
      </c>
      <c r="V311" s="32">
        <f t="shared" si="19"/>
        <v>0</v>
      </c>
      <c r="W311" s="45">
        <f>Table014[[#This Row],[THÀNH TIỀN FAST]]-Table014[[#This Row],[THÀNH TIỀN]]</f>
        <v>0</v>
      </c>
      <c r="X311" s="46" t="b">
        <f>Table014[[#This Row],[ĐG FAST]]=Table014[[#This Row],[ĐƠN GIÁ]]</f>
        <v>1</v>
      </c>
      <c r="Y311" s="47" t="b">
        <f>Table014[[#This Row],[THÀNH TIỀN FAST]]=Table014[[#This Row],[THÀNH TIỀN]]</f>
        <v>1</v>
      </c>
      <c r="Z311" s="48"/>
    </row>
    <row r="312" spans="1:26" x14ac:dyDescent="0.2">
      <c r="A312" s="50"/>
      <c r="B312" s="2" t="s">
        <v>368</v>
      </c>
      <c r="C312" s="50"/>
      <c r="D312" s="2" t="s">
        <v>518</v>
      </c>
      <c r="E312" s="50"/>
      <c r="F312" s="50"/>
      <c r="G312" s="50"/>
      <c r="H312" s="50"/>
      <c r="I312" s="2" t="s">
        <v>35</v>
      </c>
      <c r="J312" s="2" t="s">
        <v>17</v>
      </c>
      <c r="K312" s="3">
        <v>4</v>
      </c>
      <c r="L312" s="4">
        <v>47000</v>
      </c>
      <c r="M312" s="4">
        <f t="shared" si="16"/>
        <v>188000</v>
      </c>
      <c r="N312" s="21" t="str">
        <f>VLOOKUP(I312,'MÃ '!$A$2:$E$1048576,4,0)</f>
        <v>NL300091</v>
      </c>
      <c r="O312" s="21" t="str">
        <f>VLOOKUP(I312,'MÃ '!$A$2:$E$1048576,5,0)</f>
        <v>Nấm đùi gà</v>
      </c>
      <c r="P312" s="21" t="str">
        <f t="shared" si="17"/>
        <v>TSG06</v>
      </c>
      <c r="Q312" s="21" t="str">
        <f>DAY(Table014[[#This Row],[NGÀY]])&amp;Table014[[#This Row],[TSG06]]&amp;Table014[[#This Row],[MÃ FAST]]</f>
        <v>15TSG06NL300091</v>
      </c>
      <c r="R312" s="21" t="str">
        <f>COUNTIF($Q$7:Q312,Q312)&amp;Q312</f>
        <v>115TSG06NL300091</v>
      </c>
      <c r="S312" s="44">
        <f>IFERROR(VLOOKUP(R312,Table1[[ct2]:[Số lượng]],13,0),0)</f>
        <v>4</v>
      </c>
      <c r="T312" s="45">
        <f>IFERROR(VLOOKUP(R312,Table1[[ct2]:[Giá]],14,0),Table014[[#This Row],[ĐƠN GIÁ]])</f>
        <v>47000</v>
      </c>
      <c r="U312" s="45">
        <f t="shared" si="18"/>
        <v>188000</v>
      </c>
      <c r="V312" s="32">
        <f t="shared" si="19"/>
        <v>0</v>
      </c>
      <c r="W312" s="45">
        <f>Table014[[#This Row],[THÀNH TIỀN FAST]]-Table014[[#This Row],[THÀNH TIỀN]]</f>
        <v>0</v>
      </c>
      <c r="X312" s="46" t="b">
        <f>Table014[[#This Row],[ĐG FAST]]=Table014[[#This Row],[ĐƠN GIÁ]]</f>
        <v>1</v>
      </c>
      <c r="Y312" s="47" t="b">
        <f>Table014[[#This Row],[THÀNH TIỀN FAST]]=Table014[[#This Row],[THÀNH TIỀN]]</f>
        <v>1</v>
      </c>
      <c r="Z312" s="48"/>
    </row>
    <row r="313" spans="1:26" x14ac:dyDescent="0.2">
      <c r="A313" s="50"/>
      <c r="B313" s="2" t="s">
        <v>368</v>
      </c>
      <c r="C313" s="50"/>
      <c r="D313" s="2" t="s">
        <v>518</v>
      </c>
      <c r="E313" s="50"/>
      <c r="F313" s="50"/>
      <c r="G313" s="50"/>
      <c r="H313" s="50"/>
      <c r="I313" s="2" t="s">
        <v>46</v>
      </c>
      <c r="J313" s="2" t="s">
        <v>17</v>
      </c>
      <c r="K313" s="3">
        <v>0.5</v>
      </c>
      <c r="L313" s="4">
        <v>80000</v>
      </c>
      <c r="M313" s="4">
        <f t="shared" si="16"/>
        <v>40000</v>
      </c>
      <c r="N313" s="21" t="str">
        <f>VLOOKUP(I313,'MÃ '!$A$2:$E$1048576,4,0)</f>
        <v>NL300094</v>
      </c>
      <c r="O313" s="21" t="str">
        <f>VLOOKUP(I313,'MÃ '!$A$2:$E$1048576,5,0)</f>
        <v>Nấm hải sản</v>
      </c>
      <c r="P313" s="21" t="str">
        <f t="shared" si="17"/>
        <v>TSG06</v>
      </c>
      <c r="Q313" s="21" t="str">
        <f>DAY(Table014[[#This Row],[NGÀY]])&amp;Table014[[#This Row],[TSG06]]&amp;Table014[[#This Row],[MÃ FAST]]</f>
        <v>15TSG06NL300094</v>
      </c>
      <c r="R313" s="21" t="str">
        <f>COUNTIF($Q$7:Q313,Q313)&amp;Q313</f>
        <v>115TSG06NL300094</v>
      </c>
      <c r="S313" s="44">
        <f>IFERROR(VLOOKUP(R313,Table1[[ct2]:[Số lượng]],13,0),0)</f>
        <v>0.5</v>
      </c>
      <c r="T313" s="45">
        <f>IFERROR(VLOOKUP(R313,Table1[[ct2]:[Giá]],14,0),Table014[[#This Row],[ĐƠN GIÁ]])</f>
        <v>80000</v>
      </c>
      <c r="U313" s="45">
        <f t="shared" si="18"/>
        <v>40000</v>
      </c>
      <c r="V313" s="32">
        <f t="shared" si="19"/>
        <v>0</v>
      </c>
      <c r="W313" s="45">
        <f>Table014[[#This Row],[THÀNH TIỀN FAST]]-Table014[[#This Row],[THÀNH TIỀN]]</f>
        <v>0</v>
      </c>
      <c r="X313" s="46" t="b">
        <f>Table014[[#This Row],[ĐG FAST]]=Table014[[#This Row],[ĐƠN GIÁ]]</f>
        <v>1</v>
      </c>
      <c r="Y313" s="47" t="b">
        <f>Table014[[#This Row],[THÀNH TIỀN FAST]]=Table014[[#This Row],[THÀNH TIỀN]]</f>
        <v>1</v>
      </c>
      <c r="Z313" s="48"/>
    </row>
    <row r="314" spans="1:26" x14ac:dyDescent="0.2">
      <c r="A314" s="50"/>
      <c r="B314" s="2" t="s">
        <v>368</v>
      </c>
      <c r="C314" s="50"/>
      <c r="D314" s="2" t="s">
        <v>518</v>
      </c>
      <c r="E314" s="50"/>
      <c r="F314" s="50"/>
      <c r="G314" s="50"/>
      <c r="H314" s="50"/>
      <c r="I314" s="2" t="s">
        <v>50</v>
      </c>
      <c r="J314" s="2" t="s">
        <v>17</v>
      </c>
      <c r="K314" s="3">
        <v>1</v>
      </c>
      <c r="L314" s="4">
        <v>45000</v>
      </c>
      <c r="M314" s="4">
        <f t="shared" si="16"/>
        <v>45000</v>
      </c>
      <c r="N314" s="21" t="str">
        <f>VLOOKUP(I314,'MÃ '!$A$2:$E$1048576,4,0)</f>
        <v>NL300096</v>
      </c>
      <c r="O314" s="21" t="str">
        <f>VLOOKUP(I314,'MÃ '!$A$2:$E$1048576,5,0)</f>
        <v>Nấm kim châm tươi</v>
      </c>
      <c r="P314" s="21" t="str">
        <f t="shared" si="17"/>
        <v>TSG06</v>
      </c>
      <c r="Q314" s="21" t="str">
        <f>DAY(Table014[[#This Row],[NGÀY]])&amp;Table014[[#This Row],[TSG06]]&amp;Table014[[#This Row],[MÃ FAST]]</f>
        <v>15TSG06NL300096</v>
      </c>
      <c r="R314" s="21" t="str">
        <f>COUNTIF($Q$7:Q314,Q314)&amp;Q314</f>
        <v>115TSG06NL300096</v>
      </c>
      <c r="S314" s="44">
        <f>IFERROR(VLOOKUP(R314,Table1[[ct2]:[Số lượng]],13,0),0)</f>
        <v>1</v>
      </c>
      <c r="T314" s="45">
        <f>IFERROR(VLOOKUP(R314,Table1[[ct2]:[Giá]],14,0),Table014[[#This Row],[ĐƠN GIÁ]])</f>
        <v>45000</v>
      </c>
      <c r="U314" s="45">
        <f t="shared" si="18"/>
        <v>45000</v>
      </c>
      <c r="V314" s="32">
        <f t="shared" si="19"/>
        <v>0</v>
      </c>
      <c r="W314" s="45">
        <f>Table014[[#This Row],[THÀNH TIỀN FAST]]-Table014[[#This Row],[THÀNH TIỀN]]</f>
        <v>0</v>
      </c>
      <c r="X314" s="46" t="b">
        <f>Table014[[#This Row],[ĐG FAST]]=Table014[[#This Row],[ĐƠN GIÁ]]</f>
        <v>1</v>
      </c>
      <c r="Y314" s="47" t="b">
        <f>Table014[[#This Row],[THÀNH TIỀN FAST]]=Table014[[#This Row],[THÀNH TIỀN]]</f>
        <v>1</v>
      </c>
      <c r="Z314" s="48"/>
    </row>
    <row r="315" spans="1:26" x14ac:dyDescent="0.2">
      <c r="A315" s="50"/>
      <c r="B315" s="2" t="s">
        <v>368</v>
      </c>
      <c r="C315" s="50"/>
      <c r="D315" s="2" t="s">
        <v>518</v>
      </c>
      <c r="E315" s="50"/>
      <c r="F315" s="50"/>
      <c r="G315" s="50"/>
      <c r="H315" s="50"/>
      <c r="I315" s="2" t="s">
        <v>38</v>
      </c>
      <c r="J315" s="2" t="s">
        <v>17</v>
      </c>
      <c r="K315" s="3">
        <v>3</v>
      </c>
      <c r="L315" s="4">
        <v>95000</v>
      </c>
      <c r="M315" s="4">
        <f t="shared" si="16"/>
        <v>285000</v>
      </c>
      <c r="N315" s="21" t="str">
        <f>VLOOKUP(I315,'MÃ '!$A$2:$E$1048576,4,0)</f>
        <v>NL300098</v>
      </c>
      <c r="O315" s="21" t="str">
        <f>VLOOKUP(I315,'MÃ '!$A$2:$E$1048576,5,0)</f>
        <v>Nấm Linh Chi trắng</v>
      </c>
      <c r="P315" s="21" t="str">
        <f t="shared" si="17"/>
        <v>TSG06</v>
      </c>
      <c r="Q315" s="21" t="str">
        <f>DAY(Table014[[#This Row],[NGÀY]])&amp;Table014[[#This Row],[TSG06]]&amp;Table014[[#This Row],[MÃ FAST]]</f>
        <v>15TSG06NL300098</v>
      </c>
      <c r="R315" s="21" t="str">
        <f>COUNTIF($Q$7:Q315,Q315)&amp;Q315</f>
        <v>115TSG06NL300098</v>
      </c>
      <c r="S315" s="44">
        <f>IFERROR(VLOOKUP(R315,Table1[[ct2]:[Số lượng]],13,0),0)</f>
        <v>3</v>
      </c>
      <c r="T315" s="45">
        <f>IFERROR(VLOOKUP(R315,Table1[[ct2]:[Giá]],14,0),Table014[[#This Row],[ĐƠN GIÁ]])</f>
        <v>95000</v>
      </c>
      <c r="U315" s="45">
        <f t="shared" si="18"/>
        <v>285000</v>
      </c>
      <c r="V315" s="32">
        <f t="shared" si="19"/>
        <v>0</v>
      </c>
      <c r="W315" s="45">
        <f>Table014[[#This Row],[THÀNH TIỀN FAST]]-Table014[[#This Row],[THÀNH TIỀN]]</f>
        <v>0</v>
      </c>
      <c r="X315" s="46" t="b">
        <f>Table014[[#This Row],[ĐG FAST]]=Table014[[#This Row],[ĐƠN GIÁ]]</f>
        <v>1</v>
      </c>
      <c r="Y315" s="47" t="b">
        <f>Table014[[#This Row],[THÀNH TIỀN FAST]]=Table014[[#This Row],[THÀNH TIỀN]]</f>
        <v>1</v>
      </c>
      <c r="Z315" s="48"/>
    </row>
    <row r="316" spans="1:26" x14ac:dyDescent="0.2">
      <c r="A316" s="50"/>
      <c r="B316" s="2" t="s">
        <v>368</v>
      </c>
      <c r="C316" s="50"/>
      <c r="D316" s="2" t="s">
        <v>518</v>
      </c>
      <c r="E316" s="50"/>
      <c r="F316" s="50"/>
      <c r="G316" s="50"/>
      <c r="H316" s="50"/>
      <c r="I316" s="2" t="s">
        <v>39</v>
      </c>
      <c r="J316" s="2" t="s">
        <v>17</v>
      </c>
      <c r="K316" s="3">
        <v>2</v>
      </c>
      <c r="L316" s="4">
        <v>45000</v>
      </c>
      <c r="M316" s="4">
        <f t="shared" si="16"/>
        <v>90000</v>
      </c>
      <c r="N316" s="21" t="str">
        <f>VLOOKUP(I316,'MÃ '!$A$2:$E$1048576,4,0)</f>
        <v>NL300085</v>
      </c>
      <c r="O316" s="21" t="str">
        <f>VLOOKUP(I316,'MÃ '!$A$2:$E$1048576,5,0)</f>
        <v>Mùi ta ( Ngò rí )</v>
      </c>
      <c r="P316" s="21" t="str">
        <f t="shared" si="17"/>
        <v>TSG06</v>
      </c>
      <c r="Q316" s="21" t="str">
        <f>DAY(Table014[[#This Row],[NGÀY]])&amp;Table014[[#This Row],[TSG06]]&amp;Table014[[#This Row],[MÃ FAST]]</f>
        <v>15TSG06NL300085</v>
      </c>
      <c r="R316" s="21" t="str">
        <f>COUNTIF($Q$7:Q316,Q316)&amp;Q316</f>
        <v>115TSG06NL300085</v>
      </c>
      <c r="S316" s="44">
        <f>IFERROR(VLOOKUP(R316,Table1[[ct2]:[Số lượng]],13,0),0)</f>
        <v>2</v>
      </c>
      <c r="T316" s="45">
        <f>IFERROR(VLOOKUP(R316,Table1[[ct2]:[Giá]],14,0),Table014[[#This Row],[ĐƠN GIÁ]])</f>
        <v>45000</v>
      </c>
      <c r="U316" s="45">
        <f t="shared" si="18"/>
        <v>90000</v>
      </c>
      <c r="V316" s="32">
        <f t="shared" si="19"/>
        <v>0</v>
      </c>
      <c r="W316" s="45">
        <f>Table014[[#This Row],[THÀNH TIỀN FAST]]-Table014[[#This Row],[THÀNH TIỀN]]</f>
        <v>0</v>
      </c>
      <c r="X316" s="46" t="b">
        <f>Table014[[#This Row],[ĐG FAST]]=Table014[[#This Row],[ĐƠN GIÁ]]</f>
        <v>1</v>
      </c>
      <c r="Y316" s="47" t="b">
        <f>Table014[[#This Row],[THÀNH TIỀN FAST]]=Table014[[#This Row],[THÀNH TIỀN]]</f>
        <v>1</v>
      </c>
      <c r="Z316" s="48"/>
    </row>
    <row r="317" spans="1:26" x14ac:dyDescent="0.2">
      <c r="A317" s="50"/>
      <c r="B317" s="2" t="s">
        <v>368</v>
      </c>
      <c r="C317" s="50"/>
      <c r="D317" s="2" t="s">
        <v>518</v>
      </c>
      <c r="E317" s="50"/>
      <c r="F317" s="50"/>
      <c r="G317" s="50"/>
      <c r="H317" s="50"/>
      <c r="I317" s="2" t="s">
        <v>47</v>
      </c>
      <c r="J317" s="2" t="s">
        <v>17</v>
      </c>
      <c r="K317" s="3">
        <v>0.2</v>
      </c>
      <c r="L317" s="4">
        <v>70000</v>
      </c>
      <c r="M317" s="4">
        <f t="shared" si="16"/>
        <v>14000</v>
      </c>
      <c r="N317" s="21" t="str">
        <f>VLOOKUP(I317,'MÃ '!$A$2:$E$1048576,4,0)</f>
        <v>NL300126</v>
      </c>
      <c r="O317" s="21" t="str">
        <f>VLOOKUP(I317,'MÃ '!$A$2:$E$1048576,5,0)</f>
        <v>Rau mùi tây</v>
      </c>
      <c r="P317" s="21" t="str">
        <f t="shared" si="17"/>
        <v>TSG06</v>
      </c>
      <c r="Q317" s="21" t="str">
        <f>DAY(Table014[[#This Row],[NGÀY]])&amp;Table014[[#This Row],[TSG06]]&amp;Table014[[#This Row],[MÃ FAST]]</f>
        <v>15TSG06NL300126</v>
      </c>
      <c r="R317" s="21" t="str">
        <f>COUNTIF($Q$7:Q317,Q317)&amp;Q317</f>
        <v>115TSG06NL300126</v>
      </c>
      <c r="S317" s="44">
        <f>IFERROR(VLOOKUP(R317,Table1[[ct2]:[Số lượng]],13,0),0)</f>
        <v>0.2</v>
      </c>
      <c r="T317" s="45">
        <f>IFERROR(VLOOKUP(R317,Table1[[ct2]:[Giá]],14,0),Table014[[#This Row],[ĐƠN GIÁ]])</f>
        <v>70000</v>
      </c>
      <c r="U317" s="45">
        <f t="shared" si="18"/>
        <v>14000</v>
      </c>
      <c r="V317" s="32">
        <f t="shared" si="19"/>
        <v>0</v>
      </c>
      <c r="W317" s="45">
        <f>Table014[[#This Row],[THÀNH TIỀN FAST]]-Table014[[#This Row],[THÀNH TIỀN]]</f>
        <v>0</v>
      </c>
      <c r="X317" s="46" t="b">
        <f>Table014[[#This Row],[ĐG FAST]]=Table014[[#This Row],[ĐƠN GIÁ]]</f>
        <v>1</v>
      </c>
      <c r="Y317" s="47" t="b">
        <f>Table014[[#This Row],[THÀNH TIỀN FAST]]=Table014[[#This Row],[THÀNH TIỀN]]</f>
        <v>1</v>
      </c>
      <c r="Z317" s="48"/>
    </row>
    <row r="318" spans="1:26" x14ac:dyDescent="0.2">
      <c r="A318" s="50"/>
      <c r="B318" s="2" t="s">
        <v>368</v>
      </c>
      <c r="C318" s="50"/>
      <c r="D318" s="2" t="s">
        <v>518</v>
      </c>
      <c r="E318" s="50"/>
      <c r="F318" s="50"/>
      <c r="G318" s="50"/>
      <c r="H318" s="50"/>
      <c r="I318" s="2" t="s">
        <v>40</v>
      </c>
      <c r="J318" s="2" t="s">
        <v>17</v>
      </c>
      <c r="K318" s="3">
        <v>1</v>
      </c>
      <c r="L318" s="4">
        <v>145000</v>
      </c>
      <c r="M318" s="4">
        <f t="shared" si="16"/>
        <v>145000</v>
      </c>
      <c r="N318" s="21" t="str">
        <f>VLOOKUP(I318,'MÃ '!$A$2:$E$1048576,4,0)</f>
        <v>NL300113</v>
      </c>
      <c r="O318" s="21" t="str">
        <f>VLOOKUP(I318,'MÃ '!$A$2:$E$1048576,5,0)</f>
        <v>Ớt hiểm đỏ</v>
      </c>
      <c r="P318" s="21" t="str">
        <f t="shared" si="17"/>
        <v>TSG06</v>
      </c>
      <c r="Q318" s="21" t="str">
        <f>DAY(Table014[[#This Row],[NGÀY]])&amp;Table014[[#This Row],[TSG06]]&amp;Table014[[#This Row],[MÃ FAST]]</f>
        <v>15TSG06NL300113</v>
      </c>
      <c r="R318" s="21" t="str">
        <f>COUNTIF($Q$7:Q318,Q318)&amp;Q318</f>
        <v>115TSG06NL300113</v>
      </c>
      <c r="S318" s="44">
        <f>IFERROR(VLOOKUP(R318,Table1[[ct2]:[Số lượng]],13,0),0)</f>
        <v>1</v>
      </c>
      <c r="T318" s="45">
        <f>IFERROR(VLOOKUP(R318,Table1[[ct2]:[Giá]],14,0),Table014[[#This Row],[ĐƠN GIÁ]])</f>
        <v>145000</v>
      </c>
      <c r="U318" s="45">
        <f t="shared" si="18"/>
        <v>145000</v>
      </c>
      <c r="V318" s="32">
        <f t="shared" si="19"/>
        <v>0</v>
      </c>
      <c r="W318" s="45">
        <f>Table014[[#This Row],[THÀNH TIỀN FAST]]-Table014[[#This Row],[THÀNH TIỀN]]</f>
        <v>0</v>
      </c>
      <c r="X318" s="46" t="b">
        <f>Table014[[#This Row],[ĐG FAST]]=Table014[[#This Row],[ĐƠN GIÁ]]</f>
        <v>1</v>
      </c>
      <c r="Y318" s="47" t="b">
        <f>Table014[[#This Row],[THÀNH TIỀN FAST]]=Table014[[#This Row],[THÀNH TIỀN]]</f>
        <v>1</v>
      </c>
      <c r="Z318" s="48"/>
    </row>
    <row r="319" spans="1:26" x14ac:dyDescent="0.2">
      <c r="A319" s="50"/>
      <c r="B319" s="2" t="s">
        <v>368</v>
      </c>
      <c r="C319" s="50"/>
      <c r="D319" s="2" t="s">
        <v>518</v>
      </c>
      <c r="E319" s="50"/>
      <c r="F319" s="50"/>
      <c r="G319" s="50"/>
      <c r="H319" s="50"/>
      <c r="I319" s="2" t="s">
        <v>41</v>
      </c>
      <c r="J319" s="2" t="s">
        <v>17</v>
      </c>
      <c r="K319" s="3">
        <v>5</v>
      </c>
      <c r="L319" s="4">
        <v>21000</v>
      </c>
      <c r="M319" s="4">
        <f t="shared" si="16"/>
        <v>105000</v>
      </c>
      <c r="N319" s="21" t="str">
        <f>VLOOKUP(I319,'MÃ '!$A$2:$E$1048576,4,0)</f>
        <v>NL300119</v>
      </c>
      <c r="O319" s="21" t="str">
        <f>VLOOKUP(I319,'MÃ '!$A$2:$E$1048576,5,0)</f>
        <v>Quất ( Tắc trái )</v>
      </c>
      <c r="P319" s="21" t="str">
        <f t="shared" si="17"/>
        <v>TSG06</v>
      </c>
      <c r="Q319" s="21" t="str">
        <f>DAY(Table014[[#This Row],[NGÀY]])&amp;Table014[[#This Row],[TSG06]]&amp;Table014[[#This Row],[MÃ FAST]]</f>
        <v>15TSG06NL300119</v>
      </c>
      <c r="R319" s="21" t="str">
        <f>COUNTIF($Q$7:Q319,Q319)&amp;Q319</f>
        <v>115TSG06NL300119</v>
      </c>
      <c r="S319" s="44">
        <f>IFERROR(VLOOKUP(R319,Table1[[ct2]:[Số lượng]],13,0),0)</f>
        <v>5</v>
      </c>
      <c r="T319" s="45">
        <f>IFERROR(VLOOKUP(R319,Table1[[ct2]:[Giá]],14,0),Table014[[#This Row],[ĐƠN GIÁ]])</f>
        <v>21000</v>
      </c>
      <c r="U319" s="45">
        <f t="shared" si="18"/>
        <v>105000</v>
      </c>
      <c r="V319" s="32">
        <f t="shared" si="19"/>
        <v>0</v>
      </c>
      <c r="W319" s="45">
        <f>Table014[[#This Row],[THÀNH TIỀN FAST]]-Table014[[#This Row],[THÀNH TIỀN]]</f>
        <v>0</v>
      </c>
      <c r="X319" s="46" t="b">
        <f>Table014[[#This Row],[ĐG FAST]]=Table014[[#This Row],[ĐƠN GIÁ]]</f>
        <v>1</v>
      </c>
      <c r="Y319" s="47" t="b">
        <f>Table014[[#This Row],[THÀNH TIỀN FAST]]=Table014[[#This Row],[THÀNH TIỀN]]</f>
        <v>1</v>
      </c>
      <c r="Z319" s="48"/>
    </row>
    <row r="320" spans="1:26" x14ac:dyDescent="0.2">
      <c r="A320" s="50"/>
      <c r="B320" s="2" t="s">
        <v>368</v>
      </c>
      <c r="C320" s="50"/>
      <c r="D320" s="2" t="s">
        <v>518</v>
      </c>
      <c r="E320" s="50"/>
      <c r="F320" s="50"/>
      <c r="G320" s="50"/>
      <c r="H320" s="50"/>
      <c r="I320" s="2" t="s">
        <v>42</v>
      </c>
      <c r="J320" s="2" t="s">
        <v>17</v>
      </c>
      <c r="K320" s="3">
        <v>3</v>
      </c>
      <c r="L320" s="4">
        <v>38000</v>
      </c>
      <c r="M320" s="4">
        <f t="shared" si="16"/>
        <v>114000</v>
      </c>
      <c r="N320" s="21" t="str">
        <f>VLOOKUP(I320,'MÃ '!$A$2:$E$1048576,4,0)</f>
        <v>NL300018</v>
      </c>
      <c r="O320" s="21" t="str">
        <f>VLOOKUP(I320,'MÃ '!$A$2:$E$1048576,5,0)</f>
        <v>Cải cúc</v>
      </c>
      <c r="P320" s="21" t="str">
        <f t="shared" si="17"/>
        <v>TSG06</v>
      </c>
      <c r="Q320" s="21" t="str">
        <f>DAY(Table014[[#This Row],[NGÀY]])&amp;Table014[[#This Row],[TSG06]]&amp;Table014[[#This Row],[MÃ FAST]]</f>
        <v>15TSG06NL300018</v>
      </c>
      <c r="R320" s="21" t="str">
        <f>COUNTIF($Q$7:Q320,Q320)&amp;Q320</f>
        <v>115TSG06NL300018</v>
      </c>
      <c r="S320" s="44">
        <f>IFERROR(VLOOKUP(R320,Table1[[ct2]:[Số lượng]],13,0),0)</f>
        <v>3</v>
      </c>
      <c r="T320" s="45">
        <f>IFERROR(VLOOKUP(R320,Table1[[ct2]:[Giá]],14,0),Table014[[#This Row],[ĐƠN GIÁ]])</f>
        <v>38000</v>
      </c>
      <c r="U320" s="45">
        <f t="shared" si="18"/>
        <v>114000</v>
      </c>
      <c r="V320" s="32">
        <f t="shared" si="19"/>
        <v>0</v>
      </c>
      <c r="W320" s="45">
        <f>Table014[[#This Row],[THÀNH TIỀN FAST]]-Table014[[#This Row],[THÀNH TIỀN]]</f>
        <v>0</v>
      </c>
      <c r="X320" s="46" t="b">
        <f>Table014[[#This Row],[ĐG FAST]]=Table014[[#This Row],[ĐƠN GIÁ]]</f>
        <v>1</v>
      </c>
      <c r="Y320" s="47" t="b">
        <f>Table014[[#This Row],[THÀNH TIỀN FAST]]=Table014[[#This Row],[THÀNH TIỀN]]</f>
        <v>1</v>
      </c>
      <c r="Z320" s="48"/>
    </row>
    <row r="321" spans="1:26" x14ac:dyDescent="0.2">
      <c r="A321" s="50"/>
      <c r="B321" s="2" t="s">
        <v>368</v>
      </c>
      <c r="C321" s="50"/>
      <c r="D321" s="2" t="s">
        <v>518</v>
      </c>
      <c r="E321" s="50"/>
      <c r="F321" s="50"/>
      <c r="G321" s="50"/>
      <c r="H321" s="50"/>
      <c r="I321" s="2" t="s">
        <v>43</v>
      </c>
      <c r="J321" s="2" t="s">
        <v>17</v>
      </c>
      <c r="K321" s="3">
        <v>1.5</v>
      </c>
      <c r="L321" s="4">
        <v>50000</v>
      </c>
      <c r="M321" s="4">
        <f t="shared" si="16"/>
        <v>75000</v>
      </c>
      <c r="N321" s="21" t="str">
        <f>VLOOKUP(I321,'MÃ '!$A$2:$E$1048576,4,0)</f>
        <v>NL300142</v>
      </c>
      <c r="O321" s="21" t="str">
        <f>VLOOKUP(I321,'MÃ '!$A$2:$E$1048576,5,0)</f>
        <v>Tỏi bóc</v>
      </c>
      <c r="P321" s="21" t="str">
        <f t="shared" si="17"/>
        <v>TSG06</v>
      </c>
      <c r="Q321" s="21" t="str">
        <f>DAY(Table014[[#This Row],[NGÀY]])&amp;Table014[[#This Row],[TSG06]]&amp;Table014[[#This Row],[MÃ FAST]]</f>
        <v>15TSG06NL300142</v>
      </c>
      <c r="R321" s="21" t="str">
        <f>COUNTIF($Q$7:Q321,Q321)&amp;Q321</f>
        <v>115TSG06NL300142</v>
      </c>
      <c r="S321" s="44">
        <f>IFERROR(VLOOKUP(R321,Table1[[ct2]:[Số lượng]],13,0),0)</f>
        <v>1.5</v>
      </c>
      <c r="T321" s="45">
        <f>IFERROR(VLOOKUP(R321,Table1[[ct2]:[Giá]],14,0),Table014[[#This Row],[ĐƠN GIÁ]])</f>
        <v>50000</v>
      </c>
      <c r="U321" s="45">
        <f t="shared" si="18"/>
        <v>75000</v>
      </c>
      <c r="V321" s="32">
        <f t="shared" si="19"/>
        <v>0</v>
      </c>
      <c r="W321" s="45">
        <f>Table014[[#This Row],[THÀNH TIỀN FAST]]-Table014[[#This Row],[THÀNH TIỀN]]</f>
        <v>0</v>
      </c>
      <c r="X321" s="46" t="b">
        <f>Table014[[#This Row],[ĐG FAST]]=Table014[[#This Row],[ĐƠN GIÁ]]</f>
        <v>1</v>
      </c>
      <c r="Y321" s="47" t="b">
        <f>Table014[[#This Row],[THÀNH TIỀN FAST]]=Table014[[#This Row],[THÀNH TIỀN]]</f>
        <v>1</v>
      </c>
      <c r="Z321" s="48"/>
    </row>
    <row r="322" spans="1:26" x14ac:dyDescent="0.2">
      <c r="A322" s="50"/>
      <c r="B322" s="2" t="s">
        <v>368</v>
      </c>
      <c r="C322" s="50"/>
      <c r="D322" s="2" t="s">
        <v>518</v>
      </c>
      <c r="E322" s="50"/>
      <c r="F322" s="50"/>
      <c r="G322" s="50"/>
      <c r="H322" s="50"/>
      <c r="I322" s="2" t="s">
        <v>44</v>
      </c>
      <c r="J322" s="2" t="s">
        <v>17</v>
      </c>
      <c r="K322" s="3">
        <v>5</v>
      </c>
      <c r="L322" s="4">
        <v>62000</v>
      </c>
      <c r="M322" s="4">
        <f t="shared" si="16"/>
        <v>310000</v>
      </c>
      <c r="N322" s="21" t="str">
        <f>VLOOKUP(I322,'MÃ '!$A$2:$E$1048576,4,0)</f>
        <v>NL300147</v>
      </c>
      <c r="O322" s="21" t="str">
        <f>VLOOKUP(I322,'MÃ '!$A$2:$E$1048576,5,0)</f>
        <v>Xà lách Roman</v>
      </c>
      <c r="P322" s="21" t="str">
        <f t="shared" si="17"/>
        <v>TSG06</v>
      </c>
      <c r="Q322" s="21" t="str">
        <f>DAY(Table014[[#This Row],[NGÀY]])&amp;Table014[[#This Row],[TSG06]]&amp;Table014[[#This Row],[MÃ FAST]]</f>
        <v>15TSG06NL300147</v>
      </c>
      <c r="R322" s="21" t="str">
        <f>COUNTIF($Q$7:Q322,Q322)&amp;Q322</f>
        <v>115TSG06NL300147</v>
      </c>
      <c r="S322" s="44">
        <f>IFERROR(VLOOKUP(R322,Table1[[ct2]:[Số lượng]],13,0),0)</f>
        <v>5</v>
      </c>
      <c r="T322" s="45">
        <f>IFERROR(VLOOKUP(R322,Table1[[ct2]:[Giá]],14,0),Table014[[#This Row],[ĐƠN GIÁ]])</f>
        <v>62000</v>
      </c>
      <c r="U322" s="45">
        <f t="shared" si="18"/>
        <v>310000</v>
      </c>
      <c r="V322" s="32">
        <f t="shared" si="19"/>
        <v>0</v>
      </c>
      <c r="W322" s="45">
        <f>Table014[[#This Row],[THÀNH TIỀN FAST]]-Table014[[#This Row],[THÀNH TIỀN]]</f>
        <v>0</v>
      </c>
      <c r="X322" s="46" t="b">
        <f>Table014[[#This Row],[ĐG FAST]]=Table014[[#This Row],[ĐƠN GIÁ]]</f>
        <v>1</v>
      </c>
      <c r="Y322" s="47" t="b">
        <f>Table014[[#This Row],[THÀNH TIỀN FAST]]=Table014[[#This Row],[THÀNH TIỀN]]</f>
        <v>1</v>
      </c>
      <c r="Z322" s="48"/>
    </row>
    <row r="323" spans="1:26" x14ac:dyDescent="0.2">
      <c r="A323" s="50"/>
      <c r="B323" s="51"/>
      <c r="C323" s="50"/>
      <c r="D323" s="50"/>
      <c r="E323" s="50"/>
      <c r="F323" s="50"/>
      <c r="G323" s="50"/>
      <c r="H323" s="50"/>
      <c r="I323" s="50"/>
      <c r="J323" s="50"/>
      <c r="K323" s="52"/>
      <c r="L323" s="50"/>
      <c r="M323" s="53">
        <f t="shared" ref="M323:M327" si="20">K323*L323</f>
        <v>0</v>
      </c>
      <c r="N323" s="21" t="e">
        <f>VLOOKUP(I323,'MÃ '!$A$2:$E$1048576,4,0)</f>
        <v>#N/A</v>
      </c>
      <c r="O323" s="21" t="e">
        <f>VLOOKUP(I323,'MÃ '!$A$2:$E$1048576,5,0)</f>
        <v>#N/A</v>
      </c>
      <c r="P323" s="21" t="str">
        <f t="shared" si="17"/>
        <v>TSG06</v>
      </c>
      <c r="Q323" s="21" t="e">
        <f>DAY(Table014[[#This Row],[NGÀY]])&amp;Table014[[#This Row],[TSG06]]&amp;Table014[[#This Row],[MÃ FAST]]</f>
        <v>#N/A</v>
      </c>
      <c r="R323" s="21" t="e">
        <f>COUNTIF($Q$7:Q323,Q323)&amp;Q323</f>
        <v>#N/A</v>
      </c>
      <c r="S323" s="44">
        <f>IFERROR(VLOOKUP(R323,Table1[[ct2]:[Số lượng]],13,0),0)</f>
        <v>0</v>
      </c>
      <c r="T323" s="45">
        <f>IFERROR(VLOOKUP(R323,Table1[[ct2]:[Giá]],14,0),Table014[[#This Row],[ĐƠN GIÁ]])</f>
        <v>0</v>
      </c>
      <c r="U323" s="45">
        <f t="shared" si="18"/>
        <v>0</v>
      </c>
      <c r="V323" s="32">
        <f t="shared" si="19"/>
        <v>0</v>
      </c>
      <c r="W323" s="45">
        <f>Table014[[#This Row],[THÀNH TIỀN FAST]]-Table014[[#This Row],[THÀNH TIỀN]]</f>
        <v>0</v>
      </c>
      <c r="X323" s="46" t="b">
        <f>Table014[[#This Row],[ĐG FAST]]=Table014[[#This Row],[ĐƠN GIÁ]]</f>
        <v>1</v>
      </c>
      <c r="Y323" s="47" t="b">
        <f>Table014[[#This Row],[THÀNH TIỀN FAST]]=Table014[[#This Row],[THÀNH TIỀN]]</f>
        <v>1</v>
      </c>
      <c r="Z323" s="48"/>
    </row>
    <row r="324" spans="1:26" x14ac:dyDescent="0.2">
      <c r="A324" s="50"/>
      <c r="B324" s="51"/>
      <c r="C324" s="50"/>
      <c r="D324" s="50"/>
      <c r="E324" s="50"/>
      <c r="F324" s="50"/>
      <c r="G324" s="50"/>
      <c r="H324" s="50"/>
      <c r="I324" s="50"/>
      <c r="J324" s="50"/>
      <c r="K324" s="52"/>
      <c r="L324" s="50"/>
      <c r="M324" s="53">
        <f t="shared" si="20"/>
        <v>0</v>
      </c>
      <c r="N324" s="21" t="e">
        <f>VLOOKUP(I324,'MÃ '!$A$2:$E$1048576,4,0)</f>
        <v>#N/A</v>
      </c>
      <c r="O324" s="21" t="e">
        <f>VLOOKUP(I324,'MÃ '!$A$2:$E$1048576,5,0)</f>
        <v>#N/A</v>
      </c>
      <c r="P324" s="21" t="str">
        <f t="shared" si="17"/>
        <v>TSG06</v>
      </c>
      <c r="Q324" s="21" t="e">
        <f>DAY(Table014[[#This Row],[NGÀY]])&amp;Table014[[#This Row],[TSG06]]&amp;Table014[[#This Row],[MÃ FAST]]</f>
        <v>#N/A</v>
      </c>
      <c r="R324" s="21" t="e">
        <f>COUNTIF($Q$7:Q324,Q324)&amp;Q324</f>
        <v>#N/A</v>
      </c>
      <c r="S324" s="44">
        <f>IFERROR(VLOOKUP(R324,Table1[[ct2]:[Số lượng]],13,0),0)</f>
        <v>0</v>
      </c>
      <c r="T324" s="45">
        <f>IFERROR(VLOOKUP(R324,Table1[[ct2]:[Giá]],14,0),Table014[[#This Row],[ĐƠN GIÁ]])</f>
        <v>0</v>
      </c>
      <c r="U324" s="45">
        <f t="shared" si="18"/>
        <v>0</v>
      </c>
      <c r="V324" s="32">
        <f t="shared" si="19"/>
        <v>0</v>
      </c>
      <c r="W324" s="45">
        <f>Table014[[#This Row],[THÀNH TIỀN FAST]]-Table014[[#This Row],[THÀNH TIỀN]]</f>
        <v>0</v>
      </c>
      <c r="X324" s="46" t="b">
        <f>Table014[[#This Row],[ĐG FAST]]=Table014[[#This Row],[ĐƠN GIÁ]]</f>
        <v>1</v>
      </c>
      <c r="Y324" s="47" t="b">
        <f>Table014[[#This Row],[THÀNH TIỀN FAST]]=Table014[[#This Row],[THÀNH TIỀN]]</f>
        <v>1</v>
      </c>
      <c r="Z324" s="48"/>
    </row>
    <row r="325" spans="1:26" x14ac:dyDescent="0.2">
      <c r="A325" s="50"/>
      <c r="B325" s="51"/>
      <c r="C325" s="50"/>
      <c r="D325" s="50"/>
      <c r="E325" s="50"/>
      <c r="F325" s="50"/>
      <c r="G325" s="50"/>
      <c r="H325" s="50"/>
      <c r="I325" s="50"/>
      <c r="J325" s="50"/>
      <c r="K325" s="52"/>
      <c r="L325" s="50"/>
      <c r="M325" s="53">
        <f t="shared" si="20"/>
        <v>0</v>
      </c>
      <c r="N325" s="21" t="e">
        <f>VLOOKUP(I325,'MÃ '!$A$2:$E$1048576,4,0)</f>
        <v>#N/A</v>
      </c>
      <c r="O325" s="21" t="e">
        <f>VLOOKUP(I325,'MÃ '!$A$2:$E$1048576,5,0)</f>
        <v>#N/A</v>
      </c>
      <c r="P325" s="21" t="str">
        <f t="shared" si="17"/>
        <v>TSG06</v>
      </c>
      <c r="Q325" s="21" t="e">
        <f>DAY(Table014[[#This Row],[NGÀY]])&amp;Table014[[#This Row],[TSG06]]&amp;Table014[[#This Row],[MÃ FAST]]</f>
        <v>#N/A</v>
      </c>
      <c r="R325" s="21" t="e">
        <f>COUNTIF($Q$7:Q325,Q325)&amp;Q325</f>
        <v>#N/A</v>
      </c>
      <c r="S325" s="44">
        <f>IFERROR(VLOOKUP(R325,Table1[[ct2]:[Số lượng]],13,0),0)</f>
        <v>0</v>
      </c>
      <c r="T325" s="45">
        <f>IFERROR(VLOOKUP(R325,Table1[[ct2]:[Giá]],14,0),Table014[[#This Row],[ĐƠN GIÁ]])</f>
        <v>0</v>
      </c>
      <c r="U325" s="45">
        <f t="shared" si="18"/>
        <v>0</v>
      </c>
      <c r="V325" s="32">
        <f t="shared" si="19"/>
        <v>0</v>
      </c>
      <c r="W325" s="45">
        <f>Table014[[#This Row],[THÀNH TIỀN FAST]]-Table014[[#This Row],[THÀNH TIỀN]]</f>
        <v>0</v>
      </c>
      <c r="X325" s="46" t="b">
        <f>Table014[[#This Row],[ĐG FAST]]=Table014[[#This Row],[ĐƠN GIÁ]]</f>
        <v>1</v>
      </c>
      <c r="Y325" s="47" t="b">
        <f>Table014[[#This Row],[THÀNH TIỀN FAST]]=Table014[[#This Row],[THÀNH TIỀN]]</f>
        <v>1</v>
      </c>
      <c r="Z325" s="48"/>
    </row>
    <row r="326" spans="1:26" x14ac:dyDescent="0.2">
      <c r="A326" s="50"/>
      <c r="B326" s="51"/>
      <c r="C326" s="50"/>
      <c r="D326" s="50"/>
      <c r="E326" s="50"/>
      <c r="F326" s="50"/>
      <c r="G326" s="50"/>
      <c r="H326" s="50"/>
      <c r="I326" s="50"/>
      <c r="J326" s="50"/>
      <c r="K326" s="52"/>
      <c r="L326" s="50"/>
      <c r="M326" s="53">
        <f t="shared" si="20"/>
        <v>0</v>
      </c>
      <c r="N326" s="21" t="e">
        <f>VLOOKUP(I326,'MÃ '!$A$2:$E$1048576,4,0)</f>
        <v>#N/A</v>
      </c>
      <c r="O326" s="21" t="e">
        <f>VLOOKUP(I326,'MÃ '!$A$2:$E$1048576,5,0)</f>
        <v>#N/A</v>
      </c>
      <c r="P326" s="21" t="str">
        <f t="shared" si="17"/>
        <v>TSG06</v>
      </c>
      <c r="Q326" s="21" t="e">
        <f>DAY(Table014[[#This Row],[NGÀY]])&amp;Table014[[#This Row],[TSG06]]&amp;Table014[[#This Row],[MÃ FAST]]</f>
        <v>#N/A</v>
      </c>
      <c r="R326" s="21" t="e">
        <f>COUNTIF($Q$7:Q326,Q326)&amp;Q326</f>
        <v>#N/A</v>
      </c>
      <c r="S326" s="44">
        <f>IFERROR(VLOOKUP(R326,Table1[[ct2]:[Số lượng]],13,0),0)</f>
        <v>0</v>
      </c>
      <c r="T326" s="45">
        <f>IFERROR(VLOOKUP(R326,Table1[[ct2]:[Giá]],14,0),Table014[[#This Row],[ĐƠN GIÁ]])</f>
        <v>0</v>
      </c>
      <c r="U326" s="45">
        <f t="shared" si="18"/>
        <v>0</v>
      </c>
      <c r="V326" s="32">
        <f t="shared" si="19"/>
        <v>0</v>
      </c>
      <c r="W326" s="45">
        <f>Table014[[#This Row],[THÀNH TIỀN FAST]]-Table014[[#This Row],[THÀNH TIỀN]]</f>
        <v>0</v>
      </c>
      <c r="X326" s="46" t="b">
        <f>Table014[[#This Row],[ĐG FAST]]=Table014[[#This Row],[ĐƠN GIÁ]]</f>
        <v>1</v>
      </c>
      <c r="Y326" s="47" t="b">
        <f>Table014[[#This Row],[THÀNH TIỀN FAST]]=Table014[[#This Row],[THÀNH TIỀN]]</f>
        <v>1</v>
      </c>
      <c r="Z326" s="48"/>
    </row>
    <row r="327" spans="1:26" x14ac:dyDescent="0.2">
      <c r="A327" s="50"/>
      <c r="B327" s="51"/>
      <c r="C327" s="50"/>
      <c r="D327" s="50"/>
      <c r="E327" s="50"/>
      <c r="F327" s="50"/>
      <c r="G327" s="50"/>
      <c r="H327" s="50"/>
      <c r="I327" s="50"/>
      <c r="J327" s="50"/>
      <c r="K327" s="52"/>
      <c r="L327" s="50"/>
      <c r="M327" s="53">
        <f t="shared" si="20"/>
        <v>0</v>
      </c>
      <c r="N327" s="21" t="e">
        <f>VLOOKUP(I327,'MÃ '!$A$2:$E$1048576,4,0)</f>
        <v>#N/A</v>
      </c>
      <c r="O327" s="21" t="e">
        <f>VLOOKUP(I327,'MÃ '!$A$2:$E$1048576,5,0)</f>
        <v>#N/A</v>
      </c>
      <c r="P327" s="21" t="str">
        <f t="shared" si="17"/>
        <v>TSG06</v>
      </c>
      <c r="Q327" s="21" t="e">
        <f>DAY(Table014[[#This Row],[NGÀY]])&amp;Table014[[#This Row],[TSG06]]&amp;Table014[[#This Row],[MÃ FAST]]</f>
        <v>#N/A</v>
      </c>
      <c r="R327" s="21" t="e">
        <f>COUNTIF($Q$7:Q327,Q327)&amp;Q327</f>
        <v>#N/A</v>
      </c>
      <c r="S327" s="44">
        <f>IFERROR(VLOOKUP(R327,Table1[[ct2]:[Số lượng]],13,0),0)</f>
        <v>0</v>
      </c>
      <c r="T327" s="45">
        <f>IFERROR(VLOOKUP(R327,Table1[[ct2]:[Giá]],14,0),Table014[[#This Row],[ĐƠN GIÁ]])</f>
        <v>0</v>
      </c>
      <c r="U327" s="45">
        <f t="shared" si="18"/>
        <v>0</v>
      </c>
      <c r="V327" s="32">
        <f t="shared" si="19"/>
        <v>0</v>
      </c>
      <c r="W327" s="45">
        <f>Table014[[#This Row],[THÀNH TIỀN FAST]]-Table014[[#This Row],[THÀNH TIỀN]]</f>
        <v>0</v>
      </c>
      <c r="X327" s="46" t="b">
        <f>Table014[[#This Row],[ĐG FAST]]=Table014[[#This Row],[ĐƠN GIÁ]]</f>
        <v>1</v>
      </c>
      <c r="Y327" s="47" t="b">
        <f>Table014[[#This Row],[THÀNH TIỀN FAST]]=Table014[[#This Row],[THÀNH TIỀN]]</f>
        <v>1</v>
      </c>
      <c r="Z327" s="48"/>
    </row>
    <row r="328" spans="1:26" x14ac:dyDescent="0.2">
      <c r="A328" s="50"/>
      <c r="B328" s="51"/>
      <c r="C328" s="50"/>
      <c r="D328" s="50"/>
      <c r="E328" s="50"/>
      <c r="F328" s="50"/>
      <c r="G328" s="50"/>
      <c r="H328" s="50"/>
      <c r="I328" s="50"/>
      <c r="J328" s="50"/>
      <c r="K328" s="52"/>
      <c r="L328" s="50"/>
      <c r="M328" s="53">
        <f t="shared" ref="M328:M391" si="21">K328*L328</f>
        <v>0</v>
      </c>
      <c r="N328" s="21" t="e">
        <f>VLOOKUP(I328,'MÃ '!$A$2:$E$1048576,4,0)</f>
        <v>#N/A</v>
      </c>
      <c r="O328" s="21" t="e">
        <f>VLOOKUP(I328,'MÃ '!$A$2:$E$1048576,5,0)</f>
        <v>#N/A</v>
      </c>
      <c r="P328" s="21" t="str">
        <f t="shared" ref="P328:P391" si="22">$P$6</f>
        <v>TSG06</v>
      </c>
      <c r="Q328" s="21" t="e">
        <f>DAY(Table014[[#This Row],[NGÀY]])&amp;Table014[[#This Row],[TSG06]]&amp;Table014[[#This Row],[MÃ FAST]]</f>
        <v>#N/A</v>
      </c>
      <c r="R328" s="21" t="e">
        <f>COUNTIF($Q$7:Q328,Q328)&amp;Q328</f>
        <v>#N/A</v>
      </c>
      <c r="S328" s="44">
        <f>IFERROR(VLOOKUP(R328,Table1[[ct2]:[Số lượng]],13,0),0)</f>
        <v>0</v>
      </c>
      <c r="T328" s="45">
        <f>IFERROR(VLOOKUP(R328,Table1[[ct2]:[Giá]],14,0),Table014[[#This Row],[ĐƠN GIÁ]])</f>
        <v>0</v>
      </c>
      <c r="U328" s="45">
        <f t="shared" ref="U328:U391" si="23">IFERROR((T328*S328),"0")</f>
        <v>0</v>
      </c>
      <c r="V328" s="32">
        <f t="shared" ref="V328:V391" si="24">S328-K328</f>
        <v>0</v>
      </c>
      <c r="W328" s="45">
        <f>Table014[[#This Row],[THÀNH TIỀN FAST]]-Table014[[#This Row],[THÀNH TIỀN]]</f>
        <v>0</v>
      </c>
      <c r="X328" s="46" t="b">
        <f>Table014[[#This Row],[ĐG FAST]]=Table014[[#This Row],[ĐƠN GIÁ]]</f>
        <v>1</v>
      </c>
      <c r="Y328" s="47" t="b">
        <f>Table014[[#This Row],[THÀNH TIỀN FAST]]=Table014[[#This Row],[THÀNH TIỀN]]</f>
        <v>1</v>
      </c>
      <c r="Z328" s="48"/>
    </row>
    <row r="329" spans="1:26" x14ac:dyDescent="0.2">
      <c r="A329" s="50"/>
      <c r="B329" s="51"/>
      <c r="C329" s="50"/>
      <c r="D329" s="50"/>
      <c r="E329" s="50"/>
      <c r="F329" s="50"/>
      <c r="G329" s="50"/>
      <c r="H329" s="50"/>
      <c r="I329" s="50"/>
      <c r="J329" s="50"/>
      <c r="K329" s="52"/>
      <c r="L329" s="50"/>
      <c r="M329" s="53">
        <f t="shared" si="21"/>
        <v>0</v>
      </c>
      <c r="N329" s="21" t="e">
        <f>VLOOKUP(I329,'MÃ '!$A$2:$E$1048576,4,0)</f>
        <v>#N/A</v>
      </c>
      <c r="O329" s="21" t="e">
        <f>VLOOKUP(I329,'MÃ '!$A$2:$E$1048576,5,0)</f>
        <v>#N/A</v>
      </c>
      <c r="P329" s="21" t="str">
        <f t="shared" si="22"/>
        <v>TSG06</v>
      </c>
      <c r="Q329" s="21" t="e">
        <f>DAY(Table014[[#This Row],[NGÀY]])&amp;Table014[[#This Row],[TSG06]]&amp;Table014[[#This Row],[MÃ FAST]]</f>
        <v>#N/A</v>
      </c>
      <c r="R329" s="21" t="e">
        <f>COUNTIF($Q$7:Q329,Q329)&amp;Q329</f>
        <v>#N/A</v>
      </c>
      <c r="S329" s="44">
        <f>IFERROR(VLOOKUP(R329,Table1[[ct2]:[Số lượng]],13,0),0)</f>
        <v>0</v>
      </c>
      <c r="T329" s="45">
        <f>IFERROR(VLOOKUP(R329,Table1[[ct2]:[Giá]],14,0),Table014[[#This Row],[ĐƠN GIÁ]])</f>
        <v>0</v>
      </c>
      <c r="U329" s="45">
        <f t="shared" si="23"/>
        <v>0</v>
      </c>
      <c r="V329" s="32">
        <f t="shared" si="24"/>
        <v>0</v>
      </c>
      <c r="W329" s="45">
        <f>Table014[[#This Row],[THÀNH TIỀN FAST]]-Table014[[#This Row],[THÀNH TIỀN]]</f>
        <v>0</v>
      </c>
      <c r="X329" s="46" t="b">
        <f>Table014[[#This Row],[ĐG FAST]]=Table014[[#This Row],[ĐƠN GIÁ]]</f>
        <v>1</v>
      </c>
      <c r="Y329" s="47" t="b">
        <f>Table014[[#This Row],[THÀNH TIỀN FAST]]=Table014[[#This Row],[THÀNH TIỀN]]</f>
        <v>1</v>
      </c>
      <c r="Z329" s="48"/>
    </row>
    <row r="330" spans="1:26" x14ac:dyDescent="0.2">
      <c r="A330" s="50"/>
      <c r="B330" s="51"/>
      <c r="C330" s="50"/>
      <c r="D330" s="50"/>
      <c r="E330" s="50"/>
      <c r="F330" s="50"/>
      <c r="G330" s="50"/>
      <c r="H330" s="50"/>
      <c r="I330" s="50"/>
      <c r="J330" s="50"/>
      <c r="K330" s="52"/>
      <c r="L330" s="50"/>
      <c r="M330" s="53">
        <f t="shared" si="21"/>
        <v>0</v>
      </c>
      <c r="N330" s="21" t="e">
        <f>VLOOKUP(I330,'MÃ '!$A$2:$E$1048576,4,0)</f>
        <v>#N/A</v>
      </c>
      <c r="O330" s="21" t="e">
        <f>VLOOKUP(I330,'MÃ '!$A$2:$E$1048576,5,0)</f>
        <v>#N/A</v>
      </c>
      <c r="P330" s="21" t="str">
        <f t="shared" si="22"/>
        <v>TSG06</v>
      </c>
      <c r="Q330" s="21" t="e">
        <f>DAY(Table014[[#This Row],[NGÀY]])&amp;Table014[[#This Row],[TSG06]]&amp;Table014[[#This Row],[MÃ FAST]]</f>
        <v>#N/A</v>
      </c>
      <c r="R330" s="21" t="e">
        <f>COUNTIF($Q$7:Q330,Q330)&amp;Q330</f>
        <v>#N/A</v>
      </c>
      <c r="S330" s="44">
        <f>IFERROR(VLOOKUP(R330,Table1[[ct2]:[Số lượng]],13,0),0)</f>
        <v>0</v>
      </c>
      <c r="T330" s="45">
        <f>IFERROR(VLOOKUP(R330,Table1[[ct2]:[Giá]],14,0),Table014[[#This Row],[ĐƠN GIÁ]])</f>
        <v>0</v>
      </c>
      <c r="U330" s="45">
        <f t="shared" si="23"/>
        <v>0</v>
      </c>
      <c r="V330" s="32">
        <f t="shared" si="24"/>
        <v>0</v>
      </c>
      <c r="W330" s="45">
        <f>Table014[[#This Row],[THÀNH TIỀN FAST]]-Table014[[#This Row],[THÀNH TIỀN]]</f>
        <v>0</v>
      </c>
      <c r="X330" s="46" t="b">
        <f>Table014[[#This Row],[ĐG FAST]]=Table014[[#This Row],[ĐƠN GIÁ]]</f>
        <v>1</v>
      </c>
      <c r="Y330" s="47" t="b">
        <f>Table014[[#This Row],[THÀNH TIỀN FAST]]=Table014[[#This Row],[THÀNH TIỀN]]</f>
        <v>1</v>
      </c>
      <c r="Z330" s="48"/>
    </row>
    <row r="331" spans="1:26" x14ac:dyDescent="0.2">
      <c r="A331" s="50"/>
      <c r="B331" s="51"/>
      <c r="C331" s="50"/>
      <c r="D331" s="50"/>
      <c r="E331" s="50"/>
      <c r="F331" s="50"/>
      <c r="G331" s="50"/>
      <c r="H331" s="50"/>
      <c r="I331" s="50"/>
      <c r="J331" s="50"/>
      <c r="K331" s="52"/>
      <c r="L331" s="50"/>
      <c r="M331" s="53">
        <f t="shared" si="21"/>
        <v>0</v>
      </c>
      <c r="N331" s="21" t="e">
        <f>VLOOKUP(I331,'MÃ '!$A$2:$E$1048576,4,0)</f>
        <v>#N/A</v>
      </c>
      <c r="O331" s="21" t="e">
        <f>VLOOKUP(I331,'MÃ '!$A$2:$E$1048576,5,0)</f>
        <v>#N/A</v>
      </c>
      <c r="P331" s="21" t="str">
        <f t="shared" si="22"/>
        <v>TSG06</v>
      </c>
      <c r="Q331" s="21" t="e">
        <f>DAY(Table014[[#This Row],[NGÀY]])&amp;Table014[[#This Row],[TSG06]]&amp;Table014[[#This Row],[MÃ FAST]]</f>
        <v>#N/A</v>
      </c>
      <c r="R331" s="21" t="e">
        <f>COUNTIF($Q$7:Q331,Q331)&amp;Q331</f>
        <v>#N/A</v>
      </c>
      <c r="S331" s="44">
        <f>IFERROR(VLOOKUP(R331,Table1[[ct2]:[Số lượng]],13,0),0)</f>
        <v>0</v>
      </c>
      <c r="T331" s="45">
        <f>IFERROR(VLOOKUP(R331,Table1[[ct2]:[Giá]],14,0),Table014[[#This Row],[ĐƠN GIÁ]])</f>
        <v>0</v>
      </c>
      <c r="U331" s="45">
        <f t="shared" si="23"/>
        <v>0</v>
      </c>
      <c r="V331" s="32">
        <f t="shared" si="24"/>
        <v>0</v>
      </c>
      <c r="W331" s="45">
        <f>Table014[[#This Row],[THÀNH TIỀN FAST]]-Table014[[#This Row],[THÀNH TIỀN]]</f>
        <v>0</v>
      </c>
      <c r="X331" s="46" t="b">
        <f>Table014[[#This Row],[ĐG FAST]]=Table014[[#This Row],[ĐƠN GIÁ]]</f>
        <v>1</v>
      </c>
      <c r="Y331" s="47" t="b">
        <f>Table014[[#This Row],[THÀNH TIỀN FAST]]=Table014[[#This Row],[THÀNH TIỀN]]</f>
        <v>1</v>
      </c>
      <c r="Z331" s="48"/>
    </row>
    <row r="332" spans="1:26" x14ac:dyDescent="0.2">
      <c r="A332" s="50"/>
      <c r="B332" s="51"/>
      <c r="C332" s="50"/>
      <c r="D332" s="50"/>
      <c r="E332" s="50"/>
      <c r="F332" s="50"/>
      <c r="G332" s="50"/>
      <c r="H332" s="50"/>
      <c r="I332" s="50"/>
      <c r="J332" s="50"/>
      <c r="K332" s="52"/>
      <c r="L332" s="50"/>
      <c r="M332" s="53">
        <f t="shared" si="21"/>
        <v>0</v>
      </c>
      <c r="N332" s="21" t="e">
        <f>VLOOKUP(I332,'MÃ '!$A$2:$E$1048576,4,0)</f>
        <v>#N/A</v>
      </c>
      <c r="O332" s="21" t="e">
        <f>VLOOKUP(I332,'MÃ '!$A$2:$E$1048576,5,0)</f>
        <v>#N/A</v>
      </c>
      <c r="P332" s="21" t="str">
        <f t="shared" si="22"/>
        <v>TSG06</v>
      </c>
      <c r="Q332" s="21" t="e">
        <f>DAY(Table014[[#This Row],[NGÀY]])&amp;Table014[[#This Row],[TSG06]]&amp;Table014[[#This Row],[MÃ FAST]]</f>
        <v>#N/A</v>
      </c>
      <c r="R332" s="21" t="e">
        <f>COUNTIF($Q$7:Q332,Q332)&amp;Q332</f>
        <v>#N/A</v>
      </c>
      <c r="S332" s="44">
        <f>IFERROR(VLOOKUP(R332,Table1[[ct2]:[Số lượng]],13,0),0)</f>
        <v>0</v>
      </c>
      <c r="T332" s="45">
        <f>IFERROR(VLOOKUP(R332,Table1[[ct2]:[Giá]],14,0),Table014[[#This Row],[ĐƠN GIÁ]])</f>
        <v>0</v>
      </c>
      <c r="U332" s="45">
        <f t="shared" si="23"/>
        <v>0</v>
      </c>
      <c r="V332" s="32">
        <f t="shared" si="24"/>
        <v>0</v>
      </c>
      <c r="W332" s="45">
        <f>Table014[[#This Row],[THÀNH TIỀN FAST]]-Table014[[#This Row],[THÀNH TIỀN]]</f>
        <v>0</v>
      </c>
      <c r="X332" s="46" t="b">
        <f>Table014[[#This Row],[ĐG FAST]]=Table014[[#This Row],[ĐƠN GIÁ]]</f>
        <v>1</v>
      </c>
      <c r="Y332" s="47" t="b">
        <f>Table014[[#This Row],[THÀNH TIỀN FAST]]=Table014[[#This Row],[THÀNH TIỀN]]</f>
        <v>1</v>
      </c>
      <c r="Z332" s="48"/>
    </row>
    <row r="333" spans="1:26" x14ac:dyDescent="0.2">
      <c r="A333" s="50"/>
      <c r="B333" s="51"/>
      <c r="C333" s="50"/>
      <c r="D333" s="50"/>
      <c r="E333" s="50"/>
      <c r="F333" s="50"/>
      <c r="G333" s="50"/>
      <c r="H333" s="50"/>
      <c r="I333" s="50"/>
      <c r="J333" s="50"/>
      <c r="K333" s="52"/>
      <c r="L333" s="50"/>
      <c r="M333" s="53">
        <f t="shared" si="21"/>
        <v>0</v>
      </c>
      <c r="N333" s="21" t="e">
        <f>VLOOKUP(I333,'MÃ '!$A$2:$E$1048576,4,0)</f>
        <v>#N/A</v>
      </c>
      <c r="O333" s="21" t="e">
        <f>VLOOKUP(I333,'MÃ '!$A$2:$E$1048576,5,0)</f>
        <v>#N/A</v>
      </c>
      <c r="P333" s="21" t="str">
        <f t="shared" si="22"/>
        <v>TSG06</v>
      </c>
      <c r="Q333" s="21" t="e">
        <f>DAY(Table014[[#This Row],[NGÀY]])&amp;Table014[[#This Row],[TSG06]]&amp;Table014[[#This Row],[MÃ FAST]]</f>
        <v>#N/A</v>
      </c>
      <c r="R333" s="21" t="e">
        <f>COUNTIF($Q$7:Q333,Q333)&amp;Q333</f>
        <v>#N/A</v>
      </c>
      <c r="S333" s="44">
        <f>IFERROR(VLOOKUP(R333,Table1[[ct2]:[Số lượng]],13,0),0)</f>
        <v>0</v>
      </c>
      <c r="T333" s="45">
        <f>IFERROR(VLOOKUP(R333,Table1[[ct2]:[Giá]],14,0),Table014[[#This Row],[ĐƠN GIÁ]])</f>
        <v>0</v>
      </c>
      <c r="U333" s="45">
        <f t="shared" si="23"/>
        <v>0</v>
      </c>
      <c r="V333" s="32">
        <f t="shared" si="24"/>
        <v>0</v>
      </c>
      <c r="W333" s="45">
        <f>Table014[[#This Row],[THÀNH TIỀN FAST]]-Table014[[#This Row],[THÀNH TIỀN]]</f>
        <v>0</v>
      </c>
      <c r="X333" s="46" t="b">
        <f>Table014[[#This Row],[ĐG FAST]]=Table014[[#This Row],[ĐƠN GIÁ]]</f>
        <v>1</v>
      </c>
      <c r="Y333" s="47" t="b">
        <f>Table014[[#This Row],[THÀNH TIỀN FAST]]=Table014[[#This Row],[THÀNH TIỀN]]</f>
        <v>1</v>
      </c>
      <c r="Z333" s="48"/>
    </row>
    <row r="334" spans="1:26" x14ac:dyDescent="0.2">
      <c r="A334" s="50"/>
      <c r="B334" s="51"/>
      <c r="C334" s="50"/>
      <c r="D334" s="50"/>
      <c r="E334" s="50"/>
      <c r="F334" s="50"/>
      <c r="G334" s="50"/>
      <c r="H334" s="50"/>
      <c r="I334" s="50"/>
      <c r="J334" s="50"/>
      <c r="K334" s="52"/>
      <c r="L334" s="50"/>
      <c r="M334" s="53">
        <f t="shared" si="21"/>
        <v>0</v>
      </c>
      <c r="N334" s="21" t="e">
        <f>VLOOKUP(I334,'MÃ '!$A$2:$E$1048576,4,0)</f>
        <v>#N/A</v>
      </c>
      <c r="O334" s="21" t="e">
        <f>VLOOKUP(I334,'MÃ '!$A$2:$E$1048576,5,0)</f>
        <v>#N/A</v>
      </c>
      <c r="P334" s="21" t="str">
        <f t="shared" si="22"/>
        <v>TSG06</v>
      </c>
      <c r="Q334" s="21" t="e">
        <f>DAY(Table014[[#This Row],[NGÀY]])&amp;Table014[[#This Row],[TSG06]]&amp;Table014[[#This Row],[MÃ FAST]]</f>
        <v>#N/A</v>
      </c>
      <c r="R334" s="21" t="e">
        <f>COUNTIF($Q$7:Q334,Q334)&amp;Q334</f>
        <v>#N/A</v>
      </c>
      <c r="S334" s="44">
        <f>IFERROR(VLOOKUP(R334,Table1[[ct2]:[Số lượng]],13,0),0)</f>
        <v>0</v>
      </c>
      <c r="T334" s="45">
        <f>IFERROR(VLOOKUP(R334,Table1[[ct2]:[Giá]],14,0),Table014[[#This Row],[ĐƠN GIÁ]])</f>
        <v>0</v>
      </c>
      <c r="U334" s="45">
        <f t="shared" si="23"/>
        <v>0</v>
      </c>
      <c r="V334" s="32">
        <f t="shared" si="24"/>
        <v>0</v>
      </c>
      <c r="W334" s="45">
        <f>Table014[[#This Row],[THÀNH TIỀN FAST]]-Table014[[#This Row],[THÀNH TIỀN]]</f>
        <v>0</v>
      </c>
      <c r="X334" s="46" t="b">
        <f>Table014[[#This Row],[ĐG FAST]]=Table014[[#This Row],[ĐƠN GIÁ]]</f>
        <v>1</v>
      </c>
      <c r="Y334" s="47" t="b">
        <f>Table014[[#This Row],[THÀNH TIỀN FAST]]=Table014[[#This Row],[THÀNH TIỀN]]</f>
        <v>1</v>
      </c>
      <c r="Z334" s="48"/>
    </row>
    <row r="335" spans="1:26" x14ac:dyDescent="0.2">
      <c r="A335" s="50"/>
      <c r="B335" s="51"/>
      <c r="C335" s="50"/>
      <c r="D335" s="50"/>
      <c r="E335" s="50"/>
      <c r="F335" s="50"/>
      <c r="G335" s="50"/>
      <c r="H335" s="50"/>
      <c r="I335" s="50"/>
      <c r="J335" s="50"/>
      <c r="K335" s="52"/>
      <c r="L335" s="50"/>
      <c r="M335" s="53">
        <f t="shared" si="21"/>
        <v>0</v>
      </c>
      <c r="N335" s="21" t="e">
        <f>VLOOKUP(I335,'MÃ '!$A$2:$E$1048576,4,0)</f>
        <v>#N/A</v>
      </c>
      <c r="O335" s="21" t="e">
        <f>VLOOKUP(I335,'MÃ '!$A$2:$E$1048576,5,0)</f>
        <v>#N/A</v>
      </c>
      <c r="P335" s="21" t="str">
        <f t="shared" si="22"/>
        <v>TSG06</v>
      </c>
      <c r="Q335" s="21" t="e">
        <f>DAY(Table014[[#This Row],[NGÀY]])&amp;Table014[[#This Row],[TSG06]]&amp;Table014[[#This Row],[MÃ FAST]]</f>
        <v>#N/A</v>
      </c>
      <c r="R335" s="21" t="e">
        <f>COUNTIF($Q$7:Q335,Q335)&amp;Q335</f>
        <v>#N/A</v>
      </c>
      <c r="S335" s="44">
        <f>IFERROR(VLOOKUP(R335,Table1[[ct2]:[Số lượng]],13,0),0)</f>
        <v>0</v>
      </c>
      <c r="T335" s="45">
        <f>IFERROR(VLOOKUP(R335,Table1[[ct2]:[Giá]],14,0),Table014[[#This Row],[ĐƠN GIÁ]])</f>
        <v>0</v>
      </c>
      <c r="U335" s="45">
        <f t="shared" si="23"/>
        <v>0</v>
      </c>
      <c r="V335" s="32">
        <f t="shared" si="24"/>
        <v>0</v>
      </c>
      <c r="W335" s="45">
        <f>Table014[[#This Row],[THÀNH TIỀN FAST]]-Table014[[#This Row],[THÀNH TIỀN]]</f>
        <v>0</v>
      </c>
      <c r="X335" s="46" t="b">
        <f>Table014[[#This Row],[ĐG FAST]]=Table014[[#This Row],[ĐƠN GIÁ]]</f>
        <v>1</v>
      </c>
      <c r="Y335" s="47" t="b">
        <f>Table014[[#This Row],[THÀNH TIỀN FAST]]=Table014[[#This Row],[THÀNH TIỀN]]</f>
        <v>1</v>
      </c>
      <c r="Z335" s="48"/>
    </row>
    <row r="336" spans="1:26" x14ac:dyDescent="0.2">
      <c r="A336" s="50"/>
      <c r="B336" s="51"/>
      <c r="C336" s="50"/>
      <c r="D336" s="50"/>
      <c r="E336" s="50"/>
      <c r="F336" s="50"/>
      <c r="G336" s="50"/>
      <c r="H336" s="50"/>
      <c r="I336" s="50"/>
      <c r="J336" s="50"/>
      <c r="K336" s="52"/>
      <c r="L336" s="50"/>
      <c r="M336" s="53">
        <f t="shared" si="21"/>
        <v>0</v>
      </c>
      <c r="N336" s="21" t="e">
        <f>VLOOKUP(I336,'MÃ '!$A$2:$E$1048576,4,0)</f>
        <v>#N/A</v>
      </c>
      <c r="O336" s="21" t="e">
        <f>VLOOKUP(I336,'MÃ '!$A$2:$E$1048576,5,0)</f>
        <v>#N/A</v>
      </c>
      <c r="P336" s="21" t="str">
        <f t="shared" si="22"/>
        <v>TSG06</v>
      </c>
      <c r="Q336" s="21" t="e">
        <f>DAY(Table014[[#This Row],[NGÀY]])&amp;Table014[[#This Row],[TSG06]]&amp;Table014[[#This Row],[MÃ FAST]]</f>
        <v>#N/A</v>
      </c>
      <c r="R336" s="21" t="e">
        <f>COUNTIF($Q$7:Q336,Q336)&amp;Q336</f>
        <v>#N/A</v>
      </c>
      <c r="S336" s="44">
        <f>IFERROR(VLOOKUP(R336,Table1[[ct2]:[Số lượng]],13,0),0)</f>
        <v>0</v>
      </c>
      <c r="T336" s="45">
        <f>IFERROR(VLOOKUP(R336,Table1[[ct2]:[Giá]],14,0),Table014[[#This Row],[ĐƠN GIÁ]])</f>
        <v>0</v>
      </c>
      <c r="U336" s="45">
        <f t="shared" si="23"/>
        <v>0</v>
      </c>
      <c r="V336" s="32">
        <f t="shared" si="24"/>
        <v>0</v>
      </c>
      <c r="W336" s="45">
        <f>Table014[[#This Row],[THÀNH TIỀN FAST]]-Table014[[#This Row],[THÀNH TIỀN]]</f>
        <v>0</v>
      </c>
      <c r="X336" s="46" t="b">
        <f>Table014[[#This Row],[ĐG FAST]]=Table014[[#This Row],[ĐƠN GIÁ]]</f>
        <v>1</v>
      </c>
      <c r="Y336" s="47" t="b">
        <f>Table014[[#This Row],[THÀNH TIỀN FAST]]=Table014[[#This Row],[THÀNH TIỀN]]</f>
        <v>1</v>
      </c>
      <c r="Z336" s="48"/>
    </row>
    <row r="337" spans="1:26" x14ac:dyDescent="0.2">
      <c r="A337" s="50"/>
      <c r="B337" s="51"/>
      <c r="C337" s="50"/>
      <c r="D337" s="50"/>
      <c r="E337" s="50"/>
      <c r="F337" s="50"/>
      <c r="G337" s="50"/>
      <c r="H337" s="50"/>
      <c r="I337" s="50"/>
      <c r="J337" s="50"/>
      <c r="K337" s="52"/>
      <c r="L337" s="50"/>
      <c r="M337" s="53">
        <f t="shared" si="21"/>
        <v>0</v>
      </c>
      <c r="N337" s="21" t="e">
        <f>VLOOKUP(I337,'MÃ '!$A$2:$E$1048576,4,0)</f>
        <v>#N/A</v>
      </c>
      <c r="O337" s="21" t="e">
        <f>VLOOKUP(I337,'MÃ '!$A$2:$E$1048576,5,0)</f>
        <v>#N/A</v>
      </c>
      <c r="P337" s="21" t="str">
        <f t="shared" si="22"/>
        <v>TSG06</v>
      </c>
      <c r="Q337" s="21" t="e">
        <f>DAY(Table014[[#This Row],[NGÀY]])&amp;Table014[[#This Row],[TSG06]]&amp;Table014[[#This Row],[MÃ FAST]]</f>
        <v>#N/A</v>
      </c>
      <c r="R337" s="21" t="e">
        <f>COUNTIF($Q$7:Q337,Q337)&amp;Q337</f>
        <v>#N/A</v>
      </c>
      <c r="S337" s="44">
        <f>IFERROR(VLOOKUP(R337,Table1[[ct2]:[Số lượng]],13,0),0)</f>
        <v>0</v>
      </c>
      <c r="T337" s="45">
        <f>IFERROR(VLOOKUP(R337,Table1[[ct2]:[Giá]],14,0),Table014[[#This Row],[ĐƠN GIÁ]])</f>
        <v>0</v>
      </c>
      <c r="U337" s="45">
        <f t="shared" si="23"/>
        <v>0</v>
      </c>
      <c r="V337" s="32">
        <f t="shared" si="24"/>
        <v>0</v>
      </c>
      <c r="W337" s="45">
        <f>Table014[[#This Row],[THÀNH TIỀN FAST]]-Table014[[#This Row],[THÀNH TIỀN]]</f>
        <v>0</v>
      </c>
      <c r="X337" s="46" t="b">
        <f>Table014[[#This Row],[ĐG FAST]]=Table014[[#This Row],[ĐƠN GIÁ]]</f>
        <v>1</v>
      </c>
      <c r="Y337" s="47" t="b">
        <f>Table014[[#This Row],[THÀNH TIỀN FAST]]=Table014[[#This Row],[THÀNH TIỀN]]</f>
        <v>1</v>
      </c>
      <c r="Z337" s="48"/>
    </row>
    <row r="338" spans="1:26" x14ac:dyDescent="0.2">
      <c r="A338" s="50"/>
      <c r="B338" s="51"/>
      <c r="C338" s="50"/>
      <c r="D338" s="50"/>
      <c r="E338" s="50"/>
      <c r="F338" s="50"/>
      <c r="G338" s="50"/>
      <c r="H338" s="50"/>
      <c r="I338" s="50"/>
      <c r="J338" s="50"/>
      <c r="K338" s="52"/>
      <c r="L338" s="50"/>
      <c r="M338" s="53">
        <f t="shared" si="21"/>
        <v>0</v>
      </c>
      <c r="N338" s="21" t="e">
        <f>VLOOKUP(I338,'MÃ '!$A$2:$E$1048576,4,0)</f>
        <v>#N/A</v>
      </c>
      <c r="O338" s="21" t="e">
        <f>VLOOKUP(I338,'MÃ '!$A$2:$E$1048576,5,0)</f>
        <v>#N/A</v>
      </c>
      <c r="P338" s="21" t="str">
        <f t="shared" si="22"/>
        <v>TSG06</v>
      </c>
      <c r="Q338" s="21" t="e">
        <f>DAY(Table014[[#This Row],[NGÀY]])&amp;Table014[[#This Row],[TSG06]]&amp;Table014[[#This Row],[MÃ FAST]]</f>
        <v>#N/A</v>
      </c>
      <c r="R338" s="21" t="e">
        <f>COUNTIF($Q$7:Q338,Q338)&amp;Q338</f>
        <v>#N/A</v>
      </c>
      <c r="S338" s="44">
        <f>IFERROR(VLOOKUP(R338,Table1[[ct2]:[Số lượng]],13,0),0)</f>
        <v>0</v>
      </c>
      <c r="T338" s="45">
        <f>IFERROR(VLOOKUP(R338,Table1[[ct2]:[Giá]],14,0),Table014[[#This Row],[ĐƠN GIÁ]])</f>
        <v>0</v>
      </c>
      <c r="U338" s="45">
        <f t="shared" si="23"/>
        <v>0</v>
      </c>
      <c r="V338" s="32">
        <f t="shared" si="24"/>
        <v>0</v>
      </c>
      <c r="W338" s="45">
        <f>Table014[[#This Row],[THÀNH TIỀN FAST]]-Table014[[#This Row],[THÀNH TIỀN]]</f>
        <v>0</v>
      </c>
      <c r="X338" s="46" t="b">
        <f>Table014[[#This Row],[ĐG FAST]]=Table014[[#This Row],[ĐƠN GIÁ]]</f>
        <v>1</v>
      </c>
      <c r="Y338" s="47" t="b">
        <f>Table014[[#This Row],[THÀNH TIỀN FAST]]=Table014[[#This Row],[THÀNH TIỀN]]</f>
        <v>1</v>
      </c>
      <c r="Z338" s="48"/>
    </row>
    <row r="339" spans="1:26" x14ac:dyDescent="0.2">
      <c r="A339" s="50"/>
      <c r="B339" s="51"/>
      <c r="C339" s="50"/>
      <c r="D339" s="50"/>
      <c r="E339" s="50"/>
      <c r="F339" s="50"/>
      <c r="G339" s="50"/>
      <c r="H339" s="50"/>
      <c r="I339" s="50"/>
      <c r="J339" s="50"/>
      <c r="K339" s="52"/>
      <c r="L339" s="50"/>
      <c r="M339" s="53">
        <f t="shared" si="21"/>
        <v>0</v>
      </c>
      <c r="N339" s="21" t="e">
        <f>VLOOKUP(I339,'MÃ '!$A$2:$E$1048576,4,0)</f>
        <v>#N/A</v>
      </c>
      <c r="O339" s="21" t="e">
        <f>VLOOKUP(I339,'MÃ '!$A$2:$E$1048576,5,0)</f>
        <v>#N/A</v>
      </c>
      <c r="P339" s="21" t="str">
        <f t="shared" si="22"/>
        <v>TSG06</v>
      </c>
      <c r="Q339" s="21" t="e">
        <f>DAY(Table014[[#This Row],[NGÀY]])&amp;Table014[[#This Row],[TSG06]]&amp;Table014[[#This Row],[MÃ FAST]]</f>
        <v>#N/A</v>
      </c>
      <c r="R339" s="21" t="e">
        <f>COUNTIF($Q$7:Q339,Q339)&amp;Q339</f>
        <v>#N/A</v>
      </c>
      <c r="S339" s="44">
        <f>IFERROR(VLOOKUP(R339,Table1[[ct2]:[Số lượng]],13,0),0)</f>
        <v>0</v>
      </c>
      <c r="T339" s="45">
        <f>IFERROR(VLOOKUP(R339,Table1[[ct2]:[Giá]],14,0),Table014[[#This Row],[ĐƠN GIÁ]])</f>
        <v>0</v>
      </c>
      <c r="U339" s="45">
        <f t="shared" si="23"/>
        <v>0</v>
      </c>
      <c r="V339" s="32">
        <f t="shared" si="24"/>
        <v>0</v>
      </c>
      <c r="W339" s="45">
        <f>Table014[[#This Row],[THÀNH TIỀN FAST]]-Table014[[#This Row],[THÀNH TIỀN]]</f>
        <v>0</v>
      </c>
      <c r="X339" s="46" t="b">
        <f>Table014[[#This Row],[ĐG FAST]]=Table014[[#This Row],[ĐƠN GIÁ]]</f>
        <v>1</v>
      </c>
      <c r="Y339" s="47" t="b">
        <f>Table014[[#This Row],[THÀNH TIỀN FAST]]=Table014[[#This Row],[THÀNH TIỀN]]</f>
        <v>1</v>
      </c>
      <c r="Z339" s="48"/>
    </row>
    <row r="340" spans="1:26" x14ac:dyDescent="0.2">
      <c r="A340" s="50"/>
      <c r="B340" s="51"/>
      <c r="C340" s="50"/>
      <c r="D340" s="50"/>
      <c r="E340" s="50"/>
      <c r="F340" s="50"/>
      <c r="G340" s="50"/>
      <c r="H340" s="50"/>
      <c r="I340" s="50"/>
      <c r="J340" s="50"/>
      <c r="K340" s="52"/>
      <c r="L340" s="50"/>
      <c r="M340" s="53">
        <f t="shared" si="21"/>
        <v>0</v>
      </c>
      <c r="N340" s="21" t="e">
        <f>VLOOKUP(I340,'MÃ '!$A$2:$E$1048576,4,0)</f>
        <v>#N/A</v>
      </c>
      <c r="O340" s="21" t="e">
        <f>VLOOKUP(I340,'MÃ '!$A$2:$E$1048576,5,0)</f>
        <v>#N/A</v>
      </c>
      <c r="P340" s="21" t="str">
        <f t="shared" si="22"/>
        <v>TSG06</v>
      </c>
      <c r="Q340" s="21" t="e">
        <f>DAY(Table014[[#This Row],[NGÀY]])&amp;Table014[[#This Row],[TSG06]]&amp;Table014[[#This Row],[MÃ FAST]]</f>
        <v>#N/A</v>
      </c>
      <c r="R340" s="21" t="e">
        <f>COUNTIF($Q$7:Q340,Q340)&amp;Q340</f>
        <v>#N/A</v>
      </c>
      <c r="S340" s="44">
        <f>IFERROR(VLOOKUP(R340,Table1[[ct2]:[Số lượng]],13,0),0)</f>
        <v>0</v>
      </c>
      <c r="T340" s="45">
        <f>IFERROR(VLOOKUP(R340,Table1[[ct2]:[Giá]],14,0),Table014[[#This Row],[ĐƠN GIÁ]])</f>
        <v>0</v>
      </c>
      <c r="U340" s="45">
        <f t="shared" si="23"/>
        <v>0</v>
      </c>
      <c r="V340" s="32">
        <f t="shared" si="24"/>
        <v>0</v>
      </c>
      <c r="W340" s="45">
        <f>Table014[[#This Row],[THÀNH TIỀN FAST]]-Table014[[#This Row],[THÀNH TIỀN]]</f>
        <v>0</v>
      </c>
      <c r="X340" s="46" t="b">
        <f>Table014[[#This Row],[ĐG FAST]]=Table014[[#This Row],[ĐƠN GIÁ]]</f>
        <v>1</v>
      </c>
      <c r="Y340" s="47" t="b">
        <f>Table014[[#This Row],[THÀNH TIỀN FAST]]=Table014[[#This Row],[THÀNH TIỀN]]</f>
        <v>1</v>
      </c>
      <c r="Z340" s="48"/>
    </row>
    <row r="341" spans="1:26" x14ac:dyDescent="0.2">
      <c r="A341" s="50"/>
      <c r="B341" s="51"/>
      <c r="C341" s="50"/>
      <c r="D341" s="50"/>
      <c r="E341" s="50"/>
      <c r="F341" s="50"/>
      <c r="G341" s="50"/>
      <c r="H341" s="50"/>
      <c r="I341" s="50"/>
      <c r="J341" s="50"/>
      <c r="K341" s="52"/>
      <c r="L341" s="50"/>
      <c r="M341" s="53">
        <f t="shared" si="21"/>
        <v>0</v>
      </c>
      <c r="N341" s="21" t="e">
        <f>VLOOKUP(I341,'MÃ '!$A$2:$E$1048576,4,0)</f>
        <v>#N/A</v>
      </c>
      <c r="O341" s="21" t="e">
        <f>VLOOKUP(I341,'MÃ '!$A$2:$E$1048576,5,0)</f>
        <v>#N/A</v>
      </c>
      <c r="P341" s="21" t="str">
        <f t="shared" si="22"/>
        <v>TSG06</v>
      </c>
      <c r="Q341" s="21" t="e">
        <f>DAY(Table014[[#This Row],[NGÀY]])&amp;Table014[[#This Row],[TSG06]]&amp;Table014[[#This Row],[MÃ FAST]]</f>
        <v>#N/A</v>
      </c>
      <c r="R341" s="21" t="e">
        <f>COUNTIF($Q$7:Q341,Q341)&amp;Q341</f>
        <v>#N/A</v>
      </c>
      <c r="S341" s="44">
        <f>IFERROR(VLOOKUP(R341,Table1[[ct2]:[Số lượng]],13,0),0)</f>
        <v>0</v>
      </c>
      <c r="T341" s="45">
        <f>IFERROR(VLOOKUP(R341,Table1[[ct2]:[Giá]],14,0),Table014[[#This Row],[ĐƠN GIÁ]])</f>
        <v>0</v>
      </c>
      <c r="U341" s="45">
        <f t="shared" si="23"/>
        <v>0</v>
      </c>
      <c r="V341" s="32">
        <f t="shared" si="24"/>
        <v>0</v>
      </c>
      <c r="W341" s="45">
        <f>Table014[[#This Row],[THÀNH TIỀN FAST]]-Table014[[#This Row],[THÀNH TIỀN]]</f>
        <v>0</v>
      </c>
      <c r="X341" s="46" t="b">
        <f>Table014[[#This Row],[ĐG FAST]]=Table014[[#This Row],[ĐƠN GIÁ]]</f>
        <v>1</v>
      </c>
      <c r="Y341" s="47" t="b">
        <f>Table014[[#This Row],[THÀNH TIỀN FAST]]=Table014[[#This Row],[THÀNH TIỀN]]</f>
        <v>1</v>
      </c>
      <c r="Z341" s="48"/>
    </row>
    <row r="342" spans="1:26" x14ac:dyDescent="0.2">
      <c r="A342" s="50"/>
      <c r="B342" s="51"/>
      <c r="C342" s="50"/>
      <c r="D342" s="50"/>
      <c r="E342" s="50"/>
      <c r="F342" s="50"/>
      <c r="G342" s="50"/>
      <c r="H342" s="50"/>
      <c r="I342" s="50"/>
      <c r="J342" s="50"/>
      <c r="K342" s="52"/>
      <c r="L342" s="50"/>
      <c r="M342" s="53">
        <f t="shared" si="21"/>
        <v>0</v>
      </c>
      <c r="N342" s="21" t="e">
        <f>VLOOKUP(I342,'MÃ '!$A$2:$E$1048576,4,0)</f>
        <v>#N/A</v>
      </c>
      <c r="O342" s="21" t="e">
        <f>VLOOKUP(I342,'MÃ '!$A$2:$E$1048576,5,0)</f>
        <v>#N/A</v>
      </c>
      <c r="P342" s="21" t="str">
        <f t="shared" si="22"/>
        <v>TSG06</v>
      </c>
      <c r="Q342" s="21" t="e">
        <f>DAY(Table014[[#This Row],[NGÀY]])&amp;Table014[[#This Row],[TSG06]]&amp;Table014[[#This Row],[MÃ FAST]]</f>
        <v>#N/A</v>
      </c>
      <c r="R342" s="21" t="e">
        <f>COUNTIF($Q$7:Q342,Q342)&amp;Q342</f>
        <v>#N/A</v>
      </c>
      <c r="S342" s="44">
        <f>IFERROR(VLOOKUP(R342,Table1[[ct2]:[Số lượng]],13,0),0)</f>
        <v>0</v>
      </c>
      <c r="T342" s="45">
        <f>IFERROR(VLOOKUP(R342,Table1[[ct2]:[Giá]],14,0),Table014[[#This Row],[ĐƠN GIÁ]])</f>
        <v>0</v>
      </c>
      <c r="U342" s="45">
        <f t="shared" si="23"/>
        <v>0</v>
      </c>
      <c r="V342" s="32">
        <f t="shared" si="24"/>
        <v>0</v>
      </c>
      <c r="W342" s="45">
        <f>Table014[[#This Row],[THÀNH TIỀN FAST]]-Table014[[#This Row],[THÀNH TIỀN]]</f>
        <v>0</v>
      </c>
      <c r="X342" s="46" t="b">
        <f>Table014[[#This Row],[ĐG FAST]]=Table014[[#This Row],[ĐƠN GIÁ]]</f>
        <v>1</v>
      </c>
      <c r="Y342" s="47" t="b">
        <f>Table014[[#This Row],[THÀNH TIỀN FAST]]=Table014[[#This Row],[THÀNH TIỀN]]</f>
        <v>1</v>
      </c>
      <c r="Z342" s="48"/>
    </row>
    <row r="343" spans="1:26" x14ac:dyDescent="0.2">
      <c r="A343" s="50"/>
      <c r="B343" s="51"/>
      <c r="C343" s="50"/>
      <c r="D343" s="50"/>
      <c r="E343" s="50"/>
      <c r="F343" s="50"/>
      <c r="G343" s="50"/>
      <c r="H343" s="50"/>
      <c r="I343" s="50"/>
      <c r="J343" s="50"/>
      <c r="K343" s="52"/>
      <c r="L343" s="50"/>
      <c r="M343" s="53">
        <f t="shared" si="21"/>
        <v>0</v>
      </c>
      <c r="N343" s="21" t="e">
        <f>VLOOKUP(I343,'MÃ '!$A$2:$E$1048576,4,0)</f>
        <v>#N/A</v>
      </c>
      <c r="O343" s="21" t="e">
        <f>VLOOKUP(I343,'MÃ '!$A$2:$E$1048576,5,0)</f>
        <v>#N/A</v>
      </c>
      <c r="P343" s="21" t="str">
        <f t="shared" si="22"/>
        <v>TSG06</v>
      </c>
      <c r="Q343" s="21" t="e">
        <f>DAY(Table014[[#This Row],[NGÀY]])&amp;Table014[[#This Row],[TSG06]]&amp;Table014[[#This Row],[MÃ FAST]]</f>
        <v>#N/A</v>
      </c>
      <c r="R343" s="21" t="e">
        <f>COUNTIF($Q$7:Q343,Q343)&amp;Q343</f>
        <v>#N/A</v>
      </c>
      <c r="S343" s="44">
        <f>IFERROR(VLOOKUP(R343,Table1[[ct2]:[Số lượng]],13,0),0)</f>
        <v>0</v>
      </c>
      <c r="T343" s="45">
        <f>IFERROR(VLOOKUP(R343,Table1[[ct2]:[Giá]],14,0),Table014[[#This Row],[ĐƠN GIÁ]])</f>
        <v>0</v>
      </c>
      <c r="U343" s="45">
        <f t="shared" si="23"/>
        <v>0</v>
      </c>
      <c r="V343" s="32">
        <f t="shared" si="24"/>
        <v>0</v>
      </c>
      <c r="W343" s="45">
        <f>Table014[[#This Row],[THÀNH TIỀN FAST]]-Table014[[#This Row],[THÀNH TIỀN]]</f>
        <v>0</v>
      </c>
      <c r="X343" s="46" t="b">
        <f>Table014[[#This Row],[ĐG FAST]]=Table014[[#This Row],[ĐƠN GIÁ]]</f>
        <v>1</v>
      </c>
      <c r="Y343" s="47" t="b">
        <f>Table014[[#This Row],[THÀNH TIỀN FAST]]=Table014[[#This Row],[THÀNH TIỀN]]</f>
        <v>1</v>
      </c>
      <c r="Z343" s="48"/>
    </row>
    <row r="344" spans="1:26" x14ac:dyDescent="0.2">
      <c r="A344" s="50"/>
      <c r="B344" s="51"/>
      <c r="C344" s="50"/>
      <c r="D344" s="50"/>
      <c r="E344" s="50"/>
      <c r="F344" s="50"/>
      <c r="G344" s="50"/>
      <c r="H344" s="50"/>
      <c r="I344" s="50"/>
      <c r="J344" s="50"/>
      <c r="K344" s="52"/>
      <c r="L344" s="50"/>
      <c r="M344" s="53">
        <f t="shared" si="21"/>
        <v>0</v>
      </c>
      <c r="N344" s="21" t="e">
        <f>VLOOKUP(I344,'MÃ '!$A$2:$E$1048576,4,0)</f>
        <v>#N/A</v>
      </c>
      <c r="O344" s="21" t="e">
        <f>VLOOKUP(I344,'MÃ '!$A$2:$E$1048576,5,0)</f>
        <v>#N/A</v>
      </c>
      <c r="P344" s="21" t="str">
        <f t="shared" si="22"/>
        <v>TSG06</v>
      </c>
      <c r="Q344" s="21" t="e">
        <f>DAY(Table014[[#This Row],[NGÀY]])&amp;Table014[[#This Row],[TSG06]]&amp;Table014[[#This Row],[MÃ FAST]]</f>
        <v>#N/A</v>
      </c>
      <c r="R344" s="21" t="e">
        <f>COUNTIF($Q$7:Q344,Q344)&amp;Q344</f>
        <v>#N/A</v>
      </c>
      <c r="S344" s="44">
        <f>IFERROR(VLOOKUP(R344,Table1[[ct2]:[Số lượng]],13,0),0)</f>
        <v>0</v>
      </c>
      <c r="T344" s="45">
        <f>IFERROR(VLOOKUP(R344,Table1[[ct2]:[Giá]],14,0),Table014[[#This Row],[ĐƠN GIÁ]])</f>
        <v>0</v>
      </c>
      <c r="U344" s="45">
        <f t="shared" si="23"/>
        <v>0</v>
      </c>
      <c r="V344" s="32">
        <f t="shared" si="24"/>
        <v>0</v>
      </c>
      <c r="W344" s="45">
        <f>Table014[[#This Row],[THÀNH TIỀN FAST]]-Table014[[#This Row],[THÀNH TIỀN]]</f>
        <v>0</v>
      </c>
      <c r="X344" s="46" t="b">
        <f>Table014[[#This Row],[ĐG FAST]]=Table014[[#This Row],[ĐƠN GIÁ]]</f>
        <v>1</v>
      </c>
      <c r="Y344" s="47" t="b">
        <f>Table014[[#This Row],[THÀNH TIỀN FAST]]=Table014[[#This Row],[THÀNH TIỀN]]</f>
        <v>1</v>
      </c>
      <c r="Z344" s="48"/>
    </row>
    <row r="345" spans="1:26" x14ac:dyDescent="0.2">
      <c r="A345" s="50"/>
      <c r="B345" s="51"/>
      <c r="C345" s="50"/>
      <c r="D345" s="50"/>
      <c r="E345" s="50"/>
      <c r="F345" s="50"/>
      <c r="G345" s="50"/>
      <c r="H345" s="50"/>
      <c r="I345" s="50"/>
      <c r="J345" s="50"/>
      <c r="K345" s="52"/>
      <c r="L345" s="50"/>
      <c r="M345" s="53">
        <f t="shared" si="21"/>
        <v>0</v>
      </c>
      <c r="N345" s="21" t="e">
        <f>VLOOKUP(I345,'MÃ '!$A$2:$E$1048576,4,0)</f>
        <v>#N/A</v>
      </c>
      <c r="O345" s="21" t="e">
        <f>VLOOKUP(I345,'MÃ '!$A$2:$E$1048576,5,0)</f>
        <v>#N/A</v>
      </c>
      <c r="P345" s="21" t="str">
        <f t="shared" si="22"/>
        <v>TSG06</v>
      </c>
      <c r="Q345" s="21" t="e">
        <f>DAY(Table014[[#This Row],[NGÀY]])&amp;Table014[[#This Row],[TSG06]]&amp;Table014[[#This Row],[MÃ FAST]]</f>
        <v>#N/A</v>
      </c>
      <c r="R345" s="21" t="e">
        <f>COUNTIF($Q$7:Q345,Q345)&amp;Q345</f>
        <v>#N/A</v>
      </c>
      <c r="S345" s="44">
        <f>IFERROR(VLOOKUP(R345,Table1[[ct2]:[Số lượng]],13,0),0)</f>
        <v>0</v>
      </c>
      <c r="T345" s="45">
        <f>IFERROR(VLOOKUP(R345,Table1[[ct2]:[Giá]],14,0),Table014[[#This Row],[ĐƠN GIÁ]])</f>
        <v>0</v>
      </c>
      <c r="U345" s="45">
        <f t="shared" si="23"/>
        <v>0</v>
      </c>
      <c r="V345" s="32">
        <f t="shared" si="24"/>
        <v>0</v>
      </c>
      <c r="W345" s="45">
        <f>Table014[[#This Row],[THÀNH TIỀN FAST]]-Table014[[#This Row],[THÀNH TIỀN]]</f>
        <v>0</v>
      </c>
      <c r="X345" s="46" t="b">
        <f>Table014[[#This Row],[ĐG FAST]]=Table014[[#This Row],[ĐƠN GIÁ]]</f>
        <v>1</v>
      </c>
      <c r="Y345" s="47" t="b">
        <f>Table014[[#This Row],[THÀNH TIỀN FAST]]=Table014[[#This Row],[THÀNH TIỀN]]</f>
        <v>1</v>
      </c>
      <c r="Z345" s="48"/>
    </row>
    <row r="346" spans="1:26" x14ac:dyDescent="0.2">
      <c r="A346" s="50"/>
      <c r="B346" s="51"/>
      <c r="C346" s="50"/>
      <c r="D346" s="50"/>
      <c r="E346" s="50"/>
      <c r="F346" s="50"/>
      <c r="G346" s="50"/>
      <c r="H346" s="50"/>
      <c r="I346" s="50"/>
      <c r="J346" s="50"/>
      <c r="K346" s="52"/>
      <c r="L346" s="50"/>
      <c r="M346" s="53">
        <f t="shared" si="21"/>
        <v>0</v>
      </c>
      <c r="N346" s="21" t="e">
        <f>VLOOKUP(I346,'MÃ '!$A$2:$E$1048576,4,0)</f>
        <v>#N/A</v>
      </c>
      <c r="O346" s="21" t="e">
        <f>VLOOKUP(I346,'MÃ '!$A$2:$E$1048576,5,0)</f>
        <v>#N/A</v>
      </c>
      <c r="P346" s="21" t="str">
        <f t="shared" si="22"/>
        <v>TSG06</v>
      </c>
      <c r="Q346" s="21" t="e">
        <f>DAY(Table014[[#This Row],[NGÀY]])&amp;Table014[[#This Row],[TSG06]]&amp;Table014[[#This Row],[MÃ FAST]]</f>
        <v>#N/A</v>
      </c>
      <c r="R346" s="21" t="e">
        <f>COUNTIF($Q$7:Q346,Q346)&amp;Q346</f>
        <v>#N/A</v>
      </c>
      <c r="S346" s="44">
        <f>IFERROR(VLOOKUP(R346,Table1[[ct2]:[Số lượng]],13,0),0)</f>
        <v>0</v>
      </c>
      <c r="T346" s="45">
        <f>IFERROR(VLOOKUP(R346,Table1[[ct2]:[Giá]],14,0),Table014[[#This Row],[ĐƠN GIÁ]])</f>
        <v>0</v>
      </c>
      <c r="U346" s="45">
        <f t="shared" si="23"/>
        <v>0</v>
      </c>
      <c r="V346" s="32">
        <f t="shared" si="24"/>
        <v>0</v>
      </c>
      <c r="W346" s="45">
        <f>Table014[[#This Row],[THÀNH TIỀN FAST]]-Table014[[#This Row],[THÀNH TIỀN]]</f>
        <v>0</v>
      </c>
      <c r="X346" s="46" t="b">
        <f>Table014[[#This Row],[ĐG FAST]]=Table014[[#This Row],[ĐƠN GIÁ]]</f>
        <v>1</v>
      </c>
      <c r="Y346" s="47" t="b">
        <f>Table014[[#This Row],[THÀNH TIỀN FAST]]=Table014[[#This Row],[THÀNH TIỀN]]</f>
        <v>1</v>
      </c>
      <c r="Z346" s="48"/>
    </row>
    <row r="347" spans="1:26" x14ac:dyDescent="0.2">
      <c r="A347" s="50"/>
      <c r="B347" s="51"/>
      <c r="C347" s="50"/>
      <c r="D347" s="50"/>
      <c r="E347" s="50"/>
      <c r="F347" s="50"/>
      <c r="G347" s="50"/>
      <c r="H347" s="50"/>
      <c r="I347" s="50"/>
      <c r="J347" s="50"/>
      <c r="K347" s="52"/>
      <c r="L347" s="50"/>
      <c r="M347" s="53">
        <f t="shared" si="21"/>
        <v>0</v>
      </c>
      <c r="N347" s="21" t="e">
        <f>VLOOKUP(I347,'MÃ '!$A$2:$E$1048576,4,0)</f>
        <v>#N/A</v>
      </c>
      <c r="O347" s="21" t="e">
        <f>VLOOKUP(I347,'MÃ '!$A$2:$E$1048576,5,0)</f>
        <v>#N/A</v>
      </c>
      <c r="P347" s="21" t="str">
        <f t="shared" si="22"/>
        <v>TSG06</v>
      </c>
      <c r="Q347" s="21" t="e">
        <f>DAY(Table014[[#This Row],[NGÀY]])&amp;Table014[[#This Row],[TSG06]]&amp;Table014[[#This Row],[MÃ FAST]]</f>
        <v>#N/A</v>
      </c>
      <c r="R347" s="21" t="e">
        <f>COUNTIF($Q$7:Q347,Q347)&amp;Q347</f>
        <v>#N/A</v>
      </c>
      <c r="S347" s="44">
        <f>IFERROR(VLOOKUP(R347,Table1[[ct2]:[Số lượng]],13,0),0)</f>
        <v>0</v>
      </c>
      <c r="T347" s="45">
        <f>IFERROR(VLOOKUP(R347,Table1[[ct2]:[Giá]],14,0),Table014[[#This Row],[ĐƠN GIÁ]])</f>
        <v>0</v>
      </c>
      <c r="U347" s="45">
        <f t="shared" si="23"/>
        <v>0</v>
      </c>
      <c r="V347" s="32">
        <f t="shared" si="24"/>
        <v>0</v>
      </c>
      <c r="W347" s="45">
        <f>Table014[[#This Row],[THÀNH TIỀN FAST]]-Table014[[#This Row],[THÀNH TIỀN]]</f>
        <v>0</v>
      </c>
      <c r="X347" s="46" t="b">
        <f>Table014[[#This Row],[ĐG FAST]]=Table014[[#This Row],[ĐƠN GIÁ]]</f>
        <v>1</v>
      </c>
      <c r="Y347" s="47" t="b">
        <f>Table014[[#This Row],[THÀNH TIỀN FAST]]=Table014[[#This Row],[THÀNH TIỀN]]</f>
        <v>1</v>
      </c>
      <c r="Z347" s="48"/>
    </row>
    <row r="348" spans="1:26" x14ac:dyDescent="0.2">
      <c r="A348" s="50"/>
      <c r="B348" s="51"/>
      <c r="C348" s="50"/>
      <c r="D348" s="50"/>
      <c r="E348" s="50"/>
      <c r="F348" s="50"/>
      <c r="G348" s="50"/>
      <c r="H348" s="50"/>
      <c r="I348" s="50"/>
      <c r="J348" s="50"/>
      <c r="K348" s="52"/>
      <c r="L348" s="50"/>
      <c r="M348" s="53">
        <f t="shared" si="21"/>
        <v>0</v>
      </c>
      <c r="N348" s="21" t="e">
        <f>VLOOKUP(I348,'MÃ '!$A$2:$E$1048576,4,0)</f>
        <v>#N/A</v>
      </c>
      <c r="O348" s="21" t="e">
        <f>VLOOKUP(I348,'MÃ '!$A$2:$E$1048576,5,0)</f>
        <v>#N/A</v>
      </c>
      <c r="P348" s="21" t="str">
        <f t="shared" si="22"/>
        <v>TSG06</v>
      </c>
      <c r="Q348" s="21" t="e">
        <f>DAY(Table014[[#This Row],[NGÀY]])&amp;Table014[[#This Row],[TSG06]]&amp;Table014[[#This Row],[MÃ FAST]]</f>
        <v>#N/A</v>
      </c>
      <c r="R348" s="21" t="e">
        <f>COUNTIF($Q$7:Q348,Q348)&amp;Q348</f>
        <v>#N/A</v>
      </c>
      <c r="S348" s="44">
        <f>IFERROR(VLOOKUP(R348,Table1[[ct2]:[Số lượng]],13,0),0)</f>
        <v>0</v>
      </c>
      <c r="T348" s="45">
        <f>IFERROR(VLOOKUP(R348,Table1[[ct2]:[Giá]],14,0),Table014[[#This Row],[ĐƠN GIÁ]])</f>
        <v>0</v>
      </c>
      <c r="U348" s="45">
        <f t="shared" si="23"/>
        <v>0</v>
      </c>
      <c r="V348" s="32">
        <f t="shared" si="24"/>
        <v>0</v>
      </c>
      <c r="W348" s="45">
        <f>Table014[[#This Row],[THÀNH TIỀN FAST]]-Table014[[#This Row],[THÀNH TIỀN]]</f>
        <v>0</v>
      </c>
      <c r="X348" s="46" t="b">
        <f>Table014[[#This Row],[ĐG FAST]]=Table014[[#This Row],[ĐƠN GIÁ]]</f>
        <v>1</v>
      </c>
      <c r="Y348" s="47" t="b">
        <f>Table014[[#This Row],[THÀNH TIỀN FAST]]=Table014[[#This Row],[THÀNH TIỀN]]</f>
        <v>1</v>
      </c>
      <c r="Z348" s="48"/>
    </row>
    <row r="349" spans="1:26" x14ac:dyDescent="0.2">
      <c r="A349" s="50"/>
      <c r="B349" s="51"/>
      <c r="C349" s="50"/>
      <c r="D349" s="50"/>
      <c r="E349" s="50"/>
      <c r="F349" s="50"/>
      <c r="G349" s="50"/>
      <c r="H349" s="50"/>
      <c r="I349" s="50"/>
      <c r="J349" s="50"/>
      <c r="K349" s="52"/>
      <c r="L349" s="50"/>
      <c r="M349" s="53">
        <f t="shared" si="21"/>
        <v>0</v>
      </c>
      <c r="N349" s="21" t="e">
        <f>VLOOKUP(I349,'MÃ '!$A$2:$E$1048576,4,0)</f>
        <v>#N/A</v>
      </c>
      <c r="O349" s="21" t="e">
        <f>VLOOKUP(I349,'MÃ '!$A$2:$E$1048576,5,0)</f>
        <v>#N/A</v>
      </c>
      <c r="P349" s="21" t="str">
        <f t="shared" si="22"/>
        <v>TSG06</v>
      </c>
      <c r="Q349" s="21" t="e">
        <f>DAY(Table014[[#This Row],[NGÀY]])&amp;Table014[[#This Row],[TSG06]]&amp;Table014[[#This Row],[MÃ FAST]]</f>
        <v>#N/A</v>
      </c>
      <c r="R349" s="21" t="e">
        <f>COUNTIF($Q$7:Q349,Q349)&amp;Q349</f>
        <v>#N/A</v>
      </c>
      <c r="S349" s="44">
        <f>IFERROR(VLOOKUP(R349,Table1[[ct2]:[Số lượng]],13,0),0)</f>
        <v>0</v>
      </c>
      <c r="T349" s="45">
        <f>IFERROR(VLOOKUP(R349,Table1[[ct2]:[Giá]],14,0),Table014[[#This Row],[ĐƠN GIÁ]])</f>
        <v>0</v>
      </c>
      <c r="U349" s="45">
        <f t="shared" si="23"/>
        <v>0</v>
      </c>
      <c r="V349" s="32">
        <f t="shared" si="24"/>
        <v>0</v>
      </c>
      <c r="W349" s="45">
        <f>Table014[[#This Row],[THÀNH TIỀN FAST]]-Table014[[#This Row],[THÀNH TIỀN]]</f>
        <v>0</v>
      </c>
      <c r="X349" s="46" t="b">
        <f>Table014[[#This Row],[ĐG FAST]]=Table014[[#This Row],[ĐƠN GIÁ]]</f>
        <v>1</v>
      </c>
      <c r="Y349" s="47" t="b">
        <f>Table014[[#This Row],[THÀNH TIỀN FAST]]=Table014[[#This Row],[THÀNH TIỀN]]</f>
        <v>1</v>
      </c>
      <c r="Z349" s="48"/>
    </row>
    <row r="350" spans="1:26" x14ac:dyDescent="0.2">
      <c r="A350" s="50"/>
      <c r="B350" s="51"/>
      <c r="C350" s="50"/>
      <c r="D350" s="50"/>
      <c r="E350" s="50"/>
      <c r="F350" s="50"/>
      <c r="G350" s="50"/>
      <c r="H350" s="50"/>
      <c r="I350" s="50"/>
      <c r="J350" s="50"/>
      <c r="K350" s="52"/>
      <c r="L350" s="50"/>
      <c r="M350" s="53">
        <f t="shared" si="21"/>
        <v>0</v>
      </c>
      <c r="N350" s="21" t="e">
        <f>VLOOKUP(I350,'MÃ '!$A$2:$E$1048576,4,0)</f>
        <v>#N/A</v>
      </c>
      <c r="O350" s="21" t="e">
        <f>VLOOKUP(I350,'MÃ '!$A$2:$E$1048576,5,0)</f>
        <v>#N/A</v>
      </c>
      <c r="P350" s="21" t="str">
        <f t="shared" si="22"/>
        <v>TSG06</v>
      </c>
      <c r="Q350" s="21" t="e">
        <f>DAY(Table014[[#This Row],[NGÀY]])&amp;Table014[[#This Row],[TSG06]]&amp;Table014[[#This Row],[MÃ FAST]]</f>
        <v>#N/A</v>
      </c>
      <c r="R350" s="21" t="e">
        <f>COUNTIF($Q$7:Q350,Q350)&amp;Q350</f>
        <v>#N/A</v>
      </c>
      <c r="S350" s="44">
        <f>IFERROR(VLOOKUP(R350,Table1[[ct2]:[Số lượng]],13,0),0)</f>
        <v>0</v>
      </c>
      <c r="T350" s="45">
        <f>IFERROR(VLOOKUP(R350,Table1[[ct2]:[Giá]],14,0),Table014[[#This Row],[ĐƠN GIÁ]])</f>
        <v>0</v>
      </c>
      <c r="U350" s="45">
        <f t="shared" si="23"/>
        <v>0</v>
      </c>
      <c r="V350" s="32">
        <f t="shared" si="24"/>
        <v>0</v>
      </c>
      <c r="W350" s="45">
        <f>Table014[[#This Row],[THÀNH TIỀN FAST]]-Table014[[#This Row],[THÀNH TIỀN]]</f>
        <v>0</v>
      </c>
      <c r="X350" s="46" t="b">
        <f>Table014[[#This Row],[ĐG FAST]]=Table014[[#This Row],[ĐƠN GIÁ]]</f>
        <v>1</v>
      </c>
      <c r="Y350" s="47" t="b">
        <f>Table014[[#This Row],[THÀNH TIỀN FAST]]=Table014[[#This Row],[THÀNH TIỀN]]</f>
        <v>1</v>
      </c>
      <c r="Z350" s="48"/>
    </row>
    <row r="351" spans="1:26" x14ac:dyDescent="0.2">
      <c r="A351" s="50"/>
      <c r="B351" s="51"/>
      <c r="C351" s="50"/>
      <c r="D351" s="50"/>
      <c r="E351" s="50"/>
      <c r="F351" s="50"/>
      <c r="G351" s="50"/>
      <c r="H351" s="50"/>
      <c r="I351" s="50"/>
      <c r="J351" s="50"/>
      <c r="K351" s="52"/>
      <c r="L351" s="50"/>
      <c r="M351" s="53">
        <f t="shared" si="21"/>
        <v>0</v>
      </c>
      <c r="N351" s="21" t="e">
        <f>VLOOKUP(I351,'MÃ '!$A$2:$E$1048576,4,0)</f>
        <v>#N/A</v>
      </c>
      <c r="O351" s="21" t="e">
        <f>VLOOKUP(I351,'MÃ '!$A$2:$E$1048576,5,0)</f>
        <v>#N/A</v>
      </c>
      <c r="P351" s="21" t="str">
        <f t="shared" si="22"/>
        <v>TSG06</v>
      </c>
      <c r="Q351" s="21" t="e">
        <f>DAY(Table014[[#This Row],[NGÀY]])&amp;Table014[[#This Row],[TSG06]]&amp;Table014[[#This Row],[MÃ FAST]]</f>
        <v>#N/A</v>
      </c>
      <c r="R351" s="21" t="e">
        <f>COUNTIF($Q$7:Q351,Q351)&amp;Q351</f>
        <v>#N/A</v>
      </c>
      <c r="S351" s="44">
        <f>IFERROR(VLOOKUP(R351,Table1[[ct2]:[Số lượng]],13,0),0)</f>
        <v>0</v>
      </c>
      <c r="T351" s="45">
        <f>IFERROR(VLOOKUP(R351,Table1[[ct2]:[Giá]],14,0),Table014[[#This Row],[ĐƠN GIÁ]])</f>
        <v>0</v>
      </c>
      <c r="U351" s="45">
        <f t="shared" si="23"/>
        <v>0</v>
      </c>
      <c r="V351" s="32">
        <f t="shared" si="24"/>
        <v>0</v>
      </c>
      <c r="W351" s="45">
        <f>Table014[[#This Row],[THÀNH TIỀN FAST]]-Table014[[#This Row],[THÀNH TIỀN]]</f>
        <v>0</v>
      </c>
      <c r="X351" s="46" t="b">
        <f>Table014[[#This Row],[ĐG FAST]]=Table014[[#This Row],[ĐƠN GIÁ]]</f>
        <v>1</v>
      </c>
      <c r="Y351" s="47" t="b">
        <f>Table014[[#This Row],[THÀNH TIỀN FAST]]=Table014[[#This Row],[THÀNH TIỀN]]</f>
        <v>1</v>
      </c>
      <c r="Z351" s="48"/>
    </row>
    <row r="352" spans="1:26" x14ac:dyDescent="0.2">
      <c r="A352" s="50"/>
      <c r="B352" s="51"/>
      <c r="C352" s="50"/>
      <c r="D352" s="50"/>
      <c r="E352" s="50"/>
      <c r="F352" s="50"/>
      <c r="G352" s="50"/>
      <c r="H352" s="50"/>
      <c r="I352" s="50"/>
      <c r="J352" s="50"/>
      <c r="K352" s="52"/>
      <c r="L352" s="50"/>
      <c r="M352" s="53">
        <f t="shared" si="21"/>
        <v>0</v>
      </c>
      <c r="N352" s="21" t="e">
        <f>VLOOKUP(I352,'MÃ '!$A$2:$E$1048576,4,0)</f>
        <v>#N/A</v>
      </c>
      <c r="O352" s="21" t="e">
        <f>VLOOKUP(I352,'MÃ '!$A$2:$E$1048576,5,0)</f>
        <v>#N/A</v>
      </c>
      <c r="P352" s="21" t="str">
        <f t="shared" si="22"/>
        <v>TSG06</v>
      </c>
      <c r="Q352" s="21" t="e">
        <f>DAY(Table014[[#This Row],[NGÀY]])&amp;Table014[[#This Row],[TSG06]]&amp;Table014[[#This Row],[MÃ FAST]]</f>
        <v>#N/A</v>
      </c>
      <c r="R352" s="21" t="e">
        <f>COUNTIF($Q$7:Q352,Q352)&amp;Q352</f>
        <v>#N/A</v>
      </c>
      <c r="S352" s="44">
        <f>IFERROR(VLOOKUP(R352,Table1[[ct2]:[Số lượng]],13,0),0)</f>
        <v>0</v>
      </c>
      <c r="T352" s="45">
        <f>IFERROR(VLOOKUP(R352,Table1[[ct2]:[Giá]],14,0),Table014[[#This Row],[ĐƠN GIÁ]])</f>
        <v>0</v>
      </c>
      <c r="U352" s="45">
        <f t="shared" si="23"/>
        <v>0</v>
      </c>
      <c r="V352" s="32">
        <f t="shared" si="24"/>
        <v>0</v>
      </c>
      <c r="W352" s="45">
        <f>Table014[[#This Row],[THÀNH TIỀN FAST]]-Table014[[#This Row],[THÀNH TIỀN]]</f>
        <v>0</v>
      </c>
      <c r="X352" s="46" t="b">
        <f>Table014[[#This Row],[ĐG FAST]]=Table014[[#This Row],[ĐƠN GIÁ]]</f>
        <v>1</v>
      </c>
      <c r="Y352" s="47" t="b">
        <f>Table014[[#This Row],[THÀNH TIỀN FAST]]=Table014[[#This Row],[THÀNH TIỀN]]</f>
        <v>1</v>
      </c>
      <c r="Z352" s="48"/>
    </row>
    <row r="353" spans="1:26" x14ac:dyDescent="0.2">
      <c r="A353" s="50"/>
      <c r="B353" s="51"/>
      <c r="C353" s="50"/>
      <c r="D353" s="50"/>
      <c r="E353" s="50"/>
      <c r="F353" s="50"/>
      <c r="G353" s="50"/>
      <c r="H353" s="50"/>
      <c r="I353" s="50"/>
      <c r="J353" s="50"/>
      <c r="K353" s="52"/>
      <c r="L353" s="50"/>
      <c r="M353" s="53">
        <f t="shared" si="21"/>
        <v>0</v>
      </c>
      <c r="N353" s="21" t="e">
        <f>VLOOKUP(I353,'MÃ '!$A$2:$E$1048576,4,0)</f>
        <v>#N/A</v>
      </c>
      <c r="O353" s="21" t="e">
        <f>VLOOKUP(I353,'MÃ '!$A$2:$E$1048576,5,0)</f>
        <v>#N/A</v>
      </c>
      <c r="P353" s="21" t="str">
        <f t="shared" si="22"/>
        <v>TSG06</v>
      </c>
      <c r="Q353" s="21" t="e">
        <f>DAY(Table014[[#This Row],[NGÀY]])&amp;Table014[[#This Row],[TSG06]]&amp;Table014[[#This Row],[MÃ FAST]]</f>
        <v>#N/A</v>
      </c>
      <c r="R353" s="21" t="e">
        <f>COUNTIF($Q$7:Q353,Q353)&amp;Q353</f>
        <v>#N/A</v>
      </c>
      <c r="S353" s="44">
        <f>IFERROR(VLOOKUP(R353,Table1[[ct2]:[Số lượng]],13,0),0)</f>
        <v>0</v>
      </c>
      <c r="T353" s="45">
        <f>IFERROR(VLOOKUP(R353,Table1[[ct2]:[Giá]],14,0),Table014[[#This Row],[ĐƠN GIÁ]])</f>
        <v>0</v>
      </c>
      <c r="U353" s="45">
        <f t="shared" si="23"/>
        <v>0</v>
      </c>
      <c r="V353" s="32">
        <f t="shared" si="24"/>
        <v>0</v>
      </c>
      <c r="W353" s="45">
        <f>Table014[[#This Row],[THÀNH TIỀN FAST]]-Table014[[#This Row],[THÀNH TIỀN]]</f>
        <v>0</v>
      </c>
      <c r="X353" s="46" t="b">
        <f>Table014[[#This Row],[ĐG FAST]]=Table014[[#This Row],[ĐƠN GIÁ]]</f>
        <v>1</v>
      </c>
      <c r="Y353" s="47" t="b">
        <f>Table014[[#This Row],[THÀNH TIỀN FAST]]=Table014[[#This Row],[THÀNH TIỀN]]</f>
        <v>1</v>
      </c>
      <c r="Z353" s="48"/>
    </row>
    <row r="354" spans="1:26" x14ac:dyDescent="0.2">
      <c r="A354" s="50"/>
      <c r="B354" s="51"/>
      <c r="C354" s="50"/>
      <c r="D354" s="50"/>
      <c r="E354" s="50"/>
      <c r="F354" s="50"/>
      <c r="G354" s="50"/>
      <c r="H354" s="50"/>
      <c r="I354" s="50"/>
      <c r="J354" s="50"/>
      <c r="K354" s="52"/>
      <c r="L354" s="50"/>
      <c r="M354" s="53">
        <f t="shared" si="21"/>
        <v>0</v>
      </c>
      <c r="N354" s="21" t="e">
        <f>VLOOKUP(I354,'MÃ '!$A$2:$E$1048576,4,0)</f>
        <v>#N/A</v>
      </c>
      <c r="O354" s="21" t="e">
        <f>VLOOKUP(I354,'MÃ '!$A$2:$E$1048576,5,0)</f>
        <v>#N/A</v>
      </c>
      <c r="P354" s="21" t="str">
        <f t="shared" si="22"/>
        <v>TSG06</v>
      </c>
      <c r="Q354" s="21" t="e">
        <f>DAY(Table014[[#This Row],[NGÀY]])&amp;Table014[[#This Row],[TSG06]]&amp;Table014[[#This Row],[MÃ FAST]]</f>
        <v>#N/A</v>
      </c>
      <c r="R354" s="21" t="e">
        <f>COUNTIF($Q$7:Q354,Q354)&amp;Q354</f>
        <v>#N/A</v>
      </c>
      <c r="S354" s="44">
        <f>IFERROR(VLOOKUP(R354,Table1[[ct2]:[Số lượng]],13,0),0)</f>
        <v>0</v>
      </c>
      <c r="T354" s="45">
        <f>IFERROR(VLOOKUP(R354,Table1[[ct2]:[Giá]],14,0),Table014[[#This Row],[ĐƠN GIÁ]])</f>
        <v>0</v>
      </c>
      <c r="U354" s="45">
        <f t="shared" si="23"/>
        <v>0</v>
      </c>
      <c r="V354" s="32">
        <f t="shared" si="24"/>
        <v>0</v>
      </c>
      <c r="W354" s="45">
        <f>Table014[[#This Row],[THÀNH TIỀN FAST]]-Table014[[#This Row],[THÀNH TIỀN]]</f>
        <v>0</v>
      </c>
      <c r="X354" s="46" t="b">
        <f>Table014[[#This Row],[ĐG FAST]]=Table014[[#This Row],[ĐƠN GIÁ]]</f>
        <v>1</v>
      </c>
      <c r="Y354" s="47" t="b">
        <f>Table014[[#This Row],[THÀNH TIỀN FAST]]=Table014[[#This Row],[THÀNH TIỀN]]</f>
        <v>1</v>
      </c>
      <c r="Z354" s="48"/>
    </row>
    <row r="355" spans="1:26" x14ac:dyDescent="0.2">
      <c r="A355" s="50"/>
      <c r="B355" s="51"/>
      <c r="C355" s="50"/>
      <c r="D355" s="50"/>
      <c r="E355" s="50"/>
      <c r="F355" s="50"/>
      <c r="G355" s="50"/>
      <c r="H355" s="50"/>
      <c r="I355" s="50"/>
      <c r="J355" s="50"/>
      <c r="K355" s="52"/>
      <c r="L355" s="50"/>
      <c r="M355" s="53">
        <f t="shared" si="21"/>
        <v>0</v>
      </c>
      <c r="N355" s="21" t="e">
        <f>VLOOKUP(I355,'MÃ '!$A$2:$E$1048576,4,0)</f>
        <v>#N/A</v>
      </c>
      <c r="O355" s="21" t="e">
        <f>VLOOKUP(I355,'MÃ '!$A$2:$E$1048576,5,0)</f>
        <v>#N/A</v>
      </c>
      <c r="P355" s="21" t="str">
        <f t="shared" si="22"/>
        <v>TSG06</v>
      </c>
      <c r="Q355" s="21" t="e">
        <f>DAY(Table014[[#This Row],[NGÀY]])&amp;Table014[[#This Row],[TSG06]]&amp;Table014[[#This Row],[MÃ FAST]]</f>
        <v>#N/A</v>
      </c>
      <c r="R355" s="21" t="e">
        <f>COUNTIF($Q$7:Q355,Q355)&amp;Q355</f>
        <v>#N/A</v>
      </c>
      <c r="S355" s="44">
        <f>IFERROR(VLOOKUP(R355,Table1[[ct2]:[Số lượng]],13,0),0)</f>
        <v>0</v>
      </c>
      <c r="T355" s="45">
        <f>IFERROR(VLOOKUP(R355,Table1[[ct2]:[Giá]],14,0),Table014[[#This Row],[ĐƠN GIÁ]])</f>
        <v>0</v>
      </c>
      <c r="U355" s="45">
        <f t="shared" si="23"/>
        <v>0</v>
      </c>
      <c r="V355" s="32">
        <f t="shared" si="24"/>
        <v>0</v>
      </c>
      <c r="W355" s="45">
        <f>Table014[[#This Row],[THÀNH TIỀN FAST]]-Table014[[#This Row],[THÀNH TIỀN]]</f>
        <v>0</v>
      </c>
      <c r="X355" s="46" t="b">
        <f>Table014[[#This Row],[ĐG FAST]]=Table014[[#This Row],[ĐƠN GIÁ]]</f>
        <v>1</v>
      </c>
      <c r="Y355" s="47" t="b">
        <f>Table014[[#This Row],[THÀNH TIỀN FAST]]=Table014[[#This Row],[THÀNH TIỀN]]</f>
        <v>1</v>
      </c>
      <c r="Z355" s="48"/>
    </row>
    <row r="356" spans="1:26" x14ac:dyDescent="0.2">
      <c r="A356" s="50"/>
      <c r="B356" s="51"/>
      <c r="C356" s="50"/>
      <c r="D356" s="50"/>
      <c r="E356" s="50"/>
      <c r="F356" s="50"/>
      <c r="G356" s="50"/>
      <c r="H356" s="50"/>
      <c r="I356" s="50"/>
      <c r="J356" s="50"/>
      <c r="K356" s="52"/>
      <c r="L356" s="50"/>
      <c r="M356" s="53">
        <f t="shared" si="21"/>
        <v>0</v>
      </c>
      <c r="N356" s="21" t="e">
        <f>VLOOKUP(I356,'MÃ '!$A$2:$E$1048576,4,0)</f>
        <v>#N/A</v>
      </c>
      <c r="O356" s="21" t="e">
        <f>VLOOKUP(I356,'MÃ '!$A$2:$E$1048576,5,0)</f>
        <v>#N/A</v>
      </c>
      <c r="P356" s="21" t="str">
        <f t="shared" si="22"/>
        <v>TSG06</v>
      </c>
      <c r="Q356" s="21" t="e">
        <f>DAY(Table014[[#This Row],[NGÀY]])&amp;Table014[[#This Row],[TSG06]]&amp;Table014[[#This Row],[MÃ FAST]]</f>
        <v>#N/A</v>
      </c>
      <c r="R356" s="21" t="e">
        <f>COUNTIF($Q$7:Q356,Q356)&amp;Q356</f>
        <v>#N/A</v>
      </c>
      <c r="S356" s="44">
        <f>IFERROR(VLOOKUP(R356,Table1[[ct2]:[Số lượng]],13,0),0)</f>
        <v>0</v>
      </c>
      <c r="T356" s="45">
        <f>IFERROR(VLOOKUP(R356,Table1[[ct2]:[Giá]],14,0),Table014[[#This Row],[ĐƠN GIÁ]])</f>
        <v>0</v>
      </c>
      <c r="U356" s="45">
        <f t="shared" si="23"/>
        <v>0</v>
      </c>
      <c r="V356" s="32">
        <f t="shared" si="24"/>
        <v>0</v>
      </c>
      <c r="W356" s="45">
        <f>Table014[[#This Row],[THÀNH TIỀN FAST]]-Table014[[#This Row],[THÀNH TIỀN]]</f>
        <v>0</v>
      </c>
      <c r="X356" s="46" t="b">
        <f>Table014[[#This Row],[ĐG FAST]]=Table014[[#This Row],[ĐƠN GIÁ]]</f>
        <v>1</v>
      </c>
      <c r="Y356" s="47" t="b">
        <f>Table014[[#This Row],[THÀNH TIỀN FAST]]=Table014[[#This Row],[THÀNH TIỀN]]</f>
        <v>1</v>
      </c>
      <c r="Z356" s="48"/>
    </row>
    <row r="357" spans="1:26" x14ac:dyDescent="0.2">
      <c r="A357" s="50"/>
      <c r="B357" s="51"/>
      <c r="C357" s="50"/>
      <c r="D357" s="50"/>
      <c r="E357" s="50"/>
      <c r="F357" s="50"/>
      <c r="G357" s="50"/>
      <c r="H357" s="50"/>
      <c r="I357" s="50"/>
      <c r="J357" s="50"/>
      <c r="K357" s="52"/>
      <c r="L357" s="50"/>
      <c r="M357" s="53">
        <f t="shared" si="21"/>
        <v>0</v>
      </c>
      <c r="N357" s="21" t="e">
        <f>VLOOKUP(I357,'MÃ '!$A$2:$E$1048576,4,0)</f>
        <v>#N/A</v>
      </c>
      <c r="O357" s="21" t="e">
        <f>VLOOKUP(I357,'MÃ '!$A$2:$E$1048576,5,0)</f>
        <v>#N/A</v>
      </c>
      <c r="P357" s="21" t="str">
        <f t="shared" si="22"/>
        <v>TSG06</v>
      </c>
      <c r="Q357" s="21" t="e">
        <f>DAY(Table014[[#This Row],[NGÀY]])&amp;Table014[[#This Row],[TSG06]]&amp;Table014[[#This Row],[MÃ FAST]]</f>
        <v>#N/A</v>
      </c>
      <c r="R357" s="21" t="e">
        <f>COUNTIF($Q$7:Q357,Q357)&amp;Q357</f>
        <v>#N/A</v>
      </c>
      <c r="S357" s="44">
        <f>IFERROR(VLOOKUP(R357,Table1[[ct2]:[Số lượng]],13,0),0)</f>
        <v>0</v>
      </c>
      <c r="T357" s="45">
        <f>IFERROR(VLOOKUP(R357,Table1[[ct2]:[Giá]],14,0),Table014[[#This Row],[ĐƠN GIÁ]])</f>
        <v>0</v>
      </c>
      <c r="U357" s="45">
        <f t="shared" si="23"/>
        <v>0</v>
      </c>
      <c r="V357" s="32">
        <f t="shared" si="24"/>
        <v>0</v>
      </c>
      <c r="W357" s="45">
        <f>Table014[[#This Row],[THÀNH TIỀN FAST]]-Table014[[#This Row],[THÀNH TIỀN]]</f>
        <v>0</v>
      </c>
      <c r="X357" s="46" t="b">
        <f>Table014[[#This Row],[ĐG FAST]]=Table014[[#This Row],[ĐƠN GIÁ]]</f>
        <v>1</v>
      </c>
      <c r="Y357" s="47" t="b">
        <f>Table014[[#This Row],[THÀNH TIỀN FAST]]=Table014[[#This Row],[THÀNH TIỀN]]</f>
        <v>1</v>
      </c>
      <c r="Z357" s="48"/>
    </row>
    <row r="358" spans="1:26" x14ac:dyDescent="0.2">
      <c r="A358" s="50"/>
      <c r="B358" s="51"/>
      <c r="C358" s="50"/>
      <c r="D358" s="50"/>
      <c r="E358" s="50"/>
      <c r="F358" s="50"/>
      <c r="G358" s="50"/>
      <c r="H358" s="50"/>
      <c r="I358" s="50"/>
      <c r="J358" s="50"/>
      <c r="K358" s="52"/>
      <c r="L358" s="50"/>
      <c r="M358" s="53">
        <f t="shared" si="21"/>
        <v>0</v>
      </c>
      <c r="N358" s="21" t="e">
        <f>VLOOKUP(I358,'MÃ '!$A$2:$E$1048576,4,0)</f>
        <v>#N/A</v>
      </c>
      <c r="O358" s="21" t="e">
        <f>VLOOKUP(I358,'MÃ '!$A$2:$E$1048576,5,0)</f>
        <v>#N/A</v>
      </c>
      <c r="P358" s="21" t="str">
        <f t="shared" si="22"/>
        <v>TSG06</v>
      </c>
      <c r="Q358" s="21" t="e">
        <f>DAY(Table014[[#This Row],[NGÀY]])&amp;Table014[[#This Row],[TSG06]]&amp;Table014[[#This Row],[MÃ FAST]]</f>
        <v>#N/A</v>
      </c>
      <c r="R358" s="21" t="e">
        <f>COUNTIF($Q$7:Q358,Q358)&amp;Q358</f>
        <v>#N/A</v>
      </c>
      <c r="S358" s="44">
        <f>IFERROR(VLOOKUP(R358,Table1[[ct2]:[Số lượng]],13,0),0)</f>
        <v>0</v>
      </c>
      <c r="T358" s="45">
        <f>IFERROR(VLOOKUP(R358,Table1[[ct2]:[Giá]],14,0),Table014[[#This Row],[ĐƠN GIÁ]])</f>
        <v>0</v>
      </c>
      <c r="U358" s="45">
        <f t="shared" si="23"/>
        <v>0</v>
      </c>
      <c r="V358" s="32">
        <f t="shared" si="24"/>
        <v>0</v>
      </c>
      <c r="W358" s="45">
        <f>Table014[[#This Row],[THÀNH TIỀN FAST]]-Table014[[#This Row],[THÀNH TIỀN]]</f>
        <v>0</v>
      </c>
      <c r="X358" s="46" t="b">
        <f>Table014[[#This Row],[ĐG FAST]]=Table014[[#This Row],[ĐƠN GIÁ]]</f>
        <v>1</v>
      </c>
      <c r="Y358" s="47" t="b">
        <f>Table014[[#This Row],[THÀNH TIỀN FAST]]=Table014[[#This Row],[THÀNH TIỀN]]</f>
        <v>1</v>
      </c>
      <c r="Z358" s="48"/>
    </row>
    <row r="359" spans="1:26" x14ac:dyDescent="0.2">
      <c r="A359" s="50"/>
      <c r="B359" s="51"/>
      <c r="C359" s="50"/>
      <c r="D359" s="50"/>
      <c r="E359" s="50"/>
      <c r="F359" s="50"/>
      <c r="G359" s="50"/>
      <c r="H359" s="50"/>
      <c r="I359" s="50"/>
      <c r="J359" s="50"/>
      <c r="K359" s="52"/>
      <c r="L359" s="50"/>
      <c r="M359" s="53">
        <f t="shared" si="21"/>
        <v>0</v>
      </c>
      <c r="N359" s="21" t="e">
        <f>VLOOKUP(I359,'MÃ '!$A$2:$E$1048576,4,0)</f>
        <v>#N/A</v>
      </c>
      <c r="O359" s="21" t="e">
        <f>VLOOKUP(I359,'MÃ '!$A$2:$E$1048576,5,0)</f>
        <v>#N/A</v>
      </c>
      <c r="P359" s="21" t="str">
        <f t="shared" si="22"/>
        <v>TSG06</v>
      </c>
      <c r="Q359" s="21" t="e">
        <f>DAY(Table014[[#This Row],[NGÀY]])&amp;Table014[[#This Row],[TSG06]]&amp;Table014[[#This Row],[MÃ FAST]]</f>
        <v>#N/A</v>
      </c>
      <c r="R359" s="21" t="e">
        <f>COUNTIF($Q$7:Q359,Q359)&amp;Q359</f>
        <v>#N/A</v>
      </c>
      <c r="S359" s="44">
        <f>IFERROR(VLOOKUP(R359,Table1[[ct2]:[Số lượng]],13,0),0)</f>
        <v>0</v>
      </c>
      <c r="T359" s="45">
        <f>IFERROR(VLOOKUP(R359,Table1[[ct2]:[Giá]],14,0),Table014[[#This Row],[ĐƠN GIÁ]])</f>
        <v>0</v>
      </c>
      <c r="U359" s="45">
        <f t="shared" si="23"/>
        <v>0</v>
      </c>
      <c r="V359" s="32">
        <f t="shared" si="24"/>
        <v>0</v>
      </c>
      <c r="W359" s="45">
        <f>Table014[[#This Row],[THÀNH TIỀN FAST]]-Table014[[#This Row],[THÀNH TIỀN]]</f>
        <v>0</v>
      </c>
      <c r="X359" s="46" t="b">
        <f>Table014[[#This Row],[ĐG FAST]]=Table014[[#This Row],[ĐƠN GIÁ]]</f>
        <v>1</v>
      </c>
      <c r="Y359" s="47" t="b">
        <f>Table014[[#This Row],[THÀNH TIỀN FAST]]=Table014[[#This Row],[THÀNH TIỀN]]</f>
        <v>1</v>
      </c>
      <c r="Z359" s="48"/>
    </row>
    <row r="360" spans="1:26" x14ac:dyDescent="0.2">
      <c r="A360" s="50"/>
      <c r="B360" s="51"/>
      <c r="C360" s="50"/>
      <c r="D360" s="50"/>
      <c r="E360" s="50"/>
      <c r="F360" s="50"/>
      <c r="G360" s="50"/>
      <c r="H360" s="50"/>
      <c r="I360" s="50"/>
      <c r="J360" s="50"/>
      <c r="K360" s="52"/>
      <c r="L360" s="50"/>
      <c r="M360" s="53">
        <f t="shared" si="21"/>
        <v>0</v>
      </c>
      <c r="N360" s="21" t="e">
        <f>VLOOKUP(I360,'MÃ '!$A$2:$E$1048576,4,0)</f>
        <v>#N/A</v>
      </c>
      <c r="O360" s="21" t="e">
        <f>VLOOKUP(I360,'MÃ '!$A$2:$E$1048576,5,0)</f>
        <v>#N/A</v>
      </c>
      <c r="P360" s="21" t="str">
        <f t="shared" si="22"/>
        <v>TSG06</v>
      </c>
      <c r="Q360" s="21" t="e">
        <f>DAY(Table014[[#This Row],[NGÀY]])&amp;Table014[[#This Row],[TSG06]]&amp;Table014[[#This Row],[MÃ FAST]]</f>
        <v>#N/A</v>
      </c>
      <c r="R360" s="21" t="e">
        <f>COUNTIF($Q$7:Q360,Q360)&amp;Q360</f>
        <v>#N/A</v>
      </c>
      <c r="S360" s="44">
        <f>IFERROR(VLOOKUP(R360,Table1[[ct2]:[Số lượng]],13,0),0)</f>
        <v>0</v>
      </c>
      <c r="T360" s="45">
        <f>IFERROR(VLOOKUP(R360,Table1[[ct2]:[Giá]],14,0),Table014[[#This Row],[ĐƠN GIÁ]])</f>
        <v>0</v>
      </c>
      <c r="U360" s="45">
        <f t="shared" si="23"/>
        <v>0</v>
      </c>
      <c r="V360" s="32">
        <f t="shared" si="24"/>
        <v>0</v>
      </c>
      <c r="W360" s="45">
        <f>Table014[[#This Row],[THÀNH TIỀN FAST]]-Table014[[#This Row],[THÀNH TIỀN]]</f>
        <v>0</v>
      </c>
      <c r="X360" s="46" t="b">
        <f>Table014[[#This Row],[ĐG FAST]]=Table014[[#This Row],[ĐƠN GIÁ]]</f>
        <v>1</v>
      </c>
      <c r="Y360" s="47" t="b">
        <f>Table014[[#This Row],[THÀNH TIỀN FAST]]=Table014[[#This Row],[THÀNH TIỀN]]</f>
        <v>1</v>
      </c>
      <c r="Z360" s="48"/>
    </row>
    <row r="361" spans="1:26" x14ac:dyDescent="0.2">
      <c r="A361" s="50"/>
      <c r="B361" s="51"/>
      <c r="C361" s="50"/>
      <c r="D361" s="50"/>
      <c r="E361" s="50"/>
      <c r="F361" s="50"/>
      <c r="G361" s="50"/>
      <c r="H361" s="50"/>
      <c r="I361" s="50"/>
      <c r="J361" s="50"/>
      <c r="K361" s="52"/>
      <c r="L361" s="50"/>
      <c r="M361" s="53">
        <f t="shared" si="21"/>
        <v>0</v>
      </c>
      <c r="N361" s="21" t="e">
        <f>VLOOKUP(I361,'MÃ '!$A$2:$E$1048576,4,0)</f>
        <v>#N/A</v>
      </c>
      <c r="O361" s="21" t="e">
        <f>VLOOKUP(I361,'MÃ '!$A$2:$E$1048576,5,0)</f>
        <v>#N/A</v>
      </c>
      <c r="P361" s="21" t="str">
        <f t="shared" si="22"/>
        <v>TSG06</v>
      </c>
      <c r="Q361" s="21" t="e">
        <f>DAY(Table014[[#This Row],[NGÀY]])&amp;Table014[[#This Row],[TSG06]]&amp;Table014[[#This Row],[MÃ FAST]]</f>
        <v>#N/A</v>
      </c>
      <c r="R361" s="21" t="e">
        <f>COUNTIF($Q$7:Q361,Q361)&amp;Q361</f>
        <v>#N/A</v>
      </c>
      <c r="S361" s="44">
        <f>IFERROR(VLOOKUP(R361,Table1[[ct2]:[Số lượng]],13,0),0)</f>
        <v>0</v>
      </c>
      <c r="T361" s="45">
        <f>IFERROR(VLOOKUP(R361,Table1[[ct2]:[Giá]],14,0),Table014[[#This Row],[ĐƠN GIÁ]])</f>
        <v>0</v>
      </c>
      <c r="U361" s="45">
        <f t="shared" si="23"/>
        <v>0</v>
      </c>
      <c r="V361" s="32">
        <f t="shared" si="24"/>
        <v>0</v>
      </c>
      <c r="W361" s="45">
        <f>Table014[[#This Row],[THÀNH TIỀN FAST]]-Table014[[#This Row],[THÀNH TIỀN]]</f>
        <v>0</v>
      </c>
      <c r="X361" s="46" t="b">
        <f>Table014[[#This Row],[ĐG FAST]]=Table014[[#This Row],[ĐƠN GIÁ]]</f>
        <v>1</v>
      </c>
      <c r="Y361" s="47" t="b">
        <f>Table014[[#This Row],[THÀNH TIỀN FAST]]=Table014[[#This Row],[THÀNH TIỀN]]</f>
        <v>1</v>
      </c>
      <c r="Z361" s="48"/>
    </row>
    <row r="362" spans="1:26" x14ac:dyDescent="0.2">
      <c r="A362" s="50"/>
      <c r="B362" s="51"/>
      <c r="C362" s="50"/>
      <c r="D362" s="50"/>
      <c r="E362" s="50"/>
      <c r="F362" s="50"/>
      <c r="G362" s="50"/>
      <c r="H362" s="50"/>
      <c r="I362" s="50"/>
      <c r="J362" s="50"/>
      <c r="K362" s="52"/>
      <c r="L362" s="50"/>
      <c r="M362" s="53">
        <f t="shared" si="21"/>
        <v>0</v>
      </c>
      <c r="N362" s="21" t="e">
        <f>VLOOKUP(I362,'MÃ '!$A$2:$E$1048576,4,0)</f>
        <v>#N/A</v>
      </c>
      <c r="O362" s="21" t="e">
        <f>VLOOKUP(I362,'MÃ '!$A$2:$E$1048576,5,0)</f>
        <v>#N/A</v>
      </c>
      <c r="P362" s="21" t="str">
        <f t="shared" si="22"/>
        <v>TSG06</v>
      </c>
      <c r="Q362" s="21" t="e">
        <f>DAY(Table014[[#This Row],[NGÀY]])&amp;Table014[[#This Row],[TSG06]]&amp;Table014[[#This Row],[MÃ FAST]]</f>
        <v>#N/A</v>
      </c>
      <c r="R362" s="21" t="e">
        <f>COUNTIF($Q$7:Q362,Q362)&amp;Q362</f>
        <v>#N/A</v>
      </c>
      <c r="S362" s="44">
        <f>IFERROR(VLOOKUP(R362,Table1[[ct2]:[Số lượng]],13,0),0)</f>
        <v>0</v>
      </c>
      <c r="T362" s="45">
        <f>IFERROR(VLOOKUP(R362,Table1[[ct2]:[Giá]],14,0),Table014[[#This Row],[ĐƠN GIÁ]])</f>
        <v>0</v>
      </c>
      <c r="U362" s="45">
        <f t="shared" si="23"/>
        <v>0</v>
      </c>
      <c r="V362" s="32">
        <f t="shared" si="24"/>
        <v>0</v>
      </c>
      <c r="W362" s="45">
        <f>Table014[[#This Row],[THÀNH TIỀN FAST]]-Table014[[#This Row],[THÀNH TIỀN]]</f>
        <v>0</v>
      </c>
      <c r="X362" s="46" t="b">
        <f>Table014[[#This Row],[ĐG FAST]]=Table014[[#This Row],[ĐƠN GIÁ]]</f>
        <v>1</v>
      </c>
      <c r="Y362" s="47" t="b">
        <f>Table014[[#This Row],[THÀNH TIỀN FAST]]=Table014[[#This Row],[THÀNH TIỀN]]</f>
        <v>1</v>
      </c>
      <c r="Z362" s="48"/>
    </row>
    <row r="363" spans="1:26" x14ac:dyDescent="0.2">
      <c r="A363" s="50"/>
      <c r="B363" s="51"/>
      <c r="C363" s="50"/>
      <c r="D363" s="50"/>
      <c r="E363" s="50"/>
      <c r="F363" s="50"/>
      <c r="G363" s="50"/>
      <c r="H363" s="50"/>
      <c r="I363" s="50"/>
      <c r="J363" s="50"/>
      <c r="K363" s="52"/>
      <c r="L363" s="50"/>
      <c r="M363" s="53">
        <f t="shared" si="21"/>
        <v>0</v>
      </c>
      <c r="N363" s="21" t="e">
        <f>VLOOKUP(I363,'MÃ '!$A$2:$E$1048576,4,0)</f>
        <v>#N/A</v>
      </c>
      <c r="O363" s="21" t="e">
        <f>VLOOKUP(I363,'MÃ '!$A$2:$E$1048576,5,0)</f>
        <v>#N/A</v>
      </c>
      <c r="P363" s="21" t="str">
        <f t="shared" si="22"/>
        <v>TSG06</v>
      </c>
      <c r="Q363" s="21" t="e">
        <f>DAY(Table014[[#This Row],[NGÀY]])&amp;Table014[[#This Row],[TSG06]]&amp;Table014[[#This Row],[MÃ FAST]]</f>
        <v>#N/A</v>
      </c>
      <c r="R363" s="21" t="e">
        <f>COUNTIF($Q$7:Q363,Q363)&amp;Q363</f>
        <v>#N/A</v>
      </c>
      <c r="S363" s="44">
        <f>IFERROR(VLOOKUP(R363,Table1[[ct2]:[Số lượng]],13,0),0)</f>
        <v>0</v>
      </c>
      <c r="T363" s="45">
        <f>IFERROR(VLOOKUP(R363,Table1[[ct2]:[Giá]],14,0),Table014[[#This Row],[ĐƠN GIÁ]])</f>
        <v>0</v>
      </c>
      <c r="U363" s="45">
        <f t="shared" si="23"/>
        <v>0</v>
      </c>
      <c r="V363" s="32">
        <f t="shared" si="24"/>
        <v>0</v>
      </c>
      <c r="W363" s="45">
        <f>Table014[[#This Row],[THÀNH TIỀN FAST]]-Table014[[#This Row],[THÀNH TIỀN]]</f>
        <v>0</v>
      </c>
      <c r="X363" s="46" t="b">
        <f>Table014[[#This Row],[ĐG FAST]]=Table014[[#This Row],[ĐƠN GIÁ]]</f>
        <v>1</v>
      </c>
      <c r="Y363" s="47" t="b">
        <f>Table014[[#This Row],[THÀNH TIỀN FAST]]=Table014[[#This Row],[THÀNH TIỀN]]</f>
        <v>1</v>
      </c>
      <c r="Z363" s="48"/>
    </row>
    <row r="364" spans="1:26" x14ac:dyDescent="0.2">
      <c r="A364" s="50"/>
      <c r="B364" s="51"/>
      <c r="C364" s="50"/>
      <c r="D364" s="50"/>
      <c r="E364" s="50"/>
      <c r="F364" s="50"/>
      <c r="G364" s="50"/>
      <c r="H364" s="50"/>
      <c r="I364" s="50"/>
      <c r="J364" s="50"/>
      <c r="K364" s="52"/>
      <c r="L364" s="50"/>
      <c r="M364" s="53">
        <f t="shared" si="21"/>
        <v>0</v>
      </c>
      <c r="N364" s="21" t="e">
        <f>VLOOKUP(I364,'MÃ '!$A$2:$E$1048576,4,0)</f>
        <v>#N/A</v>
      </c>
      <c r="O364" s="21" t="e">
        <f>VLOOKUP(I364,'MÃ '!$A$2:$E$1048576,5,0)</f>
        <v>#N/A</v>
      </c>
      <c r="P364" s="21" t="str">
        <f t="shared" si="22"/>
        <v>TSG06</v>
      </c>
      <c r="Q364" s="21" t="e">
        <f>DAY(Table014[[#This Row],[NGÀY]])&amp;Table014[[#This Row],[TSG06]]&amp;Table014[[#This Row],[MÃ FAST]]</f>
        <v>#N/A</v>
      </c>
      <c r="R364" s="21" t="e">
        <f>COUNTIF($Q$7:Q364,Q364)&amp;Q364</f>
        <v>#N/A</v>
      </c>
      <c r="S364" s="44">
        <f>IFERROR(VLOOKUP(R364,Table1[[ct2]:[Số lượng]],13,0),0)</f>
        <v>0</v>
      </c>
      <c r="T364" s="45">
        <f>IFERROR(VLOOKUP(R364,Table1[[ct2]:[Giá]],14,0),Table014[[#This Row],[ĐƠN GIÁ]])</f>
        <v>0</v>
      </c>
      <c r="U364" s="45">
        <f t="shared" si="23"/>
        <v>0</v>
      </c>
      <c r="V364" s="32">
        <f t="shared" si="24"/>
        <v>0</v>
      </c>
      <c r="W364" s="45">
        <f>Table014[[#This Row],[THÀNH TIỀN FAST]]-Table014[[#This Row],[THÀNH TIỀN]]</f>
        <v>0</v>
      </c>
      <c r="X364" s="46" t="b">
        <f>Table014[[#This Row],[ĐG FAST]]=Table014[[#This Row],[ĐƠN GIÁ]]</f>
        <v>1</v>
      </c>
      <c r="Y364" s="47" t="b">
        <f>Table014[[#This Row],[THÀNH TIỀN FAST]]=Table014[[#This Row],[THÀNH TIỀN]]</f>
        <v>1</v>
      </c>
      <c r="Z364" s="48"/>
    </row>
    <row r="365" spans="1:26" x14ac:dyDescent="0.2">
      <c r="A365" s="50"/>
      <c r="B365" s="51"/>
      <c r="C365" s="50"/>
      <c r="D365" s="50"/>
      <c r="E365" s="50"/>
      <c r="F365" s="50"/>
      <c r="G365" s="50"/>
      <c r="H365" s="50"/>
      <c r="I365" s="50"/>
      <c r="J365" s="50"/>
      <c r="K365" s="52"/>
      <c r="L365" s="50"/>
      <c r="M365" s="53">
        <f t="shared" si="21"/>
        <v>0</v>
      </c>
      <c r="N365" s="21" t="e">
        <f>VLOOKUP(I365,'MÃ '!$A$2:$E$1048576,4,0)</f>
        <v>#N/A</v>
      </c>
      <c r="O365" s="21" t="e">
        <f>VLOOKUP(I365,'MÃ '!$A$2:$E$1048576,5,0)</f>
        <v>#N/A</v>
      </c>
      <c r="P365" s="21" t="str">
        <f t="shared" si="22"/>
        <v>TSG06</v>
      </c>
      <c r="Q365" s="21" t="e">
        <f>DAY(Table014[[#This Row],[NGÀY]])&amp;Table014[[#This Row],[TSG06]]&amp;Table014[[#This Row],[MÃ FAST]]</f>
        <v>#N/A</v>
      </c>
      <c r="R365" s="21" t="e">
        <f>COUNTIF($Q$7:Q365,Q365)&amp;Q365</f>
        <v>#N/A</v>
      </c>
      <c r="S365" s="44">
        <f>IFERROR(VLOOKUP(R365,Table1[[ct2]:[Số lượng]],13,0),0)</f>
        <v>0</v>
      </c>
      <c r="T365" s="45">
        <f>IFERROR(VLOOKUP(R365,Table1[[ct2]:[Giá]],14,0),Table014[[#This Row],[ĐƠN GIÁ]])</f>
        <v>0</v>
      </c>
      <c r="U365" s="45">
        <f t="shared" si="23"/>
        <v>0</v>
      </c>
      <c r="V365" s="32">
        <f t="shared" si="24"/>
        <v>0</v>
      </c>
      <c r="W365" s="45">
        <f>Table014[[#This Row],[THÀNH TIỀN FAST]]-Table014[[#This Row],[THÀNH TIỀN]]</f>
        <v>0</v>
      </c>
      <c r="X365" s="46" t="b">
        <f>Table014[[#This Row],[ĐG FAST]]=Table014[[#This Row],[ĐƠN GIÁ]]</f>
        <v>1</v>
      </c>
      <c r="Y365" s="47" t="b">
        <f>Table014[[#This Row],[THÀNH TIỀN FAST]]=Table014[[#This Row],[THÀNH TIỀN]]</f>
        <v>1</v>
      </c>
      <c r="Z365" s="48"/>
    </row>
    <row r="366" spans="1:26" x14ac:dyDescent="0.2">
      <c r="A366" s="50"/>
      <c r="B366" s="51"/>
      <c r="C366" s="50"/>
      <c r="D366" s="50"/>
      <c r="E366" s="50"/>
      <c r="F366" s="50"/>
      <c r="G366" s="50"/>
      <c r="H366" s="50"/>
      <c r="I366" s="50"/>
      <c r="J366" s="50"/>
      <c r="K366" s="52"/>
      <c r="L366" s="50"/>
      <c r="M366" s="53">
        <f t="shared" si="21"/>
        <v>0</v>
      </c>
      <c r="N366" s="21" t="e">
        <f>VLOOKUP(I366,'MÃ '!$A$2:$E$1048576,4,0)</f>
        <v>#N/A</v>
      </c>
      <c r="O366" s="21" t="e">
        <f>VLOOKUP(I366,'MÃ '!$A$2:$E$1048576,5,0)</f>
        <v>#N/A</v>
      </c>
      <c r="P366" s="21" t="str">
        <f t="shared" si="22"/>
        <v>TSG06</v>
      </c>
      <c r="Q366" s="21" t="e">
        <f>DAY(Table014[[#This Row],[NGÀY]])&amp;Table014[[#This Row],[TSG06]]&amp;Table014[[#This Row],[MÃ FAST]]</f>
        <v>#N/A</v>
      </c>
      <c r="R366" s="21" t="e">
        <f>COUNTIF($Q$7:Q366,Q366)&amp;Q366</f>
        <v>#N/A</v>
      </c>
      <c r="S366" s="44">
        <f>IFERROR(VLOOKUP(R366,Table1[[ct2]:[Số lượng]],13,0),0)</f>
        <v>0</v>
      </c>
      <c r="T366" s="45">
        <f>IFERROR(VLOOKUP(R366,Table1[[ct2]:[Giá]],14,0),Table014[[#This Row],[ĐƠN GIÁ]])</f>
        <v>0</v>
      </c>
      <c r="U366" s="45">
        <f t="shared" si="23"/>
        <v>0</v>
      </c>
      <c r="V366" s="32">
        <f t="shared" si="24"/>
        <v>0</v>
      </c>
      <c r="W366" s="45">
        <f>Table014[[#This Row],[THÀNH TIỀN FAST]]-Table014[[#This Row],[THÀNH TIỀN]]</f>
        <v>0</v>
      </c>
      <c r="X366" s="46" t="b">
        <f>Table014[[#This Row],[ĐG FAST]]=Table014[[#This Row],[ĐƠN GIÁ]]</f>
        <v>1</v>
      </c>
      <c r="Y366" s="47" t="b">
        <f>Table014[[#This Row],[THÀNH TIỀN FAST]]=Table014[[#This Row],[THÀNH TIỀN]]</f>
        <v>1</v>
      </c>
      <c r="Z366" s="48"/>
    </row>
    <row r="367" spans="1:26" x14ac:dyDescent="0.2">
      <c r="A367" s="50"/>
      <c r="B367" s="51"/>
      <c r="C367" s="50"/>
      <c r="D367" s="50"/>
      <c r="E367" s="50"/>
      <c r="F367" s="50"/>
      <c r="G367" s="50"/>
      <c r="H367" s="50"/>
      <c r="I367" s="50"/>
      <c r="J367" s="50"/>
      <c r="K367" s="52"/>
      <c r="L367" s="50"/>
      <c r="M367" s="53">
        <f t="shared" si="21"/>
        <v>0</v>
      </c>
      <c r="N367" s="21" t="e">
        <f>VLOOKUP(I367,'MÃ '!$A$2:$E$1048576,4,0)</f>
        <v>#N/A</v>
      </c>
      <c r="O367" s="21" t="e">
        <f>VLOOKUP(I367,'MÃ '!$A$2:$E$1048576,5,0)</f>
        <v>#N/A</v>
      </c>
      <c r="P367" s="21" t="str">
        <f t="shared" si="22"/>
        <v>TSG06</v>
      </c>
      <c r="Q367" s="21" t="e">
        <f>DAY(Table014[[#This Row],[NGÀY]])&amp;Table014[[#This Row],[TSG06]]&amp;Table014[[#This Row],[MÃ FAST]]</f>
        <v>#N/A</v>
      </c>
      <c r="R367" s="21" t="e">
        <f>COUNTIF($Q$7:Q367,Q367)&amp;Q367</f>
        <v>#N/A</v>
      </c>
      <c r="S367" s="44">
        <f>IFERROR(VLOOKUP(R367,Table1[[ct2]:[Số lượng]],13,0),0)</f>
        <v>0</v>
      </c>
      <c r="T367" s="45">
        <f>IFERROR(VLOOKUP(R367,Table1[[ct2]:[Giá]],14,0),Table014[[#This Row],[ĐƠN GIÁ]])</f>
        <v>0</v>
      </c>
      <c r="U367" s="45">
        <f t="shared" si="23"/>
        <v>0</v>
      </c>
      <c r="V367" s="32">
        <f t="shared" si="24"/>
        <v>0</v>
      </c>
      <c r="W367" s="45">
        <f>Table014[[#This Row],[THÀNH TIỀN FAST]]-Table014[[#This Row],[THÀNH TIỀN]]</f>
        <v>0</v>
      </c>
      <c r="X367" s="46" t="b">
        <f>Table014[[#This Row],[ĐG FAST]]=Table014[[#This Row],[ĐƠN GIÁ]]</f>
        <v>1</v>
      </c>
      <c r="Y367" s="47" t="b">
        <f>Table014[[#This Row],[THÀNH TIỀN FAST]]=Table014[[#This Row],[THÀNH TIỀN]]</f>
        <v>1</v>
      </c>
      <c r="Z367" s="48"/>
    </row>
    <row r="368" spans="1:26" x14ac:dyDescent="0.2">
      <c r="A368" s="50"/>
      <c r="B368" s="51"/>
      <c r="C368" s="50"/>
      <c r="D368" s="50"/>
      <c r="E368" s="50"/>
      <c r="F368" s="50"/>
      <c r="G368" s="50"/>
      <c r="H368" s="50"/>
      <c r="I368" s="50"/>
      <c r="J368" s="50"/>
      <c r="K368" s="52"/>
      <c r="L368" s="50"/>
      <c r="M368" s="53">
        <f t="shared" si="21"/>
        <v>0</v>
      </c>
      <c r="N368" s="21" t="e">
        <f>VLOOKUP(I368,'MÃ '!$A$2:$E$1048576,4,0)</f>
        <v>#N/A</v>
      </c>
      <c r="O368" s="21" t="e">
        <f>VLOOKUP(I368,'MÃ '!$A$2:$E$1048576,5,0)</f>
        <v>#N/A</v>
      </c>
      <c r="P368" s="21" t="str">
        <f t="shared" si="22"/>
        <v>TSG06</v>
      </c>
      <c r="Q368" s="21" t="e">
        <f>DAY(Table014[[#This Row],[NGÀY]])&amp;Table014[[#This Row],[TSG06]]&amp;Table014[[#This Row],[MÃ FAST]]</f>
        <v>#N/A</v>
      </c>
      <c r="R368" s="21" t="e">
        <f>COUNTIF($Q$7:Q368,Q368)&amp;Q368</f>
        <v>#N/A</v>
      </c>
      <c r="S368" s="44">
        <f>IFERROR(VLOOKUP(R368,Table1[[ct2]:[Số lượng]],13,0),0)</f>
        <v>0</v>
      </c>
      <c r="T368" s="45">
        <f>IFERROR(VLOOKUP(R368,Table1[[ct2]:[Giá]],14,0),Table014[[#This Row],[ĐƠN GIÁ]])</f>
        <v>0</v>
      </c>
      <c r="U368" s="45">
        <f t="shared" si="23"/>
        <v>0</v>
      </c>
      <c r="V368" s="32">
        <f t="shared" si="24"/>
        <v>0</v>
      </c>
      <c r="W368" s="45">
        <f>Table014[[#This Row],[THÀNH TIỀN FAST]]-Table014[[#This Row],[THÀNH TIỀN]]</f>
        <v>0</v>
      </c>
      <c r="X368" s="46" t="b">
        <f>Table014[[#This Row],[ĐG FAST]]=Table014[[#This Row],[ĐƠN GIÁ]]</f>
        <v>1</v>
      </c>
      <c r="Y368" s="47" t="b">
        <f>Table014[[#This Row],[THÀNH TIỀN FAST]]=Table014[[#This Row],[THÀNH TIỀN]]</f>
        <v>1</v>
      </c>
      <c r="Z368" s="48"/>
    </row>
    <row r="369" spans="1:26" x14ac:dyDescent="0.2">
      <c r="A369" s="50"/>
      <c r="B369" s="51"/>
      <c r="C369" s="50"/>
      <c r="D369" s="50"/>
      <c r="E369" s="50"/>
      <c r="F369" s="50"/>
      <c r="G369" s="50"/>
      <c r="H369" s="50"/>
      <c r="I369" s="50"/>
      <c r="J369" s="50"/>
      <c r="K369" s="52"/>
      <c r="L369" s="50"/>
      <c r="M369" s="53">
        <f t="shared" si="21"/>
        <v>0</v>
      </c>
      <c r="N369" s="21" t="e">
        <f>VLOOKUP(I369,'MÃ '!$A$2:$E$1048576,4,0)</f>
        <v>#N/A</v>
      </c>
      <c r="O369" s="21" t="e">
        <f>VLOOKUP(I369,'MÃ '!$A$2:$E$1048576,5,0)</f>
        <v>#N/A</v>
      </c>
      <c r="P369" s="21" t="str">
        <f t="shared" si="22"/>
        <v>TSG06</v>
      </c>
      <c r="Q369" s="21" t="e">
        <f>DAY(Table014[[#This Row],[NGÀY]])&amp;Table014[[#This Row],[TSG06]]&amp;Table014[[#This Row],[MÃ FAST]]</f>
        <v>#N/A</v>
      </c>
      <c r="R369" s="21" t="e">
        <f>COUNTIF($Q$7:Q369,Q369)&amp;Q369</f>
        <v>#N/A</v>
      </c>
      <c r="S369" s="44">
        <f>IFERROR(VLOOKUP(R369,Table1[[ct2]:[Số lượng]],13,0),0)</f>
        <v>0</v>
      </c>
      <c r="T369" s="45">
        <f>IFERROR(VLOOKUP(R369,Table1[[ct2]:[Giá]],14,0),Table014[[#This Row],[ĐƠN GIÁ]])</f>
        <v>0</v>
      </c>
      <c r="U369" s="45">
        <f t="shared" si="23"/>
        <v>0</v>
      </c>
      <c r="V369" s="32">
        <f t="shared" si="24"/>
        <v>0</v>
      </c>
      <c r="W369" s="45">
        <f>Table014[[#This Row],[THÀNH TIỀN FAST]]-Table014[[#This Row],[THÀNH TIỀN]]</f>
        <v>0</v>
      </c>
      <c r="X369" s="46" t="b">
        <f>Table014[[#This Row],[ĐG FAST]]=Table014[[#This Row],[ĐƠN GIÁ]]</f>
        <v>1</v>
      </c>
      <c r="Y369" s="47" t="b">
        <f>Table014[[#This Row],[THÀNH TIỀN FAST]]=Table014[[#This Row],[THÀNH TIỀN]]</f>
        <v>1</v>
      </c>
      <c r="Z369" s="48"/>
    </row>
    <row r="370" spans="1:26" x14ac:dyDescent="0.2">
      <c r="A370" s="50"/>
      <c r="B370" s="51"/>
      <c r="C370" s="50"/>
      <c r="D370" s="50"/>
      <c r="E370" s="50"/>
      <c r="F370" s="50"/>
      <c r="G370" s="50"/>
      <c r="H370" s="50"/>
      <c r="I370" s="50"/>
      <c r="J370" s="50"/>
      <c r="K370" s="52"/>
      <c r="L370" s="50"/>
      <c r="M370" s="53">
        <f t="shared" si="21"/>
        <v>0</v>
      </c>
      <c r="N370" s="21" t="e">
        <f>VLOOKUP(I370,'MÃ '!$A$2:$E$1048576,4,0)</f>
        <v>#N/A</v>
      </c>
      <c r="O370" s="21" t="e">
        <f>VLOOKUP(I370,'MÃ '!$A$2:$E$1048576,5,0)</f>
        <v>#N/A</v>
      </c>
      <c r="P370" s="21" t="str">
        <f t="shared" si="22"/>
        <v>TSG06</v>
      </c>
      <c r="Q370" s="21" t="e">
        <f>DAY(Table014[[#This Row],[NGÀY]])&amp;Table014[[#This Row],[TSG06]]&amp;Table014[[#This Row],[MÃ FAST]]</f>
        <v>#N/A</v>
      </c>
      <c r="R370" s="21" t="e">
        <f>COUNTIF($Q$7:Q370,Q370)&amp;Q370</f>
        <v>#N/A</v>
      </c>
      <c r="S370" s="44">
        <f>IFERROR(VLOOKUP(R370,Table1[[ct2]:[Số lượng]],13,0),0)</f>
        <v>0</v>
      </c>
      <c r="T370" s="45">
        <f>IFERROR(VLOOKUP(R370,Table1[[ct2]:[Giá]],14,0),Table014[[#This Row],[ĐƠN GIÁ]])</f>
        <v>0</v>
      </c>
      <c r="U370" s="45">
        <f t="shared" si="23"/>
        <v>0</v>
      </c>
      <c r="V370" s="32">
        <f t="shared" si="24"/>
        <v>0</v>
      </c>
      <c r="W370" s="45">
        <f>Table014[[#This Row],[THÀNH TIỀN FAST]]-Table014[[#This Row],[THÀNH TIỀN]]</f>
        <v>0</v>
      </c>
      <c r="X370" s="46" t="b">
        <f>Table014[[#This Row],[ĐG FAST]]=Table014[[#This Row],[ĐƠN GIÁ]]</f>
        <v>1</v>
      </c>
      <c r="Y370" s="47" t="b">
        <f>Table014[[#This Row],[THÀNH TIỀN FAST]]=Table014[[#This Row],[THÀNH TIỀN]]</f>
        <v>1</v>
      </c>
      <c r="Z370" s="48"/>
    </row>
    <row r="371" spans="1:26" x14ac:dyDescent="0.2">
      <c r="A371" s="50"/>
      <c r="B371" s="51"/>
      <c r="C371" s="50"/>
      <c r="D371" s="50"/>
      <c r="E371" s="50"/>
      <c r="F371" s="50"/>
      <c r="G371" s="50"/>
      <c r="H371" s="50"/>
      <c r="I371" s="50"/>
      <c r="J371" s="50"/>
      <c r="K371" s="52"/>
      <c r="L371" s="50"/>
      <c r="M371" s="53">
        <f t="shared" si="21"/>
        <v>0</v>
      </c>
      <c r="N371" s="21" t="e">
        <f>VLOOKUP(I371,'MÃ '!$A$2:$E$1048576,4,0)</f>
        <v>#N/A</v>
      </c>
      <c r="O371" s="21" t="e">
        <f>VLOOKUP(I371,'MÃ '!$A$2:$E$1048576,5,0)</f>
        <v>#N/A</v>
      </c>
      <c r="P371" s="21" t="str">
        <f t="shared" si="22"/>
        <v>TSG06</v>
      </c>
      <c r="Q371" s="21" t="e">
        <f>DAY(Table014[[#This Row],[NGÀY]])&amp;Table014[[#This Row],[TSG06]]&amp;Table014[[#This Row],[MÃ FAST]]</f>
        <v>#N/A</v>
      </c>
      <c r="R371" s="21" t="e">
        <f>COUNTIF($Q$7:Q371,Q371)&amp;Q371</f>
        <v>#N/A</v>
      </c>
      <c r="S371" s="44">
        <f>IFERROR(VLOOKUP(R371,Table1[[ct2]:[Số lượng]],13,0),0)</f>
        <v>0</v>
      </c>
      <c r="T371" s="45">
        <f>IFERROR(VLOOKUP(R371,Table1[[ct2]:[Giá]],14,0),Table014[[#This Row],[ĐƠN GIÁ]])</f>
        <v>0</v>
      </c>
      <c r="U371" s="45">
        <f t="shared" si="23"/>
        <v>0</v>
      </c>
      <c r="V371" s="32">
        <f t="shared" si="24"/>
        <v>0</v>
      </c>
      <c r="W371" s="45">
        <f>Table014[[#This Row],[THÀNH TIỀN FAST]]-Table014[[#This Row],[THÀNH TIỀN]]</f>
        <v>0</v>
      </c>
      <c r="X371" s="46" t="b">
        <f>Table014[[#This Row],[ĐG FAST]]=Table014[[#This Row],[ĐƠN GIÁ]]</f>
        <v>1</v>
      </c>
      <c r="Y371" s="47" t="b">
        <f>Table014[[#This Row],[THÀNH TIỀN FAST]]=Table014[[#This Row],[THÀNH TIỀN]]</f>
        <v>1</v>
      </c>
      <c r="Z371" s="48"/>
    </row>
    <row r="372" spans="1:26" x14ac:dyDescent="0.2">
      <c r="A372" s="50"/>
      <c r="B372" s="51"/>
      <c r="C372" s="50"/>
      <c r="D372" s="50"/>
      <c r="E372" s="50"/>
      <c r="F372" s="50"/>
      <c r="G372" s="50"/>
      <c r="H372" s="50"/>
      <c r="I372" s="50"/>
      <c r="J372" s="50"/>
      <c r="K372" s="52"/>
      <c r="L372" s="50"/>
      <c r="M372" s="53">
        <f t="shared" si="21"/>
        <v>0</v>
      </c>
      <c r="N372" s="21" t="e">
        <f>VLOOKUP(I372,'MÃ '!$A$2:$E$1048576,4,0)</f>
        <v>#N/A</v>
      </c>
      <c r="O372" s="21" t="e">
        <f>VLOOKUP(I372,'MÃ '!$A$2:$E$1048576,5,0)</f>
        <v>#N/A</v>
      </c>
      <c r="P372" s="21" t="str">
        <f t="shared" si="22"/>
        <v>TSG06</v>
      </c>
      <c r="Q372" s="21" t="e">
        <f>DAY(Table014[[#This Row],[NGÀY]])&amp;Table014[[#This Row],[TSG06]]&amp;Table014[[#This Row],[MÃ FAST]]</f>
        <v>#N/A</v>
      </c>
      <c r="R372" s="21" t="e">
        <f>COUNTIF($Q$7:Q372,Q372)&amp;Q372</f>
        <v>#N/A</v>
      </c>
      <c r="S372" s="44">
        <f>IFERROR(VLOOKUP(R372,Table1[[ct2]:[Số lượng]],13,0),0)</f>
        <v>0</v>
      </c>
      <c r="T372" s="45">
        <f>IFERROR(VLOOKUP(R372,Table1[[ct2]:[Giá]],14,0),Table014[[#This Row],[ĐƠN GIÁ]])</f>
        <v>0</v>
      </c>
      <c r="U372" s="45">
        <f t="shared" si="23"/>
        <v>0</v>
      </c>
      <c r="V372" s="32">
        <f t="shared" si="24"/>
        <v>0</v>
      </c>
      <c r="W372" s="45">
        <f>Table014[[#This Row],[THÀNH TIỀN FAST]]-Table014[[#This Row],[THÀNH TIỀN]]</f>
        <v>0</v>
      </c>
      <c r="X372" s="46" t="b">
        <f>Table014[[#This Row],[ĐG FAST]]=Table014[[#This Row],[ĐƠN GIÁ]]</f>
        <v>1</v>
      </c>
      <c r="Y372" s="47" t="b">
        <f>Table014[[#This Row],[THÀNH TIỀN FAST]]=Table014[[#This Row],[THÀNH TIỀN]]</f>
        <v>1</v>
      </c>
      <c r="Z372" s="48"/>
    </row>
    <row r="373" spans="1:26" x14ac:dyDescent="0.2">
      <c r="A373" s="50"/>
      <c r="B373" s="51"/>
      <c r="C373" s="50"/>
      <c r="D373" s="50"/>
      <c r="E373" s="50"/>
      <c r="F373" s="50"/>
      <c r="G373" s="50"/>
      <c r="H373" s="50"/>
      <c r="I373" s="50"/>
      <c r="J373" s="50"/>
      <c r="K373" s="52"/>
      <c r="L373" s="50"/>
      <c r="M373" s="53">
        <f t="shared" si="21"/>
        <v>0</v>
      </c>
      <c r="N373" s="21" t="e">
        <f>VLOOKUP(I373,'MÃ '!$A$2:$E$1048576,4,0)</f>
        <v>#N/A</v>
      </c>
      <c r="O373" s="21" t="e">
        <f>VLOOKUP(I373,'MÃ '!$A$2:$E$1048576,5,0)</f>
        <v>#N/A</v>
      </c>
      <c r="P373" s="21" t="str">
        <f t="shared" si="22"/>
        <v>TSG06</v>
      </c>
      <c r="Q373" s="21" t="e">
        <f>DAY(Table014[[#This Row],[NGÀY]])&amp;Table014[[#This Row],[TSG06]]&amp;Table014[[#This Row],[MÃ FAST]]</f>
        <v>#N/A</v>
      </c>
      <c r="R373" s="21" t="e">
        <f>COUNTIF($Q$7:Q373,Q373)&amp;Q373</f>
        <v>#N/A</v>
      </c>
      <c r="S373" s="44">
        <f>IFERROR(VLOOKUP(R373,Table1[[ct2]:[Số lượng]],13,0),0)</f>
        <v>0</v>
      </c>
      <c r="T373" s="45">
        <f>IFERROR(VLOOKUP(R373,Table1[[ct2]:[Giá]],14,0),Table014[[#This Row],[ĐƠN GIÁ]])</f>
        <v>0</v>
      </c>
      <c r="U373" s="45">
        <f t="shared" si="23"/>
        <v>0</v>
      </c>
      <c r="V373" s="32">
        <f t="shared" si="24"/>
        <v>0</v>
      </c>
      <c r="W373" s="45">
        <f>Table014[[#This Row],[THÀNH TIỀN FAST]]-Table014[[#This Row],[THÀNH TIỀN]]</f>
        <v>0</v>
      </c>
      <c r="X373" s="46" t="b">
        <f>Table014[[#This Row],[ĐG FAST]]=Table014[[#This Row],[ĐƠN GIÁ]]</f>
        <v>1</v>
      </c>
      <c r="Y373" s="47" t="b">
        <f>Table014[[#This Row],[THÀNH TIỀN FAST]]=Table014[[#This Row],[THÀNH TIỀN]]</f>
        <v>1</v>
      </c>
      <c r="Z373" s="48"/>
    </row>
    <row r="374" spans="1:26" x14ac:dyDescent="0.2">
      <c r="A374" s="50"/>
      <c r="B374" s="51"/>
      <c r="C374" s="50"/>
      <c r="D374" s="50"/>
      <c r="E374" s="50"/>
      <c r="F374" s="50"/>
      <c r="G374" s="50"/>
      <c r="H374" s="50"/>
      <c r="I374" s="50"/>
      <c r="J374" s="50"/>
      <c r="K374" s="52"/>
      <c r="L374" s="50"/>
      <c r="M374" s="53">
        <f t="shared" si="21"/>
        <v>0</v>
      </c>
      <c r="N374" s="21" t="e">
        <f>VLOOKUP(I374,'MÃ '!$A$2:$E$1048576,4,0)</f>
        <v>#N/A</v>
      </c>
      <c r="O374" s="21" t="e">
        <f>VLOOKUP(I374,'MÃ '!$A$2:$E$1048576,5,0)</f>
        <v>#N/A</v>
      </c>
      <c r="P374" s="21" t="str">
        <f t="shared" si="22"/>
        <v>TSG06</v>
      </c>
      <c r="Q374" s="21" t="e">
        <f>DAY(Table014[[#This Row],[NGÀY]])&amp;Table014[[#This Row],[TSG06]]&amp;Table014[[#This Row],[MÃ FAST]]</f>
        <v>#N/A</v>
      </c>
      <c r="R374" s="21" t="e">
        <f>COUNTIF($Q$7:Q374,Q374)&amp;Q374</f>
        <v>#N/A</v>
      </c>
      <c r="S374" s="44">
        <f>IFERROR(VLOOKUP(R374,Table1[[ct2]:[Số lượng]],13,0),0)</f>
        <v>0</v>
      </c>
      <c r="T374" s="45">
        <f>IFERROR(VLOOKUP(R374,Table1[[ct2]:[Giá]],14,0),Table014[[#This Row],[ĐƠN GIÁ]])</f>
        <v>0</v>
      </c>
      <c r="U374" s="45">
        <f t="shared" si="23"/>
        <v>0</v>
      </c>
      <c r="V374" s="32">
        <f t="shared" si="24"/>
        <v>0</v>
      </c>
      <c r="W374" s="45">
        <f>Table014[[#This Row],[THÀNH TIỀN FAST]]-Table014[[#This Row],[THÀNH TIỀN]]</f>
        <v>0</v>
      </c>
      <c r="X374" s="46" t="b">
        <f>Table014[[#This Row],[ĐG FAST]]=Table014[[#This Row],[ĐƠN GIÁ]]</f>
        <v>1</v>
      </c>
      <c r="Y374" s="47" t="b">
        <f>Table014[[#This Row],[THÀNH TIỀN FAST]]=Table014[[#This Row],[THÀNH TIỀN]]</f>
        <v>1</v>
      </c>
      <c r="Z374" s="48"/>
    </row>
    <row r="375" spans="1:26" x14ac:dyDescent="0.2">
      <c r="A375" s="50"/>
      <c r="B375" s="51"/>
      <c r="C375" s="50"/>
      <c r="D375" s="50"/>
      <c r="E375" s="50"/>
      <c r="F375" s="50"/>
      <c r="G375" s="50"/>
      <c r="H375" s="50"/>
      <c r="I375" s="50"/>
      <c r="J375" s="50"/>
      <c r="K375" s="52"/>
      <c r="L375" s="50"/>
      <c r="M375" s="53">
        <f t="shared" si="21"/>
        <v>0</v>
      </c>
      <c r="N375" s="21" t="e">
        <f>VLOOKUP(I375,'MÃ '!$A$2:$E$1048576,4,0)</f>
        <v>#N/A</v>
      </c>
      <c r="O375" s="21" t="e">
        <f>VLOOKUP(I375,'MÃ '!$A$2:$E$1048576,5,0)</f>
        <v>#N/A</v>
      </c>
      <c r="P375" s="21" t="str">
        <f t="shared" si="22"/>
        <v>TSG06</v>
      </c>
      <c r="Q375" s="21" t="e">
        <f>DAY(Table014[[#This Row],[NGÀY]])&amp;Table014[[#This Row],[TSG06]]&amp;Table014[[#This Row],[MÃ FAST]]</f>
        <v>#N/A</v>
      </c>
      <c r="R375" s="21" t="e">
        <f>COUNTIF($Q$7:Q375,Q375)&amp;Q375</f>
        <v>#N/A</v>
      </c>
      <c r="S375" s="44">
        <f>IFERROR(VLOOKUP(R375,Table1[[ct2]:[Số lượng]],13,0),0)</f>
        <v>0</v>
      </c>
      <c r="T375" s="45">
        <f>IFERROR(VLOOKUP(R375,Table1[[ct2]:[Giá]],14,0),Table014[[#This Row],[ĐƠN GIÁ]])</f>
        <v>0</v>
      </c>
      <c r="U375" s="45">
        <f t="shared" si="23"/>
        <v>0</v>
      </c>
      <c r="V375" s="32">
        <f t="shared" si="24"/>
        <v>0</v>
      </c>
      <c r="W375" s="45">
        <f>Table014[[#This Row],[THÀNH TIỀN FAST]]-Table014[[#This Row],[THÀNH TIỀN]]</f>
        <v>0</v>
      </c>
      <c r="X375" s="46" t="b">
        <f>Table014[[#This Row],[ĐG FAST]]=Table014[[#This Row],[ĐƠN GIÁ]]</f>
        <v>1</v>
      </c>
      <c r="Y375" s="47" t="b">
        <f>Table014[[#This Row],[THÀNH TIỀN FAST]]=Table014[[#This Row],[THÀNH TIỀN]]</f>
        <v>1</v>
      </c>
      <c r="Z375" s="48"/>
    </row>
    <row r="376" spans="1:26" x14ac:dyDescent="0.2">
      <c r="A376" s="50"/>
      <c r="B376" s="51"/>
      <c r="C376" s="50"/>
      <c r="D376" s="50"/>
      <c r="E376" s="50"/>
      <c r="F376" s="50"/>
      <c r="G376" s="50"/>
      <c r="H376" s="50"/>
      <c r="I376" s="50"/>
      <c r="J376" s="50"/>
      <c r="K376" s="52"/>
      <c r="L376" s="50"/>
      <c r="M376" s="53">
        <f t="shared" si="21"/>
        <v>0</v>
      </c>
      <c r="N376" s="21" t="e">
        <f>VLOOKUP(I376,'MÃ '!$A$2:$E$1048576,4,0)</f>
        <v>#N/A</v>
      </c>
      <c r="O376" s="21" t="e">
        <f>VLOOKUP(I376,'MÃ '!$A$2:$E$1048576,5,0)</f>
        <v>#N/A</v>
      </c>
      <c r="P376" s="21" t="str">
        <f t="shared" si="22"/>
        <v>TSG06</v>
      </c>
      <c r="Q376" s="21" t="e">
        <f>DAY(Table014[[#This Row],[NGÀY]])&amp;Table014[[#This Row],[TSG06]]&amp;Table014[[#This Row],[MÃ FAST]]</f>
        <v>#N/A</v>
      </c>
      <c r="R376" s="21" t="e">
        <f>COUNTIF($Q$7:Q376,Q376)&amp;Q376</f>
        <v>#N/A</v>
      </c>
      <c r="S376" s="44">
        <f>IFERROR(VLOOKUP(R376,Table1[[ct2]:[Số lượng]],13,0),0)</f>
        <v>0</v>
      </c>
      <c r="T376" s="45">
        <f>IFERROR(VLOOKUP(R376,Table1[[ct2]:[Giá]],14,0),Table014[[#This Row],[ĐƠN GIÁ]])</f>
        <v>0</v>
      </c>
      <c r="U376" s="45">
        <f t="shared" si="23"/>
        <v>0</v>
      </c>
      <c r="V376" s="32">
        <f t="shared" si="24"/>
        <v>0</v>
      </c>
      <c r="W376" s="45">
        <f>Table014[[#This Row],[THÀNH TIỀN FAST]]-Table014[[#This Row],[THÀNH TIỀN]]</f>
        <v>0</v>
      </c>
      <c r="X376" s="46" t="b">
        <f>Table014[[#This Row],[ĐG FAST]]=Table014[[#This Row],[ĐƠN GIÁ]]</f>
        <v>1</v>
      </c>
      <c r="Y376" s="47" t="b">
        <f>Table014[[#This Row],[THÀNH TIỀN FAST]]=Table014[[#This Row],[THÀNH TIỀN]]</f>
        <v>1</v>
      </c>
      <c r="Z376" s="48"/>
    </row>
    <row r="377" spans="1:26" x14ac:dyDescent="0.2">
      <c r="A377" s="50"/>
      <c r="B377" s="51"/>
      <c r="C377" s="50"/>
      <c r="D377" s="50"/>
      <c r="E377" s="50"/>
      <c r="F377" s="50"/>
      <c r="G377" s="50"/>
      <c r="H377" s="50"/>
      <c r="I377" s="50"/>
      <c r="J377" s="50"/>
      <c r="K377" s="52"/>
      <c r="L377" s="50"/>
      <c r="M377" s="53">
        <f t="shared" si="21"/>
        <v>0</v>
      </c>
      <c r="N377" s="21" t="e">
        <f>VLOOKUP(I377,'MÃ '!$A$2:$E$1048576,4,0)</f>
        <v>#N/A</v>
      </c>
      <c r="O377" s="21" t="e">
        <f>VLOOKUP(I377,'MÃ '!$A$2:$E$1048576,5,0)</f>
        <v>#N/A</v>
      </c>
      <c r="P377" s="21" t="str">
        <f t="shared" si="22"/>
        <v>TSG06</v>
      </c>
      <c r="Q377" s="21" t="e">
        <f>DAY(Table014[[#This Row],[NGÀY]])&amp;Table014[[#This Row],[TSG06]]&amp;Table014[[#This Row],[MÃ FAST]]</f>
        <v>#N/A</v>
      </c>
      <c r="R377" s="21" t="e">
        <f>COUNTIF($Q$7:Q377,Q377)&amp;Q377</f>
        <v>#N/A</v>
      </c>
      <c r="S377" s="44">
        <f>IFERROR(VLOOKUP(R377,Table1[[ct2]:[Số lượng]],13,0),0)</f>
        <v>0</v>
      </c>
      <c r="T377" s="45">
        <f>IFERROR(VLOOKUP(R377,Table1[[ct2]:[Giá]],14,0),Table014[[#This Row],[ĐƠN GIÁ]])</f>
        <v>0</v>
      </c>
      <c r="U377" s="45">
        <f t="shared" si="23"/>
        <v>0</v>
      </c>
      <c r="V377" s="32">
        <f t="shared" si="24"/>
        <v>0</v>
      </c>
      <c r="W377" s="45">
        <f>Table014[[#This Row],[THÀNH TIỀN FAST]]-Table014[[#This Row],[THÀNH TIỀN]]</f>
        <v>0</v>
      </c>
      <c r="X377" s="46" t="b">
        <f>Table014[[#This Row],[ĐG FAST]]=Table014[[#This Row],[ĐƠN GIÁ]]</f>
        <v>1</v>
      </c>
      <c r="Y377" s="47" t="b">
        <f>Table014[[#This Row],[THÀNH TIỀN FAST]]=Table014[[#This Row],[THÀNH TIỀN]]</f>
        <v>1</v>
      </c>
      <c r="Z377" s="48"/>
    </row>
    <row r="378" spans="1:26" x14ac:dyDescent="0.2">
      <c r="A378" s="50"/>
      <c r="B378" s="51"/>
      <c r="C378" s="50"/>
      <c r="D378" s="50"/>
      <c r="E378" s="50"/>
      <c r="F378" s="50"/>
      <c r="G378" s="50"/>
      <c r="H378" s="50"/>
      <c r="I378" s="50"/>
      <c r="J378" s="50"/>
      <c r="K378" s="52"/>
      <c r="L378" s="50"/>
      <c r="M378" s="53">
        <f t="shared" si="21"/>
        <v>0</v>
      </c>
      <c r="N378" s="21" t="e">
        <f>VLOOKUP(I378,'MÃ '!$A$2:$E$1048576,4,0)</f>
        <v>#N/A</v>
      </c>
      <c r="O378" s="21" t="e">
        <f>VLOOKUP(I378,'MÃ '!$A$2:$E$1048576,5,0)</f>
        <v>#N/A</v>
      </c>
      <c r="P378" s="21" t="str">
        <f t="shared" si="22"/>
        <v>TSG06</v>
      </c>
      <c r="Q378" s="21" t="e">
        <f>DAY(Table014[[#This Row],[NGÀY]])&amp;Table014[[#This Row],[TSG06]]&amp;Table014[[#This Row],[MÃ FAST]]</f>
        <v>#N/A</v>
      </c>
      <c r="R378" s="21" t="e">
        <f>COUNTIF($Q$7:Q378,Q378)&amp;Q378</f>
        <v>#N/A</v>
      </c>
      <c r="S378" s="44">
        <f>IFERROR(VLOOKUP(R378,Table1[[ct2]:[Số lượng]],13,0),0)</f>
        <v>0</v>
      </c>
      <c r="T378" s="45">
        <f>IFERROR(VLOOKUP(R378,Table1[[ct2]:[Giá]],14,0),Table014[[#This Row],[ĐƠN GIÁ]])</f>
        <v>0</v>
      </c>
      <c r="U378" s="45">
        <f t="shared" si="23"/>
        <v>0</v>
      </c>
      <c r="V378" s="32">
        <f t="shared" si="24"/>
        <v>0</v>
      </c>
      <c r="W378" s="45">
        <f>Table014[[#This Row],[THÀNH TIỀN FAST]]-Table014[[#This Row],[THÀNH TIỀN]]</f>
        <v>0</v>
      </c>
      <c r="X378" s="46" t="b">
        <f>Table014[[#This Row],[ĐG FAST]]=Table014[[#This Row],[ĐƠN GIÁ]]</f>
        <v>1</v>
      </c>
      <c r="Y378" s="47" t="b">
        <f>Table014[[#This Row],[THÀNH TIỀN FAST]]=Table014[[#This Row],[THÀNH TIỀN]]</f>
        <v>1</v>
      </c>
      <c r="Z378" s="48"/>
    </row>
    <row r="379" spans="1:26" x14ac:dyDescent="0.2">
      <c r="A379" s="50"/>
      <c r="B379" s="51"/>
      <c r="C379" s="50"/>
      <c r="D379" s="50"/>
      <c r="E379" s="50"/>
      <c r="F379" s="50"/>
      <c r="G379" s="50"/>
      <c r="H379" s="50"/>
      <c r="I379" s="50"/>
      <c r="J379" s="50"/>
      <c r="K379" s="52"/>
      <c r="L379" s="50"/>
      <c r="M379" s="53">
        <f t="shared" si="21"/>
        <v>0</v>
      </c>
      <c r="N379" s="21" t="e">
        <f>VLOOKUP(I379,'MÃ '!$A$2:$E$1048576,4,0)</f>
        <v>#N/A</v>
      </c>
      <c r="O379" s="21" t="e">
        <f>VLOOKUP(I379,'MÃ '!$A$2:$E$1048576,5,0)</f>
        <v>#N/A</v>
      </c>
      <c r="P379" s="21" t="str">
        <f t="shared" si="22"/>
        <v>TSG06</v>
      </c>
      <c r="Q379" s="21" t="e">
        <f>DAY(Table014[[#This Row],[NGÀY]])&amp;Table014[[#This Row],[TSG06]]&amp;Table014[[#This Row],[MÃ FAST]]</f>
        <v>#N/A</v>
      </c>
      <c r="R379" s="21" t="e">
        <f>COUNTIF($Q$7:Q379,Q379)&amp;Q379</f>
        <v>#N/A</v>
      </c>
      <c r="S379" s="44">
        <f>IFERROR(VLOOKUP(R379,Table1[[ct2]:[Số lượng]],13,0),0)</f>
        <v>0</v>
      </c>
      <c r="T379" s="45">
        <f>IFERROR(VLOOKUP(R379,Table1[[ct2]:[Giá]],14,0),Table014[[#This Row],[ĐƠN GIÁ]])</f>
        <v>0</v>
      </c>
      <c r="U379" s="45">
        <f t="shared" si="23"/>
        <v>0</v>
      </c>
      <c r="V379" s="32">
        <f t="shared" si="24"/>
        <v>0</v>
      </c>
      <c r="W379" s="45">
        <f>Table014[[#This Row],[THÀNH TIỀN FAST]]-Table014[[#This Row],[THÀNH TIỀN]]</f>
        <v>0</v>
      </c>
      <c r="X379" s="46" t="b">
        <f>Table014[[#This Row],[ĐG FAST]]=Table014[[#This Row],[ĐƠN GIÁ]]</f>
        <v>1</v>
      </c>
      <c r="Y379" s="47" t="b">
        <f>Table014[[#This Row],[THÀNH TIỀN FAST]]=Table014[[#This Row],[THÀNH TIỀN]]</f>
        <v>1</v>
      </c>
      <c r="Z379" s="48"/>
    </row>
    <row r="380" spans="1:26" x14ac:dyDescent="0.2">
      <c r="A380" s="50"/>
      <c r="B380" s="51"/>
      <c r="C380" s="50"/>
      <c r="D380" s="50"/>
      <c r="E380" s="50"/>
      <c r="F380" s="50"/>
      <c r="G380" s="50"/>
      <c r="H380" s="50"/>
      <c r="I380" s="50"/>
      <c r="J380" s="50"/>
      <c r="K380" s="52"/>
      <c r="L380" s="50"/>
      <c r="M380" s="53">
        <f t="shared" si="21"/>
        <v>0</v>
      </c>
      <c r="N380" s="21" t="e">
        <f>VLOOKUP(I380,'MÃ '!$A$2:$E$1048576,4,0)</f>
        <v>#N/A</v>
      </c>
      <c r="O380" s="21" t="e">
        <f>VLOOKUP(I380,'MÃ '!$A$2:$E$1048576,5,0)</f>
        <v>#N/A</v>
      </c>
      <c r="P380" s="21" t="str">
        <f t="shared" si="22"/>
        <v>TSG06</v>
      </c>
      <c r="Q380" s="21" t="e">
        <f>DAY(Table014[[#This Row],[NGÀY]])&amp;Table014[[#This Row],[TSG06]]&amp;Table014[[#This Row],[MÃ FAST]]</f>
        <v>#N/A</v>
      </c>
      <c r="R380" s="21" t="e">
        <f>COUNTIF($Q$7:Q380,Q380)&amp;Q380</f>
        <v>#N/A</v>
      </c>
      <c r="S380" s="44">
        <f>IFERROR(VLOOKUP(R380,Table1[[ct2]:[Số lượng]],13,0),0)</f>
        <v>0</v>
      </c>
      <c r="T380" s="45">
        <f>IFERROR(VLOOKUP(R380,Table1[[ct2]:[Giá]],14,0),Table014[[#This Row],[ĐƠN GIÁ]])</f>
        <v>0</v>
      </c>
      <c r="U380" s="45">
        <f t="shared" si="23"/>
        <v>0</v>
      </c>
      <c r="V380" s="32">
        <f t="shared" si="24"/>
        <v>0</v>
      </c>
      <c r="W380" s="45">
        <f>Table014[[#This Row],[THÀNH TIỀN FAST]]-Table014[[#This Row],[THÀNH TIỀN]]</f>
        <v>0</v>
      </c>
      <c r="X380" s="46" t="b">
        <f>Table014[[#This Row],[ĐG FAST]]=Table014[[#This Row],[ĐƠN GIÁ]]</f>
        <v>1</v>
      </c>
      <c r="Y380" s="47" t="b">
        <f>Table014[[#This Row],[THÀNH TIỀN FAST]]=Table014[[#This Row],[THÀNH TIỀN]]</f>
        <v>1</v>
      </c>
      <c r="Z380" s="48"/>
    </row>
    <row r="381" spans="1:26" x14ac:dyDescent="0.2">
      <c r="A381" s="50"/>
      <c r="B381" s="51"/>
      <c r="C381" s="50"/>
      <c r="D381" s="50"/>
      <c r="E381" s="50"/>
      <c r="F381" s="50"/>
      <c r="G381" s="50"/>
      <c r="H381" s="50"/>
      <c r="I381" s="50"/>
      <c r="J381" s="50"/>
      <c r="K381" s="52"/>
      <c r="L381" s="50"/>
      <c r="M381" s="53">
        <f t="shared" si="21"/>
        <v>0</v>
      </c>
      <c r="N381" s="21" t="e">
        <f>VLOOKUP(I381,'MÃ '!$A$2:$E$1048576,4,0)</f>
        <v>#N/A</v>
      </c>
      <c r="O381" s="21" t="e">
        <f>VLOOKUP(I381,'MÃ '!$A$2:$E$1048576,5,0)</f>
        <v>#N/A</v>
      </c>
      <c r="P381" s="21" t="str">
        <f t="shared" si="22"/>
        <v>TSG06</v>
      </c>
      <c r="Q381" s="21" t="e">
        <f>DAY(Table014[[#This Row],[NGÀY]])&amp;Table014[[#This Row],[TSG06]]&amp;Table014[[#This Row],[MÃ FAST]]</f>
        <v>#N/A</v>
      </c>
      <c r="R381" s="21" t="e">
        <f>COUNTIF($Q$7:Q381,Q381)&amp;Q381</f>
        <v>#N/A</v>
      </c>
      <c r="S381" s="44">
        <f>IFERROR(VLOOKUP(R381,Table1[[ct2]:[Số lượng]],13,0),0)</f>
        <v>0</v>
      </c>
      <c r="T381" s="45">
        <f>IFERROR(VLOOKUP(R381,Table1[[ct2]:[Giá]],14,0),Table014[[#This Row],[ĐƠN GIÁ]])</f>
        <v>0</v>
      </c>
      <c r="U381" s="45">
        <f t="shared" si="23"/>
        <v>0</v>
      </c>
      <c r="V381" s="32">
        <f t="shared" si="24"/>
        <v>0</v>
      </c>
      <c r="W381" s="45">
        <f>Table014[[#This Row],[THÀNH TIỀN FAST]]-Table014[[#This Row],[THÀNH TIỀN]]</f>
        <v>0</v>
      </c>
      <c r="X381" s="46" t="b">
        <f>Table014[[#This Row],[ĐG FAST]]=Table014[[#This Row],[ĐƠN GIÁ]]</f>
        <v>1</v>
      </c>
      <c r="Y381" s="47" t="b">
        <f>Table014[[#This Row],[THÀNH TIỀN FAST]]=Table014[[#This Row],[THÀNH TIỀN]]</f>
        <v>1</v>
      </c>
      <c r="Z381" s="48"/>
    </row>
    <row r="382" spans="1:26" x14ac:dyDescent="0.2">
      <c r="A382" s="50"/>
      <c r="B382" s="51"/>
      <c r="C382" s="50"/>
      <c r="D382" s="50"/>
      <c r="E382" s="50"/>
      <c r="F382" s="50"/>
      <c r="G382" s="50"/>
      <c r="H382" s="50"/>
      <c r="I382" s="50"/>
      <c r="J382" s="50"/>
      <c r="K382" s="52"/>
      <c r="L382" s="50"/>
      <c r="M382" s="53">
        <f t="shared" si="21"/>
        <v>0</v>
      </c>
      <c r="N382" s="21" t="e">
        <f>VLOOKUP(I382,'MÃ '!$A$2:$E$1048576,4,0)</f>
        <v>#N/A</v>
      </c>
      <c r="O382" s="21" t="e">
        <f>VLOOKUP(I382,'MÃ '!$A$2:$E$1048576,5,0)</f>
        <v>#N/A</v>
      </c>
      <c r="P382" s="21" t="str">
        <f t="shared" si="22"/>
        <v>TSG06</v>
      </c>
      <c r="Q382" s="21" t="e">
        <f>DAY(Table014[[#This Row],[NGÀY]])&amp;Table014[[#This Row],[TSG06]]&amp;Table014[[#This Row],[MÃ FAST]]</f>
        <v>#N/A</v>
      </c>
      <c r="R382" s="21" t="e">
        <f>COUNTIF($Q$7:Q382,Q382)&amp;Q382</f>
        <v>#N/A</v>
      </c>
      <c r="S382" s="44">
        <f>IFERROR(VLOOKUP(R382,Table1[[ct2]:[Số lượng]],13,0),0)</f>
        <v>0</v>
      </c>
      <c r="T382" s="45">
        <f>IFERROR(VLOOKUP(R382,Table1[[ct2]:[Giá]],14,0),Table014[[#This Row],[ĐƠN GIÁ]])</f>
        <v>0</v>
      </c>
      <c r="U382" s="45">
        <f t="shared" si="23"/>
        <v>0</v>
      </c>
      <c r="V382" s="32">
        <f t="shared" si="24"/>
        <v>0</v>
      </c>
      <c r="W382" s="45">
        <f>Table014[[#This Row],[THÀNH TIỀN FAST]]-Table014[[#This Row],[THÀNH TIỀN]]</f>
        <v>0</v>
      </c>
      <c r="X382" s="46" t="b">
        <f>Table014[[#This Row],[ĐG FAST]]=Table014[[#This Row],[ĐƠN GIÁ]]</f>
        <v>1</v>
      </c>
      <c r="Y382" s="47" t="b">
        <f>Table014[[#This Row],[THÀNH TIỀN FAST]]=Table014[[#This Row],[THÀNH TIỀN]]</f>
        <v>1</v>
      </c>
      <c r="Z382" s="48"/>
    </row>
    <row r="383" spans="1:26" x14ac:dyDescent="0.2">
      <c r="A383" s="50"/>
      <c r="B383" s="51"/>
      <c r="C383" s="50"/>
      <c r="D383" s="50"/>
      <c r="E383" s="50"/>
      <c r="F383" s="50"/>
      <c r="G383" s="50"/>
      <c r="H383" s="50"/>
      <c r="I383" s="50"/>
      <c r="J383" s="50"/>
      <c r="K383" s="52"/>
      <c r="L383" s="50"/>
      <c r="M383" s="53">
        <f t="shared" si="21"/>
        <v>0</v>
      </c>
      <c r="N383" s="21" t="e">
        <f>VLOOKUP(I383,'MÃ '!$A$2:$E$1048576,4,0)</f>
        <v>#N/A</v>
      </c>
      <c r="O383" s="21" t="e">
        <f>VLOOKUP(I383,'MÃ '!$A$2:$E$1048576,5,0)</f>
        <v>#N/A</v>
      </c>
      <c r="P383" s="21" t="str">
        <f t="shared" si="22"/>
        <v>TSG06</v>
      </c>
      <c r="Q383" s="21" t="e">
        <f>DAY(Table014[[#This Row],[NGÀY]])&amp;Table014[[#This Row],[TSG06]]&amp;Table014[[#This Row],[MÃ FAST]]</f>
        <v>#N/A</v>
      </c>
      <c r="R383" s="21" t="e">
        <f>COUNTIF($Q$7:Q383,Q383)&amp;Q383</f>
        <v>#N/A</v>
      </c>
      <c r="S383" s="44">
        <f>IFERROR(VLOOKUP(R383,Table1[[ct2]:[Số lượng]],13,0),0)</f>
        <v>0</v>
      </c>
      <c r="T383" s="45">
        <f>IFERROR(VLOOKUP(R383,Table1[[ct2]:[Giá]],14,0),Table014[[#This Row],[ĐƠN GIÁ]])</f>
        <v>0</v>
      </c>
      <c r="U383" s="45">
        <f t="shared" si="23"/>
        <v>0</v>
      </c>
      <c r="V383" s="32">
        <f t="shared" si="24"/>
        <v>0</v>
      </c>
      <c r="W383" s="45">
        <f>Table014[[#This Row],[THÀNH TIỀN FAST]]-Table014[[#This Row],[THÀNH TIỀN]]</f>
        <v>0</v>
      </c>
      <c r="X383" s="46" t="b">
        <f>Table014[[#This Row],[ĐG FAST]]=Table014[[#This Row],[ĐƠN GIÁ]]</f>
        <v>1</v>
      </c>
      <c r="Y383" s="47" t="b">
        <f>Table014[[#This Row],[THÀNH TIỀN FAST]]=Table014[[#This Row],[THÀNH TIỀN]]</f>
        <v>1</v>
      </c>
      <c r="Z383" s="48"/>
    </row>
    <row r="384" spans="1:26" x14ac:dyDescent="0.2">
      <c r="A384" s="50"/>
      <c r="B384" s="51"/>
      <c r="C384" s="50"/>
      <c r="D384" s="50"/>
      <c r="E384" s="50"/>
      <c r="F384" s="50"/>
      <c r="G384" s="50"/>
      <c r="H384" s="50"/>
      <c r="I384" s="50"/>
      <c r="J384" s="50"/>
      <c r="K384" s="52"/>
      <c r="L384" s="50"/>
      <c r="M384" s="53">
        <f t="shared" si="21"/>
        <v>0</v>
      </c>
      <c r="N384" s="21" t="e">
        <f>VLOOKUP(I384,'MÃ '!$A$2:$E$1048576,4,0)</f>
        <v>#N/A</v>
      </c>
      <c r="O384" s="21" t="e">
        <f>VLOOKUP(I384,'MÃ '!$A$2:$E$1048576,5,0)</f>
        <v>#N/A</v>
      </c>
      <c r="P384" s="21" t="str">
        <f t="shared" si="22"/>
        <v>TSG06</v>
      </c>
      <c r="Q384" s="21" t="e">
        <f>DAY(Table014[[#This Row],[NGÀY]])&amp;Table014[[#This Row],[TSG06]]&amp;Table014[[#This Row],[MÃ FAST]]</f>
        <v>#N/A</v>
      </c>
      <c r="R384" s="21" t="e">
        <f>COUNTIF($Q$7:Q384,Q384)&amp;Q384</f>
        <v>#N/A</v>
      </c>
      <c r="S384" s="44">
        <f>IFERROR(VLOOKUP(R384,Table1[[ct2]:[Số lượng]],13,0),0)</f>
        <v>0</v>
      </c>
      <c r="T384" s="45">
        <f>IFERROR(VLOOKUP(R384,Table1[[ct2]:[Giá]],14,0),Table014[[#This Row],[ĐƠN GIÁ]])</f>
        <v>0</v>
      </c>
      <c r="U384" s="45">
        <f t="shared" si="23"/>
        <v>0</v>
      </c>
      <c r="V384" s="32">
        <f t="shared" si="24"/>
        <v>0</v>
      </c>
      <c r="W384" s="45">
        <f>Table014[[#This Row],[THÀNH TIỀN FAST]]-Table014[[#This Row],[THÀNH TIỀN]]</f>
        <v>0</v>
      </c>
      <c r="X384" s="46" t="b">
        <f>Table014[[#This Row],[ĐG FAST]]=Table014[[#This Row],[ĐƠN GIÁ]]</f>
        <v>1</v>
      </c>
      <c r="Y384" s="47" t="b">
        <f>Table014[[#This Row],[THÀNH TIỀN FAST]]=Table014[[#This Row],[THÀNH TIỀN]]</f>
        <v>1</v>
      </c>
      <c r="Z384" s="48"/>
    </row>
    <row r="385" spans="1:26" x14ac:dyDescent="0.2">
      <c r="A385" s="50"/>
      <c r="B385" s="51"/>
      <c r="C385" s="50"/>
      <c r="D385" s="50"/>
      <c r="E385" s="50"/>
      <c r="F385" s="50"/>
      <c r="G385" s="50"/>
      <c r="H385" s="50"/>
      <c r="I385" s="50"/>
      <c r="J385" s="50"/>
      <c r="K385" s="52"/>
      <c r="L385" s="50"/>
      <c r="M385" s="53">
        <f t="shared" si="21"/>
        <v>0</v>
      </c>
      <c r="N385" s="21" t="e">
        <f>VLOOKUP(I385,'MÃ '!$A$2:$E$1048576,4,0)</f>
        <v>#N/A</v>
      </c>
      <c r="O385" s="21" t="e">
        <f>VLOOKUP(I385,'MÃ '!$A$2:$E$1048576,5,0)</f>
        <v>#N/A</v>
      </c>
      <c r="P385" s="21" t="str">
        <f t="shared" si="22"/>
        <v>TSG06</v>
      </c>
      <c r="Q385" s="21" t="e">
        <f>DAY(Table014[[#This Row],[NGÀY]])&amp;Table014[[#This Row],[TSG06]]&amp;Table014[[#This Row],[MÃ FAST]]</f>
        <v>#N/A</v>
      </c>
      <c r="R385" s="21" t="e">
        <f>COUNTIF($Q$7:Q385,Q385)&amp;Q385</f>
        <v>#N/A</v>
      </c>
      <c r="S385" s="44">
        <f>IFERROR(VLOOKUP(R385,Table1[[ct2]:[Số lượng]],13,0),0)</f>
        <v>0</v>
      </c>
      <c r="T385" s="45">
        <f>IFERROR(VLOOKUP(R385,Table1[[ct2]:[Giá]],14,0),Table014[[#This Row],[ĐƠN GIÁ]])</f>
        <v>0</v>
      </c>
      <c r="U385" s="45">
        <f t="shared" si="23"/>
        <v>0</v>
      </c>
      <c r="V385" s="32">
        <f t="shared" si="24"/>
        <v>0</v>
      </c>
      <c r="W385" s="45">
        <f>Table014[[#This Row],[THÀNH TIỀN FAST]]-Table014[[#This Row],[THÀNH TIỀN]]</f>
        <v>0</v>
      </c>
      <c r="X385" s="46" t="b">
        <f>Table014[[#This Row],[ĐG FAST]]=Table014[[#This Row],[ĐƠN GIÁ]]</f>
        <v>1</v>
      </c>
      <c r="Y385" s="47" t="b">
        <f>Table014[[#This Row],[THÀNH TIỀN FAST]]=Table014[[#This Row],[THÀNH TIỀN]]</f>
        <v>1</v>
      </c>
      <c r="Z385" s="48"/>
    </row>
    <row r="386" spans="1:26" x14ac:dyDescent="0.2">
      <c r="A386" s="50"/>
      <c r="B386" s="51"/>
      <c r="C386" s="50"/>
      <c r="D386" s="50"/>
      <c r="E386" s="50"/>
      <c r="F386" s="50"/>
      <c r="G386" s="50"/>
      <c r="H386" s="50"/>
      <c r="I386" s="50"/>
      <c r="J386" s="50"/>
      <c r="K386" s="52"/>
      <c r="L386" s="50"/>
      <c r="M386" s="53">
        <f t="shared" si="21"/>
        <v>0</v>
      </c>
      <c r="N386" s="21" t="e">
        <f>VLOOKUP(I386,'MÃ '!$A$2:$E$1048576,4,0)</f>
        <v>#N/A</v>
      </c>
      <c r="O386" s="21" t="e">
        <f>VLOOKUP(I386,'MÃ '!$A$2:$E$1048576,5,0)</f>
        <v>#N/A</v>
      </c>
      <c r="P386" s="21" t="str">
        <f t="shared" si="22"/>
        <v>TSG06</v>
      </c>
      <c r="Q386" s="21" t="e">
        <f>DAY(Table014[[#This Row],[NGÀY]])&amp;Table014[[#This Row],[TSG06]]&amp;Table014[[#This Row],[MÃ FAST]]</f>
        <v>#N/A</v>
      </c>
      <c r="R386" s="21" t="e">
        <f>COUNTIF($Q$7:Q386,Q386)&amp;Q386</f>
        <v>#N/A</v>
      </c>
      <c r="S386" s="44">
        <f>IFERROR(VLOOKUP(R386,Table1[[ct2]:[Số lượng]],13,0),0)</f>
        <v>0</v>
      </c>
      <c r="T386" s="45">
        <f>IFERROR(VLOOKUP(R386,Table1[[ct2]:[Giá]],14,0),Table014[[#This Row],[ĐƠN GIÁ]])</f>
        <v>0</v>
      </c>
      <c r="U386" s="45">
        <f t="shared" si="23"/>
        <v>0</v>
      </c>
      <c r="V386" s="32">
        <f t="shared" si="24"/>
        <v>0</v>
      </c>
      <c r="W386" s="45">
        <f>Table014[[#This Row],[THÀNH TIỀN FAST]]-Table014[[#This Row],[THÀNH TIỀN]]</f>
        <v>0</v>
      </c>
      <c r="X386" s="46" t="b">
        <f>Table014[[#This Row],[ĐG FAST]]=Table014[[#This Row],[ĐƠN GIÁ]]</f>
        <v>1</v>
      </c>
      <c r="Y386" s="47" t="b">
        <f>Table014[[#This Row],[THÀNH TIỀN FAST]]=Table014[[#This Row],[THÀNH TIỀN]]</f>
        <v>1</v>
      </c>
      <c r="Z386" s="48"/>
    </row>
    <row r="387" spans="1:26" x14ac:dyDescent="0.2">
      <c r="A387" s="50"/>
      <c r="B387" s="51"/>
      <c r="C387" s="50"/>
      <c r="D387" s="50"/>
      <c r="E387" s="50"/>
      <c r="F387" s="50"/>
      <c r="G387" s="50"/>
      <c r="H387" s="50"/>
      <c r="I387" s="50"/>
      <c r="J387" s="50"/>
      <c r="K387" s="52"/>
      <c r="L387" s="50"/>
      <c r="M387" s="53">
        <f t="shared" si="21"/>
        <v>0</v>
      </c>
      <c r="N387" s="21" t="e">
        <f>VLOOKUP(I387,'MÃ '!$A$2:$E$1048576,4,0)</f>
        <v>#N/A</v>
      </c>
      <c r="O387" s="21" t="e">
        <f>VLOOKUP(I387,'MÃ '!$A$2:$E$1048576,5,0)</f>
        <v>#N/A</v>
      </c>
      <c r="P387" s="21" t="str">
        <f t="shared" si="22"/>
        <v>TSG06</v>
      </c>
      <c r="Q387" s="21" t="e">
        <f>DAY(Table014[[#This Row],[NGÀY]])&amp;Table014[[#This Row],[TSG06]]&amp;Table014[[#This Row],[MÃ FAST]]</f>
        <v>#N/A</v>
      </c>
      <c r="R387" s="21" t="e">
        <f>COUNTIF($Q$7:Q387,Q387)&amp;Q387</f>
        <v>#N/A</v>
      </c>
      <c r="S387" s="44">
        <f>IFERROR(VLOOKUP(R387,Table1[[ct2]:[Số lượng]],13,0),0)</f>
        <v>0</v>
      </c>
      <c r="T387" s="45">
        <f>IFERROR(VLOOKUP(R387,Table1[[ct2]:[Giá]],14,0),Table014[[#This Row],[ĐƠN GIÁ]])</f>
        <v>0</v>
      </c>
      <c r="U387" s="45">
        <f t="shared" si="23"/>
        <v>0</v>
      </c>
      <c r="V387" s="32">
        <f t="shared" si="24"/>
        <v>0</v>
      </c>
      <c r="W387" s="45">
        <f>Table014[[#This Row],[THÀNH TIỀN FAST]]-Table014[[#This Row],[THÀNH TIỀN]]</f>
        <v>0</v>
      </c>
      <c r="X387" s="46" t="b">
        <f>Table014[[#This Row],[ĐG FAST]]=Table014[[#This Row],[ĐƠN GIÁ]]</f>
        <v>1</v>
      </c>
      <c r="Y387" s="47" t="b">
        <f>Table014[[#This Row],[THÀNH TIỀN FAST]]=Table014[[#This Row],[THÀNH TIỀN]]</f>
        <v>1</v>
      </c>
      <c r="Z387" s="48"/>
    </row>
    <row r="388" spans="1:26" x14ac:dyDescent="0.2">
      <c r="A388" s="50"/>
      <c r="B388" s="51"/>
      <c r="C388" s="50"/>
      <c r="D388" s="50"/>
      <c r="E388" s="50"/>
      <c r="F388" s="50"/>
      <c r="G388" s="50"/>
      <c r="H388" s="50"/>
      <c r="I388" s="50"/>
      <c r="J388" s="50"/>
      <c r="K388" s="52"/>
      <c r="L388" s="50"/>
      <c r="M388" s="53">
        <f t="shared" si="21"/>
        <v>0</v>
      </c>
      <c r="N388" s="21" t="e">
        <f>VLOOKUP(I388,'MÃ '!$A$2:$E$1048576,4,0)</f>
        <v>#N/A</v>
      </c>
      <c r="O388" s="21" t="e">
        <f>VLOOKUP(I388,'MÃ '!$A$2:$E$1048576,5,0)</f>
        <v>#N/A</v>
      </c>
      <c r="P388" s="21" t="str">
        <f t="shared" si="22"/>
        <v>TSG06</v>
      </c>
      <c r="Q388" s="21" t="e">
        <f>DAY(Table014[[#This Row],[NGÀY]])&amp;Table014[[#This Row],[TSG06]]&amp;Table014[[#This Row],[MÃ FAST]]</f>
        <v>#N/A</v>
      </c>
      <c r="R388" s="21" t="e">
        <f>COUNTIF($Q$7:Q388,Q388)&amp;Q388</f>
        <v>#N/A</v>
      </c>
      <c r="S388" s="44">
        <f>IFERROR(VLOOKUP(R388,Table1[[ct2]:[Số lượng]],13,0),0)</f>
        <v>0</v>
      </c>
      <c r="T388" s="45">
        <f>IFERROR(VLOOKUP(R388,Table1[[ct2]:[Giá]],14,0),Table014[[#This Row],[ĐƠN GIÁ]])</f>
        <v>0</v>
      </c>
      <c r="U388" s="45">
        <f t="shared" si="23"/>
        <v>0</v>
      </c>
      <c r="V388" s="32">
        <f t="shared" si="24"/>
        <v>0</v>
      </c>
      <c r="W388" s="45">
        <f>Table014[[#This Row],[THÀNH TIỀN FAST]]-Table014[[#This Row],[THÀNH TIỀN]]</f>
        <v>0</v>
      </c>
      <c r="X388" s="46" t="b">
        <f>Table014[[#This Row],[ĐG FAST]]=Table014[[#This Row],[ĐƠN GIÁ]]</f>
        <v>1</v>
      </c>
      <c r="Y388" s="47" t="b">
        <f>Table014[[#This Row],[THÀNH TIỀN FAST]]=Table014[[#This Row],[THÀNH TIỀN]]</f>
        <v>1</v>
      </c>
      <c r="Z388" s="48"/>
    </row>
    <row r="389" spans="1:26" x14ac:dyDescent="0.2">
      <c r="A389" s="50"/>
      <c r="B389" s="51"/>
      <c r="C389" s="50"/>
      <c r="D389" s="50"/>
      <c r="E389" s="50"/>
      <c r="F389" s="50"/>
      <c r="G389" s="50"/>
      <c r="H389" s="50"/>
      <c r="I389" s="50"/>
      <c r="J389" s="50"/>
      <c r="K389" s="52"/>
      <c r="L389" s="50"/>
      <c r="M389" s="53">
        <f t="shared" si="21"/>
        <v>0</v>
      </c>
      <c r="N389" s="21" t="e">
        <f>VLOOKUP(I389,'MÃ '!$A$2:$E$1048576,4,0)</f>
        <v>#N/A</v>
      </c>
      <c r="O389" s="21" t="e">
        <f>VLOOKUP(I389,'MÃ '!$A$2:$E$1048576,5,0)</f>
        <v>#N/A</v>
      </c>
      <c r="P389" s="21" t="str">
        <f t="shared" si="22"/>
        <v>TSG06</v>
      </c>
      <c r="Q389" s="21" t="e">
        <f>DAY(Table014[[#This Row],[NGÀY]])&amp;Table014[[#This Row],[TSG06]]&amp;Table014[[#This Row],[MÃ FAST]]</f>
        <v>#N/A</v>
      </c>
      <c r="R389" s="21" t="e">
        <f>COUNTIF($Q$7:Q389,Q389)&amp;Q389</f>
        <v>#N/A</v>
      </c>
      <c r="S389" s="44">
        <f>IFERROR(VLOOKUP(R389,Table1[[ct2]:[Số lượng]],13,0),0)</f>
        <v>0</v>
      </c>
      <c r="T389" s="45">
        <f>IFERROR(VLOOKUP(R389,Table1[[ct2]:[Giá]],14,0),Table014[[#This Row],[ĐƠN GIÁ]])</f>
        <v>0</v>
      </c>
      <c r="U389" s="45">
        <f t="shared" si="23"/>
        <v>0</v>
      </c>
      <c r="V389" s="32">
        <f t="shared" si="24"/>
        <v>0</v>
      </c>
      <c r="W389" s="45">
        <f>Table014[[#This Row],[THÀNH TIỀN FAST]]-Table014[[#This Row],[THÀNH TIỀN]]</f>
        <v>0</v>
      </c>
      <c r="X389" s="46" t="b">
        <f>Table014[[#This Row],[ĐG FAST]]=Table014[[#This Row],[ĐƠN GIÁ]]</f>
        <v>1</v>
      </c>
      <c r="Y389" s="47" t="b">
        <f>Table014[[#This Row],[THÀNH TIỀN FAST]]=Table014[[#This Row],[THÀNH TIỀN]]</f>
        <v>1</v>
      </c>
      <c r="Z389" s="48"/>
    </row>
    <row r="390" spans="1:26" x14ac:dyDescent="0.2">
      <c r="A390" s="50"/>
      <c r="B390" s="51"/>
      <c r="C390" s="50"/>
      <c r="D390" s="50"/>
      <c r="E390" s="50"/>
      <c r="F390" s="50"/>
      <c r="G390" s="50"/>
      <c r="H390" s="50"/>
      <c r="I390" s="50"/>
      <c r="J390" s="50"/>
      <c r="K390" s="52"/>
      <c r="L390" s="50"/>
      <c r="M390" s="53">
        <f t="shared" si="21"/>
        <v>0</v>
      </c>
      <c r="N390" s="21" t="e">
        <f>VLOOKUP(I390,'MÃ '!$A$2:$E$1048576,4,0)</f>
        <v>#N/A</v>
      </c>
      <c r="O390" s="21" t="e">
        <f>VLOOKUP(I390,'MÃ '!$A$2:$E$1048576,5,0)</f>
        <v>#N/A</v>
      </c>
      <c r="P390" s="21" t="str">
        <f t="shared" si="22"/>
        <v>TSG06</v>
      </c>
      <c r="Q390" s="21" t="e">
        <f>DAY(Table014[[#This Row],[NGÀY]])&amp;Table014[[#This Row],[TSG06]]&amp;Table014[[#This Row],[MÃ FAST]]</f>
        <v>#N/A</v>
      </c>
      <c r="R390" s="21" t="e">
        <f>COUNTIF($Q$7:Q390,Q390)&amp;Q390</f>
        <v>#N/A</v>
      </c>
      <c r="S390" s="44">
        <f>IFERROR(VLOOKUP(R390,Table1[[ct2]:[Số lượng]],13,0),0)</f>
        <v>0</v>
      </c>
      <c r="T390" s="45">
        <f>IFERROR(VLOOKUP(R390,Table1[[ct2]:[Giá]],14,0),Table014[[#This Row],[ĐƠN GIÁ]])</f>
        <v>0</v>
      </c>
      <c r="U390" s="45">
        <f t="shared" si="23"/>
        <v>0</v>
      </c>
      <c r="V390" s="32">
        <f t="shared" si="24"/>
        <v>0</v>
      </c>
      <c r="W390" s="45">
        <f>Table014[[#This Row],[THÀNH TIỀN FAST]]-Table014[[#This Row],[THÀNH TIỀN]]</f>
        <v>0</v>
      </c>
      <c r="X390" s="46" t="b">
        <f>Table014[[#This Row],[ĐG FAST]]=Table014[[#This Row],[ĐƠN GIÁ]]</f>
        <v>1</v>
      </c>
      <c r="Y390" s="47" t="b">
        <f>Table014[[#This Row],[THÀNH TIỀN FAST]]=Table014[[#This Row],[THÀNH TIỀN]]</f>
        <v>1</v>
      </c>
      <c r="Z390" s="48"/>
    </row>
    <row r="391" spans="1:26" x14ac:dyDescent="0.2">
      <c r="A391" s="50"/>
      <c r="B391" s="51"/>
      <c r="C391" s="50"/>
      <c r="D391" s="50"/>
      <c r="E391" s="50"/>
      <c r="F391" s="50"/>
      <c r="G391" s="50"/>
      <c r="H391" s="50"/>
      <c r="I391" s="50"/>
      <c r="J391" s="50"/>
      <c r="K391" s="52"/>
      <c r="L391" s="50"/>
      <c r="M391" s="53">
        <f t="shared" si="21"/>
        <v>0</v>
      </c>
      <c r="N391" s="21" t="e">
        <f>VLOOKUP(I391,'MÃ '!$A$2:$E$1048576,4,0)</f>
        <v>#N/A</v>
      </c>
      <c r="O391" s="21" t="e">
        <f>VLOOKUP(I391,'MÃ '!$A$2:$E$1048576,5,0)</f>
        <v>#N/A</v>
      </c>
      <c r="P391" s="21" t="str">
        <f t="shared" si="22"/>
        <v>TSG06</v>
      </c>
      <c r="Q391" s="21" t="e">
        <f>DAY(Table014[[#This Row],[NGÀY]])&amp;Table014[[#This Row],[TSG06]]&amp;Table014[[#This Row],[MÃ FAST]]</f>
        <v>#N/A</v>
      </c>
      <c r="R391" s="21" t="e">
        <f>COUNTIF($Q$7:Q391,Q391)&amp;Q391</f>
        <v>#N/A</v>
      </c>
      <c r="S391" s="44">
        <f>IFERROR(VLOOKUP(R391,Table1[[ct2]:[Số lượng]],13,0),0)</f>
        <v>0</v>
      </c>
      <c r="T391" s="45">
        <f>IFERROR(VLOOKUP(R391,Table1[[ct2]:[Giá]],14,0),Table014[[#This Row],[ĐƠN GIÁ]])</f>
        <v>0</v>
      </c>
      <c r="U391" s="45">
        <f t="shared" si="23"/>
        <v>0</v>
      </c>
      <c r="V391" s="32">
        <f t="shared" si="24"/>
        <v>0</v>
      </c>
      <c r="W391" s="45">
        <f>Table014[[#This Row],[THÀNH TIỀN FAST]]-Table014[[#This Row],[THÀNH TIỀN]]</f>
        <v>0</v>
      </c>
      <c r="X391" s="46" t="b">
        <f>Table014[[#This Row],[ĐG FAST]]=Table014[[#This Row],[ĐƠN GIÁ]]</f>
        <v>1</v>
      </c>
      <c r="Y391" s="47" t="b">
        <f>Table014[[#This Row],[THÀNH TIỀN FAST]]=Table014[[#This Row],[THÀNH TIỀN]]</f>
        <v>1</v>
      </c>
      <c r="Z391" s="48"/>
    </row>
    <row r="392" spans="1:26" x14ac:dyDescent="0.2">
      <c r="A392" s="50"/>
      <c r="B392" s="51"/>
      <c r="C392" s="50"/>
      <c r="D392" s="50"/>
      <c r="E392" s="50"/>
      <c r="F392" s="50"/>
      <c r="G392" s="50"/>
      <c r="H392" s="50"/>
      <c r="I392" s="50"/>
      <c r="J392" s="50"/>
      <c r="K392" s="52"/>
      <c r="L392" s="50"/>
      <c r="M392" s="53">
        <f t="shared" ref="M392:M455" si="25">K392*L392</f>
        <v>0</v>
      </c>
      <c r="N392" s="21" t="e">
        <f>VLOOKUP(I392,'MÃ '!$A$2:$E$1048576,4,0)</f>
        <v>#N/A</v>
      </c>
      <c r="O392" s="21" t="e">
        <f>VLOOKUP(I392,'MÃ '!$A$2:$E$1048576,5,0)</f>
        <v>#N/A</v>
      </c>
      <c r="P392" s="21" t="str">
        <f t="shared" ref="P392:P455" si="26">$P$6</f>
        <v>TSG06</v>
      </c>
      <c r="Q392" s="21" t="e">
        <f>DAY(Table014[[#This Row],[NGÀY]])&amp;Table014[[#This Row],[TSG06]]&amp;Table014[[#This Row],[MÃ FAST]]</f>
        <v>#N/A</v>
      </c>
      <c r="R392" s="21" t="e">
        <f>COUNTIF($Q$7:Q392,Q392)&amp;Q392</f>
        <v>#N/A</v>
      </c>
      <c r="S392" s="44">
        <f>IFERROR(VLOOKUP(R392,Table1[[ct2]:[Số lượng]],13,0),0)</f>
        <v>0</v>
      </c>
      <c r="T392" s="45">
        <f>IFERROR(VLOOKUP(R392,Table1[[ct2]:[Giá]],14,0),Table014[[#This Row],[ĐƠN GIÁ]])</f>
        <v>0</v>
      </c>
      <c r="U392" s="45">
        <f t="shared" ref="U392:U455" si="27">IFERROR((T392*S392),"0")</f>
        <v>0</v>
      </c>
      <c r="V392" s="32">
        <f t="shared" ref="V392:V455" si="28">S392-K392</f>
        <v>0</v>
      </c>
      <c r="W392" s="45">
        <f>Table014[[#This Row],[THÀNH TIỀN FAST]]-Table014[[#This Row],[THÀNH TIỀN]]</f>
        <v>0</v>
      </c>
      <c r="X392" s="46" t="b">
        <f>Table014[[#This Row],[ĐG FAST]]=Table014[[#This Row],[ĐƠN GIÁ]]</f>
        <v>1</v>
      </c>
      <c r="Y392" s="47" t="b">
        <f>Table014[[#This Row],[THÀNH TIỀN FAST]]=Table014[[#This Row],[THÀNH TIỀN]]</f>
        <v>1</v>
      </c>
      <c r="Z392" s="48"/>
    </row>
    <row r="393" spans="1:26" x14ac:dyDescent="0.2">
      <c r="A393" s="50"/>
      <c r="B393" s="51"/>
      <c r="C393" s="50"/>
      <c r="D393" s="50"/>
      <c r="E393" s="50"/>
      <c r="F393" s="50"/>
      <c r="G393" s="50"/>
      <c r="H393" s="50"/>
      <c r="I393" s="50"/>
      <c r="J393" s="50"/>
      <c r="K393" s="52"/>
      <c r="L393" s="50"/>
      <c r="M393" s="53">
        <f t="shared" si="25"/>
        <v>0</v>
      </c>
      <c r="N393" s="21" t="e">
        <f>VLOOKUP(I393,'MÃ '!$A$2:$E$1048576,4,0)</f>
        <v>#N/A</v>
      </c>
      <c r="O393" s="21" t="e">
        <f>VLOOKUP(I393,'MÃ '!$A$2:$E$1048576,5,0)</f>
        <v>#N/A</v>
      </c>
      <c r="P393" s="21" t="str">
        <f t="shared" si="26"/>
        <v>TSG06</v>
      </c>
      <c r="Q393" s="21" t="e">
        <f>DAY(Table014[[#This Row],[NGÀY]])&amp;Table014[[#This Row],[TSG06]]&amp;Table014[[#This Row],[MÃ FAST]]</f>
        <v>#N/A</v>
      </c>
      <c r="R393" s="21" t="e">
        <f>COUNTIF($Q$7:Q393,Q393)&amp;Q393</f>
        <v>#N/A</v>
      </c>
      <c r="S393" s="44">
        <f>IFERROR(VLOOKUP(R393,Table1[[ct2]:[Số lượng]],13,0),0)</f>
        <v>0</v>
      </c>
      <c r="T393" s="45">
        <f>IFERROR(VLOOKUP(R393,Table1[[ct2]:[Giá]],14,0),Table014[[#This Row],[ĐƠN GIÁ]])</f>
        <v>0</v>
      </c>
      <c r="U393" s="45">
        <f t="shared" si="27"/>
        <v>0</v>
      </c>
      <c r="V393" s="32">
        <f t="shared" si="28"/>
        <v>0</v>
      </c>
      <c r="W393" s="45">
        <f>Table014[[#This Row],[THÀNH TIỀN FAST]]-Table014[[#This Row],[THÀNH TIỀN]]</f>
        <v>0</v>
      </c>
      <c r="X393" s="46" t="b">
        <f>Table014[[#This Row],[ĐG FAST]]=Table014[[#This Row],[ĐƠN GIÁ]]</f>
        <v>1</v>
      </c>
      <c r="Y393" s="47" t="b">
        <f>Table014[[#This Row],[THÀNH TIỀN FAST]]=Table014[[#This Row],[THÀNH TIỀN]]</f>
        <v>1</v>
      </c>
      <c r="Z393" s="48"/>
    </row>
    <row r="394" spans="1:26" x14ac:dyDescent="0.2">
      <c r="A394" s="50"/>
      <c r="B394" s="51"/>
      <c r="C394" s="50"/>
      <c r="D394" s="50"/>
      <c r="E394" s="50"/>
      <c r="F394" s="50"/>
      <c r="G394" s="50"/>
      <c r="H394" s="50"/>
      <c r="I394" s="50"/>
      <c r="J394" s="50"/>
      <c r="K394" s="52"/>
      <c r="L394" s="50"/>
      <c r="M394" s="53">
        <f t="shared" si="25"/>
        <v>0</v>
      </c>
      <c r="N394" s="21" t="e">
        <f>VLOOKUP(I394,'MÃ '!$A$2:$E$1048576,4,0)</f>
        <v>#N/A</v>
      </c>
      <c r="O394" s="21" t="e">
        <f>VLOOKUP(I394,'MÃ '!$A$2:$E$1048576,5,0)</f>
        <v>#N/A</v>
      </c>
      <c r="P394" s="21" t="str">
        <f t="shared" si="26"/>
        <v>TSG06</v>
      </c>
      <c r="Q394" s="21" t="e">
        <f>DAY(Table014[[#This Row],[NGÀY]])&amp;Table014[[#This Row],[TSG06]]&amp;Table014[[#This Row],[MÃ FAST]]</f>
        <v>#N/A</v>
      </c>
      <c r="R394" s="21" t="e">
        <f>COUNTIF($Q$7:Q394,Q394)&amp;Q394</f>
        <v>#N/A</v>
      </c>
      <c r="S394" s="44">
        <f>IFERROR(VLOOKUP(R394,Table1[[ct2]:[Số lượng]],13,0),0)</f>
        <v>0</v>
      </c>
      <c r="T394" s="45">
        <f>IFERROR(VLOOKUP(R394,Table1[[ct2]:[Giá]],14,0),Table014[[#This Row],[ĐƠN GIÁ]])</f>
        <v>0</v>
      </c>
      <c r="U394" s="45">
        <f t="shared" si="27"/>
        <v>0</v>
      </c>
      <c r="V394" s="32">
        <f t="shared" si="28"/>
        <v>0</v>
      </c>
      <c r="W394" s="45">
        <f>Table014[[#This Row],[THÀNH TIỀN FAST]]-Table014[[#This Row],[THÀNH TIỀN]]</f>
        <v>0</v>
      </c>
      <c r="X394" s="46" t="b">
        <f>Table014[[#This Row],[ĐG FAST]]=Table014[[#This Row],[ĐƠN GIÁ]]</f>
        <v>1</v>
      </c>
      <c r="Y394" s="47" t="b">
        <f>Table014[[#This Row],[THÀNH TIỀN FAST]]=Table014[[#This Row],[THÀNH TIỀN]]</f>
        <v>1</v>
      </c>
      <c r="Z394" s="48"/>
    </row>
    <row r="395" spans="1:26" x14ac:dyDescent="0.2">
      <c r="A395" s="50"/>
      <c r="B395" s="51"/>
      <c r="C395" s="50"/>
      <c r="D395" s="50"/>
      <c r="E395" s="50"/>
      <c r="F395" s="50"/>
      <c r="G395" s="50"/>
      <c r="H395" s="50"/>
      <c r="I395" s="50"/>
      <c r="J395" s="50"/>
      <c r="K395" s="52"/>
      <c r="L395" s="50"/>
      <c r="M395" s="53">
        <f t="shared" si="25"/>
        <v>0</v>
      </c>
      <c r="N395" s="21" t="e">
        <f>VLOOKUP(I395,'MÃ '!$A$2:$E$1048576,4,0)</f>
        <v>#N/A</v>
      </c>
      <c r="O395" s="21" t="e">
        <f>VLOOKUP(I395,'MÃ '!$A$2:$E$1048576,5,0)</f>
        <v>#N/A</v>
      </c>
      <c r="P395" s="21" t="str">
        <f t="shared" si="26"/>
        <v>TSG06</v>
      </c>
      <c r="Q395" s="21" t="e">
        <f>DAY(Table014[[#This Row],[NGÀY]])&amp;Table014[[#This Row],[TSG06]]&amp;Table014[[#This Row],[MÃ FAST]]</f>
        <v>#N/A</v>
      </c>
      <c r="R395" s="21" t="e">
        <f>COUNTIF($Q$7:Q395,Q395)&amp;Q395</f>
        <v>#N/A</v>
      </c>
      <c r="S395" s="44">
        <f>IFERROR(VLOOKUP(R395,Table1[[ct2]:[Số lượng]],13,0),0)</f>
        <v>0</v>
      </c>
      <c r="T395" s="45">
        <f>IFERROR(VLOOKUP(R395,Table1[[ct2]:[Giá]],14,0),Table014[[#This Row],[ĐƠN GIÁ]])</f>
        <v>0</v>
      </c>
      <c r="U395" s="45">
        <f t="shared" si="27"/>
        <v>0</v>
      </c>
      <c r="V395" s="32">
        <f t="shared" si="28"/>
        <v>0</v>
      </c>
      <c r="W395" s="45">
        <f>Table014[[#This Row],[THÀNH TIỀN FAST]]-Table014[[#This Row],[THÀNH TIỀN]]</f>
        <v>0</v>
      </c>
      <c r="X395" s="46" t="b">
        <f>Table014[[#This Row],[ĐG FAST]]=Table014[[#This Row],[ĐƠN GIÁ]]</f>
        <v>1</v>
      </c>
      <c r="Y395" s="47" t="b">
        <f>Table014[[#This Row],[THÀNH TIỀN FAST]]=Table014[[#This Row],[THÀNH TIỀN]]</f>
        <v>1</v>
      </c>
      <c r="Z395" s="48"/>
    </row>
    <row r="396" spans="1:26" x14ac:dyDescent="0.2">
      <c r="A396" s="50"/>
      <c r="B396" s="51"/>
      <c r="C396" s="50"/>
      <c r="D396" s="50"/>
      <c r="E396" s="50"/>
      <c r="F396" s="50"/>
      <c r="G396" s="50"/>
      <c r="H396" s="50"/>
      <c r="I396" s="50"/>
      <c r="J396" s="50"/>
      <c r="K396" s="52"/>
      <c r="L396" s="50"/>
      <c r="M396" s="53">
        <f t="shared" si="25"/>
        <v>0</v>
      </c>
      <c r="N396" s="21" t="e">
        <f>VLOOKUP(I396,'MÃ '!$A$2:$E$1048576,4,0)</f>
        <v>#N/A</v>
      </c>
      <c r="O396" s="21" t="e">
        <f>VLOOKUP(I396,'MÃ '!$A$2:$E$1048576,5,0)</f>
        <v>#N/A</v>
      </c>
      <c r="P396" s="21" t="str">
        <f t="shared" si="26"/>
        <v>TSG06</v>
      </c>
      <c r="Q396" s="21" t="e">
        <f>DAY(Table014[[#This Row],[NGÀY]])&amp;Table014[[#This Row],[TSG06]]&amp;Table014[[#This Row],[MÃ FAST]]</f>
        <v>#N/A</v>
      </c>
      <c r="R396" s="21" t="e">
        <f>COUNTIF($Q$7:Q396,Q396)&amp;Q396</f>
        <v>#N/A</v>
      </c>
      <c r="S396" s="44">
        <f>IFERROR(VLOOKUP(R396,Table1[[ct2]:[Số lượng]],13,0),0)</f>
        <v>0</v>
      </c>
      <c r="T396" s="45">
        <f>IFERROR(VLOOKUP(R396,Table1[[ct2]:[Giá]],14,0),Table014[[#This Row],[ĐƠN GIÁ]])</f>
        <v>0</v>
      </c>
      <c r="U396" s="45">
        <f t="shared" si="27"/>
        <v>0</v>
      </c>
      <c r="V396" s="32">
        <f t="shared" si="28"/>
        <v>0</v>
      </c>
      <c r="W396" s="45">
        <f>Table014[[#This Row],[THÀNH TIỀN FAST]]-Table014[[#This Row],[THÀNH TIỀN]]</f>
        <v>0</v>
      </c>
      <c r="X396" s="46" t="b">
        <f>Table014[[#This Row],[ĐG FAST]]=Table014[[#This Row],[ĐƠN GIÁ]]</f>
        <v>1</v>
      </c>
      <c r="Y396" s="47" t="b">
        <f>Table014[[#This Row],[THÀNH TIỀN FAST]]=Table014[[#This Row],[THÀNH TIỀN]]</f>
        <v>1</v>
      </c>
      <c r="Z396" s="48"/>
    </row>
    <row r="397" spans="1:26" x14ac:dyDescent="0.2">
      <c r="A397" s="50"/>
      <c r="B397" s="51"/>
      <c r="C397" s="50"/>
      <c r="D397" s="50"/>
      <c r="E397" s="50"/>
      <c r="F397" s="50"/>
      <c r="G397" s="50"/>
      <c r="H397" s="50"/>
      <c r="I397" s="50"/>
      <c r="J397" s="50"/>
      <c r="K397" s="52"/>
      <c r="L397" s="50"/>
      <c r="M397" s="53">
        <f t="shared" si="25"/>
        <v>0</v>
      </c>
      <c r="N397" s="21" t="e">
        <f>VLOOKUP(I397,'MÃ '!$A$2:$E$1048576,4,0)</f>
        <v>#N/A</v>
      </c>
      <c r="O397" s="21" t="e">
        <f>VLOOKUP(I397,'MÃ '!$A$2:$E$1048576,5,0)</f>
        <v>#N/A</v>
      </c>
      <c r="P397" s="21" t="str">
        <f t="shared" si="26"/>
        <v>TSG06</v>
      </c>
      <c r="Q397" s="21" t="e">
        <f>DAY(Table014[[#This Row],[NGÀY]])&amp;Table014[[#This Row],[TSG06]]&amp;Table014[[#This Row],[MÃ FAST]]</f>
        <v>#N/A</v>
      </c>
      <c r="R397" s="21" t="e">
        <f>COUNTIF($Q$7:Q397,Q397)&amp;Q397</f>
        <v>#N/A</v>
      </c>
      <c r="S397" s="44">
        <f>IFERROR(VLOOKUP(R397,Table1[[ct2]:[Số lượng]],13,0),0)</f>
        <v>0</v>
      </c>
      <c r="T397" s="45">
        <f>IFERROR(VLOOKUP(R397,Table1[[ct2]:[Giá]],14,0),Table014[[#This Row],[ĐƠN GIÁ]])</f>
        <v>0</v>
      </c>
      <c r="U397" s="45">
        <f t="shared" si="27"/>
        <v>0</v>
      </c>
      <c r="V397" s="32">
        <f t="shared" si="28"/>
        <v>0</v>
      </c>
      <c r="W397" s="45">
        <f>Table014[[#This Row],[THÀNH TIỀN FAST]]-Table014[[#This Row],[THÀNH TIỀN]]</f>
        <v>0</v>
      </c>
      <c r="X397" s="46" t="b">
        <f>Table014[[#This Row],[ĐG FAST]]=Table014[[#This Row],[ĐƠN GIÁ]]</f>
        <v>1</v>
      </c>
      <c r="Y397" s="47" t="b">
        <f>Table014[[#This Row],[THÀNH TIỀN FAST]]=Table014[[#This Row],[THÀNH TIỀN]]</f>
        <v>1</v>
      </c>
      <c r="Z397" s="48"/>
    </row>
    <row r="398" spans="1:26" x14ac:dyDescent="0.2">
      <c r="A398" s="50"/>
      <c r="B398" s="51"/>
      <c r="C398" s="50"/>
      <c r="D398" s="50"/>
      <c r="E398" s="50"/>
      <c r="F398" s="50"/>
      <c r="G398" s="50"/>
      <c r="H398" s="50"/>
      <c r="I398" s="50"/>
      <c r="J398" s="50"/>
      <c r="K398" s="52"/>
      <c r="L398" s="50"/>
      <c r="M398" s="53">
        <f t="shared" si="25"/>
        <v>0</v>
      </c>
      <c r="N398" s="21" t="e">
        <f>VLOOKUP(I398,'MÃ '!$A$2:$E$1048576,4,0)</f>
        <v>#N/A</v>
      </c>
      <c r="O398" s="21" t="e">
        <f>VLOOKUP(I398,'MÃ '!$A$2:$E$1048576,5,0)</f>
        <v>#N/A</v>
      </c>
      <c r="P398" s="21" t="str">
        <f t="shared" si="26"/>
        <v>TSG06</v>
      </c>
      <c r="Q398" s="21" t="e">
        <f>DAY(Table014[[#This Row],[NGÀY]])&amp;Table014[[#This Row],[TSG06]]&amp;Table014[[#This Row],[MÃ FAST]]</f>
        <v>#N/A</v>
      </c>
      <c r="R398" s="21" t="e">
        <f>COUNTIF($Q$7:Q398,Q398)&amp;Q398</f>
        <v>#N/A</v>
      </c>
      <c r="S398" s="44">
        <f>IFERROR(VLOOKUP(R398,Table1[[ct2]:[Số lượng]],13,0),0)</f>
        <v>0</v>
      </c>
      <c r="T398" s="45">
        <f>IFERROR(VLOOKUP(R398,Table1[[ct2]:[Giá]],14,0),Table014[[#This Row],[ĐƠN GIÁ]])</f>
        <v>0</v>
      </c>
      <c r="U398" s="45">
        <f t="shared" si="27"/>
        <v>0</v>
      </c>
      <c r="V398" s="32">
        <f t="shared" si="28"/>
        <v>0</v>
      </c>
      <c r="W398" s="45">
        <f>Table014[[#This Row],[THÀNH TIỀN FAST]]-Table014[[#This Row],[THÀNH TIỀN]]</f>
        <v>0</v>
      </c>
      <c r="X398" s="46" t="b">
        <f>Table014[[#This Row],[ĐG FAST]]=Table014[[#This Row],[ĐƠN GIÁ]]</f>
        <v>1</v>
      </c>
      <c r="Y398" s="47" t="b">
        <f>Table014[[#This Row],[THÀNH TIỀN FAST]]=Table014[[#This Row],[THÀNH TIỀN]]</f>
        <v>1</v>
      </c>
      <c r="Z398" s="48"/>
    </row>
    <row r="399" spans="1:26" x14ac:dyDescent="0.2">
      <c r="A399" s="50"/>
      <c r="B399" s="51"/>
      <c r="C399" s="50"/>
      <c r="D399" s="50"/>
      <c r="E399" s="50"/>
      <c r="F399" s="50"/>
      <c r="G399" s="50"/>
      <c r="H399" s="50"/>
      <c r="I399" s="50"/>
      <c r="J399" s="50"/>
      <c r="K399" s="52"/>
      <c r="L399" s="50"/>
      <c r="M399" s="53">
        <f t="shared" si="25"/>
        <v>0</v>
      </c>
      <c r="N399" s="21" t="e">
        <f>VLOOKUP(I399,'MÃ '!$A$2:$E$1048576,4,0)</f>
        <v>#N/A</v>
      </c>
      <c r="O399" s="21" t="e">
        <f>VLOOKUP(I399,'MÃ '!$A$2:$E$1048576,5,0)</f>
        <v>#N/A</v>
      </c>
      <c r="P399" s="21" t="str">
        <f t="shared" si="26"/>
        <v>TSG06</v>
      </c>
      <c r="Q399" s="21" t="e">
        <f>DAY(Table014[[#This Row],[NGÀY]])&amp;Table014[[#This Row],[TSG06]]&amp;Table014[[#This Row],[MÃ FAST]]</f>
        <v>#N/A</v>
      </c>
      <c r="R399" s="21" t="e">
        <f>COUNTIF($Q$7:Q399,Q399)&amp;Q399</f>
        <v>#N/A</v>
      </c>
      <c r="S399" s="44">
        <f>IFERROR(VLOOKUP(R399,Table1[[ct2]:[Số lượng]],13,0),0)</f>
        <v>0</v>
      </c>
      <c r="T399" s="45">
        <f>IFERROR(VLOOKUP(R399,Table1[[ct2]:[Giá]],14,0),Table014[[#This Row],[ĐƠN GIÁ]])</f>
        <v>0</v>
      </c>
      <c r="U399" s="45">
        <f t="shared" si="27"/>
        <v>0</v>
      </c>
      <c r="V399" s="32">
        <f t="shared" si="28"/>
        <v>0</v>
      </c>
      <c r="W399" s="45">
        <f>Table014[[#This Row],[THÀNH TIỀN FAST]]-Table014[[#This Row],[THÀNH TIỀN]]</f>
        <v>0</v>
      </c>
      <c r="X399" s="46" t="b">
        <f>Table014[[#This Row],[ĐG FAST]]=Table014[[#This Row],[ĐƠN GIÁ]]</f>
        <v>1</v>
      </c>
      <c r="Y399" s="47" t="b">
        <f>Table014[[#This Row],[THÀNH TIỀN FAST]]=Table014[[#This Row],[THÀNH TIỀN]]</f>
        <v>1</v>
      </c>
      <c r="Z399" s="48"/>
    </row>
    <row r="400" spans="1:26" x14ac:dyDescent="0.2">
      <c r="A400" s="50"/>
      <c r="B400" s="51"/>
      <c r="C400" s="50"/>
      <c r="D400" s="50"/>
      <c r="E400" s="50"/>
      <c r="F400" s="50"/>
      <c r="G400" s="50"/>
      <c r="H400" s="50"/>
      <c r="I400" s="50"/>
      <c r="J400" s="50"/>
      <c r="K400" s="52"/>
      <c r="L400" s="50"/>
      <c r="M400" s="53">
        <f t="shared" si="25"/>
        <v>0</v>
      </c>
      <c r="N400" s="21" t="e">
        <f>VLOOKUP(I400,'MÃ '!$A$2:$E$1048576,4,0)</f>
        <v>#N/A</v>
      </c>
      <c r="O400" s="21" t="e">
        <f>VLOOKUP(I400,'MÃ '!$A$2:$E$1048576,5,0)</f>
        <v>#N/A</v>
      </c>
      <c r="P400" s="21" t="str">
        <f t="shared" si="26"/>
        <v>TSG06</v>
      </c>
      <c r="Q400" s="21" t="e">
        <f>DAY(Table014[[#This Row],[NGÀY]])&amp;Table014[[#This Row],[TSG06]]&amp;Table014[[#This Row],[MÃ FAST]]</f>
        <v>#N/A</v>
      </c>
      <c r="R400" s="21" t="e">
        <f>COUNTIF($Q$7:Q400,Q400)&amp;Q400</f>
        <v>#N/A</v>
      </c>
      <c r="S400" s="44">
        <f>IFERROR(VLOOKUP(R400,Table1[[ct2]:[Số lượng]],13,0),0)</f>
        <v>0</v>
      </c>
      <c r="T400" s="45">
        <f>IFERROR(VLOOKUP(R400,Table1[[ct2]:[Giá]],14,0),Table014[[#This Row],[ĐƠN GIÁ]])</f>
        <v>0</v>
      </c>
      <c r="U400" s="45">
        <f t="shared" si="27"/>
        <v>0</v>
      </c>
      <c r="V400" s="32">
        <f t="shared" si="28"/>
        <v>0</v>
      </c>
      <c r="W400" s="45">
        <f>Table014[[#This Row],[THÀNH TIỀN FAST]]-Table014[[#This Row],[THÀNH TIỀN]]</f>
        <v>0</v>
      </c>
      <c r="X400" s="46" t="b">
        <f>Table014[[#This Row],[ĐG FAST]]=Table014[[#This Row],[ĐƠN GIÁ]]</f>
        <v>1</v>
      </c>
      <c r="Y400" s="47" t="b">
        <f>Table014[[#This Row],[THÀNH TIỀN FAST]]=Table014[[#This Row],[THÀNH TIỀN]]</f>
        <v>1</v>
      </c>
      <c r="Z400" s="48"/>
    </row>
    <row r="401" spans="1:26" x14ac:dyDescent="0.2">
      <c r="A401" s="50"/>
      <c r="B401" s="51"/>
      <c r="C401" s="50"/>
      <c r="D401" s="50"/>
      <c r="E401" s="50"/>
      <c r="F401" s="50"/>
      <c r="G401" s="50"/>
      <c r="H401" s="50"/>
      <c r="I401" s="50"/>
      <c r="J401" s="50"/>
      <c r="K401" s="52"/>
      <c r="L401" s="50"/>
      <c r="M401" s="53">
        <f t="shared" si="25"/>
        <v>0</v>
      </c>
      <c r="N401" s="21" t="e">
        <f>VLOOKUP(I401,'MÃ '!$A$2:$E$1048576,4,0)</f>
        <v>#N/A</v>
      </c>
      <c r="O401" s="21" t="e">
        <f>VLOOKUP(I401,'MÃ '!$A$2:$E$1048576,5,0)</f>
        <v>#N/A</v>
      </c>
      <c r="P401" s="21" t="str">
        <f t="shared" si="26"/>
        <v>TSG06</v>
      </c>
      <c r="Q401" s="21" t="e">
        <f>DAY(Table014[[#This Row],[NGÀY]])&amp;Table014[[#This Row],[TSG06]]&amp;Table014[[#This Row],[MÃ FAST]]</f>
        <v>#N/A</v>
      </c>
      <c r="R401" s="21" t="e">
        <f>COUNTIF($Q$7:Q401,Q401)&amp;Q401</f>
        <v>#N/A</v>
      </c>
      <c r="S401" s="44">
        <f>IFERROR(VLOOKUP(R401,Table1[[ct2]:[Số lượng]],13,0),0)</f>
        <v>0</v>
      </c>
      <c r="T401" s="45">
        <f>IFERROR(VLOOKUP(R401,Table1[[ct2]:[Giá]],14,0),Table014[[#This Row],[ĐƠN GIÁ]])</f>
        <v>0</v>
      </c>
      <c r="U401" s="45">
        <f t="shared" si="27"/>
        <v>0</v>
      </c>
      <c r="V401" s="32">
        <f t="shared" si="28"/>
        <v>0</v>
      </c>
      <c r="W401" s="45">
        <f>Table014[[#This Row],[THÀNH TIỀN FAST]]-Table014[[#This Row],[THÀNH TIỀN]]</f>
        <v>0</v>
      </c>
      <c r="X401" s="46" t="b">
        <f>Table014[[#This Row],[ĐG FAST]]=Table014[[#This Row],[ĐƠN GIÁ]]</f>
        <v>1</v>
      </c>
      <c r="Y401" s="47" t="b">
        <f>Table014[[#This Row],[THÀNH TIỀN FAST]]=Table014[[#This Row],[THÀNH TIỀN]]</f>
        <v>1</v>
      </c>
      <c r="Z401" s="48"/>
    </row>
    <row r="402" spans="1:26" x14ac:dyDescent="0.2">
      <c r="A402" s="50"/>
      <c r="B402" s="51"/>
      <c r="C402" s="50"/>
      <c r="D402" s="50"/>
      <c r="E402" s="50"/>
      <c r="F402" s="50"/>
      <c r="G402" s="50"/>
      <c r="H402" s="50"/>
      <c r="I402" s="50"/>
      <c r="J402" s="50"/>
      <c r="K402" s="52"/>
      <c r="L402" s="50"/>
      <c r="M402" s="53">
        <f t="shared" si="25"/>
        <v>0</v>
      </c>
      <c r="N402" s="21" t="e">
        <f>VLOOKUP(I402,'MÃ '!$A$2:$E$1048576,4,0)</f>
        <v>#N/A</v>
      </c>
      <c r="O402" s="21" t="e">
        <f>VLOOKUP(I402,'MÃ '!$A$2:$E$1048576,5,0)</f>
        <v>#N/A</v>
      </c>
      <c r="P402" s="21" t="str">
        <f t="shared" si="26"/>
        <v>TSG06</v>
      </c>
      <c r="Q402" s="21" t="e">
        <f>DAY(Table014[[#This Row],[NGÀY]])&amp;Table014[[#This Row],[TSG06]]&amp;Table014[[#This Row],[MÃ FAST]]</f>
        <v>#N/A</v>
      </c>
      <c r="R402" s="21" t="e">
        <f>COUNTIF($Q$7:Q402,Q402)&amp;Q402</f>
        <v>#N/A</v>
      </c>
      <c r="S402" s="44">
        <f>IFERROR(VLOOKUP(R402,Table1[[ct2]:[Số lượng]],13,0),0)</f>
        <v>0</v>
      </c>
      <c r="T402" s="45">
        <f>IFERROR(VLOOKUP(R402,Table1[[ct2]:[Giá]],14,0),Table014[[#This Row],[ĐƠN GIÁ]])</f>
        <v>0</v>
      </c>
      <c r="U402" s="45">
        <f t="shared" si="27"/>
        <v>0</v>
      </c>
      <c r="V402" s="32">
        <f t="shared" si="28"/>
        <v>0</v>
      </c>
      <c r="W402" s="45">
        <f>Table014[[#This Row],[THÀNH TIỀN FAST]]-Table014[[#This Row],[THÀNH TIỀN]]</f>
        <v>0</v>
      </c>
      <c r="X402" s="46" t="b">
        <f>Table014[[#This Row],[ĐG FAST]]=Table014[[#This Row],[ĐƠN GIÁ]]</f>
        <v>1</v>
      </c>
      <c r="Y402" s="47" t="b">
        <f>Table014[[#This Row],[THÀNH TIỀN FAST]]=Table014[[#This Row],[THÀNH TIỀN]]</f>
        <v>1</v>
      </c>
      <c r="Z402" s="48"/>
    </row>
    <row r="403" spans="1:26" x14ac:dyDescent="0.2">
      <c r="A403" s="50"/>
      <c r="B403" s="51"/>
      <c r="C403" s="50"/>
      <c r="D403" s="50"/>
      <c r="E403" s="50"/>
      <c r="F403" s="50"/>
      <c r="G403" s="50"/>
      <c r="H403" s="50"/>
      <c r="I403" s="50"/>
      <c r="J403" s="50"/>
      <c r="K403" s="52"/>
      <c r="L403" s="50"/>
      <c r="M403" s="53">
        <f t="shared" si="25"/>
        <v>0</v>
      </c>
      <c r="N403" s="21" t="e">
        <f>VLOOKUP(I403,'MÃ '!$A$2:$E$1048576,4,0)</f>
        <v>#N/A</v>
      </c>
      <c r="O403" s="21" t="e">
        <f>VLOOKUP(I403,'MÃ '!$A$2:$E$1048576,5,0)</f>
        <v>#N/A</v>
      </c>
      <c r="P403" s="21" t="str">
        <f t="shared" si="26"/>
        <v>TSG06</v>
      </c>
      <c r="Q403" s="21" t="e">
        <f>DAY(Table014[[#This Row],[NGÀY]])&amp;Table014[[#This Row],[TSG06]]&amp;Table014[[#This Row],[MÃ FAST]]</f>
        <v>#N/A</v>
      </c>
      <c r="R403" s="21" t="e">
        <f>COUNTIF($Q$7:Q403,Q403)&amp;Q403</f>
        <v>#N/A</v>
      </c>
      <c r="S403" s="44">
        <f>IFERROR(VLOOKUP(R403,Table1[[ct2]:[Số lượng]],13,0),0)</f>
        <v>0</v>
      </c>
      <c r="T403" s="45">
        <f>IFERROR(VLOOKUP(R403,Table1[[ct2]:[Giá]],14,0),Table014[[#This Row],[ĐƠN GIÁ]])</f>
        <v>0</v>
      </c>
      <c r="U403" s="45">
        <f t="shared" si="27"/>
        <v>0</v>
      </c>
      <c r="V403" s="32">
        <f t="shared" si="28"/>
        <v>0</v>
      </c>
      <c r="W403" s="45">
        <f>Table014[[#This Row],[THÀNH TIỀN FAST]]-Table014[[#This Row],[THÀNH TIỀN]]</f>
        <v>0</v>
      </c>
      <c r="X403" s="46" t="b">
        <f>Table014[[#This Row],[ĐG FAST]]=Table014[[#This Row],[ĐƠN GIÁ]]</f>
        <v>1</v>
      </c>
      <c r="Y403" s="47" t="b">
        <f>Table014[[#This Row],[THÀNH TIỀN FAST]]=Table014[[#This Row],[THÀNH TIỀN]]</f>
        <v>1</v>
      </c>
      <c r="Z403" s="48"/>
    </row>
    <row r="404" spans="1:26" x14ac:dyDescent="0.2">
      <c r="A404" s="50"/>
      <c r="B404" s="51"/>
      <c r="C404" s="50"/>
      <c r="D404" s="50"/>
      <c r="E404" s="50"/>
      <c r="F404" s="50"/>
      <c r="G404" s="50"/>
      <c r="H404" s="50"/>
      <c r="I404" s="50"/>
      <c r="J404" s="50"/>
      <c r="K404" s="52"/>
      <c r="L404" s="50"/>
      <c r="M404" s="53">
        <f t="shared" si="25"/>
        <v>0</v>
      </c>
      <c r="N404" s="21" t="e">
        <f>VLOOKUP(I404,'MÃ '!$A$2:$E$1048576,4,0)</f>
        <v>#N/A</v>
      </c>
      <c r="O404" s="21" t="e">
        <f>VLOOKUP(I404,'MÃ '!$A$2:$E$1048576,5,0)</f>
        <v>#N/A</v>
      </c>
      <c r="P404" s="21" t="str">
        <f t="shared" si="26"/>
        <v>TSG06</v>
      </c>
      <c r="Q404" s="21" t="e">
        <f>DAY(Table014[[#This Row],[NGÀY]])&amp;Table014[[#This Row],[TSG06]]&amp;Table014[[#This Row],[MÃ FAST]]</f>
        <v>#N/A</v>
      </c>
      <c r="R404" s="21" t="e">
        <f>COUNTIF($Q$7:Q404,Q404)&amp;Q404</f>
        <v>#N/A</v>
      </c>
      <c r="S404" s="44">
        <f>IFERROR(VLOOKUP(R404,Table1[[ct2]:[Số lượng]],13,0),0)</f>
        <v>0</v>
      </c>
      <c r="T404" s="45">
        <f>IFERROR(VLOOKUP(R404,Table1[[ct2]:[Giá]],14,0),Table014[[#This Row],[ĐƠN GIÁ]])</f>
        <v>0</v>
      </c>
      <c r="U404" s="45">
        <f t="shared" si="27"/>
        <v>0</v>
      </c>
      <c r="V404" s="32">
        <f t="shared" si="28"/>
        <v>0</v>
      </c>
      <c r="W404" s="45">
        <f>Table014[[#This Row],[THÀNH TIỀN FAST]]-Table014[[#This Row],[THÀNH TIỀN]]</f>
        <v>0</v>
      </c>
      <c r="X404" s="46" t="b">
        <f>Table014[[#This Row],[ĐG FAST]]=Table014[[#This Row],[ĐƠN GIÁ]]</f>
        <v>1</v>
      </c>
      <c r="Y404" s="47" t="b">
        <f>Table014[[#This Row],[THÀNH TIỀN FAST]]=Table014[[#This Row],[THÀNH TIỀN]]</f>
        <v>1</v>
      </c>
      <c r="Z404" s="48"/>
    </row>
    <row r="405" spans="1:26" x14ac:dyDescent="0.2">
      <c r="A405" s="50"/>
      <c r="B405" s="51"/>
      <c r="C405" s="50"/>
      <c r="D405" s="50"/>
      <c r="E405" s="50"/>
      <c r="F405" s="50"/>
      <c r="G405" s="50"/>
      <c r="H405" s="50"/>
      <c r="I405" s="50"/>
      <c r="J405" s="50"/>
      <c r="K405" s="52"/>
      <c r="L405" s="50"/>
      <c r="M405" s="53">
        <f t="shared" si="25"/>
        <v>0</v>
      </c>
      <c r="N405" s="21" t="e">
        <f>VLOOKUP(I405,'MÃ '!$A$2:$E$1048576,4,0)</f>
        <v>#N/A</v>
      </c>
      <c r="O405" s="21" t="e">
        <f>VLOOKUP(I405,'MÃ '!$A$2:$E$1048576,5,0)</f>
        <v>#N/A</v>
      </c>
      <c r="P405" s="21" t="str">
        <f t="shared" si="26"/>
        <v>TSG06</v>
      </c>
      <c r="Q405" s="21" t="e">
        <f>DAY(Table014[[#This Row],[NGÀY]])&amp;Table014[[#This Row],[TSG06]]&amp;Table014[[#This Row],[MÃ FAST]]</f>
        <v>#N/A</v>
      </c>
      <c r="R405" s="21" t="e">
        <f>COUNTIF($Q$7:Q405,Q405)&amp;Q405</f>
        <v>#N/A</v>
      </c>
      <c r="S405" s="44">
        <f>IFERROR(VLOOKUP(R405,Table1[[ct2]:[Số lượng]],13,0),0)</f>
        <v>0</v>
      </c>
      <c r="T405" s="45">
        <f>IFERROR(VLOOKUP(R405,Table1[[ct2]:[Giá]],14,0),Table014[[#This Row],[ĐƠN GIÁ]])</f>
        <v>0</v>
      </c>
      <c r="U405" s="45">
        <f t="shared" si="27"/>
        <v>0</v>
      </c>
      <c r="V405" s="32">
        <f t="shared" si="28"/>
        <v>0</v>
      </c>
      <c r="W405" s="45">
        <f>Table014[[#This Row],[THÀNH TIỀN FAST]]-Table014[[#This Row],[THÀNH TIỀN]]</f>
        <v>0</v>
      </c>
      <c r="X405" s="46" t="b">
        <f>Table014[[#This Row],[ĐG FAST]]=Table014[[#This Row],[ĐƠN GIÁ]]</f>
        <v>1</v>
      </c>
      <c r="Y405" s="47" t="b">
        <f>Table014[[#This Row],[THÀNH TIỀN FAST]]=Table014[[#This Row],[THÀNH TIỀN]]</f>
        <v>1</v>
      </c>
      <c r="Z405" s="48"/>
    </row>
    <row r="406" spans="1:26" x14ac:dyDescent="0.2">
      <c r="A406" s="50"/>
      <c r="B406" s="51"/>
      <c r="C406" s="50"/>
      <c r="D406" s="50"/>
      <c r="E406" s="50"/>
      <c r="F406" s="50"/>
      <c r="G406" s="50"/>
      <c r="H406" s="50"/>
      <c r="I406" s="50"/>
      <c r="J406" s="50"/>
      <c r="K406" s="52"/>
      <c r="L406" s="50"/>
      <c r="M406" s="53">
        <f t="shared" si="25"/>
        <v>0</v>
      </c>
      <c r="N406" s="21" t="e">
        <f>VLOOKUP(I406,'MÃ '!$A$2:$E$1048576,4,0)</f>
        <v>#N/A</v>
      </c>
      <c r="O406" s="21" t="e">
        <f>VLOOKUP(I406,'MÃ '!$A$2:$E$1048576,5,0)</f>
        <v>#N/A</v>
      </c>
      <c r="P406" s="21" t="str">
        <f t="shared" si="26"/>
        <v>TSG06</v>
      </c>
      <c r="Q406" s="21" t="e">
        <f>DAY(Table014[[#This Row],[NGÀY]])&amp;Table014[[#This Row],[TSG06]]&amp;Table014[[#This Row],[MÃ FAST]]</f>
        <v>#N/A</v>
      </c>
      <c r="R406" s="21" t="e">
        <f>COUNTIF($Q$7:Q406,Q406)&amp;Q406</f>
        <v>#N/A</v>
      </c>
      <c r="S406" s="44">
        <f>IFERROR(VLOOKUP(R406,Table1[[ct2]:[Số lượng]],13,0),0)</f>
        <v>0</v>
      </c>
      <c r="T406" s="45">
        <f>IFERROR(VLOOKUP(R406,Table1[[ct2]:[Giá]],14,0),Table014[[#This Row],[ĐƠN GIÁ]])</f>
        <v>0</v>
      </c>
      <c r="U406" s="45">
        <f t="shared" si="27"/>
        <v>0</v>
      </c>
      <c r="V406" s="32">
        <f t="shared" si="28"/>
        <v>0</v>
      </c>
      <c r="W406" s="45">
        <f>Table014[[#This Row],[THÀNH TIỀN FAST]]-Table014[[#This Row],[THÀNH TIỀN]]</f>
        <v>0</v>
      </c>
      <c r="X406" s="46" t="b">
        <f>Table014[[#This Row],[ĐG FAST]]=Table014[[#This Row],[ĐƠN GIÁ]]</f>
        <v>1</v>
      </c>
      <c r="Y406" s="47" t="b">
        <f>Table014[[#This Row],[THÀNH TIỀN FAST]]=Table014[[#This Row],[THÀNH TIỀN]]</f>
        <v>1</v>
      </c>
      <c r="Z406" s="48"/>
    </row>
    <row r="407" spans="1:26" x14ac:dyDescent="0.2">
      <c r="A407" s="50"/>
      <c r="B407" s="51"/>
      <c r="C407" s="50"/>
      <c r="D407" s="50"/>
      <c r="E407" s="50"/>
      <c r="F407" s="50"/>
      <c r="G407" s="50"/>
      <c r="H407" s="50"/>
      <c r="I407" s="50"/>
      <c r="J407" s="50"/>
      <c r="K407" s="52"/>
      <c r="L407" s="50"/>
      <c r="M407" s="53">
        <f t="shared" si="25"/>
        <v>0</v>
      </c>
      <c r="N407" s="21" t="e">
        <f>VLOOKUP(I407,'MÃ '!$A$2:$E$1048576,4,0)</f>
        <v>#N/A</v>
      </c>
      <c r="O407" s="21" t="e">
        <f>VLOOKUP(I407,'MÃ '!$A$2:$E$1048576,5,0)</f>
        <v>#N/A</v>
      </c>
      <c r="P407" s="21" t="str">
        <f t="shared" si="26"/>
        <v>TSG06</v>
      </c>
      <c r="Q407" s="21" t="e">
        <f>DAY(Table014[[#This Row],[NGÀY]])&amp;Table014[[#This Row],[TSG06]]&amp;Table014[[#This Row],[MÃ FAST]]</f>
        <v>#N/A</v>
      </c>
      <c r="R407" s="21" t="e">
        <f>COUNTIF($Q$7:Q407,Q407)&amp;Q407</f>
        <v>#N/A</v>
      </c>
      <c r="S407" s="44">
        <f>IFERROR(VLOOKUP(R407,Table1[[ct2]:[Số lượng]],13,0),0)</f>
        <v>0</v>
      </c>
      <c r="T407" s="45">
        <f>IFERROR(VLOOKUP(R407,Table1[[ct2]:[Giá]],14,0),Table014[[#This Row],[ĐƠN GIÁ]])</f>
        <v>0</v>
      </c>
      <c r="U407" s="45">
        <f t="shared" si="27"/>
        <v>0</v>
      </c>
      <c r="V407" s="32">
        <f t="shared" si="28"/>
        <v>0</v>
      </c>
      <c r="W407" s="45">
        <f>Table014[[#This Row],[THÀNH TIỀN FAST]]-Table014[[#This Row],[THÀNH TIỀN]]</f>
        <v>0</v>
      </c>
      <c r="X407" s="46" t="b">
        <f>Table014[[#This Row],[ĐG FAST]]=Table014[[#This Row],[ĐƠN GIÁ]]</f>
        <v>1</v>
      </c>
      <c r="Y407" s="47" t="b">
        <f>Table014[[#This Row],[THÀNH TIỀN FAST]]=Table014[[#This Row],[THÀNH TIỀN]]</f>
        <v>1</v>
      </c>
      <c r="Z407" s="48"/>
    </row>
    <row r="408" spans="1:26" x14ac:dyDescent="0.2">
      <c r="A408" s="50"/>
      <c r="B408" s="51"/>
      <c r="C408" s="50"/>
      <c r="D408" s="50"/>
      <c r="E408" s="50"/>
      <c r="F408" s="50"/>
      <c r="G408" s="50"/>
      <c r="H408" s="50"/>
      <c r="I408" s="50"/>
      <c r="J408" s="50"/>
      <c r="K408" s="52"/>
      <c r="L408" s="50"/>
      <c r="M408" s="53">
        <f t="shared" si="25"/>
        <v>0</v>
      </c>
      <c r="N408" s="21" t="e">
        <f>VLOOKUP(I408,'MÃ '!$A$2:$E$1048576,4,0)</f>
        <v>#N/A</v>
      </c>
      <c r="O408" s="21" t="e">
        <f>VLOOKUP(I408,'MÃ '!$A$2:$E$1048576,5,0)</f>
        <v>#N/A</v>
      </c>
      <c r="P408" s="21" t="str">
        <f t="shared" si="26"/>
        <v>TSG06</v>
      </c>
      <c r="Q408" s="21" t="e">
        <f>DAY(Table014[[#This Row],[NGÀY]])&amp;Table014[[#This Row],[TSG06]]&amp;Table014[[#This Row],[MÃ FAST]]</f>
        <v>#N/A</v>
      </c>
      <c r="R408" s="21" t="e">
        <f>COUNTIF($Q$7:Q408,Q408)&amp;Q408</f>
        <v>#N/A</v>
      </c>
      <c r="S408" s="44">
        <f>IFERROR(VLOOKUP(R408,Table1[[ct2]:[Số lượng]],13,0),0)</f>
        <v>0</v>
      </c>
      <c r="T408" s="45">
        <f>IFERROR(VLOOKUP(R408,Table1[[ct2]:[Giá]],14,0),Table014[[#This Row],[ĐƠN GIÁ]])</f>
        <v>0</v>
      </c>
      <c r="U408" s="45">
        <f t="shared" si="27"/>
        <v>0</v>
      </c>
      <c r="V408" s="32">
        <f t="shared" si="28"/>
        <v>0</v>
      </c>
      <c r="W408" s="45">
        <f>Table014[[#This Row],[THÀNH TIỀN FAST]]-Table014[[#This Row],[THÀNH TIỀN]]</f>
        <v>0</v>
      </c>
      <c r="X408" s="46" t="b">
        <f>Table014[[#This Row],[ĐG FAST]]=Table014[[#This Row],[ĐƠN GIÁ]]</f>
        <v>1</v>
      </c>
      <c r="Y408" s="47" t="b">
        <f>Table014[[#This Row],[THÀNH TIỀN FAST]]=Table014[[#This Row],[THÀNH TIỀN]]</f>
        <v>1</v>
      </c>
      <c r="Z408" s="48"/>
    </row>
    <row r="409" spans="1:26" x14ac:dyDescent="0.2">
      <c r="A409" s="50"/>
      <c r="B409" s="51"/>
      <c r="C409" s="50"/>
      <c r="D409" s="50"/>
      <c r="E409" s="50"/>
      <c r="F409" s="50"/>
      <c r="G409" s="50"/>
      <c r="H409" s="50"/>
      <c r="I409" s="50"/>
      <c r="J409" s="50"/>
      <c r="K409" s="52"/>
      <c r="L409" s="50"/>
      <c r="M409" s="53">
        <f t="shared" si="25"/>
        <v>0</v>
      </c>
      <c r="N409" s="21" t="e">
        <f>VLOOKUP(I409,'MÃ '!$A$2:$E$1048576,4,0)</f>
        <v>#N/A</v>
      </c>
      <c r="O409" s="21" t="e">
        <f>VLOOKUP(I409,'MÃ '!$A$2:$E$1048576,5,0)</f>
        <v>#N/A</v>
      </c>
      <c r="P409" s="21" t="str">
        <f t="shared" si="26"/>
        <v>TSG06</v>
      </c>
      <c r="Q409" s="21" t="e">
        <f>DAY(Table014[[#This Row],[NGÀY]])&amp;Table014[[#This Row],[TSG06]]&amp;Table014[[#This Row],[MÃ FAST]]</f>
        <v>#N/A</v>
      </c>
      <c r="R409" s="21" t="e">
        <f>COUNTIF($Q$7:Q409,Q409)&amp;Q409</f>
        <v>#N/A</v>
      </c>
      <c r="S409" s="44">
        <f>IFERROR(VLOOKUP(R409,Table1[[ct2]:[Số lượng]],13,0),0)</f>
        <v>0</v>
      </c>
      <c r="T409" s="45">
        <f>IFERROR(VLOOKUP(R409,Table1[[ct2]:[Giá]],14,0),Table014[[#This Row],[ĐƠN GIÁ]])</f>
        <v>0</v>
      </c>
      <c r="U409" s="45">
        <f t="shared" si="27"/>
        <v>0</v>
      </c>
      <c r="V409" s="32">
        <f t="shared" si="28"/>
        <v>0</v>
      </c>
      <c r="W409" s="45">
        <f>Table014[[#This Row],[THÀNH TIỀN FAST]]-Table014[[#This Row],[THÀNH TIỀN]]</f>
        <v>0</v>
      </c>
      <c r="X409" s="46" t="b">
        <f>Table014[[#This Row],[ĐG FAST]]=Table014[[#This Row],[ĐƠN GIÁ]]</f>
        <v>1</v>
      </c>
      <c r="Y409" s="47" t="b">
        <f>Table014[[#This Row],[THÀNH TIỀN FAST]]=Table014[[#This Row],[THÀNH TIỀN]]</f>
        <v>1</v>
      </c>
      <c r="Z409" s="48"/>
    </row>
    <row r="410" spans="1:26" x14ac:dyDescent="0.2">
      <c r="A410" s="50"/>
      <c r="B410" s="51"/>
      <c r="C410" s="50"/>
      <c r="D410" s="50"/>
      <c r="E410" s="50"/>
      <c r="F410" s="50"/>
      <c r="G410" s="50"/>
      <c r="H410" s="50"/>
      <c r="I410" s="50"/>
      <c r="J410" s="50"/>
      <c r="K410" s="52"/>
      <c r="L410" s="50"/>
      <c r="M410" s="53">
        <f t="shared" si="25"/>
        <v>0</v>
      </c>
      <c r="N410" s="21" t="e">
        <f>VLOOKUP(I410,'MÃ '!$A$2:$E$1048576,4,0)</f>
        <v>#N/A</v>
      </c>
      <c r="O410" s="21" t="e">
        <f>VLOOKUP(I410,'MÃ '!$A$2:$E$1048576,5,0)</f>
        <v>#N/A</v>
      </c>
      <c r="P410" s="21" t="str">
        <f t="shared" si="26"/>
        <v>TSG06</v>
      </c>
      <c r="Q410" s="21" t="e">
        <f>DAY(Table014[[#This Row],[NGÀY]])&amp;Table014[[#This Row],[TSG06]]&amp;Table014[[#This Row],[MÃ FAST]]</f>
        <v>#N/A</v>
      </c>
      <c r="R410" s="21" t="e">
        <f>COUNTIF($Q$7:Q410,Q410)&amp;Q410</f>
        <v>#N/A</v>
      </c>
      <c r="S410" s="44">
        <f>IFERROR(VLOOKUP(R410,Table1[[ct2]:[Số lượng]],13,0),0)</f>
        <v>0</v>
      </c>
      <c r="T410" s="45">
        <f>IFERROR(VLOOKUP(R410,Table1[[ct2]:[Giá]],14,0),Table014[[#This Row],[ĐƠN GIÁ]])</f>
        <v>0</v>
      </c>
      <c r="U410" s="45">
        <f t="shared" si="27"/>
        <v>0</v>
      </c>
      <c r="V410" s="32">
        <f t="shared" si="28"/>
        <v>0</v>
      </c>
      <c r="W410" s="45">
        <f>Table014[[#This Row],[THÀNH TIỀN FAST]]-Table014[[#This Row],[THÀNH TIỀN]]</f>
        <v>0</v>
      </c>
      <c r="X410" s="46" t="b">
        <f>Table014[[#This Row],[ĐG FAST]]=Table014[[#This Row],[ĐƠN GIÁ]]</f>
        <v>1</v>
      </c>
      <c r="Y410" s="47" t="b">
        <f>Table014[[#This Row],[THÀNH TIỀN FAST]]=Table014[[#This Row],[THÀNH TIỀN]]</f>
        <v>1</v>
      </c>
      <c r="Z410" s="48"/>
    </row>
    <row r="411" spans="1:26" x14ac:dyDescent="0.2">
      <c r="A411" s="50"/>
      <c r="B411" s="51"/>
      <c r="C411" s="50"/>
      <c r="D411" s="50"/>
      <c r="E411" s="50"/>
      <c r="F411" s="50"/>
      <c r="G411" s="50"/>
      <c r="H411" s="50"/>
      <c r="I411" s="50"/>
      <c r="J411" s="50"/>
      <c r="K411" s="52"/>
      <c r="L411" s="50"/>
      <c r="M411" s="53">
        <f t="shared" si="25"/>
        <v>0</v>
      </c>
      <c r="N411" s="21" t="e">
        <f>VLOOKUP(I411,'MÃ '!$A$2:$E$1048576,4,0)</f>
        <v>#N/A</v>
      </c>
      <c r="O411" s="21" t="e">
        <f>VLOOKUP(I411,'MÃ '!$A$2:$E$1048576,5,0)</f>
        <v>#N/A</v>
      </c>
      <c r="P411" s="21" t="str">
        <f t="shared" si="26"/>
        <v>TSG06</v>
      </c>
      <c r="Q411" s="21" t="e">
        <f>DAY(Table014[[#This Row],[NGÀY]])&amp;Table014[[#This Row],[TSG06]]&amp;Table014[[#This Row],[MÃ FAST]]</f>
        <v>#N/A</v>
      </c>
      <c r="R411" s="21" t="e">
        <f>COUNTIF($Q$7:Q411,Q411)&amp;Q411</f>
        <v>#N/A</v>
      </c>
      <c r="S411" s="44">
        <f>IFERROR(VLOOKUP(R411,Table1[[ct2]:[Số lượng]],13,0),0)</f>
        <v>0</v>
      </c>
      <c r="T411" s="45">
        <f>IFERROR(VLOOKUP(R411,Table1[[ct2]:[Giá]],14,0),Table014[[#This Row],[ĐƠN GIÁ]])</f>
        <v>0</v>
      </c>
      <c r="U411" s="45">
        <f t="shared" si="27"/>
        <v>0</v>
      </c>
      <c r="V411" s="32">
        <f t="shared" si="28"/>
        <v>0</v>
      </c>
      <c r="W411" s="45">
        <f>Table014[[#This Row],[THÀNH TIỀN FAST]]-Table014[[#This Row],[THÀNH TIỀN]]</f>
        <v>0</v>
      </c>
      <c r="X411" s="46" t="b">
        <f>Table014[[#This Row],[ĐG FAST]]=Table014[[#This Row],[ĐƠN GIÁ]]</f>
        <v>1</v>
      </c>
      <c r="Y411" s="47" t="b">
        <f>Table014[[#This Row],[THÀNH TIỀN FAST]]=Table014[[#This Row],[THÀNH TIỀN]]</f>
        <v>1</v>
      </c>
      <c r="Z411" s="48"/>
    </row>
    <row r="412" spans="1:26" x14ac:dyDescent="0.2">
      <c r="A412" s="50"/>
      <c r="B412" s="51"/>
      <c r="C412" s="50"/>
      <c r="D412" s="50"/>
      <c r="E412" s="50"/>
      <c r="F412" s="50"/>
      <c r="G412" s="50"/>
      <c r="H412" s="50"/>
      <c r="I412" s="50"/>
      <c r="J412" s="50"/>
      <c r="K412" s="52"/>
      <c r="L412" s="50"/>
      <c r="M412" s="53">
        <f t="shared" si="25"/>
        <v>0</v>
      </c>
      <c r="N412" s="21" t="e">
        <f>VLOOKUP(I412,'MÃ '!$A$2:$E$1048576,4,0)</f>
        <v>#N/A</v>
      </c>
      <c r="O412" s="21" t="e">
        <f>VLOOKUP(I412,'MÃ '!$A$2:$E$1048576,5,0)</f>
        <v>#N/A</v>
      </c>
      <c r="P412" s="21" t="str">
        <f t="shared" si="26"/>
        <v>TSG06</v>
      </c>
      <c r="Q412" s="21" t="e">
        <f>DAY(Table014[[#This Row],[NGÀY]])&amp;Table014[[#This Row],[TSG06]]&amp;Table014[[#This Row],[MÃ FAST]]</f>
        <v>#N/A</v>
      </c>
      <c r="R412" s="21" t="e">
        <f>COUNTIF($Q$7:Q412,Q412)&amp;Q412</f>
        <v>#N/A</v>
      </c>
      <c r="S412" s="44">
        <f>IFERROR(VLOOKUP(R412,Table1[[ct2]:[Số lượng]],13,0),0)</f>
        <v>0</v>
      </c>
      <c r="T412" s="45">
        <f>IFERROR(VLOOKUP(R412,Table1[[ct2]:[Giá]],14,0),Table014[[#This Row],[ĐƠN GIÁ]])</f>
        <v>0</v>
      </c>
      <c r="U412" s="45">
        <f t="shared" si="27"/>
        <v>0</v>
      </c>
      <c r="V412" s="32">
        <f t="shared" si="28"/>
        <v>0</v>
      </c>
      <c r="W412" s="45">
        <f>Table014[[#This Row],[THÀNH TIỀN FAST]]-Table014[[#This Row],[THÀNH TIỀN]]</f>
        <v>0</v>
      </c>
      <c r="X412" s="46" t="b">
        <f>Table014[[#This Row],[ĐG FAST]]=Table014[[#This Row],[ĐƠN GIÁ]]</f>
        <v>1</v>
      </c>
      <c r="Y412" s="47" t="b">
        <f>Table014[[#This Row],[THÀNH TIỀN FAST]]=Table014[[#This Row],[THÀNH TIỀN]]</f>
        <v>1</v>
      </c>
      <c r="Z412" s="48"/>
    </row>
    <row r="413" spans="1:26" x14ac:dyDescent="0.2">
      <c r="A413" s="50"/>
      <c r="B413" s="51"/>
      <c r="C413" s="50"/>
      <c r="D413" s="50"/>
      <c r="E413" s="50"/>
      <c r="F413" s="50"/>
      <c r="G413" s="50"/>
      <c r="H413" s="50"/>
      <c r="I413" s="50"/>
      <c r="J413" s="50"/>
      <c r="K413" s="52"/>
      <c r="L413" s="50"/>
      <c r="M413" s="53">
        <f t="shared" si="25"/>
        <v>0</v>
      </c>
      <c r="N413" s="21" t="e">
        <f>VLOOKUP(I413,'MÃ '!$A$2:$E$1048576,4,0)</f>
        <v>#N/A</v>
      </c>
      <c r="O413" s="21" t="e">
        <f>VLOOKUP(I413,'MÃ '!$A$2:$E$1048576,5,0)</f>
        <v>#N/A</v>
      </c>
      <c r="P413" s="21" t="str">
        <f t="shared" si="26"/>
        <v>TSG06</v>
      </c>
      <c r="Q413" s="21" t="e">
        <f>DAY(Table014[[#This Row],[NGÀY]])&amp;Table014[[#This Row],[TSG06]]&amp;Table014[[#This Row],[MÃ FAST]]</f>
        <v>#N/A</v>
      </c>
      <c r="R413" s="21" t="e">
        <f>COUNTIF($Q$7:Q413,Q413)&amp;Q413</f>
        <v>#N/A</v>
      </c>
      <c r="S413" s="44">
        <f>IFERROR(VLOOKUP(R413,Table1[[ct2]:[Số lượng]],13,0),0)</f>
        <v>0</v>
      </c>
      <c r="T413" s="45">
        <f>IFERROR(VLOOKUP(R413,Table1[[ct2]:[Giá]],14,0),Table014[[#This Row],[ĐƠN GIÁ]])</f>
        <v>0</v>
      </c>
      <c r="U413" s="45">
        <f t="shared" si="27"/>
        <v>0</v>
      </c>
      <c r="V413" s="32">
        <f t="shared" si="28"/>
        <v>0</v>
      </c>
      <c r="W413" s="45">
        <f>Table014[[#This Row],[THÀNH TIỀN FAST]]-Table014[[#This Row],[THÀNH TIỀN]]</f>
        <v>0</v>
      </c>
      <c r="X413" s="46" t="b">
        <f>Table014[[#This Row],[ĐG FAST]]=Table014[[#This Row],[ĐƠN GIÁ]]</f>
        <v>1</v>
      </c>
      <c r="Y413" s="47" t="b">
        <f>Table014[[#This Row],[THÀNH TIỀN FAST]]=Table014[[#This Row],[THÀNH TIỀN]]</f>
        <v>1</v>
      </c>
      <c r="Z413" s="48"/>
    </row>
    <row r="414" spans="1:26" x14ac:dyDescent="0.2">
      <c r="A414" s="50"/>
      <c r="B414" s="51"/>
      <c r="C414" s="50"/>
      <c r="D414" s="50"/>
      <c r="E414" s="50"/>
      <c r="F414" s="50"/>
      <c r="G414" s="50"/>
      <c r="H414" s="50"/>
      <c r="I414" s="50"/>
      <c r="J414" s="50"/>
      <c r="K414" s="52"/>
      <c r="L414" s="50"/>
      <c r="M414" s="53">
        <f t="shared" si="25"/>
        <v>0</v>
      </c>
      <c r="N414" s="21" t="e">
        <f>VLOOKUP(I414,'MÃ '!$A$2:$E$1048576,4,0)</f>
        <v>#N/A</v>
      </c>
      <c r="O414" s="21" t="e">
        <f>VLOOKUP(I414,'MÃ '!$A$2:$E$1048576,5,0)</f>
        <v>#N/A</v>
      </c>
      <c r="P414" s="21" t="str">
        <f t="shared" si="26"/>
        <v>TSG06</v>
      </c>
      <c r="Q414" s="21" t="e">
        <f>DAY(Table014[[#This Row],[NGÀY]])&amp;Table014[[#This Row],[TSG06]]&amp;Table014[[#This Row],[MÃ FAST]]</f>
        <v>#N/A</v>
      </c>
      <c r="R414" s="21" t="e">
        <f>COUNTIF($Q$7:Q414,Q414)&amp;Q414</f>
        <v>#N/A</v>
      </c>
      <c r="S414" s="44">
        <f>IFERROR(VLOOKUP(R414,Table1[[ct2]:[Số lượng]],13,0),0)</f>
        <v>0</v>
      </c>
      <c r="T414" s="45">
        <f>IFERROR(VLOOKUP(R414,Table1[[ct2]:[Giá]],14,0),Table014[[#This Row],[ĐƠN GIÁ]])</f>
        <v>0</v>
      </c>
      <c r="U414" s="45">
        <f t="shared" si="27"/>
        <v>0</v>
      </c>
      <c r="V414" s="32">
        <f t="shared" si="28"/>
        <v>0</v>
      </c>
      <c r="W414" s="45">
        <f>Table014[[#This Row],[THÀNH TIỀN FAST]]-Table014[[#This Row],[THÀNH TIỀN]]</f>
        <v>0</v>
      </c>
      <c r="X414" s="46" t="b">
        <f>Table014[[#This Row],[ĐG FAST]]=Table014[[#This Row],[ĐƠN GIÁ]]</f>
        <v>1</v>
      </c>
      <c r="Y414" s="47" t="b">
        <f>Table014[[#This Row],[THÀNH TIỀN FAST]]=Table014[[#This Row],[THÀNH TIỀN]]</f>
        <v>1</v>
      </c>
      <c r="Z414" s="48"/>
    </row>
    <row r="415" spans="1:26" x14ac:dyDescent="0.2">
      <c r="A415" s="50"/>
      <c r="B415" s="51"/>
      <c r="C415" s="50"/>
      <c r="D415" s="50"/>
      <c r="E415" s="50"/>
      <c r="F415" s="50"/>
      <c r="G415" s="50"/>
      <c r="H415" s="50"/>
      <c r="I415" s="50"/>
      <c r="J415" s="50"/>
      <c r="K415" s="52"/>
      <c r="L415" s="50"/>
      <c r="M415" s="53">
        <f t="shared" si="25"/>
        <v>0</v>
      </c>
      <c r="N415" s="21" t="e">
        <f>VLOOKUP(I415,'MÃ '!$A$2:$E$1048576,4,0)</f>
        <v>#N/A</v>
      </c>
      <c r="O415" s="21" t="e">
        <f>VLOOKUP(I415,'MÃ '!$A$2:$E$1048576,5,0)</f>
        <v>#N/A</v>
      </c>
      <c r="P415" s="21" t="str">
        <f t="shared" si="26"/>
        <v>TSG06</v>
      </c>
      <c r="Q415" s="21" t="e">
        <f>DAY(Table014[[#This Row],[NGÀY]])&amp;Table014[[#This Row],[TSG06]]&amp;Table014[[#This Row],[MÃ FAST]]</f>
        <v>#N/A</v>
      </c>
      <c r="R415" s="21" t="e">
        <f>COUNTIF($Q$7:Q415,Q415)&amp;Q415</f>
        <v>#N/A</v>
      </c>
      <c r="S415" s="44">
        <f>IFERROR(VLOOKUP(R415,Table1[[ct2]:[Số lượng]],13,0),0)</f>
        <v>0</v>
      </c>
      <c r="T415" s="45">
        <f>IFERROR(VLOOKUP(R415,Table1[[ct2]:[Giá]],14,0),Table014[[#This Row],[ĐƠN GIÁ]])</f>
        <v>0</v>
      </c>
      <c r="U415" s="45">
        <f t="shared" si="27"/>
        <v>0</v>
      </c>
      <c r="V415" s="32">
        <f t="shared" si="28"/>
        <v>0</v>
      </c>
      <c r="W415" s="45">
        <f>Table014[[#This Row],[THÀNH TIỀN FAST]]-Table014[[#This Row],[THÀNH TIỀN]]</f>
        <v>0</v>
      </c>
      <c r="X415" s="46" t="b">
        <f>Table014[[#This Row],[ĐG FAST]]=Table014[[#This Row],[ĐƠN GIÁ]]</f>
        <v>1</v>
      </c>
      <c r="Y415" s="47" t="b">
        <f>Table014[[#This Row],[THÀNH TIỀN FAST]]=Table014[[#This Row],[THÀNH TIỀN]]</f>
        <v>1</v>
      </c>
      <c r="Z415" s="48"/>
    </row>
    <row r="416" spans="1:26" x14ac:dyDescent="0.2">
      <c r="A416" s="50"/>
      <c r="B416" s="51"/>
      <c r="C416" s="50"/>
      <c r="D416" s="50"/>
      <c r="E416" s="50"/>
      <c r="F416" s="50"/>
      <c r="G416" s="50"/>
      <c r="H416" s="50"/>
      <c r="I416" s="50"/>
      <c r="J416" s="50"/>
      <c r="K416" s="52"/>
      <c r="L416" s="50"/>
      <c r="M416" s="53">
        <f t="shared" si="25"/>
        <v>0</v>
      </c>
      <c r="N416" s="21" t="e">
        <f>VLOOKUP(I416,'MÃ '!$A$2:$E$1048576,4,0)</f>
        <v>#N/A</v>
      </c>
      <c r="O416" s="21" t="e">
        <f>VLOOKUP(I416,'MÃ '!$A$2:$E$1048576,5,0)</f>
        <v>#N/A</v>
      </c>
      <c r="P416" s="21" t="str">
        <f t="shared" si="26"/>
        <v>TSG06</v>
      </c>
      <c r="Q416" s="21" t="e">
        <f>DAY(Table014[[#This Row],[NGÀY]])&amp;Table014[[#This Row],[TSG06]]&amp;Table014[[#This Row],[MÃ FAST]]</f>
        <v>#N/A</v>
      </c>
      <c r="R416" s="21" t="e">
        <f>COUNTIF($Q$7:Q416,Q416)&amp;Q416</f>
        <v>#N/A</v>
      </c>
      <c r="S416" s="44">
        <f>IFERROR(VLOOKUP(R416,Table1[[ct2]:[Số lượng]],13,0),0)</f>
        <v>0</v>
      </c>
      <c r="T416" s="45">
        <f>IFERROR(VLOOKUP(R416,Table1[[ct2]:[Giá]],14,0),Table014[[#This Row],[ĐƠN GIÁ]])</f>
        <v>0</v>
      </c>
      <c r="U416" s="45">
        <f t="shared" si="27"/>
        <v>0</v>
      </c>
      <c r="V416" s="32">
        <f t="shared" si="28"/>
        <v>0</v>
      </c>
      <c r="W416" s="45">
        <f>Table014[[#This Row],[THÀNH TIỀN FAST]]-Table014[[#This Row],[THÀNH TIỀN]]</f>
        <v>0</v>
      </c>
      <c r="X416" s="46" t="b">
        <f>Table014[[#This Row],[ĐG FAST]]=Table014[[#This Row],[ĐƠN GIÁ]]</f>
        <v>1</v>
      </c>
      <c r="Y416" s="47" t="b">
        <f>Table014[[#This Row],[THÀNH TIỀN FAST]]=Table014[[#This Row],[THÀNH TIỀN]]</f>
        <v>1</v>
      </c>
      <c r="Z416" s="48"/>
    </row>
    <row r="417" spans="1:26" x14ac:dyDescent="0.2">
      <c r="A417" s="50"/>
      <c r="B417" s="51"/>
      <c r="C417" s="50"/>
      <c r="D417" s="50"/>
      <c r="E417" s="50"/>
      <c r="F417" s="50"/>
      <c r="G417" s="50"/>
      <c r="H417" s="50"/>
      <c r="I417" s="50"/>
      <c r="J417" s="50"/>
      <c r="K417" s="52"/>
      <c r="L417" s="50"/>
      <c r="M417" s="53">
        <f t="shared" si="25"/>
        <v>0</v>
      </c>
      <c r="N417" s="21" t="e">
        <f>VLOOKUP(I417,'MÃ '!$A$2:$E$1048576,4,0)</f>
        <v>#N/A</v>
      </c>
      <c r="O417" s="21" t="e">
        <f>VLOOKUP(I417,'MÃ '!$A$2:$E$1048576,5,0)</f>
        <v>#N/A</v>
      </c>
      <c r="P417" s="21" t="str">
        <f t="shared" si="26"/>
        <v>TSG06</v>
      </c>
      <c r="Q417" s="21" t="e">
        <f>DAY(Table014[[#This Row],[NGÀY]])&amp;Table014[[#This Row],[TSG06]]&amp;Table014[[#This Row],[MÃ FAST]]</f>
        <v>#N/A</v>
      </c>
      <c r="R417" s="21" t="e">
        <f>COUNTIF($Q$7:Q417,Q417)&amp;Q417</f>
        <v>#N/A</v>
      </c>
      <c r="S417" s="44">
        <f>IFERROR(VLOOKUP(R417,Table1[[ct2]:[Số lượng]],13,0),0)</f>
        <v>0</v>
      </c>
      <c r="T417" s="45">
        <f>IFERROR(VLOOKUP(R417,Table1[[ct2]:[Giá]],14,0),Table014[[#This Row],[ĐƠN GIÁ]])</f>
        <v>0</v>
      </c>
      <c r="U417" s="45">
        <f t="shared" si="27"/>
        <v>0</v>
      </c>
      <c r="V417" s="32">
        <f t="shared" si="28"/>
        <v>0</v>
      </c>
      <c r="W417" s="45">
        <f>Table014[[#This Row],[THÀNH TIỀN FAST]]-Table014[[#This Row],[THÀNH TIỀN]]</f>
        <v>0</v>
      </c>
      <c r="X417" s="46" t="b">
        <f>Table014[[#This Row],[ĐG FAST]]=Table014[[#This Row],[ĐƠN GIÁ]]</f>
        <v>1</v>
      </c>
      <c r="Y417" s="47" t="b">
        <f>Table014[[#This Row],[THÀNH TIỀN FAST]]=Table014[[#This Row],[THÀNH TIỀN]]</f>
        <v>1</v>
      </c>
      <c r="Z417" s="48"/>
    </row>
    <row r="418" spans="1:26" x14ac:dyDescent="0.2">
      <c r="A418" s="50"/>
      <c r="B418" s="51"/>
      <c r="C418" s="50"/>
      <c r="D418" s="50"/>
      <c r="E418" s="50"/>
      <c r="F418" s="50"/>
      <c r="G418" s="50"/>
      <c r="H418" s="50"/>
      <c r="I418" s="50"/>
      <c r="J418" s="50"/>
      <c r="K418" s="52"/>
      <c r="L418" s="50"/>
      <c r="M418" s="53">
        <f t="shared" si="25"/>
        <v>0</v>
      </c>
      <c r="N418" s="21" t="e">
        <f>VLOOKUP(I418,'MÃ '!$A$2:$E$1048576,4,0)</f>
        <v>#N/A</v>
      </c>
      <c r="O418" s="21" t="e">
        <f>VLOOKUP(I418,'MÃ '!$A$2:$E$1048576,5,0)</f>
        <v>#N/A</v>
      </c>
      <c r="P418" s="21" t="str">
        <f t="shared" si="26"/>
        <v>TSG06</v>
      </c>
      <c r="Q418" s="21" t="e">
        <f>DAY(Table014[[#This Row],[NGÀY]])&amp;Table014[[#This Row],[TSG06]]&amp;Table014[[#This Row],[MÃ FAST]]</f>
        <v>#N/A</v>
      </c>
      <c r="R418" s="21" t="e">
        <f>COUNTIF($Q$7:Q418,Q418)&amp;Q418</f>
        <v>#N/A</v>
      </c>
      <c r="S418" s="44">
        <f>IFERROR(VLOOKUP(R418,Table1[[ct2]:[Số lượng]],13,0),0)</f>
        <v>0</v>
      </c>
      <c r="T418" s="45">
        <f>IFERROR(VLOOKUP(R418,Table1[[ct2]:[Giá]],14,0),Table014[[#This Row],[ĐƠN GIÁ]])</f>
        <v>0</v>
      </c>
      <c r="U418" s="45">
        <f t="shared" si="27"/>
        <v>0</v>
      </c>
      <c r="V418" s="32">
        <f t="shared" si="28"/>
        <v>0</v>
      </c>
      <c r="W418" s="45">
        <f>Table014[[#This Row],[THÀNH TIỀN FAST]]-Table014[[#This Row],[THÀNH TIỀN]]</f>
        <v>0</v>
      </c>
      <c r="X418" s="46" t="b">
        <f>Table014[[#This Row],[ĐG FAST]]=Table014[[#This Row],[ĐƠN GIÁ]]</f>
        <v>1</v>
      </c>
      <c r="Y418" s="47" t="b">
        <f>Table014[[#This Row],[THÀNH TIỀN FAST]]=Table014[[#This Row],[THÀNH TIỀN]]</f>
        <v>1</v>
      </c>
      <c r="Z418" s="48"/>
    </row>
    <row r="419" spans="1:26" x14ac:dyDescent="0.2">
      <c r="A419" s="50"/>
      <c r="B419" s="51"/>
      <c r="C419" s="50"/>
      <c r="D419" s="50"/>
      <c r="E419" s="50"/>
      <c r="F419" s="50"/>
      <c r="G419" s="50"/>
      <c r="H419" s="50"/>
      <c r="I419" s="50"/>
      <c r="J419" s="50"/>
      <c r="K419" s="52"/>
      <c r="L419" s="50"/>
      <c r="M419" s="53">
        <f t="shared" si="25"/>
        <v>0</v>
      </c>
      <c r="N419" s="21" t="e">
        <f>VLOOKUP(I419,'MÃ '!$A$2:$E$1048576,4,0)</f>
        <v>#N/A</v>
      </c>
      <c r="O419" s="21" t="e">
        <f>VLOOKUP(I419,'MÃ '!$A$2:$E$1048576,5,0)</f>
        <v>#N/A</v>
      </c>
      <c r="P419" s="21" t="str">
        <f t="shared" si="26"/>
        <v>TSG06</v>
      </c>
      <c r="Q419" s="21" t="e">
        <f>DAY(Table014[[#This Row],[NGÀY]])&amp;Table014[[#This Row],[TSG06]]&amp;Table014[[#This Row],[MÃ FAST]]</f>
        <v>#N/A</v>
      </c>
      <c r="R419" s="21" t="e">
        <f>COUNTIF($Q$7:Q419,Q419)&amp;Q419</f>
        <v>#N/A</v>
      </c>
      <c r="S419" s="44">
        <f>IFERROR(VLOOKUP(R419,Table1[[ct2]:[Số lượng]],13,0),0)</f>
        <v>0</v>
      </c>
      <c r="T419" s="45">
        <f>IFERROR(VLOOKUP(R419,Table1[[ct2]:[Giá]],14,0),Table014[[#This Row],[ĐƠN GIÁ]])</f>
        <v>0</v>
      </c>
      <c r="U419" s="45">
        <f t="shared" si="27"/>
        <v>0</v>
      </c>
      <c r="V419" s="32">
        <f t="shared" si="28"/>
        <v>0</v>
      </c>
      <c r="W419" s="45">
        <f>Table014[[#This Row],[THÀNH TIỀN FAST]]-Table014[[#This Row],[THÀNH TIỀN]]</f>
        <v>0</v>
      </c>
      <c r="X419" s="46" t="b">
        <f>Table014[[#This Row],[ĐG FAST]]=Table014[[#This Row],[ĐƠN GIÁ]]</f>
        <v>1</v>
      </c>
      <c r="Y419" s="47" t="b">
        <f>Table014[[#This Row],[THÀNH TIỀN FAST]]=Table014[[#This Row],[THÀNH TIỀN]]</f>
        <v>1</v>
      </c>
      <c r="Z419" s="48"/>
    </row>
    <row r="420" spans="1:26" x14ac:dyDescent="0.2">
      <c r="A420" s="50"/>
      <c r="B420" s="51"/>
      <c r="C420" s="50"/>
      <c r="D420" s="50"/>
      <c r="E420" s="50"/>
      <c r="F420" s="50"/>
      <c r="G420" s="50"/>
      <c r="H420" s="50"/>
      <c r="I420" s="50"/>
      <c r="J420" s="50"/>
      <c r="K420" s="52"/>
      <c r="L420" s="50"/>
      <c r="M420" s="53">
        <f t="shared" si="25"/>
        <v>0</v>
      </c>
      <c r="N420" s="21" t="e">
        <f>VLOOKUP(I420,'MÃ '!$A$2:$E$1048576,4,0)</f>
        <v>#N/A</v>
      </c>
      <c r="O420" s="21" t="e">
        <f>VLOOKUP(I420,'MÃ '!$A$2:$E$1048576,5,0)</f>
        <v>#N/A</v>
      </c>
      <c r="P420" s="21" t="str">
        <f t="shared" si="26"/>
        <v>TSG06</v>
      </c>
      <c r="Q420" s="21" t="e">
        <f>DAY(Table014[[#This Row],[NGÀY]])&amp;Table014[[#This Row],[TSG06]]&amp;Table014[[#This Row],[MÃ FAST]]</f>
        <v>#N/A</v>
      </c>
      <c r="R420" s="21" t="e">
        <f>COUNTIF($Q$7:Q420,Q420)&amp;Q420</f>
        <v>#N/A</v>
      </c>
      <c r="S420" s="44">
        <f>IFERROR(VLOOKUP(R420,Table1[[ct2]:[Số lượng]],13,0),0)</f>
        <v>0</v>
      </c>
      <c r="T420" s="45">
        <f>IFERROR(VLOOKUP(R420,Table1[[ct2]:[Giá]],14,0),Table014[[#This Row],[ĐƠN GIÁ]])</f>
        <v>0</v>
      </c>
      <c r="U420" s="45">
        <f t="shared" si="27"/>
        <v>0</v>
      </c>
      <c r="V420" s="32">
        <f t="shared" si="28"/>
        <v>0</v>
      </c>
      <c r="W420" s="45">
        <f>Table014[[#This Row],[THÀNH TIỀN FAST]]-Table014[[#This Row],[THÀNH TIỀN]]</f>
        <v>0</v>
      </c>
      <c r="X420" s="46" t="b">
        <f>Table014[[#This Row],[ĐG FAST]]=Table014[[#This Row],[ĐƠN GIÁ]]</f>
        <v>1</v>
      </c>
      <c r="Y420" s="47" t="b">
        <f>Table014[[#This Row],[THÀNH TIỀN FAST]]=Table014[[#This Row],[THÀNH TIỀN]]</f>
        <v>1</v>
      </c>
      <c r="Z420" s="48"/>
    </row>
    <row r="421" spans="1:26" x14ac:dyDescent="0.2">
      <c r="A421" s="50"/>
      <c r="B421" s="51"/>
      <c r="C421" s="50"/>
      <c r="D421" s="50"/>
      <c r="E421" s="50"/>
      <c r="F421" s="50"/>
      <c r="G421" s="50"/>
      <c r="H421" s="50"/>
      <c r="I421" s="50"/>
      <c r="J421" s="50"/>
      <c r="K421" s="52"/>
      <c r="L421" s="50"/>
      <c r="M421" s="53">
        <f t="shared" si="25"/>
        <v>0</v>
      </c>
      <c r="N421" s="21" t="e">
        <f>VLOOKUP(I421,'MÃ '!$A$2:$E$1048576,4,0)</f>
        <v>#N/A</v>
      </c>
      <c r="O421" s="21" t="e">
        <f>VLOOKUP(I421,'MÃ '!$A$2:$E$1048576,5,0)</f>
        <v>#N/A</v>
      </c>
      <c r="P421" s="21" t="str">
        <f t="shared" si="26"/>
        <v>TSG06</v>
      </c>
      <c r="Q421" s="21" t="e">
        <f>DAY(Table014[[#This Row],[NGÀY]])&amp;Table014[[#This Row],[TSG06]]&amp;Table014[[#This Row],[MÃ FAST]]</f>
        <v>#N/A</v>
      </c>
      <c r="R421" s="21" t="e">
        <f>COUNTIF($Q$7:Q421,Q421)&amp;Q421</f>
        <v>#N/A</v>
      </c>
      <c r="S421" s="44">
        <f>IFERROR(VLOOKUP(R421,Table1[[ct2]:[Số lượng]],13,0),0)</f>
        <v>0</v>
      </c>
      <c r="T421" s="45">
        <f>IFERROR(VLOOKUP(R421,Table1[[ct2]:[Giá]],14,0),Table014[[#This Row],[ĐƠN GIÁ]])</f>
        <v>0</v>
      </c>
      <c r="U421" s="45">
        <f t="shared" si="27"/>
        <v>0</v>
      </c>
      <c r="V421" s="32">
        <f t="shared" si="28"/>
        <v>0</v>
      </c>
      <c r="W421" s="45">
        <f>Table014[[#This Row],[THÀNH TIỀN FAST]]-Table014[[#This Row],[THÀNH TIỀN]]</f>
        <v>0</v>
      </c>
      <c r="X421" s="46" t="b">
        <f>Table014[[#This Row],[ĐG FAST]]=Table014[[#This Row],[ĐƠN GIÁ]]</f>
        <v>1</v>
      </c>
      <c r="Y421" s="47" t="b">
        <f>Table014[[#This Row],[THÀNH TIỀN FAST]]=Table014[[#This Row],[THÀNH TIỀN]]</f>
        <v>1</v>
      </c>
      <c r="Z421" s="48"/>
    </row>
    <row r="422" spans="1:26" x14ac:dyDescent="0.2">
      <c r="A422" s="50"/>
      <c r="B422" s="51"/>
      <c r="C422" s="50"/>
      <c r="D422" s="50"/>
      <c r="E422" s="50"/>
      <c r="F422" s="50"/>
      <c r="G422" s="50"/>
      <c r="H422" s="50"/>
      <c r="I422" s="50"/>
      <c r="J422" s="50"/>
      <c r="K422" s="52"/>
      <c r="L422" s="50"/>
      <c r="M422" s="53">
        <f t="shared" si="25"/>
        <v>0</v>
      </c>
      <c r="N422" s="21" t="e">
        <f>VLOOKUP(I422,'MÃ '!$A$2:$E$1048576,4,0)</f>
        <v>#N/A</v>
      </c>
      <c r="O422" s="21" t="e">
        <f>VLOOKUP(I422,'MÃ '!$A$2:$E$1048576,5,0)</f>
        <v>#N/A</v>
      </c>
      <c r="P422" s="21" t="str">
        <f t="shared" si="26"/>
        <v>TSG06</v>
      </c>
      <c r="Q422" s="21" t="e">
        <f>DAY(Table014[[#This Row],[NGÀY]])&amp;Table014[[#This Row],[TSG06]]&amp;Table014[[#This Row],[MÃ FAST]]</f>
        <v>#N/A</v>
      </c>
      <c r="R422" s="21" t="e">
        <f>COUNTIF($Q$7:Q422,Q422)&amp;Q422</f>
        <v>#N/A</v>
      </c>
      <c r="S422" s="44">
        <f>IFERROR(VLOOKUP(R422,Table1[[ct2]:[Số lượng]],13,0),0)</f>
        <v>0</v>
      </c>
      <c r="T422" s="45">
        <f>IFERROR(VLOOKUP(R422,Table1[[ct2]:[Giá]],14,0),Table014[[#This Row],[ĐƠN GIÁ]])</f>
        <v>0</v>
      </c>
      <c r="U422" s="45">
        <f t="shared" si="27"/>
        <v>0</v>
      </c>
      <c r="V422" s="32">
        <f t="shared" si="28"/>
        <v>0</v>
      </c>
      <c r="W422" s="45">
        <f>Table014[[#This Row],[THÀNH TIỀN FAST]]-Table014[[#This Row],[THÀNH TIỀN]]</f>
        <v>0</v>
      </c>
      <c r="X422" s="46" t="b">
        <f>Table014[[#This Row],[ĐG FAST]]=Table014[[#This Row],[ĐƠN GIÁ]]</f>
        <v>1</v>
      </c>
      <c r="Y422" s="47" t="b">
        <f>Table014[[#This Row],[THÀNH TIỀN FAST]]=Table014[[#This Row],[THÀNH TIỀN]]</f>
        <v>1</v>
      </c>
      <c r="Z422" s="48"/>
    </row>
    <row r="423" spans="1:26" x14ac:dyDescent="0.2">
      <c r="A423" s="50"/>
      <c r="B423" s="51"/>
      <c r="C423" s="50"/>
      <c r="D423" s="50"/>
      <c r="E423" s="50"/>
      <c r="F423" s="50"/>
      <c r="G423" s="50"/>
      <c r="H423" s="50"/>
      <c r="I423" s="50"/>
      <c r="J423" s="50"/>
      <c r="K423" s="52"/>
      <c r="L423" s="50"/>
      <c r="M423" s="53">
        <f t="shared" si="25"/>
        <v>0</v>
      </c>
      <c r="N423" s="21" t="e">
        <f>VLOOKUP(I423,'MÃ '!$A$2:$E$1048576,4,0)</f>
        <v>#N/A</v>
      </c>
      <c r="O423" s="21" t="e">
        <f>VLOOKUP(I423,'MÃ '!$A$2:$E$1048576,5,0)</f>
        <v>#N/A</v>
      </c>
      <c r="P423" s="21" t="str">
        <f t="shared" si="26"/>
        <v>TSG06</v>
      </c>
      <c r="Q423" s="21" t="e">
        <f>DAY(Table014[[#This Row],[NGÀY]])&amp;Table014[[#This Row],[TSG06]]&amp;Table014[[#This Row],[MÃ FAST]]</f>
        <v>#N/A</v>
      </c>
      <c r="R423" s="21" t="e">
        <f>COUNTIF($Q$7:Q423,Q423)&amp;Q423</f>
        <v>#N/A</v>
      </c>
      <c r="S423" s="44">
        <f>IFERROR(VLOOKUP(R423,Table1[[ct2]:[Số lượng]],13,0),0)</f>
        <v>0</v>
      </c>
      <c r="T423" s="45">
        <f>IFERROR(VLOOKUP(R423,Table1[[ct2]:[Giá]],14,0),Table014[[#This Row],[ĐƠN GIÁ]])</f>
        <v>0</v>
      </c>
      <c r="U423" s="45">
        <f t="shared" si="27"/>
        <v>0</v>
      </c>
      <c r="V423" s="32">
        <f t="shared" si="28"/>
        <v>0</v>
      </c>
      <c r="W423" s="45">
        <f>Table014[[#This Row],[THÀNH TIỀN FAST]]-Table014[[#This Row],[THÀNH TIỀN]]</f>
        <v>0</v>
      </c>
      <c r="X423" s="46" t="b">
        <f>Table014[[#This Row],[ĐG FAST]]=Table014[[#This Row],[ĐƠN GIÁ]]</f>
        <v>1</v>
      </c>
      <c r="Y423" s="47" t="b">
        <f>Table014[[#This Row],[THÀNH TIỀN FAST]]=Table014[[#This Row],[THÀNH TIỀN]]</f>
        <v>1</v>
      </c>
      <c r="Z423" s="48"/>
    </row>
    <row r="424" spans="1:26" x14ac:dyDescent="0.2">
      <c r="A424" s="50"/>
      <c r="B424" s="51"/>
      <c r="C424" s="50"/>
      <c r="D424" s="50"/>
      <c r="E424" s="50"/>
      <c r="F424" s="50"/>
      <c r="G424" s="50"/>
      <c r="H424" s="50"/>
      <c r="I424" s="50"/>
      <c r="J424" s="50"/>
      <c r="K424" s="52"/>
      <c r="L424" s="50"/>
      <c r="M424" s="53">
        <f t="shared" si="25"/>
        <v>0</v>
      </c>
      <c r="N424" s="21" t="e">
        <f>VLOOKUP(I424,'MÃ '!$A$2:$E$1048576,4,0)</f>
        <v>#N/A</v>
      </c>
      <c r="O424" s="21" t="e">
        <f>VLOOKUP(I424,'MÃ '!$A$2:$E$1048576,5,0)</f>
        <v>#N/A</v>
      </c>
      <c r="P424" s="21" t="str">
        <f t="shared" si="26"/>
        <v>TSG06</v>
      </c>
      <c r="Q424" s="21" t="e">
        <f>DAY(Table014[[#This Row],[NGÀY]])&amp;Table014[[#This Row],[TSG06]]&amp;Table014[[#This Row],[MÃ FAST]]</f>
        <v>#N/A</v>
      </c>
      <c r="R424" s="21" t="e">
        <f>COUNTIF($Q$7:Q424,Q424)&amp;Q424</f>
        <v>#N/A</v>
      </c>
      <c r="S424" s="44">
        <f>IFERROR(VLOOKUP(R424,Table1[[ct2]:[Số lượng]],13,0),0)</f>
        <v>0</v>
      </c>
      <c r="T424" s="45">
        <f>IFERROR(VLOOKUP(R424,Table1[[ct2]:[Giá]],14,0),Table014[[#This Row],[ĐƠN GIÁ]])</f>
        <v>0</v>
      </c>
      <c r="U424" s="45">
        <f t="shared" si="27"/>
        <v>0</v>
      </c>
      <c r="V424" s="32">
        <f t="shared" si="28"/>
        <v>0</v>
      </c>
      <c r="W424" s="45">
        <f>Table014[[#This Row],[THÀNH TIỀN FAST]]-Table014[[#This Row],[THÀNH TIỀN]]</f>
        <v>0</v>
      </c>
      <c r="X424" s="46" t="b">
        <f>Table014[[#This Row],[ĐG FAST]]=Table014[[#This Row],[ĐƠN GIÁ]]</f>
        <v>1</v>
      </c>
      <c r="Y424" s="47" t="b">
        <f>Table014[[#This Row],[THÀNH TIỀN FAST]]=Table014[[#This Row],[THÀNH TIỀN]]</f>
        <v>1</v>
      </c>
      <c r="Z424" s="48"/>
    </row>
    <row r="425" spans="1:26" x14ac:dyDescent="0.2">
      <c r="A425" s="50"/>
      <c r="B425" s="51"/>
      <c r="C425" s="50"/>
      <c r="D425" s="50"/>
      <c r="E425" s="50"/>
      <c r="F425" s="50"/>
      <c r="G425" s="50"/>
      <c r="H425" s="50"/>
      <c r="I425" s="50"/>
      <c r="J425" s="50"/>
      <c r="K425" s="52"/>
      <c r="L425" s="50"/>
      <c r="M425" s="53">
        <f t="shared" si="25"/>
        <v>0</v>
      </c>
      <c r="N425" s="21" t="e">
        <f>VLOOKUP(I425,'MÃ '!$A$2:$E$1048576,4,0)</f>
        <v>#N/A</v>
      </c>
      <c r="O425" s="21" t="e">
        <f>VLOOKUP(I425,'MÃ '!$A$2:$E$1048576,5,0)</f>
        <v>#N/A</v>
      </c>
      <c r="P425" s="21" t="str">
        <f t="shared" si="26"/>
        <v>TSG06</v>
      </c>
      <c r="Q425" s="21" t="e">
        <f>DAY(Table014[[#This Row],[NGÀY]])&amp;Table014[[#This Row],[TSG06]]&amp;Table014[[#This Row],[MÃ FAST]]</f>
        <v>#N/A</v>
      </c>
      <c r="R425" s="21" t="e">
        <f>COUNTIF($Q$7:Q425,Q425)&amp;Q425</f>
        <v>#N/A</v>
      </c>
      <c r="S425" s="44">
        <f>IFERROR(VLOOKUP(R425,Table1[[ct2]:[Số lượng]],13,0),0)</f>
        <v>0</v>
      </c>
      <c r="T425" s="45">
        <f>IFERROR(VLOOKUP(R425,Table1[[ct2]:[Giá]],14,0),Table014[[#This Row],[ĐƠN GIÁ]])</f>
        <v>0</v>
      </c>
      <c r="U425" s="45">
        <f t="shared" si="27"/>
        <v>0</v>
      </c>
      <c r="V425" s="32">
        <f t="shared" si="28"/>
        <v>0</v>
      </c>
      <c r="W425" s="45">
        <f>Table014[[#This Row],[THÀNH TIỀN FAST]]-Table014[[#This Row],[THÀNH TIỀN]]</f>
        <v>0</v>
      </c>
      <c r="X425" s="46" t="b">
        <f>Table014[[#This Row],[ĐG FAST]]=Table014[[#This Row],[ĐƠN GIÁ]]</f>
        <v>1</v>
      </c>
      <c r="Y425" s="47" t="b">
        <f>Table014[[#This Row],[THÀNH TIỀN FAST]]=Table014[[#This Row],[THÀNH TIỀN]]</f>
        <v>1</v>
      </c>
      <c r="Z425" s="48"/>
    </row>
    <row r="426" spans="1:26" x14ac:dyDescent="0.2">
      <c r="A426" s="50"/>
      <c r="B426" s="51"/>
      <c r="C426" s="50"/>
      <c r="D426" s="50"/>
      <c r="E426" s="50"/>
      <c r="F426" s="50"/>
      <c r="G426" s="50"/>
      <c r="H426" s="50"/>
      <c r="I426" s="50"/>
      <c r="J426" s="50"/>
      <c r="K426" s="52"/>
      <c r="L426" s="50"/>
      <c r="M426" s="53">
        <f t="shared" si="25"/>
        <v>0</v>
      </c>
      <c r="N426" s="21" t="e">
        <f>VLOOKUP(I426,'MÃ '!$A$2:$E$1048576,4,0)</f>
        <v>#N/A</v>
      </c>
      <c r="O426" s="21" t="e">
        <f>VLOOKUP(I426,'MÃ '!$A$2:$E$1048576,5,0)</f>
        <v>#N/A</v>
      </c>
      <c r="P426" s="21" t="str">
        <f t="shared" si="26"/>
        <v>TSG06</v>
      </c>
      <c r="Q426" s="21" t="e">
        <f>DAY(Table014[[#This Row],[NGÀY]])&amp;Table014[[#This Row],[TSG06]]&amp;Table014[[#This Row],[MÃ FAST]]</f>
        <v>#N/A</v>
      </c>
      <c r="R426" s="21" t="e">
        <f>COUNTIF($Q$7:Q426,Q426)&amp;Q426</f>
        <v>#N/A</v>
      </c>
      <c r="S426" s="44">
        <f>IFERROR(VLOOKUP(R426,Table1[[ct2]:[Số lượng]],13,0),0)</f>
        <v>0</v>
      </c>
      <c r="T426" s="45">
        <f>IFERROR(VLOOKUP(R426,Table1[[ct2]:[Giá]],14,0),Table014[[#This Row],[ĐƠN GIÁ]])</f>
        <v>0</v>
      </c>
      <c r="U426" s="45">
        <f t="shared" si="27"/>
        <v>0</v>
      </c>
      <c r="V426" s="32">
        <f t="shared" si="28"/>
        <v>0</v>
      </c>
      <c r="W426" s="45">
        <f>Table014[[#This Row],[THÀNH TIỀN FAST]]-Table014[[#This Row],[THÀNH TIỀN]]</f>
        <v>0</v>
      </c>
      <c r="X426" s="46" t="b">
        <f>Table014[[#This Row],[ĐG FAST]]=Table014[[#This Row],[ĐƠN GIÁ]]</f>
        <v>1</v>
      </c>
      <c r="Y426" s="47" t="b">
        <f>Table014[[#This Row],[THÀNH TIỀN FAST]]=Table014[[#This Row],[THÀNH TIỀN]]</f>
        <v>1</v>
      </c>
      <c r="Z426" s="48"/>
    </row>
    <row r="427" spans="1:26" x14ac:dyDescent="0.2">
      <c r="A427" s="50"/>
      <c r="B427" s="51"/>
      <c r="C427" s="50"/>
      <c r="D427" s="50"/>
      <c r="E427" s="50"/>
      <c r="F427" s="50"/>
      <c r="G427" s="50"/>
      <c r="H427" s="50"/>
      <c r="I427" s="50"/>
      <c r="J427" s="50"/>
      <c r="K427" s="52"/>
      <c r="L427" s="50"/>
      <c r="M427" s="53">
        <f t="shared" si="25"/>
        <v>0</v>
      </c>
      <c r="N427" s="21" t="e">
        <f>VLOOKUP(I427,'MÃ '!$A$2:$E$1048576,4,0)</f>
        <v>#N/A</v>
      </c>
      <c r="O427" s="21" t="e">
        <f>VLOOKUP(I427,'MÃ '!$A$2:$E$1048576,5,0)</f>
        <v>#N/A</v>
      </c>
      <c r="P427" s="21" t="str">
        <f t="shared" si="26"/>
        <v>TSG06</v>
      </c>
      <c r="Q427" s="21" t="e">
        <f>DAY(Table014[[#This Row],[NGÀY]])&amp;Table014[[#This Row],[TSG06]]&amp;Table014[[#This Row],[MÃ FAST]]</f>
        <v>#N/A</v>
      </c>
      <c r="R427" s="21" t="e">
        <f>COUNTIF($Q$7:Q427,Q427)&amp;Q427</f>
        <v>#N/A</v>
      </c>
      <c r="S427" s="44">
        <f>IFERROR(VLOOKUP(R427,Table1[[ct2]:[Số lượng]],13,0),0)</f>
        <v>0</v>
      </c>
      <c r="T427" s="45">
        <f>IFERROR(VLOOKUP(R427,Table1[[ct2]:[Giá]],14,0),Table014[[#This Row],[ĐƠN GIÁ]])</f>
        <v>0</v>
      </c>
      <c r="U427" s="45">
        <f t="shared" si="27"/>
        <v>0</v>
      </c>
      <c r="V427" s="32">
        <f t="shared" si="28"/>
        <v>0</v>
      </c>
      <c r="W427" s="45">
        <f>Table014[[#This Row],[THÀNH TIỀN FAST]]-Table014[[#This Row],[THÀNH TIỀN]]</f>
        <v>0</v>
      </c>
      <c r="X427" s="46" t="b">
        <f>Table014[[#This Row],[ĐG FAST]]=Table014[[#This Row],[ĐƠN GIÁ]]</f>
        <v>1</v>
      </c>
      <c r="Y427" s="47" t="b">
        <f>Table014[[#This Row],[THÀNH TIỀN FAST]]=Table014[[#This Row],[THÀNH TIỀN]]</f>
        <v>1</v>
      </c>
      <c r="Z427" s="48"/>
    </row>
    <row r="428" spans="1:26" x14ac:dyDescent="0.2">
      <c r="A428" s="50"/>
      <c r="B428" s="51"/>
      <c r="C428" s="50"/>
      <c r="D428" s="50"/>
      <c r="E428" s="50"/>
      <c r="F428" s="50"/>
      <c r="G428" s="50"/>
      <c r="H428" s="50"/>
      <c r="I428" s="50"/>
      <c r="J428" s="50"/>
      <c r="K428" s="52"/>
      <c r="L428" s="50"/>
      <c r="M428" s="53">
        <f t="shared" si="25"/>
        <v>0</v>
      </c>
      <c r="N428" s="21" t="e">
        <f>VLOOKUP(I428,'MÃ '!$A$2:$E$1048576,4,0)</f>
        <v>#N/A</v>
      </c>
      <c r="O428" s="21" t="e">
        <f>VLOOKUP(I428,'MÃ '!$A$2:$E$1048576,5,0)</f>
        <v>#N/A</v>
      </c>
      <c r="P428" s="21" t="str">
        <f t="shared" si="26"/>
        <v>TSG06</v>
      </c>
      <c r="Q428" s="21" t="e">
        <f>DAY(Table014[[#This Row],[NGÀY]])&amp;Table014[[#This Row],[TSG06]]&amp;Table014[[#This Row],[MÃ FAST]]</f>
        <v>#N/A</v>
      </c>
      <c r="R428" s="21" t="e">
        <f>COUNTIF($Q$7:Q428,Q428)&amp;Q428</f>
        <v>#N/A</v>
      </c>
      <c r="S428" s="44">
        <f>IFERROR(VLOOKUP(R428,Table1[[ct2]:[Số lượng]],13,0),0)</f>
        <v>0</v>
      </c>
      <c r="T428" s="45">
        <f>IFERROR(VLOOKUP(R428,Table1[[ct2]:[Giá]],14,0),Table014[[#This Row],[ĐƠN GIÁ]])</f>
        <v>0</v>
      </c>
      <c r="U428" s="45">
        <f t="shared" si="27"/>
        <v>0</v>
      </c>
      <c r="V428" s="32">
        <f t="shared" si="28"/>
        <v>0</v>
      </c>
      <c r="W428" s="45">
        <f>Table014[[#This Row],[THÀNH TIỀN FAST]]-Table014[[#This Row],[THÀNH TIỀN]]</f>
        <v>0</v>
      </c>
      <c r="X428" s="46" t="b">
        <f>Table014[[#This Row],[ĐG FAST]]=Table014[[#This Row],[ĐƠN GIÁ]]</f>
        <v>1</v>
      </c>
      <c r="Y428" s="47" t="b">
        <f>Table014[[#This Row],[THÀNH TIỀN FAST]]=Table014[[#This Row],[THÀNH TIỀN]]</f>
        <v>1</v>
      </c>
      <c r="Z428" s="48"/>
    </row>
    <row r="429" spans="1:26" x14ac:dyDescent="0.2">
      <c r="A429" s="50"/>
      <c r="B429" s="51"/>
      <c r="C429" s="50"/>
      <c r="D429" s="50"/>
      <c r="E429" s="50"/>
      <c r="F429" s="50"/>
      <c r="G429" s="50"/>
      <c r="H429" s="50"/>
      <c r="I429" s="50"/>
      <c r="J429" s="50"/>
      <c r="K429" s="52"/>
      <c r="L429" s="50"/>
      <c r="M429" s="53">
        <f t="shared" si="25"/>
        <v>0</v>
      </c>
      <c r="N429" s="21" t="e">
        <f>VLOOKUP(I429,'MÃ '!$A$2:$E$1048576,4,0)</f>
        <v>#N/A</v>
      </c>
      <c r="O429" s="21" t="e">
        <f>VLOOKUP(I429,'MÃ '!$A$2:$E$1048576,5,0)</f>
        <v>#N/A</v>
      </c>
      <c r="P429" s="21" t="str">
        <f t="shared" si="26"/>
        <v>TSG06</v>
      </c>
      <c r="Q429" s="21" t="e">
        <f>DAY(Table014[[#This Row],[NGÀY]])&amp;Table014[[#This Row],[TSG06]]&amp;Table014[[#This Row],[MÃ FAST]]</f>
        <v>#N/A</v>
      </c>
      <c r="R429" s="21" t="e">
        <f>COUNTIF($Q$7:Q429,Q429)&amp;Q429</f>
        <v>#N/A</v>
      </c>
      <c r="S429" s="44">
        <f>IFERROR(VLOOKUP(R429,Table1[[ct2]:[Số lượng]],13,0),0)</f>
        <v>0</v>
      </c>
      <c r="T429" s="45">
        <f>IFERROR(VLOOKUP(R429,Table1[[ct2]:[Giá]],14,0),Table014[[#This Row],[ĐƠN GIÁ]])</f>
        <v>0</v>
      </c>
      <c r="U429" s="45">
        <f t="shared" si="27"/>
        <v>0</v>
      </c>
      <c r="V429" s="32">
        <f t="shared" si="28"/>
        <v>0</v>
      </c>
      <c r="W429" s="45">
        <f>Table014[[#This Row],[THÀNH TIỀN FAST]]-Table014[[#This Row],[THÀNH TIỀN]]</f>
        <v>0</v>
      </c>
      <c r="X429" s="46" t="b">
        <f>Table014[[#This Row],[ĐG FAST]]=Table014[[#This Row],[ĐƠN GIÁ]]</f>
        <v>1</v>
      </c>
      <c r="Y429" s="47" t="b">
        <f>Table014[[#This Row],[THÀNH TIỀN FAST]]=Table014[[#This Row],[THÀNH TIỀN]]</f>
        <v>1</v>
      </c>
      <c r="Z429" s="48"/>
    </row>
    <row r="430" spans="1:26" x14ac:dyDescent="0.2">
      <c r="A430" s="50"/>
      <c r="B430" s="51"/>
      <c r="C430" s="50"/>
      <c r="D430" s="50"/>
      <c r="E430" s="50"/>
      <c r="F430" s="50"/>
      <c r="G430" s="50"/>
      <c r="H430" s="50"/>
      <c r="I430" s="50"/>
      <c r="J430" s="50"/>
      <c r="K430" s="52"/>
      <c r="L430" s="50"/>
      <c r="M430" s="53">
        <f t="shared" si="25"/>
        <v>0</v>
      </c>
      <c r="N430" s="21" t="e">
        <f>VLOOKUP(I430,'MÃ '!$A$2:$E$1048576,4,0)</f>
        <v>#N/A</v>
      </c>
      <c r="O430" s="21" t="e">
        <f>VLOOKUP(I430,'MÃ '!$A$2:$E$1048576,5,0)</f>
        <v>#N/A</v>
      </c>
      <c r="P430" s="21" t="str">
        <f t="shared" si="26"/>
        <v>TSG06</v>
      </c>
      <c r="Q430" s="21" t="e">
        <f>DAY(Table014[[#This Row],[NGÀY]])&amp;Table014[[#This Row],[TSG06]]&amp;Table014[[#This Row],[MÃ FAST]]</f>
        <v>#N/A</v>
      </c>
      <c r="R430" s="21" t="e">
        <f>COUNTIF($Q$7:Q430,Q430)&amp;Q430</f>
        <v>#N/A</v>
      </c>
      <c r="S430" s="44">
        <f>IFERROR(VLOOKUP(R430,Table1[[ct2]:[Số lượng]],13,0),0)</f>
        <v>0</v>
      </c>
      <c r="T430" s="45">
        <f>IFERROR(VLOOKUP(R430,Table1[[ct2]:[Giá]],14,0),Table014[[#This Row],[ĐƠN GIÁ]])</f>
        <v>0</v>
      </c>
      <c r="U430" s="45">
        <f t="shared" si="27"/>
        <v>0</v>
      </c>
      <c r="V430" s="32">
        <f t="shared" si="28"/>
        <v>0</v>
      </c>
      <c r="W430" s="45">
        <f>Table014[[#This Row],[THÀNH TIỀN FAST]]-Table014[[#This Row],[THÀNH TIỀN]]</f>
        <v>0</v>
      </c>
      <c r="X430" s="46" t="b">
        <f>Table014[[#This Row],[ĐG FAST]]=Table014[[#This Row],[ĐƠN GIÁ]]</f>
        <v>1</v>
      </c>
      <c r="Y430" s="47" t="b">
        <f>Table014[[#This Row],[THÀNH TIỀN FAST]]=Table014[[#This Row],[THÀNH TIỀN]]</f>
        <v>1</v>
      </c>
      <c r="Z430" s="48"/>
    </row>
    <row r="431" spans="1:26" x14ac:dyDescent="0.2">
      <c r="A431" s="50"/>
      <c r="B431" s="51"/>
      <c r="C431" s="50"/>
      <c r="D431" s="50"/>
      <c r="E431" s="50"/>
      <c r="F431" s="50"/>
      <c r="G431" s="50"/>
      <c r="H431" s="50"/>
      <c r="I431" s="50"/>
      <c r="J431" s="50"/>
      <c r="K431" s="52"/>
      <c r="L431" s="50"/>
      <c r="M431" s="53">
        <f t="shared" si="25"/>
        <v>0</v>
      </c>
      <c r="N431" s="21" t="e">
        <f>VLOOKUP(I431,'MÃ '!$A$2:$E$1048576,4,0)</f>
        <v>#N/A</v>
      </c>
      <c r="O431" s="21" t="e">
        <f>VLOOKUP(I431,'MÃ '!$A$2:$E$1048576,5,0)</f>
        <v>#N/A</v>
      </c>
      <c r="P431" s="21" t="str">
        <f t="shared" si="26"/>
        <v>TSG06</v>
      </c>
      <c r="Q431" s="21" t="e">
        <f>DAY(Table014[[#This Row],[NGÀY]])&amp;Table014[[#This Row],[TSG06]]&amp;Table014[[#This Row],[MÃ FAST]]</f>
        <v>#N/A</v>
      </c>
      <c r="R431" s="21" t="e">
        <f>COUNTIF($Q$7:Q431,Q431)&amp;Q431</f>
        <v>#N/A</v>
      </c>
      <c r="S431" s="44">
        <f>IFERROR(VLOOKUP(R431,Table1[[ct2]:[Số lượng]],13,0),0)</f>
        <v>0</v>
      </c>
      <c r="T431" s="45">
        <f>IFERROR(VLOOKUP(R431,Table1[[ct2]:[Giá]],14,0),Table014[[#This Row],[ĐƠN GIÁ]])</f>
        <v>0</v>
      </c>
      <c r="U431" s="45">
        <f t="shared" si="27"/>
        <v>0</v>
      </c>
      <c r="V431" s="32">
        <f t="shared" si="28"/>
        <v>0</v>
      </c>
      <c r="W431" s="45">
        <f>Table014[[#This Row],[THÀNH TIỀN FAST]]-Table014[[#This Row],[THÀNH TIỀN]]</f>
        <v>0</v>
      </c>
      <c r="X431" s="46" t="b">
        <f>Table014[[#This Row],[ĐG FAST]]=Table014[[#This Row],[ĐƠN GIÁ]]</f>
        <v>1</v>
      </c>
      <c r="Y431" s="47" t="b">
        <f>Table014[[#This Row],[THÀNH TIỀN FAST]]=Table014[[#This Row],[THÀNH TIỀN]]</f>
        <v>1</v>
      </c>
      <c r="Z431" s="48"/>
    </row>
    <row r="432" spans="1:26" x14ac:dyDescent="0.2">
      <c r="A432" s="50"/>
      <c r="B432" s="51"/>
      <c r="C432" s="50"/>
      <c r="D432" s="50"/>
      <c r="E432" s="50"/>
      <c r="F432" s="50"/>
      <c r="G432" s="50"/>
      <c r="H432" s="50"/>
      <c r="I432" s="50"/>
      <c r="J432" s="50"/>
      <c r="K432" s="52"/>
      <c r="L432" s="50"/>
      <c r="M432" s="53">
        <f t="shared" si="25"/>
        <v>0</v>
      </c>
      <c r="N432" s="21" t="e">
        <f>VLOOKUP(I432,'MÃ '!$A$2:$E$1048576,4,0)</f>
        <v>#N/A</v>
      </c>
      <c r="O432" s="21" t="e">
        <f>VLOOKUP(I432,'MÃ '!$A$2:$E$1048576,5,0)</f>
        <v>#N/A</v>
      </c>
      <c r="P432" s="21" t="str">
        <f t="shared" si="26"/>
        <v>TSG06</v>
      </c>
      <c r="Q432" s="21" t="e">
        <f>DAY(Table014[[#This Row],[NGÀY]])&amp;Table014[[#This Row],[TSG06]]&amp;Table014[[#This Row],[MÃ FAST]]</f>
        <v>#N/A</v>
      </c>
      <c r="R432" s="21" t="e">
        <f>COUNTIF($Q$7:Q432,Q432)&amp;Q432</f>
        <v>#N/A</v>
      </c>
      <c r="S432" s="44">
        <f>IFERROR(VLOOKUP(R432,Table1[[ct2]:[Số lượng]],13,0),0)</f>
        <v>0</v>
      </c>
      <c r="T432" s="45">
        <f>IFERROR(VLOOKUP(R432,Table1[[ct2]:[Giá]],14,0),Table014[[#This Row],[ĐƠN GIÁ]])</f>
        <v>0</v>
      </c>
      <c r="U432" s="45">
        <f t="shared" si="27"/>
        <v>0</v>
      </c>
      <c r="V432" s="32">
        <f t="shared" si="28"/>
        <v>0</v>
      </c>
      <c r="W432" s="45">
        <f>Table014[[#This Row],[THÀNH TIỀN FAST]]-Table014[[#This Row],[THÀNH TIỀN]]</f>
        <v>0</v>
      </c>
      <c r="X432" s="46" t="b">
        <f>Table014[[#This Row],[ĐG FAST]]=Table014[[#This Row],[ĐƠN GIÁ]]</f>
        <v>1</v>
      </c>
      <c r="Y432" s="47" t="b">
        <f>Table014[[#This Row],[THÀNH TIỀN FAST]]=Table014[[#This Row],[THÀNH TIỀN]]</f>
        <v>1</v>
      </c>
      <c r="Z432" s="48"/>
    </row>
    <row r="433" spans="1:26" x14ac:dyDescent="0.2">
      <c r="A433" s="50"/>
      <c r="B433" s="51"/>
      <c r="C433" s="50"/>
      <c r="D433" s="50"/>
      <c r="E433" s="50"/>
      <c r="F433" s="50"/>
      <c r="G433" s="50"/>
      <c r="H433" s="50"/>
      <c r="I433" s="50"/>
      <c r="J433" s="50"/>
      <c r="K433" s="52"/>
      <c r="L433" s="50"/>
      <c r="M433" s="53">
        <f t="shared" si="25"/>
        <v>0</v>
      </c>
      <c r="N433" s="21" t="e">
        <f>VLOOKUP(I433,'MÃ '!$A$2:$E$1048576,4,0)</f>
        <v>#N/A</v>
      </c>
      <c r="O433" s="21" t="e">
        <f>VLOOKUP(I433,'MÃ '!$A$2:$E$1048576,5,0)</f>
        <v>#N/A</v>
      </c>
      <c r="P433" s="21" t="str">
        <f t="shared" si="26"/>
        <v>TSG06</v>
      </c>
      <c r="Q433" s="21" t="e">
        <f>DAY(Table014[[#This Row],[NGÀY]])&amp;Table014[[#This Row],[TSG06]]&amp;Table014[[#This Row],[MÃ FAST]]</f>
        <v>#N/A</v>
      </c>
      <c r="R433" s="21" t="e">
        <f>COUNTIF($Q$7:Q433,Q433)&amp;Q433</f>
        <v>#N/A</v>
      </c>
      <c r="S433" s="44">
        <f>IFERROR(VLOOKUP(R433,Table1[[ct2]:[Số lượng]],13,0),0)</f>
        <v>0</v>
      </c>
      <c r="T433" s="45">
        <f>IFERROR(VLOOKUP(R433,Table1[[ct2]:[Giá]],14,0),Table014[[#This Row],[ĐƠN GIÁ]])</f>
        <v>0</v>
      </c>
      <c r="U433" s="45">
        <f t="shared" si="27"/>
        <v>0</v>
      </c>
      <c r="V433" s="32">
        <f t="shared" si="28"/>
        <v>0</v>
      </c>
      <c r="W433" s="45">
        <f>Table014[[#This Row],[THÀNH TIỀN FAST]]-Table014[[#This Row],[THÀNH TIỀN]]</f>
        <v>0</v>
      </c>
      <c r="X433" s="46" t="b">
        <f>Table014[[#This Row],[ĐG FAST]]=Table014[[#This Row],[ĐƠN GIÁ]]</f>
        <v>1</v>
      </c>
      <c r="Y433" s="47" t="b">
        <f>Table014[[#This Row],[THÀNH TIỀN FAST]]=Table014[[#This Row],[THÀNH TIỀN]]</f>
        <v>1</v>
      </c>
      <c r="Z433" s="48"/>
    </row>
    <row r="434" spans="1:26" x14ac:dyDescent="0.2">
      <c r="A434" s="50"/>
      <c r="B434" s="51"/>
      <c r="C434" s="50"/>
      <c r="D434" s="50"/>
      <c r="E434" s="50"/>
      <c r="F434" s="50"/>
      <c r="G434" s="50"/>
      <c r="H434" s="50"/>
      <c r="I434" s="50"/>
      <c r="J434" s="50"/>
      <c r="K434" s="52"/>
      <c r="L434" s="50"/>
      <c r="M434" s="53">
        <f t="shared" si="25"/>
        <v>0</v>
      </c>
      <c r="N434" s="21" t="e">
        <f>VLOOKUP(I434,'MÃ '!$A$2:$E$1048576,4,0)</f>
        <v>#N/A</v>
      </c>
      <c r="O434" s="21" t="e">
        <f>VLOOKUP(I434,'MÃ '!$A$2:$E$1048576,5,0)</f>
        <v>#N/A</v>
      </c>
      <c r="P434" s="21" t="str">
        <f t="shared" si="26"/>
        <v>TSG06</v>
      </c>
      <c r="Q434" s="21" t="e">
        <f>DAY(Table014[[#This Row],[NGÀY]])&amp;Table014[[#This Row],[TSG06]]&amp;Table014[[#This Row],[MÃ FAST]]</f>
        <v>#N/A</v>
      </c>
      <c r="R434" s="21" t="e">
        <f>COUNTIF($Q$7:Q434,Q434)&amp;Q434</f>
        <v>#N/A</v>
      </c>
      <c r="S434" s="44">
        <f>IFERROR(VLOOKUP(R434,Table1[[ct2]:[Số lượng]],13,0),0)</f>
        <v>0</v>
      </c>
      <c r="T434" s="45">
        <f>IFERROR(VLOOKUP(R434,Table1[[ct2]:[Giá]],14,0),Table014[[#This Row],[ĐƠN GIÁ]])</f>
        <v>0</v>
      </c>
      <c r="U434" s="45">
        <f t="shared" si="27"/>
        <v>0</v>
      </c>
      <c r="V434" s="32">
        <f t="shared" si="28"/>
        <v>0</v>
      </c>
      <c r="W434" s="45">
        <f>Table014[[#This Row],[THÀNH TIỀN FAST]]-Table014[[#This Row],[THÀNH TIỀN]]</f>
        <v>0</v>
      </c>
      <c r="X434" s="46" t="b">
        <f>Table014[[#This Row],[ĐG FAST]]=Table014[[#This Row],[ĐƠN GIÁ]]</f>
        <v>1</v>
      </c>
      <c r="Y434" s="47" t="b">
        <f>Table014[[#This Row],[THÀNH TIỀN FAST]]=Table014[[#This Row],[THÀNH TIỀN]]</f>
        <v>1</v>
      </c>
      <c r="Z434" s="48"/>
    </row>
    <row r="435" spans="1:26" x14ac:dyDescent="0.2">
      <c r="A435" s="50"/>
      <c r="B435" s="51"/>
      <c r="C435" s="50"/>
      <c r="D435" s="50"/>
      <c r="E435" s="50"/>
      <c r="F435" s="50"/>
      <c r="G435" s="50"/>
      <c r="H435" s="50"/>
      <c r="I435" s="50"/>
      <c r="J435" s="50"/>
      <c r="K435" s="52"/>
      <c r="L435" s="50"/>
      <c r="M435" s="53">
        <f t="shared" si="25"/>
        <v>0</v>
      </c>
      <c r="N435" s="21" t="e">
        <f>VLOOKUP(I435,'MÃ '!$A$2:$E$1048576,4,0)</f>
        <v>#N/A</v>
      </c>
      <c r="O435" s="21" t="e">
        <f>VLOOKUP(I435,'MÃ '!$A$2:$E$1048576,5,0)</f>
        <v>#N/A</v>
      </c>
      <c r="P435" s="21" t="str">
        <f t="shared" si="26"/>
        <v>TSG06</v>
      </c>
      <c r="Q435" s="21" t="e">
        <f>DAY(Table014[[#This Row],[NGÀY]])&amp;Table014[[#This Row],[TSG06]]&amp;Table014[[#This Row],[MÃ FAST]]</f>
        <v>#N/A</v>
      </c>
      <c r="R435" s="21" t="e">
        <f>COUNTIF($Q$7:Q435,Q435)&amp;Q435</f>
        <v>#N/A</v>
      </c>
      <c r="S435" s="44">
        <f>IFERROR(VLOOKUP(R435,Table1[[ct2]:[Số lượng]],13,0),0)</f>
        <v>0</v>
      </c>
      <c r="T435" s="45">
        <f>IFERROR(VLOOKUP(R435,Table1[[ct2]:[Giá]],14,0),Table014[[#This Row],[ĐƠN GIÁ]])</f>
        <v>0</v>
      </c>
      <c r="U435" s="45">
        <f t="shared" si="27"/>
        <v>0</v>
      </c>
      <c r="V435" s="32">
        <f t="shared" si="28"/>
        <v>0</v>
      </c>
      <c r="W435" s="45">
        <f>Table014[[#This Row],[THÀNH TIỀN FAST]]-Table014[[#This Row],[THÀNH TIỀN]]</f>
        <v>0</v>
      </c>
      <c r="X435" s="46" t="b">
        <f>Table014[[#This Row],[ĐG FAST]]=Table014[[#This Row],[ĐƠN GIÁ]]</f>
        <v>1</v>
      </c>
      <c r="Y435" s="47" t="b">
        <f>Table014[[#This Row],[THÀNH TIỀN FAST]]=Table014[[#This Row],[THÀNH TIỀN]]</f>
        <v>1</v>
      </c>
      <c r="Z435" s="48"/>
    </row>
    <row r="436" spans="1:26" x14ac:dyDescent="0.2">
      <c r="A436" s="50"/>
      <c r="B436" s="51"/>
      <c r="C436" s="50"/>
      <c r="D436" s="50"/>
      <c r="E436" s="50"/>
      <c r="F436" s="50"/>
      <c r="G436" s="50"/>
      <c r="H436" s="50"/>
      <c r="I436" s="50"/>
      <c r="J436" s="50"/>
      <c r="K436" s="52"/>
      <c r="L436" s="50"/>
      <c r="M436" s="53">
        <f t="shared" si="25"/>
        <v>0</v>
      </c>
      <c r="N436" s="21" t="e">
        <f>VLOOKUP(I436,'MÃ '!$A$2:$E$1048576,4,0)</f>
        <v>#N/A</v>
      </c>
      <c r="O436" s="21" t="e">
        <f>VLOOKUP(I436,'MÃ '!$A$2:$E$1048576,5,0)</f>
        <v>#N/A</v>
      </c>
      <c r="P436" s="21" t="str">
        <f t="shared" si="26"/>
        <v>TSG06</v>
      </c>
      <c r="Q436" s="21" t="e">
        <f>DAY(Table014[[#This Row],[NGÀY]])&amp;Table014[[#This Row],[TSG06]]&amp;Table014[[#This Row],[MÃ FAST]]</f>
        <v>#N/A</v>
      </c>
      <c r="R436" s="21" t="e">
        <f>COUNTIF($Q$7:Q436,Q436)&amp;Q436</f>
        <v>#N/A</v>
      </c>
      <c r="S436" s="44">
        <f>IFERROR(VLOOKUP(R436,Table1[[ct2]:[Số lượng]],13,0),0)</f>
        <v>0</v>
      </c>
      <c r="T436" s="45">
        <f>IFERROR(VLOOKUP(R436,Table1[[ct2]:[Giá]],14,0),Table014[[#This Row],[ĐƠN GIÁ]])</f>
        <v>0</v>
      </c>
      <c r="U436" s="45">
        <f t="shared" si="27"/>
        <v>0</v>
      </c>
      <c r="V436" s="32">
        <f t="shared" si="28"/>
        <v>0</v>
      </c>
      <c r="W436" s="45">
        <f>Table014[[#This Row],[THÀNH TIỀN FAST]]-Table014[[#This Row],[THÀNH TIỀN]]</f>
        <v>0</v>
      </c>
      <c r="X436" s="46" t="b">
        <f>Table014[[#This Row],[ĐG FAST]]=Table014[[#This Row],[ĐƠN GIÁ]]</f>
        <v>1</v>
      </c>
      <c r="Y436" s="47" t="b">
        <f>Table014[[#This Row],[THÀNH TIỀN FAST]]=Table014[[#This Row],[THÀNH TIỀN]]</f>
        <v>1</v>
      </c>
      <c r="Z436" s="48"/>
    </row>
    <row r="437" spans="1:26" x14ac:dyDescent="0.2">
      <c r="A437" s="50"/>
      <c r="B437" s="51"/>
      <c r="C437" s="50"/>
      <c r="D437" s="50"/>
      <c r="E437" s="50"/>
      <c r="F437" s="50"/>
      <c r="G437" s="50"/>
      <c r="H437" s="50"/>
      <c r="I437" s="50"/>
      <c r="J437" s="50"/>
      <c r="K437" s="52"/>
      <c r="L437" s="50"/>
      <c r="M437" s="53">
        <f t="shared" si="25"/>
        <v>0</v>
      </c>
      <c r="N437" s="21" t="e">
        <f>VLOOKUP(I437,'MÃ '!$A$2:$E$1048576,4,0)</f>
        <v>#N/A</v>
      </c>
      <c r="O437" s="21" t="e">
        <f>VLOOKUP(I437,'MÃ '!$A$2:$E$1048576,5,0)</f>
        <v>#N/A</v>
      </c>
      <c r="P437" s="21" t="str">
        <f t="shared" si="26"/>
        <v>TSG06</v>
      </c>
      <c r="Q437" s="21" t="e">
        <f>DAY(Table014[[#This Row],[NGÀY]])&amp;Table014[[#This Row],[TSG06]]&amp;Table014[[#This Row],[MÃ FAST]]</f>
        <v>#N/A</v>
      </c>
      <c r="R437" s="21" t="e">
        <f>COUNTIF($Q$7:Q437,Q437)&amp;Q437</f>
        <v>#N/A</v>
      </c>
      <c r="S437" s="44">
        <f>IFERROR(VLOOKUP(R437,Table1[[ct2]:[Số lượng]],13,0),0)</f>
        <v>0</v>
      </c>
      <c r="T437" s="45">
        <f>IFERROR(VLOOKUP(R437,Table1[[ct2]:[Giá]],14,0),Table014[[#This Row],[ĐƠN GIÁ]])</f>
        <v>0</v>
      </c>
      <c r="U437" s="45">
        <f t="shared" si="27"/>
        <v>0</v>
      </c>
      <c r="V437" s="32">
        <f t="shared" si="28"/>
        <v>0</v>
      </c>
      <c r="W437" s="45">
        <f>Table014[[#This Row],[THÀNH TIỀN FAST]]-Table014[[#This Row],[THÀNH TIỀN]]</f>
        <v>0</v>
      </c>
      <c r="X437" s="46" t="b">
        <f>Table014[[#This Row],[ĐG FAST]]=Table014[[#This Row],[ĐƠN GIÁ]]</f>
        <v>1</v>
      </c>
      <c r="Y437" s="47" t="b">
        <f>Table014[[#This Row],[THÀNH TIỀN FAST]]=Table014[[#This Row],[THÀNH TIỀN]]</f>
        <v>1</v>
      </c>
      <c r="Z437" s="48"/>
    </row>
    <row r="438" spans="1:26" x14ac:dyDescent="0.2">
      <c r="A438" s="50"/>
      <c r="B438" s="51"/>
      <c r="C438" s="50"/>
      <c r="D438" s="50"/>
      <c r="E438" s="50"/>
      <c r="F438" s="50"/>
      <c r="G438" s="50"/>
      <c r="H438" s="50"/>
      <c r="I438" s="50"/>
      <c r="J438" s="50"/>
      <c r="K438" s="52"/>
      <c r="L438" s="50"/>
      <c r="M438" s="53">
        <f t="shared" si="25"/>
        <v>0</v>
      </c>
      <c r="N438" s="21" t="e">
        <f>VLOOKUP(I438,'MÃ '!$A$2:$E$1048576,4,0)</f>
        <v>#N/A</v>
      </c>
      <c r="O438" s="21" t="e">
        <f>VLOOKUP(I438,'MÃ '!$A$2:$E$1048576,5,0)</f>
        <v>#N/A</v>
      </c>
      <c r="P438" s="21" t="str">
        <f t="shared" si="26"/>
        <v>TSG06</v>
      </c>
      <c r="Q438" s="21" t="e">
        <f>DAY(Table014[[#This Row],[NGÀY]])&amp;Table014[[#This Row],[TSG06]]&amp;Table014[[#This Row],[MÃ FAST]]</f>
        <v>#N/A</v>
      </c>
      <c r="R438" s="21" t="e">
        <f>COUNTIF($Q$7:Q438,Q438)&amp;Q438</f>
        <v>#N/A</v>
      </c>
      <c r="S438" s="44">
        <f>IFERROR(VLOOKUP(R438,Table1[[ct2]:[Số lượng]],13,0),0)</f>
        <v>0</v>
      </c>
      <c r="T438" s="45">
        <f>IFERROR(VLOOKUP(R438,Table1[[ct2]:[Giá]],14,0),Table014[[#This Row],[ĐƠN GIÁ]])</f>
        <v>0</v>
      </c>
      <c r="U438" s="45">
        <f t="shared" si="27"/>
        <v>0</v>
      </c>
      <c r="V438" s="32">
        <f t="shared" si="28"/>
        <v>0</v>
      </c>
      <c r="W438" s="45">
        <f>Table014[[#This Row],[THÀNH TIỀN FAST]]-Table014[[#This Row],[THÀNH TIỀN]]</f>
        <v>0</v>
      </c>
      <c r="X438" s="46" t="b">
        <f>Table014[[#This Row],[ĐG FAST]]=Table014[[#This Row],[ĐƠN GIÁ]]</f>
        <v>1</v>
      </c>
      <c r="Y438" s="47" t="b">
        <f>Table014[[#This Row],[THÀNH TIỀN FAST]]=Table014[[#This Row],[THÀNH TIỀN]]</f>
        <v>1</v>
      </c>
      <c r="Z438" s="48"/>
    </row>
    <row r="439" spans="1:26" x14ac:dyDescent="0.2">
      <c r="A439" s="50"/>
      <c r="B439" s="51"/>
      <c r="C439" s="50"/>
      <c r="D439" s="50"/>
      <c r="E439" s="50"/>
      <c r="F439" s="50"/>
      <c r="G439" s="50"/>
      <c r="H439" s="50"/>
      <c r="I439" s="50"/>
      <c r="J439" s="50"/>
      <c r="K439" s="52"/>
      <c r="L439" s="50"/>
      <c r="M439" s="53">
        <f t="shared" si="25"/>
        <v>0</v>
      </c>
      <c r="N439" s="21" t="e">
        <f>VLOOKUP(I439,'MÃ '!$A$2:$E$1048576,4,0)</f>
        <v>#N/A</v>
      </c>
      <c r="O439" s="21" t="e">
        <f>VLOOKUP(I439,'MÃ '!$A$2:$E$1048576,5,0)</f>
        <v>#N/A</v>
      </c>
      <c r="P439" s="21" t="str">
        <f t="shared" si="26"/>
        <v>TSG06</v>
      </c>
      <c r="Q439" s="21" t="e">
        <f>DAY(Table014[[#This Row],[NGÀY]])&amp;Table014[[#This Row],[TSG06]]&amp;Table014[[#This Row],[MÃ FAST]]</f>
        <v>#N/A</v>
      </c>
      <c r="R439" s="21" t="e">
        <f>COUNTIF($Q$7:Q439,Q439)&amp;Q439</f>
        <v>#N/A</v>
      </c>
      <c r="S439" s="44">
        <f>IFERROR(VLOOKUP(R439,Table1[[ct2]:[Số lượng]],13,0),0)</f>
        <v>0</v>
      </c>
      <c r="T439" s="45">
        <f>IFERROR(VLOOKUP(R439,Table1[[ct2]:[Giá]],14,0),Table014[[#This Row],[ĐƠN GIÁ]])</f>
        <v>0</v>
      </c>
      <c r="U439" s="45">
        <f t="shared" si="27"/>
        <v>0</v>
      </c>
      <c r="V439" s="32">
        <f t="shared" si="28"/>
        <v>0</v>
      </c>
      <c r="W439" s="45">
        <f>Table014[[#This Row],[THÀNH TIỀN FAST]]-Table014[[#This Row],[THÀNH TIỀN]]</f>
        <v>0</v>
      </c>
      <c r="X439" s="46" t="b">
        <f>Table014[[#This Row],[ĐG FAST]]=Table014[[#This Row],[ĐƠN GIÁ]]</f>
        <v>1</v>
      </c>
      <c r="Y439" s="47" t="b">
        <f>Table014[[#This Row],[THÀNH TIỀN FAST]]=Table014[[#This Row],[THÀNH TIỀN]]</f>
        <v>1</v>
      </c>
      <c r="Z439" s="48"/>
    </row>
    <row r="440" spans="1:26" x14ac:dyDescent="0.2">
      <c r="A440" s="50"/>
      <c r="B440" s="51"/>
      <c r="C440" s="50"/>
      <c r="D440" s="50"/>
      <c r="E440" s="50"/>
      <c r="F440" s="50"/>
      <c r="G440" s="50"/>
      <c r="H440" s="50"/>
      <c r="I440" s="50"/>
      <c r="J440" s="50"/>
      <c r="K440" s="52"/>
      <c r="L440" s="50"/>
      <c r="M440" s="53">
        <f t="shared" si="25"/>
        <v>0</v>
      </c>
      <c r="N440" s="21" t="e">
        <f>VLOOKUP(I440,'MÃ '!$A$2:$E$1048576,4,0)</f>
        <v>#N/A</v>
      </c>
      <c r="O440" s="21" t="e">
        <f>VLOOKUP(I440,'MÃ '!$A$2:$E$1048576,5,0)</f>
        <v>#N/A</v>
      </c>
      <c r="P440" s="21" t="str">
        <f t="shared" si="26"/>
        <v>TSG06</v>
      </c>
      <c r="Q440" s="21" t="e">
        <f>DAY(Table014[[#This Row],[NGÀY]])&amp;Table014[[#This Row],[TSG06]]&amp;Table014[[#This Row],[MÃ FAST]]</f>
        <v>#N/A</v>
      </c>
      <c r="R440" s="21" t="e">
        <f>COUNTIF($Q$7:Q440,Q440)&amp;Q440</f>
        <v>#N/A</v>
      </c>
      <c r="S440" s="44">
        <f>IFERROR(VLOOKUP(R440,Table1[[ct2]:[Số lượng]],13,0),0)</f>
        <v>0</v>
      </c>
      <c r="T440" s="45">
        <f>IFERROR(VLOOKUP(R440,Table1[[ct2]:[Giá]],14,0),Table014[[#This Row],[ĐƠN GIÁ]])</f>
        <v>0</v>
      </c>
      <c r="U440" s="45">
        <f t="shared" si="27"/>
        <v>0</v>
      </c>
      <c r="V440" s="32">
        <f t="shared" si="28"/>
        <v>0</v>
      </c>
      <c r="W440" s="45">
        <f>Table014[[#This Row],[THÀNH TIỀN FAST]]-Table014[[#This Row],[THÀNH TIỀN]]</f>
        <v>0</v>
      </c>
      <c r="X440" s="46" t="b">
        <f>Table014[[#This Row],[ĐG FAST]]=Table014[[#This Row],[ĐƠN GIÁ]]</f>
        <v>1</v>
      </c>
      <c r="Y440" s="47" t="b">
        <f>Table014[[#This Row],[THÀNH TIỀN FAST]]=Table014[[#This Row],[THÀNH TIỀN]]</f>
        <v>1</v>
      </c>
      <c r="Z440" s="48"/>
    </row>
    <row r="441" spans="1:26" x14ac:dyDescent="0.2">
      <c r="A441" s="50"/>
      <c r="B441" s="51"/>
      <c r="C441" s="50"/>
      <c r="D441" s="50"/>
      <c r="E441" s="50"/>
      <c r="F441" s="50"/>
      <c r="G441" s="50"/>
      <c r="H441" s="50"/>
      <c r="I441" s="50"/>
      <c r="J441" s="50"/>
      <c r="K441" s="52"/>
      <c r="L441" s="50"/>
      <c r="M441" s="53">
        <f t="shared" si="25"/>
        <v>0</v>
      </c>
      <c r="N441" s="21" t="e">
        <f>VLOOKUP(I441,'MÃ '!$A$2:$E$1048576,4,0)</f>
        <v>#N/A</v>
      </c>
      <c r="O441" s="21" t="e">
        <f>VLOOKUP(I441,'MÃ '!$A$2:$E$1048576,5,0)</f>
        <v>#N/A</v>
      </c>
      <c r="P441" s="21" t="str">
        <f t="shared" si="26"/>
        <v>TSG06</v>
      </c>
      <c r="Q441" s="21" t="e">
        <f>DAY(Table014[[#This Row],[NGÀY]])&amp;Table014[[#This Row],[TSG06]]&amp;Table014[[#This Row],[MÃ FAST]]</f>
        <v>#N/A</v>
      </c>
      <c r="R441" s="21" t="e">
        <f>COUNTIF($Q$7:Q441,Q441)&amp;Q441</f>
        <v>#N/A</v>
      </c>
      <c r="S441" s="44">
        <f>IFERROR(VLOOKUP(R441,Table1[[ct2]:[Số lượng]],13,0),0)</f>
        <v>0</v>
      </c>
      <c r="T441" s="45">
        <f>IFERROR(VLOOKUP(R441,Table1[[ct2]:[Giá]],14,0),Table014[[#This Row],[ĐƠN GIÁ]])</f>
        <v>0</v>
      </c>
      <c r="U441" s="45">
        <f t="shared" si="27"/>
        <v>0</v>
      </c>
      <c r="V441" s="32">
        <f t="shared" si="28"/>
        <v>0</v>
      </c>
      <c r="W441" s="45">
        <f>Table014[[#This Row],[THÀNH TIỀN FAST]]-Table014[[#This Row],[THÀNH TIỀN]]</f>
        <v>0</v>
      </c>
      <c r="X441" s="46" t="b">
        <f>Table014[[#This Row],[ĐG FAST]]=Table014[[#This Row],[ĐƠN GIÁ]]</f>
        <v>1</v>
      </c>
      <c r="Y441" s="47" t="b">
        <f>Table014[[#This Row],[THÀNH TIỀN FAST]]=Table014[[#This Row],[THÀNH TIỀN]]</f>
        <v>1</v>
      </c>
      <c r="Z441" s="48"/>
    </row>
    <row r="442" spans="1:26" x14ac:dyDescent="0.2">
      <c r="A442" s="50"/>
      <c r="B442" s="51"/>
      <c r="C442" s="50"/>
      <c r="D442" s="50"/>
      <c r="E442" s="50"/>
      <c r="F442" s="50"/>
      <c r="G442" s="50"/>
      <c r="H442" s="50"/>
      <c r="I442" s="50"/>
      <c r="J442" s="50"/>
      <c r="K442" s="52"/>
      <c r="L442" s="50"/>
      <c r="M442" s="53">
        <f t="shared" si="25"/>
        <v>0</v>
      </c>
      <c r="N442" s="21" t="e">
        <f>VLOOKUP(I442,'MÃ '!$A$2:$E$1048576,4,0)</f>
        <v>#N/A</v>
      </c>
      <c r="O442" s="21" t="e">
        <f>VLOOKUP(I442,'MÃ '!$A$2:$E$1048576,5,0)</f>
        <v>#N/A</v>
      </c>
      <c r="P442" s="21" t="str">
        <f t="shared" si="26"/>
        <v>TSG06</v>
      </c>
      <c r="Q442" s="21" t="e">
        <f>DAY(Table014[[#This Row],[NGÀY]])&amp;Table014[[#This Row],[TSG06]]&amp;Table014[[#This Row],[MÃ FAST]]</f>
        <v>#N/A</v>
      </c>
      <c r="R442" s="21" t="e">
        <f>COUNTIF($Q$7:Q442,Q442)&amp;Q442</f>
        <v>#N/A</v>
      </c>
      <c r="S442" s="44">
        <f>IFERROR(VLOOKUP(R442,Table1[[ct2]:[Số lượng]],13,0),0)</f>
        <v>0</v>
      </c>
      <c r="T442" s="45">
        <f>IFERROR(VLOOKUP(R442,Table1[[ct2]:[Giá]],14,0),Table014[[#This Row],[ĐƠN GIÁ]])</f>
        <v>0</v>
      </c>
      <c r="U442" s="45">
        <f t="shared" si="27"/>
        <v>0</v>
      </c>
      <c r="V442" s="32">
        <f t="shared" si="28"/>
        <v>0</v>
      </c>
      <c r="W442" s="45">
        <f>Table014[[#This Row],[THÀNH TIỀN FAST]]-Table014[[#This Row],[THÀNH TIỀN]]</f>
        <v>0</v>
      </c>
      <c r="X442" s="46" t="b">
        <f>Table014[[#This Row],[ĐG FAST]]=Table014[[#This Row],[ĐƠN GIÁ]]</f>
        <v>1</v>
      </c>
      <c r="Y442" s="47" t="b">
        <f>Table014[[#This Row],[THÀNH TIỀN FAST]]=Table014[[#This Row],[THÀNH TIỀN]]</f>
        <v>1</v>
      </c>
      <c r="Z442" s="48"/>
    </row>
    <row r="443" spans="1:26" x14ac:dyDescent="0.2">
      <c r="A443" s="50"/>
      <c r="B443" s="51"/>
      <c r="C443" s="50"/>
      <c r="D443" s="50"/>
      <c r="E443" s="50"/>
      <c r="F443" s="50"/>
      <c r="G443" s="50"/>
      <c r="H443" s="50"/>
      <c r="I443" s="50"/>
      <c r="J443" s="50"/>
      <c r="K443" s="52"/>
      <c r="L443" s="50"/>
      <c r="M443" s="53">
        <f t="shared" si="25"/>
        <v>0</v>
      </c>
      <c r="N443" s="21" t="e">
        <f>VLOOKUP(I443,'MÃ '!$A$2:$E$1048576,4,0)</f>
        <v>#N/A</v>
      </c>
      <c r="O443" s="21" t="e">
        <f>VLOOKUP(I443,'MÃ '!$A$2:$E$1048576,5,0)</f>
        <v>#N/A</v>
      </c>
      <c r="P443" s="21" t="str">
        <f t="shared" si="26"/>
        <v>TSG06</v>
      </c>
      <c r="Q443" s="21" t="e">
        <f>DAY(Table014[[#This Row],[NGÀY]])&amp;Table014[[#This Row],[TSG06]]&amp;Table014[[#This Row],[MÃ FAST]]</f>
        <v>#N/A</v>
      </c>
      <c r="R443" s="21" t="e">
        <f>COUNTIF($Q$7:Q443,Q443)&amp;Q443</f>
        <v>#N/A</v>
      </c>
      <c r="S443" s="44">
        <f>IFERROR(VLOOKUP(R443,Table1[[ct2]:[Số lượng]],13,0),0)</f>
        <v>0</v>
      </c>
      <c r="T443" s="45">
        <f>IFERROR(VLOOKUP(R443,Table1[[ct2]:[Giá]],14,0),Table014[[#This Row],[ĐƠN GIÁ]])</f>
        <v>0</v>
      </c>
      <c r="U443" s="45">
        <f t="shared" si="27"/>
        <v>0</v>
      </c>
      <c r="V443" s="32">
        <f t="shared" si="28"/>
        <v>0</v>
      </c>
      <c r="W443" s="45">
        <f>Table014[[#This Row],[THÀNH TIỀN FAST]]-Table014[[#This Row],[THÀNH TIỀN]]</f>
        <v>0</v>
      </c>
      <c r="X443" s="46" t="b">
        <f>Table014[[#This Row],[ĐG FAST]]=Table014[[#This Row],[ĐƠN GIÁ]]</f>
        <v>1</v>
      </c>
      <c r="Y443" s="47" t="b">
        <f>Table014[[#This Row],[THÀNH TIỀN FAST]]=Table014[[#This Row],[THÀNH TIỀN]]</f>
        <v>1</v>
      </c>
      <c r="Z443" s="48"/>
    </row>
    <row r="444" spans="1:26" x14ac:dyDescent="0.2">
      <c r="A444" s="50"/>
      <c r="B444" s="51"/>
      <c r="C444" s="50"/>
      <c r="D444" s="50"/>
      <c r="E444" s="50"/>
      <c r="F444" s="50"/>
      <c r="G444" s="50"/>
      <c r="H444" s="50"/>
      <c r="I444" s="50"/>
      <c r="J444" s="50"/>
      <c r="K444" s="52"/>
      <c r="L444" s="50"/>
      <c r="M444" s="53">
        <f t="shared" si="25"/>
        <v>0</v>
      </c>
      <c r="N444" s="21" t="e">
        <f>VLOOKUP(I444,'MÃ '!$A$2:$E$1048576,4,0)</f>
        <v>#N/A</v>
      </c>
      <c r="O444" s="21" t="e">
        <f>VLOOKUP(I444,'MÃ '!$A$2:$E$1048576,5,0)</f>
        <v>#N/A</v>
      </c>
      <c r="P444" s="21" t="str">
        <f t="shared" si="26"/>
        <v>TSG06</v>
      </c>
      <c r="Q444" s="21" t="e">
        <f>DAY(Table014[[#This Row],[NGÀY]])&amp;Table014[[#This Row],[TSG06]]&amp;Table014[[#This Row],[MÃ FAST]]</f>
        <v>#N/A</v>
      </c>
      <c r="R444" s="21" t="e">
        <f>COUNTIF($Q$7:Q444,Q444)&amp;Q444</f>
        <v>#N/A</v>
      </c>
      <c r="S444" s="44">
        <f>IFERROR(VLOOKUP(R444,Table1[[ct2]:[Số lượng]],13,0),0)</f>
        <v>0</v>
      </c>
      <c r="T444" s="45">
        <f>IFERROR(VLOOKUP(R444,Table1[[ct2]:[Giá]],14,0),Table014[[#This Row],[ĐƠN GIÁ]])</f>
        <v>0</v>
      </c>
      <c r="U444" s="45">
        <f t="shared" si="27"/>
        <v>0</v>
      </c>
      <c r="V444" s="32">
        <f t="shared" si="28"/>
        <v>0</v>
      </c>
      <c r="W444" s="45">
        <f>Table014[[#This Row],[THÀNH TIỀN FAST]]-Table014[[#This Row],[THÀNH TIỀN]]</f>
        <v>0</v>
      </c>
      <c r="X444" s="46" t="b">
        <f>Table014[[#This Row],[ĐG FAST]]=Table014[[#This Row],[ĐƠN GIÁ]]</f>
        <v>1</v>
      </c>
      <c r="Y444" s="47" t="b">
        <f>Table014[[#This Row],[THÀNH TIỀN FAST]]=Table014[[#This Row],[THÀNH TIỀN]]</f>
        <v>1</v>
      </c>
      <c r="Z444" s="48"/>
    </row>
    <row r="445" spans="1:26" x14ac:dyDescent="0.2">
      <c r="A445" s="50"/>
      <c r="B445" s="51"/>
      <c r="C445" s="50"/>
      <c r="D445" s="50"/>
      <c r="E445" s="50"/>
      <c r="F445" s="50"/>
      <c r="G445" s="50"/>
      <c r="H445" s="50"/>
      <c r="I445" s="50"/>
      <c r="J445" s="50"/>
      <c r="K445" s="52"/>
      <c r="L445" s="50"/>
      <c r="M445" s="53">
        <f t="shared" si="25"/>
        <v>0</v>
      </c>
      <c r="N445" s="21" t="e">
        <f>VLOOKUP(I445,'MÃ '!$A$2:$E$1048576,4,0)</f>
        <v>#N/A</v>
      </c>
      <c r="O445" s="21" t="e">
        <f>VLOOKUP(I445,'MÃ '!$A$2:$E$1048576,5,0)</f>
        <v>#N/A</v>
      </c>
      <c r="P445" s="21" t="str">
        <f t="shared" si="26"/>
        <v>TSG06</v>
      </c>
      <c r="Q445" s="21" t="e">
        <f>DAY(Table014[[#This Row],[NGÀY]])&amp;Table014[[#This Row],[TSG06]]&amp;Table014[[#This Row],[MÃ FAST]]</f>
        <v>#N/A</v>
      </c>
      <c r="R445" s="21" t="e">
        <f>COUNTIF($Q$7:Q445,Q445)&amp;Q445</f>
        <v>#N/A</v>
      </c>
      <c r="S445" s="44">
        <f>IFERROR(VLOOKUP(R445,Table1[[ct2]:[Số lượng]],13,0),0)</f>
        <v>0</v>
      </c>
      <c r="T445" s="45">
        <f>IFERROR(VLOOKUP(R445,Table1[[ct2]:[Giá]],14,0),Table014[[#This Row],[ĐƠN GIÁ]])</f>
        <v>0</v>
      </c>
      <c r="U445" s="45">
        <f t="shared" si="27"/>
        <v>0</v>
      </c>
      <c r="V445" s="32">
        <f t="shared" si="28"/>
        <v>0</v>
      </c>
      <c r="W445" s="45">
        <f>Table014[[#This Row],[THÀNH TIỀN FAST]]-Table014[[#This Row],[THÀNH TIỀN]]</f>
        <v>0</v>
      </c>
      <c r="X445" s="46" t="b">
        <f>Table014[[#This Row],[ĐG FAST]]=Table014[[#This Row],[ĐƠN GIÁ]]</f>
        <v>1</v>
      </c>
      <c r="Y445" s="47" t="b">
        <f>Table014[[#This Row],[THÀNH TIỀN FAST]]=Table014[[#This Row],[THÀNH TIỀN]]</f>
        <v>1</v>
      </c>
      <c r="Z445" s="48"/>
    </row>
    <row r="446" spans="1:26" x14ac:dyDescent="0.2">
      <c r="A446" s="50"/>
      <c r="B446" s="51"/>
      <c r="C446" s="50"/>
      <c r="D446" s="50"/>
      <c r="E446" s="50"/>
      <c r="F446" s="50"/>
      <c r="G446" s="50"/>
      <c r="H446" s="50"/>
      <c r="I446" s="50"/>
      <c r="J446" s="50"/>
      <c r="K446" s="52"/>
      <c r="L446" s="50"/>
      <c r="M446" s="53">
        <f t="shared" si="25"/>
        <v>0</v>
      </c>
      <c r="N446" s="21" t="e">
        <f>VLOOKUP(I446,'MÃ '!$A$2:$E$1048576,4,0)</f>
        <v>#N/A</v>
      </c>
      <c r="O446" s="21" t="e">
        <f>VLOOKUP(I446,'MÃ '!$A$2:$E$1048576,5,0)</f>
        <v>#N/A</v>
      </c>
      <c r="P446" s="21" t="str">
        <f t="shared" si="26"/>
        <v>TSG06</v>
      </c>
      <c r="Q446" s="21" t="e">
        <f>DAY(Table014[[#This Row],[NGÀY]])&amp;Table014[[#This Row],[TSG06]]&amp;Table014[[#This Row],[MÃ FAST]]</f>
        <v>#N/A</v>
      </c>
      <c r="R446" s="21" t="e">
        <f>COUNTIF($Q$7:Q446,Q446)&amp;Q446</f>
        <v>#N/A</v>
      </c>
      <c r="S446" s="44">
        <f>IFERROR(VLOOKUP(R446,Table1[[ct2]:[Số lượng]],13,0),0)</f>
        <v>0</v>
      </c>
      <c r="T446" s="45">
        <f>IFERROR(VLOOKUP(R446,Table1[[ct2]:[Giá]],14,0),Table014[[#This Row],[ĐƠN GIÁ]])</f>
        <v>0</v>
      </c>
      <c r="U446" s="45">
        <f t="shared" si="27"/>
        <v>0</v>
      </c>
      <c r="V446" s="32">
        <f t="shared" si="28"/>
        <v>0</v>
      </c>
      <c r="W446" s="45">
        <f>Table014[[#This Row],[THÀNH TIỀN FAST]]-Table014[[#This Row],[THÀNH TIỀN]]</f>
        <v>0</v>
      </c>
      <c r="X446" s="46" t="b">
        <f>Table014[[#This Row],[ĐG FAST]]=Table014[[#This Row],[ĐƠN GIÁ]]</f>
        <v>1</v>
      </c>
      <c r="Y446" s="47" t="b">
        <f>Table014[[#This Row],[THÀNH TIỀN FAST]]=Table014[[#This Row],[THÀNH TIỀN]]</f>
        <v>1</v>
      </c>
      <c r="Z446" s="48"/>
    </row>
    <row r="447" spans="1:26" x14ac:dyDescent="0.2">
      <c r="A447" s="50"/>
      <c r="B447" s="51"/>
      <c r="C447" s="50"/>
      <c r="D447" s="50"/>
      <c r="E447" s="50"/>
      <c r="F447" s="50"/>
      <c r="G447" s="50"/>
      <c r="H447" s="50"/>
      <c r="I447" s="50"/>
      <c r="J447" s="50"/>
      <c r="K447" s="52"/>
      <c r="L447" s="50"/>
      <c r="M447" s="53">
        <f t="shared" si="25"/>
        <v>0</v>
      </c>
      <c r="N447" s="21" t="e">
        <f>VLOOKUP(I447,'MÃ '!$A$2:$E$1048576,4,0)</f>
        <v>#N/A</v>
      </c>
      <c r="O447" s="21" t="e">
        <f>VLOOKUP(I447,'MÃ '!$A$2:$E$1048576,5,0)</f>
        <v>#N/A</v>
      </c>
      <c r="P447" s="21" t="str">
        <f t="shared" si="26"/>
        <v>TSG06</v>
      </c>
      <c r="Q447" s="21" t="e">
        <f>DAY(Table014[[#This Row],[NGÀY]])&amp;Table014[[#This Row],[TSG06]]&amp;Table014[[#This Row],[MÃ FAST]]</f>
        <v>#N/A</v>
      </c>
      <c r="R447" s="21" t="e">
        <f>COUNTIF($Q$7:Q447,Q447)&amp;Q447</f>
        <v>#N/A</v>
      </c>
      <c r="S447" s="44">
        <f>IFERROR(VLOOKUP(R447,Table1[[ct2]:[Số lượng]],13,0),0)</f>
        <v>0</v>
      </c>
      <c r="T447" s="45">
        <f>IFERROR(VLOOKUP(R447,Table1[[ct2]:[Giá]],14,0),Table014[[#This Row],[ĐƠN GIÁ]])</f>
        <v>0</v>
      </c>
      <c r="U447" s="45">
        <f t="shared" si="27"/>
        <v>0</v>
      </c>
      <c r="V447" s="32">
        <f t="shared" si="28"/>
        <v>0</v>
      </c>
      <c r="W447" s="45">
        <f>Table014[[#This Row],[THÀNH TIỀN FAST]]-Table014[[#This Row],[THÀNH TIỀN]]</f>
        <v>0</v>
      </c>
      <c r="X447" s="46" t="b">
        <f>Table014[[#This Row],[ĐG FAST]]=Table014[[#This Row],[ĐƠN GIÁ]]</f>
        <v>1</v>
      </c>
      <c r="Y447" s="47" t="b">
        <f>Table014[[#This Row],[THÀNH TIỀN FAST]]=Table014[[#This Row],[THÀNH TIỀN]]</f>
        <v>1</v>
      </c>
      <c r="Z447" s="48"/>
    </row>
    <row r="448" spans="1:26" x14ac:dyDescent="0.2">
      <c r="A448" s="50"/>
      <c r="B448" s="51"/>
      <c r="C448" s="50"/>
      <c r="D448" s="50"/>
      <c r="E448" s="50"/>
      <c r="F448" s="50"/>
      <c r="G448" s="50"/>
      <c r="H448" s="50"/>
      <c r="I448" s="50"/>
      <c r="J448" s="50"/>
      <c r="K448" s="52"/>
      <c r="L448" s="50"/>
      <c r="M448" s="53">
        <f t="shared" si="25"/>
        <v>0</v>
      </c>
      <c r="N448" s="21" t="e">
        <f>VLOOKUP(I448,'MÃ '!$A$2:$E$1048576,4,0)</f>
        <v>#N/A</v>
      </c>
      <c r="O448" s="21" t="e">
        <f>VLOOKUP(I448,'MÃ '!$A$2:$E$1048576,5,0)</f>
        <v>#N/A</v>
      </c>
      <c r="P448" s="21" t="str">
        <f t="shared" si="26"/>
        <v>TSG06</v>
      </c>
      <c r="Q448" s="21" t="e">
        <f>DAY(Table014[[#This Row],[NGÀY]])&amp;Table014[[#This Row],[TSG06]]&amp;Table014[[#This Row],[MÃ FAST]]</f>
        <v>#N/A</v>
      </c>
      <c r="R448" s="21" t="e">
        <f>COUNTIF($Q$7:Q448,Q448)&amp;Q448</f>
        <v>#N/A</v>
      </c>
      <c r="S448" s="44">
        <f>IFERROR(VLOOKUP(R448,Table1[[ct2]:[Số lượng]],13,0),0)</f>
        <v>0</v>
      </c>
      <c r="T448" s="45">
        <f>IFERROR(VLOOKUP(R448,Table1[[ct2]:[Giá]],14,0),Table014[[#This Row],[ĐƠN GIÁ]])</f>
        <v>0</v>
      </c>
      <c r="U448" s="45">
        <f t="shared" si="27"/>
        <v>0</v>
      </c>
      <c r="V448" s="32">
        <f t="shared" si="28"/>
        <v>0</v>
      </c>
      <c r="W448" s="45">
        <f>Table014[[#This Row],[THÀNH TIỀN FAST]]-Table014[[#This Row],[THÀNH TIỀN]]</f>
        <v>0</v>
      </c>
      <c r="X448" s="46" t="b">
        <f>Table014[[#This Row],[ĐG FAST]]=Table014[[#This Row],[ĐƠN GIÁ]]</f>
        <v>1</v>
      </c>
      <c r="Y448" s="47" t="b">
        <f>Table014[[#This Row],[THÀNH TIỀN FAST]]=Table014[[#This Row],[THÀNH TIỀN]]</f>
        <v>1</v>
      </c>
      <c r="Z448" s="48"/>
    </row>
    <row r="449" spans="1:26" x14ac:dyDescent="0.2">
      <c r="A449" s="50"/>
      <c r="B449" s="51"/>
      <c r="C449" s="50"/>
      <c r="D449" s="50"/>
      <c r="E449" s="50"/>
      <c r="F449" s="50"/>
      <c r="G449" s="50"/>
      <c r="H449" s="50"/>
      <c r="I449" s="50"/>
      <c r="J449" s="50"/>
      <c r="K449" s="52"/>
      <c r="L449" s="50"/>
      <c r="M449" s="53">
        <f t="shared" si="25"/>
        <v>0</v>
      </c>
      <c r="N449" s="21" t="e">
        <f>VLOOKUP(I449,'MÃ '!$A$2:$E$1048576,4,0)</f>
        <v>#N/A</v>
      </c>
      <c r="O449" s="21" t="e">
        <f>VLOOKUP(I449,'MÃ '!$A$2:$E$1048576,5,0)</f>
        <v>#N/A</v>
      </c>
      <c r="P449" s="21" t="str">
        <f t="shared" si="26"/>
        <v>TSG06</v>
      </c>
      <c r="Q449" s="21" t="e">
        <f>DAY(Table014[[#This Row],[NGÀY]])&amp;Table014[[#This Row],[TSG06]]&amp;Table014[[#This Row],[MÃ FAST]]</f>
        <v>#N/A</v>
      </c>
      <c r="R449" s="21" t="e">
        <f>COUNTIF($Q$7:Q449,Q449)&amp;Q449</f>
        <v>#N/A</v>
      </c>
      <c r="S449" s="44">
        <f>IFERROR(VLOOKUP(R449,Table1[[ct2]:[Số lượng]],13,0),0)</f>
        <v>0</v>
      </c>
      <c r="T449" s="45">
        <f>IFERROR(VLOOKUP(R449,Table1[[ct2]:[Giá]],14,0),Table014[[#This Row],[ĐƠN GIÁ]])</f>
        <v>0</v>
      </c>
      <c r="U449" s="45">
        <f t="shared" si="27"/>
        <v>0</v>
      </c>
      <c r="V449" s="32">
        <f t="shared" si="28"/>
        <v>0</v>
      </c>
      <c r="W449" s="45">
        <f>Table014[[#This Row],[THÀNH TIỀN FAST]]-Table014[[#This Row],[THÀNH TIỀN]]</f>
        <v>0</v>
      </c>
      <c r="X449" s="46" t="b">
        <f>Table014[[#This Row],[ĐG FAST]]=Table014[[#This Row],[ĐƠN GIÁ]]</f>
        <v>1</v>
      </c>
      <c r="Y449" s="47" t="b">
        <f>Table014[[#This Row],[THÀNH TIỀN FAST]]=Table014[[#This Row],[THÀNH TIỀN]]</f>
        <v>1</v>
      </c>
      <c r="Z449" s="48"/>
    </row>
    <row r="450" spans="1:26" x14ac:dyDescent="0.2">
      <c r="A450" s="50"/>
      <c r="B450" s="51"/>
      <c r="C450" s="50"/>
      <c r="D450" s="50"/>
      <c r="E450" s="50"/>
      <c r="F450" s="50"/>
      <c r="G450" s="50"/>
      <c r="H450" s="50"/>
      <c r="I450" s="50"/>
      <c r="J450" s="50"/>
      <c r="K450" s="52"/>
      <c r="L450" s="50"/>
      <c r="M450" s="53">
        <f t="shared" si="25"/>
        <v>0</v>
      </c>
      <c r="N450" s="21" t="e">
        <f>VLOOKUP(I450,'MÃ '!$A$2:$E$1048576,4,0)</f>
        <v>#N/A</v>
      </c>
      <c r="O450" s="21" t="e">
        <f>VLOOKUP(I450,'MÃ '!$A$2:$E$1048576,5,0)</f>
        <v>#N/A</v>
      </c>
      <c r="P450" s="21" t="str">
        <f t="shared" si="26"/>
        <v>TSG06</v>
      </c>
      <c r="Q450" s="21" t="e">
        <f>DAY(Table014[[#This Row],[NGÀY]])&amp;Table014[[#This Row],[TSG06]]&amp;Table014[[#This Row],[MÃ FAST]]</f>
        <v>#N/A</v>
      </c>
      <c r="R450" s="21" t="e">
        <f>COUNTIF($Q$7:Q450,Q450)&amp;Q450</f>
        <v>#N/A</v>
      </c>
      <c r="S450" s="44">
        <f>IFERROR(VLOOKUP(R450,Table1[[ct2]:[Số lượng]],13,0),0)</f>
        <v>0</v>
      </c>
      <c r="T450" s="45">
        <f>IFERROR(VLOOKUP(R450,Table1[[ct2]:[Giá]],14,0),Table014[[#This Row],[ĐƠN GIÁ]])</f>
        <v>0</v>
      </c>
      <c r="U450" s="45">
        <f t="shared" si="27"/>
        <v>0</v>
      </c>
      <c r="V450" s="32">
        <f t="shared" si="28"/>
        <v>0</v>
      </c>
      <c r="W450" s="45">
        <f>Table014[[#This Row],[THÀNH TIỀN FAST]]-Table014[[#This Row],[THÀNH TIỀN]]</f>
        <v>0</v>
      </c>
      <c r="X450" s="46" t="b">
        <f>Table014[[#This Row],[ĐG FAST]]=Table014[[#This Row],[ĐƠN GIÁ]]</f>
        <v>1</v>
      </c>
      <c r="Y450" s="47" t="b">
        <f>Table014[[#This Row],[THÀNH TIỀN FAST]]=Table014[[#This Row],[THÀNH TIỀN]]</f>
        <v>1</v>
      </c>
      <c r="Z450" s="48"/>
    </row>
    <row r="451" spans="1:26" x14ac:dyDescent="0.2">
      <c r="A451" s="50"/>
      <c r="B451" s="51"/>
      <c r="C451" s="50"/>
      <c r="D451" s="50"/>
      <c r="E451" s="50"/>
      <c r="F451" s="50"/>
      <c r="G451" s="50"/>
      <c r="H451" s="50"/>
      <c r="I451" s="50"/>
      <c r="J451" s="50"/>
      <c r="K451" s="52"/>
      <c r="L451" s="50"/>
      <c r="M451" s="53">
        <f t="shared" si="25"/>
        <v>0</v>
      </c>
      <c r="N451" s="21" t="e">
        <f>VLOOKUP(I451,'MÃ '!$A$2:$E$1048576,4,0)</f>
        <v>#N/A</v>
      </c>
      <c r="O451" s="21" t="e">
        <f>VLOOKUP(I451,'MÃ '!$A$2:$E$1048576,5,0)</f>
        <v>#N/A</v>
      </c>
      <c r="P451" s="21" t="str">
        <f t="shared" si="26"/>
        <v>TSG06</v>
      </c>
      <c r="Q451" s="21" t="e">
        <f>DAY(Table014[[#This Row],[NGÀY]])&amp;Table014[[#This Row],[TSG06]]&amp;Table014[[#This Row],[MÃ FAST]]</f>
        <v>#N/A</v>
      </c>
      <c r="R451" s="21" t="e">
        <f>COUNTIF($Q$7:Q451,Q451)&amp;Q451</f>
        <v>#N/A</v>
      </c>
      <c r="S451" s="44">
        <f>IFERROR(VLOOKUP(R451,Table1[[ct2]:[Số lượng]],13,0),0)</f>
        <v>0</v>
      </c>
      <c r="T451" s="45">
        <f>IFERROR(VLOOKUP(R451,Table1[[ct2]:[Giá]],14,0),Table014[[#This Row],[ĐƠN GIÁ]])</f>
        <v>0</v>
      </c>
      <c r="U451" s="45">
        <f t="shared" si="27"/>
        <v>0</v>
      </c>
      <c r="V451" s="32">
        <f t="shared" si="28"/>
        <v>0</v>
      </c>
      <c r="W451" s="45">
        <f>Table014[[#This Row],[THÀNH TIỀN FAST]]-Table014[[#This Row],[THÀNH TIỀN]]</f>
        <v>0</v>
      </c>
      <c r="X451" s="46" t="b">
        <f>Table014[[#This Row],[ĐG FAST]]=Table014[[#This Row],[ĐƠN GIÁ]]</f>
        <v>1</v>
      </c>
      <c r="Y451" s="47" t="b">
        <f>Table014[[#This Row],[THÀNH TIỀN FAST]]=Table014[[#This Row],[THÀNH TIỀN]]</f>
        <v>1</v>
      </c>
      <c r="Z451" s="48"/>
    </row>
    <row r="452" spans="1:26" x14ac:dyDescent="0.2">
      <c r="A452" s="50"/>
      <c r="B452" s="51"/>
      <c r="C452" s="50"/>
      <c r="D452" s="50"/>
      <c r="E452" s="50"/>
      <c r="F452" s="50"/>
      <c r="G452" s="50"/>
      <c r="H452" s="50"/>
      <c r="I452" s="50"/>
      <c r="J452" s="50"/>
      <c r="K452" s="52"/>
      <c r="L452" s="50"/>
      <c r="M452" s="53">
        <f t="shared" si="25"/>
        <v>0</v>
      </c>
      <c r="N452" s="21" t="e">
        <f>VLOOKUP(I452,'MÃ '!$A$2:$E$1048576,4,0)</f>
        <v>#N/A</v>
      </c>
      <c r="O452" s="21" t="e">
        <f>VLOOKUP(I452,'MÃ '!$A$2:$E$1048576,5,0)</f>
        <v>#N/A</v>
      </c>
      <c r="P452" s="21" t="str">
        <f t="shared" si="26"/>
        <v>TSG06</v>
      </c>
      <c r="Q452" s="21" t="e">
        <f>DAY(Table014[[#This Row],[NGÀY]])&amp;Table014[[#This Row],[TSG06]]&amp;Table014[[#This Row],[MÃ FAST]]</f>
        <v>#N/A</v>
      </c>
      <c r="R452" s="21" t="e">
        <f>COUNTIF($Q$7:Q452,Q452)&amp;Q452</f>
        <v>#N/A</v>
      </c>
      <c r="S452" s="44">
        <f>IFERROR(VLOOKUP(R452,Table1[[ct2]:[Số lượng]],13,0),0)</f>
        <v>0</v>
      </c>
      <c r="T452" s="45">
        <f>IFERROR(VLOOKUP(R452,Table1[[ct2]:[Giá]],14,0),Table014[[#This Row],[ĐƠN GIÁ]])</f>
        <v>0</v>
      </c>
      <c r="U452" s="45">
        <f t="shared" si="27"/>
        <v>0</v>
      </c>
      <c r="V452" s="32">
        <f t="shared" si="28"/>
        <v>0</v>
      </c>
      <c r="W452" s="45">
        <f>Table014[[#This Row],[THÀNH TIỀN FAST]]-Table014[[#This Row],[THÀNH TIỀN]]</f>
        <v>0</v>
      </c>
      <c r="X452" s="46" t="b">
        <f>Table014[[#This Row],[ĐG FAST]]=Table014[[#This Row],[ĐƠN GIÁ]]</f>
        <v>1</v>
      </c>
      <c r="Y452" s="47" t="b">
        <f>Table014[[#This Row],[THÀNH TIỀN FAST]]=Table014[[#This Row],[THÀNH TIỀN]]</f>
        <v>1</v>
      </c>
      <c r="Z452" s="48"/>
    </row>
    <row r="453" spans="1:26" x14ac:dyDescent="0.2">
      <c r="A453" s="50"/>
      <c r="B453" s="51"/>
      <c r="C453" s="50"/>
      <c r="D453" s="50"/>
      <c r="E453" s="50"/>
      <c r="F453" s="50"/>
      <c r="G453" s="50"/>
      <c r="H453" s="50"/>
      <c r="I453" s="50"/>
      <c r="J453" s="50"/>
      <c r="K453" s="52"/>
      <c r="L453" s="50"/>
      <c r="M453" s="53">
        <f t="shared" si="25"/>
        <v>0</v>
      </c>
      <c r="N453" s="21" t="e">
        <f>VLOOKUP(I453,'MÃ '!$A$2:$E$1048576,4,0)</f>
        <v>#N/A</v>
      </c>
      <c r="O453" s="21" t="e">
        <f>VLOOKUP(I453,'MÃ '!$A$2:$E$1048576,5,0)</f>
        <v>#N/A</v>
      </c>
      <c r="P453" s="21" t="str">
        <f t="shared" si="26"/>
        <v>TSG06</v>
      </c>
      <c r="Q453" s="21" t="e">
        <f>DAY(Table014[[#This Row],[NGÀY]])&amp;Table014[[#This Row],[TSG06]]&amp;Table014[[#This Row],[MÃ FAST]]</f>
        <v>#N/A</v>
      </c>
      <c r="R453" s="21" t="e">
        <f>COUNTIF($Q$7:Q453,Q453)&amp;Q453</f>
        <v>#N/A</v>
      </c>
      <c r="S453" s="44">
        <f>IFERROR(VLOOKUP(R453,Table1[[ct2]:[Số lượng]],13,0),0)</f>
        <v>0</v>
      </c>
      <c r="T453" s="45">
        <f>IFERROR(VLOOKUP(R453,Table1[[ct2]:[Giá]],14,0),Table014[[#This Row],[ĐƠN GIÁ]])</f>
        <v>0</v>
      </c>
      <c r="U453" s="45">
        <f t="shared" si="27"/>
        <v>0</v>
      </c>
      <c r="V453" s="32">
        <f t="shared" si="28"/>
        <v>0</v>
      </c>
      <c r="W453" s="45">
        <f>Table014[[#This Row],[THÀNH TIỀN FAST]]-Table014[[#This Row],[THÀNH TIỀN]]</f>
        <v>0</v>
      </c>
      <c r="X453" s="46" t="b">
        <f>Table014[[#This Row],[ĐG FAST]]=Table014[[#This Row],[ĐƠN GIÁ]]</f>
        <v>1</v>
      </c>
      <c r="Y453" s="47" t="b">
        <f>Table014[[#This Row],[THÀNH TIỀN FAST]]=Table014[[#This Row],[THÀNH TIỀN]]</f>
        <v>1</v>
      </c>
      <c r="Z453" s="48"/>
    </row>
    <row r="454" spans="1:26" x14ac:dyDescent="0.2">
      <c r="A454" s="50"/>
      <c r="B454" s="51"/>
      <c r="C454" s="50"/>
      <c r="D454" s="50"/>
      <c r="E454" s="50"/>
      <c r="F454" s="50"/>
      <c r="G454" s="50"/>
      <c r="H454" s="50"/>
      <c r="I454" s="50"/>
      <c r="J454" s="50"/>
      <c r="K454" s="52"/>
      <c r="L454" s="50"/>
      <c r="M454" s="53">
        <f t="shared" si="25"/>
        <v>0</v>
      </c>
      <c r="N454" s="21" t="e">
        <f>VLOOKUP(I454,'MÃ '!$A$2:$E$1048576,4,0)</f>
        <v>#N/A</v>
      </c>
      <c r="O454" s="21" t="e">
        <f>VLOOKUP(I454,'MÃ '!$A$2:$E$1048576,5,0)</f>
        <v>#N/A</v>
      </c>
      <c r="P454" s="21" t="str">
        <f t="shared" si="26"/>
        <v>TSG06</v>
      </c>
      <c r="Q454" s="21" t="e">
        <f>DAY(Table014[[#This Row],[NGÀY]])&amp;Table014[[#This Row],[TSG06]]&amp;Table014[[#This Row],[MÃ FAST]]</f>
        <v>#N/A</v>
      </c>
      <c r="R454" s="21" t="e">
        <f>COUNTIF($Q$7:Q454,Q454)&amp;Q454</f>
        <v>#N/A</v>
      </c>
      <c r="S454" s="44">
        <f>IFERROR(VLOOKUP(R454,Table1[[ct2]:[Số lượng]],13,0),0)</f>
        <v>0</v>
      </c>
      <c r="T454" s="45">
        <f>IFERROR(VLOOKUP(R454,Table1[[ct2]:[Giá]],14,0),Table014[[#This Row],[ĐƠN GIÁ]])</f>
        <v>0</v>
      </c>
      <c r="U454" s="45">
        <f t="shared" si="27"/>
        <v>0</v>
      </c>
      <c r="V454" s="32">
        <f t="shared" si="28"/>
        <v>0</v>
      </c>
      <c r="W454" s="45">
        <f>Table014[[#This Row],[THÀNH TIỀN FAST]]-Table014[[#This Row],[THÀNH TIỀN]]</f>
        <v>0</v>
      </c>
      <c r="X454" s="46" t="b">
        <f>Table014[[#This Row],[ĐG FAST]]=Table014[[#This Row],[ĐƠN GIÁ]]</f>
        <v>1</v>
      </c>
      <c r="Y454" s="47" t="b">
        <f>Table014[[#This Row],[THÀNH TIỀN FAST]]=Table014[[#This Row],[THÀNH TIỀN]]</f>
        <v>1</v>
      </c>
      <c r="Z454" s="48"/>
    </row>
    <row r="455" spans="1:26" x14ac:dyDescent="0.2">
      <c r="A455" s="50"/>
      <c r="B455" s="51"/>
      <c r="C455" s="50"/>
      <c r="D455" s="50"/>
      <c r="E455" s="50"/>
      <c r="F455" s="50"/>
      <c r="G455" s="50"/>
      <c r="H455" s="50"/>
      <c r="I455" s="50"/>
      <c r="J455" s="50"/>
      <c r="K455" s="52"/>
      <c r="L455" s="50"/>
      <c r="M455" s="53">
        <f t="shared" si="25"/>
        <v>0</v>
      </c>
      <c r="N455" s="21" t="e">
        <f>VLOOKUP(I455,'MÃ '!$A$2:$E$1048576,4,0)</f>
        <v>#N/A</v>
      </c>
      <c r="O455" s="21" t="e">
        <f>VLOOKUP(I455,'MÃ '!$A$2:$E$1048576,5,0)</f>
        <v>#N/A</v>
      </c>
      <c r="P455" s="21" t="str">
        <f t="shared" si="26"/>
        <v>TSG06</v>
      </c>
      <c r="Q455" s="21" t="e">
        <f>DAY(Table014[[#This Row],[NGÀY]])&amp;Table014[[#This Row],[TSG06]]&amp;Table014[[#This Row],[MÃ FAST]]</f>
        <v>#N/A</v>
      </c>
      <c r="R455" s="21" t="e">
        <f>COUNTIF($Q$7:Q455,Q455)&amp;Q455</f>
        <v>#N/A</v>
      </c>
      <c r="S455" s="44">
        <f>IFERROR(VLOOKUP(R455,Table1[[ct2]:[Số lượng]],13,0),0)</f>
        <v>0</v>
      </c>
      <c r="T455" s="45">
        <f>IFERROR(VLOOKUP(R455,Table1[[ct2]:[Giá]],14,0),Table014[[#This Row],[ĐƠN GIÁ]])</f>
        <v>0</v>
      </c>
      <c r="U455" s="45">
        <f t="shared" si="27"/>
        <v>0</v>
      </c>
      <c r="V455" s="32">
        <f t="shared" si="28"/>
        <v>0</v>
      </c>
      <c r="W455" s="45">
        <f>Table014[[#This Row],[THÀNH TIỀN FAST]]-Table014[[#This Row],[THÀNH TIỀN]]</f>
        <v>0</v>
      </c>
      <c r="X455" s="46" t="b">
        <f>Table014[[#This Row],[ĐG FAST]]=Table014[[#This Row],[ĐƠN GIÁ]]</f>
        <v>1</v>
      </c>
      <c r="Y455" s="47" t="b">
        <f>Table014[[#This Row],[THÀNH TIỀN FAST]]=Table014[[#This Row],[THÀNH TIỀN]]</f>
        <v>1</v>
      </c>
      <c r="Z455" s="48"/>
    </row>
    <row r="456" spans="1:26" x14ac:dyDescent="0.2">
      <c r="A456" s="50"/>
      <c r="B456" s="51"/>
      <c r="C456" s="50"/>
      <c r="D456" s="50"/>
      <c r="E456" s="50"/>
      <c r="F456" s="50"/>
      <c r="G456" s="50"/>
      <c r="H456" s="50"/>
      <c r="I456" s="50"/>
      <c r="J456" s="50"/>
      <c r="K456" s="52"/>
      <c r="L456" s="50"/>
      <c r="M456" s="53">
        <f t="shared" ref="M456:M519" si="29">K456*L456</f>
        <v>0</v>
      </c>
      <c r="N456" s="21" t="e">
        <f>VLOOKUP(I456,'MÃ '!$A$2:$E$1048576,4,0)</f>
        <v>#N/A</v>
      </c>
      <c r="O456" s="21" t="e">
        <f>VLOOKUP(I456,'MÃ '!$A$2:$E$1048576,5,0)</f>
        <v>#N/A</v>
      </c>
      <c r="P456" s="21" t="str">
        <f t="shared" ref="P456:P519" si="30">$P$6</f>
        <v>TSG06</v>
      </c>
      <c r="Q456" s="21" t="e">
        <f>DAY(Table014[[#This Row],[NGÀY]])&amp;Table014[[#This Row],[TSG06]]&amp;Table014[[#This Row],[MÃ FAST]]</f>
        <v>#N/A</v>
      </c>
      <c r="R456" s="21" t="e">
        <f>COUNTIF($Q$7:Q456,Q456)&amp;Q456</f>
        <v>#N/A</v>
      </c>
      <c r="S456" s="44">
        <f>IFERROR(VLOOKUP(R456,Table1[[ct2]:[Số lượng]],13,0),0)</f>
        <v>0</v>
      </c>
      <c r="T456" s="45">
        <f>IFERROR(VLOOKUP(R456,Table1[[ct2]:[Giá]],14,0),Table014[[#This Row],[ĐƠN GIÁ]])</f>
        <v>0</v>
      </c>
      <c r="U456" s="45">
        <f t="shared" ref="U456:U519" si="31">IFERROR((T456*S456),"0")</f>
        <v>0</v>
      </c>
      <c r="V456" s="32">
        <f t="shared" ref="V456:V519" si="32">S456-K456</f>
        <v>0</v>
      </c>
      <c r="W456" s="45">
        <f>Table014[[#This Row],[THÀNH TIỀN FAST]]-Table014[[#This Row],[THÀNH TIỀN]]</f>
        <v>0</v>
      </c>
      <c r="X456" s="46" t="b">
        <f>Table014[[#This Row],[ĐG FAST]]=Table014[[#This Row],[ĐƠN GIÁ]]</f>
        <v>1</v>
      </c>
      <c r="Y456" s="47" t="b">
        <f>Table014[[#This Row],[THÀNH TIỀN FAST]]=Table014[[#This Row],[THÀNH TIỀN]]</f>
        <v>1</v>
      </c>
      <c r="Z456" s="48"/>
    </row>
    <row r="457" spans="1:26" x14ac:dyDescent="0.2">
      <c r="A457" s="50"/>
      <c r="B457" s="51"/>
      <c r="C457" s="50"/>
      <c r="D457" s="50"/>
      <c r="E457" s="50"/>
      <c r="F457" s="50"/>
      <c r="G457" s="50"/>
      <c r="H457" s="50"/>
      <c r="I457" s="50"/>
      <c r="J457" s="50"/>
      <c r="K457" s="52"/>
      <c r="L457" s="50"/>
      <c r="M457" s="53">
        <f t="shared" si="29"/>
        <v>0</v>
      </c>
      <c r="N457" s="21" t="e">
        <f>VLOOKUP(I457,'MÃ '!$A$2:$E$1048576,4,0)</f>
        <v>#N/A</v>
      </c>
      <c r="O457" s="21" t="e">
        <f>VLOOKUP(I457,'MÃ '!$A$2:$E$1048576,5,0)</f>
        <v>#N/A</v>
      </c>
      <c r="P457" s="21" t="str">
        <f t="shared" si="30"/>
        <v>TSG06</v>
      </c>
      <c r="Q457" s="21" t="e">
        <f>DAY(Table014[[#This Row],[NGÀY]])&amp;Table014[[#This Row],[TSG06]]&amp;Table014[[#This Row],[MÃ FAST]]</f>
        <v>#N/A</v>
      </c>
      <c r="R457" s="21" t="e">
        <f>COUNTIF($Q$7:Q457,Q457)&amp;Q457</f>
        <v>#N/A</v>
      </c>
      <c r="S457" s="44">
        <f>IFERROR(VLOOKUP(R457,Table1[[ct2]:[Số lượng]],13,0),0)</f>
        <v>0</v>
      </c>
      <c r="T457" s="45">
        <f>IFERROR(VLOOKUP(R457,Table1[[ct2]:[Giá]],14,0),Table014[[#This Row],[ĐƠN GIÁ]])</f>
        <v>0</v>
      </c>
      <c r="U457" s="45">
        <f t="shared" si="31"/>
        <v>0</v>
      </c>
      <c r="V457" s="32">
        <f t="shared" si="32"/>
        <v>0</v>
      </c>
      <c r="W457" s="45">
        <f>Table014[[#This Row],[THÀNH TIỀN FAST]]-Table014[[#This Row],[THÀNH TIỀN]]</f>
        <v>0</v>
      </c>
      <c r="X457" s="46" t="b">
        <f>Table014[[#This Row],[ĐG FAST]]=Table014[[#This Row],[ĐƠN GIÁ]]</f>
        <v>1</v>
      </c>
      <c r="Y457" s="47" t="b">
        <f>Table014[[#This Row],[THÀNH TIỀN FAST]]=Table014[[#This Row],[THÀNH TIỀN]]</f>
        <v>1</v>
      </c>
      <c r="Z457" s="48"/>
    </row>
    <row r="458" spans="1:26" x14ac:dyDescent="0.2">
      <c r="A458" s="50"/>
      <c r="B458" s="51"/>
      <c r="C458" s="50"/>
      <c r="D458" s="50"/>
      <c r="E458" s="50"/>
      <c r="F458" s="50"/>
      <c r="G458" s="50"/>
      <c r="H458" s="50"/>
      <c r="I458" s="50"/>
      <c r="J458" s="50"/>
      <c r="K458" s="52"/>
      <c r="L458" s="50"/>
      <c r="M458" s="53">
        <f t="shared" si="29"/>
        <v>0</v>
      </c>
      <c r="N458" s="21" t="e">
        <f>VLOOKUP(I458,'MÃ '!$A$2:$E$1048576,4,0)</f>
        <v>#N/A</v>
      </c>
      <c r="O458" s="21" t="e">
        <f>VLOOKUP(I458,'MÃ '!$A$2:$E$1048576,5,0)</f>
        <v>#N/A</v>
      </c>
      <c r="P458" s="21" t="str">
        <f t="shared" si="30"/>
        <v>TSG06</v>
      </c>
      <c r="Q458" s="21" t="e">
        <f>DAY(Table014[[#This Row],[NGÀY]])&amp;Table014[[#This Row],[TSG06]]&amp;Table014[[#This Row],[MÃ FAST]]</f>
        <v>#N/A</v>
      </c>
      <c r="R458" s="21" t="e">
        <f>COUNTIF($Q$7:Q458,Q458)&amp;Q458</f>
        <v>#N/A</v>
      </c>
      <c r="S458" s="44">
        <f>IFERROR(VLOOKUP(R458,Table1[[ct2]:[Số lượng]],13,0),0)</f>
        <v>0</v>
      </c>
      <c r="T458" s="45">
        <f>IFERROR(VLOOKUP(R458,Table1[[ct2]:[Giá]],14,0),Table014[[#This Row],[ĐƠN GIÁ]])</f>
        <v>0</v>
      </c>
      <c r="U458" s="45">
        <f t="shared" si="31"/>
        <v>0</v>
      </c>
      <c r="V458" s="32">
        <f t="shared" si="32"/>
        <v>0</v>
      </c>
      <c r="W458" s="45">
        <f>Table014[[#This Row],[THÀNH TIỀN FAST]]-Table014[[#This Row],[THÀNH TIỀN]]</f>
        <v>0</v>
      </c>
      <c r="X458" s="46" t="b">
        <f>Table014[[#This Row],[ĐG FAST]]=Table014[[#This Row],[ĐƠN GIÁ]]</f>
        <v>1</v>
      </c>
      <c r="Y458" s="47" t="b">
        <f>Table014[[#This Row],[THÀNH TIỀN FAST]]=Table014[[#This Row],[THÀNH TIỀN]]</f>
        <v>1</v>
      </c>
      <c r="Z458" s="48"/>
    </row>
    <row r="459" spans="1:26" x14ac:dyDescent="0.2">
      <c r="A459" s="50"/>
      <c r="B459" s="51"/>
      <c r="C459" s="50"/>
      <c r="D459" s="50"/>
      <c r="E459" s="50"/>
      <c r="F459" s="50"/>
      <c r="G459" s="50"/>
      <c r="H459" s="50"/>
      <c r="I459" s="50"/>
      <c r="J459" s="50"/>
      <c r="K459" s="52"/>
      <c r="L459" s="50"/>
      <c r="M459" s="53">
        <f t="shared" si="29"/>
        <v>0</v>
      </c>
      <c r="N459" s="21" t="e">
        <f>VLOOKUP(I459,'MÃ '!$A$2:$E$1048576,4,0)</f>
        <v>#N/A</v>
      </c>
      <c r="O459" s="21" t="e">
        <f>VLOOKUP(I459,'MÃ '!$A$2:$E$1048576,5,0)</f>
        <v>#N/A</v>
      </c>
      <c r="P459" s="21" t="str">
        <f t="shared" si="30"/>
        <v>TSG06</v>
      </c>
      <c r="Q459" s="21" t="e">
        <f>DAY(Table014[[#This Row],[NGÀY]])&amp;Table014[[#This Row],[TSG06]]&amp;Table014[[#This Row],[MÃ FAST]]</f>
        <v>#N/A</v>
      </c>
      <c r="R459" s="21" t="e">
        <f>COUNTIF($Q$7:Q459,Q459)&amp;Q459</f>
        <v>#N/A</v>
      </c>
      <c r="S459" s="44">
        <f>IFERROR(VLOOKUP(R459,Table1[[ct2]:[Số lượng]],13,0),0)</f>
        <v>0</v>
      </c>
      <c r="T459" s="45">
        <f>IFERROR(VLOOKUP(R459,Table1[[ct2]:[Giá]],14,0),Table014[[#This Row],[ĐƠN GIÁ]])</f>
        <v>0</v>
      </c>
      <c r="U459" s="45">
        <f t="shared" si="31"/>
        <v>0</v>
      </c>
      <c r="V459" s="32">
        <f t="shared" si="32"/>
        <v>0</v>
      </c>
      <c r="W459" s="45">
        <f>Table014[[#This Row],[THÀNH TIỀN FAST]]-Table014[[#This Row],[THÀNH TIỀN]]</f>
        <v>0</v>
      </c>
      <c r="X459" s="46" t="b">
        <f>Table014[[#This Row],[ĐG FAST]]=Table014[[#This Row],[ĐƠN GIÁ]]</f>
        <v>1</v>
      </c>
      <c r="Y459" s="47" t="b">
        <f>Table014[[#This Row],[THÀNH TIỀN FAST]]=Table014[[#This Row],[THÀNH TIỀN]]</f>
        <v>1</v>
      </c>
      <c r="Z459" s="48"/>
    </row>
    <row r="460" spans="1:26" x14ac:dyDescent="0.2">
      <c r="A460" s="50"/>
      <c r="B460" s="51"/>
      <c r="C460" s="50"/>
      <c r="D460" s="50"/>
      <c r="E460" s="50"/>
      <c r="F460" s="50"/>
      <c r="G460" s="50"/>
      <c r="H460" s="50"/>
      <c r="I460" s="50"/>
      <c r="J460" s="50"/>
      <c r="K460" s="52"/>
      <c r="L460" s="50"/>
      <c r="M460" s="53">
        <f t="shared" si="29"/>
        <v>0</v>
      </c>
      <c r="N460" s="21" t="e">
        <f>VLOOKUP(I460,'MÃ '!$A$2:$E$1048576,4,0)</f>
        <v>#N/A</v>
      </c>
      <c r="O460" s="21" t="e">
        <f>VLOOKUP(I460,'MÃ '!$A$2:$E$1048576,5,0)</f>
        <v>#N/A</v>
      </c>
      <c r="P460" s="21" t="str">
        <f t="shared" si="30"/>
        <v>TSG06</v>
      </c>
      <c r="Q460" s="21" t="e">
        <f>DAY(Table014[[#This Row],[NGÀY]])&amp;Table014[[#This Row],[TSG06]]&amp;Table014[[#This Row],[MÃ FAST]]</f>
        <v>#N/A</v>
      </c>
      <c r="R460" s="21" t="e">
        <f>COUNTIF($Q$7:Q460,Q460)&amp;Q460</f>
        <v>#N/A</v>
      </c>
      <c r="S460" s="44">
        <f>IFERROR(VLOOKUP(R460,Table1[[ct2]:[Số lượng]],13,0),0)</f>
        <v>0</v>
      </c>
      <c r="T460" s="45">
        <f>IFERROR(VLOOKUP(R460,Table1[[ct2]:[Giá]],14,0),Table014[[#This Row],[ĐƠN GIÁ]])</f>
        <v>0</v>
      </c>
      <c r="U460" s="45">
        <f t="shared" si="31"/>
        <v>0</v>
      </c>
      <c r="V460" s="32">
        <f t="shared" si="32"/>
        <v>0</v>
      </c>
      <c r="W460" s="45">
        <f>Table014[[#This Row],[THÀNH TIỀN FAST]]-Table014[[#This Row],[THÀNH TIỀN]]</f>
        <v>0</v>
      </c>
      <c r="X460" s="46" t="b">
        <f>Table014[[#This Row],[ĐG FAST]]=Table014[[#This Row],[ĐƠN GIÁ]]</f>
        <v>1</v>
      </c>
      <c r="Y460" s="47" t="b">
        <f>Table014[[#This Row],[THÀNH TIỀN FAST]]=Table014[[#This Row],[THÀNH TIỀN]]</f>
        <v>1</v>
      </c>
      <c r="Z460" s="48"/>
    </row>
    <row r="461" spans="1:26" x14ac:dyDescent="0.2">
      <c r="A461" s="50"/>
      <c r="B461" s="51"/>
      <c r="C461" s="50"/>
      <c r="D461" s="50"/>
      <c r="E461" s="50"/>
      <c r="F461" s="50"/>
      <c r="G461" s="50"/>
      <c r="H461" s="50"/>
      <c r="I461" s="50"/>
      <c r="J461" s="50"/>
      <c r="K461" s="52"/>
      <c r="L461" s="50"/>
      <c r="M461" s="53">
        <f t="shared" si="29"/>
        <v>0</v>
      </c>
      <c r="N461" s="21" t="e">
        <f>VLOOKUP(I461,'MÃ '!$A$2:$E$1048576,4,0)</f>
        <v>#N/A</v>
      </c>
      <c r="O461" s="21" t="e">
        <f>VLOOKUP(I461,'MÃ '!$A$2:$E$1048576,5,0)</f>
        <v>#N/A</v>
      </c>
      <c r="P461" s="21" t="str">
        <f t="shared" si="30"/>
        <v>TSG06</v>
      </c>
      <c r="Q461" s="21" t="e">
        <f>DAY(Table014[[#This Row],[NGÀY]])&amp;Table014[[#This Row],[TSG06]]&amp;Table014[[#This Row],[MÃ FAST]]</f>
        <v>#N/A</v>
      </c>
      <c r="R461" s="21" t="e">
        <f>COUNTIF($Q$7:Q461,Q461)&amp;Q461</f>
        <v>#N/A</v>
      </c>
      <c r="S461" s="44">
        <f>IFERROR(VLOOKUP(R461,Table1[[ct2]:[Số lượng]],13,0),0)</f>
        <v>0</v>
      </c>
      <c r="T461" s="45">
        <f>IFERROR(VLOOKUP(R461,Table1[[ct2]:[Giá]],14,0),Table014[[#This Row],[ĐƠN GIÁ]])</f>
        <v>0</v>
      </c>
      <c r="U461" s="45">
        <f t="shared" si="31"/>
        <v>0</v>
      </c>
      <c r="V461" s="32">
        <f t="shared" si="32"/>
        <v>0</v>
      </c>
      <c r="W461" s="45">
        <f>Table014[[#This Row],[THÀNH TIỀN FAST]]-Table014[[#This Row],[THÀNH TIỀN]]</f>
        <v>0</v>
      </c>
      <c r="X461" s="46" t="b">
        <f>Table014[[#This Row],[ĐG FAST]]=Table014[[#This Row],[ĐƠN GIÁ]]</f>
        <v>1</v>
      </c>
      <c r="Y461" s="47" t="b">
        <f>Table014[[#This Row],[THÀNH TIỀN FAST]]=Table014[[#This Row],[THÀNH TIỀN]]</f>
        <v>1</v>
      </c>
      <c r="Z461" s="48"/>
    </row>
    <row r="462" spans="1:26" x14ac:dyDescent="0.2">
      <c r="A462" s="50"/>
      <c r="B462" s="51"/>
      <c r="C462" s="50"/>
      <c r="D462" s="50"/>
      <c r="E462" s="50"/>
      <c r="F462" s="50"/>
      <c r="G462" s="50"/>
      <c r="H462" s="50"/>
      <c r="I462" s="50"/>
      <c r="J462" s="50"/>
      <c r="K462" s="52"/>
      <c r="L462" s="50"/>
      <c r="M462" s="53">
        <f t="shared" si="29"/>
        <v>0</v>
      </c>
      <c r="N462" s="21" t="e">
        <f>VLOOKUP(I462,'MÃ '!$A$2:$E$1048576,4,0)</f>
        <v>#N/A</v>
      </c>
      <c r="O462" s="21" t="e">
        <f>VLOOKUP(I462,'MÃ '!$A$2:$E$1048576,5,0)</f>
        <v>#N/A</v>
      </c>
      <c r="P462" s="21" t="str">
        <f t="shared" si="30"/>
        <v>TSG06</v>
      </c>
      <c r="Q462" s="21" t="e">
        <f>DAY(Table014[[#This Row],[NGÀY]])&amp;Table014[[#This Row],[TSG06]]&amp;Table014[[#This Row],[MÃ FAST]]</f>
        <v>#N/A</v>
      </c>
      <c r="R462" s="21" t="e">
        <f>COUNTIF($Q$7:Q462,Q462)&amp;Q462</f>
        <v>#N/A</v>
      </c>
      <c r="S462" s="44">
        <f>IFERROR(VLOOKUP(R462,Table1[[ct2]:[Số lượng]],13,0),0)</f>
        <v>0</v>
      </c>
      <c r="T462" s="45">
        <f>IFERROR(VLOOKUP(R462,Table1[[ct2]:[Giá]],14,0),Table014[[#This Row],[ĐƠN GIÁ]])</f>
        <v>0</v>
      </c>
      <c r="U462" s="45">
        <f t="shared" si="31"/>
        <v>0</v>
      </c>
      <c r="V462" s="32">
        <f t="shared" si="32"/>
        <v>0</v>
      </c>
      <c r="W462" s="45">
        <f>Table014[[#This Row],[THÀNH TIỀN FAST]]-Table014[[#This Row],[THÀNH TIỀN]]</f>
        <v>0</v>
      </c>
      <c r="X462" s="46" t="b">
        <f>Table014[[#This Row],[ĐG FAST]]=Table014[[#This Row],[ĐƠN GIÁ]]</f>
        <v>1</v>
      </c>
      <c r="Y462" s="47" t="b">
        <f>Table014[[#This Row],[THÀNH TIỀN FAST]]=Table014[[#This Row],[THÀNH TIỀN]]</f>
        <v>1</v>
      </c>
      <c r="Z462" s="48"/>
    </row>
    <row r="463" spans="1:26" x14ac:dyDescent="0.2">
      <c r="A463" s="50"/>
      <c r="B463" s="51"/>
      <c r="C463" s="50"/>
      <c r="D463" s="50"/>
      <c r="E463" s="50"/>
      <c r="F463" s="50"/>
      <c r="G463" s="50"/>
      <c r="H463" s="50"/>
      <c r="I463" s="50"/>
      <c r="J463" s="50"/>
      <c r="K463" s="52"/>
      <c r="L463" s="50"/>
      <c r="M463" s="53">
        <f t="shared" si="29"/>
        <v>0</v>
      </c>
      <c r="N463" s="21" t="e">
        <f>VLOOKUP(I463,'MÃ '!$A$2:$E$1048576,4,0)</f>
        <v>#N/A</v>
      </c>
      <c r="O463" s="21" t="e">
        <f>VLOOKUP(I463,'MÃ '!$A$2:$E$1048576,5,0)</f>
        <v>#N/A</v>
      </c>
      <c r="P463" s="21" t="str">
        <f t="shared" si="30"/>
        <v>TSG06</v>
      </c>
      <c r="Q463" s="21" t="e">
        <f>DAY(Table014[[#This Row],[NGÀY]])&amp;Table014[[#This Row],[TSG06]]&amp;Table014[[#This Row],[MÃ FAST]]</f>
        <v>#N/A</v>
      </c>
      <c r="R463" s="21" t="e">
        <f>COUNTIF($Q$7:Q463,Q463)&amp;Q463</f>
        <v>#N/A</v>
      </c>
      <c r="S463" s="44">
        <f>IFERROR(VLOOKUP(R463,Table1[[ct2]:[Số lượng]],13,0),0)</f>
        <v>0</v>
      </c>
      <c r="T463" s="45">
        <f>IFERROR(VLOOKUP(R463,Table1[[ct2]:[Giá]],14,0),Table014[[#This Row],[ĐƠN GIÁ]])</f>
        <v>0</v>
      </c>
      <c r="U463" s="45">
        <f t="shared" si="31"/>
        <v>0</v>
      </c>
      <c r="V463" s="32">
        <f t="shared" si="32"/>
        <v>0</v>
      </c>
      <c r="W463" s="45">
        <f>Table014[[#This Row],[THÀNH TIỀN FAST]]-Table014[[#This Row],[THÀNH TIỀN]]</f>
        <v>0</v>
      </c>
      <c r="X463" s="46" t="b">
        <f>Table014[[#This Row],[ĐG FAST]]=Table014[[#This Row],[ĐƠN GIÁ]]</f>
        <v>1</v>
      </c>
      <c r="Y463" s="47" t="b">
        <f>Table014[[#This Row],[THÀNH TIỀN FAST]]=Table014[[#This Row],[THÀNH TIỀN]]</f>
        <v>1</v>
      </c>
      <c r="Z463" s="48"/>
    </row>
    <row r="464" spans="1:26" x14ac:dyDescent="0.2">
      <c r="A464" s="50"/>
      <c r="B464" s="51"/>
      <c r="C464" s="50"/>
      <c r="D464" s="50"/>
      <c r="E464" s="50"/>
      <c r="F464" s="50"/>
      <c r="G464" s="50"/>
      <c r="H464" s="50"/>
      <c r="I464" s="50"/>
      <c r="J464" s="50"/>
      <c r="K464" s="52"/>
      <c r="L464" s="50"/>
      <c r="M464" s="53">
        <f t="shared" si="29"/>
        <v>0</v>
      </c>
      <c r="N464" s="21" t="e">
        <f>VLOOKUP(I464,'MÃ '!$A$2:$E$1048576,4,0)</f>
        <v>#N/A</v>
      </c>
      <c r="O464" s="21" t="e">
        <f>VLOOKUP(I464,'MÃ '!$A$2:$E$1048576,5,0)</f>
        <v>#N/A</v>
      </c>
      <c r="P464" s="21" t="str">
        <f t="shared" si="30"/>
        <v>TSG06</v>
      </c>
      <c r="Q464" s="21" t="e">
        <f>DAY(Table014[[#This Row],[NGÀY]])&amp;Table014[[#This Row],[TSG06]]&amp;Table014[[#This Row],[MÃ FAST]]</f>
        <v>#N/A</v>
      </c>
      <c r="R464" s="21" t="e">
        <f>COUNTIF($Q$7:Q464,Q464)&amp;Q464</f>
        <v>#N/A</v>
      </c>
      <c r="S464" s="44">
        <f>IFERROR(VLOOKUP(R464,Table1[[ct2]:[Số lượng]],13,0),0)</f>
        <v>0</v>
      </c>
      <c r="T464" s="45">
        <f>IFERROR(VLOOKUP(R464,Table1[[ct2]:[Giá]],14,0),Table014[[#This Row],[ĐƠN GIÁ]])</f>
        <v>0</v>
      </c>
      <c r="U464" s="45">
        <f t="shared" si="31"/>
        <v>0</v>
      </c>
      <c r="V464" s="32">
        <f t="shared" si="32"/>
        <v>0</v>
      </c>
      <c r="W464" s="45">
        <f>Table014[[#This Row],[THÀNH TIỀN FAST]]-Table014[[#This Row],[THÀNH TIỀN]]</f>
        <v>0</v>
      </c>
      <c r="X464" s="46" t="b">
        <f>Table014[[#This Row],[ĐG FAST]]=Table014[[#This Row],[ĐƠN GIÁ]]</f>
        <v>1</v>
      </c>
      <c r="Y464" s="47" t="b">
        <f>Table014[[#This Row],[THÀNH TIỀN FAST]]=Table014[[#This Row],[THÀNH TIỀN]]</f>
        <v>1</v>
      </c>
      <c r="Z464" s="48"/>
    </row>
    <row r="465" spans="1:26" x14ac:dyDescent="0.2">
      <c r="A465" s="50"/>
      <c r="B465" s="51"/>
      <c r="C465" s="50"/>
      <c r="D465" s="50"/>
      <c r="E465" s="50"/>
      <c r="F465" s="50"/>
      <c r="G465" s="50"/>
      <c r="H465" s="50"/>
      <c r="I465" s="50"/>
      <c r="J465" s="50"/>
      <c r="K465" s="52"/>
      <c r="L465" s="50"/>
      <c r="M465" s="53">
        <f t="shared" si="29"/>
        <v>0</v>
      </c>
      <c r="N465" s="21" t="e">
        <f>VLOOKUP(I465,'MÃ '!$A$2:$E$1048576,4,0)</f>
        <v>#N/A</v>
      </c>
      <c r="O465" s="21" t="e">
        <f>VLOOKUP(I465,'MÃ '!$A$2:$E$1048576,5,0)</f>
        <v>#N/A</v>
      </c>
      <c r="P465" s="21" t="str">
        <f t="shared" si="30"/>
        <v>TSG06</v>
      </c>
      <c r="Q465" s="21" t="e">
        <f>DAY(Table014[[#This Row],[NGÀY]])&amp;Table014[[#This Row],[TSG06]]&amp;Table014[[#This Row],[MÃ FAST]]</f>
        <v>#N/A</v>
      </c>
      <c r="R465" s="21" t="e">
        <f>COUNTIF($Q$7:Q465,Q465)&amp;Q465</f>
        <v>#N/A</v>
      </c>
      <c r="S465" s="44">
        <f>IFERROR(VLOOKUP(R465,Table1[[ct2]:[Số lượng]],13,0),0)</f>
        <v>0</v>
      </c>
      <c r="T465" s="45">
        <f>IFERROR(VLOOKUP(R465,Table1[[ct2]:[Giá]],14,0),Table014[[#This Row],[ĐƠN GIÁ]])</f>
        <v>0</v>
      </c>
      <c r="U465" s="45">
        <f t="shared" si="31"/>
        <v>0</v>
      </c>
      <c r="V465" s="32">
        <f t="shared" si="32"/>
        <v>0</v>
      </c>
      <c r="W465" s="45">
        <f>Table014[[#This Row],[THÀNH TIỀN FAST]]-Table014[[#This Row],[THÀNH TIỀN]]</f>
        <v>0</v>
      </c>
      <c r="X465" s="46" t="b">
        <f>Table014[[#This Row],[ĐG FAST]]=Table014[[#This Row],[ĐƠN GIÁ]]</f>
        <v>1</v>
      </c>
      <c r="Y465" s="47" t="b">
        <f>Table014[[#This Row],[THÀNH TIỀN FAST]]=Table014[[#This Row],[THÀNH TIỀN]]</f>
        <v>1</v>
      </c>
      <c r="Z465" s="48"/>
    </row>
    <row r="466" spans="1:26" x14ac:dyDescent="0.2">
      <c r="A466" s="50"/>
      <c r="B466" s="51"/>
      <c r="C466" s="50"/>
      <c r="D466" s="50"/>
      <c r="E466" s="50"/>
      <c r="F466" s="50"/>
      <c r="G466" s="50"/>
      <c r="H466" s="50"/>
      <c r="I466" s="50"/>
      <c r="J466" s="50"/>
      <c r="K466" s="52"/>
      <c r="L466" s="50"/>
      <c r="M466" s="53">
        <f t="shared" si="29"/>
        <v>0</v>
      </c>
      <c r="N466" s="21" t="e">
        <f>VLOOKUP(I466,'MÃ '!$A$2:$E$1048576,4,0)</f>
        <v>#N/A</v>
      </c>
      <c r="O466" s="21" t="e">
        <f>VLOOKUP(I466,'MÃ '!$A$2:$E$1048576,5,0)</f>
        <v>#N/A</v>
      </c>
      <c r="P466" s="21" t="str">
        <f t="shared" si="30"/>
        <v>TSG06</v>
      </c>
      <c r="Q466" s="21" t="e">
        <f>DAY(Table014[[#This Row],[NGÀY]])&amp;Table014[[#This Row],[TSG06]]&amp;Table014[[#This Row],[MÃ FAST]]</f>
        <v>#N/A</v>
      </c>
      <c r="R466" s="21" t="e">
        <f>COUNTIF($Q$7:Q466,Q466)&amp;Q466</f>
        <v>#N/A</v>
      </c>
      <c r="S466" s="44">
        <f>IFERROR(VLOOKUP(R466,Table1[[ct2]:[Số lượng]],13,0),0)</f>
        <v>0</v>
      </c>
      <c r="T466" s="45">
        <f>IFERROR(VLOOKUP(R466,Table1[[ct2]:[Giá]],14,0),Table014[[#This Row],[ĐƠN GIÁ]])</f>
        <v>0</v>
      </c>
      <c r="U466" s="45">
        <f t="shared" si="31"/>
        <v>0</v>
      </c>
      <c r="V466" s="32">
        <f t="shared" si="32"/>
        <v>0</v>
      </c>
      <c r="W466" s="45">
        <f>Table014[[#This Row],[THÀNH TIỀN FAST]]-Table014[[#This Row],[THÀNH TIỀN]]</f>
        <v>0</v>
      </c>
      <c r="X466" s="46" t="b">
        <f>Table014[[#This Row],[ĐG FAST]]=Table014[[#This Row],[ĐƠN GIÁ]]</f>
        <v>1</v>
      </c>
      <c r="Y466" s="47" t="b">
        <f>Table014[[#This Row],[THÀNH TIỀN FAST]]=Table014[[#This Row],[THÀNH TIỀN]]</f>
        <v>1</v>
      </c>
      <c r="Z466" s="48"/>
    </row>
    <row r="467" spans="1:26" x14ac:dyDescent="0.2">
      <c r="A467" s="50"/>
      <c r="B467" s="51"/>
      <c r="C467" s="50"/>
      <c r="D467" s="50"/>
      <c r="E467" s="50"/>
      <c r="F467" s="50"/>
      <c r="G467" s="50"/>
      <c r="H467" s="50"/>
      <c r="I467" s="50"/>
      <c r="J467" s="50"/>
      <c r="K467" s="52"/>
      <c r="L467" s="50"/>
      <c r="M467" s="53">
        <f t="shared" si="29"/>
        <v>0</v>
      </c>
      <c r="N467" s="21" t="e">
        <f>VLOOKUP(I467,'MÃ '!$A$2:$E$1048576,4,0)</f>
        <v>#N/A</v>
      </c>
      <c r="O467" s="21" t="e">
        <f>VLOOKUP(I467,'MÃ '!$A$2:$E$1048576,5,0)</f>
        <v>#N/A</v>
      </c>
      <c r="P467" s="21" t="str">
        <f t="shared" si="30"/>
        <v>TSG06</v>
      </c>
      <c r="Q467" s="21" t="e">
        <f>DAY(Table014[[#This Row],[NGÀY]])&amp;Table014[[#This Row],[TSG06]]&amp;Table014[[#This Row],[MÃ FAST]]</f>
        <v>#N/A</v>
      </c>
      <c r="R467" s="21" t="e">
        <f>COUNTIF($Q$7:Q467,Q467)&amp;Q467</f>
        <v>#N/A</v>
      </c>
      <c r="S467" s="44">
        <f>IFERROR(VLOOKUP(R467,Table1[[ct2]:[Số lượng]],13,0),0)</f>
        <v>0</v>
      </c>
      <c r="T467" s="45">
        <f>IFERROR(VLOOKUP(R467,Table1[[ct2]:[Giá]],14,0),Table014[[#This Row],[ĐƠN GIÁ]])</f>
        <v>0</v>
      </c>
      <c r="U467" s="45">
        <f t="shared" si="31"/>
        <v>0</v>
      </c>
      <c r="V467" s="32">
        <f t="shared" si="32"/>
        <v>0</v>
      </c>
      <c r="W467" s="45">
        <f>Table014[[#This Row],[THÀNH TIỀN FAST]]-Table014[[#This Row],[THÀNH TIỀN]]</f>
        <v>0</v>
      </c>
      <c r="X467" s="46" t="b">
        <f>Table014[[#This Row],[ĐG FAST]]=Table014[[#This Row],[ĐƠN GIÁ]]</f>
        <v>1</v>
      </c>
      <c r="Y467" s="47" t="b">
        <f>Table014[[#This Row],[THÀNH TIỀN FAST]]=Table014[[#This Row],[THÀNH TIỀN]]</f>
        <v>1</v>
      </c>
      <c r="Z467" s="48"/>
    </row>
    <row r="468" spans="1:26" x14ac:dyDescent="0.2">
      <c r="A468" s="50"/>
      <c r="B468" s="51"/>
      <c r="C468" s="50"/>
      <c r="D468" s="50"/>
      <c r="E468" s="50"/>
      <c r="F468" s="50"/>
      <c r="G468" s="50"/>
      <c r="H468" s="50"/>
      <c r="I468" s="50"/>
      <c r="J468" s="50"/>
      <c r="K468" s="52"/>
      <c r="L468" s="50"/>
      <c r="M468" s="53">
        <f t="shared" si="29"/>
        <v>0</v>
      </c>
      <c r="N468" s="21" t="e">
        <f>VLOOKUP(I468,'MÃ '!$A$2:$E$1048576,4,0)</f>
        <v>#N/A</v>
      </c>
      <c r="O468" s="21" t="e">
        <f>VLOOKUP(I468,'MÃ '!$A$2:$E$1048576,5,0)</f>
        <v>#N/A</v>
      </c>
      <c r="P468" s="21" t="str">
        <f t="shared" si="30"/>
        <v>TSG06</v>
      </c>
      <c r="Q468" s="21" t="e">
        <f>DAY(Table014[[#This Row],[NGÀY]])&amp;Table014[[#This Row],[TSG06]]&amp;Table014[[#This Row],[MÃ FAST]]</f>
        <v>#N/A</v>
      </c>
      <c r="R468" s="21" t="e">
        <f>COUNTIF($Q$7:Q468,Q468)&amp;Q468</f>
        <v>#N/A</v>
      </c>
      <c r="S468" s="44">
        <f>IFERROR(VLOOKUP(R468,Table1[[ct2]:[Số lượng]],13,0),0)</f>
        <v>0</v>
      </c>
      <c r="T468" s="45">
        <f>IFERROR(VLOOKUP(R468,Table1[[ct2]:[Giá]],14,0),Table014[[#This Row],[ĐƠN GIÁ]])</f>
        <v>0</v>
      </c>
      <c r="U468" s="45">
        <f t="shared" si="31"/>
        <v>0</v>
      </c>
      <c r="V468" s="32">
        <f t="shared" si="32"/>
        <v>0</v>
      </c>
      <c r="W468" s="45">
        <f>Table014[[#This Row],[THÀNH TIỀN FAST]]-Table014[[#This Row],[THÀNH TIỀN]]</f>
        <v>0</v>
      </c>
      <c r="X468" s="46" t="b">
        <f>Table014[[#This Row],[ĐG FAST]]=Table014[[#This Row],[ĐƠN GIÁ]]</f>
        <v>1</v>
      </c>
      <c r="Y468" s="47" t="b">
        <f>Table014[[#This Row],[THÀNH TIỀN FAST]]=Table014[[#This Row],[THÀNH TIỀN]]</f>
        <v>1</v>
      </c>
      <c r="Z468" s="48"/>
    </row>
    <row r="469" spans="1:26" x14ac:dyDescent="0.2">
      <c r="A469" s="50"/>
      <c r="B469" s="51"/>
      <c r="C469" s="50"/>
      <c r="D469" s="50"/>
      <c r="E469" s="50"/>
      <c r="F469" s="50"/>
      <c r="G469" s="50"/>
      <c r="H469" s="50"/>
      <c r="I469" s="50"/>
      <c r="J469" s="50"/>
      <c r="K469" s="52"/>
      <c r="L469" s="50"/>
      <c r="M469" s="53">
        <f t="shared" si="29"/>
        <v>0</v>
      </c>
      <c r="N469" s="21" t="e">
        <f>VLOOKUP(I469,'MÃ '!$A$2:$E$1048576,4,0)</f>
        <v>#N/A</v>
      </c>
      <c r="O469" s="21" t="e">
        <f>VLOOKUP(I469,'MÃ '!$A$2:$E$1048576,5,0)</f>
        <v>#N/A</v>
      </c>
      <c r="P469" s="21" t="str">
        <f t="shared" si="30"/>
        <v>TSG06</v>
      </c>
      <c r="Q469" s="21" t="e">
        <f>DAY(Table014[[#This Row],[NGÀY]])&amp;Table014[[#This Row],[TSG06]]&amp;Table014[[#This Row],[MÃ FAST]]</f>
        <v>#N/A</v>
      </c>
      <c r="R469" s="21" t="e">
        <f>COUNTIF($Q$7:Q469,Q469)&amp;Q469</f>
        <v>#N/A</v>
      </c>
      <c r="S469" s="44">
        <f>IFERROR(VLOOKUP(R469,Table1[[ct2]:[Số lượng]],13,0),0)</f>
        <v>0</v>
      </c>
      <c r="T469" s="45">
        <f>IFERROR(VLOOKUP(R469,Table1[[ct2]:[Giá]],14,0),Table014[[#This Row],[ĐƠN GIÁ]])</f>
        <v>0</v>
      </c>
      <c r="U469" s="45">
        <f t="shared" si="31"/>
        <v>0</v>
      </c>
      <c r="V469" s="32">
        <f t="shared" si="32"/>
        <v>0</v>
      </c>
      <c r="W469" s="45">
        <f>Table014[[#This Row],[THÀNH TIỀN FAST]]-Table014[[#This Row],[THÀNH TIỀN]]</f>
        <v>0</v>
      </c>
      <c r="X469" s="46" t="b">
        <f>Table014[[#This Row],[ĐG FAST]]=Table014[[#This Row],[ĐƠN GIÁ]]</f>
        <v>1</v>
      </c>
      <c r="Y469" s="47" t="b">
        <f>Table014[[#This Row],[THÀNH TIỀN FAST]]=Table014[[#This Row],[THÀNH TIỀN]]</f>
        <v>1</v>
      </c>
      <c r="Z469" s="48"/>
    </row>
    <row r="470" spans="1:26" x14ac:dyDescent="0.2">
      <c r="A470" s="50"/>
      <c r="B470" s="51"/>
      <c r="C470" s="50"/>
      <c r="D470" s="50"/>
      <c r="E470" s="50"/>
      <c r="F470" s="50"/>
      <c r="G470" s="50"/>
      <c r="H470" s="50"/>
      <c r="I470" s="50"/>
      <c r="J470" s="50"/>
      <c r="K470" s="52"/>
      <c r="L470" s="50"/>
      <c r="M470" s="53">
        <f t="shared" si="29"/>
        <v>0</v>
      </c>
      <c r="N470" s="21" t="e">
        <f>VLOOKUP(I470,'MÃ '!$A$2:$E$1048576,4,0)</f>
        <v>#N/A</v>
      </c>
      <c r="O470" s="21" t="e">
        <f>VLOOKUP(I470,'MÃ '!$A$2:$E$1048576,5,0)</f>
        <v>#N/A</v>
      </c>
      <c r="P470" s="21" t="str">
        <f t="shared" si="30"/>
        <v>TSG06</v>
      </c>
      <c r="Q470" s="21" t="e">
        <f>DAY(Table014[[#This Row],[NGÀY]])&amp;Table014[[#This Row],[TSG06]]&amp;Table014[[#This Row],[MÃ FAST]]</f>
        <v>#N/A</v>
      </c>
      <c r="R470" s="21" t="e">
        <f>COUNTIF($Q$7:Q470,Q470)&amp;Q470</f>
        <v>#N/A</v>
      </c>
      <c r="S470" s="44">
        <f>IFERROR(VLOOKUP(R470,Table1[[ct2]:[Số lượng]],13,0),0)</f>
        <v>0</v>
      </c>
      <c r="T470" s="45">
        <f>IFERROR(VLOOKUP(R470,Table1[[ct2]:[Giá]],14,0),Table014[[#This Row],[ĐƠN GIÁ]])</f>
        <v>0</v>
      </c>
      <c r="U470" s="45">
        <f t="shared" si="31"/>
        <v>0</v>
      </c>
      <c r="V470" s="32">
        <f t="shared" si="32"/>
        <v>0</v>
      </c>
      <c r="W470" s="45">
        <f>Table014[[#This Row],[THÀNH TIỀN FAST]]-Table014[[#This Row],[THÀNH TIỀN]]</f>
        <v>0</v>
      </c>
      <c r="X470" s="46" t="b">
        <f>Table014[[#This Row],[ĐG FAST]]=Table014[[#This Row],[ĐƠN GIÁ]]</f>
        <v>1</v>
      </c>
      <c r="Y470" s="47" t="b">
        <f>Table014[[#This Row],[THÀNH TIỀN FAST]]=Table014[[#This Row],[THÀNH TIỀN]]</f>
        <v>1</v>
      </c>
      <c r="Z470" s="48"/>
    </row>
    <row r="471" spans="1:26" x14ac:dyDescent="0.2">
      <c r="A471" s="50"/>
      <c r="B471" s="51"/>
      <c r="C471" s="50"/>
      <c r="D471" s="50"/>
      <c r="E471" s="50"/>
      <c r="F471" s="50"/>
      <c r="G471" s="50"/>
      <c r="H471" s="50"/>
      <c r="I471" s="50"/>
      <c r="J471" s="50"/>
      <c r="K471" s="52"/>
      <c r="L471" s="50"/>
      <c r="M471" s="53">
        <f t="shared" si="29"/>
        <v>0</v>
      </c>
      <c r="N471" s="21" t="e">
        <f>VLOOKUP(I471,'MÃ '!$A$2:$E$1048576,4,0)</f>
        <v>#N/A</v>
      </c>
      <c r="O471" s="21" t="e">
        <f>VLOOKUP(I471,'MÃ '!$A$2:$E$1048576,5,0)</f>
        <v>#N/A</v>
      </c>
      <c r="P471" s="21" t="str">
        <f t="shared" si="30"/>
        <v>TSG06</v>
      </c>
      <c r="Q471" s="21" t="e">
        <f>DAY(Table014[[#This Row],[NGÀY]])&amp;Table014[[#This Row],[TSG06]]&amp;Table014[[#This Row],[MÃ FAST]]</f>
        <v>#N/A</v>
      </c>
      <c r="R471" s="21" t="e">
        <f>COUNTIF($Q$7:Q471,Q471)&amp;Q471</f>
        <v>#N/A</v>
      </c>
      <c r="S471" s="44">
        <f>IFERROR(VLOOKUP(R471,Table1[[ct2]:[Số lượng]],13,0),0)</f>
        <v>0</v>
      </c>
      <c r="T471" s="45">
        <f>IFERROR(VLOOKUP(R471,Table1[[ct2]:[Giá]],14,0),Table014[[#This Row],[ĐƠN GIÁ]])</f>
        <v>0</v>
      </c>
      <c r="U471" s="45">
        <f t="shared" si="31"/>
        <v>0</v>
      </c>
      <c r="V471" s="32">
        <f t="shared" si="32"/>
        <v>0</v>
      </c>
      <c r="W471" s="45">
        <f>Table014[[#This Row],[THÀNH TIỀN FAST]]-Table014[[#This Row],[THÀNH TIỀN]]</f>
        <v>0</v>
      </c>
      <c r="X471" s="46" t="b">
        <f>Table014[[#This Row],[ĐG FAST]]=Table014[[#This Row],[ĐƠN GIÁ]]</f>
        <v>1</v>
      </c>
      <c r="Y471" s="47" t="b">
        <f>Table014[[#This Row],[THÀNH TIỀN FAST]]=Table014[[#This Row],[THÀNH TIỀN]]</f>
        <v>1</v>
      </c>
      <c r="Z471" s="48"/>
    </row>
    <row r="472" spans="1:26" x14ac:dyDescent="0.2">
      <c r="A472" s="50"/>
      <c r="B472" s="51"/>
      <c r="C472" s="50"/>
      <c r="D472" s="50"/>
      <c r="E472" s="50"/>
      <c r="F472" s="50"/>
      <c r="G472" s="50"/>
      <c r="H472" s="50"/>
      <c r="I472" s="50"/>
      <c r="J472" s="50"/>
      <c r="K472" s="52"/>
      <c r="L472" s="50"/>
      <c r="M472" s="53">
        <f t="shared" si="29"/>
        <v>0</v>
      </c>
      <c r="N472" s="21" t="e">
        <f>VLOOKUP(I472,'MÃ '!$A$2:$E$1048576,4,0)</f>
        <v>#N/A</v>
      </c>
      <c r="O472" s="21" t="e">
        <f>VLOOKUP(I472,'MÃ '!$A$2:$E$1048576,5,0)</f>
        <v>#N/A</v>
      </c>
      <c r="P472" s="21" t="str">
        <f t="shared" si="30"/>
        <v>TSG06</v>
      </c>
      <c r="Q472" s="21" t="e">
        <f>DAY(Table014[[#This Row],[NGÀY]])&amp;Table014[[#This Row],[TSG06]]&amp;Table014[[#This Row],[MÃ FAST]]</f>
        <v>#N/A</v>
      </c>
      <c r="R472" s="21" t="e">
        <f>COUNTIF($Q$7:Q472,Q472)&amp;Q472</f>
        <v>#N/A</v>
      </c>
      <c r="S472" s="44">
        <f>IFERROR(VLOOKUP(R472,Table1[[ct2]:[Số lượng]],13,0),0)</f>
        <v>0</v>
      </c>
      <c r="T472" s="45">
        <f>IFERROR(VLOOKUP(R472,Table1[[ct2]:[Giá]],14,0),Table014[[#This Row],[ĐƠN GIÁ]])</f>
        <v>0</v>
      </c>
      <c r="U472" s="45">
        <f t="shared" si="31"/>
        <v>0</v>
      </c>
      <c r="V472" s="32">
        <f t="shared" si="32"/>
        <v>0</v>
      </c>
      <c r="W472" s="45">
        <f>Table014[[#This Row],[THÀNH TIỀN FAST]]-Table014[[#This Row],[THÀNH TIỀN]]</f>
        <v>0</v>
      </c>
      <c r="X472" s="46" t="b">
        <f>Table014[[#This Row],[ĐG FAST]]=Table014[[#This Row],[ĐƠN GIÁ]]</f>
        <v>1</v>
      </c>
      <c r="Y472" s="47" t="b">
        <f>Table014[[#This Row],[THÀNH TIỀN FAST]]=Table014[[#This Row],[THÀNH TIỀN]]</f>
        <v>1</v>
      </c>
      <c r="Z472" s="48"/>
    </row>
    <row r="473" spans="1:26" x14ac:dyDescent="0.2">
      <c r="A473" s="50"/>
      <c r="B473" s="51"/>
      <c r="C473" s="50"/>
      <c r="D473" s="50"/>
      <c r="E473" s="50"/>
      <c r="F473" s="50"/>
      <c r="G473" s="50"/>
      <c r="H473" s="50"/>
      <c r="I473" s="50"/>
      <c r="J473" s="50"/>
      <c r="K473" s="52"/>
      <c r="L473" s="50"/>
      <c r="M473" s="53">
        <f t="shared" si="29"/>
        <v>0</v>
      </c>
      <c r="N473" s="21" t="e">
        <f>VLOOKUP(I473,'MÃ '!$A$2:$E$1048576,4,0)</f>
        <v>#N/A</v>
      </c>
      <c r="O473" s="21" t="e">
        <f>VLOOKUP(I473,'MÃ '!$A$2:$E$1048576,5,0)</f>
        <v>#N/A</v>
      </c>
      <c r="P473" s="21" t="str">
        <f t="shared" si="30"/>
        <v>TSG06</v>
      </c>
      <c r="Q473" s="21" t="e">
        <f>DAY(Table014[[#This Row],[NGÀY]])&amp;Table014[[#This Row],[TSG06]]&amp;Table014[[#This Row],[MÃ FAST]]</f>
        <v>#N/A</v>
      </c>
      <c r="R473" s="21" t="e">
        <f>COUNTIF($Q$7:Q473,Q473)&amp;Q473</f>
        <v>#N/A</v>
      </c>
      <c r="S473" s="44">
        <f>IFERROR(VLOOKUP(R473,Table1[[ct2]:[Số lượng]],13,0),0)</f>
        <v>0</v>
      </c>
      <c r="T473" s="45">
        <f>IFERROR(VLOOKUP(R473,Table1[[ct2]:[Giá]],14,0),Table014[[#This Row],[ĐƠN GIÁ]])</f>
        <v>0</v>
      </c>
      <c r="U473" s="45">
        <f t="shared" si="31"/>
        <v>0</v>
      </c>
      <c r="V473" s="32">
        <f t="shared" si="32"/>
        <v>0</v>
      </c>
      <c r="W473" s="45">
        <f>Table014[[#This Row],[THÀNH TIỀN FAST]]-Table014[[#This Row],[THÀNH TIỀN]]</f>
        <v>0</v>
      </c>
      <c r="X473" s="46" t="b">
        <f>Table014[[#This Row],[ĐG FAST]]=Table014[[#This Row],[ĐƠN GIÁ]]</f>
        <v>1</v>
      </c>
      <c r="Y473" s="47" t="b">
        <f>Table014[[#This Row],[THÀNH TIỀN FAST]]=Table014[[#This Row],[THÀNH TIỀN]]</f>
        <v>1</v>
      </c>
      <c r="Z473" s="48"/>
    </row>
    <row r="474" spans="1:26" x14ac:dyDescent="0.2">
      <c r="A474" s="50"/>
      <c r="B474" s="51"/>
      <c r="C474" s="50"/>
      <c r="D474" s="50"/>
      <c r="E474" s="50"/>
      <c r="F474" s="50"/>
      <c r="G474" s="50"/>
      <c r="H474" s="50"/>
      <c r="I474" s="50"/>
      <c r="J474" s="50"/>
      <c r="K474" s="52"/>
      <c r="L474" s="50"/>
      <c r="M474" s="53">
        <f t="shared" si="29"/>
        <v>0</v>
      </c>
      <c r="N474" s="21" t="e">
        <f>VLOOKUP(I474,'MÃ '!$A$2:$E$1048576,4,0)</f>
        <v>#N/A</v>
      </c>
      <c r="O474" s="21" t="e">
        <f>VLOOKUP(I474,'MÃ '!$A$2:$E$1048576,5,0)</f>
        <v>#N/A</v>
      </c>
      <c r="P474" s="21" t="str">
        <f t="shared" si="30"/>
        <v>TSG06</v>
      </c>
      <c r="Q474" s="21" t="e">
        <f>DAY(Table014[[#This Row],[NGÀY]])&amp;Table014[[#This Row],[TSG06]]&amp;Table014[[#This Row],[MÃ FAST]]</f>
        <v>#N/A</v>
      </c>
      <c r="R474" s="21" t="e">
        <f>COUNTIF($Q$7:Q474,Q474)&amp;Q474</f>
        <v>#N/A</v>
      </c>
      <c r="S474" s="44">
        <f>IFERROR(VLOOKUP(R474,Table1[[ct2]:[Số lượng]],13,0),0)</f>
        <v>0</v>
      </c>
      <c r="T474" s="45">
        <f>IFERROR(VLOOKUP(R474,Table1[[ct2]:[Giá]],14,0),Table014[[#This Row],[ĐƠN GIÁ]])</f>
        <v>0</v>
      </c>
      <c r="U474" s="45">
        <f t="shared" si="31"/>
        <v>0</v>
      </c>
      <c r="V474" s="32">
        <f t="shared" si="32"/>
        <v>0</v>
      </c>
      <c r="W474" s="45">
        <f>Table014[[#This Row],[THÀNH TIỀN FAST]]-Table014[[#This Row],[THÀNH TIỀN]]</f>
        <v>0</v>
      </c>
      <c r="X474" s="46" t="b">
        <f>Table014[[#This Row],[ĐG FAST]]=Table014[[#This Row],[ĐƠN GIÁ]]</f>
        <v>1</v>
      </c>
      <c r="Y474" s="47" t="b">
        <f>Table014[[#This Row],[THÀNH TIỀN FAST]]=Table014[[#This Row],[THÀNH TIỀN]]</f>
        <v>1</v>
      </c>
      <c r="Z474" s="48"/>
    </row>
    <row r="475" spans="1:26" x14ac:dyDescent="0.2">
      <c r="A475" s="50"/>
      <c r="B475" s="51"/>
      <c r="C475" s="50"/>
      <c r="D475" s="50"/>
      <c r="E475" s="50"/>
      <c r="F475" s="50"/>
      <c r="G475" s="50"/>
      <c r="H475" s="50"/>
      <c r="I475" s="50"/>
      <c r="J475" s="50"/>
      <c r="K475" s="52"/>
      <c r="L475" s="50"/>
      <c r="M475" s="53">
        <f t="shared" si="29"/>
        <v>0</v>
      </c>
      <c r="N475" s="21" t="e">
        <f>VLOOKUP(I475,'MÃ '!$A$2:$E$1048576,4,0)</f>
        <v>#N/A</v>
      </c>
      <c r="O475" s="21" t="e">
        <f>VLOOKUP(I475,'MÃ '!$A$2:$E$1048576,5,0)</f>
        <v>#N/A</v>
      </c>
      <c r="P475" s="21" t="str">
        <f t="shared" si="30"/>
        <v>TSG06</v>
      </c>
      <c r="Q475" s="21" t="e">
        <f>DAY(Table014[[#This Row],[NGÀY]])&amp;Table014[[#This Row],[TSG06]]&amp;Table014[[#This Row],[MÃ FAST]]</f>
        <v>#N/A</v>
      </c>
      <c r="R475" s="21" t="e">
        <f>COUNTIF($Q$7:Q475,Q475)&amp;Q475</f>
        <v>#N/A</v>
      </c>
      <c r="S475" s="44">
        <f>IFERROR(VLOOKUP(R475,Table1[[ct2]:[Số lượng]],13,0),0)</f>
        <v>0</v>
      </c>
      <c r="T475" s="45">
        <f>IFERROR(VLOOKUP(R475,Table1[[ct2]:[Giá]],14,0),Table014[[#This Row],[ĐƠN GIÁ]])</f>
        <v>0</v>
      </c>
      <c r="U475" s="45">
        <f t="shared" si="31"/>
        <v>0</v>
      </c>
      <c r="V475" s="32">
        <f t="shared" si="32"/>
        <v>0</v>
      </c>
      <c r="W475" s="45">
        <f>Table014[[#This Row],[THÀNH TIỀN FAST]]-Table014[[#This Row],[THÀNH TIỀN]]</f>
        <v>0</v>
      </c>
      <c r="X475" s="46" t="b">
        <f>Table014[[#This Row],[ĐG FAST]]=Table014[[#This Row],[ĐƠN GIÁ]]</f>
        <v>1</v>
      </c>
      <c r="Y475" s="47" t="b">
        <f>Table014[[#This Row],[THÀNH TIỀN FAST]]=Table014[[#This Row],[THÀNH TIỀN]]</f>
        <v>1</v>
      </c>
      <c r="Z475" s="48"/>
    </row>
    <row r="476" spans="1:26" x14ac:dyDescent="0.2">
      <c r="A476" s="50"/>
      <c r="B476" s="51"/>
      <c r="C476" s="50"/>
      <c r="D476" s="50"/>
      <c r="E476" s="50"/>
      <c r="F476" s="50"/>
      <c r="G476" s="50"/>
      <c r="H476" s="50"/>
      <c r="I476" s="50"/>
      <c r="J476" s="50"/>
      <c r="K476" s="52"/>
      <c r="L476" s="50"/>
      <c r="M476" s="53">
        <f t="shared" si="29"/>
        <v>0</v>
      </c>
      <c r="N476" s="21" t="e">
        <f>VLOOKUP(I476,'MÃ '!$A$2:$E$1048576,4,0)</f>
        <v>#N/A</v>
      </c>
      <c r="O476" s="21" t="e">
        <f>VLOOKUP(I476,'MÃ '!$A$2:$E$1048576,5,0)</f>
        <v>#N/A</v>
      </c>
      <c r="P476" s="21" t="str">
        <f t="shared" si="30"/>
        <v>TSG06</v>
      </c>
      <c r="Q476" s="21" t="e">
        <f>DAY(Table014[[#This Row],[NGÀY]])&amp;Table014[[#This Row],[TSG06]]&amp;Table014[[#This Row],[MÃ FAST]]</f>
        <v>#N/A</v>
      </c>
      <c r="R476" s="21" t="e">
        <f>COUNTIF($Q$7:Q476,Q476)&amp;Q476</f>
        <v>#N/A</v>
      </c>
      <c r="S476" s="44">
        <f>IFERROR(VLOOKUP(R476,Table1[[ct2]:[Số lượng]],13,0),0)</f>
        <v>0</v>
      </c>
      <c r="T476" s="45">
        <f>IFERROR(VLOOKUP(R476,Table1[[ct2]:[Giá]],14,0),Table014[[#This Row],[ĐƠN GIÁ]])</f>
        <v>0</v>
      </c>
      <c r="U476" s="45">
        <f t="shared" si="31"/>
        <v>0</v>
      </c>
      <c r="V476" s="32">
        <f t="shared" si="32"/>
        <v>0</v>
      </c>
      <c r="W476" s="45">
        <f>Table014[[#This Row],[THÀNH TIỀN FAST]]-Table014[[#This Row],[THÀNH TIỀN]]</f>
        <v>0</v>
      </c>
      <c r="X476" s="46" t="b">
        <f>Table014[[#This Row],[ĐG FAST]]=Table014[[#This Row],[ĐƠN GIÁ]]</f>
        <v>1</v>
      </c>
      <c r="Y476" s="47" t="b">
        <f>Table014[[#This Row],[THÀNH TIỀN FAST]]=Table014[[#This Row],[THÀNH TIỀN]]</f>
        <v>1</v>
      </c>
      <c r="Z476" s="48"/>
    </row>
    <row r="477" spans="1:26" x14ac:dyDescent="0.2">
      <c r="A477" s="50"/>
      <c r="B477" s="51"/>
      <c r="C477" s="50"/>
      <c r="D477" s="50"/>
      <c r="E477" s="50"/>
      <c r="F477" s="50"/>
      <c r="G477" s="50"/>
      <c r="H477" s="50"/>
      <c r="I477" s="50"/>
      <c r="J477" s="50"/>
      <c r="K477" s="52"/>
      <c r="L477" s="50"/>
      <c r="M477" s="53">
        <f t="shared" si="29"/>
        <v>0</v>
      </c>
      <c r="N477" s="21" t="e">
        <f>VLOOKUP(I477,'MÃ '!$A$2:$E$1048576,4,0)</f>
        <v>#N/A</v>
      </c>
      <c r="O477" s="21" t="e">
        <f>VLOOKUP(I477,'MÃ '!$A$2:$E$1048576,5,0)</f>
        <v>#N/A</v>
      </c>
      <c r="P477" s="21" t="str">
        <f t="shared" si="30"/>
        <v>TSG06</v>
      </c>
      <c r="Q477" s="21" t="e">
        <f>DAY(Table014[[#This Row],[NGÀY]])&amp;Table014[[#This Row],[TSG06]]&amp;Table014[[#This Row],[MÃ FAST]]</f>
        <v>#N/A</v>
      </c>
      <c r="R477" s="21" t="e">
        <f>COUNTIF($Q$7:Q477,Q477)&amp;Q477</f>
        <v>#N/A</v>
      </c>
      <c r="S477" s="44">
        <f>IFERROR(VLOOKUP(R477,Table1[[ct2]:[Số lượng]],13,0),0)</f>
        <v>0</v>
      </c>
      <c r="T477" s="45">
        <f>IFERROR(VLOOKUP(R477,Table1[[ct2]:[Giá]],14,0),Table014[[#This Row],[ĐƠN GIÁ]])</f>
        <v>0</v>
      </c>
      <c r="U477" s="45">
        <f t="shared" si="31"/>
        <v>0</v>
      </c>
      <c r="V477" s="32">
        <f t="shared" si="32"/>
        <v>0</v>
      </c>
      <c r="W477" s="45">
        <f>Table014[[#This Row],[THÀNH TIỀN FAST]]-Table014[[#This Row],[THÀNH TIỀN]]</f>
        <v>0</v>
      </c>
      <c r="X477" s="46" t="b">
        <f>Table014[[#This Row],[ĐG FAST]]=Table014[[#This Row],[ĐƠN GIÁ]]</f>
        <v>1</v>
      </c>
      <c r="Y477" s="47" t="b">
        <f>Table014[[#This Row],[THÀNH TIỀN FAST]]=Table014[[#This Row],[THÀNH TIỀN]]</f>
        <v>1</v>
      </c>
      <c r="Z477" s="48"/>
    </row>
    <row r="478" spans="1:26" x14ac:dyDescent="0.2">
      <c r="A478" s="50"/>
      <c r="B478" s="51"/>
      <c r="C478" s="50"/>
      <c r="D478" s="50"/>
      <c r="E478" s="50"/>
      <c r="F478" s="50"/>
      <c r="G478" s="50"/>
      <c r="H478" s="50"/>
      <c r="I478" s="50"/>
      <c r="J478" s="50"/>
      <c r="K478" s="52"/>
      <c r="L478" s="50"/>
      <c r="M478" s="53">
        <f t="shared" si="29"/>
        <v>0</v>
      </c>
      <c r="N478" s="21" t="e">
        <f>VLOOKUP(I478,'MÃ '!$A$2:$E$1048576,4,0)</f>
        <v>#N/A</v>
      </c>
      <c r="O478" s="21" t="e">
        <f>VLOOKUP(I478,'MÃ '!$A$2:$E$1048576,5,0)</f>
        <v>#N/A</v>
      </c>
      <c r="P478" s="21" t="str">
        <f t="shared" si="30"/>
        <v>TSG06</v>
      </c>
      <c r="Q478" s="21" t="e">
        <f>DAY(Table014[[#This Row],[NGÀY]])&amp;Table014[[#This Row],[TSG06]]&amp;Table014[[#This Row],[MÃ FAST]]</f>
        <v>#N/A</v>
      </c>
      <c r="R478" s="21" t="e">
        <f>COUNTIF($Q$7:Q478,Q478)&amp;Q478</f>
        <v>#N/A</v>
      </c>
      <c r="S478" s="44">
        <f>IFERROR(VLOOKUP(R478,Table1[[ct2]:[Số lượng]],13,0),0)</f>
        <v>0</v>
      </c>
      <c r="T478" s="45">
        <f>IFERROR(VLOOKUP(R478,Table1[[ct2]:[Giá]],14,0),Table014[[#This Row],[ĐƠN GIÁ]])</f>
        <v>0</v>
      </c>
      <c r="U478" s="45">
        <f t="shared" si="31"/>
        <v>0</v>
      </c>
      <c r="V478" s="32">
        <f t="shared" si="32"/>
        <v>0</v>
      </c>
      <c r="W478" s="45">
        <f>Table014[[#This Row],[THÀNH TIỀN FAST]]-Table014[[#This Row],[THÀNH TIỀN]]</f>
        <v>0</v>
      </c>
      <c r="X478" s="46" t="b">
        <f>Table014[[#This Row],[ĐG FAST]]=Table014[[#This Row],[ĐƠN GIÁ]]</f>
        <v>1</v>
      </c>
      <c r="Y478" s="47" t="b">
        <f>Table014[[#This Row],[THÀNH TIỀN FAST]]=Table014[[#This Row],[THÀNH TIỀN]]</f>
        <v>1</v>
      </c>
      <c r="Z478" s="48"/>
    </row>
    <row r="479" spans="1:26" x14ac:dyDescent="0.2">
      <c r="A479" s="50"/>
      <c r="B479" s="51"/>
      <c r="C479" s="50"/>
      <c r="D479" s="50"/>
      <c r="E479" s="50"/>
      <c r="F479" s="50"/>
      <c r="G479" s="50"/>
      <c r="H479" s="50"/>
      <c r="I479" s="50"/>
      <c r="J479" s="50"/>
      <c r="K479" s="52"/>
      <c r="L479" s="50"/>
      <c r="M479" s="53">
        <f t="shared" si="29"/>
        <v>0</v>
      </c>
      <c r="N479" s="21" t="e">
        <f>VLOOKUP(I479,'MÃ '!$A$2:$E$1048576,4,0)</f>
        <v>#N/A</v>
      </c>
      <c r="O479" s="21" t="e">
        <f>VLOOKUP(I479,'MÃ '!$A$2:$E$1048576,5,0)</f>
        <v>#N/A</v>
      </c>
      <c r="P479" s="21" t="str">
        <f t="shared" si="30"/>
        <v>TSG06</v>
      </c>
      <c r="Q479" s="21" t="e">
        <f>DAY(Table014[[#This Row],[NGÀY]])&amp;Table014[[#This Row],[TSG06]]&amp;Table014[[#This Row],[MÃ FAST]]</f>
        <v>#N/A</v>
      </c>
      <c r="R479" s="21" t="e">
        <f>COUNTIF($Q$7:Q479,Q479)&amp;Q479</f>
        <v>#N/A</v>
      </c>
      <c r="S479" s="44">
        <f>IFERROR(VLOOKUP(R479,Table1[[ct2]:[Số lượng]],13,0),0)</f>
        <v>0</v>
      </c>
      <c r="T479" s="45">
        <f>IFERROR(VLOOKUP(R479,Table1[[ct2]:[Giá]],14,0),Table014[[#This Row],[ĐƠN GIÁ]])</f>
        <v>0</v>
      </c>
      <c r="U479" s="45">
        <f t="shared" si="31"/>
        <v>0</v>
      </c>
      <c r="V479" s="32">
        <f t="shared" si="32"/>
        <v>0</v>
      </c>
      <c r="W479" s="45">
        <f>Table014[[#This Row],[THÀNH TIỀN FAST]]-Table014[[#This Row],[THÀNH TIỀN]]</f>
        <v>0</v>
      </c>
      <c r="X479" s="46" t="b">
        <f>Table014[[#This Row],[ĐG FAST]]=Table014[[#This Row],[ĐƠN GIÁ]]</f>
        <v>1</v>
      </c>
      <c r="Y479" s="47" t="b">
        <f>Table014[[#This Row],[THÀNH TIỀN FAST]]=Table014[[#This Row],[THÀNH TIỀN]]</f>
        <v>1</v>
      </c>
      <c r="Z479" s="48"/>
    </row>
    <row r="480" spans="1:26" x14ac:dyDescent="0.2">
      <c r="A480" s="50"/>
      <c r="B480" s="51"/>
      <c r="C480" s="50"/>
      <c r="D480" s="50"/>
      <c r="E480" s="50"/>
      <c r="F480" s="50"/>
      <c r="G480" s="50"/>
      <c r="H480" s="50"/>
      <c r="I480" s="50"/>
      <c r="J480" s="50"/>
      <c r="K480" s="52"/>
      <c r="L480" s="50"/>
      <c r="M480" s="53">
        <f t="shared" si="29"/>
        <v>0</v>
      </c>
      <c r="N480" s="21" t="e">
        <f>VLOOKUP(I480,'MÃ '!$A$2:$E$1048576,4,0)</f>
        <v>#N/A</v>
      </c>
      <c r="O480" s="21" t="e">
        <f>VLOOKUP(I480,'MÃ '!$A$2:$E$1048576,5,0)</f>
        <v>#N/A</v>
      </c>
      <c r="P480" s="21" t="str">
        <f t="shared" si="30"/>
        <v>TSG06</v>
      </c>
      <c r="Q480" s="21" t="e">
        <f>DAY(Table014[[#This Row],[NGÀY]])&amp;Table014[[#This Row],[TSG06]]&amp;Table014[[#This Row],[MÃ FAST]]</f>
        <v>#N/A</v>
      </c>
      <c r="R480" s="21" t="e">
        <f>COUNTIF($Q$7:Q480,Q480)&amp;Q480</f>
        <v>#N/A</v>
      </c>
      <c r="S480" s="44">
        <f>IFERROR(VLOOKUP(R480,Table1[[ct2]:[Số lượng]],13,0),0)</f>
        <v>0</v>
      </c>
      <c r="T480" s="45">
        <f>IFERROR(VLOOKUP(R480,Table1[[ct2]:[Giá]],14,0),Table014[[#This Row],[ĐƠN GIÁ]])</f>
        <v>0</v>
      </c>
      <c r="U480" s="45">
        <f t="shared" si="31"/>
        <v>0</v>
      </c>
      <c r="V480" s="32">
        <f t="shared" si="32"/>
        <v>0</v>
      </c>
      <c r="W480" s="45">
        <f>Table014[[#This Row],[THÀNH TIỀN FAST]]-Table014[[#This Row],[THÀNH TIỀN]]</f>
        <v>0</v>
      </c>
      <c r="X480" s="46" t="b">
        <f>Table014[[#This Row],[ĐG FAST]]=Table014[[#This Row],[ĐƠN GIÁ]]</f>
        <v>1</v>
      </c>
      <c r="Y480" s="47" t="b">
        <f>Table014[[#This Row],[THÀNH TIỀN FAST]]=Table014[[#This Row],[THÀNH TIỀN]]</f>
        <v>1</v>
      </c>
      <c r="Z480" s="48"/>
    </row>
    <row r="481" spans="1:26" x14ac:dyDescent="0.2">
      <c r="A481" s="50"/>
      <c r="B481" s="51"/>
      <c r="C481" s="50"/>
      <c r="D481" s="50"/>
      <c r="E481" s="50"/>
      <c r="F481" s="50"/>
      <c r="G481" s="50"/>
      <c r="H481" s="50"/>
      <c r="I481" s="50"/>
      <c r="J481" s="50"/>
      <c r="K481" s="52"/>
      <c r="L481" s="50"/>
      <c r="M481" s="53">
        <f t="shared" si="29"/>
        <v>0</v>
      </c>
      <c r="N481" s="21" t="e">
        <f>VLOOKUP(I481,'MÃ '!$A$2:$E$1048576,4,0)</f>
        <v>#N/A</v>
      </c>
      <c r="O481" s="21" t="e">
        <f>VLOOKUP(I481,'MÃ '!$A$2:$E$1048576,5,0)</f>
        <v>#N/A</v>
      </c>
      <c r="P481" s="21" t="str">
        <f t="shared" si="30"/>
        <v>TSG06</v>
      </c>
      <c r="Q481" s="21" t="e">
        <f>DAY(Table014[[#This Row],[NGÀY]])&amp;Table014[[#This Row],[TSG06]]&amp;Table014[[#This Row],[MÃ FAST]]</f>
        <v>#N/A</v>
      </c>
      <c r="R481" s="21" t="e">
        <f>COUNTIF($Q$7:Q481,Q481)&amp;Q481</f>
        <v>#N/A</v>
      </c>
      <c r="S481" s="44">
        <f>IFERROR(VLOOKUP(R481,Table1[[ct2]:[Số lượng]],13,0),0)</f>
        <v>0</v>
      </c>
      <c r="T481" s="45">
        <f>IFERROR(VLOOKUP(R481,Table1[[ct2]:[Giá]],14,0),Table014[[#This Row],[ĐƠN GIÁ]])</f>
        <v>0</v>
      </c>
      <c r="U481" s="45">
        <f t="shared" si="31"/>
        <v>0</v>
      </c>
      <c r="V481" s="32">
        <f t="shared" si="32"/>
        <v>0</v>
      </c>
      <c r="W481" s="45">
        <f>Table014[[#This Row],[THÀNH TIỀN FAST]]-Table014[[#This Row],[THÀNH TIỀN]]</f>
        <v>0</v>
      </c>
      <c r="X481" s="46" t="b">
        <f>Table014[[#This Row],[ĐG FAST]]=Table014[[#This Row],[ĐƠN GIÁ]]</f>
        <v>1</v>
      </c>
      <c r="Y481" s="47" t="b">
        <f>Table014[[#This Row],[THÀNH TIỀN FAST]]=Table014[[#This Row],[THÀNH TIỀN]]</f>
        <v>1</v>
      </c>
      <c r="Z481" s="48"/>
    </row>
    <row r="482" spans="1:26" x14ac:dyDescent="0.2">
      <c r="A482" s="50"/>
      <c r="B482" s="51"/>
      <c r="C482" s="50"/>
      <c r="D482" s="50"/>
      <c r="E482" s="50"/>
      <c r="F482" s="50"/>
      <c r="G482" s="50"/>
      <c r="H482" s="50"/>
      <c r="I482" s="50"/>
      <c r="J482" s="50"/>
      <c r="K482" s="52"/>
      <c r="L482" s="50"/>
      <c r="M482" s="53">
        <f t="shared" si="29"/>
        <v>0</v>
      </c>
      <c r="N482" s="21" t="e">
        <f>VLOOKUP(I482,'MÃ '!$A$2:$E$1048576,4,0)</f>
        <v>#N/A</v>
      </c>
      <c r="O482" s="21" t="e">
        <f>VLOOKUP(I482,'MÃ '!$A$2:$E$1048576,5,0)</f>
        <v>#N/A</v>
      </c>
      <c r="P482" s="21" t="str">
        <f t="shared" si="30"/>
        <v>TSG06</v>
      </c>
      <c r="Q482" s="21" t="e">
        <f>DAY(Table014[[#This Row],[NGÀY]])&amp;Table014[[#This Row],[TSG06]]&amp;Table014[[#This Row],[MÃ FAST]]</f>
        <v>#N/A</v>
      </c>
      <c r="R482" s="21" t="e">
        <f>COUNTIF($Q$7:Q482,Q482)&amp;Q482</f>
        <v>#N/A</v>
      </c>
      <c r="S482" s="44">
        <f>IFERROR(VLOOKUP(R482,Table1[[ct2]:[Số lượng]],13,0),0)</f>
        <v>0</v>
      </c>
      <c r="T482" s="45">
        <f>IFERROR(VLOOKUP(R482,Table1[[ct2]:[Giá]],14,0),Table014[[#This Row],[ĐƠN GIÁ]])</f>
        <v>0</v>
      </c>
      <c r="U482" s="45">
        <f t="shared" si="31"/>
        <v>0</v>
      </c>
      <c r="V482" s="32">
        <f t="shared" si="32"/>
        <v>0</v>
      </c>
      <c r="W482" s="45">
        <f>Table014[[#This Row],[THÀNH TIỀN FAST]]-Table014[[#This Row],[THÀNH TIỀN]]</f>
        <v>0</v>
      </c>
      <c r="X482" s="46" t="b">
        <f>Table014[[#This Row],[ĐG FAST]]=Table014[[#This Row],[ĐƠN GIÁ]]</f>
        <v>1</v>
      </c>
      <c r="Y482" s="47" t="b">
        <f>Table014[[#This Row],[THÀNH TIỀN FAST]]=Table014[[#This Row],[THÀNH TIỀN]]</f>
        <v>1</v>
      </c>
      <c r="Z482" s="48"/>
    </row>
    <row r="483" spans="1:26" x14ac:dyDescent="0.2">
      <c r="A483" s="50"/>
      <c r="B483" s="51"/>
      <c r="C483" s="50"/>
      <c r="D483" s="50"/>
      <c r="E483" s="50"/>
      <c r="F483" s="50"/>
      <c r="G483" s="50"/>
      <c r="H483" s="50"/>
      <c r="I483" s="50"/>
      <c r="J483" s="50"/>
      <c r="K483" s="52"/>
      <c r="L483" s="50"/>
      <c r="M483" s="53">
        <f t="shared" si="29"/>
        <v>0</v>
      </c>
      <c r="N483" s="21" t="e">
        <f>VLOOKUP(I483,'MÃ '!$A$2:$E$1048576,4,0)</f>
        <v>#N/A</v>
      </c>
      <c r="O483" s="21" t="e">
        <f>VLOOKUP(I483,'MÃ '!$A$2:$E$1048576,5,0)</f>
        <v>#N/A</v>
      </c>
      <c r="P483" s="21" t="str">
        <f t="shared" si="30"/>
        <v>TSG06</v>
      </c>
      <c r="Q483" s="21" t="e">
        <f>DAY(Table014[[#This Row],[NGÀY]])&amp;Table014[[#This Row],[TSG06]]&amp;Table014[[#This Row],[MÃ FAST]]</f>
        <v>#N/A</v>
      </c>
      <c r="R483" s="21" t="e">
        <f>COUNTIF($Q$7:Q483,Q483)&amp;Q483</f>
        <v>#N/A</v>
      </c>
      <c r="S483" s="44">
        <f>IFERROR(VLOOKUP(R483,Table1[[ct2]:[Số lượng]],13,0),0)</f>
        <v>0</v>
      </c>
      <c r="T483" s="45">
        <f>IFERROR(VLOOKUP(R483,Table1[[ct2]:[Giá]],14,0),Table014[[#This Row],[ĐƠN GIÁ]])</f>
        <v>0</v>
      </c>
      <c r="U483" s="45">
        <f t="shared" si="31"/>
        <v>0</v>
      </c>
      <c r="V483" s="32">
        <f t="shared" si="32"/>
        <v>0</v>
      </c>
      <c r="W483" s="45">
        <f>Table014[[#This Row],[THÀNH TIỀN FAST]]-Table014[[#This Row],[THÀNH TIỀN]]</f>
        <v>0</v>
      </c>
      <c r="X483" s="46" t="b">
        <f>Table014[[#This Row],[ĐG FAST]]=Table014[[#This Row],[ĐƠN GIÁ]]</f>
        <v>1</v>
      </c>
      <c r="Y483" s="47" t="b">
        <f>Table014[[#This Row],[THÀNH TIỀN FAST]]=Table014[[#This Row],[THÀNH TIỀN]]</f>
        <v>1</v>
      </c>
      <c r="Z483" s="48"/>
    </row>
    <row r="484" spans="1:26" x14ac:dyDescent="0.2">
      <c r="A484" s="50"/>
      <c r="B484" s="51"/>
      <c r="C484" s="50"/>
      <c r="D484" s="50"/>
      <c r="E484" s="50"/>
      <c r="F484" s="50"/>
      <c r="G484" s="50"/>
      <c r="H484" s="50"/>
      <c r="I484" s="50"/>
      <c r="J484" s="50"/>
      <c r="K484" s="52"/>
      <c r="L484" s="50"/>
      <c r="M484" s="53">
        <f t="shared" si="29"/>
        <v>0</v>
      </c>
      <c r="N484" s="21" t="e">
        <f>VLOOKUP(I484,'MÃ '!$A$2:$E$1048576,4,0)</f>
        <v>#N/A</v>
      </c>
      <c r="O484" s="21" t="e">
        <f>VLOOKUP(I484,'MÃ '!$A$2:$E$1048576,5,0)</f>
        <v>#N/A</v>
      </c>
      <c r="P484" s="21" t="str">
        <f t="shared" si="30"/>
        <v>TSG06</v>
      </c>
      <c r="Q484" s="21" t="e">
        <f>DAY(Table014[[#This Row],[NGÀY]])&amp;Table014[[#This Row],[TSG06]]&amp;Table014[[#This Row],[MÃ FAST]]</f>
        <v>#N/A</v>
      </c>
      <c r="R484" s="21" t="e">
        <f>COUNTIF($Q$7:Q484,Q484)&amp;Q484</f>
        <v>#N/A</v>
      </c>
      <c r="S484" s="44">
        <f>IFERROR(VLOOKUP(R484,Table1[[ct2]:[Số lượng]],13,0),0)</f>
        <v>0</v>
      </c>
      <c r="T484" s="45">
        <f>IFERROR(VLOOKUP(R484,Table1[[ct2]:[Giá]],14,0),Table014[[#This Row],[ĐƠN GIÁ]])</f>
        <v>0</v>
      </c>
      <c r="U484" s="45">
        <f t="shared" si="31"/>
        <v>0</v>
      </c>
      <c r="V484" s="32">
        <f t="shared" si="32"/>
        <v>0</v>
      </c>
      <c r="W484" s="45">
        <f>Table014[[#This Row],[THÀNH TIỀN FAST]]-Table014[[#This Row],[THÀNH TIỀN]]</f>
        <v>0</v>
      </c>
      <c r="X484" s="46" t="b">
        <f>Table014[[#This Row],[ĐG FAST]]=Table014[[#This Row],[ĐƠN GIÁ]]</f>
        <v>1</v>
      </c>
      <c r="Y484" s="47" t="b">
        <f>Table014[[#This Row],[THÀNH TIỀN FAST]]=Table014[[#This Row],[THÀNH TIỀN]]</f>
        <v>1</v>
      </c>
      <c r="Z484" s="48"/>
    </row>
    <row r="485" spans="1:26" x14ac:dyDescent="0.2">
      <c r="A485" s="50"/>
      <c r="B485" s="51"/>
      <c r="C485" s="50"/>
      <c r="D485" s="50"/>
      <c r="E485" s="50"/>
      <c r="F485" s="50"/>
      <c r="G485" s="50"/>
      <c r="H485" s="50"/>
      <c r="I485" s="50"/>
      <c r="J485" s="50"/>
      <c r="K485" s="52"/>
      <c r="L485" s="50"/>
      <c r="M485" s="53">
        <f t="shared" si="29"/>
        <v>0</v>
      </c>
      <c r="N485" s="21" t="e">
        <f>VLOOKUP(I485,'MÃ '!$A$2:$E$1048576,4,0)</f>
        <v>#N/A</v>
      </c>
      <c r="O485" s="21" t="e">
        <f>VLOOKUP(I485,'MÃ '!$A$2:$E$1048576,5,0)</f>
        <v>#N/A</v>
      </c>
      <c r="P485" s="21" t="str">
        <f t="shared" si="30"/>
        <v>TSG06</v>
      </c>
      <c r="Q485" s="21" t="e">
        <f>DAY(Table014[[#This Row],[NGÀY]])&amp;Table014[[#This Row],[TSG06]]&amp;Table014[[#This Row],[MÃ FAST]]</f>
        <v>#N/A</v>
      </c>
      <c r="R485" s="21" t="e">
        <f>COUNTIF($Q$7:Q485,Q485)&amp;Q485</f>
        <v>#N/A</v>
      </c>
      <c r="S485" s="44">
        <f>IFERROR(VLOOKUP(R485,Table1[[ct2]:[Số lượng]],13,0),0)</f>
        <v>0</v>
      </c>
      <c r="T485" s="45">
        <f>IFERROR(VLOOKUP(R485,Table1[[ct2]:[Giá]],14,0),Table014[[#This Row],[ĐƠN GIÁ]])</f>
        <v>0</v>
      </c>
      <c r="U485" s="45">
        <f t="shared" si="31"/>
        <v>0</v>
      </c>
      <c r="V485" s="32">
        <f t="shared" si="32"/>
        <v>0</v>
      </c>
      <c r="W485" s="45">
        <f>Table014[[#This Row],[THÀNH TIỀN FAST]]-Table014[[#This Row],[THÀNH TIỀN]]</f>
        <v>0</v>
      </c>
      <c r="X485" s="46" t="b">
        <f>Table014[[#This Row],[ĐG FAST]]=Table014[[#This Row],[ĐƠN GIÁ]]</f>
        <v>1</v>
      </c>
      <c r="Y485" s="47" t="b">
        <f>Table014[[#This Row],[THÀNH TIỀN FAST]]=Table014[[#This Row],[THÀNH TIỀN]]</f>
        <v>1</v>
      </c>
      <c r="Z485" s="48"/>
    </row>
    <row r="486" spans="1:26" x14ac:dyDescent="0.2">
      <c r="A486" s="50"/>
      <c r="B486" s="51"/>
      <c r="C486" s="50"/>
      <c r="D486" s="50"/>
      <c r="E486" s="50"/>
      <c r="F486" s="50"/>
      <c r="G486" s="50"/>
      <c r="H486" s="50"/>
      <c r="I486" s="50"/>
      <c r="J486" s="50"/>
      <c r="K486" s="52"/>
      <c r="L486" s="50"/>
      <c r="M486" s="53">
        <f t="shared" si="29"/>
        <v>0</v>
      </c>
      <c r="N486" s="21" t="e">
        <f>VLOOKUP(I486,'MÃ '!$A$2:$E$1048576,4,0)</f>
        <v>#N/A</v>
      </c>
      <c r="O486" s="21" t="e">
        <f>VLOOKUP(I486,'MÃ '!$A$2:$E$1048576,5,0)</f>
        <v>#N/A</v>
      </c>
      <c r="P486" s="21" t="str">
        <f t="shared" si="30"/>
        <v>TSG06</v>
      </c>
      <c r="Q486" s="21" t="e">
        <f>DAY(Table014[[#This Row],[NGÀY]])&amp;Table014[[#This Row],[TSG06]]&amp;Table014[[#This Row],[MÃ FAST]]</f>
        <v>#N/A</v>
      </c>
      <c r="R486" s="21" t="e">
        <f>COUNTIF($Q$7:Q486,Q486)&amp;Q486</f>
        <v>#N/A</v>
      </c>
      <c r="S486" s="44">
        <f>IFERROR(VLOOKUP(R486,Table1[[ct2]:[Số lượng]],13,0),0)</f>
        <v>0</v>
      </c>
      <c r="T486" s="45">
        <f>IFERROR(VLOOKUP(R486,Table1[[ct2]:[Giá]],14,0),Table014[[#This Row],[ĐƠN GIÁ]])</f>
        <v>0</v>
      </c>
      <c r="U486" s="45">
        <f t="shared" si="31"/>
        <v>0</v>
      </c>
      <c r="V486" s="32">
        <f t="shared" si="32"/>
        <v>0</v>
      </c>
      <c r="W486" s="45">
        <f>Table014[[#This Row],[THÀNH TIỀN FAST]]-Table014[[#This Row],[THÀNH TIỀN]]</f>
        <v>0</v>
      </c>
      <c r="X486" s="46" t="b">
        <f>Table014[[#This Row],[ĐG FAST]]=Table014[[#This Row],[ĐƠN GIÁ]]</f>
        <v>1</v>
      </c>
      <c r="Y486" s="47" t="b">
        <f>Table014[[#This Row],[THÀNH TIỀN FAST]]=Table014[[#This Row],[THÀNH TIỀN]]</f>
        <v>1</v>
      </c>
      <c r="Z486" s="48"/>
    </row>
    <row r="487" spans="1:26" x14ac:dyDescent="0.2">
      <c r="A487" s="50"/>
      <c r="B487" s="51"/>
      <c r="C487" s="50"/>
      <c r="D487" s="50"/>
      <c r="E487" s="50"/>
      <c r="F487" s="50"/>
      <c r="G487" s="50"/>
      <c r="H487" s="50"/>
      <c r="I487" s="50"/>
      <c r="J487" s="50"/>
      <c r="K487" s="52"/>
      <c r="L487" s="50"/>
      <c r="M487" s="53">
        <f t="shared" si="29"/>
        <v>0</v>
      </c>
      <c r="N487" s="21" t="e">
        <f>VLOOKUP(I487,'MÃ '!$A$2:$E$1048576,4,0)</f>
        <v>#N/A</v>
      </c>
      <c r="O487" s="21" t="e">
        <f>VLOOKUP(I487,'MÃ '!$A$2:$E$1048576,5,0)</f>
        <v>#N/A</v>
      </c>
      <c r="P487" s="21" t="str">
        <f t="shared" si="30"/>
        <v>TSG06</v>
      </c>
      <c r="Q487" s="21" t="e">
        <f>DAY(Table014[[#This Row],[NGÀY]])&amp;Table014[[#This Row],[TSG06]]&amp;Table014[[#This Row],[MÃ FAST]]</f>
        <v>#N/A</v>
      </c>
      <c r="R487" s="21" t="e">
        <f>COUNTIF($Q$7:Q487,Q487)&amp;Q487</f>
        <v>#N/A</v>
      </c>
      <c r="S487" s="44">
        <f>IFERROR(VLOOKUP(R487,Table1[[ct2]:[Số lượng]],13,0),0)</f>
        <v>0</v>
      </c>
      <c r="T487" s="45">
        <f>IFERROR(VLOOKUP(R487,Table1[[ct2]:[Giá]],14,0),Table014[[#This Row],[ĐƠN GIÁ]])</f>
        <v>0</v>
      </c>
      <c r="U487" s="45">
        <f t="shared" si="31"/>
        <v>0</v>
      </c>
      <c r="V487" s="32">
        <f t="shared" si="32"/>
        <v>0</v>
      </c>
      <c r="W487" s="45">
        <f>Table014[[#This Row],[THÀNH TIỀN FAST]]-Table014[[#This Row],[THÀNH TIỀN]]</f>
        <v>0</v>
      </c>
      <c r="X487" s="46" t="b">
        <f>Table014[[#This Row],[ĐG FAST]]=Table014[[#This Row],[ĐƠN GIÁ]]</f>
        <v>1</v>
      </c>
      <c r="Y487" s="47" t="b">
        <f>Table014[[#This Row],[THÀNH TIỀN FAST]]=Table014[[#This Row],[THÀNH TIỀN]]</f>
        <v>1</v>
      </c>
      <c r="Z487" s="48"/>
    </row>
    <row r="488" spans="1:26" x14ac:dyDescent="0.2">
      <c r="A488" s="50"/>
      <c r="B488" s="51"/>
      <c r="C488" s="50"/>
      <c r="D488" s="50"/>
      <c r="E488" s="50"/>
      <c r="F488" s="50"/>
      <c r="G488" s="50"/>
      <c r="H488" s="50"/>
      <c r="I488" s="50"/>
      <c r="J488" s="50"/>
      <c r="K488" s="52"/>
      <c r="L488" s="50"/>
      <c r="M488" s="53">
        <f t="shared" si="29"/>
        <v>0</v>
      </c>
      <c r="N488" s="21" t="e">
        <f>VLOOKUP(I488,'MÃ '!$A$2:$E$1048576,4,0)</f>
        <v>#N/A</v>
      </c>
      <c r="O488" s="21" t="e">
        <f>VLOOKUP(I488,'MÃ '!$A$2:$E$1048576,5,0)</f>
        <v>#N/A</v>
      </c>
      <c r="P488" s="21" t="str">
        <f t="shared" si="30"/>
        <v>TSG06</v>
      </c>
      <c r="Q488" s="21" t="e">
        <f>DAY(Table014[[#This Row],[NGÀY]])&amp;Table014[[#This Row],[TSG06]]&amp;Table014[[#This Row],[MÃ FAST]]</f>
        <v>#N/A</v>
      </c>
      <c r="R488" s="21" t="e">
        <f>COUNTIF($Q$7:Q488,Q488)&amp;Q488</f>
        <v>#N/A</v>
      </c>
      <c r="S488" s="44">
        <f>IFERROR(VLOOKUP(R488,Table1[[ct2]:[Số lượng]],13,0),0)</f>
        <v>0</v>
      </c>
      <c r="T488" s="45">
        <f>IFERROR(VLOOKUP(R488,Table1[[ct2]:[Giá]],14,0),Table014[[#This Row],[ĐƠN GIÁ]])</f>
        <v>0</v>
      </c>
      <c r="U488" s="45">
        <f t="shared" si="31"/>
        <v>0</v>
      </c>
      <c r="V488" s="32">
        <f t="shared" si="32"/>
        <v>0</v>
      </c>
      <c r="W488" s="45">
        <f>Table014[[#This Row],[THÀNH TIỀN FAST]]-Table014[[#This Row],[THÀNH TIỀN]]</f>
        <v>0</v>
      </c>
      <c r="X488" s="46" t="b">
        <f>Table014[[#This Row],[ĐG FAST]]=Table014[[#This Row],[ĐƠN GIÁ]]</f>
        <v>1</v>
      </c>
      <c r="Y488" s="47" t="b">
        <f>Table014[[#This Row],[THÀNH TIỀN FAST]]=Table014[[#This Row],[THÀNH TIỀN]]</f>
        <v>1</v>
      </c>
      <c r="Z488" s="48"/>
    </row>
    <row r="489" spans="1:26" x14ac:dyDescent="0.2">
      <c r="A489" s="50"/>
      <c r="B489" s="51"/>
      <c r="C489" s="50"/>
      <c r="D489" s="50"/>
      <c r="E489" s="50"/>
      <c r="F489" s="50"/>
      <c r="G489" s="50"/>
      <c r="H489" s="50"/>
      <c r="I489" s="50"/>
      <c r="J489" s="50"/>
      <c r="K489" s="52"/>
      <c r="L489" s="50"/>
      <c r="M489" s="53">
        <f t="shared" si="29"/>
        <v>0</v>
      </c>
      <c r="N489" s="21" t="e">
        <f>VLOOKUP(I489,'MÃ '!$A$2:$E$1048576,4,0)</f>
        <v>#N/A</v>
      </c>
      <c r="O489" s="21" t="e">
        <f>VLOOKUP(I489,'MÃ '!$A$2:$E$1048576,5,0)</f>
        <v>#N/A</v>
      </c>
      <c r="P489" s="21" t="str">
        <f t="shared" si="30"/>
        <v>TSG06</v>
      </c>
      <c r="Q489" s="21" t="e">
        <f>DAY(Table014[[#This Row],[NGÀY]])&amp;Table014[[#This Row],[TSG06]]&amp;Table014[[#This Row],[MÃ FAST]]</f>
        <v>#N/A</v>
      </c>
      <c r="R489" s="21" t="e">
        <f>COUNTIF($Q$7:Q489,Q489)&amp;Q489</f>
        <v>#N/A</v>
      </c>
      <c r="S489" s="44">
        <f>IFERROR(VLOOKUP(R489,Table1[[ct2]:[Số lượng]],13,0),0)</f>
        <v>0</v>
      </c>
      <c r="T489" s="45">
        <f>IFERROR(VLOOKUP(R489,Table1[[ct2]:[Giá]],14,0),Table014[[#This Row],[ĐƠN GIÁ]])</f>
        <v>0</v>
      </c>
      <c r="U489" s="45">
        <f t="shared" si="31"/>
        <v>0</v>
      </c>
      <c r="V489" s="32">
        <f t="shared" si="32"/>
        <v>0</v>
      </c>
      <c r="W489" s="45">
        <f>Table014[[#This Row],[THÀNH TIỀN FAST]]-Table014[[#This Row],[THÀNH TIỀN]]</f>
        <v>0</v>
      </c>
      <c r="X489" s="46" t="b">
        <f>Table014[[#This Row],[ĐG FAST]]=Table014[[#This Row],[ĐƠN GIÁ]]</f>
        <v>1</v>
      </c>
      <c r="Y489" s="47" t="b">
        <f>Table014[[#This Row],[THÀNH TIỀN FAST]]=Table014[[#This Row],[THÀNH TIỀN]]</f>
        <v>1</v>
      </c>
      <c r="Z489" s="48"/>
    </row>
    <row r="490" spans="1:26" x14ac:dyDescent="0.2">
      <c r="A490" s="50"/>
      <c r="B490" s="51"/>
      <c r="C490" s="50"/>
      <c r="D490" s="50"/>
      <c r="E490" s="50"/>
      <c r="F490" s="50"/>
      <c r="G490" s="50"/>
      <c r="H490" s="50"/>
      <c r="I490" s="50"/>
      <c r="J490" s="50"/>
      <c r="K490" s="52"/>
      <c r="L490" s="50"/>
      <c r="M490" s="53">
        <f t="shared" si="29"/>
        <v>0</v>
      </c>
      <c r="N490" s="21" t="e">
        <f>VLOOKUP(I490,'MÃ '!$A$2:$E$1048576,4,0)</f>
        <v>#N/A</v>
      </c>
      <c r="O490" s="21" t="e">
        <f>VLOOKUP(I490,'MÃ '!$A$2:$E$1048576,5,0)</f>
        <v>#N/A</v>
      </c>
      <c r="P490" s="21" t="str">
        <f t="shared" si="30"/>
        <v>TSG06</v>
      </c>
      <c r="Q490" s="21" t="e">
        <f>DAY(Table014[[#This Row],[NGÀY]])&amp;Table014[[#This Row],[TSG06]]&amp;Table014[[#This Row],[MÃ FAST]]</f>
        <v>#N/A</v>
      </c>
      <c r="R490" s="21" t="e">
        <f>COUNTIF($Q$7:Q490,Q490)&amp;Q490</f>
        <v>#N/A</v>
      </c>
      <c r="S490" s="44">
        <f>IFERROR(VLOOKUP(R490,Table1[[ct2]:[Số lượng]],13,0),0)</f>
        <v>0</v>
      </c>
      <c r="T490" s="45">
        <f>IFERROR(VLOOKUP(R490,Table1[[ct2]:[Giá]],14,0),Table014[[#This Row],[ĐƠN GIÁ]])</f>
        <v>0</v>
      </c>
      <c r="U490" s="45">
        <f t="shared" si="31"/>
        <v>0</v>
      </c>
      <c r="V490" s="32">
        <f t="shared" si="32"/>
        <v>0</v>
      </c>
      <c r="W490" s="45">
        <f>Table014[[#This Row],[THÀNH TIỀN FAST]]-Table014[[#This Row],[THÀNH TIỀN]]</f>
        <v>0</v>
      </c>
      <c r="X490" s="46" t="b">
        <f>Table014[[#This Row],[ĐG FAST]]=Table014[[#This Row],[ĐƠN GIÁ]]</f>
        <v>1</v>
      </c>
      <c r="Y490" s="47" t="b">
        <f>Table014[[#This Row],[THÀNH TIỀN FAST]]=Table014[[#This Row],[THÀNH TIỀN]]</f>
        <v>1</v>
      </c>
      <c r="Z490" s="48"/>
    </row>
    <row r="491" spans="1:26" x14ac:dyDescent="0.2">
      <c r="A491" s="50"/>
      <c r="B491" s="51"/>
      <c r="C491" s="50"/>
      <c r="D491" s="50"/>
      <c r="E491" s="50"/>
      <c r="F491" s="50"/>
      <c r="G491" s="50"/>
      <c r="H491" s="50"/>
      <c r="I491" s="50"/>
      <c r="J491" s="50"/>
      <c r="K491" s="52"/>
      <c r="L491" s="50"/>
      <c r="M491" s="53">
        <f t="shared" si="29"/>
        <v>0</v>
      </c>
      <c r="N491" s="21" t="e">
        <f>VLOOKUP(I491,'MÃ '!$A$2:$E$1048576,4,0)</f>
        <v>#N/A</v>
      </c>
      <c r="O491" s="21" t="e">
        <f>VLOOKUP(I491,'MÃ '!$A$2:$E$1048576,5,0)</f>
        <v>#N/A</v>
      </c>
      <c r="P491" s="21" t="str">
        <f t="shared" si="30"/>
        <v>TSG06</v>
      </c>
      <c r="Q491" s="21" t="e">
        <f>DAY(Table014[[#This Row],[NGÀY]])&amp;Table014[[#This Row],[TSG06]]&amp;Table014[[#This Row],[MÃ FAST]]</f>
        <v>#N/A</v>
      </c>
      <c r="R491" s="21" t="e">
        <f>COUNTIF($Q$7:Q491,Q491)&amp;Q491</f>
        <v>#N/A</v>
      </c>
      <c r="S491" s="44">
        <f>IFERROR(VLOOKUP(R491,Table1[[ct2]:[Số lượng]],13,0),0)</f>
        <v>0</v>
      </c>
      <c r="T491" s="45">
        <f>IFERROR(VLOOKUP(R491,Table1[[ct2]:[Giá]],14,0),Table014[[#This Row],[ĐƠN GIÁ]])</f>
        <v>0</v>
      </c>
      <c r="U491" s="45">
        <f t="shared" si="31"/>
        <v>0</v>
      </c>
      <c r="V491" s="32">
        <f t="shared" si="32"/>
        <v>0</v>
      </c>
      <c r="W491" s="45">
        <f>Table014[[#This Row],[THÀNH TIỀN FAST]]-Table014[[#This Row],[THÀNH TIỀN]]</f>
        <v>0</v>
      </c>
      <c r="X491" s="46" t="b">
        <f>Table014[[#This Row],[ĐG FAST]]=Table014[[#This Row],[ĐƠN GIÁ]]</f>
        <v>1</v>
      </c>
      <c r="Y491" s="47" t="b">
        <f>Table014[[#This Row],[THÀNH TIỀN FAST]]=Table014[[#This Row],[THÀNH TIỀN]]</f>
        <v>1</v>
      </c>
      <c r="Z491" s="48"/>
    </row>
    <row r="492" spans="1:26" x14ac:dyDescent="0.2">
      <c r="A492" s="50"/>
      <c r="B492" s="51"/>
      <c r="C492" s="50"/>
      <c r="D492" s="50"/>
      <c r="E492" s="50"/>
      <c r="F492" s="50"/>
      <c r="G492" s="50"/>
      <c r="H492" s="50"/>
      <c r="I492" s="50"/>
      <c r="J492" s="50"/>
      <c r="K492" s="52"/>
      <c r="L492" s="50"/>
      <c r="M492" s="53">
        <f t="shared" si="29"/>
        <v>0</v>
      </c>
      <c r="N492" s="21" t="e">
        <f>VLOOKUP(I492,'MÃ '!$A$2:$E$1048576,4,0)</f>
        <v>#N/A</v>
      </c>
      <c r="O492" s="21" t="e">
        <f>VLOOKUP(I492,'MÃ '!$A$2:$E$1048576,5,0)</f>
        <v>#N/A</v>
      </c>
      <c r="P492" s="21" t="str">
        <f t="shared" si="30"/>
        <v>TSG06</v>
      </c>
      <c r="Q492" s="21" t="e">
        <f>DAY(Table014[[#This Row],[NGÀY]])&amp;Table014[[#This Row],[TSG06]]&amp;Table014[[#This Row],[MÃ FAST]]</f>
        <v>#N/A</v>
      </c>
      <c r="R492" s="21" t="e">
        <f>COUNTIF($Q$7:Q492,Q492)&amp;Q492</f>
        <v>#N/A</v>
      </c>
      <c r="S492" s="44">
        <f>IFERROR(VLOOKUP(R492,Table1[[ct2]:[Số lượng]],13,0),0)</f>
        <v>0</v>
      </c>
      <c r="T492" s="45">
        <f>IFERROR(VLOOKUP(R492,Table1[[ct2]:[Giá]],14,0),Table014[[#This Row],[ĐƠN GIÁ]])</f>
        <v>0</v>
      </c>
      <c r="U492" s="45">
        <f t="shared" si="31"/>
        <v>0</v>
      </c>
      <c r="V492" s="32">
        <f t="shared" si="32"/>
        <v>0</v>
      </c>
      <c r="W492" s="45">
        <f>Table014[[#This Row],[THÀNH TIỀN FAST]]-Table014[[#This Row],[THÀNH TIỀN]]</f>
        <v>0</v>
      </c>
      <c r="X492" s="46" t="b">
        <f>Table014[[#This Row],[ĐG FAST]]=Table014[[#This Row],[ĐƠN GIÁ]]</f>
        <v>1</v>
      </c>
      <c r="Y492" s="47" t="b">
        <f>Table014[[#This Row],[THÀNH TIỀN FAST]]=Table014[[#This Row],[THÀNH TIỀN]]</f>
        <v>1</v>
      </c>
      <c r="Z492" s="48"/>
    </row>
    <row r="493" spans="1:26" x14ac:dyDescent="0.2">
      <c r="A493" s="50"/>
      <c r="B493" s="51"/>
      <c r="C493" s="50"/>
      <c r="D493" s="50"/>
      <c r="E493" s="50"/>
      <c r="F493" s="50"/>
      <c r="G493" s="50"/>
      <c r="H493" s="50"/>
      <c r="I493" s="50"/>
      <c r="J493" s="50"/>
      <c r="K493" s="52"/>
      <c r="L493" s="50"/>
      <c r="M493" s="53">
        <f t="shared" si="29"/>
        <v>0</v>
      </c>
      <c r="N493" s="21" t="e">
        <f>VLOOKUP(I493,'MÃ '!$A$2:$E$1048576,4,0)</f>
        <v>#N/A</v>
      </c>
      <c r="O493" s="21" t="e">
        <f>VLOOKUP(I493,'MÃ '!$A$2:$E$1048576,5,0)</f>
        <v>#N/A</v>
      </c>
      <c r="P493" s="21" t="str">
        <f t="shared" si="30"/>
        <v>TSG06</v>
      </c>
      <c r="Q493" s="21" t="e">
        <f>DAY(Table014[[#This Row],[NGÀY]])&amp;Table014[[#This Row],[TSG06]]&amp;Table014[[#This Row],[MÃ FAST]]</f>
        <v>#N/A</v>
      </c>
      <c r="R493" s="21" t="e">
        <f>COUNTIF($Q$7:Q493,Q493)&amp;Q493</f>
        <v>#N/A</v>
      </c>
      <c r="S493" s="44">
        <f>IFERROR(VLOOKUP(R493,Table1[[ct2]:[Số lượng]],13,0),0)</f>
        <v>0</v>
      </c>
      <c r="T493" s="45">
        <f>IFERROR(VLOOKUP(R493,Table1[[ct2]:[Giá]],14,0),Table014[[#This Row],[ĐƠN GIÁ]])</f>
        <v>0</v>
      </c>
      <c r="U493" s="45">
        <f t="shared" si="31"/>
        <v>0</v>
      </c>
      <c r="V493" s="32">
        <f t="shared" si="32"/>
        <v>0</v>
      </c>
      <c r="W493" s="45">
        <f>Table014[[#This Row],[THÀNH TIỀN FAST]]-Table014[[#This Row],[THÀNH TIỀN]]</f>
        <v>0</v>
      </c>
      <c r="X493" s="46" t="b">
        <f>Table014[[#This Row],[ĐG FAST]]=Table014[[#This Row],[ĐƠN GIÁ]]</f>
        <v>1</v>
      </c>
      <c r="Y493" s="47" t="b">
        <f>Table014[[#This Row],[THÀNH TIỀN FAST]]=Table014[[#This Row],[THÀNH TIỀN]]</f>
        <v>1</v>
      </c>
      <c r="Z493" s="48"/>
    </row>
    <row r="494" spans="1:26" x14ac:dyDescent="0.2">
      <c r="A494" s="50"/>
      <c r="B494" s="51"/>
      <c r="C494" s="50"/>
      <c r="D494" s="50"/>
      <c r="E494" s="50"/>
      <c r="F494" s="50"/>
      <c r="G494" s="50"/>
      <c r="H494" s="50"/>
      <c r="I494" s="50"/>
      <c r="J494" s="50"/>
      <c r="K494" s="52"/>
      <c r="L494" s="50"/>
      <c r="M494" s="53">
        <f t="shared" si="29"/>
        <v>0</v>
      </c>
      <c r="N494" s="21" t="e">
        <f>VLOOKUP(I494,'MÃ '!$A$2:$E$1048576,4,0)</f>
        <v>#N/A</v>
      </c>
      <c r="O494" s="21" t="e">
        <f>VLOOKUP(I494,'MÃ '!$A$2:$E$1048576,5,0)</f>
        <v>#N/A</v>
      </c>
      <c r="P494" s="21" t="str">
        <f t="shared" si="30"/>
        <v>TSG06</v>
      </c>
      <c r="Q494" s="21" t="e">
        <f>DAY(Table014[[#This Row],[NGÀY]])&amp;Table014[[#This Row],[TSG06]]&amp;Table014[[#This Row],[MÃ FAST]]</f>
        <v>#N/A</v>
      </c>
      <c r="R494" s="21" t="e">
        <f>COUNTIF($Q$7:Q494,Q494)&amp;Q494</f>
        <v>#N/A</v>
      </c>
      <c r="S494" s="44">
        <f>IFERROR(VLOOKUP(R494,Table1[[ct2]:[Số lượng]],13,0),0)</f>
        <v>0</v>
      </c>
      <c r="T494" s="45">
        <f>IFERROR(VLOOKUP(R494,Table1[[ct2]:[Giá]],14,0),Table014[[#This Row],[ĐƠN GIÁ]])</f>
        <v>0</v>
      </c>
      <c r="U494" s="45">
        <f t="shared" si="31"/>
        <v>0</v>
      </c>
      <c r="V494" s="32">
        <f t="shared" si="32"/>
        <v>0</v>
      </c>
      <c r="W494" s="45">
        <f>Table014[[#This Row],[THÀNH TIỀN FAST]]-Table014[[#This Row],[THÀNH TIỀN]]</f>
        <v>0</v>
      </c>
      <c r="X494" s="46" t="b">
        <f>Table014[[#This Row],[ĐG FAST]]=Table014[[#This Row],[ĐƠN GIÁ]]</f>
        <v>1</v>
      </c>
      <c r="Y494" s="47" t="b">
        <f>Table014[[#This Row],[THÀNH TIỀN FAST]]=Table014[[#This Row],[THÀNH TIỀN]]</f>
        <v>1</v>
      </c>
      <c r="Z494" s="48"/>
    </row>
    <row r="495" spans="1:26" x14ac:dyDescent="0.2">
      <c r="A495" s="50"/>
      <c r="B495" s="51"/>
      <c r="C495" s="50"/>
      <c r="D495" s="50"/>
      <c r="E495" s="50"/>
      <c r="F495" s="50"/>
      <c r="G495" s="50"/>
      <c r="H495" s="50"/>
      <c r="I495" s="50"/>
      <c r="J495" s="50"/>
      <c r="K495" s="52"/>
      <c r="L495" s="50"/>
      <c r="M495" s="53">
        <f t="shared" si="29"/>
        <v>0</v>
      </c>
      <c r="N495" s="21" t="e">
        <f>VLOOKUP(I495,'MÃ '!$A$2:$E$1048576,4,0)</f>
        <v>#N/A</v>
      </c>
      <c r="O495" s="21" t="e">
        <f>VLOOKUP(I495,'MÃ '!$A$2:$E$1048576,5,0)</f>
        <v>#N/A</v>
      </c>
      <c r="P495" s="21" t="str">
        <f t="shared" si="30"/>
        <v>TSG06</v>
      </c>
      <c r="Q495" s="21" t="e">
        <f>DAY(Table014[[#This Row],[NGÀY]])&amp;Table014[[#This Row],[TSG06]]&amp;Table014[[#This Row],[MÃ FAST]]</f>
        <v>#N/A</v>
      </c>
      <c r="R495" s="21" t="e">
        <f>COUNTIF($Q$7:Q495,Q495)&amp;Q495</f>
        <v>#N/A</v>
      </c>
      <c r="S495" s="44">
        <f>IFERROR(VLOOKUP(R495,Table1[[ct2]:[Số lượng]],13,0),0)</f>
        <v>0</v>
      </c>
      <c r="T495" s="45">
        <f>IFERROR(VLOOKUP(R495,Table1[[ct2]:[Giá]],14,0),Table014[[#This Row],[ĐƠN GIÁ]])</f>
        <v>0</v>
      </c>
      <c r="U495" s="45">
        <f t="shared" si="31"/>
        <v>0</v>
      </c>
      <c r="V495" s="32">
        <f t="shared" si="32"/>
        <v>0</v>
      </c>
      <c r="W495" s="45">
        <f>Table014[[#This Row],[THÀNH TIỀN FAST]]-Table014[[#This Row],[THÀNH TIỀN]]</f>
        <v>0</v>
      </c>
      <c r="X495" s="46" t="b">
        <f>Table014[[#This Row],[ĐG FAST]]=Table014[[#This Row],[ĐƠN GIÁ]]</f>
        <v>1</v>
      </c>
      <c r="Y495" s="47" t="b">
        <f>Table014[[#This Row],[THÀNH TIỀN FAST]]=Table014[[#This Row],[THÀNH TIỀN]]</f>
        <v>1</v>
      </c>
      <c r="Z495" s="48"/>
    </row>
    <row r="496" spans="1:26" x14ac:dyDescent="0.2">
      <c r="A496" s="50"/>
      <c r="B496" s="51"/>
      <c r="C496" s="50"/>
      <c r="D496" s="50"/>
      <c r="E496" s="50"/>
      <c r="F496" s="50"/>
      <c r="G496" s="50"/>
      <c r="H496" s="50"/>
      <c r="I496" s="50"/>
      <c r="J496" s="50"/>
      <c r="K496" s="52"/>
      <c r="L496" s="50"/>
      <c r="M496" s="53">
        <f t="shared" si="29"/>
        <v>0</v>
      </c>
      <c r="N496" s="21" t="e">
        <f>VLOOKUP(I496,'MÃ '!$A$2:$E$1048576,4,0)</f>
        <v>#N/A</v>
      </c>
      <c r="O496" s="21" t="e">
        <f>VLOOKUP(I496,'MÃ '!$A$2:$E$1048576,5,0)</f>
        <v>#N/A</v>
      </c>
      <c r="P496" s="21" t="str">
        <f t="shared" si="30"/>
        <v>TSG06</v>
      </c>
      <c r="Q496" s="21" t="e">
        <f>DAY(Table014[[#This Row],[NGÀY]])&amp;Table014[[#This Row],[TSG06]]&amp;Table014[[#This Row],[MÃ FAST]]</f>
        <v>#N/A</v>
      </c>
      <c r="R496" s="21" t="e">
        <f>COUNTIF($Q$7:Q496,Q496)&amp;Q496</f>
        <v>#N/A</v>
      </c>
      <c r="S496" s="44">
        <f>IFERROR(VLOOKUP(R496,Table1[[ct2]:[Số lượng]],13,0),0)</f>
        <v>0</v>
      </c>
      <c r="T496" s="45">
        <f>IFERROR(VLOOKUP(R496,Table1[[ct2]:[Giá]],14,0),Table014[[#This Row],[ĐƠN GIÁ]])</f>
        <v>0</v>
      </c>
      <c r="U496" s="45">
        <f t="shared" si="31"/>
        <v>0</v>
      </c>
      <c r="V496" s="32">
        <f t="shared" si="32"/>
        <v>0</v>
      </c>
      <c r="W496" s="45">
        <f>Table014[[#This Row],[THÀNH TIỀN FAST]]-Table014[[#This Row],[THÀNH TIỀN]]</f>
        <v>0</v>
      </c>
      <c r="X496" s="46" t="b">
        <f>Table014[[#This Row],[ĐG FAST]]=Table014[[#This Row],[ĐƠN GIÁ]]</f>
        <v>1</v>
      </c>
      <c r="Y496" s="47" t="b">
        <f>Table014[[#This Row],[THÀNH TIỀN FAST]]=Table014[[#This Row],[THÀNH TIỀN]]</f>
        <v>1</v>
      </c>
      <c r="Z496" s="48"/>
    </row>
    <row r="497" spans="1:26" x14ac:dyDescent="0.2">
      <c r="A497" s="50"/>
      <c r="B497" s="51"/>
      <c r="C497" s="50"/>
      <c r="D497" s="50"/>
      <c r="E497" s="50"/>
      <c r="F497" s="50"/>
      <c r="G497" s="50"/>
      <c r="H497" s="50"/>
      <c r="I497" s="50"/>
      <c r="J497" s="50"/>
      <c r="K497" s="52"/>
      <c r="L497" s="50"/>
      <c r="M497" s="53">
        <f t="shared" si="29"/>
        <v>0</v>
      </c>
      <c r="N497" s="21" t="e">
        <f>VLOOKUP(I497,'MÃ '!$A$2:$E$1048576,4,0)</f>
        <v>#N/A</v>
      </c>
      <c r="O497" s="21" t="e">
        <f>VLOOKUP(I497,'MÃ '!$A$2:$E$1048576,5,0)</f>
        <v>#N/A</v>
      </c>
      <c r="P497" s="21" t="str">
        <f t="shared" si="30"/>
        <v>TSG06</v>
      </c>
      <c r="Q497" s="21" t="e">
        <f>DAY(Table014[[#This Row],[NGÀY]])&amp;Table014[[#This Row],[TSG06]]&amp;Table014[[#This Row],[MÃ FAST]]</f>
        <v>#N/A</v>
      </c>
      <c r="R497" s="21" t="e">
        <f>COUNTIF($Q$7:Q497,Q497)&amp;Q497</f>
        <v>#N/A</v>
      </c>
      <c r="S497" s="44">
        <f>IFERROR(VLOOKUP(R497,Table1[[ct2]:[Số lượng]],13,0),0)</f>
        <v>0</v>
      </c>
      <c r="T497" s="45">
        <f>IFERROR(VLOOKUP(R497,Table1[[ct2]:[Giá]],14,0),Table014[[#This Row],[ĐƠN GIÁ]])</f>
        <v>0</v>
      </c>
      <c r="U497" s="45">
        <f t="shared" si="31"/>
        <v>0</v>
      </c>
      <c r="V497" s="32">
        <f t="shared" si="32"/>
        <v>0</v>
      </c>
      <c r="W497" s="45">
        <f>Table014[[#This Row],[THÀNH TIỀN FAST]]-Table014[[#This Row],[THÀNH TIỀN]]</f>
        <v>0</v>
      </c>
      <c r="X497" s="46" t="b">
        <f>Table014[[#This Row],[ĐG FAST]]=Table014[[#This Row],[ĐƠN GIÁ]]</f>
        <v>1</v>
      </c>
      <c r="Y497" s="47" t="b">
        <f>Table014[[#This Row],[THÀNH TIỀN FAST]]=Table014[[#This Row],[THÀNH TIỀN]]</f>
        <v>1</v>
      </c>
      <c r="Z497" s="48"/>
    </row>
    <row r="498" spans="1:26" x14ac:dyDescent="0.2">
      <c r="A498" s="50"/>
      <c r="B498" s="51"/>
      <c r="C498" s="50"/>
      <c r="D498" s="50"/>
      <c r="E498" s="50"/>
      <c r="F498" s="50"/>
      <c r="G498" s="50"/>
      <c r="H498" s="50"/>
      <c r="I498" s="50"/>
      <c r="J498" s="50"/>
      <c r="K498" s="52"/>
      <c r="L498" s="50"/>
      <c r="M498" s="53">
        <f t="shared" si="29"/>
        <v>0</v>
      </c>
      <c r="N498" s="21" t="e">
        <f>VLOOKUP(I498,'MÃ '!$A$2:$E$1048576,4,0)</f>
        <v>#N/A</v>
      </c>
      <c r="O498" s="21" t="e">
        <f>VLOOKUP(I498,'MÃ '!$A$2:$E$1048576,5,0)</f>
        <v>#N/A</v>
      </c>
      <c r="P498" s="21" t="str">
        <f t="shared" si="30"/>
        <v>TSG06</v>
      </c>
      <c r="Q498" s="21" t="e">
        <f>DAY(Table014[[#This Row],[NGÀY]])&amp;Table014[[#This Row],[TSG06]]&amp;Table014[[#This Row],[MÃ FAST]]</f>
        <v>#N/A</v>
      </c>
      <c r="R498" s="21" t="e">
        <f>COUNTIF($Q$7:Q498,Q498)&amp;Q498</f>
        <v>#N/A</v>
      </c>
      <c r="S498" s="44">
        <f>IFERROR(VLOOKUP(R498,Table1[[ct2]:[Số lượng]],13,0),0)</f>
        <v>0</v>
      </c>
      <c r="T498" s="45">
        <f>IFERROR(VLOOKUP(R498,Table1[[ct2]:[Giá]],14,0),Table014[[#This Row],[ĐƠN GIÁ]])</f>
        <v>0</v>
      </c>
      <c r="U498" s="45">
        <f t="shared" si="31"/>
        <v>0</v>
      </c>
      <c r="V498" s="32">
        <f t="shared" si="32"/>
        <v>0</v>
      </c>
      <c r="W498" s="45">
        <f>Table014[[#This Row],[THÀNH TIỀN FAST]]-Table014[[#This Row],[THÀNH TIỀN]]</f>
        <v>0</v>
      </c>
      <c r="X498" s="46" t="b">
        <f>Table014[[#This Row],[ĐG FAST]]=Table014[[#This Row],[ĐƠN GIÁ]]</f>
        <v>1</v>
      </c>
      <c r="Y498" s="47" t="b">
        <f>Table014[[#This Row],[THÀNH TIỀN FAST]]=Table014[[#This Row],[THÀNH TIỀN]]</f>
        <v>1</v>
      </c>
      <c r="Z498" s="48"/>
    </row>
    <row r="499" spans="1:26" x14ac:dyDescent="0.2">
      <c r="A499" s="50"/>
      <c r="B499" s="51"/>
      <c r="C499" s="50"/>
      <c r="D499" s="50"/>
      <c r="E499" s="50"/>
      <c r="F499" s="50"/>
      <c r="G499" s="50"/>
      <c r="H499" s="50"/>
      <c r="I499" s="50"/>
      <c r="J499" s="50"/>
      <c r="K499" s="52"/>
      <c r="L499" s="50"/>
      <c r="M499" s="53">
        <f t="shared" si="29"/>
        <v>0</v>
      </c>
      <c r="N499" s="21" t="e">
        <f>VLOOKUP(I499,'MÃ '!$A$2:$E$1048576,4,0)</f>
        <v>#N/A</v>
      </c>
      <c r="O499" s="21" t="e">
        <f>VLOOKUP(I499,'MÃ '!$A$2:$E$1048576,5,0)</f>
        <v>#N/A</v>
      </c>
      <c r="P499" s="21" t="str">
        <f t="shared" si="30"/>
        <v>TSG06</v>
      </c>
      <c r="Q499" s="21" t="e">
        <f>DAY(Table014[[#This Row],[NGÀY]])&amp;Table014[[#This Row],[TSG06]]&amp;Table014[[#This Row],[MÃ FAST]]</f>
        <v>#N/A</v>
      </c>
      <c r="R499" s="21" t="e">
        <f>COUNTIF($Q$7:Q499,Q499)&amp;Q499</f>
        <v>#N/A</v>
      </c>
      <c r="S499" s="44">
        <f>IFERROR(VLOOKUP(R499,Table1[[ct2]:[Số lượng]],13,0),0)</f>
        <v>0</v>
      </c>
      <c r="T499" s="45">
        <f>IFERROR(VLOOKUP(R499,Table1[[ct2]:[Giá]],14,0),Table014[[#This Row],[ĐƠN GIÁ]])</f>
        <v>0</v>
      </c>
      <c r="U499" s="45">
        <f t="shared" si="31"/>
        <v>0</v>
      </c>
      <c r="V499" s="32">
        <f t="shared" si="32"/>
        <v>0</v>
      </c>
      <c r="W499" s="45">
        <f>Table014[[#This Row],[THÀNH TIỀN FAST]]-Table014[[#This Row],[THÀNH TIỀN]]</f>
        <v>0</v>
      </c>
      <c r="X499" s="46" t="b">
        <f>Table014[[#This Row],[ĐG FAST]]=Table014[[#This Row],[ĐƠN GIÁ]]</f>
        <v>1</v>
      </c>
      <c r="Y499" s="47" t="b">
        <f>Table014[[#This Row],[THÀNH TIỀN FAST]]=Table014[[#This Row],[THÀNH TIỀN]]</f>
        <v>1</v>
      </c>
      <c r="Z499" s="48"/>
    </row>
    <row r="500" spans="1:26" x14ac:dyDescent="0.2">
      <c r="A500" s="50"/>
      <c r="B500" s="51"/>
      <c r="C500" s="50"/>
      <c r="D500" s="50"/>
      <c r="E500" s="50"/>
      <c r="F500" s="50"/>
      <c r="G500" s="50"/>
      <c r="H500" s="50"/>
      <c r="I500" s="50"/>
      <c r="J500" s="50"/>
      <c r="K500" s="52"/>
      <c r="L500" s="50"/>
      <c r="M500" s="53">
        <f t="shared" si="29"/>
        <v>0</v>
      </c>
      <c r="N500" s="21" t="e">
        <f>VLOOKUP(I500,'MÃ '!$A$2:$E$1048576,4,0)</f>
        <v>#N/A</v>
      </c>
      <c r="O500" s="21" t="e">
        <f>VLOOKUP(I500,'MÃ '!$A$2:$E$1048576,5,0)</f>
        <v>#N/A</v>
      </c>
      <c r="P500" s="21" t="str">
        <f t="shared" si="30"/>
        <v>TSG06</v>
      </c>
      <c r="Q500" s="21" t="e">
        <f>DAY(Table014[[#This Row],[NGÀY]])&amp;Table014[[#This Row],[TSG06]]&amp;Table014[[#This Row],[MÃ FAST]]</f>
        <v>#N/A</v>
      </c>
      <c r="R500" s="21" t="e">
        <f>COUNTIF($Q$7:Q500,Q500)&amp;Q500</f>
        <v>#N/A</v>
      </c>
      <c r="S500" s="44">
        <f>IFERROR(VLOOKUP(R500,Table1[[ct2]:[Số lượng]],13,0),0)</f>
        <v>0</v>
      </c>
      <c r="T500" s="45">
        <f>IFERROR(VLOOKUP(R500,Table1[[ct2]:[Giá]],14,0),Table014[[#This Row],[ĐƠN GIÁ]])</f>
        <v>0</v>
      </c>
      <c r="U500" s="45">
        <f t="shared" si="31"/>
        <v>0</v>
      </c>
      <c r="V500" s="32">
        <f t="shared" si="32"/>
        <v>0</v>
      </c>
      <c r="W500" s="45">
        <f>Table014[[#This Row],[THÀNH TIỀN FAST]]-Table014[[#This Row],[THÀNH TIỀN]]</f>
        <v>0</v>
      </c>
      <c r="X500" s="46" t="b">
        <f>Table014[[#This Row],[ĐG FAST]]=Table014[[#This Row],[ĐƠN GIÁ]]</f>
        <v>1</v>
      </c>
      <c r="Y500" s="47" t="b">
        <f>Table014[[#This Row],[THÀNH TIỀN FAST]]=Table014[[#This Row],[THÀNH TIỀN]]</f>
        <v>1</v>
      </c>
      <c r="Z500" s="48"/>
    </row>
    <row r="501" spans="1:26" x14ac:dyDescent="0.2">
      <c r="A501" s="50"/>
      <c r="B501" s="51"/>
      <c r="C501" s="50"/>
      <c r="D501" s="50"/>
      <c r="E501" s="50"/>
      <c r="F501" s="50"/>
      <c r="G501" s="50"/>
      <c r="H501" s="50"/>
      <c r="I501" s="50"/>
      <c r="J501" s="50"/>
      <c r="K501" s="52"/>
      <c r="L501" s="50"/>
      <c r="M501" s="53">
        <f t="shared" si="29"/>
        <v>0</v>
      </c>
      <c r="N501" s="21" t="e">
        <f>VLOOKUP(I501,'MÃ '!$A$2:$E$1048576,4,0)</f>
        <v>#N/A</v>
      </c>
      <c r="O501" s="21" t="e">
        <f>VLOOKUP(I501,'MÃ '!$A$2:$E$1048576,5,0)</f>
        <v>#N/A</v>
      </c>
      <c r="P501" s="21" t="str">
        <f t="shared" si="30"/>
        <v>TSG06</v>
      </c>
      <c r="Q501" s="21" t="e">
        <f>DAY(Table014[[#This Row],[NGÀY]])&amp;Table014[[#This Row],[TSG06]]&amp;Table014[[#This Row],[MÃ FAST]]</f>
        <v>#N/A</v>
      </c>
      <c r="R501" s="21" t="e">
        <f>COUNTIF($Q$7:Q501,Q501)&amp;Q501</f>
        <v>#N/A</v>
      </c>
      <c r="S501" s="44">
        <f>IFERROR(VLOOKUP(R501,Table1[[ct2]:[Số lượng]],13,0),0)</f>
        <v>0</v>
      </c>
      <c r="T501" s="45">
        <f>IFERROR(VLOOKUP(R501,Table1[[ct2]:[Giá]],14,0),Table014[[#This Row],[ĐƠN GIÁ]])</f>
        <v>0</v>
      </c>
      <c r="U501" s="45">
        <f t="shared" si="31"/>
        <v>0</v>
      </c>
      <c r="V501" s="32">
        <f t="shared" si="32"/>
        <v>0</v>
      </c>
      <c r="W501" s="45">
        <f>Table014[[#This Row],[THÀNH TIỀN FAST]]-Table014[[#This Row],[THÀNH TIỀN]]</f>
        <v>0</v>
      </c>
      <c r="X501" s="46" t="b">
        <f>Table014[[#This Row],[ĐG FAST]]=Table014[[#This Row],[ĐƠN GIÁ]]</f>
        <v>1</v>
      </c>
      <c r="Y501" s="47" t="b">
        <f>Table014[[#This Row],[THÀNH TIỀN FAST]]=Table014[[#This Row],[THÀNH TIỀN]]</f>
        <v>1</v>
      </c>
      <c r="Z501" s="48"/>
    </row>
    <row r="502" spans="1:26" x14ac:dyDescent="0.2">
      <c r="A502" s="50"/>
      <c r="B502" s="51"/>
      <c r="C502" s="50"/>
      <c r="D502" s="50"/>
      <c r="E502" s="50"/>
      <c r="F502" s="50"/>
      <c r="G502" s="50"/>
      <c r="H502" s="50"/>
      <c r="I502" s="50"/>
      <c r="J502" s="50"/>
      <c r="K502" s="52"/>
      <c r="L502" s="50"/>
      <c r="M502" s="53">
        <f t="shared" si="29"/>
        <v>0</v>
      </c>
      <c r="N502" s="21" t="e">
        <f>VLOOKUP(I502,'MÃ '!$A$2:$E$1048576,4,0)</f>
        <v>#N/A</v>
      </c>
      <c r="O502" s="21" t="e">
        <f>VLOOKUP(I502,'MÃ '!$A$2:$E$1048576,5,0)</f>
        <v>#N/A</v>
      </c>
      <c r="P502" s="21" t="str">
        <f t="shared" si="30"/>
        <v>TSG06</v>
      </c>
      <c r="Q502" s="21" t="e">
        <f>DAY(Table014[[#This Row],[NGÀY]])&amp;Table014[[#This Row],[TSG06]]&amp;Table014[[#This Row],[MÃ FAST]]</f>
        <v>#N/A</v>
      </c>
      <c r="R502" s="21" t="e">
        <f>COUNTIF($Q$7:Q502,Q502)&amp;Q502</f>
        <v>#N/A</v>
      </c>
      <c r="S502" s="44">
        <f>IFERROR(VLOOKUP(R502,Table1[[ct2]:[Số lượng]],13,0),0)</f>
        <v>0</v>
      </c>
      <c r="T502" s="45">
        <f>IFERROR(VLOOKUP(R502,Table1[[ct2]:[Giá]],14,0),Table014[[#This Row],[ĐƠN GIÁ]])</f>
        <v>0</v>
      </c>
      <c r="U502" s="45">
        <f t="shared" si="31"/>
        <v>0</v>
      </c>
      <c r="V502" s="32">
        <f t="shared" si="32"/>
        <v>0</v>
      </c>
      <c r="W502" s="45">
        <f>Table014[[#This Row],[THÀNH TIỀN FAST]]-Table014[[#This Row],[THÀNH TIỀN]]</f>
        <v>0</v>
      </c>
      <c r="X502" s="46" t="b">
        <f>Table014[[#This Row],[ĐG FAST]]=Table014[[#This Row],[ĐƠN GIÁ]]</f>
        <v>1</v>
      </c>
      <c r="Y502" s="47" t="b">
        <f>Table014[[#This Row],[THÀNH TIỀN FAST]]=Table014[[#This Row],[THÀNH TIỀN]]</f>
        <v>1</v>
      </c>
      <c r="Z502" s="48"/>
    </row>
    <row r="503" spans="1:26" x14ac:dyDescent="0.2">
      <c r="A503" s="50"/>
      <c r="B503" s="51"/>
      <c r="C503" s="50"/>
      <c r="D503" s="50"/>
      <c r="E503" s="50"/>
      <c r="F503" s="50"/>
      <c r="G503" s="50"/>
      <c r="H503" s="50"/>
      <c r="I503" s="50"/>
      <c r="J503" s="50"/>
      <c r="K503" s="52"/>
      <c r="L503" s="50"/>
      <c r="M503" s="53">
        <f t="shared" si="29"/>
        <v>0</v>
      </c>
      <c r="N503" s="21" t="e">
        <f>VLOOKUP(I503,'MÃ '!$A$2:$E$1048576,4,0)</f>
        <v>#N/A</v>
      </c>
      <c r="O503" s="21" t="e">
        <f>VLOOKUP(I503,'MÃ '!$A$2:$E$1048576,5,0)</f>
        <v>#N/A</v>
      </c>
      <c r="P503" s="21" t="str">
        <f t="shared" si="30"/>
        <v>TSG06</v>
      </c>
      <c r="Q503" s="21" t="e">
        <f>DAY(Table014[[#This Row],[NGÀY]])&amp;Table014[[#This Row],[TSG06]]&amp;Table014[[#This Row],[MÃ FAST]]</f>
        <v>#N/A</v>
      </c>
      <c r="R503" s="21" t="e">
        <f>COUNTIF($Q$7:Q503,Q503)&amp;Q503</f>
        <v>#N/A</v>
      </c>
      <c r="S503" s="44">
        <f>IFERROR(VLOOKUP(R503,Table1[[ct2]:[Số lượng]],13,0),0)</f>
        <v>0</v>
      </c>
      <c r="T503" s="45">
        <f>IFERROR(VLOOKUP(R503,Table1[[ct2]:[Giá]],14,0),Table014[[#This Row],[ĐƠN GIÁ]])</f>
        <v>0</v>
      </c>
      <c r="U503" s="45">
        <f t="shared" si="31"/>
        <v>0</v>
      </c>
      <c r="V503" s="32">
        <f t="shared" si="32"/>
        <v>0</v>
      </c>
      <c r="W503" s="45">
        <f>Table014[[#This Row],[THÀNH TIỀN FAST]]-Table014[[#This Row],[THÀNH TIỀN]]</f>
        <v>0</v>
      </c>
      <c r="X503" s="46" t="b">
        <f>Table014[[#This Row],[ĐG FAST]]=Table014[[#This Row],[ĐƠN GIÁ]]</f>
        <v>1</v>
      </c>
      <c r="Y503" s="47" t="b">
        <f>Table014[[#This Row],[THÀNH TIỀN FAST]]=Table014[[#This Row],[THÀNH TIỀN]]</f>
        <v>1</v>
      </c>
      <c r="Z503" s="48"/>
    </row>
    <row r="504" spans="1:26" x14ac:dyDescent="0.2">
      <c r="A504" s="50"/>
      <c r="B504" s="51"/>
      <c r="C504" s="50"/>
      <c r="D504" s="50"/>
      <c r="E504" s="50"/>
      <c r="F504" s="50"/>
      <c r="G504" s="50"/>
      <c r="H504" s="50"/>
      <c r="I504" s="50"/>
      <c r="J504" s="50"/>
      <c r="K504" s="52"/>
      <c r="L504" s="50"/>
      <c r="M504" s="53">
        <f t="shared" si="29"/>
        <v>0</v>
      </c>
      <c r="N504" s="21" t="e">
        <f>VLOOKUP(I504,'MÃ '!$A$2:$E$1048576,4,0)</f>
        <v>#N/A</v>
      </c>
      <c r="O504" s="21" t="e">
        <f>VLOOKUP(I504,'MÃ '!$A$2:$E$1048576,5,0)</f>
        <v>#N/A</v>
      </c>
      <c r="P504" s="21" t="str">
        <f t="shared" si="30"/>
        <v>TSG06</v>
      </c>
      <c r="Q504" s="21" t="e">
        <f>DAY(Table014[[#This Row],[NGÀY]])&amp;Table014[[#This Row],[TSG06]]&amp;Table014[[#This Row],[MÃ FAST]]</f>
        <v>#N/A</v>
      </c>
      <c r="R504" s="21" t="e">
        <f>COUNTIF($Q$7:Q504,Q504)&amp;Q504</f>
        <v>#N/A</v>
      </c>
      <c r="S504" s="44">
        <f>IFERROR(VLOOKUP(R504,Table1[[ct2]:[Số lượng]],13,0),0)</f>
        <v>0</v>
      </c>
      <c r="T504" s="45">
        <f>IFERROR(VLOOKUP(R504,Table1[[ct2]:[Giá]],14,0),Table014[[#This Row],[ĐƠN GIÁ]])</f>
        <v>0</v>
      </c>
      <c r="U504" s="45">
        <f t="shared" si="31"/>
        <v>0</v>
      </c>
      <c r="V504" s="32">
        <f t="shared" si="32"/>
        <v>0</v>
      </c>
      <c r="W504" s="45">
        <f>Table014[[#This Row],[THÀNH TIỀN FAST]]-Table014[[#This Row],[THÀNH TIỀN]]</f>
        <v>0</v>
      </c>
      <c r="X504" s="46" t="b">
        <f>Table014[[#This Row],[ĐG FAST]]=Table014[[#This Row],[ĐƠN GIÁ]]</f>
        <v>1</v>
      </c>
      <c r="Y504" s="47" t="b">
        <f>Table014[[#This Row],[THÀNH TIỀN FAST]]=Table014[[#This Row],[THÀNH TIỀN]]</f>
        <v>1</v>
      </c>
      <c r="Z504" s="48"/>
    </row>
    <row r="505" spans="1:26" x14ac:dyDescent="0.2">
      <c r="A505" s="50"/>
      <c r="B505" s="51"/>
      <c r="C505" s="50"/>
      <c r="D505" s="50"/>
      <c r="E505" s="50"/>
      <c r="F505" s="50"/>
      <c r="G505" s="50"/>
      <c r="H505" s="50"/>
      <c r="I505" s="50"/>
      <c r="J505" s="50"/>
      <c r="K505" s="52"/>
      <c r="L505" s="50"/>
      <c r="M505" s="53">
        <f t="shared" si="29"/>
        <v>0</v>
      </c>
      <c r="N505" s="21" t="e">
        <f>VLOOKUP(I505,'MÃ '!$A$2:$E$1048576,4,0)</f>
        <v>#N/A</v>
      </c>
      <c r="O505" s="21" t="e">
        <f>VLOOKUP(I505,'MÃ '!$A$2:$E$1048576,5,0)</f>
        <v>#N/A</v>
      </c>
      <c r="P505" s="21" t="str">
        <f t="shared" si="30"/>
        <v>TSG06</v>
      </c>
      <c r="Q505" s="21" t="e">
        <f>DAY(Table014[[#This Row],[NGÀY]])&amp;Table014[[#This Row],[TSG06]]&amp;Table014[[#This Row],[MÃ FAST]]</f>
        <v>#N/A</v>
      </c>
      <c r="R505" s="21" t="e">
        <f>COUNTIF($Q$7:Q505,Q505)&amp;Q505</f>
        <v>#N/A</v>
      </c>
      <c r="S505" s="44">
        <f>IFERROR(VLOOKUP(R505,Table1[[ct2]:[Số lượng]],13,0),0)</f>
        <v>0</v>
      </c>
      <c r="T505" s="45">
        <f>IFERROR(VLOOKUP(R505,Table1[[ct2]:[Giá]],14,0),Table014[[#This Row],[ĐƠN GIÁ]])</f>
        <v>0</v>
      </c>
      <c r="U505" s="45">
        <f t="shared" si="31"/>
        <v>0</v>
      </c>
      <c r="V505" s="32">
        <f t="shared" si="32"/>
        <v>0</v>
      </c>
      <c r="W505" s="45">
        <f>Table014[[#This Row],[THÀNH TIỀN FAST]]-Table014[[#This Row],[THÀNH TIỀN]]</f>
        <v>0</v>
      </c>
      <c r="X505" s="46" t="b">
        <f>Table014[[#This Row],[ĐG FAST]]=Table014[[#This Row],[ĐƠN GIÁ]]</f>
        <v>1</v>
      </c>
      <c r="Y505" s="47" t="b">
        <f>Table014[[#This Row],[THÀNH TIỀN FAST]]=Table014[[#This Row],[THÀNH TIỀN]]</f>
        <v>1</v>
      </c>
      <c r="Z505" s="48"/>
    </row>
    <row r="506" spans="1:26" x14ac:dyDescent="0.2">
      <c r="A506" s="50"/>
      <c r="B506" s="51"/>
      <c r="C506" s="50"/>
      <c r="D506" s="50"/>
      <c r="E506" s="50"/>
      <c r="F506" s="50"/>
      <c r="G506" s="50"/>
      <c r="H506" s="50"/>
      <c r="I506" s="50"/>
      <c r="J506" s="50"/>
      <c r="K506" s="52"/>
      <c r="L506" s="50"/>
      <c r="M506" s="53">
        <f t="shared" si="29"/>
        <v>0</v>
      </c>
      <c r="N506" s="21" t="e">
        <f>VLOOKUP(I506,'MÃ '!$A$2:$E$1048576,4,0)</f>
        <v>#N/A</v>
      </c>
      <c r="O506" s="21" t="e">
        <f>VLOOKUP(I506,'MÃ '!$A$2:$E$1048576,5,0)</f>
        <v>#N/A</v>
      </c>
      <c r="P506" s="21" t="str">
        <f t="shared" si="30"/>
        <v>TSG06</v>
      </c>
      <c r="Q506" s="21" t="e">
        <f>DAY(Table014[[#This Row],[NGÀY]])&amp;Table014[[#This Row],[TSG06]]&amp;Table014[[#This Row],[MÃ FAST]]</f>
        <v>#N/A</v>
      </c>
      <c r="R506" s="21" t="e">
        <f>COUNTIF($Q$7:Q506,Q506)&amp;Q506</f>
        <v>#N/A</v>
      </c>
      <c r="S506" s="44">
        <f>IFERROR(VLOOKUP(R506,Table1[[ct2]:[Số lượng]],13,0),0)</f>
        <v>0</v>
      </c>
      <c r="T506" s="45">
        <f>IFERROR(VLOOKUP(R506,Table1[[ct2]:[Giá]],14,0),Table014[[#This Row],[ĐƠN GIÁ]])</f>
        <v>0</v>
      </c>
      <c r="U506" s="45">
        <f t="shared" si="31"/>
        <v>0</v>
      </c>
      <c r="V506" s="32">
        <f t="shared" si="32"/>
        <v>0</v>
      </c>
      <c r="W506" s="45">
        <f>Table014[[#This Row],[THÀNH TIỀN FAST]]-Table014[[#This Row],[THÀNH TIỀN]]</f>
        <v>0</v>
      </c>
      <c r="X506" s="46" t="b">
        <f>Table014[[#This Row],[ĐG FAST]]=Table014[[#This Row],[ĐƠN GIÁ]]</f>
        <v>1</v>
      </c>
      <c r="Y506" s="47" t="b">
        <f>Table014[[#This Row],[THÀNH TIỀN FAST]]=Table014[[#This Row],[THÀNH TIỀN]]</f>
        <v>1</v>
      </c>
      <c r="Z506" s="48"/>
    </row>
    <row r="507" spans="1:26" x14ac:dyDescent="0.2">
      <c r="A507" s="50"/>
      <c r="B507" s="51"/>
      <c r="C507" s="50"/>
      <c r="D507" s="50"/>
      <c r="E507" s="50"/>
      <c r="F507" s="50"/>
      <c r="G507" s="50"/>
      <c r="H507" s="50"/>
      <c r="I507" s="50"/>
      <c r="J507" s="50"/>
      <c r="K507" s="52"/>
      <c r="L507" s="50"/>
      <c r="M507" s="53">
        <f t="shared" si="29"/>
        <v>0</v>
      </c>
      <c r="N507" s="21" t="e">
        <f>VLOOKUP(I507,'MÃ '!$A$2:$E$1048576,4,0)</f>
        <v>#N/A</v>
      </c>
      <c r="O507" s="21" t="e">
        <f>VLOOKUP(I507,'MÃ '!$A$2:$E$1048576,5,0)</f>
        <v>#N/A</v>
      </c>
      <c r="P507" s="21" t="str">
        <f t="shared" si="30"/>
        <v>TSG06</v>
      </c>
      <c r="Q507" s="21" t="e">
        <f>DAY(Table014[[#This Row],[NGÀY]])&amp;Table014[[#This Row],[TSG06]]&amp;Table014[[#This Row],[MÃ FAST]]</f>
        <v>#N/A</v>
      </c>
      <c r="R507" s="21" t="e">
        <f>COUNTIF($Q$7:Q507,Q507)&amp;Q507</f>
        <v>#N/A</v>
      </c>
      <c r="S507" s="44">
        <f>IFERROR(VLOOKUP(R507,Table1[[ct2]:[Số lượng]],13,0),0)</f>
        <v>0</v>
      </c>
      <c r="T507" s="45">
        <f>IFERROR(VLOOKUP(R507,Table1[[ct2]:[Giá]],14,0),Table014[[#This Row],[ĐƠN GIÁ]])</f>
        <v>0</v>
      </c>
      <c r="U507" s="45">
        <f t="shared" si="31"/>
        <v>0</v>
      </c>
      <c r="V507" s="32">
        <f t="shared" si="32"/>
        <v>0</v>
      </c>
      <c r="W507" s="45">
        <f>Table014[[#This Row],[THÀNH TIỀN FAST]]-Table014[[#This Row],[THÀNH TIỀN]]</f>
        <v>0</v>
      </c>
      <c r="X507" s="46" t="b">
        <f>Table014[[#This Row],[ĐG FAST]]=Table014[[#This Row],[ĐƠN GIÁ]]</f>
        <v>1</v>
      </c>
      <c r="Y507" s="47" t="b">
        <f>Table014[[#This Row],[THÀNH TIỀN FAST]]=Table014[[#This Row],[THÀNH TIỀN]]</f>
        <v>1</v>
      </c>
      <c r="Z507" s="48"/>
    </row>
    <row r="508" spans="1:26" x14ac:dyDescent="0.2">
      <c r="A508" s="50"/>
      <c r="B508" s="51"/>
      <c r="C508" s="50"/>
      <c r="D508" s="50"/>
      <c r="E508" s="50"/>
      <c r="F508" s="50"/>
      <c r="G508" s="50"/>
      <c r="H508" s="50"/>
      <c r="I508" s="50"/>
      <c r="J508" s="50"/>
      <c r="K508" s="52"/>
      <c r="L508" s="50"/>
      <c r="M508" s="53">
        <f t="shared" si="29"/>
        <v>0</v>
      </c>
      <c r="N508" s="21" t="e">
        <f>VLOOKUP(I508,'MÃ '!$A$2:$E$1048576,4,0)</f>
        <v>#N/A</v>
      </c>
      <c r="O508" s="21" t="e">
        <f>VLOOKUP(I508,'MÃ '!$A$2:$E$1048576,5,0)</f>
        <v>#N/A</v>
      </c>
      <c r="P508" s="21" t="str">
        <f t="shared" si="30"/>
        <v>TSG06</v>
      </c>
      <c r="Q508" s="21" t="e">
        <f>DAY(Table014[[#This Row],[NGÀY]])&amp;Table014[[#This Row],[TSG06]]&amp;Table014[[#This Row],[MÃ FAST]]</f>
        <v>#N/A</v>
      </c>
      <c r="R508" s="21" t="e">
        <f>COUNTIF($Q$7:Q508,Q508)&amp;Q508</f>
        <v>#N/A</v>
      </c>
      <c r="S508" s="44">
        <f>IFERROR(VLOOKUP(R508,Table1[[ct2]:[Số lượng]],13,0),0)</f>
        <v>0</v>
      </c>
      <c r="T508" s="45">
        <f>IFERROR(VLOOKUP(R508,Table1[[ct2]:[Giá]],14,0),Table014[[#This Row],[ĐƠN GIÁ]])</f>
        <v>0</v>
      </c>
      <c r="U508" s="45">
        <f t="shared" si="31"/>
        <v>0</v>
      </c>
      <c r="V508" s="32">
        <f t="shared" si="32"/>
        <v>0</v>
      </c>
      <c r="W508" s="45">
        <f>Table014[[#This Row],[THÀNH TIỀN FAST]]-Table014[[#This Row],[THÀNH TIỀN]]</f>
        <v>0</v>
      </c>
      <c r="X508" s="46" t="b">
        <f>Table014[[#This Row],[ĐG FAST]]=Table014[[#This Row],[ĐƠN GIÁ]]</f>
        <v>1</v>
      </c>
      <c r="Y508" s="47" t="b">
        <f>Table014[[#This Row],[THÀNH TIỀN FAST]]=Table014[[#This Row],[THÀNH TIỀN]]</f>
        <v>1</v>
      </c>
      <c r="Z508" s="48"/>
    </row>
    <row r="509" spans="1:26" x14ac:dyDescent="0.2">
      <c r="A509" s="50"/>
      <c r="B509" s="51"/>
      <c r="C509" s="50"/>
      <c r="D509" s="50"/>
      <c r="E509" s="50"/>
      <c r="F509" s="50"/>
      <c r="G509" s="50"/>
      <c r="H509" s="50"/>
      <c r="I509" s="50"/>
      <c r="J509" s="50"/>
      <c r="K509" s="52"/>
      <c r="L509" s="50"/>
      <c r="M509" s="53">
        <f t="shared" si="29"/>
        <v>0</v>
      </c>
      <c r="N509" s="21" t="e">
        <f>VLOOKUP(I509,'MÃ '!$A$2:$E$1048576,4,0)</f>
        <v>#N/A</v>
      </c>
      <c r="O509" s="21" t="e">
        <f>VLOOKUP(I509,'MÃ '!$A$2:$E$1048576,5,0)</f>
        <v>#N/A</v>
      </c>
      <c r="P509" s="21" t="str">
        <f t="shared" si="30"/>
        <v>TSG06</v>
      </c>
      <c r="Q509" s="21" t="e">
        <f>DAY(Table014[[#This Row],[NGÀY]])&amp;Table014[[#This Row],[TSG06]]&amp;Table014[[#This Row],[MÃ FAST]]</f>
        <v>#N/A</v>
      </c>
      <c r="R509" s="21" t="e">
        <f>COUNTIF($Q$7:Q509,Q509)&amp;Q509</f>
        <v>#N/A</v>
      </c>
      <c r="S509" s="44">
        <f>IFERROR(VLOOKUP(R509,Table1[[ct2]:[Số lượng]],13,0),0)</f>
        <v>0</v>
      </c>
      <c r="T509" s="45">
        <f>IFERROR(VLOOKUP(R509,Table1[[ct2]:[Giá]],14,0),Table014[[#This Row],[ĐƠN GIÁ]])</f>
        <v>0</v>
      </c>
      <c r="U509" s="45">
        <f t="shared" si="31"/>
        <v>0</v>
      </c>
      <c r="V509" s="32">
        <f t="shared" si="32"/>
        <v>0</v>
      </c>
      <c r="W509" s="45">
        <f>Table014[[#This Row],[THÀNH TIỀN FAST]]-Table014[[#This Row],[THÀNH TIỀN]]</f>
        <v>0</v>
      </c>
      <c r="X509" s="46" t="b">
        <f>Table014[[#This Row],[ĐG FAST]]=Table014[[#This Row],[ĐƠN GIÁ]]</f>
        <v>1</v>
      </c>
      <c r="Y509" s="47" t="b">
        <f>Table014[[#This Row],[THÀNH TIỀN FAST]]=Table014[[#This Row],[THÀNH TIỀN]]</f>
        <v>1</v>
      </c>
      <c r="Z509" s="48"/>
    </row>
    <row r="510" spans="1:26" x14ac:dyDescent="0.2">
      <c r="A510" s="50"/>
      <c r="B510" s="51"/>
      <c r="C510" s="50"/>
      <c r="D510" s="50"/>
      <c r="E510" s="50"/>
      <c r="F510" s="50"/>
      <c r="G510" s="50"/>
      <c r="H510" s="50"/>
      <c r="I510" s="50"/>
      <c r="J510" s="50"/>
      <c r="K510" s="52"/>
      <c r="L510" s="50"/>
      <c r="M510" s="53">
        <f t="shared" si="29"/>
        <v>0</v>
      </c>
      <c r="N510" s="21" t="e">
        <f>VLOOKUP(I510,'MÃ '!$A$2:$E$1048576,4,0)</f>
        <v>#N/A</v>
      </c>
      <c r="O510" s="21" t="e">
        <f>VLOOKUP(I510,'MÃ '!$A$2:$E$1048576,5,0)</f>
        <v>#N/A</v>
      </c>
      <c r="P510" s="21" t="str">
        <f t="shared" si="30"/>
        <v>TSG06</v>
      </c>
      <c r="Q510" s="21" t="e">
        <f>DAY(Table014[[#This Row],[NGÀY]])&amp;Table014[[#This Row],[TSG06]]&amp;Table014[[#This Row],[MÃ FAST]]</f>
        <v>#N/A</v>
      </c>
      <c r="R510" s="21" t="e">
        <f>COUNTIF($Q$7:Q510,Q510)&amp;Q510</f>
        <v>#N/A</v>
      </c>
      <c r="S510" s="44">
        <f>IFERROR(VLOOKUP(R510,Table1[[ct2]:[Số lượng]],13,0),0)</f>
        <v>0</v>
      </c>
      <c r="T510" s="45">
        <f>IFERROR(VLOOKUP(R510,Table1[[ct2]:[Giá]],14,0),Table014[[#This Row],[ĐƠN GIÁ]])</f>
        <v>0</v>
      </c>
      <c r="U510" s="45">
        <f t="shared" si="31"/>
        <v>0</v>
      </c>
      <c r="V510" s="32">
        <f t="shared" si="32"/>
        <v>0</v>
      </c>
      <c r="W510" s="45">
        <f>Table014[[#This Row],[THÀNH TIỀN FAST]]-Table014[[#This Row],[THÀNH TIỀN]]</f>
        <v>0</v>
      </c>
      <c r="X510" s="46" t="b">
        <f>Table014[[#This Row],[ĐG FAST]]=Table014[[#This Row],[ĐƠN GIÁ]]</f>
        <v>1</v>
      </c>
      <c r="Y510" s="47" t="b">
        <f>Table014[[#This Row],[THÀNH TIỀN FAST]]=Table014[[#This Row],[THÀNH TIỀN]]</f>
        <v>1</v>
      </c>
      <c r="Z510" s="48"/>
    </row>
    <row r="511" spans="1:26" x14ac:dyDescent="0.2">
      <c r="A511" s="50"/>
      <c r="B511" s="51"/>
      <c r="C511" s="50"/>
      <c r="D511" s="50"/>
      <c r="E511" s="50"/>
      <c r="F511" s="50"/>
      <c r="G511" s="50"/>
      <c r="H511" s="50"/>
      <c r="I511" s="50"/>
      <c r="J511" s="50"/>
      <c r="K511" s="52"/>
      <c r="L511" s="50"/>
      <c r="M511" s="53">
        <f t="shared" si="29"/>
        <v>0</v>
      </c>
      <c r="N511" s="21" t="e">
        <f>VLOOKUP(I511,'MÃ '!$A$2:$E$1048576,4,0)</f>
        <v>#N/A</v>
      </c>
      <c r="O511" s="21" t="e">
        <f>VLOOKUP(I511,'MÃ '!$A$2:$E$1048576,5,0)</f>
        <v>#N/A</v>
      </c>
      <c r="P511" s="21" t="str">
        <f t="shared" si="30"/>
        <v>TSG06</v>
      </c>
      <c r="Q511" s="21" t="e">
        <f>DAY(Table014[[#This Row],[NGÀY]])&amp;Table014[[#This Row],[TSG06]]&amp;Table014[[#This Row],[MÃ FAST]]</f>
        <v>#N/A</v>
      </c>
      <c r="R511" s="21" t="e">
        <f>COUNTIF($Q$7:Q511,Q511)&amp;Q511</f>
        <v>#N/A</v>
      </c>
      <c r="S511" s="44">
        <f>IFERROR(VLOOKUP(R511,Table1[[ct2]:[Số lượng]],13,0),0)</f>
        <v>0</v>
      </c>
      <c r="T511" s="45">
        <f>IFERROR(VLOOKUP(R511,Table1[[ct2]:[Giá]],14,0),Table014[[#This Row],[ĐƠN GIÁ]])</f>
        <v>0</v>
      </c>
      <c r="U511" s="45">
        <f t="shared" si="31"/>
        <v>0</v>
      </c>
      <c r="V511" s="32">
        <f t="shared" si="32"/>
        <v>0</v>
      </c>
      <c r="W511" s="45">
        <f>Table014[[#This Row],[THÀNH TIỀN FAST]]-Table014[[#This Row],[THÀNH TIỀN]]</f>
        <v>0</v>
      </c>
      <c r="X511" s="46" t="b">
        <f>Table014[[#This Row],[ĐG FAST]]=Table014[[#This Row],[ĐƠN GIÁ]]</f>
        <v>1</v>
      </c>
      <c r="Y511" s="47" t="b">
        <f>Table014[[#This Row],[THÀNH TIỀN FAST]]=Table014[[#This Row],[THÀNH TIỀN]]</f>
        <v>1</v>
      </c>
      <c r="Z511" s="48"/>
    </row>
    <row r="512" spans="1:26" x14ac:dyDescent="0.2">
      <c r="A512" s="50"/>
      <c r="B512" s="51"/>
      <c r="C512" s="50"/>
      <c r="D512" s="50"/>
      <c r="E512" s="50"/>
      <c r="F512" s="50"/>
      <c r="G512" s="50"/>
      <c r="H512" s="50"/>
      <c r="I512" s="50"/>
      <c r="J512" s="50"/>
      <c r="K512" s="52"/>
      <c r="L512" s="50"/>
      <c r="M512" s="53">
        <f t="shared" si="29"/>
        <v>0</v>
      </c>
      <c r="N512" s="21" t="e">
        <f>VLOOKUP(I512,'MÃ '!$A$2:$E$1048576,4,0)</f>
        <v>#N/A</v>
      </c>
      <c r="O512" s="21" t="e">
        <f>VLOOKUP(I512,'MÃ '!$A$2:$E$1048576,5,0)</f>
        <v>#N/A</v>
      </c>
      <c r="P512" s="21" t="str">
        <f t="shared" si="30"/>
        <v>TSG06</v>
      </c>
      <c r="Q512" s="21" t="e">
        <f>DAY(Table014[[#This Row],[NGÀY]])&amp;Table014[[#This Row],[TSG06]]&amp;Table014[[#This Row],[MÃ FAST]]</f>
        <v>#N/A</v>
      </c>
      <c r="R512" s="21" t="e">
        <f>COUNTIF($Q$7:Q512,Q512)&amp;Q512</f>
        <v>#N/A</v>
      </c>
      <c r="S512" s="44">
        <f>IFERROR(VLOOKUP(R512,Table1[[ct2]:[Số lượng]],13,0),0)</f>
        <v>0</v>
      </c>
      <c r="T512" s="45">
        <f>IFERROR(VLOOKUP(R512,Table1[[ct2]:[Giá]],14,0),Table014[[#This Row],[ĐƠN GIÁ]])</f>
        <v>0</v>
      </c>
      <c r="U512" s="45">
        <f t="shared" si="31"/>
        <v>0</v>
      </c>
      <c r="V512" s="32">
        <f t="shared" si="32"/>
        <v>0</v>
      </c>
      <c r="W512" s="45">
        <f>Table014[[#This Row],[THÀNH TIỀN FAST]]-Table014[[#This Row],[THÀNH TIỀN]]</f>
        <v>0</v>
      </c>
      <c r="X512" s="46" t="b">
        <f>Table014[[#This Row],[ĐG FAST]]=Table014[[#This Row],[ĐƠN GIÁ]]</f>
        <v>1</v>
      </c>
      <c r="Y512" s="47" t="b">
        <f>Table014[[#This Row],[THÀNH TIỀN FAST]]=Table014[[#This Row],[THÀNH TIỀN]]</f>
        <v>1</v>
      </c>
      <c r="Z512" s="48"/>
    </row>
    <row r="513" spans="1:26" x14ac:dyDescent="0.2">
      <c r="A513" s="50"/>
      <c r="B513" s="51"/>
      <c r="C513" s="50"/>
      <c r="D513" s="50"/>
      <c r="E513" s="50"/>
      <c r="F513" s="50"/>
      <c r="G513" s="50"/>
      <c r="H513" s="50"/>
      <c r="I513" s="50"/>
      <c r="J513" s="50"/>
      <c r="K513" s="52"/>
      <c r="L513" s="50"/>
      <c r="M513" s="53">
        <f t="shared" si="29"/>
        <v>0</v>
      </c>
      <c r="N513" s="21" t="e">
        <f>VLOOKUP(I513,'MÃ '!$A$2:$E$1048576,4,0)</f>
        <v>#N/A</v>
      </c>
      <c r="O513" s="21" t="e">
        <f>VLOOKUP(I513,'MÃ '!$A$2:$E$1048576,5,0)</f>
        <v>#N/A</v>
      </c>
      <c r="P513" s="21" t="str">
        <f t="shared" si="30"/>
        <v>TSG06</v>
      </c>
      <c r="Q513" s="21" t="e">
        <f>DAY(Table014[[#This Row],[NGÀY]])&amp;Table014[[#This Row],[TSG06]]&amp;Table014[[#This Row],[MÃ FAST]]</f>
        <v>#N/A</v>
      </c>
      <c r="R513" s="21" t="e">
        <f>COUNTIF($Q$7:Q513,Q513)&amp;Q513</f>
        <v>#N/A</v>
      </c>
      <c r="S513" s="44">
        <f>IFERROR(VLOOKUP(R513,Table1[[ct2]:[Số lượng]],13,0),0)</f>
        <v>0</v>
      </c>
      <c r="T513" s="45">
        <f>IFERROR(VLOOKUP(R513,Table1[[ct2]:[Giá]],14,0),Table014[[#This Row],[ĐƠN GIÁ]])</f>
        <v>0</v>
      </c>
      <c r="U513" s="45">
        <f t="shared" si="31"/>
        <v>0</v>
      </c>
      <c r="V513" s="32">
        <f t="shared" si="32"/>
        <v>0</v>
      </c>
      <c r="W513" s="45">
        <f>Table014[[#This Row],[THÀNH TIỀN FAST]]-Table014[[#This Row],[THÀNH TIỀN]]</f>
        <v>0</v>
      </c>
      <c r="X513" s="46" t="b">
        <f>Table014[[#This Row],[ĐG FAST]]=Table014[[#This Row],[ĐƠN GIÁ]]</f>
        <v>1</v>
      </c>
      <c r="Y513" s="47" t="b">
        <f>Table014[[#This Row],[THÀNH TIỀN FAST]]=Table014[[#This Row],[THÀNH TIỀN]]</f>
        <v>1</v>
      </c>
      <c r="Z513" s="48"/>
    </row>
    <row r="514" spans="1:26" x14ac:dyDescent="0.2">
      <c r="A514" s="50"/>
      <c r="B514" s="51"/>
      <c r="C514" s="50"/>
      <c r="D514" s="50"/>
      <c r="E514" s="50"/>
      <c r="F514" s="50"/>
      <c r="G514" s="50"/>
      <c r="H514" s="50"/>
      <c r="I514" s="50"/>
      <c r="J514" s="50"/>
      <c r="K514" s="52"/>
      <c r="L514" s="50"/>
      <c r="M514" s="53">
        <f t="shared" si="29"/>
        <v>0</v>
      </c>
      <c r="N514" s="21" t="e">
        <f>VLOOKUP(I514,'MÃ '!$A$2:$E$1048576,4,0)</f>
        <v>#N/A</v>
      </c>
      <c r="O514" s="21" t="e">
        <f>VLOOKUP(I514,'MÃ '!$A$2:$E$1048576,5,0)</f>
        <v>#N/A</v>
      </c>
      <c r="P514" s="21" t="str">
        <f t="shared" si="30"/>
        <v>TSG06</v>
      </c>
      <c r="Q514" s="21" t="e">
        <f>DAY(Table014[[#This Row],[NGÀY]])&amp;Table014[[#This Row],[TSG06]]&amp;Table014[[#This Row],[MÃ FAST]]</f>
        <v>#N/A</v>
      </c>
      <c r="R514" s="21" t="e">
        <f>COUNTIF($Q$7:Q514,Q514)&amp;Q514</f>
        <v>#N/A</v>
      </c>
      <c r="S514" s="44">
        <f>IFERROR(VLOOKUP(R514,Table1[[ct2]:[Số lượng]],13,0),0)</f>
        <v>0</v>
      </c>
      <c r="T514" s="45">
        <f>IFERROR(VLOOKUP(R514,Table1[[ct2]:[Giá]],14,0),Table014[[#This Row],[ĐƠN GIÁ]])</f>
        <v>0</v>
      </c>
      <c r="U514" s="45">
        <f t="shared" si="31"/>
        <v>0</v>
      </c>
      <c r="V514" s="32">
        <f t="shared" si="32"/>
        <v>0</v>
      </c>
      <c r="W514" s="45">
        <f>Table014[[#This Row],[THÀNH TIỀN FAST]]-Table014[[#This Row],[THÀNH TIỀN]]</f>
        <v>0</v>
      </c>
      <c r="X514" s="46" t="b">
        <f>Table014[[#This Row],[ĐG FAST]]=Table014[[#This Row],[ĐƠN GIÁ]]</f>
        <v>1</v>
      </c>
      <c r="Y514" s="47" t="b">
        <f>Table014[[#This Row],[THÀNH TIỀN FAST]]=Table014[[#This Row],[THÀNH TIỀN]]</f>
        <v>1</v>
      </c>
      <c r="Z514" s="48"/>
    </row>
    <row r="515" spans="1:26" x14ac:dyDescent="0.2">
      <c r="A515" s="50"/>
      <c r="B515" s="51"/>
      <c r="C515" s="50"/>
      <c r="D515" s="50"/>
      <c r="E515" s="50"/>
      <c r="F515" s="50"/>
      <c r="G515" s="50"/>
      <c r="H515" s="50"/>
      <c r="I515" s="50"/>
      <c r="J515" s="50"/>
      <c r="K515" s="52"/>
      <c r="L515" s="50"/>
      <c r="M515" s="53">
        <f t="shared" si="29"/>
        <v>0</v>
      </c>
      <c r="N515" s="21" t="e">
        <f>VLOOKUP(I515,'MÃ '!$A$2:$E$1048576,4,0)</f>
        <v>#N/A</v>
      </c>
      <c r="O515" s="21" t="e">
        <f>VLOOKUP(I515,'MÃ '!$A$2:$E$1048576,5,0)</f>
        <v>#N/A</v>
      </c>
      <c r="P515" s="21" t="str">
        <f t="shared" si="30"/>
        <v>TSG06</v>
      </c>
      <c r="Q515" s="21" t="e">
        <f>DAY(Table014[[#This Row],[NGÀY]])&amp;Table014[[#This Row],[TSG06]]&amp;Table014[[#This Row],[MÃ FAST]]</f>
        <v>#N/A</v>
      </c>
      <c r="R515" s="21" t="e">
        <f>COUNTIF($Q$7:Q515,Q515)&amp;Q515</f>
        <v>#N/A</v>
      </c>
      <c r="S515" s="44">
        <f>IFERROR(VLOOKUP(R515,Table1[[ct2]:[Số lượng]],13,0),0)</f>
        <v>0</v>
      </c>
      <c r="T515" s="45">
        <f>IFERROR(VLOOKUP(R515,Table1[[ct2]:[Giá]],14,0),Table014[[#This Row],[ĐƠN GIÁ]])</f>
        <v>0</v>
      </c>
      <c r="U515" s="45">
        <f t="shared" si="31"/>
        <v>0</v>
      </c>
      <c r="V515" s="32">
        <f t="shared" si="32"/>
        <v>0</v>
      </c>
      <c r="W515" s="45">
        <f>Table014[[#This Row],[THÀNH TIỀN FAST]]-Table014[[#This Row],[THÀNH TIỀN]]</f>
        <v>0</v>
      </c>
      <c r="X515" s="46" t="b">
        <f>Table014[[#This Row],[ĐG FAST]]=Table014[[#This Row],[ĐƠN GIÁ]]</f>
        <v>1</v>
      </c>
      <c r="Y515" s="47" t="b">
        <f>Table014[[#This Row],[THÀNH TIỀN FAST]]=Table014[[#This Row],[THÀNH TIỀN]]</f>
        <v>1</v>
      </c>
      <c r="Z515" s="48"/>
    </row>
    <row r="516" spans="1:26" x14ac:dyDescent="0.2">
      <c r="A516" s="50"/>
      <c r="B516" s="51"/>
      <c r="C516" s="50"/>
      <c r="D516" s="50"/>
      <c r="E516" s="50"/>
      <c r="F516" s="50"/>
      <c r="G516" s="50"/>
      <c r="H516" s="50"/>
      <c r="I516" s="50"/>
      <c r="J516" s="50"/>
      <c r="K516" s="52"/>
      <c r="L516" s="50"/>
      <c r="M516" s="53">
        <f t="shared" si="29"/>
        <v>0</v>
      </c>
      <c r="N516" s="21" t="e">
        <f>VLOOKUP(I516,'MÃ '!$A$2:$E$1048576,4,0)</f>
        <v>#N/A</v>
      </c>
      <c r="O516" s="21" t="e">
        <f>VLOOKUP(I516,'MÃ '!$A$2:$E$1048576,5,0)</f>
        <v>#N/A</v>
      </c>
      <c r="P516" s="21" t="str">
        <f t="shared" si="30"/>
        <v>TSG06</v>
      </c>
      <c r="Q516" s="21" t="e">
        <f>DAY(Table014[[#This Row],[NGÀY]])&amp;Table014[[#This Row],[TSG06]]&amp;Table014[[#This Row],[MÃ FAST]]</f>
        <v>#N/A</v>
      </c>
      <c r="R516" s="21" t="e">
        <f>COUNTIF($Q$7:Q516,Q516)&amp;Q516</f>
        <v>#N/A</v>
      </c>
      <c r="S516" s="44">
        <f>IFERROR(VLOOKUP(R516,Table1[[ct2]:[Số lượng]],13,0),0)</f>
        <v>0</v>
      </c>
      <c r="T516" s="45">
        <f>IFERROR(VLOOKUP(R516,Table1[[ct2]:[Giá]],14,0),Table014[[#This Row],[ĐƠN GIÁ]])</f>
        <v>0</v>
      </c>
      <c r="U516" s="45">
        <f t="shared" si="31"/>
        <v>0</v>
      </c>
      <c r="V516" s="32">
        <f t="shared" si="32"/>
        <v>0</v>
      </c>
      <c r="W516" s="45">
        <f>Table014[[#This Row],[THÀNH TIỀN FAST]]-Table014[[#This Row],[THÀNH TIỀN]]</f>
        <v>0</v>
      </c>
      <c r="X516" s="46" t="b">
        <f>Table014[[#This Row],[ĐG FAST]]=Table014[[#This Row],[ĐƠN GIÁ]]</f>
        <v>1</v>
      </c>
      <c r="Y516" s="47" t="b">
        <f>Table014[[#This Row],[THÀNH TIỀN FAST]]=Table014[[#This Row],[THÀNH TIỀN]]</f>
        <v>1</v>
      </c>
      <c r="Z516" s="48"/>
    </row>
    <row r="517" spans="1:26" x14ac:dyDescent="0.2">
      <c r="A517" s="50"/>
      <c r="B517" s="51"/>
      <c r="C517" s="50"/>
      <c r="D517" s="50"/>
      <c r="E517" s="50"/>
      <c r="F517" s="50"/>
      <c r="G517" s="50"/>
      <c r="H517" s="50"/>
      <c r="I517" s="50"/>
      <c r="J517" s="50"/>
      <c r="K517" s="52"/>
      <c r="L517" s="50"/>
      <c r="M517" s="53">
        <f t="shared" si="29"/>
        <v>0</v>
      </c>
      <c r="N517" s="21" t="e">
        <f>VLOOKUP(I517,'MÃ '!$A$2:$E$1048576,4,0)</f>
        <v>#N/A</v>
      </c>
      <c r="O517" s="21" t="e">
        <f>VLOOKUP(I517,'MÃ '!$A$2:$E$1048576,5,0)</f>
        <v>#N/A</v>
      </c>
      <c r="P517" s="21" t="str">
        <f t="shared" si="30"/>
        <v>TSG06</v>
      </c>
      <c r="Q517" s="21" t="e">
        <f>DAY(Table014[[#This Row],[NGÀY]])&amp;Table014[[#This Row],[TSG06]]&amp;Table014[[#This Row],[MÃ FAST]]</f>
        <v>#N/A</v>
      </c>
      <c r="R517" s="21" t="e">
        <f>COUNTIF($Q$7:Q517,Q517)&amp;Q517</f>
        <v>#N/A</v>
      </c>
      <c r="S517" s="44">
        <f>IFERROR(VLOOKUP(R517,Table1[[ct2]:[Số lượng]],13,0),0)</f>
        <v>0</v>
      </c>
      <c r="T517" s="45">
        <f>IFERROR(VLOOKUP(R517,Table1[[ct2]:[Giá]],14,0),Table014[[#This Row],[ĐƠN GIÁ]])</f>
        <v>0</v>
      </c>
      <c r="U517" s="45">
        <f t="shared" si="31"/>
        <v>0</v>
      </c>
      <c r="V517" s="32">
        <f t="shared" si="32"/>
        <v>0</v>
      </c>
      <c r="W517" s="45">
        <f>Table014[[#This Row],[THÀNH TIỀN FAST]]-Table014[[#This Row],[THÀNH TIỀN]]</f>
        <v>0</v>
      </c>
      <c r="X517" s="46" t="b">
        <f>Table014[[#This Row],[ĐG FAST]]=Table014[[#This Row],[ĐƠN GIÁ]]</f>
        <v>1</v>
      </c>
      <c r="Y517" s="47" t="b">
        <f>Table014[[#This Row],[THÀNH TIỀN FAST]]=Table014[[#This Row],[THÀNH TIỀN]]</f>
        <v>1</v>
      </c>
      <c r="Z517" s="48"/>
    </row>
    <row r="518" spans="1:26" x14ac:dyDescent="0.2">
      <c r="A518" s="50"/>
      <c r="B518" s="51"/>
      <c r="C518" s="50"/>
      <c r="D518" s="50"/>
      <c r="E518" s="50"/>
      <c r="F518" s="50"/>
      <c r="G518" s="50"/>
      <c r="H518" s="50"/>
      <c r="I518" s="50"/>
      <c r="J518" s="50"/>
      <c r="K518" s="52"/>
      <c r="L518" s="50"/>
      <c r="M518" s="53">
        <f t="shared" si="29"/>
        <v>0</v>
      </c>
      <c r="N518" s="21" t="e">
        <f>VLOOKUP(I518,'MÃ '!$A$2:$E$1048576,4,0)</f>
        <v>#N/A</v>
      </c>
      <c r="O518" s="21" t="e">
        <f>VLOOKUP(I518,'MÃ '!$A$2:$E$1048576,5,0)</f>
        <v>#N/A</v>
      </c>
      <c r="P518" s="21" t="str">
        <f t="shared" si="30"/>
        <v>TSG06</v>
      </c>
      <c r="Q518" s="21" t="e">
        <f>DAY(Table014[[#This Row],[NGÀY]])&amp;Table014[[#This Row],[TSG06]]&amp;Table014[[#This Row],[MÃ FAST]]</f>
        <v>#N/A</v>
      </c>
      <c r="R518" s="21" t="e">
        <f>COUNTIF($Q$7:Q518,Q518)&amp;Q518</f>
        <v>#N/A</v>
      </c>
      <c r="S518" s="44">
        <f>IFERROR(VLOOKUP(R518,Table1[[ct2]:[Số lượng]],13,0),0)</f>
        <v>0</v>
      </c>
      <c r="T518" s="45">
        <f>IFERROR(VLOOKUP(R518,Table1[[ct2]:[Giá]],14,0),Table014[[#This Row],[ĐƠN GIÁ]])</f>
        <v>0</v>
      </c>
      <c r="U518" s="45">
        <f t="shared" si="31"/>
        <v>0</v>
      </c>
      <c r="V518" s="32">
        <f t="shared" si="32"/>
        <v>0</v>
      </c>
      <c r="W518" s="45">
        <f>Table014[[#This Row],[THÀNH TIỀN FAST]]-Table014[[#This Row],[THÀNH TIỀN]]</f>
        <v>0</v>
      </c>
      <c r="X518" s="46" t="b">
        <f>Table014[[#This Row],[ĐG FAST]]=Table014[[#This Row],[ĐƠN GIÁ]]</f>
        <v>1</v>
      </c>
      <c r="Y518" s="47" t="b">
        <f>Table014[[#This Row],[THÀNH TIỀN FAST]]=Table014[[#This Row],[THÀNH TIỀN]]</f>
        <v>1</v>
      </c>
      <c r="Z518" s="48"/>
    </row>
    <row r="519" spans="1:26" x14ac:dyDescent="0.2">
      <c r="A519" s="50"/>
      <c r="B519" s="51"/>
      <c r="C519" s="50"/>
      <c r="D519" s="50"/>
      <c r="E519" s="50"/>
      <c r="F519" s="50"/>
      <c r="G519" s="50"/>
      <c r="H519" s="50"/>
      <c r="I519" s="50"/>
      <c r="J519" s="50"/>
      <c r="K519" s="52"/>
      <c r="L519" s="50"/>
      <c r="M519" s="53">
        <f t="shared" si="29"/>
        <v>0</v>
      </c>
      <c r="N519" s="21" t="e">
        <f>VLOOKUP(I519,'MÃ '!$A$2:$E$1048576,4,0)</f>
        <v>#N/A</v>
      </c>
      <c r="O519" s="21" t="e">
        <f>VLOOKUP(I519,'MÃ '!$A$2:$E$1048576,5,0)</f>
        <v>#N/A</v>
      </c>
      <c r="P519" s="21" t="str">
        <f t="shared" si="30"/>
        <v>TSG06</v>
      </c>
      <c r="Q519" s="21" t="e">
        <f>DAY(Table014[[#This Row],[NGÀY]])&amp;Table014[[#This Row],[TSG06]]&amp;Table014[[#This Row],[MÃ FAST]]</f>
        <v>#N/A</v>
      </c>
      <c r="R519" s="21" t="e">
        <f>COUNTIF($Q$7:Q519,Q519)&amp;Q519</f>
        <v>#N/A</v>
      </c>
      <c r="S519" s="44">
        <f>IFERROR(VLOOKUP(R519,Table1[[ct2]:[Số lượng]],13,0),0)</f>
        <v>0</v>
      </c>
      <c r="T519" s="45">
        <f>IFERROR(VLOOKUP(R519,Table1[[ct2]:[Giá]],14,0),Table014[[#This Row],[ĐƠN GIÁ]])</f>
        <v>0</v>
      </c>
      <c r="U519" s="45">
        <f t="shared" si="31"/>
        <v>0</v>
      </c>
      <c r="V519" s="32">
        <f t="shared" si="32"/>
        <v>0</v>
      </c>
      <c r="W519" s="45">
        <f>Table014[[#This Row],[THÀNH TIỀN FAST]]-Table014[[#This Row],[THÀNH TIỀN]]</f>
        <v>0</v>
      </c>
      <c r="X519" s="46" t="b">
        <f>Table014[[#This Row],[ĐG FAST]]=Table014[[#This Row],[ĐƠN GIÁ]]</f>
        <v>1</v>
      </c>
      <c r="Y519" s="47" t="b">
        <f>Table014[[#This Row],[THÀNH TIỀN FAST]]=Table014[[#This Row],[THÀNH TIỀN]]</f>
        <v>1</v>
      </c>
      <c r="Z519" s="48"/>
    </row>
    <row r="520" spans="1:26" x14ac:dyDescent="0.2">
      <c r="A520" s="50"/>
      <c r="B520" s="51"/>
      <c r="C520" s="50"/>
      <c r="D520" s="50"/>
      <c r="E520" s="50"/>
      <c r="F520" s="50"/>
      <c r="G520" s="50"/>
      <c r="H520" s="50"/>
      <c r="I520" s="50"/>
      <c r="J520" s="50"/>
      <c r="K520" s="52"/>
      <c r="L520" s="50"/>
      <c r="M520" s="53">
        <f t="shared" ref="M520:M583" si="33">K520*L520</f>
        <v>0</v>
      </c>
      <c r="N520" s="21" t="e">
        <f>VLOOKUP(I520,'MÃ '!$A$2:$E$1048576,4,0)</f>
        <v>#N/A</v>
      </c>
      <c r="O520" s="21" t="e">
        <f>VLOOKUP(I520,'MÃ '!$A$2:$E$1048576,5,0)</f>
        <v>#N/A</v>
      </c>
      <c r="P520" s="21" t="str">
        <f t="shared" ref="P520:P583" si="34">$P$6</f>
        <v>TSG06</v>
      </c>
      <c r="Q520" s="21" t="e">
        <f>DAY(Table014[[#This Row],[NGÀY]])&amp;Table014[[#This Row],[TSG06]]&amp;Table014[[#This Row],[MÃ FAST]]</f>
        <v>#N/A</v>
      </c>
      <c r="R520" s="21" t="e">
        <f>COUNTIF($Q$7:Q520,Q520)&amp;Q520</f>
        <v>#N/A</v>
      </c>
      <c r="S520" s="44">
        <f>IFERROR(VLOOKUP(R520,Table1[[ct2]:[Số lượng]],13,0),0)</f>
        <v>0</v>
      </c>
      <c r="T520" s="45">
        <f>IFERROR(VLOOKUP(R520,Table1[[ct2]:[Giá]],14,0),Table014[[#This Row],[ĐƠN GIÁ]])</f>
        <v>0</v>
      </c>
      <c r="U520" s="45">
        <f t="shared" ref="U520:U583" si="35">IFERROR((T520*S520),"0")</f>
        <v>0</v>
      </c>
      <c r="V520" s="32">
        <f t="shared" ref="V520:V583" si="36">S520-K520</f>
        <v>0</v>
      </c>
      <c r="W520" s="45">
        <f>Table014[[#This Row],[THÀNH TIỀN FAST]]-Table014[[#This Row],[THÀNH TIỀN]]</f>
        <v>0</v>
      </c>
      <c r="X520" s="46" t="b">
        <f>Table014[[#This Row],[ĐG FAST]]=Table014[[#This Row],[ĐƠN GIÁ]]</f>
        <v>1</v>
      </c>
      <c r="Y520" s="47" t="b">
        <f>Table014[[#This Row],[THÀNH TIỀN FAST]]=Table014[[#This Row],[THÀNH TIỀN]]</f>
        <v>1</v>
      </c>
      <c r="Z520" s="48"/>
    </row>
    <row r="521" spans="1:26" x14ac:dyDescent="0.2">
      <c r="A521" s="50"/>
      <c r="B521" s="51"/>
      <c r="C521" s="50"/>
      <c r="D521" s="50"/>
      <c r="E521" s="50"/>
      <c r="F521" s="50"/>
      <c r="G521" s="50"/>
      <c r="H521" s="50"/>
      <c r="I521" s="50"/>
      <c r="J521" s="50"/>
      <c r="K521" s="52"/>
      <c r="L521" s="50"/>
      <c r="M521" s="53">
        <f t="shared" si="33"/>
        <v>0</v>
      </c>
      <c r="N521" s="21" t="e">
        <f>VLOOKUP(I521,'MÃ '!$A$2:$E$1048576,4,0)</f>
        <v>#N/A</v>
      </c>
      <c r="O521" s="21" t="e">
        <f>VLOOKUP(I521,'MÃ '!$A$2:$E$1048576,5,0)</f>
        <v>#N/A</v>
      </c>
      <c r="P521" s="21" t="str">
        <f t="shared" si="34"/>
        <v>TSG06</v>
      </c>
      <c r="Q521" s="21" t="e">
        <f>DAY(Table014[[#This Row],[NGÀY]])&amp;Table014[[#This Row],[TSG06]]&amp;Table014[[#This Row],[MÃ FAST]]</f>
        <v>#N/A</v>
      </c>
      <c r="R521" s="21" t="e">
        <f>COUNTIF($Q$7:Q521,Q521)&amp;Q521</f>
        <v>#N/A</v>
      </c>
      <c r="S521" s="44">
        <f>IFERROR(VLOOKUP(R521,Table1[[ct2]:[Số lượng]],13,0),0)</f>
        <v>0</v>
      </c>
      <c r="T521" s="45">
        <f>IFERROR(VLOOKUP(R521,Table1[[ct2]:[Giá]],14,0),Table014[[#This Row],[ĐƠN GIÁ]])</f>
        <v>0</v>
      </c>
      <c r="U521" s="45">
        <f t="shared" si="35"/>
        <v>0</v>
      </c>
      <c r="V521" s="32">
        <f t="shared" si="36"/>
        <v>0</v>
      </c>
      <c r="W521" s="45">
        <f>Table014[[#This Row],[THÀNH TIỀN FAST]]-Table014[[#This Row],[THÀNH TIỀN]]</f>
        <v>0</v>
      </c>
      <c r="X521" s="46" t="b">
        <f>Table014[[#This Row],[ĐG FAST]]=Table014[[#This Row],[ĐƠN GIÁ]]</f>
        <v>1</v>
      </c>
      <c r="Y521" s="47" t="b">
        <f>Table014[[#This Row],[THÀNH TIỀN FAST]]=Table014[[#This Row],[THÀNH TIỀN]]</f>
        <v>1</v>
      </c>
      <c r="Z521" s="48"/>
    </row>
    <row r="522" spans="1:26" x14ac:dyDescent="0.2">
      <c r="A522" s="50"/>
      <c r="B522" s="51"/>
      <c r="C522" s="50"/>
      <c r="D522" s="50"/>
      <c r="E522" s="50"/>
      <c r="F522" s="50"/>
      <c r="G522" s="50"/>
      <c r="H522" s="50"/>
      <c r="I522" s="50"/>
      <c r="J522" s="50"/>
      <c r="K522" s="52"/>
      <c r="L522" s="50"/>
      <c r="M522" s="53">
        <f t="shared" si="33"/>
        <v>0</v>
      </c>
      <c r="N522" s="21" t="e">
        <f>VLOOKUP(I522,'MÃ '!$A$2:$E$1048576,4,0)</f>
        <v>#N/A</v>
      </c>
      <c r="O522" s="21" t="e">
        <f>VLOOKUP(I522,'MÃ '!$A$2:$E$1048576,5,0)</f>
        <v>#N/A</v>
      </c>
      <c r="P522" s="21" t="str">
        <f t="shared" si="34"/>
        <v>TSG06</v>
      </c>
      <c r="Q522" s="21" t="e">
        <f>DAY(Table014[[#This Row],[NGÀY]])&amp;Table014[[#This Row],[TSG06]]&amp;Table014[[#This Row],[MÃ FAST]]</f>
        <v>#N/A</v>
      </c>
      <c r="R522" s="21" t="e">
        <f>COUNTIF($Q$7:Q522,Q522)&amp;Q522</f>
        <v>#N/A</v>
      </c>
      <c r="S522" s="44">
        <f>IFERROR(VLOOKUP(R522,Table1[[ct2]:[Số lượng]],13,0),0)</f>
        <v>0</v>
      </c>
      <c r="T522" s="45">
        <f>IFERROR(VLOOKUP(R522,Table1[[ct2]:[Giá]],14,0),Table014[[#This Row],[ĐƠN GIÁ]])</f>
        <v>0</v>
      </c>
      <c r="U522" s="45">
        <f t="shared" si="35"/>
        <v>0</v>
      </c>
      <c r="V522" s="32">
        <f t="shared" si="36"/>
        <v>0</v>
      </c>
      <c r="W522" s="45">
        <f>Table014[[#This Row],[THÀNH TIỀN FAST]]-Table014[[#This Row],[THÀNH TIỀN]]</f>
        <v>0</v>
      </c>
      <c r="X522" s="46" t="b">
        <f>Table014[[#This Row],[ĐG FAST]]=Table014[[#This Row],[ĐƠN GIÁ]]</f>
        <v>1</v>
      </c>
      <c r="Y522" s="47" t="b">
        <f>Table014[[#This Row],[THÀNH TIỀN FAST]]=Table014[[#This Row],[THÀNH TIỀN]]</f>
        <v>1</v>
      </c>
      <c r="Z522" s="48"/>
    </row>
    <row r="523" spans="1:26" x14ac:dyDescent="0.2">
      <c r="A523" s="50"/>
      <c r="B523" s="51"/>
      <c r="C523" s="50"/>
      <c r="D523" s="50"/>
      <c r="E523" s="50"/>
      <c r="F523" s="50"/>
      <c r="G523" s="50"/>
      <c r="H523" s="50"/>
      <c r="I523" s="50"/>
      <c r="J523" s="50"/>
      <c r="K523" s="52"/>
      <c r="L523" s="50"/>
      <c r="M523" s="53">
        <f t="shared" si="33"/>
        <v>0</v>
      </c>
      <c r="N523" s="21" t="e">
        <f>VLOOKUP(I523,'MÃ '!$A$2:$E$1048576,4,0)</f>
        <v>#N/A</v>
      </c>
      <c r="O523" s="21" t="e">
        <f>VLOOKUP(I523,'MÃ '!$A$2:$E$1048576,5,0)</f>
        <v>#N/A</v>
      </c>
      <c r="P523" s="21" t="str">
        <f t="shared" si="34"/>
        <v>TSG06</v>
      </c>
      <c r="Q523" s="21" t="e">
        <f>DAY(Table014[[#This Row],[NGÀY]])&amp;Table014[[#This Row],[TSG06]]&amp;Table014[[#This Row],[MÃ FAST]]</f>
        <v>#N/A</v>
      </c>
      <c r="R523" s="21" t="e">
        <f>COUNTIF($Q$7:Q523,Q523)&amp;Q523</f>
        <v>#N/A</v>
      </c>
      <c r="S523" s="44">
        <f>IFERROR(VLOOKUP(R523,Table1[[ct2]:[Số lượng]],13,0),0)</f>
        <v>0</v>
      </c>
      <c r="T523" s="45">
        <f>IFERROR(VLOOKUP(R523,Table1[[ct2]:[Giá]],14,0),Table014[[#This Row],[ĐƠN GIÁ]])</f>
        <v>0</v>
      </c>
      <c r="U523" s="45">
        <f t="shared" si="35"/>
        <v>0</v>
      </c>
      <c r="V523" s="32">
        <f t="shared" si="36"/>
        <v>0</v>
      </c>
      <c r="W523" s="45">
        <f>Table014[[#This Row],[THÀNH TIỀN FAST]]-Table014[[#This Row],[THÀNH TIỀN]]</f>
        <v>0</v>
      </c>
      <c r="X523" s="46" t="b">
        <f>Table014[[#This Row],[ĐG FAST]]=Table014[[#This Row],[ĐƠN GIÁ]]</f>
        <v>1</v>
      </c>
      <c r="Y523" s="47" t="b">
        <f>Table014[[#This Row],[THÀNH TIỀN FAST]]=Table014[[#This Row],[THÀNH TIỀN]]</f>
        <v>1</v>
      </c>
      <c r="Z523" s="48"/>
    </row>
    <row r="524" spans="1:26" x14ac:dyDescent="0.2">
      <c r="A524" s="50"/>
      <c r="B524" s="51"/>
      <c r="C524" s="50"/>
      <c r="D524" s="50"/>
      <c r="E524" s="50"/>
      <c r="F524" s="50"/>
      <c r="G524" s="50"/>
      <c r="H524" s="50"/>
      <c r="I524" s="50"/>
      <c r="J524" s="50"/>
      <c r="K524" s="52"/>
      <c r="L524" s="50"/>
      <c r="M524" s="53">
        <f t="shared" si="33"/>
        <v>0</v>
      </c>
      <c r="N524" s="21" t="e">
        <f>VLOOKUP(I524,'MÃ '!$A$2:$E$1048576,4,0)</f>
        <v>#N/A</v>
      </c>
      <c r="O524" s="21" t="e">
        <f>VLOOKUP(I524,'MÃ '!$A$2:$E$1048576,5,0)</f>
        <v>#N/A</v>
      </c>
      <c r="P524" s="21" t="str">
        <f t="shared" si="34"/>
        <v>TSG06</v>
      </c>
      <c r="Q524" s="21" t="e">
        <f>DAY(Table014[[#This Row],[NGÀY]])&amp;Table014[[#This Row],[TSG06]]&amp;Table014[[#This Row],[MÃ FAST]]</f>
        <v>#N/A</v>
      </c>
      <c r="R524" s="21" t="e">
        <f>COUNTIF($Q$7:Q524,Q524)&amp;Q524</f>
        <v>#N/A</v>
      </c>
      <c r="S524" s="44">
        <f>IFERROR(VLOOKUP(R524,Table1[[ct2]:[Số lượng]],13,0),0)</f>
        <v>0</v>
      </c>
      <c r="T524" s="45">
        <f>IFERROR(VLOOKUP(R524,Table1[[ct2]:[Giá]],14,0),Table014[[#This Row],[ĐƠN GIÁ]])</f>
        <v>0</v>
      </c>
      <c r="U524" s="45">
        <f t="shared" si="35"/>
        <v>0</v>
      </c>
      <c r="V524" s="32">
        <f t="shared" si="36"/>
        <v>0</v>
      </c>
      <c r="W524" s="45">
        <f>Table014[[#This Row],[THÀNH TIỀN FAST]]-Table014[[#This Row],[THÀNH TIỀN]]</f>
        <v>0</v>
      </c>
      <c r="X524" s="46" t="b">
        <f>Table014[[#This Row],[ĐG FAST]]=Table014[[#This Row],[ĐƠN GIÁ]]</f>
        <v>1</v>
      </c>
      <c r="Y524" s="47" t="b">
        <f>Table014[[#This Row],[THÀNH TIỀN FAST]]=Table014[[#This Row],[THÀNH TIỀN]]</f>
        <v>1</v>
      </c>
      <c r="Z524" s="48"/>
    </row>
    <row r="525" spans="1:26" x14ac:dyDescent="0.2">
      <c r="A525" s="50"/>
      <c r="B525" s="51"/>
      <c r="C525" s="50"/>
      <c r="D525" s="50"/>
      <c r="E525" s="50"/>
      <c r="F525" s="50"/>
      <c r="G525" s="50"/>
      <c r="H525" s="50"/>
      <c r="I525" s="50"/>
      <c r="J525" s="50"/>
      <c r="K525" s="52"/>
      <c r="L525" s="50"/>
      <c r="M525" s="53">
        <f t="shared" si="33"/>
        <v>0</v>
      </c>
      <c r="N525" s="21" t="e">
        <f>VLOOKUP(I525,'MÃ '!$A$2:$E$1048576,4,0)</f>
        <v>#N/A</v>
      </c>
      <c r="O525" s="21" t="e">
        <f>VLOOKUP(I525,'MÃ '!$A$2:$E$1048576,5,0)</f>
        <v>#N/A</v>
      </c>
      <c r="P525" s="21" t="str">
        <f t="shared" si="34"/>
        <v>TSG06</v>
      </c>
      <c r="Q525" s="21" t="e">
        <f>DAY(Table014[[#This Row],[NGÀY]])&amp;Table014[[#This Row],[TSG06]]&amp;Table014[[#This Row],[MÃ FAST]]</f>
        <v>#N/A</v>
      </c>
      <c r="R525" s="21" t="e">
        <f>COUNTIF($Q$7:Q525,Q525)&amp;Q525</f>
        <v>#N/A</v>
      </c>
      <c r="S525" s="44">
        <f>IFERROR(VLOOKUP(R525,Table1[[ct2]:[Số lượng]],13,0),0)</f>
        <v>0</v>
      </c>
      <c r="T525" s="45">
        <f>IFERROR(VLOOKUP(R525,Table1[[ct2]:[Giá]],14,0),Table014[[#This Row],[ĐƠN GIÁ]])</f>
        <v>0</v>
      </c>
      <c r="U525" s="45">
        <f t="shared" si="35"/>
        <v>0</v>
      </c>
      <c r="V525" s="32">
        <f t="shared" si="36"/>
        <v>0</v>
      </c>
      <c r="W525" s="45">
        <f>Table014[[#This Row],[THÀNH TIỀN FAST]]-Table014[[#This Row],[THÀNH TIỀN]]</f>
        <v>0</v>
      </c>
      <c r="X525" s="46" t="b">
        <f>Table014[[#This Row],[ĐG FAST]]=Table014[[#This Row],[ĐƠN GIÁ]]</f>
        <v>1</v>
      </c>
      <c r="Y525" s="47" t="b">
        <f>Table014[[#This Row],[THÀNH TIỀN FAST]]=Table014[[#This Row],[THÀNH TIỀN]]</f>
        <v>1</v>
      </c>
      <c r="Z525" s="48"/>
    </row>
    <row r="526" spans="1:26" x14ac:dyDescent="0.2">
      <c r="A526" s="50"/>
      <c r="B526" s="51"/>
      <c r="C526" s="50"/>
      <c r="D526" s="50"/>
      <c r="E526" s="50"/>
      <c r="F526" s="50"/>
      <c r="G526" s="50"/>
      <c r="H526" s="50"/>
      <c r="I526" s="50"/>
      <c r="J526" s="50"/>
      <c r="K526" s="52"/>
      <c r="L526" s="50"/>
      <c r="M526" s="53">
        <f t="shared" si="33"/>
        <v>0</v>
      </c>
      <c r="N526" s="21" t="e">
        <f>VLOOKUP(I526,'MÃ '!$A$2:$E$1048576,4,0)</f>
        <v>#N/A</v>
      </c>
      <c r="O526" s="21" t="e">
        <f>VLOOKUP(I526,'MÃ '!$A$2:$E$1048576,5,0)</f>
        <v>#N/A</v>
      </c>
      <c r="P526" s="21" t="str">
        <f t="shared" si="34"/>
        <v>TSG06</v>
      </c>
      <c r="Q526" s="21" t="e">
        <f>DAY(Table014[[#This Row],[NGÀY]])&amp;Table014[[#This Row],[TSG06]]&amp;Table014[[#This Row],[MÃ FAST]]</f>
        <v>#N/A</v>
      </c>
      <c r="R526" s="21" t="e">
        <f>COUNTIF($Q$7:Q526,Q526)&amp;Q526</f>
        <v>#N/A</v>
      </c>
      <c r="S526" s="44">
        <f>IFERROR(VLOOKUP(R526,Table1[[ct2]:[Số lượng]],13,0),0)</f>
        <v>0</v>
      </c>
      <c r="T526" s="45">
        <f>IFERROR(VLOOKUP(R526,Table1[[ct2]:[Giá]],14,0),Table014[[#This Row],[ĐƠN GIÁ]])</f>
        <v>0</v>
      </c>
      <c r="U526" s="45">
        <f t="shared" si="35"/>
        <v>0</v>
      </c>
      <c r="V526" s="32">
        <f t="shared" si="36"/>
        <v>0</v>
      </c>
      <c r="W526" s="45">
        <f>Table014[[#This Row],[THÀNH TIỀN FAST]]-Table014[[#This Row],[THÀNH TIỀN]]</f>
        <v>0</v>
      </c>
      <c r="X526" s="46" t="b">
        <f>Table014[[#This Row],[ĐG FAST]]=Table014[[#This Row],[ĐƠN GIÁ]]</f>
        <v>1</v>
      </c>
      <c r="Y526" s="47" t="b">
        <f>Table014[[#This Row],[THÀNH TIỀN FAST]]=Table014[[#This Row],[THÀNH TIỀN]]</f>
        <v>1</v>
      </c>
      <c r="Z526" s="48"/>
    </row>
    <row r="527" spans="1:26" x14ac:dyDescent="0.2">
      <c r="A527" s="50"/>
      <c r="B527" s="51"/>
      <c r="C527" s="50"/>
      <c r="D527" s="50"/>
      <c r="E527" s="50"/>
      <c r="F527" s="50"/>
      <c r="G527" s="50"/>
      <c r="H527" s="50"/>
      <c r="I527" s="50"/>
      <c r="J527" s="50"/>
      <c r="K527" s="52"/>
      <c r="L527" s="50"/>
      <c r="M527" s="53">
        <f t="shared" si="33"/>
        <v>0</v>
      </c>
      <c r="N527" s="21" t="e">
        <f>VLOOKUP(I527,'MÃ '!$A$2:$E$1048576,4,0)</f>
        <v>#N/A</v>
      </c>
      <c r="O527" s="21" t="e">
        <f>VLOOKUP(I527,'MÃ '!$A$2:$E$1048576,5,0)</f>
        <v>#N/A</v>
      </c>
      <c r="P527" s="21" t="str">
        <f t="shared" si="34"/>
        <v>TSG06</v>
      </c>
      <c r="Q527" s="21" t="e">
        <f>DAY(Table014[[#This Row],[NGÀY]])&amp;Table014[[#This Row],[TSG06]]&amp;Table014[[#This Row],[MÃ FAST]]</f>
        <v>#N/A</v>
      </c>
      <c r="R527" s="21" t="e">
        <f>COUNTIF($Q$7:Q527,Q527)&amp;Q527</f>
        <v>#N/A</v>
      </c>
      <c r="S527" s="44">
        <f>IFERROR(VLOOKUP(R527,Table1[[ct2]:[Số lượng]],13,0),0)</f>
        <v>0</v>
      </c>
      <c r="T527" s="45">
        <f>IFERROR(VLOOKUP(R527,Table1[[ct2]:[Giá]],14,0),Table014[[#This Row],[ĐƠN GIÁ]])</f>
        <v>0</v>
      </c>
      <c r="U527" s="45">
        <f t="shared" si="35"/>
        <v>0</v>
      </c>
      <c r="V527" s="32">
        <f t="shared" si="36"/>
        <v>0</v>
      </c>
      <c r="W527" s="45">
        <f>Table014[[#This Row],[THÀNH TIỀN FAST]]-Table014[[#This Row],[THÀNH TIỀN]]</f>
        <v>0</v>
      </c>
      <c r="X527" s="46" t="b">
        <f>Table014[[#This Row],[ĐG FAST]]=Table014[[#This Row],[ĐƠN GIÁ]]</f>
        <v>1</v>
      </c>
      <c r="Y527" s="47" t="b">
        <f>Table014[[#This Row],[THÀNH TIỀN FAST]]=Table014[[#This Row],[THÀNH TIỀN]]</f>
        <v>1</v>
      </c>
      <c r="Z527" s="48"/>
    </row>
    <row r="528" spans="1:26" x14ac:dyDescent="0.2">
      <c r="A528" s="50"/>
      <c r="B528" s="51"/>
      <c r="C528" s="50"/>
      <c r="D528" s="50"/>
      <c r="E528" s="50"/>
      <c r="F528" s="50"/>
      <c r="G528" s="50"/>
      <c r="H528" s="50"/>
      <c r="I528" s="50"/>
      <c r="J528" s="50"/>
      <c r="K528" s="52"/>
      <c r="L528" s="50"/>
      <c r="M528" s="53">
        <f t="shared" si="33"/>
        <v>0</v>
      </c>
      <c r="N528" s="21" t="e">
        <f>VLOOKUP(I528,'MÃ '!$A$2:$E$1048576,4,0)</f>
        <v>#N/A</v>
      </c>
      <c r="O528" s="21" t="e">
        <f>VLOOKUP(I528,'MÃ '!$A$2:$E$1048576,5,0)</f>
        <v>#N/A</v>
      </c>
      <c r="P528" s="21" t="str">
        <f t="shared" si="34"/>
        <v>TSG06</v>
      </c>
      <c r="Q528" s="21" t="e">
        <f>DAY(Table014[[#This Row],[NGÀY]])&amp;Table014[[#This Row],[TSG06]]&amp;Table014[[#This Row],[MÃ FAST]]</f>
        <v>#N/A</v>
      </c>
      <c r="R528" s="21" t="e">
        <f>COUNTIF($Q$7:Q528,Q528)&amp;Q528</f>
        <v>#N/A</v>
      </c>
      <c r="S528" s="44">
        <f>IFERROR(VLOOKUP(R528,Table1[[ct2]:[Số lượng]],13,0),0)</f>
        <v>0</v>
      </c>
      <c r="T528" s="45">
        <f>IFERROR(VLOOKUP(R528,Table1[[ct2]:[Giá]],14,0),Table014[[#This Row],[ĐƠN GIÁ]])</f>
        <v>0</v>
      </c>
      <c r="U528" s="45">
        <f t="shared" si="35"/>
        <v>0</v>
      </c>
      <c r="V528" s="32">
        <f t="shared" si="36"/>
        <v>0</v>
      </c>
      <c r="W528" s="45">
        <f>Table014[[#This Row],[THÀNH TIỀN FAST]]-Table014[[#This Row],[THÀNH TIỀN]]</f>
        <v>0</v>
      </c>
      <c r="X528" s="46" t="b">
        <f>Table014[[#This Row],[ĐG FAST]]=Table014[[#This Row],[ĐƠN GIÁ]]</f>
        <v>1</v>
      </c>
      <c r="Y528" s="47" t="b">
        <f>Table014[[#This Row],[THÀNH TIỀN FAST]]=Table014[[#This Row],[THÀNH TIỀN]]</f>
        <v>1</v>
      </c>
      <c r="Z528" s="48"/>
    </row>
    <row r="529" spans="1:26" x14ac:dyDescent="0.2">
      <c r="A529" s="50"/>
      <c r="B529" s="51"/>
      <c r="C529" s="50"/>
      <c r="D529" s="50"/>
      <c r="E529" s="50"/>
      <c r="F529" s="50"/>
      <c r="G529" s="50"/>
      <c r="H529" s="50"/>
      <c r="I529" s="50"/>
      <c r="J529" s="50"/>
      <c r="K529" s="52"/>
      <c r="L529" s="50"/>
      <c r="M529" s="53">
        <f t="shared" si="33"/>
        <v>0</v>
      </c>
      <c r="N529" s="21" t="e">
        <f>VLOOKUP(I529,'MÃ '!$A$2:$E$1048576,4,0)</f>
        <v>#N/A</v>
      </c>
      <c r="O529" s="21" t="e">
        <f>VLOOKUP(I529,'MÃ '!$A$2:$E$1048576,5,0)</f>
        <v>#N/A</v>
      </c>
      <c r="P529" s="21" t="str">
        <f t="shared" si="34"/>
        <v>TSG06</v>
      </c>
      <c r="Q529" s="21" t="e">
        <f>DAY(Table014[[#This Row],[NGÀY]])&amp;Table014[[#This Row],[TSG06]]&amp;Table014[[#This Row],[MÃ FAST]]</f>
        <v>#N/A</v>
      </c>
      <c r="R529" s="21" t="e">
        <f>COUNTIF($Q$7:Q529,Q529)&amp;Q529</f>
        <v>#N/A</v>
      </c>
      <c r="S529" s="44">
        <f>IFERROR(VLOOKUP(R529,Table1[[ct2]:[Số lượng]],13,0),0)</f>
        <v>0</v>
      </c>
      <c r="T529" s="45">
        <f>IFERROR(VLOOKUP(R529,Table1[[ct2]:[Giá]],14,0),Table014[[#This Row],[ĐƠN GIÁ]])</f>
        <v>0</v>
      </c>
      <c r="U529" s="45">
        <f t="shared" si="35"/>
        <v>0</v>
      </c>
      <c r="V529" s="32">
        <f t="shared" si="36"/>
        <v>0</v>
      </c>
      <c r="W529" s="45">
        <f>Table014[[#This Row],[THÀNH TIỀN FAST]]-Table014[[#This Row],[THÀNH TIỀN]]</f>
        <v>0</v>
      </c>
      <c r="X529" s="46" t="b">
        <f>Table014[[#This Row],[ĐG FAST]]=Table014[[#This Row],[ĐƠN GIÁ]]</f>
        <v>1</v>
      </c>
      <c r="Y529" s="47" t="b">
        <f>Table014[[#This Row],[THÀNH TIỀN FAST]]=Table014[[#This Row],[THÀNH TIỀN]]</f>
        <v>1</v>
      </c>
      <c r="Z529" s="48"/>
    </row>
    <row r="530" spans="1:26" x14ac:dyDescent="0.2">
      <c r="A530" s="50"/>
      <c r="B530" s="51"/>
      <c r="C530" s="50"/>
      <c r="D530" s="50"/>
      <c r="E530" s="50"/>
      <c r="F530" s="50"/>
      <c r="G530" s="50"/>
      <c r="H530" s="50"/>
      <c r="I530" s="50"/>
      <c r="J530" s="50"/>
      <c r="K530" s="52"/>
      <c r="L530" s="50"/>
      <c r="M530" s="53">
        <f t="shared" si="33"/>
        <v>0</v>
      </c>
      <c r="N530" s="21" t="e">
        <f>VLOOKUP(I530,'MÃ '!$A$2:$E$1048576,4,0)</f>
        <v>#N/A</v>
      </c>
      <c r="O530" s="21" t="e">
        <f>VLOOKUP(I530,'MÃ '!$A$2:$E$1048576,5,0)</f>
        <v>#N/A</v>
      </c>
      <c r="P530" s="21" t="str">
        <f t="shared" si="34"/>
        <v>TSG06</v>
      </c>
      <c r="Q530" s="21" t="e">
        <f>DAY(Table014[[#This Row],[NGÀY]])&amp;Table014[[#This Row],[TSG06]]&amp;Table014[[#This Row],[MÃ FAST]]</f>
        <v>#N/A</v>
      </c>
      <c r="R530" s="21" t="e">
        <f>COUNTIF($Q$7:Q530,Q530)&amp;Q530</f>
        <v>#N/A</v>
      </c>
      <c r="S530" s="44">
        <f>IFERROR(VLOOKUP(R530,Table1[[ct2]:[Số lượng]],13,0),0)</f>
        <v>0</v>
      </c>
      <c r="T530" s="45">
        <f>IFERROR(VLOOKUP(R530,Table1[[ct2]:[Giá]],14,0),Table014[[#This Row],[ĐƠN GIÁ]])</f>
        <v>0</v>
      </c>
      <c r="U530" s="45">
        <f t="shared" si="35"/>
        <v>0</v>
      </c>
      <c r="V530" s="32">
        <f t="shared" si="36"/>
        <v>0</v>
      </c>
      <c r="W530" s="45">
        <f>Table014[[#This Row],[THÀNH TIỀN FAST]]-Table014[[#This Row],[THÀNH TIỀN]]</f>
        <v>0</v>
      </c>
      <c r="X530" s="46" t="b">
        <f>Table014[[#This Row],[ĐG FAST]]=Table014[[#This Row],[ĐƠN GIÁ]]</f>
        <v>1</v>
      </c>
      <c r="Y530" s="47" t="b">
        <f>Table014[[#This Row],[THÀNH TIỀN FAST]]=Table014[[#This Row],[THÀNH TIỀN]]</f>
        <v>1</v>
      </c>
      <c r="Z530" s="48"/>
    </row>
    <row r="531" spans="1:26" x14ac:dyDescent="0.2">
      <c r="A531" s="50"/>
      <c r="B531" s="51"/>
      <c r="C531" s="50"/>
      <c r="D531" s="50"/>
      <c r="E531" s="50"/>
      <c r="F531" s="50"/>
      <c r="G531" s="50"/>
      <c r="H531" s="50"/>
      <c r="I531" s="50"/>
      <c r="J531" s="50"/>
      <c r="K531" s="52"/>
      <c r="L531" s="50"/>
      <c r="M531" s="53">
        <f t="shared" si="33"/>
        <v>0</v>
      </c>
      <c r="N531" s="21" t="e">
        <f>VLOOKUP(I531,'MÃ '!$A$2:$E$1048576,4,0)</f>
        <v>#N/A</v>
      </c>
      <c r="O531" s="21" t="e">
        <f>VLOOKUP(I531,'MÃ '!$A$2:$E$1048576,5,0)</f>
        <v>#N/A</v>
      </c>
      <c r="P531" s="21" t="str">
        <f t="shared" si="34"/>
        <v>TSG06</v>
      </c>
      <c r="Q531" s="21" t="e">
        <f>DAY(Table014[[#This Row],[NGÀY]])&amp;Table014[[#This Row],[TSG06]]&amp;Table014[[#This Row],[MÃ FAST]]</f>
        <v>#N/A</v>
      </c>
      <c r="R531" s="21" t="e">
        <f>COUNTIF($Q$7:Q531,Q531)&amp;Q531</f>
        <v>#N/A</v>
      </c>
      <c r="S531" s="44">
        <f>IFERROR(VLOOKUP(R531,Table1[[ct2]:[Số lượng]],13,0),0)</f>
        <v>0</v>
      </c>
      <c r="T531" s="45">
        <f>IFERROR(VLOOKUP(R531,Table1[[ct2]:[Giá]],14,0),Table014[[#This Row],[ĐƠN GIÁ]])</f>
        <v>0</v>
      </c>
      <c r="U531" s="45">
        <f t="shared" si="35"/>
        <v>0</v>
      </c>
      <c r="V531" s="32">
        <f t="shared" si="36"/>
        <v>0</v>
      </c>
      <c r="W531" s="45">
        <f>Table014[[#This Row],[THÀNH TIỀN FAST]]-Table014[[#This Row],[THÀNH TIỀN]]</f>
        <v>0</v>
      </c>
      <c r="X531" s="46" t="b">
        <f>Table014[[#This Row],[ĐG FAST]]=Table014[[#This Row],[ĐƠN GIÁ]]</f>
        <v>1</v>
      </c>
      <c r="Y531" s="47" t="b">
        <f>Table014[[#This Row],[THÀNH TIỀN FAST]]=Table014[[#This Row],[THÀNH TIỀN]]</f>
        <v>1</v>
      </c>
      <c r="Z531" s="48"/>
    </row>
    <row r="532" spans="1:26" x14ac:dyDescent="0.2">
      <c r="A532" s="50"/>
      <c r="B532" s="51"/>
      <c r="C532" s="50"/>
      <c r="D532" s="50"/>
      <c r="E532" s="50"/>
      <c r="F532" s="50"/>
      <c r="G532" s="50"/>
      <c r="H532" s="50"/>
      <c r="I532" s="50"/>
      <c r="J532" s="50"/>
      <c r="K532" s="52"/>
      <c r="L532" s="50"/>
      <c r="M532" s="53">
        <f t="shared" si="33"/>
        <v>0</v>
      </c>
      <c r="N532" s="21" t="e">
        <f>VLOOKUP(I532,'MÃ '!$A$2:$E$1048576,4,0)</f>
        <v>#N/A</v>
      </c>
      <c r="O532" s="21" t="e">
        <f>VLOOKUP(I532,'MÃ '!$A$2:$E$1048576,5,0)</f>
        <v>#N/A</v>
      </c>
      <c r="P532" s="21" t="str">
        <f t="shared" si="34"/>
        <v>TSG06</v>
      </c>
      <c r="Q532" s="21" t="e">
        <f>DAY(Table014[[#This Row],[NGÀY]])&amp;Table014[[#This Row],[TSG06]]&amp;Table014[[#This Row],[MÃ FAST]]</f>
        <v>#N/A</v>
      </c>
      <c r="R532" s="21" t="e">
        <f>COUNTIF($Q$7:Q532,Q532)&amp;Q532</f>
        <v>#N/A</v>
      </c>
      <c r="S532" s="44">
        <f>IFERROR(VLOOKUP(R532,Table1[[ct2]:[Số lượng]],13,0),0)</f>
        <v>0</v>
      </c>
      <c r="T532" s="45">
        <f>IFERROR(VLOOKUP(R532,Table1[[ct2]:[Giá]],14,0),Table014[[#This Row],[ĐƠN GIÁ]])</f>
        <v>0</v>
      </c>
      <c r="U532" s="45">
        <f t="shared" si="35"/>
        <v>0</v>
      </c>
      <c r="V532" s="32">
        <f t="shared" si="36"/>
        <v>0</v>
      </c>
      <c r="W532" s="45">
        <f>Table014[[#This Row],[THÀNH TIỀN FAST]]-Table014[[#This Row],[THÀNH TIỀN]]</f>
        <v>0</v>
      </c>
      <c r="X532" s="46" t="b">
        <f>Table014[[#This Row],[ĐG FAST]]=Table014[[#This Row],[ĐƠN GIÁ]]</f>
        <v>1</v>
      </c>
      <c r="Y532" s="47" t="b">
        <f>Table014[[#This Row],[THÀNH TIỀN FAST]]=Table014[[#This Row],[THÀNH TIỀN]]</f>
        <v>1</v>
      </c>
      <c r="Z532" s="48"/>
    </row>
    <row r="533" spans="1:26" x14ac:dyDescent="0.2">
      <c r="A533" s="50"/>
      <c r="B533" s="51"/>
      <c r="C533" s="50"/>
      <c r="D533" s="50"/>
      <c r="E533" s="50"/>
      <c r="F533" s="50"/>
      <c r="G533" s="50"/>
      <c r="H533" s="50"/>
      <c r="I533" s="50"/>
      <c r="J533" s="50"/>
      <c r="K533" s="52"/>
      <c r="L533" s="50"/>
      <c r="M533" s="53">
        <f t="shared" si="33"/>
        <v>0</v>
      </c>
      <c r="N533" s="21" t="e">
        <f>VLOOKUP(I533,'MÃ '!$A$2:$E$1048576,4,0)</f>
        <v>#N/A</v>
      </c>
      <c r="O533" s="21" t="e">
        <f>VLOOKUP(I533,'MÃ '!$A$2:$E$1048576,5,0)</f>
        <v>#N/A</v>
      </c>
      <c r="P533" s="21" t="str">
        <f t="shared" si="34"/>
        <v>TSG06</v>
      </c>
      <c r="Q533" s="21" t="e">
        <f>DAY(Table014[[#This Row],[NGÀY]])&amp;Table014[[#This Row],[TSG06]]&amp;Table014[[#This Row],[MÃ FAST]]</f>
        <v>#N/A</v>
      </c>
      <c r="R533" s="21" t="e">
        <f>COUNTIF($Q$7:Q533,Q533)&amp;Q533</f>
        <v>#N/A</v>
      </c>
      <c r="S533" s="44">
        <f>IFERROR(VLOOKUP(R533,Table1[[ct2]:[Số lượng]],13,0),0)</f>
        <v>0</v>
      </c>
      <c r="T533" s="45">
        <f>IFERROR(VLOOKUP(R533,Table1[[ct2]:[Giá]],14,0),Table014[[#This Row],[ĐƠN GIÁ]])</f>
        <v>0</v>
      </c>
      <c r="U533" s="45">
        <f t="shared" si="35"/>
        <v>0</v>
      </c>
      <c r="V533" s="32">
        <f t="shared" si="36"/>
        <v>0</v>
      </c>
      <c r="W533" s="45">
        <f>Table014[[#This Row],[THÀNH TIỀN FAST]]-Table014[[#This Row],[THÀNH TIỀN]]</f>
        <v>0</v>
      </c>
      <c r="X533" s="46" t="b">
        <f>Table014[[#This Row],[ĐG FAST]]=Table014[[#This Row],[ĐƠN GIÁ]]</f>
        <v>1</v>
      </c>
      <c r="Y533" s="47" t="b">
        <f>Table014[[#This Row],[THÀNH TIỀN FAST]]=Table014[[#This Row],[THÀNH TIỀN]]</f>
        <v>1</v>
      </c>
      <c r="Z533" s="48"/>
    </row>
    <row r="534" spans="1:26" x14ac:dyDescent="0.2">
      <c r="A534" s="50"/>
      <c r="B534" s="51"/>
      <c r="C534" s="50"/>
      <c r="D534" s="50"/>
      <c r="E534" s="50"/>
      <c r="F534" s="50"/>
      <c r="G534" s="50"/>
      <c r="H534" s="50"/>
      <c r="I534" s="50"/>
      <c r="J534" s="50"/>
      <c r="K534" s="52"/>
      <c r="L534" s="50"/>
      <c r="M534" s="53">
        <f t="shared" si="33"/>
        <v>0</v>
      </c>
      <c r="N534" s="21" t="e">
        <f>VLOOKUP(I534,'MÃ '!$A$2:$E$1048576,4,0)</f>
        <v>#N/A</v>
      </c>
      <c r="O534" s="21" t="e">
        <f>VLOOKUP(I534,'MÃ '!$A$2:$E$1048576,5,0)</f>
        <v>#N/A</v>
      </c>
      <c r="P534" s="21" t="str">
        <f t="shared" si="34"/>
        <v>TSG06</v>
      </c>
      <c r="Q534" s="21" t="e">
        <f>DAY(Table014[[#This Row],[NGÀY]])&amp;Table014[[#This Row],[TSG06]]&amp;Table014[[#This Row],[MÃ FAST]]</f>
        <v>#N/A</v>
      </c>
      <c r="R534" s="21" t="e">
        <f>COUNTIF($Q$7:Q534,Q534)&amp;Q534</f>
        <v>#N/A</v>
      </c>
      <c r="S534" s="44">
        <f>IFERROR(VLOOKUP(R534,Table1[[ct2]:[Số lượng]],13,0),0)</f>
        <v>0</v>
      </c>
      <c r="T534" s="45">
        <f>IFERROR(VLOOKUP(R534,Table1[[ct2]:[Giá]],14,0),Table014[[#This Row],[ĐƠN GIÁ]])</f>
        <v>0</v>
      </c>
      <c r="U534" s="45">
        <f t="shared" si="35"/>
        <v>0</v>
      </c>
      <c r="V534" s="32">
        <f t="shared" si="36"/>
        <v>0</v>
      </c>
      <c r="W534" s="45">
        <f>Table014[[#This Row],[THÀNH TIỀN FAST]]-Table014[[#This Row],[THÀNH TIỀN]]</f>
        <v>0</v>
      </c>
      <c r="X534" s="46" t="b">
        <f>Table014[[#This Row],[ĐG FAST]]=Table014[[#This Row],[ĐƠN GIÁ]]</f>
        <v>1</v>
      </c>
      <c r="Y534" s="47" t="b">
        <f>Table014[[#This Row],[THÀNH TIỀN FAST]]=Table014[[#This Row],[THÀNH TIỀN]]</f>
        <v>1</v>
      </c>
      <c r="Z534" s="48"/>
    </row>
    <row r="535" spans="1:26" x14ac:dyDescent="0.2">
      <c r="A535" s="50"/>
      <c r="B535" s="51"/>
      <c r="C535" s="50"/>
      <c r="D535" s="50"/>
      <c r="E535" s="50"/>
      <c r="F535" s="50"/>
      <c r="G535" s="50"/>
      <c r="H535" s="50"/>
      <c r="I535" s="50"/>
      <c r="J535" s="50"/>
      <c r="K535" s="52"/>
      <c r="L535" s="50"/>
      <c r="M535" s="53">
        <f t="shared" si="33"/>
        <v>0</v>
      </c>
      <c r="N535" s="21" t="e">
        <f>VLOOKUP(I535,'MÃ '!$A$2:$E$1048576,4,0)</f>
        <v>#N/A</v>
      </c>
      <c r="O535" s="21" t="e">
        <f>VLOOKUP(I535,'MÃ '!$A$2:$E$1048576,5,0)</f>
        <v>#N/A</v>
      </c>
      <c r="P535" s="21" t="str">
        <f t="shared" si="34"/>
        <v>TSG06</v>
      </c>
      <c r="Q535" s="21" t="e">
        <f>DAY(Table014[[#This Row],[NGÀY]])&amp;Table014[[#This Row],[TSG06]]&amp;Table014[[#This Row],[MÃ FAST]]</f>
        <v>#N/A</v>
      </c>
      <c r="R535" s="21" t="e">
        <f>COUNTIF($Q$7:Q535,Q535)&amp;Q535</f>
        <v>#N/A</v>
      </c>
      <c r="S535" s="44">
        <f>IFERROR(VLOOKUP(R535,Table1[[ct2]:[Số lượng]],13,0),0)</f>
        <v>0</v>
      </c>
      <c r="T535" s="45">
        <f>IFERROR(VLOOKUP(R535,Table1[[ct2]:[Giá]],14,0),Table014[[#This Row],[ĐƠN GIÁ]])</f>
        <v>0</v>
      </c>
      <c r="U535" s="45">
        <f t="shared" si="35"/>
        <v>0</v>
      </c>
      <c r="V535" s="32">
        <f t="shared" si="36"/>
        <v>0</v>
      </c>
      <c r="W535" s="45">
        <f>Table014[[#This Row],[THÀNH TIỀN FAST]]-Table014[[#This Row],[THÀNH TIỀN]]</f>
        <v>0</v>
      </c>
      <c r="X535" s="46" t="b">
        <f>Table014[[#This Row],[ĐG FAST]]=Table014[[#This Row],[ĐƠN GIÁ]]</f>
        <v>1</v>
      </c>
      <c r="Y535" s="47" t="b">
        <f>Table014[[#This Row],[THÀNH TIỀN FAST]]=Table014[[#This Row],[THÀNH TIỀN]]</f>
        <v>1</v>
      </c>
      <c r="Z535" s="48"/>
    </row>
    <row r="536" spans="1:26" x14ac:dyDescent="0.2">
      <c r="A536" s="50"/>
      <c r="B536" s="51"/>
      <c r="C536" s="50"/>
      <c r="D536" s="50"/>
      <c r="E536" s="50"/>
      <c r="F536" s="50"/>
      <c r="G536" s="50"/>
      <c r="H536" s="50"/>
      <c r="I536" s="50"/>
      <c r="J536" s="50"/>
      <c r="K536" s="52"/>
      <c r="L536" s="50"/>
      <c r="M536" s="53">
        <f t="shared" si="33"/>
        <v>0</v>
      </c>
      <c r="N536" s="21" t="e">
        <f>VLOOKUP(I536,'MÃ '!$A$2:$E$1048576,4,0)</f>
        <v>#N/A</v>
      </c>
      <c r="O536" s="21" t="e">
        <f>VLOOKUP(I536,'MÃ '!$A$2:$E$1048576,5,0)</f>
        <v>#N/A</v>
      </c>
      <c r="P536" s="21" t="str">
        <f t="shared" si="34"/>
        <v>TSG06</v>
      </c>
      <c r="Q536" s="21" t="e">
        <f>DAY(Table014[[#This Row],[NGÀY]])&amp;Table014[[#This Row],[TSG06]]&amp;Table014[[#This Row],[MÃ FAST]]</f>
        <v>#N/A</v>
      </c>
      <c r="R536" s="21" t="e">
        <f>COUNTIF($Q$7:Q536,Q536)&amp;Q536</f>
        <v>#N/A</v>
      </c>
      <c r="S536" s="44">
        <f>IFERROR(VLOOKUP(R536,Table1[[ct2]:[Số lượng]],13,0),0)</f>
        <v>0</v>
      </c>
      <c r="T536" s="45">
        <f>IFERROR(VLOOKUP(R536,Table1[[ct2]:[Giá]],14,0),Table014[[#This Row],[ĐƠN GIÁ]])</f>
        <v>0</v>
      </c>
      <c r="U536" s="45">
        <f t="shared" si="35"/>
        <v>0</v>
      </c>
      <c r="V536" s="32">
        <f t="shared" si="36"/>
        <v>0</v>
      </c>
      <c r="W536" s="45">
        <f>Table014[[#This Row],[THÀNH TIỀN FAST]]-Table014[[#This Row],[THÀNH TIỀN]]</f>
        <v>0</v>
      </c>
      <c r="X536" s="46" t="b">
        <f>Table014[[#This Row],[ĐG FAST]]=Table014[[#This Row],[ĐƠN GIÁ]]</f>
        <v>1</v>
      </c>
      <c r="Y536" s="47" t="b">
        <f>Table014[[#This Row],[THÀNH TIỀN FAST]]=Table014[[#This Row],[THÀNH TIỀN]]</f>
        <v>1</v>
      </c>
      <c r="Z536" s="48"/>
    </row>
    <row r="537" spans="1:26" x14ac:dyDescent="0.2">
      <c r="A537" s="50"/>
      <c r="B537" s="51"/>
      <c r="C537" s="50"/>
      <c r="D537" s="50"/>
      <c r="E537" s="50"/>
      <c r="F537" s="50"/>
      <c r="G537" s="50"/>
      <c r="H537" s="50"/>
      <c r="I537" s="50"/>
      <c r="J537" s="50"/>
      <c r="K537" s="52"/>
      <c r="L537" s="50"/>
      <c r="M537" s="53">
        <f t="shared" si="33"/>
        <v>0</v>
      </c>
      <c r="N537" s="21" t="e">
        <f>VLOOKUP(I537,'MÃ '!$A$2:$E$1048576,4,0)</f>
        <v>#N/A</v>
      </c>
      <c r="O537" s="21" t="e">
        <f>VLOOKUP(I537,'MÃ '!$A$2:$E$1048576,5,0)</f>
        <v>#N/A</v>
      </c>
      <c r="P537" s="21" t="str">
        <f t="shared" si="34"/>
        <v>TSG06</v>
      </c>
      <c r="Q537" s="21" t="e">
        <f>DAY(Table014[[#This Row],[NGÀY]])&amp;Table014[[#This Row],[TSG06]]&amp;Table014[[#This Row],[MÃ FAST]]</f>
        <v>#N/A</v>
      </c>
      <c r="R537" s="21" t="e">
        <f>COUNTIF($Q$7:Q537,Q537)&amp;Q537</f>
        <v>#N/A</v>
      </c>
      <c r="S537" s="44">
        <f>IFERROR(VLOOKUP(R537,Table1[[ct2]:[Số lượng]],13,0),0)</f>
        <v>0</v>
      </c>
      <c r="T537" s="45">
        <f>IFERROR(VLOOKUP(R537,Table1[[ct2]:[Giá]],14,0),Table014[[#This Row],[ĐƠN GIÁ]])</f>
        <v>0</v>
      </c>
      <c r="U537" s="45">
        <f t="shared" si="35"/>
        <v>0</v>
      </c>
      <c r="V537" s="32">
        <f t="shared" si="36"/>
        <v>0</v>
      </c>
      <c r="W537" s="45">
        <f>Table014[[#This Row],[THÀNH TIỀN FAST]]-Table014[[#This Row],[THÀNH TIỀN]]</f>
        <v>0</v>
      </c>
      <c r="X537" s="46" t="b">
        <f>Table014[[#This Row],[ĐG FAST]]=Table014[[#This Row],[ĐƠN GIÁ]]</f>
        <v>1</v>
      </c>
      <c r="Y537" s="47" t="b">
        <f>Table014[[#This Row],[THÀNH TIỀN FAST]]=Table014[[#This Row],[THÀNH TIỀN]]</f>
        <v>1</v>
      </c>
      <c r="Z537" s="48"/>
    </row>
    <row r="538" spans="1:26" x14ac:dyDescent="0.2">
      <c r="A538" s="50"/>
      <c r="B538" s="51"/>
      <c r="C538" s="50"/>
      <c r="D538" s="50"/>
      <c r="E538" s="50"/>
      <c r="F538" s="50"/>
      <c r="G538" s="50"/>
      <c r="H538" s="50"/>
      <c r="I538" s="50"/>
      <c r="J538" s="50"/>
      <c r="K538" s="52"/>
      <c r="L538" s="50"/>
      <c r="M538" s="53">
        <f t="shared" si="33"/>
        <v>0</v>
      </c>
      <c r="N538" s="21" t="e">
        <f>VLOOKUP(I538,'MÃ '!$A$2:$E$1048576,4,0)</f>
        <v>#N/A</v>
      </c>
      <c r="O538" s="21" t="e">
        <f>VLOOKUP(I538,'MÃ '!$A$2:$E$1048576,5,0)</f>
        <v>#N/A</v>
      </c>
      <c r="P538" s="21" t="str">
        <f t="shared" si="34"/>
        <v>TSG06</v>
      </c>
      <c r="Q538" s="21" t="e">
        <f>DAY(Table014[[#This Row],[NGÀY]])&amp;Table014[[#This Row],[TSG06]]&amp;Table014[[#This Row],[MÃ FAST]]</f>
        <v>#N/A</v>
      </c>
      <c r="R538" s="21" t="e">
        <f>COUNTIF($Q$7:Q538,Q538)&amp;Q538</f>
        <v>#N/A</v>
      </c>
      <c r="S538" s="44">
        <f>IFERROR(VLOOKUP(R538,Table1[[ct2]:[Số lượng]],13,0),0)</f>
        <v>0</v>
      </c>
      <c r="T538" s="45">
        <f>IFERROR(VLOOKUP(R538,Table1[[ct2]:[Giá]],14,0),Table014[[#This Row],[ĐƠN GIÁ]])</f>
        <v>0</v>
      </c>
      <c r="U538" s="45">
        <f t="shared" si="35"/>
        <v>0</v>
      </c>
      <c r="V538" s="32">
        <f t="shared" si="36"/>
        <v>0</v>
      </c>
      <c r="W538" s="45">
        <f>Table014[[#This Row],[THÀNH TIỀN FAST]]-Table014[[#This Row],[THÀNH TIỀN]]</f>
        <v>0</v>
      </c>
      <c r="X538" s="46" t="b">
        <f>Table014[[#This Row],[ĐG FAST]]=Table014[[#This Row],[ĐƠN GIÁ]]</f>
        <v>1</v>
      </c>
      <c r="Y538" s="47" t="b">
        <f>Table014[[#This Row],[THÀNH TIỀN FAST]]=Table014[[#This Row],[THÀNH TIỀN]]</f>
        <v>1</v>
      </c>
      <c r="Z538" s="48"/>
    </row>
    <row r="539" spans="1:26" x14ac:dyDescent="0.2">
      <c r="A539" s="50"/>
      <c r="B539" s="51"/>
      <c r="C539" s="50"/>
      <c r="D539" s="50"/>
      <c r="E539" s="50"/>
      <c r="F539" s="50"/>
      <c r="G539" s="50"/>
      <c r="H539" s="50"/>
      <c r="I539" s="50"/>
      <c r="J539" s="50"/>
      <c r="K539" s="52"/>
      <c r="L539" s="50"/>
      <c r="M539" s="53">
        <f t="shared" si="33"/>
        <v>0</v>
      </c>
      <c r="N539" s="21" t="e">
        <f>VLOOKUP(I539,'MÃ '!$A$2:$E$1048576,4,0)</f>
        <v>#N/A</v>
      </c>
      <c r="O539" s="21" t="e">
        <f>VLOOKUP(I539,'MÃ '!$A$2:$E$1048576,5,0)</f>
        <v>#N/A</v>
      </c>
      <c r="P539" s="21" t="str">
        <f t="shared" si="34"/>
        <v>TSG06</v>
      </c>
      <c r="Q539" s="21" t="e">
        <f>DAY(Table014[[#This Row],[NGÀY]])&amp;Table014[[#This Row],[TSG06]]&amp;Table014[[#This Row],[MÃ FAST]]</f>
        <v>#N/A</v>
      </c>
      <c r="R539" s="21" t="e">
        <f>COUNTIF($Q$7:Q539,Q539)&amp;Q539</f>
        <v>#N/A</v>
      </c>
      <c r="S539" s="44">
        <f>IFERROR(VLOOKUP(R539,Table1[[ct2]:[Số lượng]],13,0),0)</f>
        <v>0</v>
      </c>
      <c r="T539" s="45">
        <f>IFERROR(VLOOKUP(R539,Table1[[ct2]:[Giá]],14,0),Table014[[#This Row],[ĐƠN GIÁ]])</f>
        <v>0</v>
      </c>
      <c r="U539" s="45">
        <f t="shared" si="35"/>
        <v>0</v>
      </c>
      <c r="V539" s="32">
        <f t="shared" si="36"/>
        <v>0</v>
      </c>
      <c r="W539" s="45">
        <f>Table014[[#This Row],[THÀNH TIỀN FAST]]-Table014[[#This Row],[THÀNH TIỀN]]</f>
        <v>0</v>
      </c>
      <c r="X539" s="46" t="b">
        <f>Table014[[#This Row],[ĐG FAST]]=Table014[[#This Row],[ĐƠN GIÁ]]</f>
        <v>1</v>
      </c>
      <c r="Y539" s="47" t="b">
        <f>Table014[[#This Row],[THÀNH TIỀN FAST]]=Table014[[#This Row],[THÀNH TIỀN]]</f>
        <v>1</v>
      </c>
      <c r="Z539" s="48"/>
    </row>
    <row r="540" spans="1:26" x14ac:dyDescent="0.2">
      <c r="A540" s="50"/>
      <c r="B540" s="51"/>
      <c r="C540" s="50"/>
      <c r="D540" s="50"/>
      <c r="E540" s="50"/>
      <c r="F540" s="50"/>
      <c r="G540" s="50"/>
      <c r="H540" s="50"/>
      <c r="I540" s="50"/>
      <c r="J540" s="50"/>
      <c r="K540" s="52"/>
      <c r="L540" s="50"/>
      <c r="M540" s="53">
        <f t="shared" si="33"/>
        <v>0</v>
      </c>
      <c r="N540" s="21" t="e">
        <f>VLOOKUP(I540,'MÃ '!$A$2:$E$1048576,4,0)</f>
        <v>#N/A</v>
      </c>
      <c r="O540" s="21" t="e">
        <f>VLOOKUP(I540,'MÃ '!$A$2:$E$1048576,5,0)</f>
        <v>#N/A</v>
      </c>
      <c r="P540" s="21" t="str">
        <f t="shared" si="34"/>
        <v>TSG06</v>
      </c>
      <c r="Q540" s="21" t="e">
        <f>DAY(Table014[[#This Row],[NGÀY]])&amp;Table014[[#This Row],[TSG06]]&amp;Table014[[#This Row],[MÃ FAST]]</f>
        <v>#N/A</v>
      </c>
      <c r="R540" s="21" t="e">
        <f>COUNTIF($Q$7:Q540,Q540)&amp;Q540</f>
        <v>#N/A</v>
      </c>
      <c r="S540" s="44">
        <f>IFERROR(VLOOKUP(R540,Table1[[ct2]:[Số lượng]],13,0),0)</f>
        <v>0</v>
      </c>
      <c r="T540" s="45">
        <f>IFERROR(VLOOKUP(R540,Table1[[ct2]:[Giá]],14,0),Table014[[#This Row],[ĐƠN GIÁ]])</f>
        <v>0</v>
      </c>
      <c r="U540" s="45">
        <f t="shared" si="35"/>
        <v>0</v>
      </c>
      <c r="V540" s="32">
        <f t="shared" si="36"/>
        <v>0</v>
      </c>
      <c r="W540" s="45">
        <f>Table014[[#This Row],[THÀNH TIỀN FAST]]-Table014[[#This Row],[THÀNH TIỀN]]</f>
        <v>0</v>
      </c>
      <c r="X540" s="46" t="b">
        <f>Table014[[#This Row],[ĐG FAST]]=Table014[[#This Row],[ĐƠN GIÁ]]</f>
        <v>1</v>
      </c>
      <c r="Y540" s="47" t="b">
        <f>Table014[[#This Row],[THÀNH TIỀN FAST]]=Table014[[#This Row],[THÀNH TIỀN]]</f>
        <v>1</v>
      </c>
      <c r="Z540" s="48"/>
    </row>
    <row r="541" spans="1:26" x14ac:dyDescent="0.2">
      <c r="A541" s="50"/>
      <c r="B541" s="51"/>
      <c r="C541" s="50"/>
      <c r="D541" s="50"/>
      <c r="E541" s="50"/>
      <c r="F541" s="50"/>
      <c r="G541" s="50"/>
      <c r="H541" s="50"/>
      <c r="I541" s="50"/>
      <c r="J541" s="50"/>
      <c r="K541" s="52"/>
      <c r="L541" s="50"/>
      <c r="M541" s="53">
        <f t="shared" si="33"/>
        <v>0</v>
      </c>
      <c r="N541" s="21" t="e">
        <f>VLOOKUP(I541,'MÃ '!$A$2:$E$1048576,4,0)</f>
        <v>#N/A</v>
      </c>
      <c r="O541" s="21" t="e">
        <f>VLOOKUP(I541,'MÃ '!$A$2:$E$1048576,5,0)</f>
        <v>#N/A</v>
      </c>
      <c r="P541" s="21" t="str">
        <f t="shared" si="34"/>
        <v>TSG06</v>
      </c>
      <c r="Q541" s="21" t="e">
        <f>DAY(Table014[[#This Row],[NGÀY]])&amp;Table014[[#This Row],[TSG06]]&amp;Table014[[#This Row],[MÃ FAST]]</f>
        <v>#N/A</v>
      </c>
      <c r="R541" s="21" t="e">
        <f>COUNTIF($Q$7:Q541,Q541)&amp;Q541</f>
        <v>#N/A</v>
      </c>
      <c r="S541" s="44">
        <f>IFERROR(VLOOKUP(R541,Table1[[ct2]:[Số lượng]],13,0),0)</f>
        <v>0</v>
      </c>
      <c r="T541" s="45">
        <f>IFERROR(VLOOKUP(R541,Table1[[ct2]:[Giá]],14,0),Table014[[#This Row],[ĐƠN GIÁ]])</f>
        <v>0</v>
      </c>
      <c r="U541" s="45">
        <f t="shared" si="35"/>
        <v>0</v>
      </c>
      <c r="V541" s="32">
        <f t="shared" si="36"/>
        <v>0</v>
      </c>
      <c r="W541" s="45">
        <f>Table014[[#This Row],[THÀNH TIỀN FAST]]-Table014[[#This Row],[THÀNH TIỀN]]</f>
        <v>0</v>
      </c>
      <c r="X541" s="46" t="b">
        <f>Table014[[#This Row],[ĐG FAST]]=Table014[[#This Row],[ĐƠN GIÁ]]</f>
        <v>1</v>
      </c>
      <c r="Y541" s="47" t="b">
        <f>Table014[[#This Row],[THÀNH TIỀN FAST]]=Table014[[#This Row],[THÀNH TIỀN]]</f>
        <v>1</v>
      </c>
      <c r="Z541" s="48"/>
    </row>
    <row r="542" spans="1:26" x14ac:dyDescent="0.2">
      <c r="A542" s="50"/>
      <c r="B542" s="51"/>
      <c r="C542" s="50"/>
      <c r="D542" s="50"/>
      <c r="E542" s="50"/>
      <c r="F542" s="50"/>
      <c r="G542" s="50"/>
      <c r="H542" s="50"/>
      <c r="I542" s="50"/>
      <c r="J542" s="50"/>
      <c r="K542" s="52"/>
      <c r="L542" s="50"/>
      <c r="M542" s="53">
        <f t="shared" si="33"/>
        <v>0</v>
      </c>
      <c r="N542" s="21" t="e">
        <f>VLOOKUP(I542,'MÃ '!$A$2:$E$1048576,4,0)</f>
        <v>#N/A</v>
      </c>
      <c r="O542" s="21" t="e">
        <f>VLOOKUP(I542,'MÃ '!$A$2:$E$1048576,5,0)</f>
        <v>#N/A</v>
      </c>
      <c r="P542" s="21" t="str">
        <f t="shared" si="34"/>
        <v>TSG06</v>
      </c>
      <c r="Q542" s="21" t="e">
        <f>DAY(Table014[[#This Row],[NGÀY]])&amp;Table014[[#This Row],[TSG06]]&amp;Table014[[#This Row],[MÃ FAST]]</f>
        <v>#N/A</v>
      </c>
      <c r="R542" s="21" t="e">
        <f>COUNTIF($Q$7:Q542,Q542)&amp;Q542</f>
        <v>#N/A</v>
      </c>
      <c r="S542" s="44">
        <f>IFERROR(VLOOKUP(R542,Table1[[ct2]:[Số lượng]],13,0),0)</f>
        <v>0</v>
      </c>
      <c r="T542" s="45">
        <f>IFERROR(VLOOKUP(R542,Table1[[ct2]:[Giá]],14,0),Table014[[#This Row],[ĐƠN GIÁ]])</f>
        <v>0</v>
      </c>
      <c r="U542" s="45">
        <f t="shared" si="35"/>
        <v>0</v>
      </c>
      <c r="V542" s="32">
        <f t="shared" si="36"/>
        <v>0</v>
      </c>
      <c r="W542" s="45">
        <f>Table014[[#This Row],[THÀNH TIỀN FAST]]-Table014[[#This Row],[THÀNH TIỀN]]</f>
        <v>0</v>
      </c>
      <c r="X542" s="46" t="b">
        <f>Table014[[#This Row],[ĐG FAST]]=Table014[[#This Row],[ĐƠN GIÁ]]</f>
        <v>1</v>
      </c>
      <c r="Y542" s="47" t="b">
        <f>Table014[[#This Row],[THÀNH TIỀN FAST]]=Table014[[#This Row],[THÀNH TIỀN]]</f>
        <v>1</v>
      </c>
      <c r="Z542" s="48"/>
    </row>
    <row r="543" spans="1:26" x14ac:dyDescent="0.2">
      <c r="A543" s="50"/>
      <c r="B543" s="51"/>
      <c r="C543" s="50"/>
      <c r="D543" s="50"/>
      <c r="E543" s="50"/>
      <c r="F543" s="50"/>
      <c r="G543" s="50"/>
      <c r="H543" s="50"/>
      <c r="I543" s="50"/>
      <c r="J543" s="50"/>
      <c r="K543" s="52"/>
      <c r="L543" s="50"/>
      <c r="M543" s="53">
        <f t="shared" si="33"/>
        <v>0</v>
      </c>
      <c r="N543" s="21" t="e">
        <f>VLOOKUP(I543,'MÃ '!$A$2:$E$1048576,4,0)</f>
        <v>#N/A</v>
      </c>
      <c r="O543" s="21" t="e">
        <f>VLOOKUP(I543,'MÃ '!$A$2:$E$1048576,5,0)</f>
        <v>#N/A</v>
      </c>
      <c r="P543" s="21" t="str">
        <f t="shared" si="34"/>
        <v>TSG06</v>
      </c>
      <c r="Q543" s="21" t="e">
        <f>DAY(Table014[[#This Row],[NGÀY]])&amp;Table014[[#This Row],[TSG06]]&amp;Table014[[#This Row],[MÃ FAST]]</f>
        <v>#N/A</v>
      </c>
      <c r="R543" s="21" t="e">
        <f>COUNTIF($Q$7:Q543,Q543)&amp;Q543</f>
        <v>#N/A</v>
      </c>
      <c r="S543" s="44">
        <f>IFERROR(VLOOKUP(R543,Table1[[ct2]:[Số lượng]],13,0),0)</f>
        <v>0</v>
      </c>
      <c r="T543" s="45">
        <f>IFERROR(VLOOKUP(R543,Table1[[ct2]:[Giá]],14,0),Table014[[#This Row],[ĐƠN GIÁ]])</f>
        <v>0</v>
      </c>
      <c r="U543" s="45">
        <f t="shared" si="35"/>
        <v>0</v>
      </c>
      <c r="V543" s="32">
        <f t="shared" si="36"/>
        <v>0</v>
      </c>
      <c r="W543" s="45">
        <f>Table014[[#This Row],[THÀNH TIỀN FAST]]-Table014[[#This Row],[THÀNH TIỀN]]</f>
        <v>0</v>
      </c>
      <c r="X543" s="46" t="b">
        <f>Table014[[#This Row],[ĐG FAST]]=Table014[[#This Row],[ĐƠN GIÁ]]</f>
        <v>1</v>
      </c>
      <c r="Y543" s="47" t="b">
        <f>Table014[[#This Row],[THÀNH TIỀN FAST]]=Table014[[#This Row],[THÀNH TIỀN]]</f>
        <v>1</v>
      </c>
      <c r="Z543" s="48"/>
    </row>
    <row r="544" spans="1:26" x14ac:dyDescent="0.2">
      <c r="A544" s="50"/>
      <c r="B544" s="51"/>
      <c r="C544" s="50"/>
      <c r="D544" s="50"/>
      <c r="E544" s="50"/>
      <c r="F544" s="50"/>
      <c r="G544" s="50"/>
      <c r="H544" s="50"/>
      <c r="I544" s="50"/>
      <c r="J544" s="50"/>
      <c r="K544" s="52"/>
      <c r="L544" s="50"/>
      <c r="M544" s="53">
        <f t="shared" si="33"/>
        <v>0</v>
      </c>
      <c r="N544" s="21" t="e">
        <f>VLOOKUP(I544,'MÃ '!$A$2:$E$1048576,4,0)</f>
        <v>#N/A</v>
      </c>
      <c r="O544" s="21" t="e">
        <f>VLOOKUP(I544,'MÃ '!$A$2:$E$1048576,5,0)</f>
        <v>#N/A</v>
      </c>
      <c r="P544" s="21" t="str">
        <f t="shared" si="34"/>
        <v>TSG06</v>
      </c>
      <c r="Q544" s="21" t="e">
        <f>DAY(Table014[[#This Row],[NGÀY]])&amp;Table014[[#This Row],[TSG06]]&amp;Table014[[#This Row],[MÃ FAST]]</f>
        <v>#N/A</v>
      </c>
      <c r="R544" s="21" t="e">
        <f>COUNTIF($Q$7:Q544,Q544)&amp;Q544</f>
        <v>#N/A</v>
      </c>
      <c r="S544" s="44">
        <f>IFERROR(VLOOKUP(R544,Table1[[ct2]:[Số lượng]],13,0),0)</f>
        <v>0</v>
      </c>
      <c r="T544" s="45">
        <f>IFERROR(VLOOKUP(R544,Table1[[ct2]:[Giá]],14,0),Table014[[#This Row],[ĐƠN GIÁ]])</f>
        <v>0</v>
      </c>
      <c r="U544" s="45">
        <f t="shared" si="35"/>
        <v>0</v>
      </c>
      <c r="V544" s="32">
        <f t="shared" si="36"/>
        <v>0</v>
      </c>
      <c r="W544" s="45">
        <f>Table014[[#This Row],[THÀNH TIỀN FAST]]-Table014[[#This Row],[THÀNH TIỀN]]</f>
        <v>0</v>
      </c>
      <c r="X544" s="46" t="b">
        <f>Table014[[#This Row],[ĐG FAST]]=Table014[[#This Row],[ĐƠN GIÁ]]</f>
        <v>1</v>
      </c>
      <c r="Y544" s="47" t="b">
        <f>Table014[[#This Row],[THÀNH TIỀN FAST]]=Table014[[#This Row],[THÀNH TIỀN]]</f>
        <v>1</v>
      </c>
      <c r="Z544" s="48"/>
    </row>
    <row r="545" spans="1:26" x14ac:dyDescent="0.2">
      <c r="A545" s="50"/>
      <c r="B545" s="51"/>
      <c r="C545" s="50"/>
      <c r="D545" s="50"/>
      <c r="E545" s="50"/>
      <c r="F545" s="50"/>
      <c r="G545" s="50"/>
      <c r="H545" s="50"/>
      <c r="I545" s="50"/>
      <c r="J545" s="50"/>
      <c r="K545" s="52"/>
      <c r="L545" s="50"/>
      <c r="M545" s="53">
        <f t="shared" si="33"/>
        <v>0</v>
      </c>
      <c r="N545" s="21" t="e">
        <f>VLOOKUP(I545,'MÃ '!$A$2:$E$1048576,4,0)</f>
        <v>#N/A</v>
      </c>
      <c r="O545" s="21" t="e">
        <f>VLOOKUP(I545,'MÃ '!$A$2:$E$1048576,5,0)</f>
        <v>#N/A</v>
      </c>
      <c r="P545" s="21" t="str">
        <f t="shared" si="34"/>
        <v>TSG06</v>
      </c>
      <c r="Q545" s="21" t="e">
        <f>DAY(Table014[[#This Row],[NGÀY]])&amp;Table014[[#This Row],[TSG06]]&amp;Table014[[#This Row],[MÃ FAST]]</f>
        <v>#N/A</v>
      </c>
      <c r="R545" s="21" t="e">
        <f>COUNTIF($Q$7:Q545,Q545)&amp;Q545</f>
        <v>#N/A</v>
      </c>
      <c r="S545" s="44">
        <f>IFERROR(VLOOKUP(R545,Table1[[ct2]:[Số lượng]],13,0),0)</f>
        <v>0</v>
      </c>
      <c r="T545" s="45">
        <f>IFERROR(VLOOKUP(R545,Table1[[ct2]:[Giá]],14,0),Table014[[#This Row],[ĐƠN GIÁ]])</f>
        <v>0</v>
      </c>
      <c r="U545" s="45">
        <f t="shared" si="35"/>
        <v>0</v>
      </c>
      <c r="V545" s="32">
        <f t="shared" si="36"/>
        <v>0</v>
      </c>
      <c r="W545" s="45">
        <f>Table014[[#This Row],[THÀNH TIỀN FAST]]-Table014[[#This Row],[THÀNH TIỀN]]</f>
        <v>0</v>
      </c>
      <c r="X545" s="46" t="b">
        <f>Table014[[#This Row],[ĐG FAST]]=Table014[[#This Row],[ĐƠN GIÁ]]</f>
        <v>1</v>
      </c>
      <c r="Y545" s="47" t="b">
        <f>Table014[[#This Row],[THÀNH TIỀN FAST]]=Table014[[#This Row],[THÀNH TIỀN]]</f>
        <v>1</v>
      </c>
      <c r="Z545" s="48"/>
    </row>
    <row r="546" spans="1:26" x14ac:dyDescent="0.2">
      <c r="A546" s="50"/>
      <c r="B546" s="51"/>
      <c r="C546" s="50"/>
      <c r="D546" s="50"/>
      <c r="E546" s="50"/>
      <c r="F546" s="50"/>
      <c r="G546" s="50"/>
      <c r="H546" s="50"/>
      <c r="I546" s="50"/>
      <c r="J546" s="50"/>
      <c r="K546" s="52"/>
      <c r="L546" s="50"/>
      <c r="M546" s="53">
        <f t="shared" si="33"/>
        <v>0</v>
      </c>
      <c r="N546" s="21" t="e">
        <f>VLOOKUP(I546,'MÃ '!$A$2:$E$1048576,4,0)</f>
        <v>#N/A</v>
      </c>
      <c r="O546" s="21" t="e">
        <f>VLOOKUP(I546,'MÃ '!$A$2:$E$1048576,5,0)</f>
        <v>#N/A</v>
      </c>
      <c r="P546" s="21" t="str">
        <f t="shared" si="34"/>
        <v>TSG06</v>
      </c>
      <c r="Q546" s="21" t="e">
        <f>DAY(Table014[[#This Row],[NGÀY]])&amp;Table014[[#This Row],[TSG06]]&amp;Table014[[#This Row],[MÃ FAST]]</f>
        <v>#N/A</v>
      </c>
      <c r="R546" s="21" t="e">
        <f>COUNTIF($Q$7:Q546,Q546)&amp;Q546</f>
        <v>#N/A</v>
      </c>
      <c r="S546" s="44">
        <f>IFERROR(VLOOKUP(R546,Table1[[ct2]:[Số lượng]],13,0),0)</f>
        <v>0</v>
      </c>
      <c r="T546" s="45">
        <f>IFERROR(VLOOKUP(R546,Table1[[ct2]:[Giá]],14,0),Table014[[#This Row],[ĐƠN GIÁ]])</f>
        <v>0</v>
      </c>
      <c r="U546" s="45">
        <f t="shared" si="35"/>
        <v>0</v>
      </c>
      <c r="V546" s="32">
        <f t="shared" si="36"/>
        <v>0</v>
      </c>
      <c r="W546" s="45">
        <f>Table014[[#This Row],[THÀNH TIỀN FAST]]-Table014[[#This Row],[THÀNH TIỀN]]</f>
        <v>0</v>
      </c>
      <c r="X546" s="46" t="b">
        <f>Table014[[#This Row],[ĐG FAST]]=Table014[[#This Row],[ĐƠN GIÁ]]</f>
        <v>1</v>
      </c>
      <c r="Y546" s="47" t="b">
        <f>Table014[[#This Row],[THÀNH TIỀN FAST]]=Table014[[#This Row],[THÀNH TIỀN]]</f>
        <v>1</v>
      </c>
      <c r="Z546" s="48"/>
    </row>
    <row r="547" spans="1:26" x14ac:dyDescent="0.2">
      <c r="A547" s="50"/>
      <c r="B547" s="51"/>
      <c r="C547" s="50"/>
      <c r="D547" s="50"/>
      <c r="E547" s="50"/>
      <c r="F547" s="50"/>
      <c r="G547" s="50"/>
      <c r="H547" s="50"/>
      <c r="I547" s="50"/>
      <c r="J547" s="50"/>
      <c r="K547" s="52"/>
      <c r="L547" s="50"/>
      <c r="M547" s="53">
        <f t="shared" si="33"/>
        <v>0</v>
      </c>
      <c r="N547" s="21" t="e">
        <f>VLOOKUP(I547,'MÃ '!$A$2:$E$1048576,4,0)</f>
        <v>#N/A</v>
      </c>
      <c r="O547" s="21" t="e">
        <f>VLOOKUP(I547,'MÃ '!$A$2:$E$1048576,5,0)</f>
        <v>#N/A</v>
      </c>
      <c r="P547" s="21" t="str">
        <f t="shared" si="34"/>
        <v>TSG06</v>
      </c>
      <c r="Q547" s="21" t="e">
        <f>DAY(Table014[[#This Row],[NGÀY]])&amp;Table014[[#This Row],[TSG06]]&amp;Table014[[#This Row],[MÃ FAST]]</f>
        <v>#N/A</v>
      </c>
      <c r="R547" s="21" t="e">
        <f>COUNTIF($Q$7:Q547,Q547)&amp;Q547</f>
        <v>#N/A</v>
      </c>
      <c r="S547" s="44">
        <f>IFERROR(VLOOKUP(R547,Table1[[ct2]:[Số lượng]],13,0),0)</f>
        <v>0</v>
      </c>
      <c r="T547" s="45">
        <f>IFERROR(VLOOKUP(R547,Table1[[ct2]:[Giá]],14,0),Table014[[#This Row],[ĐƠN GIÁ]])</f>
        <v>0</v>
      </c>
      <c r="U547" s="45">
        <f t="shared" si="35"/>
        <v>0</v>
      </c>
      <c r="V547" s="32">
        <f t="shared" si="36"/>
        <v>0</v>
      </c>
      <c r="W547" s="45">
        <f>Table014[[#This Row],[THÀNH TIỀN FAST]]-Table014[[#This Row],[THÀNH TIỀN]]</f>
        <v>0</v>
      </c>
      <c r="X547" s="46" t="b">
        <f>Table014[[#This Row],[ĐG FAST]]=Table014[[#This Row],[ĐƠN GIÁ]]</f>
        <v>1</v>
      </c>
      <c r="Y547" s="47" t="b">
        <f>Table014[[#This Row],[THÀNH TIỀN FAST]]=Table014[[#This Row],[THÀNH TIỀN]]</f>
        <v>1</v>
      </c>
      <c r="Z547" s="48"/>
    </row>
    <row r="548" spans="1:26" x14ac:dyDescent="0.2">
      <c r="A548" s="50"/>
      <c r="B548" s="51"/>
      <c r="C548" s="50"/>
      <c r="D548" s="50"/>
      <c r="E548" s="50"/>
      <c r="F548" s="50"/>
      <c r="G548" s="50"/>
      <c r="H548" s="50"/>
      <c r="I548" s="50"/>
      <c r="J548" s="50"/>
      <c r="K548" s="52"/>
      <c r="L548" s="50"/>
      <c r="M548" s="53">
        <f t="shared" si="33"/>
        <v>0</v>
      </c>
      <c r="N548" s="21" t="e">
        <f>VLOOKUP(I548,'MÃ '!$A$2:$E$1048576,4,0)</f>
        <v>#N/A</v>
      </c>
      <c r="O548" s="21" t="e">
        <f>VLOOKUP(I548,'MÃ '!$A$2:$E$1048576,5,0)</f>
        <v>#N/A</v>
      </c>
      <c r="P548" s="21" t="str">
        <f t="shared" si="34"/>
        <v>TSG06</v>
      </c>
      <c r="Q548" s="21" t="e">
        <f>DAY(Table014[[#This Row],[NGÀY]])&amp;Table014[[#This Row],[TSG06]]&amp;Table014[[#This Row],[MÃ FAST]]</f>
        <v>#N/A</v>
      </c>
      <c r="R548" s="21" t="e">
        <f>COUNTIF($Q$7:Q548,Q548)&amp;Q548</f>
        <v>#N/A</v>
      </c>
      <c r="S548" s="44">
        <f>IFERROR(VLOOKUP(R548,Table1[[ct2]:[Số lượng]],13,0),0)</f>
        <v>0</v>
      </c>
      <c r="T548" s="45">
        <f>IFERROR(VLOOKUP(R548,Table1[[ct2]:[Giá]],14,0),Table014[[#This Row],[ĐƠN GIÁ]])</f>
        <v>0</v>
      </c>
      <c r="U548" s="45">
        <f t="shared" si="35"/>
        <v>0</v>
      </c>
      <c r="V548" s="32">
        <f t="shared" si="36"/>
        <v>0</v>
      </c>
      <c r="W548" s="45">
        <f>Table014[[#This Row],[THÀNH TIỀN FAST]]-Table014[[#This Row],[THÀNH TIỀN]]</f>
        <v>0</v>
      </c>
      <c r="X548" s="46" t="b">
        <f>Table014[[#This Row],[ĐG FAST]]=Table014[[#This Row],[ĐƠN GIÁ]]</f>
        <v>1</v>
      </c>
      <c r="Y548" s="47" t="b">
        <f>Table014[[#This Row],[THÀNH TIỀN FAST]]=Table014[[#This Row],[THÀNH TIỀN]]</f>
        <v>1</v>
      </c>
      <c r="Z548" s="48"/>
    </row>
    <row r="549" spans="1:26" x14ac:dyDescent="0.2">
      <c r="A549" s="50"/>
      <c r="B549" s="51"/>
      <c r="C549" s="50"/>
      <c r="D549" s="50"/>
      <c r="E549" s="50"/>
      <c r="F549" s="50"/>
      <c r="G549" s="50"/>
      <c r="H549" s="50"/>
      <c r="I549" s="50"/>
      <c r="J549" s="50"/>
      <c r="K549" s="52"/>
      <c r="L549" s="50"/>
      <c r="M549" s="53">
        <f t="shared" si="33"/>
        <v>0</v>
      </c>
      <c r="N549" s="21" t="e">
        <f>VLOOKUP(I549,'MÃ '!$A$2:$E$1048576,4,0)</f>
        <v>#N/A</v>
      </c>
      <c r="O549" s="21" t="e">
        <f>VLOOKUP(I549,'MÃ '!$A$2:$E$1048576,5,0)</f>
        <v>#N/A</v>
      </c>
      <c r="P549" s="21" t="str">
        <f t="shared" si="34"/>
        <v>TSG06</v>
      </c>
      <c r="Q549" s="21" t="e">
        <f>DAY(Table014[[#This Row],[NGÀY]])&amp;Table014[[#This Row],[TSG06]]&amp;Table014[[#This Row],[MÃ FAST]]</f>
        <v>#N/A</v>
      </c>
      <c r="R549" s="21" t="e">
        <f>COUNTIF($Q$7:Q549,Q549)&amp;Q549</f>
        <v>#N/A</v>
      </c>
      <c r="S549" s="44">
        <f>IFERROR(VLOOKUP(R549,Table1[[ct2]:[Số lượng]],13,0),0)</f>
        <v>0</v>
      </c>
      <c r="T549" s="45">
        <f>IFERROR(VLOOKUP(R549,Table1[[ct2]:[Giá]],14,0),Table014[[#This Row],[ĐƠN GIÁ]])</f>
        <v>0</v>
      </c>
      <c r="U549" s="45">
        <f t="shared" si="35"/>
        <v>0</v>
      </c>
      <c r="V549" s="32">
        <f t="shared" si="36"/>
        <v>0</v>
      </c>
      <c r="W549" s="45">
        <f>Table014[[#This Row],[THÀNH TIỀN FAST]]-Table014[[#This Row],[THÀNH TIỀN]]</f>
        <v>0</v>
      </c>
      <c r="X549" s="46" t="b">
        <f>Table014[[#This Row],[ĐG FAST]]=Table014[[#This Row],[ĐƠN GIÁ]]</f>
        <v>1</v>
      </c>
      <c r="Y549" s="47" t="b">
        <f>Table014[[#This Row],[THÀNH TIỀN FAST]]=Table014[[#This Row],[THÀNH TIỀN]]</f>
        <v>1</v>
      </c>
      <c r="Z549" s="48"/>
    </row>
    <row r="550" spans="1:26" x14ac:dyDescent="0.2">
      <c r="A550" s="50"/>
      <c r="B550" s="51"/>
      <c r="C550" s="50"/>
      <c r="D550" s="50"/>
      <c r="E550" s="50"/>
      <c r="F550" s="50"/>
      <c r="G550" s="50"/>
      <c r="H550" s="50"/>
      <c r="I550" s="50"/>
      <c r="J550" s="50"/>
      <c r="K550" s="52"/>
      <c r="L550" s="50"/>
      <c r="M550" s="53">
        <f t="shared" si="33"/>
        <v>0</v>
      </c>
      <c r="N550" s="21" t="e">
        <f>VLOOKUP(I550,'MÃ '!$A$2:$E$1048576,4,0)</f>
        <v>#N/A</v>
      </c>
      <c r="O550" s="21" t="e">
        <f>VLOOKUP(I550,'MÃ '!$A$2:$E$1048576,5,0)</f>
        <v>#N/A</v>
      </c>
      <c r="P550" s="21" t="str">
        <f t="shared" si="34"/>
        <v>TSG06</v>
      </c>
      <c r="Q550" s="21" t="e">
        <f>DAY(Table014[[#This Row],[NGÀY]])&amp;Table014[[#This Row],[TSG06]]&amp;Table014[[#This Row],[MÃ FAST]]</f>
        <v>#N/A</v>
      </c>
      <c r="R550" s="21" t="e">
        <f>COUNTIF($Q$7:Q550,Q550)&amp;Q550</f>
        <v>#N/A</v>
      </c>
      <c r="S550" s="44">
        <f>IFERROR(VLOOKUP(R550,Table1[[ct2]:[Số lượng]],13,0),0)</f>
        <v>0</v>
      </c>
      <c r="T550" s="45">
        <f>IFERROR(VLOOKUP(R550,Table1[[ct2]:[Giá]],14,0),Table014[[#This Row],[ĐƠN GIÁ]])</f>
        <v>0</v>
      </c>
      <c r="U550" s="45">
        <f t="shared" si="35"/>
        <v>0</v>
      </c>
      <c r="V550" s="32">
        <f t="shared" si="36"/>
        <v>0</v>
      </c>
      <c r="W550" s="45">
        <f>Table014[[#This Row],[THÀNH TIỀN FAST]]-Table014[[#This Row],[THÀNH TIỀN]]</f>
        <v>0</v>
      </c>
      <c r="X550" s="46" t="b">
        <f>Table014[[#This Row],[ĐG FAST]]=Table014[[#This Row],[ĐƠN GIÁ]]</f>
        <v>1</v>
      </c>
      <c r="Y550" s="47" t="b">
        <f>Table014[[#This Row],[THÀNH TIỀN FAST]]=Table014[[#This Row],[THÀNH TIỀN]]</f>
        <v>1</v>
      </c>
      <c r="Z550" s="48"/>
    </row>
    <row r="551" spans="1:26" x14ac:dyDescent="0.2">
      <c r="A551" s="50"/>
      <c r="B551" s="51"/>
      <c r="C551" s="50"/>
      <c r="D551" s="50"/>
      <c r="E551" s="50"/>
      <c r="F551" s="50"/>
      <c r="G551" s="50"/>
      <c r="H551" s="50"/>
      <c r="I551" s="50"/>
      <c r="J551" s="50"/>
      <c r="K551" s="52"/>
      <c r="L551" s="50"/>
      <c r="M551" s="53">
        <f t="shared" si="33"/>
        <v>0</v>
      </c>
      <c r="N551" s="21" t="e">
        <f>VLOOKUP(I551,'MÃ '!$A$2:$E$1048576,4,0)</f>
        <v>#N/A</v>
      </c>
      <c r="O551" s="21" t="e">
        <f>VLOOKUP(I551,'MÃ '!$A$2:$E$1048576,5,0)</f>
        <v>#N/A</v>
      </c>
      <c r="P551" s="21" t="str">
        <f t="shared" si="34"/>
        <v>TSG06</v>
      </c>
      <c r="Q551" s="21" t="e">
        <f>DAY(Table014[[#This Row],[NGÀY]])&amp;Table014[[#This Row],[TSG06]]&amp;Table014[[#This Row],[MÃ FAST]]</f>
        <v>#N/A</v>
      </c>
      <c r="R551" s="21" t="e">
        <f>COUNTIF($Q$7:Q551,Q551)&amp;Q551</f>
        <v>#N/A</v>
      </c>
      <c r="S551" s="44">
        <f>IFERROR(VLOOKUP(R551,Table1[[ct2]:[Số lượng]],13,0),0)</f>
        <v>0</v>
      </c>
      <c r="T551" s="45">
        <f>IFERROR(VLOOKUP(R551,Table1[[ct2]:[Giá]],14,0),Table014[[#This Row],[ĐƠN GIÁ]])</f>
        <v>0</v>
      </c>
      <c r="U551" s="45">
        <f t="shared" si="35"/>
        <v>0</v>
      </c>
      <c r="V551" s="32">
        <f t="shared" si="36"/>
        <v>0</v>
      </c>
      <c r="W551" s="45">
        <f>Table014[[#This Row],[THÀNH TIỀN FAST]]-Table014[[#This Row],[THÀNH TIỀN]]</f>
        <v>0</v>
      </c>
      <c r="X551" s="46" t="b">
        <f>Table014[[#This Row],[ĐG FAST]]=Table014[[#This Row],[ĐƠN GIÁ]]</f>
        <v>1</v>
      </c>
      <c r="Y551" s="47" t="b">
        <f>Table014[[#This Row],[THÀNH TIỀN FAST]]=Table014[[#This Row],[THÀNH TIỀN]]</f>
        <v>1</v>
      </c>
      <c r="Z551" s="48"/>
    </row>
    <row r="552" spans="1:26" x14ac:dyDescent="0.2">
      <c r="A552" s="50"/>
      <c r="B552" s="51"/>
      <c r="C552" s="50"/>
      <c r="D552" s="50"/>
      <c r="E552" s="50"/>
      <c r="F552" s="50"/>
      <c r="G552" s="50"/>
      <c r="H552" s="50"/>
      <c r="I552" s="50"/>
      <c r="J552" s="50"/>
      <c r="K552" s="52"/>
      <c r="L552" s="50"/>
      <c r="M552" s="53">
        <f t="shared" si="33"/>
        <v>0</v>
      </c>
      <c r="N552" s="21" t="e">
        <f>VLOOKUP(I552,'MÃ '!$A$2:$E$1048576,4,0)</f>
        <v>#N/A</v>
      </c>
      <c r="O552" s="21" t="e">
        <f>VLOOKUP(I552,'MÃ '!$A$2:$E$1048576,5,0)</f>
        <v>#N/A</v>
      </c>
      <c r="P552" s="21" t="str">
        <f t="shared" si="34"/>
        <v>TSG06</v>
      </c>
      <c r="Q552" s="21" t="e">
        <f>DAY(Table014[[#This Row],[NGÀY]])&amp;Table014[[#This Row],[TSG06]]&amp;Table014[[#This Row],[MÃ FAST]]</f>
        <v>#N/A</v>
      </c>
      <c r="R552" s="21" t="e">
        <f>COUNTIF($Q$7:Q552,Q552)&amp;Q552</f>
        <v>#N/A</v>
      </c>
      <c r="S552" s="44">
        <f>IFERROR(VLOOKUP(R552,Table1[[ct2]:[Số lượng]],13,0),0)</f>
        <v>0</v>
      </c>
      <c r="T552" s="45">
        <f>IFERROR(VLOOKUP(R552,Table1[[ct2]:[Giá]],14,0),Table014[[#This Row],[ĐƠN GIÁ]])</f>
        <v>0</v>
      </c>
      <c r="U552" s="45">
        <f t="shared" si="35"/>
        <v>0</v>
      </c>
      <c r="V552" s="32">
        <f t="shared" si="36"/>
        <v>0</v>
      </c>
      <c r="W552" s="45">
        <f>Table014[[#This Row],[THÀNH TIỀN FAST]]-Table014[[#This Row],[THÀNH TIỀN]]</f>
        <v>0</v>
      </c>
      <c r="X552" s="46" t="b">
        <f>Table014[[#This Row],[ĐG FAST]]=Table014[[#This Row],[ĐƠN GIÁ]]</f>
        <v>1</v>
      </c>
      <c r="Y552" s="47" t="b">
        <f>Table014[[#This Row],[THÀNH TIỀN FAST]]=Table014[[#This Row],[THÀNH TIỀN]]</f>
        <v>1</v>
      </c>
      <c r="Z552" s="48"/>
    </row>
    <row r="553" spans="1:26" x14ac:dyDescent="0.2">
      <c r="A553" s="50"/>
      <c r="B553" s="51"/>
      <c r="C553" s="50"/>
      <c r="D553" s="50"/>
      <c r="E553" s="50"/>
      <c r="F553" s="50"/>
      <c r="G553" s="50"/>
      <c r="H553" s="50"/>
      <c r="I553" s="50"/>
      <c r="J553" s="50"/>
      <c r="K553" s="52"/>
      <c r="L553" s="50"/>
      <c r="M553" s="53">
        <f t="shared" si="33"/>
        <v>0</v>
      </c>
      <c r="N553" s="21" t="e">
        <f>VLOOKUP(I553,'MÃ '!$A$2:$E$1048576,4,0)</f>
        <v>#N/A</v>
      </c>
      <c r="O553" s="21" t="e">
        <f>VLOOKUP(I553,'MÃ '!$A$2:$E$1048576,5,0)</f>
        <v>#N/A</v>
      </c>
      <c r="P553" s="21" t="str">
        <f t="shared" si="34"/>
        <v>TSG06</v>
      </c>
      <c r="Q553" s="21" t="e">
        <f>DAY(Table014[[#This Row],[NGÀY]])&amp;Table014[[#This Row],[TSG06]]&amp;Table014[[#This Row],[MÃ FAST]]</f>
        <v>#N/A</v>
      </c>
      <c r="R553" s="21" t="e">
        <f>COUNTIF($Q$7:Q553,Q553)&amp;Q553</f>
        <v>#N/A</v>
      </c>
      <c r="S553" s="44">
        <f>IFERROR(VLOOKUP(R553,Table1[[ct2]:[Số lượng]],13,0),0)</f>
        <v>0</v>
      </c>
      <c r="T553" s="45">
        <f>IFERROR(VLOOKUP(R553,Table1[[ct2]:[Giá]],14,0),Table014[[#This Row],[ĐƠN GIÁ]])</f>
        <v>0</v>
      </c>
      <c r="U553" s="45">
        <f t="shared" si="35"/>
        <v>0</v>
      </c>
      <c r="V553" s="32">
        <f t="shared" si="36"/>
        <v>0</v>
      </c>
      <c r="W553" s="45">
        <f>Table014[[#This Row],[THÀNH TIỀN FAST]]-Table014[[#This Row],[THÀNH TIỀN]]</f>
        <v>0</v>
      </c>
      <c r="X553" s="46" t="b">
        <f>Table014[[#This Row],[ĐG FAST]]=Table014[[#This Row],[ĐƠN GIÁ]]</f>
        <v>1</v>
      </c>
      <c r="Y553" s="47" t="b">
        <f>Table014[[#This Row],[THÀNH TIỀN FAST]]=Table014[[#This Row],[THÀNH TIỀN]]</f>
        <v>1</v>
      </c>
      <c r="Z553" s="48"/>
    </row>
    <row r="554" spans="1:26" x14ac:dyDescent="0.2">
      <c r="A554" s="50"/>
      <c r="B554" s="51"/>
      <c r="C554" s="50"/>
      <c r="D554" s="50"/>
      <c r="E554" s="50"/>
      <c r="F554" s="50"/>
      <c r="G554" s="50"/>
      <c r="H554" s="50"/>
      <c r="I554" s="50"/>
      <c r="J554" s="50"/>
      <c r="K554" s="52"/>
      <c r="L554" s="50"/>
      <c r="M554" s="53">
        <f t="shared" si="33"/>
        <v>0</v>
      </c>
      <c r="N554" s="21" t="e">
        <f>VLOOKUP(I554,'MÃ '!$A$2:$E$1048576,4,0)</f>
        <v>#N/A</v>
      </c>
      <c r="O554" s="21" t="e">
        <f>VLOOKUP(I554,'MÃ '!$A$2:$E$1048576,5,0)</f>
        <v>#N/A</v>
      </c>
      <c r="P554" s="21" t="str">
        <f t="shared" si="34"/>
        <v>TSG06</v>
      </c>
      <c r="Q554" s="21" t="e">
        <f>DAY(Table014[[#This Row],[NGÀY]])&amp;Table014[[#This Row],[TSG06]]&amp;Table014[[#This Row],[MÃ FAST]]</f>
        <v>#N/A</v>
      </c>
      <c r="R554" s="21" t="e">
        <f>COUNTIF($Q$7:Q554,Q554)&amp;Q554</f>
        <v>#N/A</v>
      </c>
      <c r="S554" s="44">
        <f>IFERROR(VLOOKUP(R554,Table1[[ct2]:[Số lượng]],13,0),0)</f>
        <v>0</v>
      </c>
      <c r="T554" s="45">
        <f>IFERROR(VLOOKUP(R554,Table1[[ct2]:[Giá]],14,0),Table014[[#This Row],[ĐƠN GIÁ]])</f>
        <v>0</v>
      </c>
      <c r="U554" s="45">
        <f t="shared" si="35"/>
        <v>0</v>
      </c>
      <c r="V554" s="32">
        <f t="shared" si="36"/>
        <v>0</v>
      </c>
      <c r="W554" s="45">
        <f>Table014[[#This Row],[THÀNH TIỀN FAST]]-Table014[[#This Row],[THÀNH TIỀN]]</f>
        <v>0</v>
      </c>
      <c r="X554" s="46" t="b">
        <f>Table014[[#This Row],[ĐG FAST]]=Table014[[#This Row],[ĐƠN GIÁ]]</f>
        <v>1</v>
      </c>
      <c r="Y554" s="47" t="b">
        <f>Table014[[#This Row],[THÀNH TIỀN FAST]]=Table014[[#This Row],[THÀNH TIỀN]]</f>
        <v>1</v>
      </c>
      <c r="Z554" s="48"/>
    </row>
    <row r="555" spans="1:26" x14ac:dyDescent="0.2">
      <c r="A555" s="50"/>
      <c r="B555" s="51"/>
      <c r="C555" s="50"/>
      <c r="D555" s="50"/>
      <c r="E555" s="50"/>
      <c r="F555" s="50"/>
      <c r="G555" s="50"/>
      <c r="H555" s="50"/>
      <c r="I555" s="50"/>
      <c r="J555" s="50"/>
      <c r="K555" s="52"/>
      <c r="L555" s="50"/>
      <c r="M555" s="53">
        <f t="shared" si="33"/>
        <v>0</v>
      </c>
      <c r="N555" s="21" t="e">
        <f>VLOOKUP(I555,'MÃ '!$A$2:$E$1048576,4,0)</f>
        <v>#N/A</v>
      </c>
      <c r="O555" s="21" t="e">
        <f>VLOOKUP(I555,'MÃ '!$A$2:$E$1048576,5,0)</f>
        <v>#N/A</v>
      </c>
      <c r="P555" s="21" t="str">
        <f t="shared" si="34"/>
        <v>TSG06</v>
      </c>
      <c r="Q555" s="21" t="e">
        <f>DAY(Table014[[#This Row],[NGÀY]])&amp;Table014[[#This Row],[TSG06]]&amp;Table014[[#This Row],[MÃ FAST]]</f>
        <v>#N/A</v>
      </c>
      <c r="R555" s="21" t="e">
        <f>COUNTIF($Q$7:Q555,Q555)&amp;Q555</f>
        <v>#N/A</v>
      </c>
      <c r="S555" s="44">
        <f>IFERROR(VLOOKUP(R555,Table1[[ct2]:[Số lượng]],13,0),0)</f>
        <v>0</v>
      </c>
      <c r="T555" s="45">
        <f>IFERROR(VLOOKUP(R555,Table1[[ct2]:[Giá]],14,0),Table014[[#This Row],[ĐƠN GIÁ]])</f>
        <v>0</v>
      </c>
      <c r="U555" s="45">
        <f t="shared" si="35"/>
        <v>0</v>
      </c>
      <c r="V555" s="32">
        <f t="shared" si="36"/>
        <v>0</v>
      </c>
      <c r="W555" s="45">
        <f>Table014[[#This Row],[THÀNH TIỀN FAST]]-Table014[[#This Row],[THÀNH TIỀN]]</f>
        <v>0</v>
      </c>
      <c r="X555" s="46" t="b">
        <f>Table014[[#This Row],[ĐG FAST]]=Table014[[#This Row],[ĐƠN GIÁ]]</f>
        <v>1</v>
      </c>
      <c r="Y555" s="47" t="b">
        <f>Table014[[#This Row],[THÀNH TIỀN FAST]]=Table014[[#This Row],[THÀNH TIỀN]]</f>
        <v>1</v>
      </c>
      <c r="Z555" s="48"/>
    </row>
    <row r="556" spans="1:26" x14ac:dyDescent="0.2">
      <c r="A556" s="50"/>
      <c r="B556" s="51"/>
      <c r="C556" s="50"/>
      <c r="D556" s="50"/>
      <c r="E556" s="50"/>
      <c r="F556" s="50"/>
      <c r="G556" s="50"/>
      <c r="H556" s="50"/>
      <c r="I556" s="50"/>
      <c r="J556" s="50"/>
      <c r="K556" s="52"/>
      <c r="L556" s="50"/>
      <c r="M556" s="53">
        <f t="shared" si="33"/>
        <v>0</v>
      </c>
      <c r="N556" s="21" t="e">
        <f>VLOOKUP(I556,'MÃ '!$A$2:$E$1048576,4,0)</f>
        <v>#N/A</v>
      </c>
      <c r="O556" s="21" t="e">
        <f>VLOOKUP(I556,'MÃ '!$A$2:$E$1048576,5,0)</f>
        <v>#N/A</v>
      </c>
      <c r="P556" s="21" t="str">
        <f t="shared" si="34"/>
        <v>TSG06</v>
      </c>
      <c r="Q556" s="21" t="e">
        <f>DAY(Table014[[#This Row],[NGÀY]])&amp;Table014[[#This Row],[TSG06]]&amp;Table014[[#This Row],[MÃ FAST]]</f>
        <v>#N/A</v>
      </c>
      <c r="R556" s="21" t="e">
        <f>COUNTIF($Q$7:Q556,Q556)&amp;Q556</f>
        <v>#N/A</v>
      </c>
      <c r="S556" s="44">
        <f>IFERROR(VLOOKUP(R556,Table1[[ct2]:[Số lượng]],13,0),0)</f>
        <v>0</v>
      </c>
      <c r="T556" s="45">
        <f>IFERROR(VLOOKUP(R556,Table1[[ct2]:[Giá]],14,0),Table014[[#This Row],[ĐƠN GIÁ]])</f>
        <v>0</v>
      </c>
      <c r="U556" s="45">
        <f t="shared" si="35"/>
        <v>0</v>
      </c>
      <c r="V556" s="32">
        <f t="shared" si="36"/>
        <v>0</v>
      </c>
      <c r="W556" s="45">
        <f>Table014[[#This Row],[THÀNH TIỀN FAST]]-Table014[[#This Row],[THÀNH TIỀN]]</f>
        <v>0</v>
      </c>
      <c r="X556" s="46" t="b">
        <f>Table014[[#This Row],[ĐG FAST]]=Table014[[#This Row],[ĐƠN GIÁ]]</f>
        <v>1</v>
      </c>
      <c r="Y556" s="47" t="b">
        <f>Table014[[#This Row],[THÀNH TIỀN FAST]]=Table014[[#This Row],[THÀNH TIỀN]]</f>
        <v>1</v>
      </c>
      <c r="Z556" s="48"/>
    </row>
    <row r="557" spans="1:26" x14ac:dyDescent="0.2">
      <c r="A557" s="50"/>
      <c r="B557" s="51"/>
      <c r="C557" s="50"/>
      <c r="D557" s="50"/>
      <c r="E557" s="50"/>
      <c r="F557" s="50"/>
      <c r="G557" s="50"/>
      <c r="H557" s="50"/>
      <c r="I557" s="50"/>
      <c r="J557" s="50"/>
      <c r="K557" s="52"/>
      <c r="L557" s="50"/>
      <c r="M557" s="53">
        <f t="shared" si="33"/>
        <v>0</v>
      </c>
      <c r="N557" s="21" t="e">
        <f>VLOOKUP(I557,'MÃ '!$A$2:$E$1048576,4,0)</f>
        <v>#N/A</v>
      </c>
      <c r="O557" s="21" t="e">
        <f>VLOOKUP(I557,'MÃ '!$A$2:$E$1048576,5,0)</f>
        <v>#N/A</v>
      </c>
      <c r="P557" s="21" t="str">
        <f t="shared" si="34"/>
        <v>TSG06</v>
      </c>
      <c r="Q557" s="21" t="e">
        <f>DAY(Table014[[#This Row],[NGÀY]])&amp;Table014[[#This Row],[TSG06]]&amp;Table014[[#This Row],[MÃ FAST]]</f>
        <v>#N/A</v>
      </c>
      <c r="R557" s="21" t="e">
        <f>COUNTIF($Q$7:Q557,Q557)&amp;Q557</f>
        <v>#N/A</v>
      </c>
      <c r="S557" s="44">
        <f>IFERROR(VLOOKUP(R557,Table1[[ct2]:[Số lượng]],13,0),0)</f>
        <v>0</v>
      </c>
      <c r="T557" s="45">
        <f>IFERROR(VLOOKUP(R557,Table1[[ct2]:[Giá]],14,0),Table014[[#This Row],[ĐƠN GIÁ]])</f>
        <v>0</v>
      </c>
      <c r="U557" s="45">
        <f t="shared" si="35"/>
        <v>0</v>
      </c>
      <c r="V557" s="32">
        <f t="shared" si="36"/>
        <v>0</v>
      </c>
      <c r="W557" s="45">
        <f>Table014[[#This Row],[THÀNH TIỀN FAST]]-Table014[[#This Row],[THÀNH TIỀN]]</f>
        <v>0</v>
      </c>
      <c r="X557" s="46" t="b">
        <f>Table014[[#This Row],[ĐG FAST]]=Table014[[#This Row],[ĐƠN GIÁ]]</f>
        <v>1</v>
      </c>
      <c r="Y557" s="47" t="b">
        <f>Table014[[#This Row],[THÀNH TIỀN FAST]]=Table014[[#This Row],[THÀNH TIỀN]]</f>
        <v>1</v>
      </c>
      <c r="Z557" s="48"/>
    </row>
    <row r="558" spans="1:26" x14ac:dyDescent="0.2">
      <c r="A558" s="50"/>
      <c r="B558" s="51"/>
      <c r="C558" s="50"/>
      <c r="D558" s="50"/>
      <c r="E558" s="50"/>
      <c r="F558" s="50"/>
      <c r="G558" s="50"/>
      <c r="H558" s="50"/>
      <c r="I558" s="50"/>
      <c r="J558" s="50"/>
      <c r="K558" s="52"/>
      <c r="L558" s="50"/>
      <c r="M558" s="53">
        <f t="shared" si="33"/>
        <v>0</v>
      </c>
      <c r="N558" s="21" t="e">
        <f>VLOOKUP(I558,'MÃ '!$A$2:$E$1048576,4,0)</f>
        <v>#N/A</v>
      </c>
      <c r="O558" s="21" t="e">
        <f>VLOOKUP(I558,'MÃ '!$A$2:$E$1048576,5,0)</f>
        <v>#N/A</v>
      </c>
      <c r="P558" s="21" t="str">
        <f t="shared" si="34"/>
        <v>TSG06</v>
      </c>
      <c r="Q558" s="21" t="e">
        <f>DAY(Table014[[#This Row],[NGÀY]])&amp;Table014[[#This Row],[TSG06]]&amp;Table014[[#This Row],[MÃ FAST]]</f>
        <v>#N/A</v>
      </c>
      <c r="R558" s="21" t="e">
        <f>COUNTIF($Q$7:Q558,Q558)&amp;Q558</f>
        <v>#N/A</v>
      </c>
      <c r="S558" s="44">
        <f>IFERROR(VLOOKUP(R558,Table1[[ct2]:[Số lượng]],13,0),0)</f>
        <v>0</v>
      </c>
      <c r="T558" s="45">
        <f>IFERROR(VLOOKUP(R558,Table1[[ct2]:[Giá]],14,0),Table014[[#This Row],[ĐƠN GIÁ]])</f>
        <v>0</v>
      </c>
      <c r="U558" s="45">
        <f t="shared" si="35"/>
        <v>0</v>
      </c>
      <c r="V558" s="32">
        <f t="shared" si="36"/>
        <v>0</v>
      </c>
      <c r="W558" s="45">
        <f>Table014[[#This Row],[THÀNH TIỀN FAST]]-Table014[[#This Row],[THÀNH TIỀN]]</f>
        <v>0</v>
      </c>
      <c r="X558" s="46" t="b">
        <f>Table014[[#This Row],[ĐG FAST]]=Table014[[#This Row],[ĐƠN GIÁ]]</f>
        <v>1</v>
      </c>
      <c r="Y558" s="47" t="b">
        <f>Table014[[#This Row],[THÀNH TIỀN FAST]]=Table014[[#This Row],[THÀNH TIỀN]]</f>
        <v>1</v>
      </c>
      <c r="Z558" s="48"/>
    </row>
    <row r="559" spans="1:26" x14ac:dyDescent="0.2">
      <c r="A559" s="50"/>
      <c r="B559" s="51"/>
      <c r="C559" s="50"/>
      <c r="D559" s="50"/>
      <c r="E559" s="50"/>
      <c r="F559" s="50"/>
      <c r="G559" s="50"/>
      <c r="H559" s="50"/>
      <c r="I559" s="50"/>
      <c r="J559" s="50"/>
      <c r="K559" s="52"/>
      <c r="L559" s="50"/>
      <c r="M559" s="53">
        <f t="shared" si="33"/>
        <v>0</v>
      </c>
      <c r="N559" s="21" t="e">
        <f>VLOOKUP(I559,'MÃ '!$A$2:$E$1048576,4,0)</f>
        <v>#N/A</v>
      </c>
      <c r="O559" s="21" t="e">
        <f>VLOOKUP(I559,'MÃ '!$A$2:$E$1048576,5,0)</f>
        <v>#N/A</v>
      </c>
      <c r="P559" s="21" t="str">
        <f t="shared" si="34"/>
        <v>TSG06</v>
      </c>
      <c r="Q559" s="21" t="e">
        <f>DAY(Table014[[#This Row],[NGÀY]])&amp;Table014[[#This Row],[TSG06]]&amp;Table014[[#This Row],[MÃ FAST]]</f>
        <v>#N/A</v>
      </c>
      <c r="R559" s="21" t="e">
        <f>COUNTIF($Q$7:Q559,Q559)&amp;Q559</f>
        <v>#N/A</v>
      </c>
      <c r="S559" s="44">
        <f>IFERROR(VLOOKUP(R559,Table1[[ct2]:[Số lượng]],13,0),0)</f>
        <v>0</v>
      </c>
      <c r="T559" s="45">
        <f>IFERROR(VLOOKUP(R559,Table1[[ct2]:[Giá]],14,0),Table014[[#This Row],[ĐƠN GIÁ]])</f>
        <v>0</v>
      </c>
      <c r="U559" s="45">
        <f t="shared" si="35"/>
        <v>0</v>
      </c>
      <c r="V559" s="32">
        <f t="shared" si="36"/>
        <v>0</v>
      </c>
      <c r="W559" s="45">
        <f>Table014[[#This Row],[THÀNH TIỀN FAST]]-Table014[[#This Row],[THÀNH TIỀN]]</f>
        <v>0</v>
      </c>
      <c r="X559" s="46" t="b">
        <f>Table014[[#This Row],[ĐG FAST]]=Table014[[#This Row],[ĐƠN GIÁ]]</f>
        <v>1</v>
      </c>
      <c r="Y559" s="47" t="b">
        <f>Table014[[#This Row],[THÀNH TIỀN FAST]]=Table014[[#This Row],[THÀNH TIỀN]]</f>
        <v>1</v>
      </c>
      <c r="Z559" s="48"/>
    </row>
    <row r="560" spans="1:26" x14ac:dyDescent="0.2">
      <c r="A560" s="50"/>
      <c r="B560" s="51"/>
      <c r="C560" s="50"/>
      <c r="D560" s="50"/>
      <c r="E560" s="50"/>
      <c r="F560" s="50"/>
      <c r="G560" s="50"/>
      <c r="H560" s="50"/>
      <c r="I560" s="50"/>
      <c r="J560" s="50"/>
      <c r="K560" s="52"/>
      <c r="L560" s="50"/>
      <c r="M560" s="53">
        <f t="shared" si="33"/>
        <v>0</v>
      </c>
      <c r="N560" s="21" t="e">
        <f>VLOOKUP(I560,'MÃ '!$A$2:$E$1048576,4,0)</f>
        <v>#N/A</v>
      </c>
      <c r="O560" s="21" t="e">
        <f>VLOOKUP(I560,'MÃ '!$A$2:$E$1048576,5,0)</f>
        <v>#N/A</v>
      </c>
      <c r="P560" s="21" t="str">
        <f t="shared" si="34"/>
        <v>TSG06</v>
      </c>
      <c r="Q560" s="21" t="e">
        <f>DAY(Table014[[#This Row],[NGÀY]])&amp;Table014[[#This Row],[TSG06]]&amp;Table014[[#This Row],[MÃ FAST]]</f>
        <v>#N/A</v>
      </c>
      <c r="R560" s="21" t="e">
        <f>COUNTIF($Q$7:Q560,Q560)&amp;Q560</f>
        <v>#N/A</v>
      </c>
      <c r="S560" s="44">
        <f>IFERROR(VLOOKUP(R560,Table1[[ct2]:[Số lượng]],13,0),0)</f>
        <v>0</v>
      </c>
      <c r="T560" s="45">
        <f>IFERROR(VLOOKUP(R560,Table1[[ct2]:[Giá]],14,0),Table014[[#This Row],[ĐƠN GIÁ]])</f>
        <v>0</v>
      </c>
      <c r="U560" s="45">
        <f t="shared" si="35"/>
        <v>0</v>
      </c>
      <c r="V560" s="32">
        <f t="shared" si="36"/>
        <v>0</v>
      </c>
      <c r="W560" s="45">
        <f>Table014[[#This Row],[THÀNH TIỀN FAST]]-Table014[[#This Row],[THÀNH TIỀN]]</f>
        <v>0</v>
      </c>
      <c r="X560" s="46" t="b">
        <f>Table014[[#This Row],[ĐG FAST]]=Table014[[#This Row],[ĐƠN GIÁ]]</f>
        <v>1</v>
      </c>
      <c r="Y560" s="47" t="b">
        <f>Table014[[#This Row],[THÀNH TIỀN FAST]]=Table014[[#This Row],[THÀNH TIỀN]]</f>
        <v>1</v>
      </c>
      <c r="Z560" s="48"/>
    </row>
    <row r="561" spans="1:26" x14ac:dyDescent="0.2">
      <c r="A561" s="50"/>
      <c r="B561" s="51"/>
      <c r="C561" s="50"/>
      <c r="D561" s="50"/>
      <c r="E561" s="50"/>
      <c r="F561" s="50"/>
      <c r="G561" s="50"/>
      <c r="H561" s="50"/>
      <c r="I561" s="50"/>
      <c r="J561" s="50"/>
      <c r="K561" s="52"/>
      <c r="L561" s="50"/>
      <c r="M561" s="53">
        <f t="shared" si="33"/>
        <v>0</v>
      </c>
      <c r="N561" s="21" t="e">
        <f>VLOOKUP(I561,'MÃ '!$A$2:$E$1048576,4,0)</f>
        <v>#N/A</v>
      </c>
      <c r="O561" s="21" t="e">
        <f>VLOOKUP(I561,'MÃ '!$A$2:$E$1048576,5,0)</f>
        <v>#N/A</v>
      </c>
      <c r="P561" s="21" t="str">
        <f t="shared" si="34"/>
        <v>TSG06</v>
      </c>
      <c r="Q561" s="21" t="e">
        <f>DAY(Table014[[#This Row],[NGÀY]])&amp;Table014[[#This Row],[TSG06]]&amp;Table014[[#This Row],[MÃ FAST]]</f>
        <v>#N/A</v>
      </c>
      <c r="R561" s="21" t="e">
        <f>COUNTIF($Q$7:Q561,Q561)&amp;Q561</f>
        <v>#N/A</v>
      </c>
      <c r="S561" s="44">
        <f>IFERROR(VLOOKUP(R561,Table1[[ct2]:[Số lượng]],13,0),0)</f>
        <v>0</v>
      </c>
      <c r="T561" s="45">
        <f>IFERROR(VLOOKUP(R561,Table1[[ct2]:[Giá]],14,0),Table014[[#This Row],[ĐƠN GIÁ]])</f>
        <v>0</v>
      </c>
      <c r="U561" s="45">
        <f t="shared" si="35"/>
        <v>0</v>
      </c>
      <c r="V561" s="32">
        <f t="shared" si="36"/>
        <v>0</v>
      </c>
      <c r="W561" s="45">
        <f>Table014[[#This Row],[THÀNH TIỀN FAST]]-Table014[[#This Row],[THÀNH TIỀN]]</f>
        <v>0</v>
      </c>
      <c r="X561" s="46" t="b">
        <f>Table014[[#This Row],[ĐG FAST]]=Table014[[#This Row],[ĐƠN GIÁ]]</f>
        <v>1</v>
      </c>
      <c r="Y561" s="47" t="b">
        <f>Table014[[#This Row],[THÀNH TIỀN FAST]]=Table014[[#This Row],[THÀNH TIỀN]]</f>
        <v>1</v>
      </c>
      <c r="Z561" s="48"/>
    </row>
    <row r="562" spans="1:26" x14ac:dyDescent="0.2">
      <c r="A562" s="50"/>
      <c r="B562" s="51"/>
      <c r="C562" s="50"/>
      <c r="D562" s="50"/>
      <c r="E562" s="50"/>
      <c r="F562" s="50"/>
      <c r="G562" s="50"/>
      <c r="H562" s="50"/>
      <c r="I562" s="50"/>
      <c r="J562" s="50"/>
      <c r="K562" s="52"/>
      <c r="L562" s="50"/>
      <c r="M562" s="53">
        <f t="shared" si="33"/>
        <v>0</v>
      </c>
      <c r="N562" s="21" t="e">
        <f>VLOOKUP(I562,'MÃ '!$A$2:$E$1048576,4,0)</f>
        <v>#N/A</v>
      </c>
      <c r="O562" s="21" t="e">
        <f>VLOOKUP(I562,'MÃ '!$A$2:$E$1048576,5,0)</f>
        <v>#N/A</v>
      </c>
      <c r="P562" s="21" t="str">
        <f t="shared" si="34"/>
        <v>TSG06</v>
      </c>
      <c r="Q562" s="21" t="e">
        <f>DAY(Table014[[#This Row],[NGÀY]])&amp;Table014[[#This Row],[TSG06]]&amp;Table014[[#This Row],[MÃ FAST]]</f>
        <v>#N/A</v>
      </c>
      <c r="R562" s="21" t="e">
        <f>COUNTIF($Q$7:Q562,Q562)&amp;Q562</f>
        <v>#N/A</v>
      </c>
      <c r="S562" s="44">
        <f>IFERROR(VLOOKUP(R562,Table1[[ct2]:[Số lượng]],13,0),0)</f>
        <v>0</v>
      </c>
      <c r="T562" s="45">
        <f>IFERROR(VLOOKUP(R562,Table1[[ct2]:[Giá]],14,0),Table014[[#This Row],[ĐƠN GIÁ]])</f>
        <v>0</v>
      </c>
      <c r="U562" s="45">
        <f t="shared" si="35"/>
        <v>0</v>
      </c>
      <c r="V562" s="32">
        <f t="shared" si="36"/>
        <v>0</v>
      </c>
      <c r="W562" s="45">
        <f>Table014[[#This Row],[THÀNH TIỀN FAST]]-Table014[[#This Row],[THÀNH TIỀN]]</f>
        <v>0</v>
      </c>
      <c r="X562" s="46" t="b">
        <f>Table014[[#This Row],[ĐG FAST]]=Table014[[#This Row],[ĐƠN GIÁ]]</f>
        <v>1</v>
      </c>
      <c r="Y562" s="47" t="b">
        <f>Table014[[#This Row],[THÀNH TIỀN FAST]]=Table014[[#This Row],[THÀNH TIỀN]]</f>
        <v>1</v>
      </c>
      <c r="Z562" s="48"/>
    </row>
    <row r="563" spans="1:26" x14ac:dyDescent="0.2">
      <c r="A563" s="50"/>
      <c r="B563" s="51"/>
      <c r="C563" s="50"/>
      <c r="D563" s="50"/>
      <c r="E563" s="50"/>
      <c r="F563" s="50"/>
      <c r="G563" s="50"/>
      <c r="H563" s="50"/>
      <c r="I563" s="50"/>
      <c r="J563" s="50"/>
      <c r="K563" s="52"/>
      <c r="L563" s="50"/>
      <c r="M563" s="53">
        <f t="shared" si="33"/>
        <v>0</v>
      </c>
      <c r="N563" s="21" t="e">
        <f>VLOOKUP(I563,'MÃ '!$A$2:$E$1048576,4,0)</f>
        <v>#N/A</v>
      </c>
      <c r="O563" s="21" t="e">
        <f>VLOOKUP(I563,'MÃ '!$A$2:$E$1048576,5,0)</f>
        <v>#N/A</v>
      </c>
      <c r="P563" s="21" t="str">
        <f t="shared" si="34"/>
        <v>TSG06</v>
      </c>
      <c r="Q563" s="21" t="e">
        <f>DAY(Table014[[#This Row],[NGÀY]])&amp;Table014[[#This Row],[TSG06]]&amp;Table014[[#This Row],[MÃ FAST]]</f>
        <v>#N/A</v>
      </c>
      <c r="R563" s="21" t="e">
        <f>COUNTIF($Q$7:Q563,Q563)&amp;Q563</f>
        <v>#N/A</v>
      </c>
      <c r="S563" s="44">
        <f>IFERROR(VLOOKUP(R563,Table1[[ct2]:[Số lượng]],13,0),0)</f>
        <v>0</v>
      </c>
      <c r="T563" s="45">
        <f>IFERROR(VLOOKUP(R563,Table1[[ct2]:[Giá]],14,0),Table014[[#This Row],[ĐƠN GIÁ]])</f>
        <v>0</v>
      </c>
      <c r="U563" s="45">
        <f t="shared" si="35"/>
        <v>0</v>
      </c>
      <c r="V563" s="32">
        <f t="shared" si="36"/>
        <v>0</v>
      </c>
      <c r="W563" s="45">
        <f>Table014[[#This Row],[THÀNH TIỀN FAST]]-Table014[[#This Row],[THÀNH TIỀN]]</f>
        <v>0</v>
      </c>
      <c r="X563" s="46" t="b">
        <f>Table014[[#This Row],[ĐG FAST]]=Table014[[#This Row],[ĐƠN GIÁ]]</f>
        <v>1</v>
      </c>
      <c r="Y563" s="47" t="b">
        <f>Table014[[#This Row],[THÀNH TIỀN FAST]]=Table014[[#This Row],[THÀNH TIỀN]]</f>
        <v>1</v>
      </c>
      <c r="Z563" s="48"/>
    </row>
    <row r="564" spans="1:26" x14ac:dyDescent="0.2">
      <c r="A564" s="50"/>
      <c r="B564" s="51"/>
      <c r="C564" s="50"/>
      <c r="D564" s="50"/>
      <c r="E564" s="50"/>
      <c r="F564" s="50"/>
      <c r="G564" s="50"/>
      <c r="H564" s="50"/>
      <c r="I564" s="50"/>
      <c r="J564" s="50"/>
      <c r="K564" s="52"/>
      <c r="L564" s="50"/>
      <c r="M564" s="53">
        <f t="shared" si="33"/>
        <v>0</v>
      </c>
      <c r="N564" s="21" t="e">
        <f>VLOOKUP(I564,'MÃ '!$A$2:$E$1048576,4,0)</f>
        <v>#N/A</v>
      </c>
      <c r="O564" s="21" t="e">
        <f>VLOOKUP(I564,'MÃ '!$A$2:$E$1048576,5,0)</f>
        <v>#N/A</v>
      </c>
      <c r="P564" s="21" t="str">
        <f t="shared" si="34"/>
        <v>TSG06</v>
      </c>
      <c r="Q564" s="21" t="e">
        <f>DAY(Table014[[#This Row],[NGÀY]])&amp;Table014[[#This Row],[TSG06]]&amp;Table014[[#This Row],[MÃ FAST]]</f>
        <v>#N/A</v>
      </c>
      <c r="R564" s="21" t="e">
        <f>COUNTIF($Q$7:Q564,Q564)&amp;Q564</f>
        <v>#N/A</v>
      </c>
      <c r="S564" s="44">
        <f>IFERROR(VLOOKUP(R564,Table1[[ct2]:[Số lượng]],13,0),0)</f>
        <v>0</v>
      </c>
      <c r="T564" s="45">
        <f>IFERROR(VLOOKUP(R564,Table1[[ct2]:[Giá]],14,0),Table014[[#This Row],[ĐƠN GIÁ]])</f>
        <v>0</v>
      </c>
      <c r="U564" s="45">
        <f t="shared" si="35"/>
        <v>0</v>
      </c>
      <c r="V564" s="32">
        <f t="shared" si="36"/>
        <v>0</v>
      </c>
      <c r="W564" s="45">
        <f>Table014[[#This Row],[THÀNH TIỀN FAST]]-Table014[[#This Row],[THÀNH TIỀN]]</f>
        <v>0</v>
      </c>
      <c r="X564" s="46" t="b">
        <f>Table014[[#This Row],[ĐG FAST]]=Table014[[#This Row],[ĐƠN GIÁ]]</f>
        <v>1</v>
      </c>
      <c r="Y564" s="47" t="b">
        <f>Table014[[#This Row],[THÀNH TIỀN FAST]]=Table014[[#This Row],[THÀNH TIỀN]]</f>
        <v>1</v>
      </c>
      <c r="Z564" s="48"/>
    </row>
    <row r="565" spans="1:26" x14ac:dyDescent="0.2">
      <c r="A565" s="50"/>
      <c r="B565" s="51"/>
      <c r="C565" s="50"/>
      <c r="D565" s="50"/>
      <c r="E565" s="50"/>
      <c r="F565" s="50"/>
      <c r="G565" s="50"/>
      <c r="H565" s="50"/>
      <c r="I565" s="50"/>
      <c r="J565" s="50"/>
      <c r="K565" s="52"/>
      <c r="L565" s="50"/>
      <c r="M565" s="53">
        <f t="shared" si="33"/>
        <v>0</v>
      </c>
      <c r="N565" s="21" t="e">
        <f>VLOOKUP(I565,'MÃ '!$A$2:$E$1048576,4,0)</f>
        <v>#N/A</v>
      </c>
      <c r="O565" s="21" t="e">
        <f>VLOOKUP(I565,'MÃ '!$A$2:$E$1048576,5,0)</f>
        <v>#N/A</v>
      </c>
      <c r="P565" s="21" t="str">
        <f t="shared" si="34"/>
        <v>TSG06</v>
      </c>
      <c r="Q565" s="21" t="e">
        <f>DAY(Table014[[#This Row],[NGÀY]])&amp;Table014[[#This Row],[TSG06]]&amp;Table014[[#This Row],[MÃ FAST]]</f>
        <v>#N/A</v>
      </c>
      <c r="R565" s="21" t="e">
        <f>COUNTIF($Q$7:Q565,Q565)&amp;Q565</f>
        <v>#N/A</v>
      </c>
      <c r="S565" s="44">
        <f>IFERROR(VLOOKUP(R565,Table1[[ct2]:[Số lượng]],13,0),0)</f>
        <v>0</v>
      </c>
      <c r="T565" s="45">
        <f>IFERROR(VLOOKUP(R565,Table1[[ct2]:[Giá]],14,0),Table014[[#This Row],[ĐƠN GIÁ]])</f>
        <v>0</v>
      </c>
      <c r="U565" s="45">
        <f t="shared" si="35"/>
        <v>0</v>
      </c>
      <c r="V565" s="32">
        <f t="shared" si="36"/>
        <v>0</v>
      </c>
      <c r="W565" s="45">
        <f>Table014[[#This Row],[THÀNH TIỀN FAST]]-Table014[[#This Row],[THÀNH TIỀN]]</f>
        <v>0</v>
      </c>
      <c r="X565" s="46" t="b">
        <f>Table014[[#This Row],[ĐG FAST]]=Table014[[#This Row],[ĐƠN GIÁ]]</f>
        <v>1</v>
      </c>
      <c r="Y565" s="47" t="b">
        <f>Table014[[#This Row],[THÀNH TIỀN FAST]]=Table014[[#This Row],[THÀNH TIỀN]]</f>
        <v>1</v>
      </c>
      <c r="Z565" s="48"/>
    </row>
    <row r="566" spans="1:26" x14ac:dyDescent="0.2">
      <c r="A566" s="50"/>
      <c r="B566" s="51"/>
      <c r="C566" s="50"/>
      <c r="D566" s="50"/>
      <c r="E566" s="50"/>
      <c r="F566" s="50"/>
      <c r="G566" s="50"/>
      <c r="H566" s="50"/>
      <c r="I566" s="50"/>
      <c r="J566" s="50"/>
      <c r="K566" s="52"/>
      <c r="L566" s="50"/>
      <c r="M566" s="53">
        <f t="shared" si="33"/>
        <v>0</v>
      </c>
      <c r="N566" s="21" t="e">
        <f>VLOOKUP(I566,'MÃ '!$A$2:$E$1048576,4,0)</f>
        <v>#N/A</v>
      </c>
      <c r="O566" s="21" t="e">
        <f>VLOOKUP(I566,'MÃ '!$A$2:$E$1048576,5,0)</f>
        <v>#N/A</v>
      </c>
      <c r="P566" s="21" t="str">
        <f t="shared" si="34"/>
        <v>TSG06</v>
      </c>
      <c r="Q566" s="21" t="e">
        <f>DAY(Table014[[#This Row],[NGÀY]])&amp;Table014[[#This Row],[TSG06]]&amp;Table014[[#This Row],[MÃ FAST]]</f>
        <v>#N/A</v>
      </c>
      <c r="R566" s="21" t="e">
        <f>COUNTIF($Q$7:Q566,Q566)&amp;Q566</f>
        <v>#N/A</v>
      </c>
      <c r="S566" s="44">
        <f>IFERROR(VLOOKUP(R566,Table1[[ct2]:[Số lượng]],13,0),0)</f>
        <v>0</v>
      </c>
      <c r="T566" s="45">
        <f>IFERROR(VLOOKUP(R566,Table1[[ct2]:[Giá]],14,0),Table014[[#This Row],[ĐƠN GIÁ]])</f>
        <v>0</v>
      </c>
      <c r="U566" s="45">
        <f t="shared" si="35"/>
        <v>0</v>
      </c>
      <c r="V566" s="32">
        <f t="shared" si="36"/>
        <v>0</v>
      </c>
      <c r="W566" s="45">
        <f>Table014[[#This Row],[THÀNH TIỀN FAST]]-Table014[[#This Row],[THÀNH TIỀN]]</f>
        <v>0</v>
      </c>
      <c r="X566" s="46" t="b">
        <f>Table014[[#This Row],[ĐG FAST]]=Table014[[#This Row],[ĐƠN GIÁ]]</f>
        <v>1</v>
      </c>
      <c r="Y566" s="47" t="b">
        <f>Table014[[#This Row],[THÀNH TIỀN FAST]]=Table014[[#This Row],[THÀNH TIỀN]]</f>
        <v>1</v>
      </c>
      <c r="Z566" s="48"/>
    </row>
    <row r="567" spans="1:26" x14ac:dyDescent="0.2">
      <c r="A567" s="50"/>
      <c r="B567" s="51"/>
      <c r="C567" s="50"/>
      <c r="D567" s="50"/>
      <c r="E567" s="50"/>
      <c r="F567" s="50"/>
      <c r="G567" s="50"/>
      <c r="H567" s="50"/>
      <c r="I567" s="50"/>
      <c r="J567" s="50"/>
      <c r="K567" s="52"/>
      <c r="L567" s="50"/>
      <c r="M567" s="53">
        <f t="shared" si="33"/>
        <v>0</v>
      </c>
      <c r="N567" s="21" t="e">
        <f>VLOOKUP(I567,'MÃ '!$A$2:$E$1048576,4,0)</f>
        <v>#N/A</v>
      </c>
      <c r="O567" s="21" t="e">
        <f>VLOOKUP(I567,'MÃ '!$A$2:$E$1048576,5,0)</f>
        <v>#N/A</v>
      </c>
      <c r="P567" s="21" t="str">
        <f t="shared" si="34"/>
        <v>TSG06</v>
      </c>
      <c r="Q567" s="21" t="e">
        <f>DAY(Table014[[#This Row],[NGÀY]])&amp;Table014[[#This Row],[TSG06]]&amp;Table014[[#This Row],[MÃ FAST]]</f>
        <v>#N/A</v>
      </c>
      <c r="R567" s="21" t="e">
        <f>COUNTIF($Q$7:Q567,Q567)&amp;Q567</f>
        <v>#N/A</v>
      </c>
      <c r="S567" s="44">
        <f>IFERROR(VLOOKUP(R567,Table1[[ct2]:[Số lượng]],13,0),0)</f>
        <v>0</v>
      </c>
      <c r="T567" s="45">
        <f>IFERROR(VLOOKUP(R567,Table1[[ct2]:[Giá]],14,0),Table014[[#This Row],[ĐƠN GIÁ]])</f>
        <v>0</v>
      </c>
      <c r="U567" s="45">
        <f t="shared" si="35"/>
        <v>0</v>
      </c>
      <c r="V567" s="32">
        <f t="shared" si="36"/>
        <v>0</v>
      </c>
      <c r="W567" s="45">
        <f>Table014[[#This Row],[THÀNH TIỀN FAST]]-Table014[[#This Row],[THÀNH TIỀN]]</f>
        <v>0</v>
      </c>
      <c r="X567" s="46" t="b">
        <f>Table014[[#This Row],[ĐG FAST]]=Table014[[#This Row],[ĐƠN GIÁ]]</f>
        <v>1</v>
      </c>
      <c r="Y567" s="47" t="b">
        <f>Table014[[#This Row],[THÀNH TIỀN FAST]]=Table014[[#This Row],[THÀNH TIỀN]]</f>
        <v>1</v>
      </c>
      <c r="Z567" s="48"/>
    </row>
    <row r="568" spans="1:26" x14ac:dyDescent="0.2">
      <c r="A568" s="50"/>
      <c r="B568" s="51"/>
      <c r="C568" s="50"/>
      <c r="D568" s="50"/>
      <c r="E568" s="50"/>
      <c r="F568" s="50"/>
      <c r="G568" s="50"/>
      <c r="H568" s="50"/>
      <c r="I568" s="50"/>
      <c r="J568" s="50"/>
      <c r="K568" s="52"/>
      <c r="L568" s="50"/>
      <c r="M568" s="53">
        <f t="shared" si="33"/>
        <v>0</v>
      </c>
      <c r="N568" s="21" t="e">
        <f>VLOOKUP(I568,'MÃ '!$A$2:$E$1048576,4,0)</f>
        <v>#N/A</v>
      </c>
      <c r="O568" s="21" t="e">
        <f>VLOOKUP(I568,'MÃ '!$A$2:$E$1048576,5,0)</f>
        <v>#N/A</v>
      </c>
      <c r="P568" s="21" t="str">
        <f t="shared" si="34"/>
        <v>TSG06</v>
      </c>
      <c r="Q568" s="21" t="e">
        <f>DAY(Table014[[#This Row],[NGÀY]])&amp;Table014[[#This Row],[TSG06]]&amp;Table014[[#This Row],[MÃ FAST]]</f>
        <v>#N/A</v>
      </c>
      <c r="R568" s="21" t="e">
        <f>COUNTIF($Q$7:Q568,Q568)&amp;Q568</f>
        <v>#N/A</v>
      </c>
      <c r="S568" s="44">
        <f>IFERROR(VLOOKUP(R568,Table1[[ct2]:[Số lượng]],13,0),0)</f>
        <v>0</v>
      </c>
      <c r="T568" s="45">
        <f>IFERROR(VLOOKUP(R568,Table1[[ct2]:[Giá]],14,0),Table014[[#This Row],[ĐƠN GIÁ]])</f>
        <v>0</v>
      </c>
      <c r="U568" s="45">
        <f t="shared" si="35"/>
        <v>0</v>
      </c>
      <c r="V568" s="32">
        <f t="shared" si="36"/>
        <v>0</v>
      </c>
      <c r="W568" s="45">
        <f>Table014[[#This Row],[THÀNH TIỀN FAST]]-Table014[[#This Row],[THÀNH TIỀN]]</f>
        <v>0</v>
      </c>
      <c r="X568" s="46" t="b">
        <f>Table014[[#This Row],[ĐG FAST]]=Table014[[#This Row],[ĐƠN GIÁ]]</f>
        <v>1</v>
      </c>
      <c r="Y568" s="47" t="b">
        <f>Table014[[#This Row],[THÀNH TIỀN FAST]]=Table014[[#This Row],[THÀNH TIỀN]]</f>
        <v>1</v>
      </c>
      <c r="Z568" s="48"/>
    </row>
    <row r="569" spans="1:26" x14ac:dyDescent="0.2">
      <c r="A569" s="50"/>
      <c r="B569" s="51"/>
      <c r="C569" s="50"/>
      <c r="D569" s="50"/>
      <c r="E569" s="50"/>
      <c r="F569" s="50"/>
      <c r="G569" s="50"/>
      <c r="H569" s="50"/>
      <c r="I569" s="50"/>
      <c r="J569" s="50"/>
      <c r="K569" s="52"/>
      <c r="L569" s="50"/>
      <c r="M569" s="53">
        <f t="shared" si="33"/>
        <v>0</v>
      </c>
      <c r="N569" s="21" t="e">
        <f>VLOOKUP(I569,'MÃ '!$A$2:$E$1048576,4,0)</f>
        <v>#N/A</v>
      </c>
      <c r="O569" s="21" t="e">
        <f>VLOOKUP(I569,'MÃ '!$A$2:$E$1048576,5,0)</f>
        <v>#N/A</v>
      </c>
      <c r="P569" s="21" t="str">
        <f t="shared" si="34"/>
        <v>TSG06</v>
      </c>
      <c r="Q569" s="21" t="e">
        <f>DAY(Table014[[#This Row],[NGÀY]])&amp;Table014[[#This Row],[TSG06]]&amp;Table014[[#This Row],[MÃ FAST]]</f>
        <v>#N/A</v>
      </c>
      <c r="R569" s="21" t="e">
        <f>COUNTIF($Q$7:Q569,Q569)&amp;Q569</f>
        <v>#N/A</v>
      </c>
      <c r="S569" s="44">
        <f>IFERROR(VLOOKUP(R569,Table1[[ct2]:[Số lượng]],13,0),0)</f>
        <v>0</v>
      </c>
      <c r="T569" s="45">
        <f>IFERROR(VLOOKUP(R569,Table1[[ct2]:[Giá]],14,0),Table014[[#This Row],[ĐƠN GIÁ]])</f>
        <v>0</v>
      </c>
      <c r="U569" s="45">
        <f t="shared" si="35"/>
        <v>0</v>
      </c>
      <c r="V569" s="32">
        <f t="shared" si="36"/>
        <v>0</v>
      </c>
      <c r="W569" s="45">
        <f>Table014[[#This Row],[THÀNH TIỀN FAST]]-Table014[[#This Row],[THÀNH TIỀN]]</f>
        <v>0</v>
      </c>
      <c r="X569" s="46" t="b">
        <f>Table014[[#This Row],[ĐG FAST]]=Table014[[#This Row],[ĐƠN GIÁ]]</f>
        <v>1</v>
      </c>
      <c r="Y569" s="47" t="b">
        <f>Table014[[#This Row],[THÀNH TIỀN FAST]]=Table014[[#This Row],[THÀNH TIỀN]]</f>
        <v>1</v>
      </c>
      <c r="Z569" s="48"/>
    </row>
    <row r="570" spans="1:26" x14ac:dyDescent="0.2">
      <c r="A570" s="50"/>
      <c r="B570" s="51"/>
      <c r="C570" s="50"/>
      <c r="D570" s="50"/>
      <c r="E570" s="50"/>
      <c r="F570" s="50"/>
      <c r="G570" s="50"/>
      <c r="H570" s="50"/>
      <c r="I570" s="50"/>
      <c r="J570" s="50"/>
      <c r="K570" s="52"/>
      <c r="L570" s="50"/>
      <c r="M570" s="53">
        <f t="shared" si="33"/>
        <v>0</v>
      </c>
      <c r="N570" s="21" t="e">
        <f>VLOOKUP(I570,'MÃ '!$A$2:$E$1048576,4,0)</f>
        <v>#N/A</v>
      </c>
      <c r="O570" s="21" t="e">
        <f>VLOOKUP(I570,'MÃ '!$A$2:$E$1048576,5,0)</f>
        <v>#N/A</v>
      </c>
      <c r="P570" s="21" t="str">
        <f t="shared" si="34"/>
        <v>TSG06</v>
      </c>
      <c r="Q570" s="21" t="e">
        <f>DAY(Table014[[#This Row],[NGÀY]])&amp;Table014[[#This Row],[TSG06]]&amp;Table014[[#This Row],[MÃ FAST]]</f>
        <v>#N/A</v>
      </c>
      <c r="R570" s="21" t="e">
        <f>COUNTIF($Q$7:Q570,Q570)&amp;Q570</f>
        <v>#N/A</v>
      </c>
      <c r="S570" s="44">
        <f>IFERROR(VLOOKUP(R570,Table1[[ct2]:[Số lượng]],13,0),0)</f>
        <v>0</v>
      </c>
      <c r="T570" s="45">
        <f>IFERROR(VLOOKUP(R570,Table1[[ct2]:[Giá]],14,0),Table014[[#This Row],[ĐƠN GIÁ]])</f>
        <v>0</v>
      </c>
      <c r="U570" s="45">
        <f t="shared" si="35"/>
        <v>0</v>
      </c>
      <c r="V570" s="32">
        <f t="shared" si="36"/>
        <v>0</v>
      </c>
      <c r="W570" s="45">
        <f>Table014[[#This Row],[THÀNH TIỀN FAST]]-Table014[[#This Row],[THÀNH TIỀN]]</f>
        <v>0</v>
      </c>
      <c r="X570" s="46" t="b">
        <f>Table014[[#This Row],[ĐG FAST]]=Table014[[#This Row],[ĐƠN GIÁ]]</f>
        <v>1</v>
      </c>
      <c r="Y570" s="47" t="b">
        <f>Table014[[#This Row],[THÀNH TIỀN FAST]]=Table014[[#This Row],[THÀNH TIỀN]]</f>
        <v>1</v>
      </c>
      <c r="Z570" s="48"/>
    </row>
    <row r="571" spans="1:26" x14ac:dyDescent="0.2">
      <c r="A571" s="50"/>
      <c r="B571" s="51"/>
      <c r="C571" s="50"/>
      <c r="D571" s="50"/>
      <c r="E571" s="50"/>
      <c r="F571" s="50"/>
      <c r="G571" s="50"/>
      <c r="H571" s="50"/>
      <c r="I571" s="50"/>
      <c r="J571" s="50"/>
      <c r="K571" s="52"/>
      <c r="L571" s="50"/>
      <c r="M571" s="53">
        <f t="shared" si="33"/>
        <v>0</v>
      </c>
      <c r="N571" s="21" t="e">
        <f>VLOOKUP(I571,'MÃ '!$A$2:$E$1048576,4,0)</f>
        <v>#N/A</v>
      </c>
      <c r="O571" s="21" t="e">
        <f>VLOOKUP(I571,'MÃ '!$A$2:$E$1048576,5,0)</f>
        <v>#N/A</v>
      </c>
      <c r="P571" s="21" t="str">
        <f t="shared" si="34"/>
        <v>TSG06</v>
      </c>
      <c r="Q571" s="21" t="e">
        <f>DAY(Table014[[#This Row],[NGÀY]])&amp;Table014[[#This Row],[TSG06]]&amp;Table014[[#This Row],[MÃ FAST]]</f>
        <v>#N/A</v>
      </c>
      <c r="R571" s="21" t="e">
        <f>COUNTIF($Q$7:Q571,Q571)&amp;Q571</f>
        <v>#N/A</v>
      </c>
      <c r="S571" s="44">
        <f>IFERROR(VLOOKUP(R571,Table1[[ct2]:[Số lượng]],13,0),0)</f>
        <v>0</v>
      </c>
      <c r="T571" s="45">
        <f>IFERROR(VLOOKUP(R571,Table1[[ct2]:[Giá]],14,0),Table014[[#This Row],[ĐƠN GIÁ]])</f>
        <v>0</v>
      </c>
      <c r="U571" s="45">
        <f t="shared" si="35"/>
        <v>0</v>
      </c>
      <c r="V571" s="32">
        <f t="shared" si="36"/>
        <v>0</v>
      </c>
      <c r="W571" s="45">
        <f>Table014[[#This Row],[THÀNH TIỀN FAST]]-Table014[[#This Row],[THÀNH TIỀN]]</f>
        <v>0</v>
      </c>
      <c r="X571" s="46" t="b">
        <f>Table014[[#This Row],[ĐG FAST]]=Table014[[#This Row],[ĐƠN GIÁ]]</f>
        <v>1</v>
      </c>
      <c r="Y571" s="47" t="b">
        <f>Table014[[#This Row],[THÀNH TIỀN FAST]]=Table014[[#This Row],[THÀNH TIỀN]]</f>
        <v>1</v>
      </c>
      <c r="Z571" s="48"/>
    </row>
    <row r="572" spans="1:26" x14ac:dyDescent="0.2">
      <c r="A572" s="50"/>
      <c r="B572" s="51"/>
      <c r="C572" s="50"/>
      <c r="D572" s="50"/>
      <c r="E572" s="50"/>
      <c r="F572" s="50"/>
      <c r="G572" s="50"/>
      <c r="H572" s="50"/>
      <c r="I572" s="50"/>
      <c r="J572" s="50"/>
      <c r="K572" s="52"/>
      <c r="L572" s="50"/>
      <c r="M572" s="53">
        <f t="shared" si="33"/>
        <v>0</v>
      </c>
      <c r="N572" s="21" t="e">
        <f>VLOOKUP(I572,'MÃ '!$A$2:$E$1048576,4,0)</f>
        <v>#N/A</v>
      </c>
      <c r="O572" s="21" t="e">
        <f>VLOOKUP(I572,'MÃ '!$A$2:$E$1048576,5,0)</f>
        <v>#N/A</v>
      </c>
      <c r="P572" s="21" t="str">
        <f t="shared" si="34"/>
        <v>TSG06</v>
      </c>
      <c r="Q572" s="21" t="e">
        <f>DAY(Table014[[#This Row],[NGÀY]])&amp;Table014[[#This Row],[TSG06]]&amp;Table014[[#This Row],[MÃ FAST]]</f>
        <v>#N/A</v>
      </c>
      <c r="R572" s="21" t="e">
        <f>COUNTIF($Q$7:Q572,Q572)&amp;Q572</f>
        <v>#N/A</v>
      </c>
      <c r="S572" s="44">
        <f>IFERROR(VLOOKUP(R572,Table1[[ct2]:[Số lượng]],13,0),0)</f>
        <v>0</v>
      </c>
      <c r="T572" s="45">
        <f>IFERROR(VLOOKUP(R572,Table1[[ct2]:[Giá]],14,0),Table014[[#This Row],[ĐƠN GIÁ]])</f>
        <v>0</v>
      </c>
      <c r="U572" s="45">
        <f t="shared" si="35"/>
        <v>0</v>
      </c>
      <c r="V572" s="32">
        <f t="shared" si="36"/>
        <v>0</v>
      </c>
      <c r="W572" s="45">
        <f>Table014[[#This Row],[THÀNH TIỀN FAST]]-Table014[[#This Row],[THÀNH TIỀN]]</f>
        <v>0</v>
      </c>
      <c r="X572" s="46" t="b">
        <f>Table014[[#This Row],[ĐG FAST]]=Table014[[#This Row],[ĐƠN GIÁ]]</f>
        <v>1</v>
      </c>
      <c r="Y572" s="47" t="b">
        <f>Table014[[#This Row],[THÀNH TIỀN FAST]]=Table014[[#This Row],[THÀNH TIỀN]]</f>
        <v>1</v>
      </c>
      <c r="Z572" s="48"/>
    </row>
    <row r="573" spans="1:26" x14ac:dyDescent="0.2">
      <c r="A573" s="50"/>
      <c r="B573" s="51"/>
      <c r="C573" s="50"/>
      <c r="D573" s="50"/>
      <c r="E573" s="50"/>
      <c r="F573" s="50"/>
      <c r="G573" s="50"/>
      <c r="H573" s="50"/>
      <c r="I573" s="50"/>
      <c r="J573" s="50"/>
      <c r="K573" s="52"/>
      <c r="L573" s="50"/>
      <c r="M573" s="53">
        <f t="shared" si="33"/>
        <v>0</v>
      </c>
      <c r="N573" s="21" t="e">
        <f>VLOOKUP(I573,'MÃ '!$A$2:$E$1048576,4,0)</f>
        <v>#N/A</v>
      </c>
      <c r="O573" s="21" t="e">
        <f>VLOOKUP(I573,'MÃ '!$A$2:$E$1048576,5,0)</f>
        <v>#N/A</v>
      </c>
      <c r="P573" s="21" t="str">
        <f t="shared" si="34"/>
        <v>TSG06</v>
      </c>
      <c r="Q573" s="21" t="e">
        <f>DAY(Table014[[#This Row],[NGÀY]])&amp;Table014[[#This Row],[TSG06]]&amp;Table014[[#This Row],[MÃ FAST]]</f>
        <v>#N/A</v>
      </c>
      <c r="R573" s="21" t="e">
        <f>COUNTIF($Q$7:Q573,Q573)&amp;Q573</f>
        <v>#N/A</v>
      </c>
      <c r="S573" s="44">
        <f>IFERROR(VLOOKUP(R573,Table1[[ct2]:[Số lượng]],13,0),0)</f>
        <v>0</v>
      </c>
      <c r="T573" s="45">
        <f>IFERROR(VLOOKUP(R573,Table1[[ct2]:[Giá]],14,0),Table014[[#This Row],[ĐƠN GIÁ]])</f>
        <v>0</v>
      </c>
      <c r="U573" s="45">
        <f t="shared" si="35"/>
        <v>0</v>
      </c>
      <c r="V573" s="32">
        <f t="shared" si="36"/>
        <v>0</v>
      </c>
      <c r="W573" s="45">
        <f>Table014[[#This Row],[THÀNH TIỀN FAST]]-Table014[[#This Row],[THÀNH TIỀN]]</f>
        <v>0</v>
      </c>
      <c r="X573" s="46" t="b">
        <f>Table014[[#This Row],[ĐG FAST]]=Table014[[#This Row],[ĐƠN GIÁ]]</f>
        <v>1</v>
      </c>
      <c r="Y573" s="47" t="b">
        <f>Table014[[#This Row],[THÀNH TIỀN FAST]]=Table014[[#This Row],[THÀNH TIỀN]]</f>
        <v>1</v>
      </c>
      <c r="Z573" s="48"/>
    </row>
    <row r="574" spans="1:26" x14ac:dyDescent="0.2">
      <c r="A574" s="50"/>
      <c r="B574" s="51"/>
      <c r="C574" s="50"/>
      <c r="D574" s="50"/>
      <c r="E574" s="50"/>
      <c r="F574" s="50"/>
      <c r="G574" s="50"/>
      <c r="H574" s="50"/>
      <c r="I574" s="50"/>
      <c r="J574" s="50"/>
      <c r="K574" s="52"/>
      <c r="L574" s="50"/>
      <c r="M574" s="53">
        <f t="shared" si="33"/>
        <v>0</v>
      </c>
      <c r="N574" s="21" t="e">
        <f>VLOOKUP(I574,'MÃ '!$A$2:$E$1048576,4,0)</f>
        <v>#N/A</v>
      </c>
      <c r="O574" s="21" t="e">
        <f>VLOOKUP(I574,'MÃ '!$A$2:$E$1048576,5,0)</f>
        <v>#N/A</v>
      </c>
      <c r="P574" s="21" t="str">
        <f t="shared" si="34"/>
        <v>TSG06</v>
      </c>
      <c r="Q574" s="21" t="e">
        <f>DAY(Table014[[#This Row],[NGÀY]])&amp;Table014[[#This Row],[TSG06]]&amp;Table014[[#This Row],[MÃ FAST]]</f>
        <v>#N/A</v>
      </c>
      <c r="R574" s="21" t="e">
        <f>COUNTIF($Q$7:Q574,Q574)&amp;Q574</f>
        <v>#N/A</v>
      </c>
      <c r="S574" s="44">
        <f>IFERROR(VLOOKUP(R574,Table1[[ct2]:[Số lượng]],13,0),0)</f>
        <v>0</v>
      </c>
      <c r="T574" s="45">
        <f>IFERROR(VLOOKUP(R574,Table1[[ct2]:[Giá]],14,0),Table014[[#This Row],[ĐƠN GIÁ]])</f>
        <v>0</v>
      </c>
      <c r="U574" s="45">
        <f t="shared" si="35"/>
        <v>0</v>
      </c>
      <c r="V574" s="32">
        <f t="shared" si="36"/>
        <v>0</v>
      </c>
      <c r="W574" s="45">
        <f>Table014[[#This Row],[THÀNH TIỀN FAST]]-Table014[[#This Row],[THÀNH TIỀN]]</f>
        <v>0</v>
      </c>
      <c r="X574" s="46" t="b">
        <f>Table014[[#This Row],[ĐG FAST]]=Table014[[#This Row],[ĐƠN GIÁ]]</f>
        <v>1</v>
      </c>
      <c r="Y574" s="47" t="b">
        <f>Table014[[#This Row],[THÀNH TIỀN FAST]]=Table014[[#This Row],[THÀNH TIỀN]]</f>
        <v>1</v>
      </c>
      <c r="Z574" s="48"/>
    </row>
    <row r="575" spans="1:26" x14ac:dyDescent="0.2">
      <c r="A575" s="50"/>
      <c r="B575" s="51"/>
      <c r="C575" s="50"/>
      <c r="D575" s="50"/>
      <c r="E575" s="50"/>
      <c r="F575" s="50"/>
      <c r="G575" s="50"/>
      <c r="H575" s="50"/>
      <c r="I575" s="50"/>
      <c r="J575" s="50"/>
      <c r="K575" s="52"/>
      <c r="L575" s="50"/>
      <c r="M575" s="53">
        <f t="shared" si="33"/>
        <v>0</v>
      </c>
      <c r="N575" s="21" t="e">
        <f>VLOOKUP(I575,'MÃ '!$A$2:$E$1048576,4,0)</f>
        <v>#N/A</v>
      </c>
      <c r="O575" s="21" t="e">
        <f>VLOOKUP(I575,'MÃ '!$A$2:$E$1048576,5,0)</f>
        <v>#N/A</v>
      </c>
      <c r="P575" s="21" t="str">
        <f t="shared" si="34"/>
        <v>TSG06</v>
      </c>
      <c r="Q575" s="21" t="e">
        <f>DAY(Table014[[#This Row],[NGÀY]])&amp;Table014[[#This Row],[TSG06]]&amp;Table014[[#This Row],[MÃ FAST]]</f>
        <v>#N/A</v>
      </c>
      <c r="R575" s="21" t="e">
        <f>COUNTIF($Q$7:Q575,Q575)&amp;Q575</f>
        <v>#N/A</v>
      </c>
      <c r="S575" s="44">
        <f>IFERROR(VLOOKUP(R575,Table1[[ct2]:[Số lượng]],13,0),0)</f>
        <v>0</v>
      </c>
      <c r="T575" s="45">
        <f>IFERROR(VLOOKUP(R575,Table1[[ct2]:[Giá]],14,0),Table014[[#This Row],[ĐƠN GIÁ]])</f>
        <v>0</v>
      </c>
      <c r="U575" s="45">
        <f t="shared" si="35"/>
        <v>0</v>
      </c>
      <c r="V575" s="32">
        <f t="shared" si="36"/>
        <v>0</v>
      </c>
      <c r="W575" s="45">
        <f>Table014[[#This Row],[THÀNH TIỀN FAST]]-Table014[[#This Row],[THÀNH TIỀN]]</f>
        <v>0</v>
      </c>
      <c r="X575" s="46" t="b">
        <f>Table014[[#This Row],[ĐG FAST]]=Table014[[#This Row],[ĐƠN GIÁ]]</f>
        <v>1</v>
      </c>
      <c r="Y575" s="47" t="b">
        <f>Table014[[#This Row],[THÀNH TIỀN FAST]]=Table014[[#This Row],[THÀNH TIỀN]]</f>
        <v>1</v>
      </c>
      <c r="Z575" s="48"/>
    </row>
    <row r="576" spans="1:26" x14ac:dyDescent="0.2">
      <c r="A576" s="50"/>
      <c r="B576" s="51"/>
      <c r="C576" s="50"/>
      <c r="D576" s="50"/>
      <c r="E576" s="50"/>
      <c r="F576" s="50"/>
      <c r="G576" s="50"/>
      <c r="H576" s="50"/>
      <c r="I576" s="50"/>
      <c r="J576" s="50"/>
      <c r="K576" s="52"/>
      <c r="L576" s="50"/>
      <c r="M576" s="53">
        <f t="shared" si="33"/>
        <v>0</v>
      </c>
      <c r="N576" s="21" t="e">
        <f>VLOOKUP(I576,'MÃ '!$A$2:$E$1048576,4,0)</f>
        <v>#N/A</v>
      </c>
      <c r="O576" s="21" t="e">
        <f>VLOOKUP(I576,'MÃ '!$A$2:$E$1048576,5,0)</f>
        <v>#N/A</v>
      </c>
      <c r="P576" s="21" t="str">
        <f t="shared" si="34"/>
        <v>TSG06</v>
      </c>
      <c r="Q576" s="21" t="e">
        <f>DAY(Table014[[#This Row],[NGÀY]])&amp;Table014[[#This Row],[TSG06]]&amp;Table014[[#This Row],[MÃ FAST]]</f>
        <v>#N/A</v>
      </c>
      <c r="R576" s="21" t="e">
        <f>COUNTIF($Q$7:Q576,Q576)&amp;Q576</f>
        <v>#N/A</v>
      </c>
      <c r="S576" s="44">
        <f>IFERROR(VLOOKUP(R576,Table1[[ct2]:[Số lượng]],13,0),0)</f>
        <v>0</v>
      </c>
      <c r="T576" s="45">
        <f>IFERROR(VLOOKUP(R576,Table1[[ct2]:[Giá]],14,0),Table014[[#This Row],[ĐƠN GIÁ]])</f>
        <v>0</v>
      </c>
      <c r="U576" s="45">
        <f t="shared" si="35"/>
        <v>0</v>
      </c>
      <c r="V576" s="32">
        <f t="shared" si="36"/>
        <v>0</v>
      </c>
      <c r="W576" s="45">
        <f>Table014[[#This Row],[THÀNH TIỀN FAST]]-Table014[[#This Row],[THÀNH TIỀN]]</f>
        <v>0</v>
      </c>
      <c r="X576" s="46" t="b">
        <f>Table014[[#This Row],[ĐG FAST]]=Table014[[#This Row],[ĐƠN GIÁ]]</f>
        <v>1</v>
      </c>
      <c r="Y576" s="47" t="b">
        <f>Table014[[#This Row],[THÀNH TIỀN FAST]]=Table014[[#This Row],[THÀNH TIỀN]]</f>
        <v>1</v>
      </c>
      <c r="Z576" s="48"/>
    </row>
    <row r="577" spans="1:26" x14ac:dyDescent="0.2">
      <c r="A577" s="50"/>
      <c r="B577" s="51"/>
      <c r="C577" s="50"/>
      <c r="D577" s="50"/>
      <c r="E577" s="50"/>
      <c r="F577" s="50"/>
      <c r="G577" s="50"/>
      <c r="H577" s="50"/>
      <c r="I577" s="50"/>
      <c r="J577" s="50"/>
      <c r="K577" s="52"/>
      <c r="L577" s="50"/>
      <c r="M577" s="53">
        <f t="shared" si="33"/>
        <v>0</v>
      </c>
      <c r="N577" s="21" t="e">
        <f>VLOOKUP(I577,'MÃ '!$A$2:$E$1048576,4,0)</f>
        <v>#N/A</v>
      </c>
      <c r="O577" s="21" t="e">
        <f>VLOOKUP(I577,'MÃ '!$A$2:$E$1048576,5,0)</f>
        <v>#N/A</v>
      </c>
      <c r="P577" s="21" t="str">
        <f t="shared" si="34"/>
        <v>TSG06</v>
      </c>
      <c r="Q577" s="21" t="e">
        <f>DAY(Table014[[#This Row],[NGÀY]])&amp;Table014[[#This Row],[TSG06]]&amp;Table014[[#This Row],[MÃ FAST]]</f>
        <v>#N/A</v>
      </c>
      <c r="R577" s="21" t="e">
        <f>COUNTIF($Q$7:Q577,Q577)&amp;Q577</f>
        <v>#N/A</v>
      </c>
      <c r="S577" s="44">
        <f>IFERROR(VLOOKUP(R577,Table1[[ct2]:[Số lượng]],13,0),0)</f>
        <v>0</v>
      </c>
      <c r="T577" s="45">
        <f>IFERROR(VLOOKUP(R577,Table1[[ct2]:[Giá]],14,0),Table014[[#This Row],[ĐƠN GIÁ]])</f>
        <v>0</v>
      </c>
      <c r="U577" s="45">
        <f t="shared" si="35"/>
        <v>0</v>
      </c>
      <c r="V577" s="32">
        <f t="shared" si="36"/>
        <v>0</v>
      </c>
      <c r="W577" s="45">
        <f>Table014[[#This Row],[THÀNH TIỀN FAST]]-Table014[[#This Row],[THÀNH TIỀN]]</f>
        <v>0</v>
      </c>
      <c r="X577" s="46" t="b">
        <f>Table014[[#This Row],[ĐG FAST]]=Table014[[#This Row],[ĐƠN GIÁ]]</f>
        <v>1</v>
      </c>
      <c r="Y577" s="47" t="b">
        <f>Table014[[#This Row],[THÀNH TIỀN FAST]]=Table014[[#This Row],[THÀNH TIỀN]]</f>
        <v>1</v>
      </c>
      <c r="Z577" s="48"/>
    </row>
    <row r="578" spans="1:26" x14ac:dyDescent="0.2">
      <c r="A578" s="50"/>
      <c r="B578" s="51"/>
      <c r="C578" s="50"/>
      <c r="D578" s="50"/>
      <c r="E578" s="50"/>
      <c r="F578" s="50"/>
      <c r="G578" s="50"/>
      <c r="H578" s="50"/>
      <c r="I578" s="50"/>
      <c r="J578" s="50"/>
      <c r="K578" s="52"/>
      <c r="L578" s="50"/>
      <c r="M578" s="53">
        <f t="shared" si="33"/>
        <v>0</v>
      </c>
      <c r="N578" s="21" t="e">
        <f>VLOOKUP(I578,'MÃ '!$A$2:$E$1048576,4,0)</f>
        <v>#N/A</v>
      </c>
      <c r="O578" s="21" t="e">
        <f>VLOOKUP(I578,'MÃ '!$A$2:$E$1048576,5,0)</f>
        <v>#N/A</v>
      </c>
      <c r="P578" s="21" t="str">
        <f t="shared" si="34"/>
        <v>TSG06</v>
      </c>
      <c r="Q578" s="21" t="e">
        <f>DAY(Table014[[#This Row],[NGÀY]])&amp;Table014[[#This Row],[TSG06]]&amp;Table014[[#This Row],[MÃ FAST]]</f>
        <v>#N/A</v>
      </c>
      <c r="R578" s="21" t="e">
        <f>COUNTIF($Q$7:Q578,Q578)&amp;Q578</f>
        <v>#N/A</v>
      </c>
      <c r="S578" s="44">
        <f>IFERROR(VLOOKUP(R578,Table1[[ct2]:[Số lượng]],13,0),0)</f>
        <v>0</v>
      </c>
      <c r="T578" s="45">
        <f>IFERROR(VLOOKUP(R578,Table1[[ct2]:[Giá]],14,0),Table014[[#This Row],[ĐƠN GIÁ]])</f>
        <v>0</v>
      </c>
      <c r="U578" s="45">
        <f t="shared" si="35"/>
        <v>0</v>
      </c>
      <c r="V578" s="32">
        <f t="shared" si="36"/>
        <v>0</v>
      </c>
      <c r="W578" s="45">
        <f>Table014[[#This Row],[THÀNH TIỀN FAST]]-Table014[[#This Row],[THÀNH TIỀN]]</f>
        <v>0</v>
      </c>
      <c r="X578" s="46" t="b">
        <f>Table014[[#This Row],[ĐG FAST]]=Table014[[#This Row],[ĐƠN GIÁ]]</f>
        <v>1</v>
      </c>
      <c r="Y578" s="47" t="b">
        <f>Table014[[#This Row],[THÀNH TIỀN FAST]]=Table014[[#This Row],[THÀNH TIỀN]]</f>
        <v>1</v>
      </c>
      <c r="Z578" s="48"/>
    </row>
    <row r="579" spans="1:26" x14ac:dyDescent="0.2">
      <c r="A579" s="50"/>
      <c r="B579" s="51"/>
      <c r="C579" s="50"/>
      <c r="D579" s="50"/>
      <c r="E579" s="50"/>
      <c r="F579" s="50"/>
      <c r="G579" s="50"/>
      <c r="H579" s="50"/>
      <c r="I579" s="50"/>
      <c r="J579" s="50"/>
      <c r="K579" s="52"/>
      <c r="L579" s="50"/>
      <c r="M579" s="53">
        <f t="shared" si="33"/>
        <v>0</v>
      </c>
      <c r="N579" s="21" t="e">
        <f>VLOOKUP(I579,'MÃ '!$A$2:$E$1048576,4,0)</f>
        <v>#N/A</v>
      </c>
      <c r="O579" s="21" t="e">
        <f>VLOOKUP(I579,'MÃ '!$A$2:$E$1048576,5,0)</f>
        <v>#N/A</v>
      </c>
      <c r="P579" s="21" t="str">
        <f t="shared" si="34"/>
        <v>TSG06</v>
      </c>
      <c r="Q579" s="21" t="e">
        <f>DAY(Table014[[#This Row],[NGÀY]])&amp;Table014[[#This Row],[TSG06]]&amp;Table014[[#This Row],[MÃ FAST]]</f>
        <v>#N/A</v>
      </c>
      <c r="R579" s="21" t="e">
        <f>COUNTIF($Q$7:Q579,Q579)&amp;Q579</f>
        <v>#N/A</v>
      </c>
      <c r="S579" s="44">
        <f>IFERROR(VLOOKUP(R579,Table1[[ct2]:[Số lượng]],13,0),0)</f>
        <v>0</v>
      </c>
      <c r="T579" s="45">
        <f>IFERROR(VLOOKUP(R579,Table1[[ct2]:[Giá]],14,0),Table014[[#This Row],[ĐƠN GIÁ]])</f>
        <v>0</v>
      </c>
      <c r="U579" s="45">
        <f t="shared" si="35"/>
        <v>0</v>
      </c>
      <c r="V579" s="32">
        <f t="shared" si="36"/>
        <v>0</v>
      </c>
      <c r="W579" s="45">
        <f>Table014[[#This Row],[THÀNH TIỀN FAST]]-Table014[[#This Row],[THÀNH TIỀN]]</f>
        <v>0</v>
      </c>
      <c r="X579" s="46" t="b">
        <f>Table014[[#This Row],[ĐG FAST]]=Table014[[#This Row],[ĐƠN GIÁ]]</f>
        <v>1</v>
      </c>
      <c r="Y579" s="47" t="b">
        <f>Table014[[#This Row],[THÀNH TIỀN FAST]]=Table014[[#This Row],[THÀNH TIỀN]]</f>
        <v>1</v>
      </c>
      <c r="Z579" s="48"/>
    </row>
    <row r="580" spans="1:26" x14ac:dyDescent="0.2">
      <c r="A580" s="50"/>
      <c r="B580" s="51"/>
      <c r="C580" s="50"/>
      <c r="D580" s="50"/>
      <c r="E580" s="50"/>
      <c r="F580" s="50"/>
      <c r="G580" s="50"/>
      <c r="H580" s="50"/>
      <c r="I580" s="50"/>
      <c r="J580" s="50"/>
      <c r="K580" s="52"/>
      <c r="L580" s="50"/>
      <c r="M580" s="53">
        <f t="shared" si="33"/>
        <v>0</v>
      </c>
      <c r="N580" s="21" t="e">
        <f>VLOOKUP(I580,'MÃ '!$A$2:$E$1048576,4,0)</f>
        <v>#N/A</v>
      </c>
      <c r="O580" s="21" t="e">
        <f>VLOOKUP(I580,'MÃ '!$A$2:$E$1048576,5,0)</f>
        <v>#N/A</v>
      </c>
      <c r="P580" s="21" t="str">
        <f t="shared" si="34"/>
        <v>TSG06</v>
      </c>
      <c r="Q580" s="21" t="e">
        <f>DAY(Table014[[#This Row],[NGÀY]])&amp;Table014[[#This Row],[TSG06]]&amp;Table014[[#This Row],[MÃ FAST]]</f>
        <v>#N/A</v>
      </c>
      <c r="R580" s="21" t="e">
        <f>COUNTIF($Q$7:Q580,Q580)&amp;Q580</f>
        <v>#N/A</v>
      </c>
      <c r="S580" s="44">
        <f>IFERROR(VLOOKUP(R580,Table1[[ct2]:[Số lượng]],13,0),0)</f>
        <v>0</v>
      </c>
      <c r="T580" s="45">
        <f>IFERROR(VLOOKUP(R580,Table1[[ct2]:[Giá]],14,0),Table014[[#This Row],[ĐƠN GIÁ]])</f>
        <v>0</v>
      </c>
      <c r="U580" s="45">
        <f t="shared" si="35"/>
        <v>0</v>
      </c>
      <c r="V580" s="32">
        <f t="shared" si="36"/>
        <v>0</v>
      </c>
      <c r="W580" s="45">
        <f>Table014[[#This Row],[THÀNH TIỀN FAST]]-Table014[[#This Row],[THÀNH TIỀN]]</f>
        <v>0</v>
      </c>
      <c r="X580" s="46" t="b">
        <f>Table014[[#This Row],[ĐG FAST]]=Table014[[#This Row],[ĐƠN GIÁ]]</f>
        <v>1</v>
      </c>
      <c r="Y580" s="47" t="b">
        <f>Table014[[#This Row],[THÀNH TIỀN FAST]]=Table014[[#This Row],[THÀNH TIỀN]]</f>
        <v>1</v>
      </c>
      <c r="Z580" s="48"/>
    </row>
    <row r="581" spans="1:26" x14ac:dyDescent="0.2">
      <c r="A581" s="50"/>
      <c r="B581" s="51"/>
      <c r="C581" s="50"/>
      <c r="D581" s="50"/>
      <c r="E581" s="50"/>
      <c r="F581" s="50"/>
      <c r="G581" s="50"/>
      <c r="H581" s="50"/>
      <c r="I581" s="50"/>
      <c r="J581" s="50"/>
      <c r="K581" s="52"/>
      <c r="L581" s="50"/>
      <c r="M581" s="53">
        <f t="shared" si="33"/>
        <v>0</v>
      </c>
      <c r="N581" s="21" t="e">
        <f>VLOOKUP(I581,'MÃ '!$A$2:$E$1048576,4,0)</f>
        <v>#N/A</v>
      </c>
      <c r="O581" s="21" t="e">
        <f>VLOOKUP(I581,'MÃ '!$A$2:$E$1048576,5,0)</f>
        <v>#N/A</v>
      </c>
      <c r="P581" s="21" t="str">
        <f t="shared" si="34"/>
        <v>TSG06</v>
      </c>
      <c r="Q581" s="21" t="e">
        <f>DAY(Table014[[#This Row],[NGÀY]])&amp;Table014[[#This Row],[TSG06]]&amp;Table014[[#This Row],[MÃ FAST]]</f>
        <v>#N/A</v>
      </c>
      <c r="R581" s="21" t="e">
        <f>COUNTIF($Q$7:Q581,Q581)&amp;Q581</f>
        <v>#N/A</v>
      </c>
      <c r="S581" s="44">
        <f>IFERROR(VLOOKUP(R581,Table1[[ct2]:[Số lượng]],13,0),0)</f>
        <v>0</v>
      </c>
      <c r="T581" s="45">
        <f>IFERROR(VLOOKUP(R581,Table1[[ct2]:[Giá]],14,0),Table014[[#This Row],[ĐƠN GIÁ]])</f>
        <v>0</v>
      </c>
      <c r="U581" s="45">
        <f t="shared" si="35"/>
        <v>0</v>
      </c>
      <c r="V581" s="32">
        <f t="shared" si="36"/>
        <v>0</v>
      </c>
      <c r="W581" s="45">
        <f>Table014[[#This Row],[THÀNH TIỀN FAST]]-Table014[[#This Row],[THÀNH TIỀN]]</f>
        <v>0</v>
      </c>
      <c r="X581" s="46" t="b">
        <f>Table014[[#This Row],[ĐG FAST]]=Table014[[#This Row],[ĐƠN GIÁ]]</f>
        <v>1</v>
      </c>
      <c r="Y581" s="47" t="b">
        <f>Table014[[#This Row],[THÀNH TIỀN FAST]]=Table014[[#This Row],[THÀNH TIỀN]]</f>
        <v>1</v>
      </c>
      <c r="Z581" s="48"/>
    </row>
    <row r="582" spans="1:26" x14ac:dyDescent="0.2">
      <c r="A582" s="50"/>
      <c r="B582" s="51"/>
      <c r="C582" s="50"/>
      <c r="D582" s="50"/>
      <c r="E582" s="50"/>
      <c r="F582" s="50"/>
      <c r="G582" s="50"/>
      <c r="H582" s="50"/>
      <c r="I582" s="50"/>
      <c r="J582" s="50"/>
      <c r="K582" s="52"/>
      <c r="L582" s="50"/>
      <c r="M582" s="53">
        <f t="shared" si="33"/>
        <v>0</v>
      </c>
      <c r="N582" s="21" t="e">
        <f>VLOOKUP(I582,'MÃ '!$A$2:$E$1048576,4,0)</f>
        <v>#N/A</v>
      </c>
      <c r="O582" s="21" t="e">
        <f>VLOOKUP(I582,'MÃ '!$A$2:$E$1048576,5,0)</f>
        <v>#N/A</v>
      </c>
      <c r="P582" s="21" t="str">
        <f t="shared" si="34"/>
        <v>TSG06</v>
      </c>
      <c r="Q582" s="21" t="e">
        <f>DAY(Table014[[#This Row],[NGÀY]])&amp;Table014[[#This Row],[TSG06]]&amp;Table014[[#This Row],[MÃ FAST]]</f>
        <v>#N/A</v>
      </c>
      <c r="R582" s="21" t="e">
        <f>COUNTIF($Q$7:Q582,Q582)&amp;Q582</f>
        <v>#N/A</v>
      </c>
      <c r="S582" s="44">
        <f>IFERROR(VLOOKUP(R582,Table1[[ct2]:[Số lượng]],13,0),0)</f>
        <v>0</v>
      </c>
      <c r="T582" s="45">
        <f>IFERROR(VLOOKUP(R582,Table1[[ct2]:[Giá]],14,0),Table014[[#This Row],[ĐƠN GIÁ]])</f>
        <v>0</v>
      </c>
      <c r="U582" s="45">
        <f t="shared" si="35"/>
        <v>0</v>
      </c>
      <c r="V582" s="32">
        <f t="shared" si="36"/>
        <v>0</v>
      </c>
      <c r="W582" s="45">
        <f>Table014[[#This Row],[THÀNH TIỀN FAST]]-Table014[[#This Row],[THÀNH TIỀN]]</f>
        <v>0</v>
      </c>
      <c r="X582" s="46" t="b">
        <f>Table014[[#This Row],[ĐG FAST]]=Table014[[#This Row],[ĐƠN GIÁ]]</f>
        <v>1</v>
      </c>
      <c r="Y582" s="47" t="b">
        <f>Table014[[#This Row],[THÀNH TIỀN FAST]]=Table014[[#This Row],[THÀNH TIỀN]]</f>
        <v>1</v>
      </c>
      <c r="Z582" s="48"/>
    </row>
    <row r="583" spans="1:26" x14ac:dyDescent="0.2">
      <c r="A583" s="50"/>
      <c r="B583" s="51"/>
      <c r="C583" s="50"/>
      <c r="D583" s="50"/>
      <c r="E583" s="50"/>
      <c r="F583" s="50"/>
      <c r="G583" s="50"/>
      <c r="H583" s="50"/>
      <c r="I583" s="50"/>
      <c r="J583" s="50"/>
      <c r="K583" s="52"/>
      <c r="L583" s="50"/>
      <c r="M583" s="53">
        <f t="shared" si="33"/>
        <v>0</v>
      </c>
      <c r="N583" s="21" t="e">
        <f>VLOOKUP(I583,'MÃ '!$A$2:$E$1048576,4,0)</f>
        <v>#N/A</v>
      </c>
      <c r="O583" s="21" t="e">
        <f>VLOOKUP(I583,'MÃ '!$A$2:$E$1048576,5,0)</f>
        <v>#N/A</v>
      </c>
      <c r="P583" s="21" t="str">
        <f t="shared" si="34"/>
        <v>TSG06</v>
      </c>
      <c r="Q583" s="21" t="e">
        <f>DAY(Table014[[#This Row],[NGÀY]])&amp;Table014[[#This Row],[TSG06]]&amp;Table014[[#This Row],[MÃ FAST]]</f>
        <v>#N/A</v>
      </c>
      <c r="R583" s="21" t="e">
        <f>COUNTIF($Q$7:Q583,Q583)&amp;Q583</f>
        <v>#N/A</v>
      </c>
      <c r="S583" s="44">
        <f>IFERROR(VLOOKUP(R583,Table1[[ct2]:[Số lượng]],13,0),0)</f>
        <v>0</v>
      </c>
      <c r="T583" s="45">
        <f>IFERROR(VLOOKUP(R583,Table1[[ct2]:[Giá]],14,0),Table014[[#This Row],[ĐƠN GIÁ]])</f>
        <v>0</v>
      </c>
      <c r="U583" s="45">
        <f t="shared" si="35"/>
        <v>0</v>
      </c>
      <c r="V583" s="32">
        <f t="shared" si="36"/>
        <v>0</v>
      </c>
      <c r="W583" s="45">
        <f>Table014[[#This Row],[THÀNH TIỀN FAST]]-Table014[[#This Row],[THÀNH TIỀN]]</f>
        <v>0</v>
      </c>
      <c r="X583" s="46" t="b">
        <f>Table014[[#This Row],[ĐG FAST]]=Table014[[#This Row],[ĐƠN GIÁ]]</f>
        <v>1</v>
      </c>
      <c r="Y583" s="47" t="b">
        <f>Table014[[#This Row],[THÀNH TIỀN FAST]]=Table014[[#This Row],[THÀNH TIỀN]]</f>
        <v>1</v>
      </c>
      <c r="Z583" s="48"/>
    </row>
    <row r="584" spans="1:26" x14ac:dyDescent="0.2">
      <c r="A584" s="50"/>
      <c r="B584" s="51"/>
      <c r="C584" s="50"/>
      <c r="D584" s="50"/>
      <c r="E584" s="50"/>
      <c r="F584" s="50"/>
      <c r="G584" s="50"/>
      <c r="H584" s="50"/>
      <c r="I584" s="50"/>
      <c r="J584" s="50"/>
      <c r="K584" s="52"/>
      <c r="L584" s="50"/>
      <c r="M584" s="53">
        <f t="shared" ref="M584:M647" si="37">K584*L584</f>
        <v>0</v>
      </c>
      <c r="N584" s="21" t="e">
        <f>VLOOKUP(I584,'MÃ '!$A$2:$E$1048576,4,0)</f>
        <v>#N/A</v>
      </c>
      <c r="O584" s="21" t="e">
        <f>VLOOKUP(I584,'MÃ '!$A$2:$E$1048576,5,0)</f>
        <v>#N/A</v>
      </c>
      <c r="P584" s="21" t="str">
        <f t="shared" ref="P584:P647" si="38">$P$6</f>
        <v>TSG06</v>
      </c>
      <c r="Q584" s="21" t="e">
        <f>DAY(Table014[[#This Row],[NGÀY]])&amp;Table014[[#This Row],[TSG06]]&amp;Table014[[#This Row],[MÃ FAST]]</f>
        <v>#N/A</v>
      </c>
      <c r="R584" s="21" t="e">
        <f>COUNTIF($Q$7:Q584,Q584)&amp;Q584</f>
        <v>#N/A</v>
      </c>
      <c r="S584" s="44">
        <f>IFERROR(VLOOKUP(R584,Table1[[ct2]:[Số lượng]],13,0),0)</f>
        <v>0</v>
      </c>
      <c r="T584" s="45">
        <f>IFERROR(VLOOKUP(R584,Table1[[ct2]:[Giá]],14,0),Table014[[#This Row],[ĐƠN GIÁ]])</f>
        <v>0</v>
      </c>
      <c r="U584" s="45">
        <f t="shared" ref="U584:U647" si="39">IFERROR((T584*S584),"0")</f>
        <v>0</v>
      </c>
      <c r="V584" s="32">
        <f t="shared" ref="V584:V647" si="40">S584-K584</f>
        <v>0</v>
      </c>
      <c r="W584" s="45">
        <f>Table014[[#This Row],[THÀNH TIỀN FAST]]-Table014[[#This Row],[THÀNH TIỀN]]</f>
        <v>0</v>
      </c>
      <c r="X584" s="46" t="b">
        <f>Table014[[#This Row],[ĐG FAST]]=Table014[[#This Row],[ĐƠN GIÁ]]</f>
        <v>1</v>
      </c>
      <c r="Y584" s="47" t="b">
        <f>Table014[[#This Row],[THÀNH TIỀN FAST]]=Table014[[#This Row],[THÀNH TIỀN]]</f>
        <v>1</v>
      </c>
      <c r="Z584" s="48"/>
    </row>
    <row r="585" spans="1:26" x14ac:dyDescent="0.2">
      <c r="A585" s="50"/>
      <c r="B585" s="51"/>
      <c r="C585" s="50"/>
      <c r="D585" s="50"/>
      <c r="E585" s="50"/>
      <c r="F585" s="50"/>
      <c r="G585" s="50"/>
      <c r="H585" s="50"/>
      <c r="I585" s="50"/>
      <c r="J585" s="50"/>
      <c r="K585" s="52"/>
      <c r="L585" s="50"/>
      <c r="M585" s="53">
        <f t="shared" si="37"/>
        <v>0</v>
      </c>
      <c r="N585" s="21" t="e">
        <f>VLOOKUP(I585,'MÃ '!$A$2:$E$1048576,4,0)</f>
        <v>#N/A</v>
      </c>
      <c r="O585" s="21" t="e">
        <f>VLOOKUP(I585,'MÃ '!$A$2:$E$1048576,5,0)</f>
        <v>#N/A</v>
      </c>
      <c r="P585" s="21" t="str">
        <f t="shared" si="38"/>
        <v>TSG06</v>
      </c>
      <c r="Q585" s="21" t="e">
        <f>DAY(Table014[[#This Row],[NGÀY]])&amp;Table014[[#This Row],[TSG06]]&amp;Table014[[#This Row],[MÃ FAST]]</f>
        <v>#N/A</v>
      </c>
      <c r="R585" s="21" t="e">
        <f>COUNTIF($Q$7:Q585,Q585)&amp;Q585</f>
        <v>#N/A</v>
      </c>
      <c r="S585" s="44">
        <f>IFERROR(VLOOKUP(R585,Table1[[ct2]:[Số lượng]],13,0),0)</f>
        <v>0</v>
      </c>
      <c r="T585" s="45">
        <f>IFERROR(VLOOKUP(R585,Table1[[ct2]:[Giá]],14,0),Table014[[#This Row],[ĐƠN GIÁ]])</f>
        <v>0</v>
      </c>
      <c r="U585" s="45">
        <f t="shared" si="39"/>
        <v>0</v>
      </c>
      <c r="V585" s="32">
        <f t="shared" si="40"/>
        <v>0</v>
      </c>
      <c r="W585" s="45">
        <f>Table014[[#This Row],[THÀNH TIỀN FAST]]-Table014[[#This Row],[THÀNH TIỀN]]</f>
        <v>0</v>
      </c>
      <c r="X585" s="46" t="b">
        <f>Table014[[#This Row],[ĐG FAST]]=Table014[[#This Row],[ĐƠN GIÁ]]</f>
        <v>1</v>
      </c>
      <c r="Y585" s="47" t="b">
        <f>Table014[[#This Row],[THÀNH TIỀN FAST]]=Table014[[#This Row],[THÀNH TIỀN]]</f>
        <v>1</v>
      </c>
      <c r="Z585" s="48"/>
    </row>
    <row r="586" spans="1:26" x14ac:dyDescent="0.2">
      <c r="A586" s="50"/>
      <c r="B586" s="51"/>
      <c r="C586" s="50"/>
      <c r="D586" s="50"/>
      <c r="E586" s="50"/>
      <c r="F586" s="50"/>
      <c r="G586" s="50"/>
      <c r="H586" s="50"/>
      <c r="I586" s="50"/>
      <c r="J586" s="50"/>
      <c r="K586" s="52"/>
      <c r="L586" s="50"/>
      <c r="M586" s="53">
        <f t="shared" si="37"/>
        <v>0</v>
      </c>
      <c r="N586" s="21" t="e">
        <f>VLOOKUP(I586,'MÃ '!$A$2:$E$1048576,4,0)</f>
        <v>#N/A</v>
      </c>
      <c r="O586" s="21" t="e">
        <f>VLOOKUP(I586,'MÃ '!$A$2:$E$1048576,5,0)</f>
        <v>#N/A</v>
      </c>
      <c r="P586" s="21" t="str">
        <f t="shared" si="38"/>
        <v>TSG06</v>
      </c>
      <c r="Q586" s="21" t="e">
        <f>DAY(Table014[[#This Row],[NGÀY]])&amp;Table014[[#This Row],[TSG06]]&amp;Table014[[#This Row],[MÃ FAST]]</f>
        <v>#N/A</v>
      </c>
      <c r="R586" s="21" t="e">
        <f>COUNTIF($Q$7:Q586,Q586)&amp;Q586</f>
        <v>#N/A</v>
      </c>
      <c r="S586" s="44">
        <f>IFERROR(VLOOKUP(R586,Table1[[ct2]:[Số lượng]],13,0),0)</f>
        <v>0</v>
      </c>
      <c r="T586" s="45">
        <f>IFERROR(VLOOKUP(R586,Table1[[ct2]:[Giá]],14,0),Table014[[#This Row],[ĐƠN GIÁ]])</f>
        <v>0</v>
      </c>
      <c r="U586" s="45">
        <f t="shared" si="39"/>
        <v>0</v>
      </c>
      <c r="V586" s="32">
        <f t="shared" si="40"/>
        <v>0</v>
      </c>
      <c r="W586" s="45">
        <f>Table014[[#This Row],[THÀNH TIỀN FAST]]-Table014[[#This Row],[THÀNH TIỀN]]</f>
        <v>0</v>
      </c>
      <c r="X586" s="46" t="b">
        <f>Table014[[#This Row],[ĐG FAST]]=Table014[[#This Row],[ĐƠN GIÁ]]</f>
        <v>1</v>
      </c>
      <c r="Y586" s="47" t="b">
        <f>Table014[[#This Row],[THÀNH TIỀN FAST]]=Table014[[#This Row],[THÀNH TIỀN]]</f>
        <v>1</v>
      </c>
      <c r="Z586" s="48"/>
    </row>
    <row r="587" spans="1:26" x14ac:dyDescent="0.2">
      <c r="A587" s="50"/>
      <c r="B587" s="51"/>
      <c r="C587" s="50"/>
      <c r="D587" s="50"/>
      <c r="E587" s="50"/>
      <c r="F587" s="50"/>
      <c r="G587" s="50"/>
      <c r="H587" s="50"/>
      <c r="I587" s="50"/>
      <c r="J587" s="50"/>
      <c r="K587" s="52"/>
      <c r="L587" s="50"/>
      <c r="M587" s="53">
        <f t="shared" si="37"/>
        <v>0</v>
      </c>
      <c r="N587" s="21" t="e">
        <f>VLOOKUP(I587,'MÃ '!$A$2:$E$1048576,4,0)</f>
        <v>#N/A</v>
      </c>
      <c r="O587" s="21" t="e">
        <f>VLOOKUP(I587,'MÃ '!$A$2:$E$1048576,5,0)</f>
        <v>#N/A</v>
      </c>
      <c r="P587" s="21" t="str">
        <f t="shared" si="38"/>
        <v>TSG06</v>
      </c>
      <c r="Q587" s="21" t="e">
        <f>DAY(Table014[[#This Row],[NGÀY]])&amp;Table014[[#This Row],[TSG06]]&amp;Table014[[#This Row],[MÃ FAST]]</f>
        <v>#N/A</v>
      </c>
      <c r="R587" s="21" t="e">
        <f>COUNTIF($Q$7:Q587,Q587)&amp;Q587</f>
        <v>#N/A</v>
      </c>
      <c r="S587" s="44">
        <f>IFERROR(VLOOKUP(R587,Table1[[ct2]:[Số lượng]],13,0),0)</f>
        <v>0</v>
      </c>
      <c r="T587" s="45">
        <f>IFERROR(VLOOKUP(R587,Table1[[ct2]:[Giá]],14,0),Table014[[#This Row],[ĐƠN GIÁ]])</f>
        <v>0</v>
      </c>
      <c r="U587" s="45">
        <f t="shared" si="39"/>
        <v>0</v>
      </c>
      <c r="V587" s="32">
        <f t="shared" si="40"/>
        <v>0</v>
      </c>
      <c r="W587" s="45">
        <f>Table014[[#This Row],[THÀNH TIỀN FAST]]-Table014[[#This Row],[THÀNH TIỀN]]</f>
        <v>0</v>
      </c>
      <c r="X587" s="46" t="b">
        <f>Table014[[#This Row],[ĐG FAST]]=Table014[[#This Row],[ĐƠN GIÁ]]</f>
        <v>1</v>
      </c>
      <c r="Y587" s="47" t="b">
        <f>Table014[[#This Row],[THÀNH TIỀN FAST]]=Table014[[#This Row],[THÀNH TIỀN]]</f>
        <v>1</v>
      </c>
      <c r="Z587" s="48"/>
    </row>
    <row r="588" spans="1:26" x14ac:dyDescent="0.2">
      <c r="A588" s="50"/>
      <c r="B588" s="51"/>
      <c r="C588" s="50"/>
      <c r="D588" s="50"/>
      <c r="E588" s="50"/>
      <c r="F588" s="50"/>
      <c r="G588" s="50"/>
      <c r="H588" s="50"/>
      <c r="I588" s="50"/>
      <c r="J588" s="50"/>
      <c r="K588" s="52"/>
      <c r="L588" s="50"/>
      <c r="M588" s="53">
        <f t="shared" si="37"/>
        <v>0</v>
      </c>
      <c r="N588" s="21" t="e">
        <f>VLOOKUP(I588,'MÃ '!$A$2:$E$1048576,4,0)</f>
        <v>#N/A</v>
      </c>
      <c r="O588" s="21" t="e">
        <f>VLOOKUP(I588,'MÃ '!$A$2:$E$1048576,5,0)</f>
        <v>#N/A</v>
      </c>
      <c r="P588" s="21" t="str">
        <f t="shared" si="38"/>
        <v>TSG06</v>
      </c>
      <c r="Q588" s="21" t="e">
        <f>DAY(Table014[[#This Row],[NGÀY]])&amp;Table014[[#This Row],[TSG06]]&amp;Table014[[#This Row],[MÃ FAST]]</f>
        <v>#N/A</v>
      </c>
      <c r="R588" s="21" t="e">
        <f>COUNTIF($Q$7:Q588,Q588)&amp;Q588</f>
        <v>#N/A</v>
      </c>
      <c r="S588" s="44">
        <f>IFERROR(VLOOKUP(R588,Table1[[ct2]:[Số lượng]],13,0),0)</f>
        <v>0</v>
      </c>
      <c r="T588" s="45">
        <f>IFERROR(VLOOKUP(R588,Table1[[ct2]:[Giá]],14,0),Table014[[#This Row],[ĐƠN GIÁ]])</f>
        <v>0</v>
      </c>
      <c r="U588" s="45">
        <f t="shared" si="39"/>
        <v>0</v>
      </c>
      <c r="V588" s="32">
        <f t="shared" si="40"/>
        <v>0</v>
      </c>
      <c r="W588" s="45">
        <f>Table014[[#This Row],[THÀNH TIỀN FAST]]-Table014[[#This Row],[THÀNH TIỀN]]</f>
        <v>0</v>
      </c>
      <c r="X588" s="46" t="b">
        <f>Table014[[#This Row],[ĐG FAST]]=Table014[[#This Row],[ĐƠN GIÁ]]</f>
        <v>1</v>
      </c>
      <c r="Y588" s="47" t="b">
        <f>Table014[[#This Row],[THÀNH TIỀN FAST]]=Table014[[#This Row],[THÀNH TIỀN]]</f>
        <v>1</v>
      </c>
      <c r="Z588" s="48"/>
    </row>
    <row r="589" spans="1:26" x14ac:dyDescent="0.2">
      <c r="A589" s="50"/>
      <c r="B589" s="51"/>
      <c r="C589" s="50"/>
      <c r="D589" s="50"/>
      <c r="E589" s="50"/>
      <c r="F589" s="50"/>
      <c r="G589" s="50"/>
      <c r="H589" s="50"/>
      <c r="I589" s="50"/>
      <c r="J589" s="50"/>
      <c r="K589" s="52"/>
      <c r="L589" s="50"/>
      <c r="M589" s="53">
        <f t="shared" si="37"/>
        <v>0</v>
      </c>
      <c r="N589" s="21" t="e">
        <f>VLOOKUP(I589,'MÃ '!$A$2:$E$1048576,4,0)</f>
        <v>#N/A</v>
      </c>
      <c r="O589" s="21" t="e">
        <f>VLOOKUP(I589,'MÃ '!$A$2:$E$1048576,5,0)</f>
        <v>#N/A</v>
      </c>
      <c r="P589" s="21" t="str">
        <f t="shared" si="38"/>
        <v>TSG06</v>
      </c>
      <c r="Q589" s="21" t="e">
        <f>DAY(Table014[[#This Row],[NGÀY]])&amp;Table014[[#This Row],[TSG06]]&amp;Table014[[#This Row],[MÃ FAST]]</f>
        <v>#N/A</v>
      </c>
      <c r="R589" s="21" t="e">
        <f>COUNTIF($Q$7:Q589,Q589)&amp;Q589</f>
        <v>#N/A</v>
      </c>
      <c r="S589" s="44">
        <f>IFERROR(VLOOKUP(R589,Table1[[ct2]:[Số lượng]],13,0),0)</f>
        <v>0</v>
      </c>
      <c r="T589" s="45">
        <f>IFERROR(VLOOKUP(R589,Table1[[ct2]:[Giá]],14,0),Table014[[#This Row],[ĐƠN GIÁ]])</f>
        <v>0</v>
      </c>
      <c r="U589" s="45">
        <f t="shared" si="39"/>
        <v>0</v>
      </c>
      <c r="V589" s="32">
        <f t="shared" si="40"/>
        <v>0</v>
      </c>
      <c r="W589" s="45">
        <f>Table014[[#This Row],[THÀNH TIỀN FAST]]-Table014[[#This Row],[THÀNH TIỀN]]</f>
        <v>0</v>
      </c>
      <c r="X589" s="46" t="b">
        <f>Table014[[#This Row],[ĐG FAST]]=Table014[[#This Row],[ĐƠN GIÁ]]</f>
        <v>1</v>
      </c>
      <c r="Y589" s="47" t="b">
        <f>Table014[[#This Row],[THÀNH TIỀN FAST]]=Table014[[#This Row],[THÀNH TIỀN]]</f>
        <v>1</v>
      </c>
      <c r="Z589" s="48"/>
    </row>
    <row r="590" spans="1:26" x14ac:dyDescent="0.2">
      <c r="A590" s="50"/>
      <c r="B590" s="51"/>
      <c r="C590" s="50"/>
      <c r="D590" s="50"/>
      <c r="E590" s="50"/>
      <c r="F590" s="50"/>
      <c r="G590" s="50"/>
      <c r="H590" s="50"/>
      <c r="I590" s="50"/>
      <c r="J590" s="50"/>
      <c r="K590" s="52"/>
      <c r="L590" s="50"/>
      <c r="M590" s="53">
        <f t="shared" si="37"/>
        <v>0</v>
      </c>
      <c r="N590" s="21" t="e">
        <f>VLOOKUP(I590,'MÃ '!$A$2:$E$1048576,4,0)</f>
        <v>#N/A</v>
      </c>
      <c r="O590" s="21" t="e">
        <f>VLOOKUP(I590,'MÃ '!$A$2:$E$1048576,5,0)</f>
        <v>#N/A</v>
      </c>
      <c r="P590" s="21" t="str">
        <f t="shared" si="38"/>
        <v>TSG06</v>
      </c>
      <c r="Q590" s="21" t="e">
        <f>DAY(Table014[[#This Row],[NGÀY]])&amp;Table014[[#This Row],[TSG06]]&amp;Table014[[#This Row],[MÃ FAST]]</f>
        <v>#N/A</v>
      </c>
      <c r="R590" s="21" t="e">
        <f>COUNTIF($Q$7:Q590,Q590)&amp;Q590</f>
        <v>#N/A</v>
      </c>
      <c r="S590" s="44">
        <f>IFERROR(VLOOKUP(R590,Table1[[ct2]:[Số lượng]],13,0),0)</f>
        <v>0</v>
      </c>
      <c r="T590" s="45">
        <f>IFERROR(VLOOKUP(R590,Table1[[ct2]:[Giá]],14,0),Table014[[#This Row],[ĐƠN GIÁ]])</f>
        <v>0</v>
      </c>
      <c r="U590" s="45">
        <f t="shared" si="39"/>
        <v>0</v>
      </c>
      <c r="V590" s="32">
        <f t="shared" si="40"/>
        <v>0</v>
      </c>
      <c r="W590" s="45">
        <f>Table014[[#This Row],[THÀNH TIỀN FAST]]-Table014[[#This Row],[THÀNH TIỀN]]</f>
        <v>0</v>
      </c>
      <c r="X590" s="46" t="b">
        <f>Table014[[#This Row],[ĐG FAST]]=Table014[[#This Row],[ĐƠN GIÁ]]</f>
        <v>1</v>
      </c>
      <c r="Y590" s="47" t="b">
        <f>Table014[[#This Row],[THÀNH TIỀN FAST]]=Table014[[#This Row],[THÀNH TIỀN]]</f>
        <v>1</v>
      </c>
      <c r="Z590" s="48"/>
    </row>
    <row r="591" spans="1:26" x14ac:dyDescent="0.2">
      <c r="A591" s="50"/>
      <c r="B591" s="51"/>
      <c r="C591" s="50"/>
      <c r="D591" s="50"/>
      <c r="E591" s="50"/>
      <c r="F591" s="50"/>
      <c r="G591" s="50"/>
      <c r="H591" s="50"/>
      <c r="I591" s="50"/>
      <c r="J591" s="50"/>
      <c r="K591" s="52"/>
      <c r="L591" s="50"/>
      <c r="M591" s="53">
        <f t="shared" si="37"/>
        <v>0</v>
      </c>
      <c r="N591" s="21" t="e">
        <f>VLOOKUP(I591,'MÃ '!$A$2:$E$1048576,4,0)</f>
        <v>#N/A</v>
      </c>
      <c r="O591" s="21" t="e">
        <f>VLOOKUP(I591,'MÃ '!$A$2:$E$1048576,5,0)</f>
        <v>#N/A</v>
      </c>
      <c r="P591" s="21" t="str">
        <f t="shared" si="38"/>
        <v>TSG06</v>
      </c>
      <c r="Q591" s="21" t="e">
        <f>DAY(Table014[[#This Row],[NGÀY]])&amp;Table014[[#This Row],[TSG06]]&amp;Table014[[#This Row],[MÃ FAST]]</f>
        <v>#N/A</v>
      </c>
      <c r="R591" s="21" t="e">
        <f>COUNTIF($Q$7:Q591,Q591)&amp;Q591</f>
        <v>#N/A</v>
      </c>
      <c r="S591" s="44">
        <f>IFERROR(VLOOKUP(R591,Table1[[ct2]:[Số lượng]],13,0),0)</f>
        <v>0</v>
      </c>
      <c r="T591" s="45">
        <f>IFERROR(VLOOKUP(R591,Table1[[ct2]:[Giá]],14,0),Table014[[#This Row],[ĐƠN GIÁ]])</f>
        <v>0</v>
      </c>
      <c r="U591" s="45">
        <f t="shared" si="39"/>
        <v>0</v>
      </c>
      <c r="V591" s="32">
        <f t="shared" si="40"/>
        <v>0</v>
      </c>
      <c r="W591" s="45">
        <f>Table014[[#This Row],[THÀNH TIỀN FAST]]-Table014[[#This Row],[THÀNH TIỀN]]</f>
        <v>0</v>
      </c>
      <c r="X591" s="46" t="b">
        <f>Table014[[#This Row],[ĐG FAST]]=Table014[[#This Row],[ĐƠN GIÁ]]</f>
        <v>1</v>
      </c>
      <c r="Y591" s="47" t="b">
        <f>Table014[[#This Row],[THÀNH TIỀN FAST]]=Table014[[#This Row],[THÀNH TIỀN]]</f>
        <v>1</v>
      </c>
      <c r="Z591" s="48"/>
    </row>
    <row r="592" spans="1:26" x14ac:dyDescent="0.2">
      <c r="A592" s="50"/>
      <c r="B592" s="51"/>
      <c r="C592" s="50"/>
      <c r="D592" s="50"/>
      <c r="E592" s="50"/>
      <c r="F592" s="50"/>
      <c r="G592" s="50"/>
      <c r="H592" s="50"/>
      <c r="I592" s="50"/>
      <c r="J592" s="50"/>
      <c r="K592" s="52"/>
      <c r="L592" s="50"/>
      <c r="M592" s="53">
        <f t="shared" si="37"/>
        <v>0</v>
      </c>
      <c r="N592" s="21" t="e">
        <f>VLOOKUP(I592,'MÃ '!$A$2:$E$1048576,4,0)</f>
        <v>#N/A</v>
      </c>
      <c r="O592" s="21" t="e">
        <f>VLOOKUP(I592,'MÃ '!$A$2:$E$1048576,5,0)</f>
        <v>#N/A</v>
      </c>
      <c r="P592" s="21" t="str">
        <f t="shared" si="38"/>
        <v>TSG06</v>
      </c>
      <c r="Q592" s="21" t="e">
        <f>DAY(Table014[[#This Row],[NGÀY]])&amp;Table014[[#This Row],[TSG06]]&amp;Table014[[#This Row],[MÃ FAST]]</f>
        <v>#N/A</v>
      </c>
      <c r="R592" s="21" t="e">
        <f>COUNTIF($Q$7:Q592,Q592)&amp;Q592</f>
        <v>#N/A</v>
      </c>
      <c r="S592" s="44">
        <f>IFERROR(VLOOKUP(R592,Table1[[ct2]:[Số lượng]],13,0),0)</f>
        <v>0</v>
      </c>
      <c r="T592" s="45">
        <f>IFERROR(VLOOKUP(R592,Table1[[ct2]:[Giá]],14,0),Table014[[#This Row],[ĐƠN GIÁ]])</f>
        <v>0</v>
      </c>
      <c r="U592" s="45">
        <f t="shared" si="39"/>
        <v>0</v>
      </c>
      <c r="V592" s="32">
        <f t="shared" si="40"/>
        <v>0</v>
      </c>
      <c r="W592" s="45">
        <f>Table014[[#This Row],[THÀNH TIỀN FAST]]-Table014[[#This Row],[THÀNH TIỀN]]</f>
        <v>0</v>
      </c>
      <c r="X592" s="46" t="b">
        <f>Table014[[#This Row],[ĐG FAST]]=Table014[[#This Row],[ĐƠN GIÁ]]</f>
        <v>1</v>
      </c>
      <c r="Y592" s="47" t="b">
        <f>Table014[[#This Row],[THÀNH TIỀN FAST]]=Table014[[#This Row],[THÀNH TIỀN]]</f>
        <v>1</v>
      </c>
      <c r="Z592" s="48"/>
    </row>
    <row r="593" spans="1:26" x14ac:dyDescent="0.2">
      <c r="A593" s="50"/>
      <c r="B593" s="51"/>
      <c r="C593" s="50"/>
      <c r="D593" s="50"/>
      <c r="E593" s="50"/>
      <c r="F593" s="50"/>
      <c r="G593" s="50"/>
      <c r="H593" s="50"/>
      <c r="I593" s="50"/>
      <c r="J593" s="50"/>
      <c r="K593" s="52"/>
      <c r="L593" s="50"/>
      <c r="M593" s="53">
        <f t="shared" si="37"/>
        <v>0</v>
      </c>
      <c r="N593" s="21" t="e">
        <f>VLOOKUP(I593,'MÃ '!$A$2:$E$1048576,4,0)</f>
        <v>#N/A</v>
      </c>
      <c r="O593" s="21" t="e">
        <f>VLOOKUP(I593,'MÃ '!$A$2:$E$1048576,5,0)</f>
        <v>#N/A</v>
      </c>
      <c r="P593" s="21" t="str">
        <f t="shared" si="38"/>
        <v>TSG06</v>
      </c>
      <c r="Q593" s="21" t="e">
        <f>DAY(Table014[[#This Row],[NGÀY]])&amp;Table014[[#This Row],[TSG06]]&amp;Table014[[#This Row],[MÃ FAST]]</f>
        <v>#N/A</v>
      </c>
      <c r="R593" s="21" t="e">
        <f>COUNTIF($Q$7:Q593,Q593)&amp;Q593</f>
        <v>#N/A</v>
      </c>
      <c r="S593" s="44">
        <f>IFERROR(VLOOKUP(R593,Table1[[ct2]:[Số lượng]],13,0),0)</f>
        <v>0</v>
      </c>
      <c r="T593" s="45">
        <f>IFERROR(VLOOKUP(R593,Table1[[ct2]:[Giá]],14,0),Table014[[#This Row],[ĐƠN GIÁ]])</f>
        <v>0</v>
      </c>
      <c r="U593" s="45">
        <f t="shared" si="39"/>
        <v>0</v>
      </c>
      <c r="V593" s="32">
        <f t="shared" si="40"/>
        <v>0</v>
      </c>
      <c r="W593" s="45">
        <f>Table014[[#This Row],[THÀNH TIỀN FAST]]-Table014[[#This Row],[THÀNH TIỀN]]</f>
        <v>0</v>
      </c>
      <c r="X593" s="46" t="b">
        <f>Table014[[#This Row],[ĐG FAST]]=Table014[[#This Row],[ĐƠN GIÁ]]</f>
        <v>1</v>
      </c>
      <c r="Y593" s="47" t="b">
        <f>Table014[[#This Row],[THÀNH TIỀN FAST]]=Table014[[#This Row],[THÀNH TIỀN]]</f>
        <v>1</v>
      </c>
      <c r="Z593" s="48"/>
    </row>
    <row r="594" spans="1:26" x14ac:dyDescent="0.2">
      <c r="A594" s="50"/>
      <c r="B594" s="51"/>
      <c r="C594" s="50"/>
      <c r="D594" s="50"/>
      <c r="E594" s="50"/>
      <c r="F594" s="50"/>
      <c r="G594" s="50"/>
      <c r="H594" s="50"/>
      <c r="I594" s="50"/>
      <c r="J594" s="50"/>
      <c r="K594" s="52"/>
      <c r="L594" s="50"/>
      <c r="M594" s="53">
        <f t="shared" si="37"/>
        <v>0</v>
      </c>
      <c r="N594" s="21" t="e">
        <f>VLOOKUP(I594,'MÃ '!$A$2:$E$1048576,4,0)</f>
        <v>#N/A</v>
      </c>
      <c r="O594" s="21" t="e">
        <f>VLOOKUP(I594,'MÃ '!$A$2:$E$1048576,5,0)</f>
        <v>#N/A</v>
      </c>
      <c r="P594" s="21" t="str">
        <f t="shared" si="38"/>
        <v>TSG06</v>
      </c>
      <c r="Q594" s="21" t="e">
        <f>DAY(Table014[[#This Row],[NGÀY]])&amp;Table014[[#This Row],[TSG06]]&amp;Table014[[#This Row],[MÃ FAST]]</f>
        <v>#N/A</v>
      </c>
      <c r="R594" s="21" t="e">
        <f>COUNTIF($Q$7:Q594,Q594)&amp;Q594</f>
        <v>#N/A</v>
      </c>
      <c r="S594" s="44">
        <f>IFERROR(VLOOKUP(R594,Table1[[ct2]:[Số lượng]],13,0),0)</f>
        <v>0</v>
      </c>
      <c r="T594" s="45">
        <f>IFERROR(VLOOKUP(R594,Table1[[ct2]:[Giá]],14,0),Table014[[#This Row],[ĐƠN GIÁ]])</f>
        <v>0</v>
      </c>
      <c r="U594" s="45">
        <f t="shared" si="39"/>
        <v>0</v>
      </c>
      <c r="V594" s="32">
        <f t="shared" si="40"/>
        <v>0</v>
      </c>
      <c r="W594" s="45">
        <f>Table014[[#This Row],[THÀNH TIỀN FAST]]-Table014[[#This Row],[THÀNH TIỀN]]</f>
        <v>0</v>
      </c>
      <c r="X594" s="46" t="b">
        <f>Table014[[#This Row],[ĐG FAST]]=Table014[[#This Row],[ĐƠN GIÁ]]</f>
        <v>1</v>
      </c>
      <c r="Y594" s="47" t="b">
        <f>Table014[[#This Row],[THÀNH TIỀN FAST]]=Table014[[#This Row],[THÀNH TIỀN]]</f>
        <v>1</v>
      </c>
      <c r="Z594" s="48"/>
    </row>
    <row r="595" spans="1:26" x14ac:dyDescent="0.2">
      <c r="A595" s="50"/>
      <c r="B595" s="51"/>
      <c r="C595" s="50"/>
      <c r="D595" s="50"/>
      <c r="E595" s="50"/>
      <c r="F595" s="50"/>
      <c r="G595" s="50"/>
      <c r="H595" s="50"/>
      <c r="I595" s="50"/>
      <c r="J595" s="50"/>
      <c r="K595" s="52"/>
      <c r="L595" s="50"/>
      <c r="M595" s="53">
        <f t="shared" si="37"/>
        <v>0</v>
      </c>
      <c r="N595" s="21" t="e">
        <f>VLOOKUP(I595,'MÃ '!$A$2:$E$1048576,4,0)</f>
        <v>#N/A</v>
      </c>
      <c r="O595" s="21" t="e">
        <f>VLOOKUP(I595,'MÃ '!$A$2:$E$1048576,5,0)</f>
        <v>#N/A</v>
      </c>
      <c r="P595" s="21" t="str">
        <f t="shared" si="38"/>
        <v>TSG06</v>
      </c>
      <c r="Q595" s="21" t="e">
        <f>DAY(Table014[[#This Row],[NGÀY]])&amp;Table014[[#This Row],[TSG06]]&amp;Table014[[#This Row],[MÃ FAST]]</f>
        <v>#N/A</v>
      </c>
      <c r="R595" s="21" t="e">
        <f>COUNTIF($Q$7:Q595,Q595)&amp;Q595</f>
        <v>#N/A</v>
      </c>
      <c r="S595" s="44">
        <f>IFERROR(VLOOKUP(R595,Table1[[ct2]:[Số lượng]],13,0),0)</f>
        <v>0</v>
      </c>
      <c r="T595" s="45">
        <f>IFERROR(VLOOKUP(R595,Table1[[ct2]:[Giá]],14,0),Table014[[#This Row],[ĐƠN GIÁ]])</f>
        <v>0</v>
      </c>
      <c r="U595" s="45">
        <f t="shared" si="39"/>
        <v>0</v>
      </c>
      <c r="V595" s="32">
        <f t="shared" si="40"/>
        <v>0</v>
      </c>
      <c r="W595" s="45">
        <f>Table014[[#This Row],[THÀNH TIỀN FAST]]-Table014[[#This Row],[THÀNH TIỀN]]</f>
        <v>0</v>
      </c>
      <c r="X595" s="46" t="b">
        <f>Table014[[#This Row],[ĐG FAST]]=Table014[[#This Row],[ĐƠN GIÁ]]</f>
        <v>1</v>
      </c>
      <c r="Y595" s="47" t="b">
        <f>Table014[[#This Row],[THÀNH TIỀN FAST]]=Table014[[#This Row],[THÀNH TIỀN]]</f>
        <v>1</v>
      </c>
      <c r="Z595" s="48"/>
    </row>
    <row r="596" spans="1:26" x14ac:dyDescent="0.2">
      <c r="A596" s="50"/>
      <c r="B596" s="51"/>
      <c r="C596" s="50"/>
      <c r="D596" s="50"/>
      <c r="E596" s="50"/>
      <c r="F596" s="50"/>
      <c r="G596" s="50"/>
      <c r="H596" s="50"/>
      <c r="I596" s="50"/>
      <c r="J596" s="50"/>
      <c r="K596" s="52"/>
      <c r="L596" s="50"/>
      <c r="M596" s="53">
        <f t="shared" si="37"/>
        <v>0</v>
      </c>
      <c r="N596" s="21" t="e">
        <f>VLOOKUP(I596,'MÃ '!$A$2:$E$1048576,4,0)</f>
        <v>#N/A</v>
      </c>
      <c r="O596" s="21" t="e">
        <f>VLOOKUP(I596,'MÃ '!$A$2:$E$1048576,5,0)</f>
        <v>#N/A</v>
      </c>
      <c r="P596" s="21" t="str">
        <f t="shared" si="38"/>
        <v>TSG06</v>
      </c>
      <c r="Q596" s="21" t="e">
        <f>DAY(Table014[[#This Row],[NGÀY]])&amp;Table014[[#This Row],[TSG06]]&amp;Table014[[#This Row],[MÃ FAST]]</f>
        <v>#N/A</v>
      </c>
      <c r="R596" s="21" t="e">
        <f>COUNTIF($Q$7:Q596,Q596)&amp;Q596</f>
        <v>#N/A</v>
      </c>
      <c r="S596" s="44">
        <f>IFERROR(VLOOKUP(R596,Table1[[ct2]:[Số lượng]],13,0),0)</f>
        <v>0</v>
      </c>
      <c r="T596" s="45">
        <f>IFERROR(VLOOKUP(R596,Table1[[ct2]:[Giá]],14,0),Table014[[#This Row],[ĐƠN GIÁ]])</f>
        <v>0</v>
      </c>
      <c r="U596" s="45">
        <f t="shared" si="39"/>
        <v>0</v>
      </c>
      <c r="V596" s="32">
        <f t="shared" si="40"/>
        <v>0</v>
      </c>
      <c r="W596" s="45">
        <f>Table014[[#This Row],[THÀNH TIỀN FAST]]-Table014[[#This Row],[THÀNH TIỀN]]</f>
        <v>0</v>
      </c>
      <c r="X596" s="46" t="b">
        <f>Table014[[#This Row],[ĐG FAST]]=Table014[[#This Row],[ĐƠN GIÁ]]</f>
        <v>1</v>
      </c>
      <c r="Y596" s="47" t="b">
        <f>Table014[[#This Row],[THÀNH TIỀN FAST]]=Table014[[#This Row],[THÀNH TIỀN]]</f>
        <v>1</v>
      </c>
      <c r="Z596" s="48"/>
    </row>
    <row r="597" spans="1:26" x14ac:dyDescent="0.2">
      <c r="A597" s="50"/>
      <c r="B597" s="51"/>
      <c r="C597" s="50"/>
      <c r="D597" s="50"/>
      <c r="E597" s="50"/>
      <c r="F597" s="50"/>
      <c r="G597" s="50"/>
      <c r="H597" s="50"/>
      <c r="I597" s="50"/>
      <c r="J597" s="50"/>
      <c r="K597" s="52"/>
      <c r="L597" s="50"/>
      <c r="M597" s="53">
        <f t="shared" si="37"/>
        <v>0</v>
      </c>
      <c r="N597" s="21" t="e">
        <f>VLOOKUP(I597,'MÃ '!$A$2:$E$1048576,4,0)</f>
        <v>#N/A</v>
      </c>
      <c r="O597" s="21" t="e">
        <f>VLOOKUP(I597,'MÃ '!$A$2:$E$1048576,5,0)</f>
        <v>#N/A</v>
      </c>
      <c r="P597" s="21" t="str">
        <f t="shared" si="38"/>
        <v>TSG06</v>
      </c>
      <c r="Q597" s="21" t="e">
        <f>DAY(Table014[[#This Row],[NGÀY]])&amp;Table014[[#This Row],[TSG06]]&amp;Table014[[#This Row],[MÃ FAST]]</f>
        <v>#N/A</v>
      </c>
      <c r="R597" s="21" t="e">
        <f>COUNTIF($Q$7:Q597,Q597)&amp;Q597</f>
        <v>#N/A</v>
      </c>
      <c r="S597" s="44">
        <f>IFERROR(VLOOKUP(R597,Table1[[ct2]:[Số lượng]],13,0),0)</f>
        <v>0</v>
      </c>
      <c r="T597" s="45">
        <f>IFERROR(VLOOKUP(R597,Table1[[ct2]:[Giá]],14,0),Table014[[#This Row],[ĐƠN GIÁ]])</f>
        <v>0</v>
      </c>
      <c r="U597" s="45">
        <f t="shared" si="39"/>
        <v>0</v>
      </c>
      <c r="V597" s="32">
        <f t="shared" si="40"/>
        <v>0</v>
      </c>
      <c r="W597" s="45">
        <f>Table014[[#This Row],[THÀNH TIỀN FAST]]-Table014[[#This Row],[THÀNH TIỀN]]</f>
        <v>0</v>
      </c>
      <c r="X597" s="46" t="b">
        <f>Table014[[#This Row],[ĐG FAST]]=Table014[[#This Row],[ĐƠN GIÁ]]</f>
        <v>1</v>
      </c>
      <c r="Y597" s="47" t="b">
        <f>Table014[[#This Row],[THÀNH TIỀN FAST]]=Table014[[#This Row],[THÀNH TIỀN]]</f>
        <v>1</v>
      </c>
      <c r="Z597" s="48"/>
    </row>
    <row r="598" spans="1:26" x14ac:dyDescent="0.2">
      <c r="A598" s="50"/>
      <c r="B598" s="51"/>
      <c r="C598" s="50"/>
      <c r="D598" s="50"/>
      <c r="E598" s="50"/>
      <c r="F598" s="50"/>
      <c r="G598" s="50"/>
      <c r="H598" s="50"/>
      <c r="I598" s="50"/>
      <c r="J598" s="50"/>
      <c r="K598" s="52"/>
      <c r="L598" s="50"/>
      <c r="M598" s="53">
        <f t="shared" si="37"/>
        <v>0</v>
      </c>
      <c r="N598" s="21" t="e">
        <f>VLOOKUP(I598,'MÃ '!$A$2:$E$1048576,4,0)</f>
        <v>#N/A</v>
      </c>
      <c r="O598" s="21" t="e">
        <f>VLOOKUP(I598,'MÃ '!$A$2:$E$1048576,5,0)</f>
        <v>#N/A</v>
      </c>
      <c r="P598" s="21" t="str">
        <f t="shared" si="38"/>
        <v>TSG06</v>
      </c>
      <c r="Q598" s="21" t="e">
        <f>DAY(Table014[[#This Row],[NGÀY]])&amp;Table014[[#This Row],[TSG06]]&amp;Table014[[#This Row],[MÃ FAST]]</f>
        <v>#N/A</v>
      </c>
      <c r="R598" s="21" t="e">
        <f>COUNTIF($Q$7:Q598,Q598)&amp;Q598</f>
        <v>#N/A</v>
      </c>
      <c r="S598" s="44">
        <f>IFERROR(VLOOKUP(R598,Table1[[ct2]:[Số lượng]],13,0),0)</f>
        <v>0</v>
      </c>
      <c r="T598" s="45">
        <f>IFERROR(VLOOKUP(R598,Table1[[ct2]:[Giá]],14,0),Table014[[#This Row],[ĐƠN GIÁ]])</f>
        <v>0</v>
      </c>
      <c r="U598" s="45">
        <f t="shared" si="39"/>
        <v>0</v>
      </c>
      <c r="V598" s="32">
        <f t="shared" si="40"/>
        <v>0</v>
      </c>
      <c r="W598" s="45">
        <f>Table014[[#This Row],[THÀNH TIỀN FAST]]-Table014[[#This Row],[THÀNH TIỀN]]</f>
        <v>0</v>
      </c>
      <c r="X598" s="46" t="b">
        <f>Table014[[#This Row],[ĐG FAST]]=Table014[[#This Row],[ĐƠN GIÁ]]</f>
        <v>1</v>
      </c>
      <c r="Y598" s="47" t="b">
        <f>Table014[[#This Row],[THÀNH TIỀN FAST]]=Table014[[#This Row],[THÀNH TIỀN]]</f>
        <v>1</v>
      </c>
      <c r="Z598" s="48"/>
    </row>
    <row r="599" spans="1:26" x14ac:dyDescent="0.2">
      <c r="A599" s="50"/>
      <c r="B599" s="51"/>
      <c r="C599" s="50"/>
      <c r="D599" s="50"/>
      <c r="E599" s="50"/>
      <c r="F599" s="50"/>
      <c r="G599" s="50"/>
      <c r="H599" s="50"/>
      <c r="I599" s="50"/>
      <c r="J599" s="50"/>
      <c r="K599" s="52"/>
      <c r="L599" s="50"/>
      <c r="M599" s="53">
        <f t="shared" si="37"/>
        <v>0</v>
      </c>
      <c r="N599" s="21" t="e">
        <f>VLOOKUP(I599,'MÃ '!$A$2:$E$1048576,4,0)</f>
        <v>#N/A</v>
      </c>
      <c r="O599" s="21" t="e">
        <f>VLOOKUP(I599,'MÃ '!$A$2:$E$1048576,5,0)</f>
        <v>#N/A</v>
      </c>
      <c r="P599" s="21" t="str">
        <f t="shared" si="38"/>
        <v>TSG06</v>
      </c>
      <c r="Q599" s="21" t="e">
        <f>DAY(Table014[[#This Row],[NGÀY]])&amp;Table014[[#This Row],[TSG06]]&amp;Table014[[#This Row],[MÃ FAST]]</f>
        <v>#N/A</v>
      </c>
      <c r="R599" s="21" t="e">
        <f>COUNTIF($Q$7:Q599,Q599)&amp;Q599</f>
        <v>#N/A</v>
      </c>
      <c r="S599" s="44">
        <f>IFERROR(VLOOKUP(R599,Table1[[ct2]:[Số lượng]],13,0),0)</f>
        <v>0</v>
      </c>
      <c r="T599" s="45">
        <f>IFERROR(VLOOKUP(R599,Table1[[ct2]:[Giá]],14,0),Table014[[#This Row],[ĐƠN GIÁ]])</f>
        <v>0</v>
      </c>
      <c r="U599" s="45">
        <f t="shared" si="39"/>
        <v>0</v>
      </c>
      <c r="V599" s="32">
        <f t="shared" si="40"/>
        <v>0</v>
      </c>
      <c r="W599" s="45">
        <f>Table014[[#This Row],[THÀNH TIỀN FAST]]-Table014[[#This Row],[THÀNH TIỀN]]</f>
        <v>0</v>
      </c>
      <c r="X599" s="46" t="b">
        <f>Table014[[#This Row],[ĐG FAST]]=Table014[[#This Row],[ĐƠN GIÁ]]</f>
        <v>1</v>
      </c>
      <c r="Y599" s="47" t="b">
        <f>Table014[[#This Row],[THÀNH TIỀN FAST]]=Table014[[#This Row],[THÀNH TIỀN]]</f>
        <v>1</v>
      </c>
      <c r="Z599" s="48"/>
    </row>
    <row r="600" spans="1:26" x14ac:dyDescent="0.2">
      <c r="A600" s="50"/>
      <c r="B600" s="51"/>
      <c r="C600" s="50"/>
      <c r="D600" s="50"/>
      <c r="E600" s="50"/>
      <c r="F600" s="50"/>
      <c r="G600" s="50"/>
      <c r="H600" s="50"/>
      <c r="I600" s="50"/>
      <c r="J600" s="50"/>
      <c r="K600" s="52"/>
      <c r="L600" s="50"/>
      <c r="M600" s="53">
        <f t="shared" si="37"/>
        <v>0</v>
      </c>
      <c r="N600" s="21" t="e">
        <f>VLOOKUP(I600,'MÃ '!$A$2:$E$1048576,4,0)</f>
        <v>#N/A</v>
      </c>
      <c r="O600" s="21" t="e">
        <f>VLOOKUP(I600,'MÃ '!$A$2:$E$1048576,5,0)</f>
        <v>#N/A</v>
      </c>
      <c r="P600" s="21" t="str">
        <f t="shared" si="38"/>
        <v>TSG06</v>
      </c>
      <c r="Q600" s="21" t="e">
        <f>DAY(Table014[[#This Row],[NGÀY]])&amp;Table014[[#This Row],[TSG06]]&amp;Table014[[#This Row],[MÃ FAST]]</f>
        <v>#N/A</v>
      </c>
      <c r="R600" s="21" t="e">
        <f>COUNTIF($Q$7:Q600,Q600)&amp;Q600</f>
        <v>#N/A</v>
      </c>
      <c r="S600" s="44">
        <f>IFERROR(VLOOKUP(R600,Table1[[ct2]:[Số lượng]],13,0),0)</f>
        <v>0</v>
      </c>
      <c r="T600" s="45">
        <f>IFERROR(VLOOKUP(R600,Table1[[ct2]:[Giá]],14,0),Table014[[#This Row],[ĐƠN GIÁ]])</f>
        <v>0</v>
      </c>
      <c r="U600" s="45">
        <f t="shared" si="39"/>
        <v>0</v>
      </c>
      <c r="V600" s="32">
        <f t="shared" si="40"/>
        <v>0</v>
      </c>
      <c r="W600" s="45">
        <f>Table014[[#This Row],[THÀNH TIỀN FAST]]-Table014[[#This Row],[THÀNH TIỀN]]</f>
        <v>0</v>
      </c>
      <c r="X600" s="46" t="b">
        <f>Table014[[#This Row],[ĐG FAST]]=Table014[[#This Row],[ĐƠN GIÁ]]</f>
        <v>1</v>
      </c>
      <c r="Y600" s="47" t="b">
        <f>Table014[[#This Row],[THÀNH TIỀN FAST]]=Table014[[#This Row],[THÀNH TIỀN]]</f>
        <v>1</v>
      </c>
      <c r="Z600" s="48"/>
    </row>
    <row r="601" spans="1:26" x14ac:dyDescent="0.2">
      <c r="A601" s="50"/>
      <c r="B601" s="51"/>
      <c r="C601" s="50"/>
      <c r="D601" s="50"/>
      <c r="E601" s="50"/>
      <c r="F601" s="50"/>
      <c r="G601" s="50"/>
      <c r="H601" s="50"/>
      <c r="I601" s="50"/>
      <c r="J601" s="50"/>
      <c r="K601" s="52"/>
      <c r="L601" s="50"/>
      <c r="M601" s="53">
        <f t="shared" si="37"/>
        <v>0</v>
      </c>
      <c r="N601" s="21" t="e">
        <f>VLOOKUP(I601,'MÃ '!$A$2:$E$1048576,4,0)</f>
        <v>#N/A</v>
      </c>
      <c r="O601" s="21" t="e">
        <f>VLOOKUP(I601,'MÃ '!$A$2:$E$1048576,5,0)</f>
        <v>#N/A</v>
      </c>
      <c r="P601" s="21" t="str">
        <f t="shared" si="38"/>
        <v>TSG06</v>
      </c>
      <c r="Q601" s="21" t="e">
        <f>DAY(Table014[[#This Row],[NGÀY]])&amp;Table014[[#This Row],[TSG06]]&amp;Table014[[#This Row],[MÃ FAST]]</f>
        <v>#N/A</v>
      </c>
      <c r="R601" s="21" t="e">
        <f>COUNTIF($Q$7:Q601,Q601)&amp;Q601</f>
        <v>#N/A</v>
      </c>
      <c r="S601" s="44">
        <f>IFERROR(VLOOKUP(R601,Table1[[ct2]:[Số lượng]],13,0),0)</f>
        <v>0</v>
      </c>
      <c r="T601" s="45">
        <f>IFERROR(VLOOKUP(R601,Table1[[ct2]:[Giá]],14,0),Table014[[#This Row],[ĐƠN GIÁ]])</f>
        <v>0</v>
      </c>
      <c r="U601" s="45">
        <f t="shared" si="39"/>
        <v>0</v>
      </c>
      <c r="V601" s="32">
        <f t="shared" si="40"/>
        <v>0</v>
      </c>
      <c r="W601" s="45">
        <f>Table014[[#This Row],[THÀNH TIỀN FAST]]-Table014[[#This Row],[THÀNH TIỀN]]</f>
        <v>0</v>
      </c>
      <c r="X601" s="46" t="b">
        <f>Table014[[#This Row],[ĐG FAST]]=Table014[[#This Row],[ĐƠN GIÁ]]</f>
        <v>1</v>
      </c>
      <c r="Y601" s="47" t="b">
        <f>Table014[[#This Row],[THÀNH TIỀN FAST]]=Table014[[#This Row],[THÀNH TIỀN]]</f>
        <v>1</v>
      </c>
      <c r="Z601" s="48"/>
    </row>
    <row r="602" spans="1:26" x14ac:dyDescent="0.2">
      <c r="A602" s="50"/>
      <c r="B602" s="51"/>
      <c r="C602" s="50"/>
      <c r="D602" s="50"/>
      <c r="E602" s="50"/>
      <c r="F602" s="50"/>
      <c r="G602" s="50"/>
      <c r="H602" s="50"/>
      <c r="I602" s="50"/>
      <c r="J602" s="50"/>
      <c r="K602" s="52"/>
      <c r="L602" s="50"/>
      <c r="M602" s="53">
        <f t="shared" si="37"/>
        <v>0</v>
      </c>
      <c r="N602" s="21" t="e">
        <f>VLOOKUP(I602,'MÃ '!$A$2:$E$1048576,4,0)</f>
        <v>#N/A</v>
      </c>
      <c r="O602" s="21" t="e">
        <f>VLOOKUP(I602,'MÃ '!$A$2:$E$1048576,5,0)</f>
        <v>#N/A</v>
      </c>
      <c r="P602" s="21" t="str">
        <f t="shared" si="38"/>
        <v>TSG06</v>
      </c>
      <c r="Q602" s="21" t="e">
        <f>DAY(Table014[[#This Row],[NGÀY]])&amp;Table014[[#This Row],[TSG06]]&amp;Table014[[#This Row],[MÃ FAST]]</f>
        <v>#N/A</v>
      </c>
      <c r="R602" s="21" t="e">
        <f>COUNTIF($Q$7:Q602,Q602)&amp;Q602</f>
        <v>#N/A</v>
      </c>
      <c r="S602" s="44">
        <f>IFERROR(VLOOKUP(R602,Table1[[ct2]:[Số lượng]],13,0),0)</f>
        <v>0</v>
      </c>
      <c r="T602" s="45">
        <f>IFERROR(VLOOKUP(R602,Table1[[ct2]:[Giá]],14,0),Table014[[#This Row],[ĐƠN GIÁ]])</f>
        <v>0</v>
      </c>
      <c r="U602" s="45">
        <f t="shared" si="39"/>
        <v>0</v>
      </c>
      <c r="V602" s="32">
        <f t="shared" si="40"/>
        <v>0</v>
      </c>
      <c r="W602" s="45">
        <f>Table014[[#This Row],[THÀNH TIỀN FAST]]-Table014[[#This Row],[THÀNH TIỀN]]</f>
        <v>0</v>
      </c>
      <c r="X602" s="46" t="b">
        <f>Table014[[#This Row],[ĐG FAST]]=Table014[[#This Row],[ĐƠN GIÁ]]</f>
        <v>1</v>
      </c>
      <c r="Y602" s="47" t="b">
        <f>Table014[[#This Row],[THÀNH TIỀN FAST]]=Table014[[#This Row],[THÀNH TIỀN]]</f>
        <v>1</v>
      </c>
      <c r="Z602" s="48"/>
    </row>
    <row r="603" spans="1:26" x14ac:dyDescent="0.2">
      <c r="A603" s="50"/>
      <c r="B603" s="51"/>
      <c r="C603" s="50"/>
      <c r="D603" s="50"/>
      <c r="E603" s="50"/>
      <c r="F603" s="50"/>
      <c r="G603" s="50"/>
      <c r="H603" s="50"/>
      <c r="I603" s="50"/>
      <c r="J603" s="50"/>
      <c r="K603" s="52"/>
      <c r="L603" s="50"/>
      <c r="M603" s="53">
        <f t="shared" si="37"/>
        <v>0</v>
      </c>
      <c r="N603" s="21" t="e">
        <f>VLOOKUP(I603,'MÃ '!$A$2:$E$1048576,4,0)</f>
        <v>#N/A</v>
      </c>
      <c r="O603" s="21" t="e">
        <f>VLOOKUP(I603,'MÃ '!$A$2:$E$1048576,5,0)</f>
        <v>#N/A</v>
      </c>
      <c r="P603" s="21" t="str">
        <f t="shared" si="38"/>
        <v>TSG06</v>
      </c>
      <c r="Q603" s="21" t="e">
        <f>DAY(Table014[[#This Row],[NGÀY]])&amp;Table014[[#This Row],[TSG06]]&amp;Table014[[#This Row],[MÃ FAST]]</f>
        <v>#N/A</v>
      </c>
      <c r="R603" s="21" t="e">
        <f>COUNTIF($Q$7:Q603,Q603)&amp;Q603</f>
        <v>#N/A</v>
      </c>
      <c r="S603" s="44">
        <f>IFERROR(VLOOKUP(R603,Table1[[ct2]:[Số lượng]],13,0),0)</f>
        <v>0</v>
      </c>
      <c r="T603" s="45">
        <f>IFERROR(VLOOKUP(R603,Table1[[ct2]:[Giá]],14,0),Table014[[#This Row],[ĐƠN GIÁ]])</f>
        <v>0</v>
      </c>
      <c r="U603" s="45">
        <f t="shared" si="39"/>
        <v>0</v>
      </c>
      <c r="V603" s="32">
        <f t="shared" si="40"/>
        <v>0</v>
      </c>
      <c r="W603" s="45">
        <f>Table014[[#This Row],[THÀNH TIỀN FAST]]-Table014[[#This Row],[THÀNH TIỀN]]</f>
        <v>0</v>
      </c>
      <c r="X603" s="46" t="b">
        <f>Table014[[#This Row],[ĐG FAST]]=Table014[[#This Row],[ĐƠN GIÁ]]</f>
        <v>1</v>
      </c>
      <c r="Y603" s="47" t="b">
        <f>Table014[[#This Row],[THÀNH TIỀN FAST]]=Table014[[#This Row],[THÀNH TIỀN]]</f>
        <v>1</v>
      </c>
      <c r="Z603" s="48"/>
    </row>
    <row r="604" spans="1:26" x14ac:dyDescent="0.2">
      <c r="A604" s="50"/>
      <c r="B604" s="51"/>
      <c r="C604" s="50"/>
      <c r="D604" s="50"/>
      <c r="E604" s="50"/>
      <c r="F604" s="50"/>
      <c r="G604" s="50"/>
      <c r="H604" s="50"/>
      <c r="I604" s="50"/>
      <c r="J604" s="50"/>
      <c r="K604" s="52"/>
      <c r="L604" s="50"/>
      <c r="M604" s="53">
        <f t="shared" si="37"/>
        <v>0</v>
      </c>
      <c r="N604" s="21" t="e">
        <f>VLOOKUP(I604,'MÃ '!$A$2:$E$1048576,4,0)</f>
        <v>#N/A</v>
      </c>
      <c r="O604" s="21" t="e">
        <f>VLOOKUP(I604,'MÃ '!$A$2:$E$1048576,5,0)</f>
        <v>#N/A</v>
      </c>
      <c r="P604" s="21" t="str">
        <f t="shared" si="38"/>
        <v>TSG06</v>
      </c>
      <c r="Q604" s="21" t="e">
        <f>DAY(Table014[[#This Row],[NGÀY]])&amp;Table014[[#This Row],[TSG06]]&amp;Table014[[#This Row],[MÃ FAST]]</f>
        <v>#N/A</v>
      </c>
      <c r="R604" s="21" t="e">
        <f>COUNTIF($Q$7:Q604,Q604)&amp;Q604</f>
        <v>#N/A</v>
      </c>
      <c r="S604" s="44">
        <f>IFERROR(VLOOKUP(R604,Table1[[ct2]:[Số lượng]],13,0),0)</f>
        <v>0</v>
      </c>
      <c r="T604" s="45">
        <f>IFERROR(VLOOKUP(R604,Table1[[ct2]:[Giá]],14,0),Table014[[#This Row],[ĐƠN GIÁ]])</f>
        <v>0</v>
      </c>
      <c r="U604" s="45">
        <f t="shared" si="39"/>
        <v>0</v>
      </c>
      <c r="V604" s="32">
        <f t="shared" si="40"/>
        <v>0</v>
      </c>
      <c r="W604" s="45">
        <f>Table014[[#This Row],[THÀNH TIỀN FAST]]-Table014[[#This Row],[THÀNH TIỀN]]</f>
        <v>0</v>
      </c>
      <c r="X604" s="46" t="b">
        <f>Table014[[#This Row],[ĐG FAST]]=Table014[[#This Row],[ĐƠN GIÁ]]</f>
        <v>1</v>
      </c>
      <c r="Y604" s="47" t="b">
        <f>Table014[[#This Row],[THÀNH TIỀN FAST]]=Table014[[#This Row],[THÀNH TIỀN]]</f>
        <v>1</v>
      </c>
      <c r="Z604" s="48"/>
    </row>
    <row r="605" spans="1:26" x14ac:dyDescent="0.2">
      <c r="A605" s="50"/>
      <c r="B605" s="51"/>
      <c r="C605" s="50"/>
      <c r="D605" s="50"/>
      <c r="E605" s="50"/>
      <c r="F605" s="50"/>
      <c r="G605" s="50"/>
      <c r="H605" s="50"/>
      <c r="I605" s="50"/>
      <c r="J605" s="50"/>
      <c r="K605" s="52"/>
      <c r="L605" s="50"/>
      <c r="M605" s="53">
        <f t="shared" si="37"/>
        <v>0</v>
      </c>
      <c r="N605" s="21" t="e">
        <f>VLOOKUP(I605,'MÃ '!$A$2:$E$1048576,4,0)</f>
        <v>#N/A</v>
      </c>
      <c r="O605" s="21" t="e">
        <f>VLOOKUP(I605,'MÃ '!$A$2:$E$1048576,5,0)</f>
        <v>#N/A</v>
      </c>
      <c r="P605" s="21" t="str">
        <f t="shared" si="38"/>
        <v>TSG06</v>
      </c>
      <c r="Q605" s="21" t="e">
        <f>DAY(Table014[[#This Row],[NGÀY]])&amp;Table014[[#This Row],[TSG06]]&amp;Table014[[#This Row],[MÃ FAST]]</f>
        <v>#N/A</v>
      </c>
      <c r="R605" s="21" t="e">
        <f>COUNTIF($Q$7:Q605,Q605)&amp;Q605</f>
        <v>#N/A</v>
      </c>
      <c r="S605" s="44">
        <f>IFERROR(VLOOKUP(R605,Table1[[ct2]:[Số lượng]],13,0),0)</f>
        <v>0</v>
      </c>
      <c r="T605" s="45">
        <f>IFERROR(VLOOKUP(R605,Table1[[ct2]:[Giá]],14,0),Table014[[#This Row],[ĐƠN GIÁ]])</f>
        <v>0</v>
      </c>
      <c r="U605" s="45">
        <f t="shared" si="39"/>
        <v>0</v>
      </c>
      <c r="V605" s="32">
        <f t="shared" si="40"/>
        <v>0</v>
      </c>
      <c r="W605" s="45">
        <f>Table014[[#This Row],[THÀNH TIỀN FAST]]-Table014[[#This Row],[THÀNH TIỀN]]</f>
        <v>0</v>
      </c>
      <c r="X605" s="46" t="b">
        <f>Table014[[#This Row],[ĐG FAST]]=Table014[[#This Row],[ĐƠN GIÁ]]</f>
        <v>1</v>
      </c>
      <c r="Y605" s="47" t="b">
        <f>Table014[[#This Row],[THÀNH TIỀN FAST]]=Table014[[#This Row],[THÀNH TIỀN]]</f>
        <v>1</v>
      </c>
      <c r="Z605" s="48"/>
    </row>
    <row r="606" spans="1:26" x14ac:dyDescent="0.2">
      <c r="A606" s="50"/>
      <c r="B606" s="51"/>
      <c r="C606" s="50"/>
      <c r="D606" s="50"/>
      <c r="E606" s="50"/>
      <c r="F606" s="50"/>
      <c r="G606" s="50"/>
      <c r="H606" s="50"/>
      <c r="I606" s="50"/>
      <c r="J606" s="50"/>
      <c r="K606" s="52"/>
      <c r="L606" s="50"/>
      <c r="M606" s="53">
        <f t="shared" si="37"/>
        <v>0</v>
      </c>
      <c r="N606" s="21" t="e">
        <f>VLOOKUP(I606,'MÃ '!$A$2:$E$1048576,4,0)</f>
        <v>#N/A</v>
      </c>
      <c r="O606" s="21" t="e">
        <f>VLOOKUP(I606,'MÃ '!$A$2:$E$1048576,5,0)</f>
        <v>#N/A</v>
      </c>
      <c r="P606" s="21" t="str">
        <f t="shared" si="38"/>
        <v>TSG06</v>
      </c>
      <c r="Q606" s="21" t="e">
        <f>DAY(Table014[[#This Row],[NGÀY]])&amp;Table014[[#This Row],[TSG06]]&amp;Table014[[#This Row],[MÃ FAST]]</f>
        <v>#N/A</v>
      </c>
      <c r="R606" s="21" t="e">
        <f>COUNTIF($Q$7:Q606,Q606)&amp;Q606</f>
        <v>#N/A</v>
      </c>
      <c r="S606" s="44">
        <f>IFERROR(VLOOKUP(R606,Table1[[ct2]:[Số lượng]],13,0),0)</f>
        <v>0</v>
      </c>
      <c r="T606" s="45">
        <f>IFERROR(VLOOKUP(R606,Table1[[ct2]:[Giá]],14,0),Table014[[#This Row],[ĐƠN GIÁ]])</f>
        <v>0</v>
      </c>
      <c r="U606" s="45">
        <f t="shared" si="39"/>
        <v>0</v>
      </c>
      <c r="V606" s="32">
        <f t="shared" si="40"/>
        <v>0</v>
      </c>
      <c r="W606" s="45">
        <f>Table014[[#This Row],[THÀNH TIỀN FAST]]-Table014[[#This Row],[THÀNH TIỀN]]</f>
        <v>0</v>
      </c>
      <c r="X606" s="46" t="b">
        <f>Table014[[#This Row],[ĐG FAST]]=Table014[[#This Row],[ĐƠN GIÁ]]</f>
        <v>1</v>
      </c>
      <c r="Y606" s="47" t="b">
        <f>Table014[[#This Row],[THÀNH TIỀN FAST]]=Table014[[#This Row],[THÀNH TIỀN]]</f>
        <v>1</v>
      </c>
      <c r="Z606" s="48"/>
    </row>
    <row r="607" spans="1:26" x14ac:dyDescent="0.2">
      <c r="A607" s="50"/>
      <c r="B607" s="51"/>
      <c r="C607" s="50"/>
      <c r="D607" s="50"/>
      <c r="E607" s="50"/>
      <c r="F607" s="50"/>
      <c r="G607" s="50"/>
      <c r="H607" s="50"/>
      <c r="I607" s="50"/>
      <c r="J607" s="50"/>
      <c r="K607" s="52"/>
      <c r="L607" s="50"/>
      <c r="M607" s="53">
        <f t="shared" si="37"/>
        <v>0</v>
      </c>
      <c r="N607" s="21" t="e">
        <f>VLOOKUP(I607,'MÃ '!$A$2:$E$1048576,4,0)</f>
        <v>#N/A</v>
      </c>
      <c r="O607" s="21" t="e">
        <f>VLOOKUP(I607,'MÃ '!$A$2:$E$1048576,5,0)</f>
        <v>#N/A</v>
      </c>
      <c r="P607" s="21" t="str">
        <f t="shared" si="38"/>
        <v>TSG06</v>
      </c>
      <c r="Q607" s="21" t="e">
        <f>DAY(Table014[[#This Row],[NGÀY]])&amp;Table014[[#This Row],[TSG06]]&amp;Table014[[#This Row],[MÃ FAST]]</f>
        <v>#N/A</v>
      </c>
      <c r="R607" s="21" t="e">
        <f>COUNTIF($Q$7:Q607,Q607)&amp;Q607</f>
        <v>#N/A</v>
      </c>
      <c r="S607" s="44">
        <f>IFERROR(VLOOKUP(R607,Table1[[ct2]:[Số lượng]],13,0),0)</f>
        <v>0</v>
      </c>
      <c r="T607" s="45">
        <f>IFERROR(VLOOKUP(R607,Table1[[ct2]:[Giá]],14,0),Table014[[#This Row],[ĐƠN GIÁ]])</f>
        <v>0</v>
      </c>
      <c r="U607" s="45">
        <f t="shared" si="39"/>
        <v>0</v>
      </c>
      <c r="V607" s="32">
        <f t="shared" si="40"/>
        <v>0</v>
      </c>
      <c r="W607" s="45">
        <f>Table014[[#This Row],[THÀNH TIỀN FAST]]-Table014[[#This Row],[THÀNH TIỀN]]</f>
        <v>0</v>
      </c>
      <c r="X607" s="46" t="b">
        <f>Table014[[#This Row],[ĐG FAST]]=Table014[[#This Row],[ĐƠN GIÁ]]</f>
        <v>1</v>
      </c>
      <c r="Y607" s="47" t="b">
        <f>Table014[[#This Row],[THÀNH TIỀN FAST]]=Table014[[#This Row],[THÀNH TIỀN]]</f>
        <v>1</v>
      </c>
      <c r="Z607" s="48"/>
    </row>
    <row r="608" spans="1:26" x14ac:dyDescent="0.2">
      <c r="A608" s="50"/>
      <c r="B608" s="51"/>
      <c r="C608" s="50"/>
      <c r="D608" s="50"/>
      <c r="E608" s="50"/>
      <c r="F608" s="50"/>
      <c r="G608" s="50"/>
      <c r="H608" s="50"/>
      <c r="I608" s="50"/>
      <c r="J608" s="50"/>
      <c r="K608" s="52"/>
      <c r="L608" s="50"/>
      <c r="M608" s="53">
        <f t="shared" si="37"/>
        <v>0</v>
      </c>
      <c r="N608" s="21" t="e">
        <f>VLOOKUP(I608,'MÃ '!$A$2:$E$1048576,4,0)</f>
        <v>#N/A</v>
      </c>
      <c r="O608" s="21" t="e">
        <f>VLOOKUP(I608,'MÃ '!$A$2:$E$1048576,5,0)</f>
        <v>#N/A</v>
      </c>
      <c r="P608" s="21" t="str">
        <f t="shared" si="38"/>
        <v>TSG06</v>
      </c>
      <c r="Q608" s="21" t="e">
        <f>DAY(Table014[[#This Row],[NGÀY]])&amp;Table014[[#This Row],[TSG06]]&amp;Table014[[#This Row],[MÃ FAST]]</f>
        <v>#N/A</v>
      </c>
      <c r="R608" s="21" t="e">
        <f>COUNTIF($Q$7:Q608,Q608)&amp;Q608</f>
        <v>#N/A</v>
      </c>
      <c r="S608" s="44">
        <f>IFERROR(VLOOKUP(R608,Table1[[ct2]:[Số lượng]],13,0),0)</f>
        <v>0</v>
      </c>
      <c r="T608" s="45">
        <f>IFERROR(VLOOKUP(R608,Table1[[ct2]:[Giá]],14,0),Table014[[#This Row],[ĐƠN GIÁ]])</f>
        <v>0</v>
      </c>
      <c r="U608" s="45">
        <f t="shared" si="39"/>
        <v>0</v>
      </c>
      <c r="V608" s="32">
        <f t="shared" si="40"/>
        <v>0</v>
      </c>
      <c r="W608" s="45">
        <f>Table014[[#This Row],[THÀNH TIỀN FAST]]-Table014[[#This Row],[THÀNH TIỀN]]</f>
        <v>0</v>
      </c>
      <c r="X608" s="46" t="b">
        <f>Table014[[#This Row],[ĐG FAST]]=Table014[[#This Row],[ĐƠN GIÁ]]</f>
        <v>1</v>
      </c>
      <c r="Y608" s="47" t="b">
        <f>Table014[[#This Row],[THÀNH TIỀN FAST]]=Table014[[#This Row],[THÀNH TIỀN]]</f>
        <v>1</v>
      </c>
      <c r="Z608" s="48"/>
    </row>
    <row r="609" spans="1:26" x14ac:dyDescent="0.2">
      <c r="A609" s="50"/>
      <c r="B609" s="51"/>
      <c r="C609" s="50"/>
      <c r="D609" s="50"/>
      <c r="E609" s="50"/>
      <c r="F609" s="50"/>
      <c r="G609" s="50"/>
      <c r="H609" s="50"/>
      <c r="I609" s="50"/>
      <c r="J609" s="50"/>
      <c r="K609" s="52"/>
      <c r="L609" s="50"/>
      <c r="M609" s="53">
        <f t="shared" si="37"/>
        <v>0</v>
      </c>
      <c r="N609" s="21" t="e">
        <f>VLOOKUP(I609,'MÃ '!$A$2:$E$1048576,4,0)</f>
        <v>#N/A</v>
      </c>
      <c r="O609" s="21" t="e">
        <f>VLOOKUP(I609,'MÃ '!$A$2:$E$1048576,5,0)</f>
        <v>#N/A</v>
      </c>
      <c r="P609" s="21" t="str">
        <f t="shared" si="38"/>
        <v>TSG06</v>
      </c>
      <c r="Q609" s="21" t="e">
        <f>DAY(Table014[[#This Row],[NGÀY]])&amp;Table014[[#This Row],[TSG06]]&amp;Table014[[#This Row],[MÃ FAST]]</f>
        <v>#N/A</v>
      </c>
      <c r="R609" s="21" t="e">
        <f>COUNTIF($Q$7:Q609,Q609)&amp;Q609</f>
        <v>#N/A</v>
      </c>
      <c r="S609" s="44">
        <f>IFERROR(VLOOKUP(R609,Table1[[ct2]:[Số lượng]],13,0),0)</f>
        <v>0</v>
      </c>
      <c r="T609" s="45">
        <f>IFERROR(VLOOKUP(R609,Table1[[ct2]:[Giá]],14,0),Table014[[#This Row],[ĐƠN GIÁ]])</f>
        <v>0</v>
      </c>
      <c r="U609" s="45">
        <f t="shared" si="39"/>
        <v>0</v>
      </c>
      <c r="V609" s="32">
        <f t="shared" si="40"/>
        <v>0</v>
      </c>
      <c r="W609" s="45">
        <f>Table014[[#This Row],[THÀNH TIỀN FAST]]-Table014[[#This Row],[THÀNH TIỀN]]</f>
        <v>0</v>
      </c>
      <c r="X609" s="46" t="b">
        <f>Table014[[#This Row],[ĐG FAST]]=Table014[[#This Row],[ĐƠN GIÁ]]</f>
        <v>1</v>
      </c>
      <c r="Y609" s="47" t="b">
        <f>Table014[[#This Row],[THÀNH TIỀN FAST]]=Table014[[#This Row],[THÀNH TIỀN]]</f>
        <v>1</v>
      </c>
      <c r="Z609" s="48"/>
    </row>
    <row r="610" spans="1:26" x14ac:dyDescent="0.2">
      <c r="A610" s="50"/>
      <c r="B610" s="51"/>
      <c r="C610" s="50"/>
      <c r="D610" s="50"/>
      <c r="E610" s="50"/>
      <c r="F610" s="50"/>
      <c r="G610" s="50"/>
      <c r="H610" s="50"/>
      <c r="I610" s="50"/>
      <c r="J610" s="50"/>
      <c r="K610" s="52"/>
      <c r="L610" s="50"/>
      <c r="M610" s="53">
        <f t="shared" si="37"/>
        <v>0</v>
      </c>
      <c r="N610" s="21" t="e">
        <f>VLOOKUP(I610,'MÃ '!$A$2:$E$1048576,4,0)</f>
        <v>#N/A</v>
      </c>
      <c r="O610" s="21" t="e">
        <f>VLOOKUP(I610,'MÃ '!$A$2:$E$1048576,5,0)</f>
        <v>#N/A</v>
      </c>
      <c r="P610" s="21" t="str">
        <f t="shared" si="38"/>
        <v>TSG06</v>
      </c>
      <c r="Q610" s="21" t="e">
        <f>DAY(Table014[[#This Row],[NGÀY]])&amp;Table014[[#This Row],[TSG06]]&amp;Table014[[#This Row],[MÃ FAST]]</f>
        <v>#N/A</v>
      </c>
      <c r="R610" s="21" t="e">
        <f>COUNTIF($Q$7:Q610,Q610)&amp;Q610</f>
        <v>#N/A</v>
      </c>
      <c r="S610" s="44">
        <f>IFERROR(VLOOKUP(R610,Table1[[ct2]:[Số lượng]],13,0),0)</f>
        <v>0</v>
      </c>
      <c r="T610" s="45">
        <f>IFERROR(VLOOKUP(R610,Table1[[ct2]:[Giá]],14,0),Table014[[#This Row],[ĐƠN GIÁ]])</f>
        <v>0</v>
      </c>
      <c r="U610" s="45">
        <f t="shared" si="39"/>
        <v>0</v>
      </c>
      <c r="V610" s="32">
        <f t="shared" si="40"/>
        <v>0</v>
      </c>
      <c r="W610" s="45">
        <f>Table014[[#This Row],[THÀNH TIỀN FAST]]-Table014[[#This Row],[THÀNH TIỀN]]</f>
        <v>0</v>
      </c>
      <c r="X610" s="46" t="b">
        <f>Table014[[#This Row],[ĐG FAST]]=Table014[[#This Row],[ĐƠN GIÁ]]</f>
        <v>1</v>
      </c>
      <c r="Y610" s="47" t="b">
        <f>Table014[[#This Row],[THÀNH TIỀN FAST]]=Table014[[#This Row],[THÀNH TIỀN]]</f>
        <v>1</v>
      </c>
      <c r="Z610" s="48"/>
    </row>
    <row r="611" spans="1:26" x14ac:dyDescent="0.2">
      <c r="A611" s="50"/>
      <c r="B611" s="51"/>
      <c r="C611" s="50"/>
      <c r="D611" s="50"/>
      <c r="E611" s="50"/>
      <c r="F611" s="50"/>
      <c r="G611" s="50"/>
      <c r="H611" s="50"/>
      <c r="I611" s="50"/>
      <c r="J611" s="50"/>
      <c r="K611" s="52"/>
      <c r="L611" s="50"/>
      <c r="M611" s="53">
        <f t="shared" si="37"/>
        <v>0</v>
      </c>
      <c r="N611" s="21" t="e">
        <f>VLOOKUP(I611,'MÃ '!$A$2:$E$1048576,4,0)</f>
        <v>#N/A</v>
      </c>
      <c r="O611" s="21" t="e">
        <f>VLOOKUP(I611,'MÃ '!$A$2:$E$1048576,5,0)</f>
        <v>#N/A</v>
      </c>
      <c r="P611" s="21" t="str">
        <f t="shared" si="38"/>
        <v>TSG06</v>
      </c>
      <c r="Q611" s="21" t="e">
        <f>DAY(Table014[[#This Row],[NGÀY]])&amp;Table014[[#This Row],[TSG06]]&amp;Table014[[#This Row],[MÃ FAST]]</f>
        <v>#N/A</v>
      </c>
      <c r="R611" s="21" t="e">
        <f>COUNTIF($Q$7:Q611,Q611)&amp;Q611</f>
        <v>#N/A</v>
      </c>
      <c r="S611" s="44">
        <f>IFERROR(VLOOKUP(R611,Table1[[ct2]:[Số lượng]],13,0),0)</f>
        <v>0</v>
      </c>
      <c r="T611" s="45">
        <f>IFERROR(VLOOKUP(R611,Table1[[ct2]:[Giá]],14,0),Table014[[#This Row],[ĐƠN GIÁ]])</f>
        <v>0</v>
      </c>
      <c r="U611" s="45">
        <f t="shared" si="39"/>
        <v>0</v>
      </c>
      <c r="V611" s="32">
        <f t="shared" si="40"/>
        <v>0</v>
      </c>
      <c r="W611" s="45">
        <f>Table014[[#This Row],[THÀNH TIỀN FAST]]-Table014[[#This Row],[THÀNH TIỀN]]</f>
        <v>0</v>
      </c>
      <c r="X611" s="46" t="b">
        <f>Table014[[#This Row],[ĐG FAST]]=Table014[[#This Row],[ĐƠN GIÁ]]</f>
        <v>1</v>
      </c>
      <c r="Y611" s="47" t="b">
        <f>Table014[[#This Row],[THÀNH TIỀN FAST]]=Table014[[#This Row],[THÀNH TIỀN]]</f>
        <v>1</v>
      </c>
      <c r="Z611" s="48"/>
    </row>
    <row r="612" spans="1:26" x14ac:dyDescent="0.2">
      <c r="A612" s="50"/>
      <c r="B612" s="51"/>
      <c r="C612" s="50"/>
      <c r="D612" s="50"/>
      <c r="E612" s="50"/>
      <c r="F612" s="50"/>
      <c r="G612" s="50"/>
      <c r="H612" s="50"/>
      <c r="I612" s="50"/>
      <c r="J612" s="50"/>
      <c r="K612" s="52"/>
      <c r="L612" s="50"/>
      <c r="M612" s="53">
        <f t="shared" si="37"/>
        <v>0</v>
      </c>
      <c r="N612" s="21" t="e">
        <f>VLOOKUP(I612,'MÃ '!$A$2:$E$1048576,4,0)</f>
        <v>#N/A</v>
      </c>
      <c r="O612" s="21" t="e">
        <f>VLOOKUP(I612,'MÃ '!$A$2:$E$1048576,5,0)</f>
        <v>#N/A</v>
      </c>
      <c r="P612" s="21" t="str">
        <f t="shared" si="38"/>
        <v>TSG06</v>
      </c>
      <c r="Q612" s="21" t="e">
        <f>DAY(Table014[[#This Row],[NGÀY]])&amp;Table014[[#This Row],[TSG06]]&amp;Table014[[#This Row],[MÃ FAST]]</f>
        <v>#N/A</v>
      </c>
      <c r="R612" s="21" t="e">
        <f>COUNTIF($Q$7:Q612,Q612)&amp;Q612</f>
        <v>#N/A</v>
      </c>
      <c r="S612" s="44">
        <f>IFERROR(VLOOKUP(R612,Table1[[ct2]:[Số lượng]],13,0),0)</f>
        <v>0</v>
      </c>
      <c r="T612" s="45">
        <f>IFERROR(VLOOKUP(R612,Table1[[ct2]:[Giá]],14,0),Table014[[#This Row],[ĐƠN GIÁ]])</f>
        <v>0</v>
      </c>
      <c r="U612" s="45">
        <f t="shared" si="39"/>
        <v>0</v>
      </c>
      <c r="V612" s="32">
        <f t="shared" si="40"/>
        <v>0</v>
      </c>
      <c r="W612" s="45">
        <f>Table014[[#This Row],[THÀNH TIỀN FAST]]-Table014[[#This Row],[THÀNH TIỀN]]</f>
        <v>0</v>
      </c>
      <c r="X612" s="46" t="b">
        <f>Table014[[#This Row],[ĐG FAST]]=Table014[[#This Row],[ĐƠN GIÁ]]</f>
        <v>1</v>
      </c>
      <c r="Y612" s="47" t="b">
        <f>Table014[[#This Row],[THÀNH TIỀN FAST]]=Table014[[#This Row],[THÀNH TIỀN]]</f>
        <v>1</v>
      </c>
      <c r="Z612" s="48"/>
    </row>
    <row r="613" spans="1:26" x14ac:dyDescent="0.2">
      <c r="A613" s="50"/>
      <c r="B613" s="51"/>
      <c r="C613" s="50"/>
      <c r="D613" s="50"/>
      <c r="E613" s="50"/>
      <c r="F613" s="50"/>
      <c r="G613" s="50"/>
      <c r="H613" s="50"/>
      <c r="I613" s="50"/>
      <c r="J613" s="50"/>
      <c r="K613" s="52"/>
      <c r="L613" s="50"/>
      <c r="M613" s="53">
        <f t="shared" si="37"/>
        <v>0</v>
      </c>
      <c r="N613" s="21" t="e">
        <f>VLOOKUP(I613,'MÃ '!$A$2:$E$1048576,4,0)</f>
        <v>#N/A</v>
      </c>
      <c r="O613" s="21" t="e">
        <f>VLOOKUP(I613,'MÃ '!$A$2:$E$1048576,5,0)</f>
        <v>#N/A</v>
      </c>
      <c r="P613" s="21" t="str">
        <f t="shared" si="38"/>
        <v>TSG06</v>
      </c>
      <c r="Q613" s="21" t="e">
        <f>DAY(Table014[[#This Row],[NGÀY]])&amp;Table014[[#This Row],[TSG06]]&amp;Table014[[#This Row],[MÃ FAST]]</f>
        <v>#N/A</v>
      </c>
      <c r="R613" s="21" t="e">
        <f>COUNTIF($Q$7:Q613,Q613)&amp;Q613</f>
        <v>#N/A</v>
      </c>
      <c r="S613" s="44">
        <f>IFERROR(VLOOKUP(R613,Table1[[ct2]:[Số lượng]],13,0),0)</f>
        <v>0</v>
      </c>
      <c r="T613" s="45">
        <f>IFERROR(VLOOKUP(R613,Table1[[ct2]:[Giá]],14,0),Table014[[#This Row],[ĐƠN GIÁ]])</f>
        <v>0</v>
      </c>
      <c r="U613" s="45">
        <f t="shared" si="39"/>
        <v>0</v>
      </c>
      <c r="V613" s="32">
        <f t="shared" si="40"/>
        <v>0</v>
      </c>
      <c r="W613" s="45">
        <f>Table014[[#This Row],[THÀNH TIỀN FAST]]-Table014[[#This Row],[THÀNH TIỀN]]</f>
        <v>0</v>
      </c>
      <c r="X613" s="46" t="b">
        <f>Table014[[#This Row],[ĐG FAST]]=Table014[[#This Row],[ĐƠN GIÁ]]</f>
        <v>1</v>
      </c>
      <c r="Y613" s="47" t="b">
        <f>Table014[[#This Row],[THÀNH TIỀN FAST]]=Table014[[#This Row],[THÀNH TIỀN]]</f>
        <v>1</v>
      </c>
      <c r="Z613" s="48"/>
    </row>
    <row r="614" spans="1:26" x14ac:dyDescent="0.2">
      <c r="A614" s="50"/>
      <c r="B614" s="51"/>
      <c r="C614" s="50"/>
      <c r="D614" s="50"/>
      <c r="E614" s="50"/>
      <c r="F614" s="50"/>
      <c r="G614" s="50"/>
      <c r="H614" s="50"/>
      <c r="I614" s="50"/>
      <c r="J614" s="50"/>
      <c r="K614" s="52"/>
      <c r="L614" s="50"/>
      <c r="M614" s="53">
        <f t="shared" si="37"/>
        <v>0</v>
      </c>
      <c r="N614" s="21" t="e">
        <f>VLOOKUP(I614,'MÃ '!$A$2:$E$1048576,4,0)</f>
        <v>#N/A</v>
      </c>
      <c r="O614" s="21" t="e">
        <f>VLOOKUP(I614,'MÃ '!$A$2:$E$1048576,5,0)</f>
        <v>#N/A</v>
      </c>
      <c r="P614" s="21" t="str">
        <f t="shared" si="38"/>
        <v>TSG06</v>
      </c>
      <c r="Q614" s="21" t="e">
        <f>DAY(Table014[[#This Row],[NGÀY]])&amp;Table014[[#This Row],[TSG06]]&amp;Table014[[#This Row],[MÃ FAST]]</f>
        <v>#N/A</v>
      </c>
      <c r="R614" s="21" t="e">
        <f>COUNTIF($Q$7:Q614,Q614)&amp;Q614</f>
        <v>#N/A</v>
      </c>
      <c r="S614" s="44">
        <f>IFERROR(VLOOKUP(R614,Table1[[ct2]:[Số lượng]],13,0),0)</f>
        <v>0</v>
      </c>
      <c r="T614" s="45">
        <f>IFERROR(VLOOKUP(R614,Table1[[ct2]:[Giá]],14,0),Table014[[#This Row],[ĐƠN GIÁ]])</f>
        <v>0</v>
      </c>
      <c r="U614" s="45">
        <f t="shared" si="39"/>
        <v>0</v>
      </c>
      <c r="V614" s="32">
        <f t="shared" si="40"/>
        <v>0</v>
      </c>
      <c r="W614" s="45">
        <f>Table014[[#This Row],[THÀNH TIỀN FAST]]-Table014[[#This Row],[THÀNH TIỀN]]</f>
        <v>0</v>
      </c>
      <c r="X614" s="46" t="b">
        <f>Table014[[#This Row],[ĐG FAST]]=Table014[[#This Row],[ĐƠN GIÁ]]</f>
        <v>1</v>
      </c>
      <c r="Y614" s="47" t="b">
        <f>Table014[[#This Row],[THÀNH TIỀN FAST]]=Table014[[#This Row],[THÀNH TIỀN]]</f>
        <v>1</v>
      </c>
      <c r="Z614" s="48"/>
    </row>
    <row r="615" spans="1:26" x14ac:dyDescent="0.2">
      <c r="A615" s="50"/>
      <c r="B615" s="51"/>
      <c r="C615" s="50"/>
      <c r="D615" s="50"/>
      <c r="E615" s="50"/>
      <c r="F615" s="50"/>
      <c r="G615" s="50"/>
      <c r="H615" s="50"/>
      <c r="I615" s="50"/>
      <c r="J615" s="50"/>
      <c r="K615" s="52"/>
      <c r="L615" s="50"/>
      <c r="M615" s="53">
        <f t="shared" si="37"/>
        <v>0</v>
      </c>
      <c r="N615" s="21" t="e">
        <f>VLOOKUP(I615,'MÃ '!$A$2:$E$1048576,4,0)</f>
        <v>#N/A</v>
      </c>
      <c r="O615" s="21" t="e">
        <f>VLOOKUP(I615,'MÃ '!$A$2:$E$1048576,5,0)</f>
        <v>#N/A</v>
      </c>
      <c r="P615" s="21" t="str">
        <f t="shared" si="38"/>
        <v>TSG06</v>
      </c>
      <c r="Q615" s="21" t="e">
        <f>DAY(Table014[[#This Row],[NGÀY]])&amp;Table014[[#This Row],[TSG06]]&amp;Table014[[#This Row],[MÃ FAST]]</f>
        <v>#N/A</v>
      </c>
      <c r="R615" s="21" t="e">
        <f>COUNTIF($Q$7:Q615,Q615)&amp;Q615</f>
        <v>#N/A</v>
      </c>
      <c r="S615" s="44">
        <f>IFERROR(VLOOKUP(R615,Table1[[ct2]:[Số lượng]],13,0),0)</f>
        <v>0</v>
      </c>
      <c r="T615" s="45">
        <f>IFERROR(VLOOKUP(R615,Table1[[ct2]:[Giá]],14,0),Table014[[#This Row],[ĐƠN GIÁ]])</f>
        <v>0</v>
      </c>
      <c r="U615" s="45">
        <f t="shared" si="39"/>
        <v>0</v>
      </c>
      <c r="V615" s="32">
        <f t="shared" si="40"/>
        <v>0</v>
      </c>
      <c r="W615" s="45">
        <f>Table014[[#This Row],[THÀNH TIỀN FAST]]-Table014[[#This Row],[THÀNH TIỀN]]</f>
        <v>0</v>
      </c>
      <c r="X615" s="46" t="b">
        <f>Table014[[#This Row],[ĐG FAST]]=Table014[[#This Row],[ĐƠN GIÁ]]</f>
        <v>1</v>
      </c>
      <c r="Y615" s="47" t="b">
        <f>Table014[[#This Row],[THÀNH TIỀN FAST]]=Table014[[#This Row],[THÀNH TIỀN]]</f>
        <v>1</v>
      </c>
      <c r="Z615" s="48"/>
    </row>
    <row r="616" spans="1:26" x14ac:dyDescent="0.2">
      <c r="A616" s="50"/>
      <c r="B616" s="51"/>
      <c r="C616" s="50"/>
      <c r="D616" s="50"/>
      <c r="E616" s="50"/>
      <c r="F616" s="50"/>
      <c r="G616" s="50"/>
      <c r="H616" s="50"/>
      <c r="I616" s="50"/>
      <c r="J616" s="50"/>
      <c r="K616" s="52"/>
      <c r="L616" s="50"/>
      <c r="M616" s="53">
        <f t="shared" si="37"/>
        <v>0</v>
      </c>
      <c r="N616" s="21" t="e">
        <f>VLOOKUP(I616,'MÃ '!$A$2:$E$1048576,4,0)</f>
        <v>#N/A</v>
      </c>
      <c r="O616" s="21" t="e">
        <f>VLOOKUP(I616,'MÃ '!$A$2:$E$1048576,5,0)</f>
        <v>#N/A</v>
      </c>
      <c r="P616" s="21" t="str">
        <f t="shared" si="38"/>
        <v>TSG06</v>
      </c>
      <c r="Q616" s="21" t="e">
        <f>DAY(Table014[[#This Row],[NGÀY]])&amp;Table014[[#This Row],[TSG06]]&amp;Table014[[#This Row],[MÃ FAST]]</f>
        <v>#N/A</v>
      </c>
      <c r="R616" s="21" t="e">
        <f>COUNTIF($Q$7:Q616,Q616)&amp;Q616</f>
        <v>#N/A</v>
      </c>
      <c r="S616" s="44">
        <f>IFERROR(VLOOKUP(R616,Table1[[ct2]:[Số lượng]],13,0),0)</f>
        <v>0</v>
      </c>
      <c r="T616" s="45">
        <f>IFERROR(VLOOKUP(R616,Table1[[ct2]:[Giá]],14,0),Table014[[#This Row],[ĐƠN GIÁ]])</f>
        <v>0</v>
      </c>
      <c r="U616" s="45">
        <f t="shared" si="39"/>
        <v>0</v>
      </c>
      <c r="V616" s="32">
        <f t="shared" si="40"/>
        <v>0</v>
      </c>
      <c r="W616" s="45">
        <f>Table014[[#This Row],[THÀNH TIỀN FAST]]-Table014[[#This Row],[THÀNH TIỀN]]</f>
        <v>0</v>
      </c>
      <c r="X616" s="46" t="b">
        <f>Table014[[#This Row],[ĐG FAST]]=Table014[[#This Row],[ĐƠN GIÁ]]</f>
        <v>1</v>
      </c>
      <c r="Y616" s="47" t="b">
        <f>Table014[[#This Row],[THÀNH TIỀN FAST]]=Table014[[#This Row],[THÀNH TIỀN]]</f>
        <v>1</v>
      </c>
      <c r="Z616" s="48"/>
    </row>
    <row r="617" spans="1:26" x14ac:dyDescent="0.2">
      <c r="A617" s="50"/>
      <c r="B617" s="51"/>
      <c r="C617" s="50"/>
      <c r="D617" s="50"/>
      <c r="E617" s="50"/>
      <c r="F617" s="50"/>
      <c r="G617" s="50"/>
      <c r="H617" s="50"/>
      <c r="I617" s="50"/>
      <c r="J617" s="50"/>
      <c r="K617" s="52"/>
      <c r="L617" s="50"/>
      <c r="M617" s="53">
        <f t="shared" si="37"/>
        <v>0</v>
      </c>
      <c r="N617" s="21" t="e">
        <f>VLOOKUP(I617,'MÃ '!$A$2:$E$1048576,4,0)</f>
        <v>#N/A</v>
      </c>
      <c r="O617" s="21" t="e">
        <f>VLOOKUP(I617,'MÃ '!$A$2:$E$1048576,5,0)</f>
        <v>#N/A</v>
      </c>
      <c r="P617" s="21" t="str">
        <f t="shared" si="38"/>
        <v>TSG06</v>
      </c>
      <c r="Q617" s="21" t="e">
        <f>DAY(Table014[[#This Row],[NGÀY]])&amp;Table014[[#This Row],[TSG06]]&amp;Table014[[#This Row],[MÃ FAST]]</f>
        <v>#N/A</v>
      </c>
      <c r="R617" s="21" t="e">
        <f>COUNTIF($Q$7:Q617,Q617)&amp;Q617</f>
        <v>#N/A</v>
      </c>
      <c r="S617" s="44">
        <f>IFERROR(VLOOKUP(R617,Table1[[ct2]:[Số lượng]],13,0),0)</f>
        <v>0</v>
      </c>
      <c r="T617" s="45">
        <f>IFERROR(VLOOKUP(R617,Table1[[ct2]:[Giá]],14,0),Table014[[#This Row],[ĐƠN GIÁ]])</f>
        <v>0</v>
      </c>
      <c r="U617" s="45">
        <f t="shared" si="39"/>
        <v>0</v>
      </c>
      <c r="V617" s="32">
        <f t="shared" si="40"/>
        <v>0</v>
      </c>
      <c r="W617" s="45">
        <f>Table014[[#This Row],[THÀNH TIỀN FAST]]-Table014[[#This Row],[THÀNH TIỀN]]</f>
        <v>0</v>
      </c>
      <c r="X617" s="46" t="b">
        <f>Table014[[#This Row],[ĐG FAST]]=Table014[[#This Row],[ĐƠN GIÁ]]</f>
        <v>1</v>
      </c>
      <c r="Y617" s="47" t="b">
        <f>Table014[[#This Row],[THÀNH TIỀN FAST]]=Table014[[#This Row],[THÀNH TIỀN]]</f>
        <v>1</v>
      </c>
      <c r="Z617" s="48"/>
    </row>
    <row r="618" spans="1:26" x14ac:dyDescent="0.2">
      <c r="A618" s="50"/>
      <c r="B618" s="51"/>
      <c r="C618" s="50"/>
      <c r="D618" s="50"/>
      <c r="E618" s="50"/>
      <c r="F618" s="50"/>
      <c r="G618" s="50"/>
      <c r="H618" s="50"/>
      <c r="I618" s="50"/>
      <c r="J618" s="50"/>
      <c r="K618" s="52"/>
      <c r="L618" s="50"/>
      <c r="M618" s="53">
        <f t="shared" si="37"/>
        <v>0</v>
      </c>
      <c r="N618" s="21" t="e">
        <f>VLOOKUP(I618,'MÃ '!$A$2:$E$1048576,4,0)</f>
        <v>#N/A</v>
      </c>
      <c r="O618" s="21" t="e">
        <f>VLOOKUP(I618,'MÃ '!$A$2:$E$1048576,5,0)</f>
        <v>#N/A</v>
      </c>
      <c r="P618" s="21" t="str">
        <f t="shared" si="38"/>
        <v>TSG06</v>
      </c>
      <c r="Q618" s="21" t="e">
        <f>DAY(Table014[[#This Row],[NGÀY]])&amp;Table014[[#This Row],[TSG06]]&amp;Table014[[#This Row],[MÃ FAST]]</f>
        <v>#N/A</v>
      </c>
      <c r="R618" s="21" t="e">
        <f>COUNTIF($Q$7:Q618,Q618)&amp;Q618</f>
        <v>#N/A</v>
      </c>
      <c r="S618" s="44">
        <f>IFERROR(VLOOKUP(R618,Table1[[ct2]:[Số lượng]],13,0),0)</f>
        <v>0</v>
      </c>
      <c r="T618" s="45">
        <f>IFERROR(VLOOKUP(R618,Table1[[ct2]:[Giá]],14,0),Table014[[#This Row],[ĐƠN GIÁ]])</f>
        <v>0</v>
      </c>
      <c r="U618" s="45">
        <f t="shared" si="39"/>
        <v>0</v>
      </c>
      <c r="V618" s="32">
        <f t="shared" si="40"/>
        <v>0</v>
      </c>
      <c r="W618" s="45">
        <f>Table014[[#This Row],[THÀNH TIỀN FAST]]-Table014[[#This Row],[THÀNH TIỀN]]</f>
        <v>0</v>
      </c>
      <c r="X618" s="46" t="b">
        <f>Table014[[#This Row],[ĐG FAST]]=Table014[[#This Row],[ĐƠN GIÁ]]</f>
        <v>1</v>
      </c>
      <c r="Y618" s="47" t="b">
        <f>Table014[[#This Row],[THÀNH TIỀN FAST]]=Table014[[#This Row],[THÀNH TIỀN]]</f>
        <v>1</v>
      </c>
      <c r="Z618" s="48"/>
    </row>
    <row r="619" spans="1:26" x14ac:dyDescent="0.2">
      <c r="A619" s="50"/>
      <c r="B619" s="51"/>
      <c r="C619" s="50"/>
      <c r="D619" s="50"/>
      <c r="E619" s="50"/>
      <c r="F619" s="50"/>
      <c r="G619" s="50"/>
      <c r="H619" s="50"/>
      <c r="I619" s="50"/>
      <c r="J619" s="50"/>
      <c r="K619" s="52"/>
      <c r="L619" s="50"/>
      <c r="M619" s="53">
        <f t="shared" si="37"/>
        <v>0</v>
      </c>
      <c r="N619" s="21" t="e">
        <f>VLOOKUP(I619,'MÃ '!$A$2:$E$1048576,4,0)</f>
        <v>#N/A</v>
      </c>
      <c r="O619" s="21" t="e">
        <f>VLOOKUP(I619,'MÃ '!$A$2:$E$1048576,5,0)</f>
        <v>#N/A</v>
      </c>
      <c r="P619" s="21" t="str">
        <f t="shared" si="38"/>
        <v>TSG06</v>
      </c>
      <c r="Q619" s="21" t="e">
        <f>DAY(Table014[[#This Row],[NGÀY]])&amp;Table014[[#This Row],[TSG06]]&amp;Table014[[#This Row],[MÃ FAST]]</f>
        <v>#N/A</v>
      </c>
      <c r="R619" s="21" t="e">
        <f>COUNTIF($Q$7:Q619,Q619)&amp;Q619</f>
        <v>#N/A</v>
      </c>
      <c r="S619" s="44">
        <f>IFERROR(VLOOKUP(R619,Table1[[ct2]:[Số lượng]],13,0),0)</f>
        <v>0</v>
      </c>
      <c r="T619" s="45">
        <f>IFERROR(VLOOKUP(R619,Table1[[ct2]:[Giá]],14,0),Table014[[#This Row],[ĐƠN GIÁ]])</f>
        <v>0</v>
      </c>
      <c r="U619" s="45">
        <f t="shared" si="39"/>
        <v>0</v>
      </c>
      <c r="V619" s="32">
        <f t="shared" si="40"/>
        <v>0</v>
      </c>
      <c r="W619" s="45">
        <f>Table014[[#This Row],[THÀNH TIỀN FAST]]-Table014[[#This Row],[THÀNH TIỀN]]</f>
        <v>0</v>
      </c>
      <c r="X619" s="46" t="b">
        <f>Table014[[#This Row],[ĐG FAST]]=Table014[[#This Row],[ĐƠN GIÁ]]</f>
        <v>1</v>
      </c>
      <c r="Y619" s="47" t="b">
        <f>Table014[[#This Row],[THÀNH TIỀN FAST]]=Table014[[#This Row],[THÀNH TIỀN]]</f>
        <v>1</v>
      </c>
      <c r="Z619" s="48"/>
    </row>
    <row r="620" spans="1:26" x14ac:dyDescent="0.2">
      <c r="A620" s="50"/>
      <c r="B620" s="51"/>
      <c r="C620" s="50"/>
      <c r="D620" s="50"/>
      <c r="E620" s="50"/>
      <c r="F620" s="50"/>
      <c r="G620" s="50"/>
      <c r="H620" s="50"/>
      <c r="I620" s="50"/>
      <c r="J620" s="50"/>
      <c r="K620" s="52"/>
      <c r="L620" s="50"/>
      <c r="M620" s="53">
        <f t="shared" si="37"/>
        <v>0</v>
      </c>
      <c r="N620" s="21" t="e">
        <f>VLOOKUP(I620,'MÃ '!$A$2:$E$1048576,4,0)</f>
        <v>#N/A</v>
      </c>
      <c r="O620" s="21" t="e">
        <f>VLOOKUP(I620,'MÃ '!$A$2:$E$1048576,5,0)</f>
        <v>#N/A</v>
      </c>
      <c r="P620" s="21" t="str">
        <f t="shared" si="38"/>
        <v>TSG06</v>
      </c>
      <c r="Q620" s="21" t="e">
        <f>DAY(Table014[[#This Row],[NGÀY]])&amp;Table014[[#This Row],[TSG06]]&amp;Table014[[#This Row],[MÃ FAST]]</f>
        <v>#N/A</v>
      </c>
      <c r="R620" s="21" t="e">
        <f>COUNTIF($Q$7:Q620,Q620)&amp;Q620</f>
        <v>#N/A</v>
      </c>
      <c r="S620" s="44">
        <f>IFERROR(VLOOKUP(R620,Table1[[ct2]:[Số lượng]],13,0),0)</f>
        <v>0</v>
      </c>
      <c r="T620" s="45">
        <f>IFERROR(VLOOKUP(R620,Table1[[ct2]:[Giá]],14,0),Table014[[#This Row],[ĐƠN GIÁ]])</f>
        <v>0</v>
      </c>
      <c r="U620" s="45">
        <f t="shared" si="39"/>
        <v>0</v>
      </c>
      <c r="V620" s="32">
        <f t="shared" si="40"/>
        <v>0</v>
      </c>
      <c r="W620" s="45">
        <f>Table014[[#This Row],[THÀNH TIỀN FAST]]-Table014[[#This Row],[THÀNH TIỀN]]</f>
        <v>0</v>
      </c>
      <c r="X620" s="46" t="b">
        <f>Table014[[#This Row],[ĐG FAST]]=Table014[[#This Row],[ĐƠN GIÁ]]</f>
        <v>1</v>
      </c>
      <c r="Y620" s="47" t="b">
        <f>Table014[[#This Row],[THÀNH TIỀN FAST]]=Table014[[#This Row],[THÀNH TIỀN]]</f>
        <v>1</v>
      </c>
      <c r="Z620" s="48"/>
    </row>
    <row r="621" spans="1:26" x14ac:dyDescent="0.2">
      <c r="A621" s="50"/>
      <c r="B621" s="51"/>
      <c r="C621" s="50"/>
      <c r="D621" s="50"/>
      <c r="E621" s="50"/>
      <c r="F621" s="50"/>
      <c r="G621" s="50"/>
      <c r="H621" s="50"/>
      <c r="I621" s="50"/>
      <c r="J621" s="50"/>
      <c r="K621" s="52"/>
      <c r="L621" s="50"/>
      <c r="M621" s="53">
        <f t="shared" si="37"/>
        <v>0</v>
      </c>
      <c r="N621" s="21" t="e">
        <f>VLOOKUP(I621,'MÃ '!$A$2:$E$1048576,4,0)</f>
        <v>#N/A</v>
      </c>
      <c r="O621" s="21" t="e">
        <f>VLOOKUP(I621,'MÃ '!$A$2:$E$1048576,5,0)</f>
        <v>#N/A</v>
      </c>
      <c r="P621" s="21" t="str">
        <f t="shared" si="38"/>
        <v>TSG06</v>
      </c>
      <c r="Q621" s="21" t="e">
        <f>DAY(Table014[[#This Row],[NGÀY]])&amp;Table014[[#This Row],[TSG06]]&amp;Table014[[#This Row],[MÃ FAST]]</f>
        <v>#N/A</v>
      </c>
      <c r="R621" s="21" t="e">
        <f>COUNTIF($Q$7:Q621,Q621)&amp;Q621</f>
        <v>#N/A</v>
      </c>
      <c r="S621" s="44">
        <f>IFERROR(VLOOKUP(R621,Table1[[ct2]:[Số lượng]],13,0),0)</f>
        <v>0</v>
      </c>
      <c r="T621" s="45">
        <f>IFERROR(VLOOKUP(R621,Table1[[ct2]:[Giá]],14,0),Table014[[#This Row],[ĐƠN GIÁ]])</f>
        <v>0</v>
      </c>
      <c r="U621" s="45">
        <f t="shared" si="39"/>
        <v>0</v>
      </c>
      <c r="V621" s="32">
        <f t="shared" si="40"/>
        <v>0</v>
      </c>
      <c r="W621" s="45">
        <f>Table014[[#This Row],[THÀNH TIỀN FAST]]-Table014[[#This Row],[THÀNH TIỀN]]</f>
        <v>0</v>
      </c>
      <c r="X621" s="46" t="b">
        <f>Table014[[#This Row],[ĐG FAST]]=Table014[[#This Row],[ĐƠN GIÁ]]</f>
        <v>1</v>
      </c>
      <c r="Y621" s="47" t="b">
        <f>Table014[[#This Row],[THÀNH TIỀN FAST]]=Table014[[#This Row],[THÀNH TIỀN]]</f>
        <v>1</v>
      </c>
      <c r="Z621" s="48"/>
    </row>
    <row r="622" spans="1:26" x14ac:dyDescent="0.2">
      <c r="A622" s="50"/>
      <c r="B622" s="51"/>
      <c r="C622" s="50"/>
      <c r="D622" s="50"/>
      <c r="E622" s="50"/>
      <c r="F622" s="50"/>
      <c r="G622" s="50"/>
      <c r="H622" s="50"/>
      <c r="I622" s="50"/>
      <c r="J622" s="50"/>
      <c r="K622" s="52"/>
      <c r="L622" s="50"/>
      <c r="M622" s="53">
        <f t="shared" si="37"/>
        <v>0</v>
      </c>
      <c r="N622" s="21" t="e">
        <f>VLOOKUP(I622,'MÃ '!$A$2:$E$1048576,4,0)</f>
        <v>#N/A</v>
      </c>
      <c r="O622" s="21" t="e">
        <f>VLOOKUP(I622,'MÃ '!$A$2:$E$1048576,5,0)</f>
        <v>#N/A</v>
      </c>
      <c r="P622" s="21" t="str">
        <f t="shared" si="38"/>
        <v>TSG06</v>
      </c>
      <c r="Q622" s="21" t="e">
        <f>DAY(Table014[[#This Row],[NGÀY]])&amp;Table014[[#This Row],[TSG06]]&amp;Table014[[#This Row],[MÃ FAST]]</f>
        <v>#N/A</v>
      </c>
      <c r="R622" s="21" t="e">
        <f>COUNTIF($Q$7:Q622,Q622)&amp;Q622</f>
        <v>#N/A</v>
      </c>
      <c r="S622" s="44">
        <f>IFERROR(VLOOKUP(R622,Table1[[ct2]:[Số lượng]],13,0),0)</f>
        <v>0</v>
      </c>
      <c r="T622" s="45">
        <f>IFERROR(VLOOKUP(R622,Table1[[ct2]:[Giá]],14,0),Table014[[#This Row],[ĐƠN GIÁ]])</f>
        <v>0</v>
      </c>
      <c r="U622" s="45">
        <f t="shared" si="39"/>
        <v>0</v>
      </c>
      <c r="V622" s="32">
        <f t="shared" si="40"/>
        <v>0</v>
      </c>
      <c r="W622" s="45">
        <f>Table014[[#This Row],[THÀNH TIỀN FAST]]-Table014[[#This Row],[THÀNH TIỀN]]</f>
        <v>0</v>
      </c>
      <c r="X622" s="46" t="b">
        <f>Table014[[#This Row],[ĐG FAST]]=Table014[[#This Row],[ĐƠN GIÁ]]</f>
        <v>1</v>
      </c>
      <c r="Y622" s="47" t="b">
        <f>Table014[[#This Row],[THÀNH TIỀN FAST]]=Table014[[#This Row],[THÀNH TIỀN]]</f>
        <v>1</v>
      </c>
      <c r="Z622" s="48"/>
    </row>
    <row r="623" spans="1:26" x14ac:dyDescent="0.2">
      <c r="A623" s="50"/>
      <c r="B623" s="51"/>
      <c r="C623" s="50"/>
      <c r="D623" s="50"/>
      <c r="E623" s="50"/>
      <c r="F623" s="50"/>
      <c r="G623" s="50"/>
      <c r="H623" s="50"/>
      <c r="I623" s="50"/>
      <c r="J623" s="50"/>
      <c r="K623" s="52"/>
      <c r="L623" s="50"/>
      <c r="M623" s="53">
        <f t="shared" si="37"/>
        <v>0</v>
      </c>
      <c r="N623" s="21" t="e">
        <f>VLOOKUP(I623,'MÃ '!$A$2:$E$1048576,4,0)</f>
        <v>#N/A</v>
      </c>
      <c r="O623" s="21" t="e">
        <f>VLOOKUP(I623,'MÃ '!$A$2:$E$1048576,5,0)</f>
        <v>#N/A</v>
      </c>
      <c r="P623" s="21" t="str">
        <f t="shared" si="38"/>
        <v>TSG06</v>
      </c>
      <c r="Q623" s="21" t="e">
        <f>DAY(Table014[[#This Row],[NGÀY]])&amp;Table014[[#This Row],[TSG06]]&amp;Table014[[#This Row],[MÃ FAST]]</f>
        <v>#N/A</v>
      </c>
      <c r="R623" s="21" t="e">
        <f>COUNTIF($Q$7:Q623,Q623)&amp;Q623</f>
        <v>#N/A</v>
      </c>
      <c r="S623" s="44">
        <f>IFERROR(VLOOKUP(R623,Table1[[ct2]:[Số lượng]],13,0),0)</f>
        <v>0</v>
      </c>
      <c r="T623" s="45">
        <f>IFERROR(VLOOKUP(R623,Table1[[ct2]:[Giá]],14,0),Table014[[#This Row],[ĐƠN GIÁ]])</f>
        <v>0</v>
      </c>
      <c r="U623" s="45">
        <f t="shared" si="39"/>
        <v>0</v>
      </c>
      <c r="V623" s="32">
        <f t="shared" si="40"/>
        <v>0</v>
      </c>
      <c r="W623" s="45">
        <f>Table014[[#This Row],[THÀNH TIỀN FAST]]-Table014[[#This Row],[THÀNH TIỀN]]</f>
        <v>0</v>
      </c>
      <c r="X623" s="46" t="b">
        <f>Table014[[#This Row],[ĐG FAST]]=Table014[[#This Row],[ĐƠN GIÁ]]</f>
        <v>1</v>
      </c>
      <c r="Y623" s="47" t="b">
        <f>Table014[[#This Row],[THÀNH TIỀN FAST]]=Table014[[#This Row],[THÀNH TIỀN]]</f>
        <v>1</v>
      </c>
      <c r="Z623" s="48"/>
    </row>
    <row r="624" spans="1:26" x14ac:dyDescent="0.2">
      <c r="A624" s="50"/>
      <c r="B624" s="51"/>
      <c r="C624" s="50"/>
      <c r="D624" s="50"/>
      <c r="E624" s="50"/>
      <c r="F624" s="50"/>
      <c r="G624" s="50"/>
      <c r="H624" s="50"/>
      <c r="I624" s="50"/>
      <c r="J624" s="50"/>
      <c r="K624" s="52"/>
      <c r="L624" s="50"/>
      <c r="M624" s="53">
        <f t="shared" si="37"/>
        <v>0</v>
      </c>
      <c r="N624" s="21" t="e">
        <f>VLOOKUP(I624,'MÃ '!$A$2:$E$1048576,4,0)</f>
        <v>#N/A</v>
      </c>
      <c r="O624" s="21" t="e">
        <f>VLOOKUP(I624,'MÃ '!$A$2:$E$1048576,5,0)</f>
        <v>#N/A</v>
      </c>
      <c r="P624" s="21" t="str">
        <f t="shared" si="38"/>
        <v>TSG06</v>
      </c>
      <c r="Q624" s="21" t="e">
        <f>DAY(Table014[[#This Row],[NGÀY]])&amp;Table014[[#This Row],[TSG06]]&amp;Table014[[#This Row],[MÃ FAST]]</f>
        <v>#N/A</v>
      </c>
      <c r="R624" s="21" t="e">
        <f>COUNTIF($Q$7:Q624,Q624)&amp;Q624</f>
        <v>#N/A</v>
      </c>
      <c r="S624" s="44">
        <f>IFERROR(VLOOKUP(R624,Table1[[ct2]:[Số lượng]],13,0),0)</f>
        <v>0</v>
      </c>
      <c r="T624" s="45">
        <f>IFERROR(VLOOKUP(R624,Table1[[ct2]:[Giá]],14,0),Table014[[#This Row],[ĐƠN GIÁ]])</f>
        <v>0</v>
      </c>
      <c r="U624" s="45">
        <f t="shared" si="39"/>
        <v>0</v>
      </c>
      <c r="V624" s="32">
        <f t="shared" si="40"/>
        <v>0</v>
      </c>
      <c r="W624" s="45">
        <f>Table014[[#This Row],[THÀNH TIỀN FAST]]-Table014[[#This Row],[THÀNH TIỀN]]</f>
        <v>0</v>
      </c>
      <c r="X624" s="46" t="b">
        <f>Table014[[#This Row],[ĐG FAST]]=Table014[[#This Row],[ĐƠN GIÁ]]</f>
        <v>1</v>
      </c>
      <c r="Y624" s="47" t="b">
        <f>Table014[[#This Row],[THÀNH TIỀN FAST]]=Table014[[#This Row],[THÀNH TIỀN]]</f>
        <v>1</v>
      </c>
      <c r="Z624" s="48"/>
    </row>
    <row r="625" spans="1:26" x14ac:dyDescent="0.2">
      <c r="A625" s="50"/>
      <c r="B625" s="51"/>
      <c r="C625" s="50"/>
      <c r="D625" s="50"/>
      <c r="E625" s="50"/>
      <c r="F625" s="50"/>
      <c r="G625" s="50"/>
      <c r="H625" s="50"/>
      <c r="I625" s="50"/>
      <c r="J625" s="50"/>
      <c r="K625" s="52"/>
      <c r="L625" s="50"/>
      <c r="M625" s="53">
        <f t="shared" si="37"/>
        <v>0</v>
      </c>
      <c r="N625" s="21" t="e">
        <f>VLOOKUP(I625,'MÃ '!$A$2:$E$1048576,4,0)</f>
        <v>#N/A</v>
      </c>
      <c r="O625" s="21" t="e">
        <f>VLOOKUP(I625,'MÃ '!$A$2:$E$1048576,5,0)</f>
        <v>#N/A</v>
      </c>
      <c r="P625" s="21" t="str">
        <f t="shared" si="38"/>
        <v>TSG06</v>
      </c>
      <c r="Q625" s="21" t="e">
        <f>DAY(Table014[[#This Row],[NGÀY]])&amp;Table014[[#This Row],[TSG06]]&amp;Table014[[#This Row],[MÃ FAST]]</f>
        <v>#N/A</v>
      </c>
      <c r="R625" s="21" t="e">
        <f>COUNTIF($Q$7:Q625,Q625)&amp;Q625</f>
        <v>#N/A</v>
      </c>
      <c r="S625" s="44">
        <f>IFERROR(VLOOKUP(R625,Table1[[ct2]:[Số lượng]],13,0),0)</f>
        <v>0</v>
      </c>
      <c r="T625" s="45">
        <f>IFERROR(VLOOKUP(R625,Table1[[ct2]:[Giá]],14,0),Table014[[#This Row],[ĐƠN GIÁ]])</f>
        <v>0</v>
      </c>
      <c r="U625" s="45">
        <f t="shared" si="39"/>
        <v>0</v>
      </c>
      <c r="V625" s="32">
        <f t="shared" si="40"/>
        <v>0</v>
      </c>
      <c r="W625" s="45">
        <f>Table014[[#This Row],[THÀNH TIỀN FAST]]-Table014[[#This Row],[THÀNH TIỀN]]</f>
        <v>0</v>
      </c>
      <c r="X625" s="46" t="b">
        <f>Table014[[#This Row],[ĐG FAST]]=Table014[[#This Row],[ĐƠN GIÁ]]</f>
        <v>1</v>
      </c>
      <c r="Y625" s="47" t="b">
        <f>Table014[[#This Row],[THÀNH TIỀN FAST]]=Table014[[#This Row],[THÀNH TIỀN]]</f>
        <v>1</v>
      </c>
      <c r="Z625" s="48"/>
    </row>
    <row r="626" spans="1:26" x14ac:dyDescent="0.2">
      <c r="A626" s="50"/>
      <c r="B626" s="51"/>
      <c r="C626" s="50"/>
      <c r="D626" s="50"/>
      <c r="E626" s="50"/>
      <c r="F626" s="50"/>
      <c r="G626" s="50"/>
      <c r="H626" s="50"/>
      <c r="I626" s="50"/>
      <c r="J626" s="50"/>
      <c r="K626" s="52"/>
      <c r="L626" s="50"/>
      <c r="M626" s="53">
        <f t="shared" si="37"/>
        <v>0</v>
      </c>
      <c r="N626" s="21" t="e">
        <f>VLOOKUP(I626,'MÃ '!$A$2:$E$1048576,4,0)</f>
        <v>#N/A</v>
      </c>
      <c r="O626" s="21" t="e">
        <f>VLOOKUP(I626,'MÃ '!$A$2:$E$1048576,5,0)</f>
        <v>#N/A</v>
      </c>
      <c r="P626" s="21" t="str">
        <f t="shared" si="38"/>
        <v>TSG06</v>
      </c>
      <c r="Q626" s="21" t="e">
        <f>DAY(Table014[[#This Row],[NGÀY]])&amp;Table014[[#This Row],[TSG06]]&amp;Table014[[#This Row],[MÃ FAST]]</f>
        <v>#N/A</v>
      </c>
      <c r="R626" s="21" t="e">
        <f>COUNTIF($Q$7:Q626,Q626)&amp;Q626</f>
        <v>#N/A</v>
      </c>
      <c r="S626" s="44">
        <f>IFERROR(VLOOKUP(R626,Table1[[ct2]:[Số lượng]],13,0),0)</f>
        <v>0</v>
      </c>
      <c r="T626" s="45">
        <f>IFERROR(VLOOKUP(R626,Table1[[ct2]:[Giá]],14,0),Table014[[#This Row],[ĐƠN GIÁ]])</f>
        <v>0</v>
      </c>
      <c r="U626" s="45">
        <f t="shared" si="39"/>
        <v>0</v>
      </c>
      <c r="V626" s="32">
        <f t="shared" si="40"/>
        <v>0</v>
      </c>
      <c r="W626" s="45">
        <f>Table014[[#This Row],[THÀNH TIỀN FAST]]-Table014[[#This Row],[THÀNH TIỀN]]</f>
        <v>0</v>
      </c>
      <c r="X626" s="46" t="b">
        <f>Table014[[#This Row],[ĐG FAST]]=Table014[[#This Row],[ĐƠN GIÁ]]</f>
        <v>1</v>
      </c>
      <c r="Y626" s="47" t="b">
        <f>Table014[[#This Row],[THÀNH TIỀN FAST]]=Table014[[#This Row],[THÀNH TIỀN]]</f>
        <v>1</v>
      </c>
      <c r="Z626" s="48"/>
    </row>
    <row r="627" spans="1:26" x14ac:dyDescent="0.2">
      <c r="A627" s="50"/>
      <c r="B627" s="51"/>
      <c r="C627" s="50"/>
      <c r="D627" s="50"/>
      <c r="E627" s="50"/>
      <c r="F627" s="50"/>
      <c r="G627" s="50"/>
      <c r="H627" s="50"/>
      <c r="I627" s="50"/>
      <c r="J627" s="50"/>
      <c r="K627" s="52"/>
      <c r="L627" s="50"/>
      <c r="M627" s="53">
        <f t="shared" si="37"/>
        <v>0</v>
      </c>
      <c r="N627" s="21" t="e">
        <f>VLOOKUP(I627,'MÃ '!$A$2:$E$1048576,4,0)</f>
        <v>#N/A</v>
      </c>
      <c r="O627" s="21" t="e">
        <f>VLOOKUP(I627,'MÃ '!$A$2:$E$1048576,5,0)</f>
        <v>#N/A</v>
      </c>
      <c r="P627" s="21" t="str">
        <f t="shared" si="38"/>
        <v>TSG06</v>
      </c>
      <c r="Q627" s="21" t="e">
        <f>DAY(Table014[[#This Row],[NGÀY]])&amp;Table014[[#This Row],[TSG06]]&amp;Table014[[#This Row],[MÃ FAST]]</f>
        <v>#N/A</v>
      </c>
      <c r="R627" s="21" t="e">
        <f>COUNTIF($Q$7:Q627,Q627)&amp;Q627</f>
        <v>#N/A</v>
      </c>
      <c r="S627" s="44">
        <f>IFERROR(VLOOKUP(R627,Table1[[ct2]:[Số lượng]],13,0),0)</f>
        <v>0</v>
      </c>
      <c r="T627" s="45">
        <f>IFERROR(VLOOKUP(R627,Table1[[ct2]:[Giá]],14,0),Table014[[#This Row],[ĐƠN GIÁ]])</f>
        <v>0</v>
      </c>
      <c r="U627" s="45">
        <f t="shared" si="39"/>
        <v>0</v>
      </c>
      <c r="V627" s="32">
        <f t="shared" si="40"/>
        <v>0</v>
      </c>
      <c r="W627" s="45">
        <f>Table014[[#This Row],[THÀNH TIỀN FAST]]-Table014[[#This Row],[THÀNH TIỀN]]</f>
        <v>0</v>
      </c>
      <c r="X627" s="46" t="b">
        <f>Table014[[#This Row],[ĐG FAST]]=Table014[[#This Row],[ĐƠN GIÁ]]</f>
        <v>1</v>
      </c>
      <c r="Y627" s="47" t="b">
        <f>Table014[[#This Row],[THÀNH TIỀN FAST]]=Table014[[#This Row],[THÀNH TIỀN]]</f>
        <v>1</v>
      </c>
      <c r="Z627" s="48"/>
    </row>
    <row r="628" spans="1:26" x14ac:dyDescent="0.2">
      <c r="A628" s="50"/>
      <c r="B628" s="51"/>
      <c r="C628" s="50"/>
      <c r="D628" s="50"/>
      <c r="E628" s="50"/>
      <c r="F628" s="50"/>
      <c r="G628" s="50"/>
      <c r="H628" s="50"/>
      <c r="I628" s="50"/>
      <c r="J628" s="50"/>
      <c r="K628" s="52"/>
      <c r="L628" s="50"/>
      <c r="M628" s="53">
        <f t="shared" si="37"/>
        <v>0</v>
      </c>
      <c r="N628" s="21" t="e">
        <f>VLOOKUP(I628,'MÃ '!$A$2:$E$1048576,4,0)</f>
        <v>#N/A</v>
      </c>
      <c r="O628" s="21" t="e">
        <f>VLOOKUP(I628,'MÃ '!$A$2:$E$1048576,5,0)</f>
        <v>#N/A</v>
      </c>
      <c r="P628" s="21" t="str">
        <f t="shared" si="38"/>
        <v>TSG06</v>
      </c>
      <c r="Q628" s="21" t="e">
        <f>DAY(Table014[[#This Row],[NGÀY]])&amp;Table014[[#This Row],[TSG06]]&amp;Table014[[#This Row],[MÃ FAST]]</f>
        <v>#N/A</v>
      </c>
      <c r="R628" s="21" t="e">
        <f>COUNTIF($Q$7:Q628,Q628)&amp;Q628</f>
        <v>#N/A</v>
      </c>
      <c r="S628" s="44">
        <f>IFERROR(VLOOKUP(R628,Table1[[ct2]:[Số lượng]],13,0),0)</f>
        <v>0</v>
      </c>
      <c r="T628" s="45">
        <f>IFERROR(VLOOKUP(R628,Table1[[ct2]:[Giá]],14,0),Table014[[#This Row],[ĐƠN GIÁ]])</f>
        <v>0</v>
      </c>
      <c r="U628" s="45">
        <f t="shared" si="39"/>
        <v>0</v>
      </c>
      <c r="V628" s="32">
        <f t="shared" si="40"/>
        <v>0</v>
      </c>
      <c r="W628" s="45">
        <f>Table014[[#This Row],[THÀNH TIỀN FAST]]-Table014[[#This Row],[THÀNH TIỀN]]</f>
        <v>0</v>
      </c>
      <c r="X628" s="46" t="b">
        <f>Table014[[#This Row],[ĐG FAST]]=Table014[[#This Row],[ĐƠN GIÁ]]</f>
        <v>1</v>
      </c>
      <c r="Y628" s="47" t="b">
        <f>Table014[[#This Row],[THÀNH TIỀN FAST]]=Table014[[#This Row],[THÀNH TIỀN]]</f>
        <v>1</v>
      </c>
      <c r="Z628" s="48"/>
    </row>
    <row r="629" spans="1:26" x14ac:dyDescent="0.2">
      <c r="A629" s="50"/>
      <c r="B629" s="51"/>
      <c r="C629" s="50"/>
      <c r="D629" s="50"/>
      <c r="E629" s="50"/>
      <c r="F629" s="50"/>
      <c r="G629" s="50"/>
      <c r="H629" s="50"/>
      <c r="I629" s="50"/>
      <c r="J629" s="50"/>
      <c r="K629" s="52"/>
      <c r="L629" s="50"/>
      <c r="M629" s="53">
        <f t="shared" si="37"/>
        <v>0</v>
      </c>
      <c r="N629" s="21" t="e">
        <f>VLOOKUP(I629,'MÃ '!$A$2:$E$1048576,4,0)</f>
        <v>#N/A</v>
      </c>
      <c r="O629" s="21" t="e">
        <f>VLOOKUP(I629,'MÃ '!$A$2:$E$1048576,5,0)</f>
        <v>#N/A</v>
      </c>
      <c r="P629" s="21" t="str">
        <f t="shared" si="38"/>
        <v>TSG06</v>
      </c>
      <c r="Q629" s="21" t="e">
        <f>DAY(Table014[[#This Row],[NGÀY]])&amp;Table014[[#This Row],[TSG06]]&amp;Table014[[#This Row],[MÃ FAST]]</f>
        <v>#N/A</v>
      </c>
      <c r="R629" s="21" t="e">
        <f>COUNTIF($Q$7:Q629,Q629)&amp;Q629</f>
        <v>#N/A</v>
      </c>
      <c r="S629" s="44">
        <f>IFERROR(VLOOKUP(R629,Table1[[ct2]:[Số lượng]],13,0),0)</f>
        <v>0</v>
      </c>
      <c r="T629" s="45">
        <f>IFERROR(VLOOKUP(R629,Table1[[ct2]:[Giá]],14,0),Table014[[#This Row],[ĐƠN GIÁ]])</f>
        <v>0</v>
      </c>
      <c r="U629" s="45">
        <f t="shared" si="39"/>
        <v>0</v>
      </c>
      <c r="V629" s="32">
        <f t="shared" si="40"/>
        <v>0</v>
      </c>
      <c r="W629" s="45">
        <f>Table014[[#This Row],[THÀNH TIỀN FAST]]-Table014[[#This Row],[THÀNH TIỀN]]</f>
        <v>0</v>
      </c>
      <c r="X629" s="46" t="b">
        <f>Table014[[#This Row],[ĐG FAST]]=Table014[[#This Row],[ĐƠN GIÁ]]</f>
        <v>1</v>
      </c>
      <c r="Y629" s="47" t="b">
        <f>Table014[[#This Row],[THÀNH TIỀN FAST]]=Table014[[#This Row],[THÀNH TIỀN]]</f>
        <v>1</v>
      </c>
      <c r="Z629" s="48"/>
    </row>
    <row r="630" spans="1:26" x14ac:dyDescent="0.2">
      <c r="A630" s="50"/>
      <c r="B630" s="51"/>
      <c r="C630" s="50"/>
      <c r="D630" s="50"/>
      <c r="E630" s="50"/>
      <c r="F630" s="50"/>
      <c r="G630" s="50"/>
      <c r="H630" s="50"/>
      <c r="I630" s="50"/>
      <c r="J630" s="50"/>
      <c r="K630" s="52"/>
      <c r="L630" s="50"/>
      <c r="M630" s="53">
        <f t="shared" si="37"/>
        <v>0</v>
      </c>
      <c r="N630" s="21" t="e">
        <f>VLOOKUP(I630,'MÃ '!$A$2:$E$1048576,4,0)</f>
        <v>#N/A</v>
      </c>
      <c r="O630" s="21" t="e">
        <f>VLOOKUP(I630,'MÃ '!$A$2:$E$1048576,5,0)</f>
        <v>#N/A</v>
      </c>
      <c r="P630" s="21" t="str">
        <f t="shared" si="38"/>
        <v>TSG06</v>
      </c>
      <c r="Q630" s="21" t="e">
        <f>DAY(Table014[[#This Row],[NGÀY]])&amp;Table014[[#This Row],[TSG06]]&amp;Table014[[#This Row],[MÃ FAST]]</f>
        <v>#N/A</v>
      </c>
      <c r="R630" s="21" t="e">
        <f>COUNTIF($Q$7:Q630,Q630)&amp;Q630</f>
        <v>#N/A</v>
      </c>
      <c r="S630" s="44">
        <f>IFERROR(VLOOKUP(R630,Table1[[ct2]:[Số lượng]],13,0),0)</f>
        <v>0</v>
      </c>
      <c r="T630" s="45">
        <f>IFERROR(VLOOKUP(R630,Table1[[ct2]:[Giá]],14,0),Table014[[#This Row],[ĐƠN GIÁ]])</f>
        <v>0</v>
      </c>
      <c r="U630" s="45">
        <f t="shared" si="39"/>
        <v>0</v>
      </c>
      <c r="V630" s="32">
        <f t="shared" si="40"/>
        <v>0</v>
      </c>
      <c r="W630" s="45">
        <f>Table014[[#This Row],[THÀNH TIỀN FAST]]-Table014[[#This Row],[THÀNH TIỀN]]</f>
        <v>0</v>
      </c>
      <c r="X630" s="46" t="b">
        <f>Table014[[#This Row],[ĐG FAST]]=Table014[[#This Row],[ĐƠN GIÁ]]</f>
        <v>1</v>
      </c>
      <c r="Y630" s="47" t="b">
        <f>Table014[[#This Row],[THÀNH TIỀN FAST]]=Table014[[#This Row],[THÀNH TIỀN]]</f>
        <v>1</v>
      </c>
      <c r="Z630" s="48"/>
    </row>
    <row r="631" spans="1:26" x14ac:dyDescent="0.2">
      <c r="A631" s="50"/>
      <c r="B631" s="51"/>
      <c r="C631" s="50"/>
      <c r="D631" s="50"/>
      <c r="E631" s="50"/>
      <c r="F631" s="50"/>
      <c r="G631" s="50"/>
      <c r="H631" s="50"/>
      <c r="I631" s="50"/>
      <c r="J631" s="50"/>
      <c r="K631" s="52"/>
      <c r="L631" s="50"/>
      <c r="M631" s="53">
        <f t="shared" si="37"/>
        <v>0</v>
      </c>
      <c r="N631" s="21" t="e">
        <f>VLOOKUP(I631,'MÃ '!$A$2:$E$1048576,4,0)</f>
        <v>#N/A</v>
      </c>
      <c r="O631" s="21" t="e">
        <f>VLOOKUP(I631,'MÃ '!$A$2:$E$1048576,5,0)</f>
        <v>#N/A</v>
      </c>
      <c r="P631" s="21" t="str">
        <f t="shared" si="38"/>
        <v>TSG06</v>
      </c>
      <c r="Q631" s="21" t="e">
        <f>DAY(Table014[[#This Row],[NGÀY]])&amp;Table014[[#This Row],[TSG06]]&amp;Table014[[#This Row],[MÃ FAST]]</f>
        <v>#N/A</v>
      </c>
      <c r="R631" s="21" t="e">
        <f>COUNTIF($Q$7:Q631,Q631)&amp;Q631</f>
        <v>#N/A</v>
      </c>
      <c r="S631" s="44">
        <f>IFERROR(VLOOKUP(R631,Table1[[ct2]:[Số lượng]],13,0),0)</f>
        <v>0</v>
      </c>
      <c r="T631" s="45">
        <f>IFERROR(VLOOKUP(R631,Table1[[ct2]:[Giá]],14,0),Table014[[#This Row],[ĐƠN GIÁ]])</f>
        <v>0</v>
      </c>
      <c r="U631" s="45">
        <f t="shared" si="39"/>
        <v>0</v>
      </c>
      <c r="V631" s="32">
        <f t="shared" si="40"/>
        <v>0</v>
      </c>
      <c r="W631" s="45">
        <f>Table014[[#This Row],[THÀNH TIỀN FAST]]-Table014[[#This Row],[THÀNH TIỀN]]</f>
        <v>0</v>
      </c>
      <c r="X631" s="46" t="b">
        <f>Table014[[#This Row],[ĐG FAST]]=Table014[[#This Row],[ĐƠN GIÁ]]</f>
        <v>1</v>
      </c>
      <c r="Y631" s="47" t="b">
        <f>Table014[[#This Row],[THÀNH TIỀN FAST]]=Table014[[#This Row],[THÀNH TIỀN]]</f>
        <v>1</v>
      </c>
      <c r="Z631" s="48"/>
    </row>
    <row r="632" spans="1:26" x14ac:dyDescent="0.2">
      <c r="A632" s="50"/>
      <c r="B632" s="51"/>
      <c r="C632" s="50"/>
      <c r="D632" s="50"/>
      <c r="E632" s="50"/>
      <c r="F632" s="50"/>
      <c r="G632" s="50"/>
      <c r="H632" s="50"/>
      <c r="I632" s="50"/>
      <c r="J632" s="50"/>
      <c r="K632" s="52"/>
      <c r="L632" s="50"/>
      <c r="M632" s="53">
        <f t="shared" si="37"/>
        <v>0</v>
      </c>
      <c r="N632" s="21" t="e">
        <f>VLOOKUP(I632,'MÃ '!$A$2:$E$1048576,4,0)</f>
        <v>#N/A</v>
      </c>
      <c r="O632" s="21" t="e">
        <f>VLOOKUP(I632,'MÃ '!$A$2:$E$1048576,5,0)</f>
        <v>#N/A</v>
      </c>
      <c r="P632" s="21" t="str">
        <f t="shared" si="38"/>
        <v>TSG06</v>
      </c>
      <c r="Q632" s="21" t="e">
        <f>DAY(Table014[[#This Row],[NGÀY]])&amp;Table014[[#This Row],[TSG06]]&amp;Table014[[#This Row],[MÃ FAST]]</f>
        <v>#N/A</v>
      </c>
      <c r="R632" s="21" t="e">
        <f>COUNTIF($Q$7:Q632,Q632)&amp;Q632</f>
        <v>#N/A</v>
      </c>
      <c r="S632" s="44">
        <f>IFERROR(VLOOKUP(R632,Table1[[ct2]:[Số lượng]],13,0),0)</f>
        <v>0</v>
      </c>
      <c r="T632" s="45">
        <f>IFERROR(VLOOKUP(R632,Table1[[ct2]:[Giá]],14,0),Table014[[#This Row],[ĐƠN GIÁ]])</f>
        <v>0</v>
      </c>
      <c r="U632" s="45">
        <f t="shared" si="39"/>
        <v>0</v>
      </c>
      <c r="V632" s="32">
        <f t="shared" si="40"/>
        <v>0</v>
      </c>
      <c r="W632" s="45">
        <f>Table014[[#This Row],[THÀNH TIỀN FAST]]-Table014[[#This Row],[THÀNH TIỀN]]</f>
        <v>0</v>
      </c>
      <c r="X632" s="46" t="b">
        <f>Table014[[#This Row],[ĐG FAST]]=Table014[[#This Row],[ĐƠN GIÁ]]</f>
        <v>1</v>
      </c>
      <c r="Y632" s="47" t="b">
        <f>Table014[[#This Row],[THÀNH TIỀN FAST]]=Table014[[#This Row],[THÀNH TIỀN]]</f>
        <v>1</v>
      </c>
      <c r="Z632" s="48"/>
    </row>
    <row r="633" spans="1:26" x14ac:dyDescent="0.2">
      <c r="A633" s="50"/>
      <c r="B633" s="51"/>
      <c r="C633" s="50"/>
      <c r="D633" s="50"/>
      <c r="E633" s="50"/>
      <c r="F633" s="50"/>
      <c r="G633" s="50"/>
      <c r="H633" s="50"/>
      <c r="I633" s="50"/>
      <c r="J633" s="50"/>
      <c r="K633" s="52"/>
      <c r="L633" s="50"/>
      <c r="M633" s="53">
        <f t="shared" si="37"/>
        <v>0</v>
      </c>
      <c r="N633" s="21" t="e">
        <f>VLOOKUP(I633,'MÃ '!$A$2:$E$1048576,4,0)</f>
        <v>#N/A</v>
      </c>
      <c r="O633" s="21" t="e">
        <f>VLOOKUP(I633,'MÃ '!$A$2:$E$1048576,5,0)</f>
        <v>#N/A</v>
      </c>
      <c r="P633" s="21" t="str">
        <f t="shared" si="38"/>
        <v>TSG06</v>
      </c>
      <c r="Q633" s="21" t="e">
        <f>DAY(Table014[[#This Row],[NGÀY]])&amp;Table014[[#This Row],[TSG06]]&amp;Table014[[#This Row],[MÃ FAST]]</f>
        <v>#N/A</v>
      </c>
      <c r="R633" s="21" t="e">
        <f>COUNTIF($Q$7:Q633,Q633)&amp;Q633</f>
        <v>#N/A</v>
      </c>
      <c r="S633" s="44">
        <f>IFERROR(VLOOKUP(R633,Table1[[ct2]:[Số lượng]],13,0),0)</f>
        <v>0</v>
      </c>
      <c r="T633" s="45">
        <f>IFERROR(VLOOKUP(R633,Table1[[ct2]:[Giá]],14,0),Table014[[#This Row],[ĐƠN GIÁ]])</f>
        <v>0</v>
      </c>
      <c r="U633" s="45">
        <f t="shared" si="39"/>
        <v>0</v>
      </c>
      <c r="V633" s="32">
        <f t="shared" si="40"/>
        <v>0</v>
      </c>
      <c r="W633" s="45">
        <f>Table014[[#This Row],[THÀNH TIỀN FAST]]-Table014[[#This Row],[THÀNH TIỀN]]</f>
        <v>0</v>
      </c>
      <c r="X633" s="46" t="b">
        <f>Table014[[#This Row],[ĐG FAST]]=Table014[[#This Row],[ĐƠN GIÁ]]</f>
        <v>1</v>
      </c>
      <c r="Y633" s="47" t="b">
        <f>Table014[[#This Row],[THÀNH TIỀN FAST]]=Table014[[#This Row],[THÀNH TIỀN]]</f>
        <v>1</v>
      </c>
      <c r="Z633" s="48"/>
    </row>
    <row r="634" spans="1:26" x14ac:dyDescent="0.2">
      <c r="A634" s="50"/>
      <c r="B634" s="51"/>
      <c r="C634" s="50"/>
      <c r="D634" s="50"/>
      <c r="E634" s="50"/>
      <c r="F634" s="50"/>
      <c r="G634" s="50"/>
      <c r="H634" s="50"/>
      <c r="I634" s="50"/>
      <c r="J634" s="50"/>
      <c r="K634" s="52"/>
      <c r="L634" s="50"/>
      <c r="M634" s="53">
        <f t="shared" si="37"/>
        <v>0</v>
      </c>
      <c r="N634" s="21" t="e">
        <f>VLOOKUP(I634,'MÃ '!$A$2:$E$1048576,4,0)</f>
        <v>#N/A</v>
      </c>
      <c r="O634" s="21" t="e">
        <f>VLOOKUP(I634,'MÃ '!$A$2:$E$1048576,5,0)</f>
        <v>#N/A</v>
      </c>
      <c r="P634" s="21" t="str">
        <f t="shared" si="38"/>
        <v>TSG06</v>
      </c>
      <c r="Q634" s="21" t="e">
        <f>DAY(Table014[[#This Row],[NGÀY]])&amp;Table014[[#This Row],[TSG06]]&amp;Table014[[#This Row],[MÃ FAST]]</f>
        <v>#N/A</v>
      </c>
      <c r="R634" s="21" t="e">
        <f>COUNTIF($Q$7:Q634,Q634)&amp;Q634</f>
        <v>#N/A</v>
      </c>
      <c r="S634" s="44">
        <f>IFERROR(VLOOKUP(R634,Table1[[ct2]:[Số lượng]],13,0),0)</f>
        <v>0</v>
      </c>
      <c r="T634" s="45">
        <f>IFERROR(VLOOKUP(R634,Table1[[ct2]:[Giá]],14,0),Table014[[#This Row],[ĐƠN GIÁ]])</f>
        <v>0</v>
      </c>
      <c r="U634" s="45">
        <f t="shared" si="39"/>
        <v>0</v>
      </c>
      <c r="V634" s="32">
        <f t="shared" si="40"/>
        <v>0</v>
      </c>
      <c r="W634" s="45">
        <f>Table014[[#This Row],[THÀNH TIỀN FAST]]-Table014[[#This Row],[THÀNH TIỀN]]</f>
        <v>0</v>
      </c>
      <c r="X634" s="46" t="b">
        <f>Table014[[#This Row],[ĐG FAST]]=Table014[[#This Row],[ĐƠN GIÁ]]</f>
        <v>1</v>
      </c>
      <c r="Y634" s="47" t="b">
        <f>Table014[[#This Row],[THÀNH TIỀN FAST]]=Table014[[#This Row],[THÀNH TIỀN]]</f>
        <v>1</v>
      </c>
      <c r="Z634" s="48"/>
    </row>
    <row r="635" spans="1:26" x14ac:dyDescent="0.2">
      <c r="A635" s="50"/>
      <c r="B635" s="51"/>
      <c r="C635" s="50"/>
      <c r="D635" s="50"/>
      <c r="E635" s="50"/>
      <c r="F635" s="50"/>
      <c r="G635" s="50"/>
      <c r="H635" s="50"/>
      <c r="I635" s="50"/>
      <c r="J635" s="50"/>
      <c r="K635" s="52"/>
      <c r="L635" s="50"/>
      <c r="M635" s="53">
        <f t="shared" si="37"/>
        <v>0</v>
      </c>
      <c r="N635" s="21" t="e">
        <f>VLOOKUP(I635,'MÃ '!$A$2:$E$1048576,4,0)</f>
        <v>#N/A</v>
      </c>
      <c r="O635" s="21" t="e">
        <f>VLOOKUP(I635,'MÃ '!$A$2:$E$1048576,5,0)</f>
        <v>#N/A</v>
      </c>
      <c r="P635" s="21" t="str">
        <f t="shared" si="38"/>
        <v>TSG06</v>
      </c>
      <c r="Q635" s="21" t="e">
        <f>DAY(Table014[[#This Row],[NGÀY]])&amp;Table014[[#This Row],[TSG06]]&amp;Table014[[#This Row],[MÃ FAST]]</f>
        <v>#N/A</v>
      </c>
      <c r="R635" s="21" t="e">
        <f>COUNTIF($Q$7:Q635,Q635)&amp;Q635</f>
        <v>#N/A</v>
      </c>
      <c r="S635" s="44">
        <f>IFERROR(VLOOKUP(R635,Table1[[ct2]:[Số lượng]],13,0),0)</f>
        <v>0</v>
      </c>
      <c r="T635" s="45">
        <f>IFERROR(VLOOKUP(R635,Table1[[ct2]:[Giá]],14,0),Table014[[#This Row],[ĐƠN GIÁ]])</f>
        <v>0</v>
      </c>
      <c r="U635" s="45">
        <f t="shared" si="39"/>
        <v>0</v>
      </c>
      <c r="V635" s="32">
        <f t="shared" si="40"/>
        <v>0</v>
      </c>
      <c r="W635" s="45">
        <f>Table014[[#This Row],[THÀNH TIỀN FAST]]-Table014[[#This Row],[THÀNH TIỀN]]</f>
        <v>0</v>
      </c>
      <c r="X635" s="46" t="b">
        <f>Table014[[#This Row],[ĐG FAST]]=Table014[[#This Row],[ĐƠN GIÁ]]</f>
        <v>1</v>
      </c>
      <c r="Y635" s="47" t="b">
        <f>Table014[[#This Row],[THÀNH TIỀN FAST]]=Table014[[#This Row],[THÀNH TIỀN]]</f>
        <v>1</v>
      </c>
      <c r="Z635" s="48"/>
    </row>
    <row r="636" spans="1:26" x14ac:dyDescent="0.2">
      <c r="A636" s="50"/>
      <c r="B636" s="51"/>
      <c r="C636" s="50"/>
      <c r="D636" s="50"/>
      <c r="E636" s="50"/>
      <c r="F636" s="50"/>
      <c r="G636" s="50"/>
      <c r="H636" s="50"/>
      <c r="I636" s="50"/>
      <c r="J636" s="50"/>
      <c r="K636" s="52"/>
      <c r="L636" s="50"/>
      <c r="M636" s="53">
        <f t="shared" si="37"/>
        <v>0</v>
      </c>
      <c r="N636" s="21" t="e">
        <f>VLOOKUP(I636,'MÃ '!$A$2:$E$1048576,4,0)</f>
        <v>#N/A</v>
      </c>
      <c r="O636" s="21" t="e">
        <f>VLOOKUP(I636,'MÃ '!$A$2:$E$1048576,5,0)</f>
        <v>#N/A</v>
      </c>
      <c r="P636" s="21" t="str">
        <f t="shared" si="38"/>
        <v>TSG06</v>
      </c>
      <c r="Q636" s="21" t="e">
        <f>DAY(Table014[[#This Row],[NGÀY]])&amp;Table014[[#This Row],[TSG06]]&amp;Table014[[#This Row],[MÃ FAST]]</f>
        <v>#N/A</v>
      </c>
      <c r="R636" s="21" t="e">
        <f>COUNTIF($Q$7:Q636,Q636)&amp;Q636</f>
        <v>#N/A</v>
      </c>
      <c r="S636" s="44">
        <f>IFERROR(VLOOKUP(R636,Table1[[ct2]:[Số lượng]],13,0),0)</f>
        <v>0</v>
      </c>
      <c r="T636" s="45">
        <f>IFERROR(VLOOKUP(R636,Table1[[ct2]:[Giá]],14,0),Table014[[#This Row],[ĐƠN GIÁ]])</f>
        <v>0</v>
      </c>
      <c r="U636" s="45">
        <f t="shared" si="39"/>
        <v>0</v>
      </c>
      <c r="V636" s="32">
        <f t="shared" si="40"/>
        <v>0</v>
      </c>
      <c r="W636" s="45">
        <f>Table014[[#This Row],[THÀNH TIỀN FAST]]-Table014[[#This Row],[THÀNH TIỀN]]</f>
        <v>0</v>
      </c>
      <c r="X636" s="46" t="b">
        <f>Table014[[#This Row],[ĐG FAST]]=Table014[[#This Row],[ĐƠN GIÁ]]</f>
        <v>1</v>
      </c>
      <c r="Y636" s="47" t="b">
        <f>Table014[[#This Row],[THÀNH TIỀN FAST]]=Table014[[#This Row],[THÀNH TIỀN]]</f>
        <v>1</v>
      </c>
      <c r="Z636" s="48"/>
    </row>
    <row r="637" spans="1:26" x14ac:dyDescent="0.2">
      <c r="A637" s="50"/>
      <c r="B637" s="51"/>
      <c r="C637" s="50"/>
      <c r="D637" s="50"/>
      <c r="E637" s="50"/>
      <c r="F637" s="50"/>
      <c r="G637" s="50"/>
      <c r="H637" s="50"/>
      <c r="I637" s="50"/>
      <c r="J637" s="50"/>
      <c r="K637" s="52"/>
      <c r="L637" s="50"/>
      <c r="M637" s="53">
        <f t="shared" si="37"/>
        <v>0</v>
      </c>
      <c r="N637" s="21" t="e">
        <f>VLOOKUP(I637,'MÃ '!$A$2:$E$1048576,4,0)</f>
        <v>#N/A</v>
      </c>
      <c r="O637" s="21" t="e">
        <f>VLOOKUP(I637,'MÃ '!$A$2:$E$1048576,5,0)</f>
        <v>#N/A</v>
      </c>
      <c r="P637" s="21" t="str">
        <f t="shared" si="38"/>
        <v>TSG06</v>
      </c>
      <c r="Q637" s="21" t="e">
        <f>DAY(Table014[[#This Row],[NGÀY]])&amp;Table014[[#This Row],[TSG06]]&amp;Table014[[#This Row],[MÃ FAST]]</f>
        <v>#N/A</v>
      </c>
      <c r="R637" s="21" t="e">
        <f>COUNTIF($Q$7:Q637,Q637)&amp;Q637</f>
        <v>#N/A</v>
      </c>
      <c r="S637" s="44">
        <f>IFERROR(VLOOKUP(R637,Table1[[ct2]:[Số lượng]],13,0),0)</f>
        <v>0</v>
      </c>
      <c r="T637" s="45">
        <f>IFERROR(VLOOKUP(R637,Table1[[ct2]:[Giá]],14,0),Table014[[#This Row],[ĐƠN GIÁ]])</f>
        <v>0</v>
      </c>
      <c r="U637" s="45">
        <f t="shared" si="39"/>
        <v>0</v>
      </c>
      <c r="V637" s="32">
        <f t="shared" si="40"/>
        <v>0</v>
      </c>
      <c r="W637" s="45">
        <f>Table014[[#This Row],[THÀNH TIỀN FAST]]-Table014[[#This Row],[THÀNH TIỀN]]</f>
        <v>0</v>
      </c>
      <c r="X637" s="46" t="b">
        <f>Table014[[#This Row],[ĐG FAST]]=Table014[[#This Row],[ĐƠN GIÁ]]</f>
        <v>1</v>
      </c>
      <c r="Y637" s="47" t="b">
        <f>Table014[[#This Row],[THÀNH TIỀN FAST]]=Table014[[#This Row],[THÀNH TIỀN]]</f>
        <v>1</v>
      </c>
      <c r="Z637" s="48"/>
    </row>
    <row r="638" spans="1:26" x14ac:dyDescent="0.2">
      <c r="A638" s="50"/>
      <c r="B638" s="51"/>
      <c r="C638" s="50"/>
      <c r="D638" s="50"/>
      <c r="E638" s="50"/>
      <c r="F638" s="50"/>
      <c r="G638" s="50"/>
      <c r="H638" s="50"/>
      <c r="I638" s="50"/>
      <c r="J638" s="50"/>
      <c r="K638" s="52"/>
      <c r="L638" s="50"/>
      <c r="M638" s="53">
        <f t="shared" si="37"/>
        <v>0</v>
      </c>
      <c r="N638" s="21" t="e">
        <f>VLOOKUP(I638,'MÃ '!$A$2:$E$1048576,4,0)</f>
        <v>#N/A</v>
      </c>
      <c r="O638" s="21" t="e">
        <f>VLOOKUP(I638,'MÃ '!$A$2:$E$1048576,5,0)</f>
        <v>#N/A</v>
      </c>
      <c r="P638" s="21" t="str">
        <f t="shared" si="38"/>
        <v>TSG06</v>
      </c>
      <c r="Q638" s="21" t="e">
        <f>DAY(Table014[[#This Row],[NGÀY]])&amp;Table014[[#This Row],[TSG06]]&amp;Table014[[#This Row],[MÃ FAST]]</f>
        <v>#N/A</v>
      </c>
      <c r="R638" s="21" t="e">
        <f>COUNTIF($Q$7:Q638,Q638)&amp;Q638</f>
        <v>#N/A</v>
      </c>
      <c r="S638" s="44">
        <f>IFERROR(VLOOKUP(R638,Table1[[ct2]:[Số lượng]],13,0),0)</f>
        <v>0</v>
      </c>
      <c r="T638" s="45">
        <f>IFERROR(VLOOKUP(R638,Table1[[ct2]:[Giá]],14,0),Table014[[#This Row],[ĐƠN GIÁ]])</f>
        <v>0</v>
      </c>
      <c r="U638" s="45">
        <f t="shared" si="39"/>
        <v>0</v>
      </c>
      <c r="V638" s="32">
        <f t="shared" si="40"/>
        <v>0</v>
      </c>
      <c r="W638" s="45">
        <f>Table014[[#This Row],[THÀNH TIỀN FAST]]-Table014[[#This Row],[THÀNH TIỀN]]</f>
        <v>0</v>
      </c>
      <c r="X638" s="46" t="b">
        <f>Table014[[#This Row],[ĐG FAST]]=Table014[[#This Row],[ĐƠN GIÁ]]</f>
        <v>1</v>
      </c>
      <c r="Y638" s="47" t="b">
        <f>Table014[[#This Row],[THÀNH TIỀN FAST]]=Table014[[#This Row],[THÀNH TIỀN]]</f>
        <v>1</v>
      </c>
      <c r="Z638" s="48"/>
    </row>
    <row r="639" spans="1:26" x14ac:dyDescent="0.2">
      <c r="A639" s="50"/>
      <c r="B639" s="51"/>
      <c r="C639" s="50"/>
      <c r="D639" s="50"/>
      <c r="E639" s="50"/>
      <c r="F639" s="50"/>
      <c r="G639" s="50"/>
      <c r="H639" s="50"/>
      <c r="I639" s="50"/>
      <c r="J639" s="50"/>
      <c r="K639" s="52"/>
      <c r="L639" s="50"/>
      <c r="M639" s="53">
        <f t="shared" si="37"/>
        <v>0</v>
      </c>
      <c r="N639" s="21" t="e">
        <f>VLOOKUP(I639,'MÃ '!$A$2:$E$1048576,4,0)</f>
        <v>#N/A</v>
      </c>
      <c r="O639" s="21" t="e">
        <f>VLOOKUP(I639,'MÃ '!$A$2:$E$1048576,5,0)</f>
        <v>#N/A</v>
      </c>
      <c r="P639" s="21" t="str">
        <f t="shared" si="38"/>
        <v>TSG06</v>
      </c>
      <c r="Q639" s="21" t="e">
        <f>DAY(Table014[[#This Row],[NGÀY]])&amp;Table014[[#This Row],[TSG06]]&amp;Table014[[#This Row],[MÃ FAST]]</f>
        <v>#N/A</v>
      </c>
      <c r="R639" s="21" t="e">
        <f>COUNTIF($Q$7:Q639,Q639)&amp;Q639</f>
        <v>#N/A</v>
      </c>
      <c r="S639" s="44">
        <f>IFERROR(VLOOKUP(R639,Table1[[ct2]:[Số lượng]],13,0),0)</f>
        <v>0</v>
      </c>
      <c r="T639" s="45">
        <f>IFERROR(VLOOKUP(R639,Table1[[ct2]:[Giá]],14,0),Table014[[#This Row],[ĐƠN GIÁ]])</f>
        <v>0</v>
      </c>
      <c r="U639" s="45">
        <f t="shared" si="39"/>
        <v>0</v>
      </c>
      <c r="V639" s="32">
        <f t="shared" si="40"/>
        <v>0</v>
      </c>
      <c r="W639" s="45">
        <f>Table014[[#This Row],[THÀNH TIỀN FAST]]-Table014[[#This Row],[THÀNH TIỀN]]</f>
        <v>0</v>
      </c>
      <c r="X639" s="46" t="b">
        <f>Table014[[#This Row],[ĐG FAST]]=Table014[[#This Row],[ĐƠN GIÁ]]</f>
        <v>1</v>
      </c>
      <c r="Y639" s="47" t="b">
        <f>Table014[[#This Row],[THÀNH TIỀN FAST]]=Table014[[#This Row],[THÀNH TIỀN]]</f>
        <v>1</v>
      </c>
      <c r="Z639" s="48"/>
    </row>
    <row r="640" spans="1:26" x14ac:dyDescent="0.2">
      <c r="A640" s="50"/>
      <c r="B640" s="51"/>
      <c r="C640" s="50"/>
      <c r="D640" s="50"/>
      <c r="E640" s="50"/>
      <c r="F640" s="50"/>
      <c r="G640" s="50"/>
      <c r="H640" s="50"/>
      <c r="I640" s="50"/>
      <c r="J640" s="50"/>
      <c r="K640" s="52"/>
      <c r="L640" s="50"/>
      <c r="M640" s="53">
        <f t="shared" si="37"/>
        <v>0</v>
      </c>
      <c r="N640" s="21" t="e">
        <f>VLOOKUP(I640,'MÃ '!$A$2:$E$1048576,4,0)</f>
        <v>#N/A</v>
      </c>
      <c r="O640" s="21" t="e">
        <f>VLOOKUP(I640,'MÃ '!$A$2:$E$1048576,5,0)</f>
        <v>#N/A</v>
      </c>
      <c r="P640" s="21" t="str">
        <f t="shared" si="38"/>
        <v>TSG06</v>
      </c>
      <c r="Q640" s="21" t="e">
        <f>DAY(Table014[[#This Row],[NGÀY]])&amp;Table014[[#This Row],[TSG06]]&amp;Table014[[#This Row],[MÃ FAST]]</f>
        <v>#N/A</v>
      </c>
      <c r="R640" s="21" t="e">
        <f>COUNTIF($Q$7:Q640,Q640)&amp;Q640</f>
        <v>#N/A</v>
      </c>
      <c r="S640" s="44">
        <f>IFERROR(VLOOKUP(R640,Table1[[ct2]:[Số lượng]],13,0),0)</f>
        <v>0</v>
      </c>
      <c r="T640" s="45">
        <f>IFERROR(VLOOKUP(R640,Table1[[ct2]:[Giá]],14,0),Table014[[#This Row],[ĐƠN GIÁ]])</f>
        <v>0</v>
      </c>
      <c r="U640" s="45">
        <f t="shared" si="39"/>
        <v>0</v>
      </c>
      <c r="V640" s="32">
        <f t="shared" si="40"/>
        <v>0</v>
      </c>
      <c r="W640" s="45">
        <f>Table014[[#This Row],[THÀNH TIỀN FAST]]-Table014[[#This Row],[THÀNH TIỀN]]</f>
        <v>0</v>
      </c>
      <c r="X640" s="46" t="b">
        <f>Table014[[#This Row],[ĐG FAST]]=Table014[[#This Row],[ĐƠN GIÁ]]</f>
        <v>1</v>
      </c>
      <c r="Y640" s="47" t="b">
        <f>Table014[[#This Row],[THÀNH TIỀN FAST]]=Table014[[#This Row],[THÀNH TIỀN]]</f>
        <v>1</v>
      </c>
      <c r="Z640" s="48"/>
    </row>
    <row r="641" spans="1:26" x14ac:dyDescent="0.2">
      <c r="A641" s="50"/>
      <c r="B641" s="51"/>
      <c r="C641" s="50"/>
      <c r="D641" s="50"/>
      <c r="E641" s="50"/>
      <c r="F641" s="50"/>
      <c r="G641" s="50"/>
      <c r="H641" s="50"/>
      <c r="I641" s="50"/>
      <c r="J641" s="50"/>
      <c r="K641" s="52"/>
      <c r="L641" s="50"/>
      <c r="M641" s="53">
        <f t="shared" si="37"/>
        <v>0</v>
      </c>
      <c r="N641" s="21" t="e">
        <f>VLOOKUP(I641,'MÃ '!$A$2:$E$1048576,4,0)</f>
        <v>#N/A</v>
      </c>
      <c r="O641" s="21" t="e">
        <f>VLOOKUP(I641,'MÃ '!$A$2:$E$1048576,5,0)</f>
        <v>#N/A</v>
      </c>
      <c r="P641" s="21" t="str">
        <f t="shared" si="38"/>
        <v>TSG06</v>
      </c>
      <c r="Q641" s="21" t="e">
        <f>DAY(Table014[[#This Row],[NGÀY]])&amp;Table014[[#This Row],[TSG06]]&amp;Table014[[#This Row],[MÃ FAST]]</f>
        <v>#N/A</v>
      </c>
      <c r="R641" s="21" t="e">
        <f>COUNTIF($Q$7:Q641,Q641)&amp;Q641</f>
        <v>#N/A</v>
      </c>
      <c r="S641" s="44">
        <f>IFERROR(VLOOKUP(R641,Table1[[ct2]:[Số lượng]],13,0),0)</f>
        <v>0</v>
      </c>
      <c r="T641" s="45">
        <f>IFERROR(VLOOKUP(R641,Table1[[ct2]:[Giá]],14,0),Table014[[#This Row],[ĐƠN GIÁ]])</f>
        <v>0</v>
      </c>
      <c r="U641" s="45">
        <f t="shared" si="39"/>
        <v>0</v>
      </c>
      <c r="V641" s="32">
        <f t="shared" si="40"/>
        <v>0</v>
      </c>
      <c r="W641" s="45">
        <f>Table014[[#This Row],[THÀNH TIỀN FAST]]-Table014[[#This Row],[THÀNH TIỀN]]</f>
        <v>0</v>
      </c>
      <c r="X641" s="46" t="b">
        <f>Table014[[#This Row],[ĐG FAST]]=Table014[[#This Row],[ĐƠN GIÁ]]</f>
        <v>1</v>
      </c>
      <c r="Y641" s="47" t="b">
        <f>Table014[[#This Row],[THÀNH TIỀN FAST]]=Table014[[#This Row],[THÀNH TIỀN]]</f>
        <v>1</v>
      </c>
      <c r="Z641" s="48"/>
    </row>
    <row r="642" spans="1:26" x14ac:dyDescent="0.2">
      <c r="A642" s="50"/>
      <c r="B642" s="51"/>
      <c r="C642" s="50"/>
      <c r="D642" s="50"/>
      <c r="E642" s="50"/>
      <c r="F642" s="50"/>
      <c r="G642" s="50"/>
      <c r="H642" s="50"/>
      <c r="I642" s="50"/>
      <c r="J642" s="50"/>
      <c r="K642" s="52"/>
      <c r="L642" s="50"/>
      <c r="M642" s="53">
        <f t="shared" si="37"/>
        <v>0</v>
      </c>
      <c r="N642" s="21" t="e">
        <f>VLOOKUP(I642,'MÃ '!$A$2:$E$1048576,4,0)</f>
        <v>#N/A</v>
      </c>
      <c r="O642" s="21" t="e">
        <f>VLOOKUP(I642,'MÃ '!$A$2:$E$1048576,5,0)</f>
        <v>#N/A</v>
      </c>
      <c r="P642" s="21" t="str">
        <f t="shared" si="38"/>
        <v>TSG06</v>
      </c>
      <c r="Q642" s="21" t="e">
        <f>DAY(Table014[[#This Row],[NGÀY]])&amp;Table014[[#This Row],[TSG06]]&amp;Table014[[#This Row],[MÃ FAST]]</f>
        <v>#N/A</v>
      </c>
      <c r="R642" s="21" t="e">
        <f>COUNTIF($Q$7:Q642,Q642)&amp;Q642</f>
        <v>#N/A</v>
      </c>
      <c r="S642" s="44">
        <f>IFERROR(VLOOKUP(R642,Table1[[ct2]:[Số lượng]],13,0),0)</f>
        <v>0</v>
      </c>
      <c r="T642" s="45">
        <f>IFERROR(VLOOKUP(R642,Table1[[ct2]:[Giá]],14,0),Table014[[#This Row],[ĐƠN GIÁ]])</f>
        <v>0</v>
      </c>
      <c r="U642" s="45">
        <f t="shared" si="39"/>
        <v>0</v>
      </c>
      <c r="V642" s="32">
        <f t="shared" si="40"/>
        <v>0</v>
      </c>
      <c r="W642" s="45">
        <f>Table014[[#This Row],[THÀNH TIỀN FAST]]-Table014[[#This Row],[THÀNH TIỀN]]</f>
        <v>0</v>
      </c>
      <c r="X642" s="46" t="b">
        <f>Table014[[#This Row],[ĐG FAST]]=Table014[[#This Row],[ĐƠN GIÁ]]</f>
        <v>1</v>
      </c>
      <c r="Y642" s="47" t="b">
        <f>Table014[[#This Row],[THÀNH TIỀN FAST]]=Table014[[#This Row],[THÀNH TIỀN]]</f>
        <v>1</v>
      </c>
      <c r="Z642" s="48"/>
    </row>
    <row r="643" spans="1:26" x14ac:dyDescent="0.2">
      <c r="A643" s="50"/>
      <c r="B643" s="51"/>
      <c r="C643" s="50"/>
      <c r="D643" s="50"/>
      <c r="E643" s="50"/>
      <c r="F643" s="50"/>
      <c r="G643" s="50"/>
      <c r="H643" s="50"/>
      <c r="I643" s="50"/>
      <c r="J643" s="50"/>
      <c r="K643" s="52"/>
      <c r="L643" s="50"/>
      <c r="M643" s="53">
        <f t="shared" si="37"/>
        <v>0</v>
      </c>
      <c r="N643" s="21" t="e">
        <f>VLOOKUP(I643,'MÃ '!$A$2:$E$1048576,4,0)</f>
        <v>#N/A</v>
      </c>
      <c r="O643" s="21" t="e">
        <f>VLOOKUP(I643,'MÃ '!$A$2:$E$1048576,5,0)</f>
        <v>#N/A</v>
      </c>
      <c r="P643" s="21" t="str">
        <f t="shared" si="38"/>
        <v>TSG06</v>
      </c>
      <c r="Q643" s="21" t="e">
        <f>DAY(Table014[[#This Row],[NGÀY]])&amp;Table014[[#This Row],[TSG06]]&amp;Table014[[#This Row],[MÃ FAST]]</f>
        <v>#N/A</v>
      </c>
      <c r="R643" s="21" t="e">
        <f>COUNTIF($Q$7:Q643,Q643)&amp;Q643</f>
        <v>#N/A</v>
      </c>
      <c r="S643" s="44">
        <f>IFERROR(VLOOKUP(R643,Table1[[ct2]:[Số lượng]],13,0),0)</f>
        <v>0</v>
      </c>
      <c r="T643" s="45">
        <f>IFERROR(VLOOKUP(R643,Table1[[ct2]:[Giá]],14,0),Table014[[#This Row],[ĐƠN GIÁ]])</f>
        <v>0</v>
      </c>
      <c r="U643" s="45">
        <f t="shared" si="39"/>
        <v>0</v>
      </c>
      <c r="V643" s="32">
        <f t="shared" si="40"/>
        <v>0</v>
      </c>
      <c r="W643" s="45">
        <f>Table014[[#This Row],[THÀNH TIỀN FAST]]-Table014[[#This Row],[THÀNH TIỀN]]</f>
        <v>0</v>
      </c>
      <c r="X643" s="46" t="b">
        <f>Table014[[#This Row],[ĐG FAST]]=Table014[[#This Row],[ĐƠN GIÁ]]</f>
        <v>1</v>
      </c>
      <c r="Y643" s="47" t="b">
        <f>Table014[[#This Row],[THÀNH TIỀN FAST]]=Table014[[#This Row],[THÀNH TIỀN]]</f>
        <v>1</v>
      </c>
      <c r="Z643" s="48"/>
    </row>
    <row r="644" spans="1:26" x14ac:dyDescent="0.2">
      <c r="A644" s="50"/>
      <c r="B644" s="51"/>
      <c r="C644" s="50"/>
      <c r="D644" s="50"/>
      <c r="E644" s="50"/>
      <c r="F644" s="50"/>
      <c r="G644" s="50"/>
      <c r="H644" s="50"/>
      <c r="I644" s="50"/>
      <c r="J644" s="50"/>
      <c r="K644" s="52"/>
      <c r="L644" s="50"/>
      <c r="M644" s="53">
        <f t="shared" si="37"/>
        <v>0</v>
      </c>
      <c r="N644" s="21" t="e">
        <f>VLOOKUP(I644,'MÃ '!$A$2:$E$1048576,4,0)</f>
        <v>#N/A</v>
      </c>
      <c r="O644" s="21" t="e">
        <f>VLOOKUP(I644,'MÃ '!$A$2:$E$1048576,5,0)</f>
        <v>#N/A</v>
      </c>
      <c r="P644" s="21" t="str">
        <f t="shared" si="38"/>
        <v>TSG06</v>
      </c>
      <c r="Q644" s="21" t="e">
        <f>DAY(Table014[[#This Row],[NGÀY]])&amp;Table014[[#This Row],[TSG06]]&amp;Table014[[#This Row],[MÃ FAST]]</f>
        <v>#N/A</v>
      </c>
      <c r="R644" s="21" t="e">
        <f>COUNTIF($Q$7:Q644,Q644)&amp;Q644</f>
        <v>#N/A</v>
      </c>
      <c r="S644" s="44">
        <f>IFERROR(VLOOKUP(R644,Table1[[ct2]:[Số lượng]],13,0),0)</f>
        <v>0</v>
      </c>
      <c r="T644" s="45">
        <f>IFERROR(VLOOKUP(R644,Table1[[ct2]:[Giá]],14,0),Table014[[#This Row],[ĐƠN GIÁ]])</f>
        <v>0</v>
      </c>
      <c r="U644" s="45">
        <f t="shared" si="39"/>
        <v>0</v>
      </c>
      <c r="V644" s="32">
        <f t="shared" si="40"/>
        <v>0</v>
      </c>
      <c r="W644" s="45">
        <f>Table014[[#This Row],[THÀNH TIỀN FAST]]-Table014[[#This Row],[THÀNH TIỀN]]</f>
        <v>0</v>
      </c>
      <c r="X644" s="46" t="b">
        <f>Table014[[#This Row],[ĐG FAST]]=Table014[[#This Row],[ĐƠN GIÁ]]</f>
        <v>1</v>
      </c>
      <c r="Y644" s="47" t="b">
        <f>Table014[[#This Row],[THÀNH TIỀN FAST]]=Table014[[#This Row],[THÀNH TIỀN]]</f>
        <v>1</v>
      </c>
      <c r="Z644" s="48"/>
    </row>
    <row r="645" spans="1:26" x14ac:dyDescent="0.2">
      <c r="A645" s="50"/>
      <c r="B645" s="51"/>
      <c r="C645" s="50"/>
      <c r="D645" s="50"/>
      <c r="E645" s="50"/>
      <c r="F645" s="50"/>
      <c r="G645" s="50"/>
      <c r="H645" s="50"/>
      <c r="I645" s="50"/>
      <c r="J645" s="50"/>
      <c r="K645" s="52"/>
      <c r="L645" s="50"/>
      <c r="M645" s="53">
        <f t="shared" si="37"/>
        <v>0</v>
      </c>
      <c r="N645" s="21" t="e">
        <f>VLOOKUP(I645,'MÃ '!$A$2:$E$1048576,4,0)</f>
        <v>#N/A</v>
      </c>
      <c r="O645" s="21" t="e">
        <f>VLOOKUP(I645,'MÃ '!$A$2:$E$1048576,5,0)</f>
        <v>#N/A</v>
      </c>
      <c r="P645" s="21" t="str">
        <f t="shared" si="38"/>
        <v>TSG06</v>
      </c>
      <c r="Q645" s="21" t="e">
        <f>DAY(Table014[[#This Row],[NGÀY]])&amp;Table014[[#This Row],[TSG06]]&amp;Table014[[#This Row],[MÃ FAST]]</f>
        <v>#N/A</v>
      </c>
      <c r="R645" s="21" t="e">
        <f>COUNTIF($Q$7:Q645,Q645)&amp;Q645</f>
        <v>#N/A</v>
      </c>
      <c r="S645" s="44">
        <f>IFERROR(VLOOKUP(R645,Table1[[ct2]:[Số lượng]],13,0),0)</f>
        <v>0</v>
      </c>
      <c r="T645" s="45">
        <f>IFERROR(VLOOKUP(R645,Table1[[ct2]:[Giá]],14,0),Table014[[#This Row],[ĐƠN GIÁ]])</f>
        <v>0</v>
      </c>
      <c r="U645" s="45">
        <f t="shared" si="39"/>
        <v>0</v>
      </c>
      <c r="V645" s="32">
        <f t="shared" si="40"/>
        <v>0</v>
      </c>
      <c r="W645" s="45">
        <f>Table014[[#This Row],[THÀNH TIỀN FAST]]-Table014[[#This Row],[THÀNH TIỀN]]</f>
        <v>0</v>
      </c>
      <c r="X645" s="46" t="b">
        <f>Table014[[#This Row],[ĐG FAST]]=Table014[[#This Row],[ĐƠN GIÁ]]</f>
        <v>1</v>
      </c>
      <c r="Y645" s="47" t="b">
        <f>Table014[[#This Row],[THÀNH TIỀN FAST]]=Table014[[#This Row],[THÀNH TIỀN]]</f>
        <v>1</v>
      </c>
      <c r="Z645" s="48"/>
    </row>
    <row r="646" spans="1:26" x14ac:dyDescent="0.2">
      <c r="A646" s="50"/>
      <c r="B646" s="51"/>
      <c r="C646" s="50"/>
      <c r="D646" s="50"/>
      <c r="E646" s="50"/>
      <c r="F646" s="50"/>
      <c r="G646" s="50"/>
      <c r="H646" s="50"/>
      <c r="I646" s="50"/>
      <c r="J646" s="50"/>
      <c r="K646" s="52"/>
      <c r="L646" s="50"/>
      <c r="M646" s="53">
        <f t="shared" si="37"/>
        <v>0</v>
      </c>
      <c r="N646" s="21" t="e">
        <f>VLOOKUP(I646,'MÃ '!$A$2:$E$1048576,4,0)</f>
        <v>#N/A</v>
      </c>
      <c r="O646" s="21" t="e">
        <f>VLOOKUP(I646,'MÃ '!$A$2:$E$1048576,5,0)</f>
        <v>#N/A</v>
      </c>
      <c r="P646" s="21" t="str">
        <f t="shared" si="38"/>
        <v>TSG06</v>
      </c>
      <c r="Q646" s="21" t="e">
        <f>DAY(Table014[[#This Row],[NGÀY]])&amp;Table014[[#This Row],[TSG06]]&amp;Table014[[#This Row],[MÃ FAST]]</f>
        <v>#N/A</v>
      </c>
      <c r="R646" s="21" t="e">
        <f>COUNTIF($Q$7:Q646,Q646)&amp;Q646</f>
        <v>#N/A</v>
      </c>
      <c r="S646" s="44">
        <f>IFERROR(VLOOKUP(R646,Table1[[ct2]:[Số lượng]],13,0),0)</f>
        <v>0</v>
      </c>
      <c r="T646" s="45">
        <f>IFERROR(VLOOKUP(R646,Table1[[ct2]:[Giá]],14,0),Table014[[#This Row],[ĐƠN GIÁ]])</f>
        <v>0</v>
      </c>
      <c r="U646" s="45">
        <f t="shared" si="39"/>
        <v>0</v>
      </c>
      <c r="V646" s="32">
        <f t="shared" si="40"/>
        <v>0</v>
      </c>
      <c r="W646" s="45">
        <f>Table014[[#This Row],[THÀNH TIỀN FAST]]-Table014[[#This Row],[THÀNH TIỀN]]</f>
        <v>0</v>
      </c>
      <c r="X646" s="46" t="b">
        <f>Table014[[#This Row],[ĐG FAST]]=Table014[[#This Row],[ĐƠN GIÁ]]</f>
        <v>1</v>
      </c>
      <c r="Y646" s="47" t="b">
        <f>Table014[[#This Row],[THÀNH TIỀN FAST]]=Table014[[#This Row],[THÀNH TIỀN]]</f>
        <v>1</v>
      </c>
      <c r="Z646" s="48"/>
    </row>
    <row r="647" spans="1:26" x14ac:dyDescent="0.2">
      <c r="A647" s="50"/>
      <c r="B647" s="51"/>
      <c r="C647" s="50"/>
      <c r="D647" s="50"/>
      <c r="E647" s="50"/>
      <c r="F647" s="50"/>
      <c r="G647" s="50"/>
      <c r="H647" s="50"/>
      <c r="I647" s="50"/>
      <c r="J647" s="50"/>
      <c r="K647" s="52"/>
      <c r="L647" s="50"/>
      <c r="M647" s="53">
        <f t="shared" si="37"/>
        <v>0</v>
      </c>
      <c r="N647" s="21" t="e">
        <f>VLOOKUP(I647,'MÃ '!$A$2:$E$1048576,4,0)</f>
        <v>#N/A</v>
      </c>
      <c r="O647" s="21" t="e">
        <f>VLOOKUP(I647,'MÃ '!$A$2:$E$1048576,5,0)</f>
        <v>#N/A</v>
      </c>
      <c r="P647" s="21" t="str">
        <f t="shared" si="38"/>
        <v>TSG06</v>
      </c>
      <c r="Q647" s="21" t="e">
        <f>DAY(Table014[[#This Row],[NGÀY]])&amp;Table014[[#This Row],[TSG06]]&amp;Table014[[#This Row],[MÃ FAST]]</f>
        <v>#N/A</v>
      </c>
      <c r="R647" s="21" t="e">
        <f>COUNTIF($Q$7:Q647,Q647)&amp;Q647</f>
        <v>#N/A</v>
      </c>
      <c r="S647" s="44">
        <f>IFERROR(VLOOKUP(R647,Table1[[ct2]:[Số lượng]],13,0),0)</f>
        <v>0</v>
      </c>
      <c r="T647" s="45">
        <f>IFERROR(VLOOKUP(R647,Table1[[ct2]:[Giá]],14,0),Table014[[#This Row],[ĐƠN GIÁ]])</f>
        <v>0</v>
      </c>
      <c r="U647" s="45">
        <f t="shared" si="39"/>
        <v>0</v>
      </c>
      <c r="V647" s="32">
        <f t="shared" si="40"/>
        <v>0</v>
      </c>
      <c r="W647" s="45">
        <f>Table014[[#This Row],[THÀNH TIỀN FAST]]-Table014[[#This Row],[THÀNH TIỀN]]</f>
        <v>0</v>
      </c>
      <c r="X647" s="46" t="b">
        <f>Table014[[#This Row],[ĐG FAST]]=Table014[[#This Row],[ĐƠN GIÁ]]</f>
        <v>1</v>
      </c>
      <c r="Y647" s="47" t="b">
        <f>Table014[[#This Row],[THÀNH TIỀN FAST]]=Table014[[#This Row],[THÀNH TIỀN]]</f>
        <v>1</v>
      </c>
      <c r="Z647" s="48"/>
    </row>
    <row r="648" spans="1:26" x14ac:dyDescent="0.2">
      <c r="A648" s="50"/>
      <c r="B648" s="51"/>
      <c r="C648" s="50"/>
      <c r="D648" s="50"/>
      <c r="E648" s="50"/>
      <c r="F648" s="50"/>
      <c r="G648" s="50"/>
      <c r="H648" s="50"/>
      <c r="I648" s="50"/>
      <c r="J648" s="50"/>
      <c r="K648" s="52"/>
      <c r="L648" s="50"/>
      <c r="M648" s="53">
        <f t="shared" ref="M648:M711" si="41">K648*L648</f>
        <v>0</v>
      </c>
      <c r="N648" s="21" t="e">
        <f>VLOOKUP(I648,'MÃ '!$A$2:$E$1048576,4,0)</f>
        <v>#N/A</v>
      </c>
      <c r="O648" s="21" t="e">
        <f>VLOOKUP(I648,'MÃ '!$A$2:$E$1048576,5,0)</f>
        <v>#N/A</v>
      </c>
      <c r="P648" s="21" t="str">
        <f t="shared" ref="P648:P711" si="42">$P$6</f>
        <v>TSG06</v>
      </c>
      <c r="Q648" s="21" t="e">
        <f>DAY(Table014[[#This Row],[NGÀY]])&amp;Table014[[#This Row],[TSG06]]&amp;Table014[[#This Row],[MÃ FAST]]</f>
        <v>#N/A</v>
      </c>
      <c r="R648" s="21" t="e">
        <f>COUNTIF($Q$7:Q648,Q648)&amp;Q648</f>
        <v>#N/A</v>
      </c>
      <c r="S648" s="44">
        <f>IFERROR(VLOOKUP(R648,Table1[[ct2]:[Số lượng]],13,0),0)</f>
        <v>0</v>
      </c>
      <c r="T648" s="45">
        <f>IFERROR(VLOOKUP(R648,Table1[[ct2]:[Giá]],14,0),Table014[[#This Row],[ĐƠN GIÁ]])</f>
        <v>0</v>
      </c>
      <c r="U648" s="45">
        <f t="shared" ref="U648:U711" si="43">IFERROR((T648*S648),"0")</f>
        <v>0</v>
      </c>
      <c r="V648" s="32">
        <f t="shared" ref="V648:V711" si="44">S648-K648</f>
        <v>0</v>
      </c>
      <c r="W648" s="45">
        <f>Table014[[#This Row],[THÀNH TIỀN FAST]]-Table014[[#This Row],[THÀNH TIỀN]]</f>
        <v>0</v>
      </c>
      <c r="X648" s="46" t="b">
        <f>Table014[[#This Row],[ĐG FAST]]=Table014[[#This Row],[ĐƠN GIÁ]]</f>
        <v>1</v>
      </c>
      <c r="Y648" s="47" t="b">
        <f>Table014[[#This Row],[THÀNH TIỀN FAST]]=Table014[[#This Row],[THÀNH TIỀN]]</f>
        <v>1</v>
      </c>
      <c r="Z648" s="48"/>
    </row>
    <row r="649" spans="1:26" x14ac:dyDescent="0.2">
      <c r="A649" s="50"/>
      <c r="B649" s="51"/>
      <c r="C649" s="50"/>
      <c r="D649" s="50"/>
      <c r="E649" s="50"/>
      <c r="F649" s="50"/>
      <c r="G649" s="50"/>
      <c r="H649" s="50"/>
      <c r="I649" s="50"/>
      <c r="J649" s="50"/>
      <c r="K649" s="52"/>
      <c r="L649" s="50"/>
      <c r="M649" s="53">
        <f t="shared" si="41"/>
        <v>0</v>
      </c>
      <c r="N649" s="21" t="e">
        <f>VLOOKUP(I649,'MÃ '!$A$2:$E$1048576,4,0)</f>
        <v>#N/A</v>
      </c>
      <c r="O649" s="21" t="e">
        <f>VLOOKUP(I649,'MÃ '!$A$2:$E$1048576,5,0)</f>
        <v>#N/A</v>
      </c>
      <c r="P649" s="21" t="str">
        <f t="shared" si="42"/>
        <v>TSG06</v>
      </c>
      <c r="Q649" s="21" t="e">
        <f>DAY(Table014[[#This Row],[NGÀY]])&amp;Table014[[#This Row],[TSG06]]&amp;Table014[[#This Row],[MÃ FAST]]</f>
        <v>#N/A</v>
      </c>
      <c r="R649" s="21" t="e">
        <f>COUNTIF($Q$7:Q649,Q649)&amp;Q649</f>
        <v>#N/A</v>
      </c>
      <c r="S649" s="44">
        <f>IFERROR(VLOOKUP(R649,Table1[[ct2]:[Số lượng]],13,0),0)</f>
        <v>0</v>
      </c>
      <c r="T649" s="45">
        <f>IFERROR(VLOOKUP(R649,Table1[[ct2]:[Giá]],14,0),Table014[[#This Row],[ĐƠN GIÁ]])</f>
        <v>0</v>
      </c>
      <c r="U649" s="45">
        <f t="shared" si="43"/>
        <v>0</v>
      </c>
      <c r="V649" s="32">
        <f t="shared" si="44"/>
        <v>0</v>
      </c>
      <c r="W649" s="45">
        <f>Table014[[#This Row],[THÀNH TIỀN FAST]]-Table014[[#This Row],[THÀNH TIỀN]]</f>
        <v>0</v>
      </c>
      <c r="X649" s="46" t="b">
        <f>Table014[[#This Row],[ĐG FAST]]=Table014[[#This Row],[ĐƠN GIÁ]]</f>
        <v>1</v>
      </c>
      <c r="Y649" s="47" t="b">
        <f>Table014[[#This Row],[THÀNH TIỀN FAST]]=Table014[[#This Row],[THÀNH TIỀN]]</f>
        <v>1</v>
      </c>
      <c r="Z649" s="48"/>
    </row>
    <row r="650" spans="1:26" x14ac:dyDescent="0.2">
      <c r="A650" s="50"/>
      <c r="B650" s="51"/>
      <c r="C650" s="50"/>
      <c r="D650" s="50"/>
      <c r="E650" s="50"/>
      <c r="F650" s="50"/>
      <c r="G650" s="50"/>
      <c r="H650" s="50"/>
      <c r="I650" s="50"/>
      <c r="J650" s="50"/>
      <c r="K650" s="52"/>
      <c r="L650" s="50"/>
      <c r="M650" s="53">
        <f t="shared" si="41"/>
        <v>0</v>
      </c>
      <c r="N650" s="21" t="e">
        <f>VLOOKUP(I650,'MÃ '!$A$2:$E$1048576,4,0)</f>
        <v>#N/A</v>
      </c>
      <c r="O650" s="21" t="e">
        <f>VLOOKUP(I650,'MÃ '!$A$2:$E$1048576,5,0)</f>
        <v>#N/A</v>
      </c>
      <c r="P650" s="21" t="str">
        <f t="shared" si="42"/>
        <v>TSG06</v>
      </c>
      <c r="Q650" s="21" t="e">
        <f>DAY(Table014[[#This Row],[NGÀY]])&amp;Table014[[#This Row],[TSG06]]&amp;Table014[[#This Row],[MÃ FAST]]</f>
        <v>#N/A</v>
      </c>
      <c r="R650" s="21" t="e">
        <f>COUNTIF($Q$7:Q650,Q650)&amp;Q650</f>
        <v>#N/A</v>
      </c>
      <c r="S650" s="44">
        <f>IFERROR(VLOOKUP(R650,Table1[[ct2]:[Số lượng]],13,0),0)</f>
        <v>0</v>
      </c>
      <c r="T650" s="45">
        <f>IFERROR(VLOOKUP(R650,Table1[[ct2]:[Giá]],14,0),Table014[[#This Row],[ĐƠN GIÁ]])</f>
        <v>0</v>
      </c>
      <c r="U650" s="45">
        <f t="shared" si="43"/>
        <v>0</v>
      </c>
      <c r="V650" s="32">
        <f t="shared" si="44"/>
        <v>0</v>
      </c>
      <c r="W650" s="45">
        <f>Table014[[#This Row],[THÀNH TIỀN FAST]]-Table014[[#This Row],[THÀNH TIỀN]]</f>
        <v>0</v>
      </c>
      <c r="X650" s="46" t="b">
        <f>Table014[[#This Row],[ĐG FAST]]=Table014[[#This Row],[ĐƠN GIÁ]]</f>
        <v>1</v>
      </c>
      <c r="Y650" s="47" t="b">
        <f>Table014[[#This Row],[THÀNH TIỀN FAST]]=Table014[[#This Row],[THÀNH TIỀN]]</f>
        <v>1</v>
      </c>
      <c r="Z650" s="48"/>
    </row>
    <row r="651" spans="1:26" x14ac:dyDescent="0.2">
      <c r="A651" s="50"/>
      <c r="B651" s="51"/>
      <c r="C651" s="50"/>
      <c r="D651" s="50"/>
      <c r="E651" s="50"/>
      <c r="F651" s="50"/>
      <c r="G651" s="50"/>
      <c r="H651" s="50"/>
      <c r="I651" s="50"/>
      <c r="J651" s="50"/>
      <c r="K651" s="52"/>
      <c r="L651" s="50"/>
      <c r="M651" s="53">
        <f t="shared" si="41"/>
        <v>0</v>
      </c>
      <c r="N651" s="21" t="e">
        <f>VLOOKUP(I651,'MÃ '!$A$2:$E$1048576,4,0)</f>
        <v>#N/A</v>
      </c>
      <c r="O651" s="21" t="e">
        <f>VLOOKUP(I651,'MÃ '!$A$2:$E$1048576,5,0)</f>
        <v>#N/A</v>
      </c>
      <c r="P651" s="21" t="str">
        <f t="shared" si="42"/>
        <v>TSG06</v>
      </c>
      <c r="Q651" s="21" t="e">
        <f>DAY(Table014[[#This Row],[NGÀY]])&amp;Table014[[#This Row],[TSG06]]&amp;Table014[[#This Row],[MÃ FAST]]</f>
        <v>#N/A</v>
      </c>
      <c r="R651" s="21" t="e">
        <f>COUNTIF($Q$7:Q651,Q651)&amp;Q651</f>
        <v>#N/A</v>
      </c>
      <c r="S651" s="44">
        <f>IFERROR(VLOOKUP(R651,Table1[[ct2]:[Số lượng]],13,0),0)</f>
        <v>0</v>
      </c>
      <c r="T651" s="45">
        <f>IFERROR(VLOOKUP(R651,Table1[[ct2]:[Giá]],14,0),Table014[[#This Row],[ĐƠN GIÁ]])</f>
        <v>0</v>
      </c>
      <c r="U651" s="45">
        <f t="shared" si="43"/>
        <v>0</v>
      </c>
      <c r="V651" s="32">
        <f t="shared" si="44"/>
        <v>0</v>
      </c>
      <c r="W651" s="45">
        <f>Table014[[#This Row],[THÀNH TIỀN FAST]]-Table014[[#This Row],[THÀNH TIỀN]]</f>
        <v>0</v>
      </c>
      <c r="X651" s="46" t="b">
        <f>Table014[[#This Row],[ĐG FAST]]=Table014[[#This Row],[ĐƠN GIÁ]]</f>
        <v>1</v>
      </c>
      <c r="Y651" s="47" t="b">
        <f>Table014[[#This Row],[THÀNH TIỀN FAST]]=Table014[[#This Row],[THÀNH TIỀN]]</f>
        <v>1</v>
      </c>
      <c r="Z651" s="48"/>
    </row>
    <row r="652" spans="1:26" x14ac:dyDescent="0.2">
      <c r="A652" s="50"/>
      <c r="B652" s="51"/>
      <c r="C652" s="50"/>
      <c r="D652" s="50"/>
      <c r="E652" s="50"/>
      <c r="F652" s="50"/>
      <c r="G652" s="50"/>
      <c r="H652" s="50"/>
      <c r="I652" s="50"/>
      <c r="J652" s="50"/>
      <c r="K652" s="52"/>
      <c r="L652" s="50"/>
      <c r="M652" s="53">
        <f t="shared" si="41"/>
        <v>0</v>
      </c>
      <c r="N652" s="21" t="e">
        <f>VLOOKUP(I652,'MÃ '!$A$2:$E$1048576,4,0)</f>
        <v>#N/A</v>
      </c>
      <c r="O652" s="21" t="e">
        <f>VLOOKUP(I652,'MÃ '!$A$2:$E$1048576,5,0)</f>
        <v>#N/A</v>
      </c>
      <c r="P652" s="21" t="str">
        <f t="shared" si="42"/>
        <v>TSG06</v>
      </c>
      <c r="Q652" s="21" t="e">
        <f>DAY(Table014[[#This Row],[NGÀY]])&amp;Table014[[#This Row],[TSG06]]&amp;Table014[[#This Row],[MÃ FAST]]</f>
        <v>#N/A</v>
      </c>
      <c r="R652" s="21" t="e">
        <f>COUNTIF($Q$7:Q652,Q652)&amp;Q652</f>
        <v>#N/A</v>
      </c>
      <c r="S652" s="44">
        <f>IFERROR(VLOOKUP(R652,Table1[[ct2]:[Số lượng]],13,0),0)</f>
        <v>0</v>
      </c>
      <c r="T652" s="45">
        <f>IFERROR(VLOOKUP(R652,Table1[[ct2]:[Giá]],14,0),Table014[[#This Row],[ĐƠN GIÁ]])</f>
        <v>0</v>
      </c>
      <c r="U652" s="45">
        <f t="shared" si="43"/>
        <v>0</v>
      </c>
      <c r="V652" s="32">
        <f t="shared" si="44"/>
        <v>0</v>
      </c>
      <c r="W652" s="45">
        <f>Table014[[#This Row],[THÀNH TIỀN FAST]]-Table014[[#This Row],[THÀNH TIỀN]]</f>
        <v>0</v>
      </c>
      <c r="X652" s="46" t="b">
        <f>Table014[[#This Row],[ĐG FAST]]=Table014[[#This Row],[ĐƠN GIÁ]]</f>
        <v>1</v>
      </c>
      <c r="Y652" s="47" t="b">
        <f>Table014[[#This Row],[THÀNH TIỀN FAST]]=Table014[[#This Row],[THÀNH TIỀN]]</f>
        <v>1</v>
      </c>
      <c r="Z652" s="48"/>
    </row>
    <row r="653" spans="1:26" x14ac:dyDescent="0.2">
      <c r="A653" s="50"/>
      <c r="B653" s="51"/>
      <c r="C653" s="50"/>
      <c r="D653" s="50"/>
      <c r="E653" s="50"/>
      <c r="F653" s="50"/>
      <c r="G653" s="50"/>
      <c r="H653" s="50"/>
      <c r="I653" s="50"/>
      <c r="J653" s="50"/>
      <c r="K653" s="52"/>
      <c r="L653" s="50"/>
      <c r="M653" s="53">
        <f t="shared" si="41"/>
        <v>0</v>
      </c>
      <c r="N653" s="21" t="e">
        <f>VLOOKUP(I653,'MÃ '!$A$2:$E$1048576,4,0)</f>
        <v>#N/A</v>
      </c>
      <c r="O653" s="21" t="e">
        <f>VLOOKUP(I653,'MÃ '!$A$2:$E$1048576,5,0)</f>
        <v>#N/A</v>
      </c>
      <c r="P653" s="21" t="str">
        <f t="shared" si="42"/>
        <v>TSG06</v>
      </c>
      <c r="Q653" s="21" t="e">
        <f>DAY(Table014[[#This Row],[NGÀY]])&amp;Table014[[#This Row],[TSG06]]&amp;Table014[[#This Row],[MÃ FAST]]</f>
        <v>#N/A</v>
      </c>
      <c r="R653" s="21" t="e">
        <f>COUNTIF($Q$7:Q653,Q653)&amp;Q653</f>
        <v>#N/A</v>
      </c>
      <c r="S653" s="44">
        <f>IFERROR(VLOOKUP(R653,Table1[[ct2]:[Số lượng]],13,0),0)</f>
        <v>0</v>
      </c>
      <c r="T653" s="45">
        <f>IFERROR(VLOOKUP(R653,Table1[[ct2]:[Giá]],14,0),Table014[[#This Row],[ĐƠN GIÁ]])</f>
        <v>0</v>
      </c>
      <c r="U653" s="45">
        <f t="shared" si="43"/>
        <v>0</v>
      </c>
      <c r="V653" s="32">
        <f t="shared" si="44"/>
        <v>0</v>
      </c>
      <c r="W653" s="45">
        <f>Table014[[#This Row],[THÀNH TIỀN FAST]]-Table014[[#This Row],[THÀNH TIỀN]]</f>
        <v>0</v>
      </c>
      <c r="X653" s="46" t="b">
        <f>Table014[[#This Row],[ĐG FAST]]=Table014[[#This Row],[ĐƠN GIÁ]]</f>
        <v>1</v>
      </c>
      <c r="Y653" s="47" t="b">
        <f>Table014[[#This Row],[THÀNH TIỀN FAST]]=Table014[[#This Row],[THÀNH TIỀN]]</f>
        <v>1</v>
      </c>
      <c r="Z653" s="48"/>
    </row>
    <row r="654" spans="1:26" x14ac:dyDescent="0.2">
      <c r="A654" s="50"/>
      <c r="B654" s="51"/>
      <c r="C654" s="50"/>
      <c r="D654" s="50"/>
      <c r="E654" s="50"/>
      <c r="F654" s="50"/>
      <c r="G654" s="50"/>
      <c r="H654" s="50"/>
      <c r="I654" s="50"/>
      <c r="J654" s="50"/>
      <c r="K654" s="52"/>
      <c r="L654" s="50"/>
      <c r="M654" s="53">
        <f t="shared" si="41"/>
        <v>0</v>
      </c>
      <c r="N654" s="21" t="e">
        <f>VLOOKUP(I654,'MÃ '!$A$2:$E$1048576,4,0)</f>
        <v>#N/A</v>
      </c>
      <c r="O654" s="21" t="e">
        <f>VLOOKUP(I654,'MÃ '!$A$2:$E$1048576,5,0)</f>
        <v>#N/A</v>
      </c>
      <c r="P654" s="21" t="str">
        <f t="shared" si="42"/>
        <v>TSG06</v>
      </c>
      <c r="Q654" s="21" t="e">
        <f>DAY(Table014[[#This Row],[NGÀY]])&amp;Table014[[#This Row],[TSG06]]&amp;Table014[[#This Row],[MÃ FAST]]</f>
        <v>#N/A</v>
      </c>
      <c r="R654" s="21" t="e">
        <f>COUNTIF($Q$7:Q654,Q654)&amp;Q654</f>
        <v>#N/A</v>
      </c>
      <c r="S654" s="44">
        <f>IFERROR(VLOOKUP(R654,Table1[[ct2]:[Số lượng]],13,0),0)</f>
        <v>0</v>
      </c>
      <c r="T654" s="45">
        <f>IFERROR(VLOOKUP(R654,Table1[[ct2]:[Giá]],14,0),Table014[[#This Row],[ĐƠN GIÁ]])</f>
        <v>0</v>
      </c>
      <c r="U654" s="45">
        <f t="shared" si="43"/>
        <v>0</v>
      </c>
      <c r="V654" s="32">
        <f t="shared" si="44"/>
        <v>0</v>
      </c>
      <c r="W654" s="45">
        <f>Table014[[#This Row],[THÀNH TIỀN FAST]]-Table014[[#This Row],[THÀNH TIỀN]]</f>
        <v>0</v>
      </c>
      <c r="X654" s="46" t="b">
        <f>Table014[[#This Row],[ĐG FAST]]=Table014[[#This Row],[ĐƠN GIÁ]]</f>
        <v>1</v>
      </c>
      <c r="Y654" s="47" t="b">
        <f>Table014[[#This Row],[THÀNH TIỀN FAST]]=Table014[[#This Row],[THÀNH TIỀN]]</f>
        <v>1</v>
      </c>
      <c r="Z654" s="48"/>
    </row>
    <row r="655" spans="1:26" x14ac:dyDescent="0.2">
      <c r="A655" s="50"/>
      <c r="B655" s="51"/>
      <c r="C655" s="50"/>
      <c r="D655" s="50"/>
      <c r="E655" s="50"/>
      <c r="F655" s="50"/>
      <c r="G655" s="50"/>
      <c r="H655" s="50"/>
      <c r="I655" s="50"/>
      <c r="J655" s="50"/>
      <c r="K655" s="52"/>
      <c r="L655" s="50"/>
      <c r="M655" s="53">
        <f t="shared" si="41"/>
        <v>0</v>
      </c>
      <c r="N655" s="21" t="e">
        <f>VLOOKUP(I655,'MÃ '!$A$2:$E$1048576,4,0)</f>
        <v>#N/A</v>
      </c>
      <c r="O655" s="21" t="e">
        <f>VLOOKUP(I655,'MÃ '!$A$2:$E$1048576,5,0)</f>
        <v>#N/A</v>
      </c>
      <c r="P655" s="21" t="str">
        <f t="shared" si="42"/>
        <v>TSG06</v>
      </c>
      <c r="Q655" s="21" t="e">
        <f>DAY(Table014[[#This Row],[NGÀY]])&amp;Table014[[#This Row],[TSG06]]&amp;Table014[[#This Row],[MÃ FAST]]</f>
        <v>#N/A</v>
      </c>
      <c r="R655" s="21" t="e">
        <f>COUNTIF($Q$7:Q655,Q655)&amp;Q655</f>
        <v>#N/A</v>
      </c>
      <c r="S655" s="44">
        <f>IFERROR(VLOOKUP(R655,Table1[[ct2]:[Số lượng]],13,0),0)</f>
        <v>0</v>
      </c>
      <c r="T655" s="45">
        <f>IFERROR(VLOOKUP(R655,Table1[[ct2]:[Giá]],14,0),Table014[[#This Row],[ĐƠN GIÁ]])</f>
        <v>0</v>
      </c>
      <c r="U655" s="45">
        <f t="shared" si="43"/>
        <v>0</v>
      </c>
      <c r="V655" s="32">
        <f t="shared" si="44"/>
        <v>0</v>
      </c>
      <c r="W655" s="45">
        <f>Table014[[#This Row],[THÀNH TIỀN FAST]]-Table014[[#This Row],[THÀNH TIỀN]]</f>
        <v>0</v>
      </c>
      <c r="X655" s="46" t="b">
        <f>Table014[[#This Row],[ĐG FAST]]=Table014[[#This Row],[ĐƠN GIÁ]]</f>
        <v>1</v>
      </c>
      <c r="Y655" s="47" t="b">
        <f>Table014[[#This Row],[THÀNH TIỀN FAST]]=Table014[[#This Row],[THÀNH TIỀN]]</f>
        <v>1</v>
      </c>
      <c r="Z655" s="48"/>
    </row>
    <row r="656" spans="1:26" x14ac:dyDescent="0.2">
      <c r="A656" s="50"/>
      <c r="B656" s="51"/>
      <c r="C656" s="50"/>
      <c r="D656" s="50"/>
      <c r="E656" s="50"/>
      <c r="F656" s="50"/>
      <c r="G656" s="50"/>
      <c r="H656" s="50"/>
      <c r="I656" s="50"/>
      <c r="J656" s="50"/>
      <c r="K656" s="52"/>
      <c r="L656" s="50"/>
      <c r="M656" s="53">
        <f t="shared" si="41"/>
        <v>0</v>
      </c>
      <c r="N656" s="21" t="e">
        <f>VLOOKUP(I656,'MÃ '!$A$2:$E$1048576,4,0)</f>
        <v>#N/A</v>
      </c>
      <c r="O656" s="21" t="e">
        <f>VLOOKUP(I656,'MÃ '!$A$2:$E$1048576,5,0)</f>
        <v>#N/A</v>
      </c>
      <c r="P656" s="21" t="str">
        <f t="shared" si="42"/>
        <v>TSG06</v>
      </c>
      <c r="Q656" s="21" t="e">
        <f>DAY(Table014[[#This Row],[NGÀY]])&amp;Table014[[#This Row],[TSG06]]&amp;Table014[[#This Row],[MÃ FAST]]</f>
        <v>#N/A</v>
      </c>
      <c r="R656" s="21" t="e">
        <f>COUNTIF($Q$7:Q656,Q656)&amp;Q656</f>
        <v>#N/A</v>
      </c>
      <c r="S656" s="44">
        <f>IFERROR(VLOOKUP(R656,Table1[[ct2]:[Số lượng]],13,0),0)</f>
        <v>0</v>
      </c>
      <c r="T656" s="45">
        <f>IFERROR(VLOOKUP(R656,Table1[[ct2]:[Giá]],14,0),Table014[[#This Row],[ĐƠN GIÁ]])</f>
        <v>0</v>
      </c>
      <c r="U656" s="45">
        <f t="shared" si="43"/>
        <v>0</v>
      </c>
      <c r="V656" s="32">
        <f t="shared" si="44"/>
        <v>0</v>
      </c>
      <c r="W656" s="45">
        <f>Table014[[#This Row],[THÀNH TIỀN FAST]]-Table014[[#This Row],[THÀNH TIỀN]]</f>
        <v>0</v>
      </c>
      <c r="X656" s="46" t="b">
        <f>Table014[[#This Row],[ĐG FAST]]=Table014[[#This Row],[ĐƠN GIÁ]]</f>
        <v>1</v>
      </c>
      <c r="Y656" s="47" t="b">
        <f>Table014[[#This Row],[THÀNH TIỀN FAST]]=Table014[[#This Row],[THÀNH TIỀN]]</f>
        <v>1</v>
      </c>
      <c r="Z656" s="48"/>
    </row>
    <row r="657" spans="1:26" x14ac:dyDescent="0.2">
      <c r="A657" s="50"/>
      <c r="B657" s="51"/>
      <c r="C657" s="50"/>
      <c r="D657" s="50"/>
      <c r="E657" s="50"/>
      <c r="F657" s="50"/>
      <c r="G657" s="50"/>
      <c r="H657" s="50"/>
      <c r="I657" s="50"/>
      <c r="J657" s="50"/>
      <c r="K657" s="52"/>
      <c r="L657" s="50"/>
      <c r="M657" s="53">
        <f t="shared" si="41"/>
        <v>0</v>
      </c>
      <c r="N657" s="21" t="e">
        <f>VLOOKUP(I657,'MÃ '!$A$2:$E$1048576,4,0)</f>
        <v>#N/A</v>
      </c>
      <c r="O657" s="21" t="e">
        <f>VLOOKUP(I657,'MÃ '!$A$2:$E$1048576,5,0)</f>
        <v>#N/A</v>
      </c>
      <c r="P657" s="21" t="str">
        <f t="shared" si="42"/>
        <v>TSG06</v>
      </c>
      <c r="Q657" s="21" t="e">
        <f>DAY(Table014[[#This Row],[NGÀY]])&amp;Table014[[#This Row],[TSG06]]&amp;Table014[[#This Row],[MÃ FAST]]</f>
        <v>#N/A</v>
      </c>
      <c r="R657" s="21" t="e">
        <f>COUNTIF($Q$7:Q657,Q657)&amp;Q657</f>
        <v>#N/A</v>
      </c>
      <c r="S657" s="44">
        <f>IFERROR(VLOOKUP(R657,Table1[[ct2]:[Số lượng]],13,0),0)</f>
        <v>0</v>
      </c>
      <c r="T657" s="45">
        <f>IFERROR(VLOOKUP(R657,Table1[[ct2]:[Giá]],14,0),Table014[[#This Row],[ĐƠN GIÁ]])</f>
        <v>0</v>
      </c>
      <c r="U657" s="45">
        <f t="shared" si="43"/>
        <v>0</v>
      </c>
      <c r="V657" s="32">
        <f t="shared" si="44"/>
        <v>0</v>
      </c>
      <c r="W657" s="45">
        <f>Table014[[#This Row],[THÀNH TIỀN FAST]]-Table014[[#This Row],[THÀNH TIỀN]]</f>
        <v>0</v>
      </c>
      <c r="X657" s="46" t="b">
        <f>Table014[[#This Row],[ĐG FAST]]=Table014[[#This Row],[ĐƠN GIÁ]]</f>
        <v>1</v>
      </c>
      <c r="Y657" s="47" t="b">
        <f>Table014[[#This Row],[THÀNH TIỀN FAST]]=Table014[[#This Row],[THÀNH TIỀN]]</f>
        <v>1</v>
      </c>
      <c r="Z657" s="48"/>
    </row>
    <row r="658" spans="1:26" x14ac:dyDescent="0.2">
      <c r="A658" s="50"/>
      <c r="B658" s="51"/>
      <c r="C658" s="50"/>
      <c r="D658" s="50"/>
      <c r="E658" s="50"/>
      <c r="F658" s="50"/>
      <c r="G658" s="50"/>
      <c r="H658" s="50"/>
      <c r="I658" s="50"/>
      <c r="J658" s="50"/>
      <c r="K658" s="52"/>
      <c r="L658" s="50"/>
      <c r="M658" s="53">
        <f t="shared" si="41"/>
        <v>0</v>
      </c>
      <c r="N658" s="21" t="e">
        <f>VLOOKUP(I658,'MÃ '!$A$2:$E$1048576,4,0)</f>
        <v>#N/A</v>
      </c>
      <c r="O658" s="21" t="e">
        <f>VLOOKUP(I658,'MÃ '!$A$2:$E$1048576,5,0)</f>
        <v>#N/A</v>
      </c>
      <c r="P658" s="21" t="str">
        <f t="shared" si="42"/>
        <v>TSG06</v>
      </c>
      <c r="Q658" s="21" t="e">
        <f>DAY(Table014[[#This Row],[NGÀY]])&amp;Table014[[#This Row],[TSG06]]&amp;Table014[[#This Row],[MÃ FAST]]</f>
        <v>#N/A</v>
      </c>
      <c r="R658" s="21" t="e">
        <f>COUNTIF($Q$7:Q658,Q658)&amp;Q658</f>
        <v>#N/A</v>
      </c>
      <c r="S658" s="44">
        <f>IFERROR(VLOOKUP(R658,Table1[[ct2]:[Số lượng]],13,0),0)</f>
        <v>0</v>
      </c>
      <c r="T658" s="45">
        <f>IFERROR(VLOOKUP(R658,Table1[[ct2]:[Giá]],14,0),Table014[[#This Row],[ĐƠN GIÁ]])</f>
        <v>0</v>
      </c>
      <c r="U658" s="45">
        <f t="shared" si="43"/>
        <v>0</v>
      </c>
      <c r="V658" s="32">
        <f t="shared" si="44"/>
        <v>0</v>
      </c>
      <c r="W658" s="45">
        <f>Table014[[#This Row],[THÀNH TIỀN FAST]]-Table014[[#This Row],[THÀNH TIỀN]]</f>
        <v>0</v>
      </c>
      <c r="X658" s="46" t="b">
        <f>Table014[[#This Row],[ĐG FAST]]=Table014[[#This Row],[ĐƠN GIÁ]]</f>
        <v>1</v>
      </c>
      <c r="Y658" s="47" t="b">
        <f>Table014[[#This Row],[THÀNH TIỀN FAST]]=Table014[[#This Row],[THÀNH TIỀN]]</f>
        <v>1</v>
      </c>
      <c r="Z658" s="48"/>
    </row>
    <row r="659" spans="1:26" x14ac:dyDescent="0.2">
      <c r="A659" s="50"/>
      <c r="B659" s="51"/>
      <c r="C659" s="50"/>
      <c r="D659" s="50"/>
      <c r="E659" s="50"/>
      <c r="F659" s="50"/>
      <c r="G659" s="50"/>
      <c r="H659" s="50"/>
      <c r="I659" s="50"/>
      <c r="J659" s="50"/>
      <c r="K659" s="52"/>
      <c r="L659" s="50"/>
      <c r="M659" s="53">
        <f t="shared" si="41"/>
        <v>0</v>
      </c>
      <c r="N659" s="21" t="e">
        <f>VLOOKUP(I659,'MÃ '!$A$2:$E$1048576,4,0)</f>
        <v>#N/A</v>
      </c>
      <c r="O659" s="21" t="e">
        <f>VLOOKUP(I659,'MÃ '!$A$2:$E$1048576,5,0)</f>
        <v>#N/A</v>
      </c>
      <c r="P659" s="21" t="str">
        <f t="shared" si="42"/>
        <v>TSG06</v>
      </c>
      <c r="Q659" s="21" t="e">
        <f>DAY(Table014[[#This Row],[NGÀY]])&amp;Table014[[#This Row],[TSG06]]&amp;Table014[[#This Row],[MÃ FAST]]</f>
        <v>#N/A</v>
      </c>
      <c r="R659" s="21" t="e">
        <f>COUNTIF($Q$7:Q659,Q659)&amp;Q659</f>
        <v>#N/A</v>
      </c>
      <c r="S659" s="44">
        <f>IFERROR(VLOOKUP(R659,Table1[[ct2]:[Số lượng]],13,0),0)</f>
        <v>0</v>
      </c>
      <c r="T659" s="45">
        <f>IFERROR(VLOOKUP(R659,Table1[[ct2]:[Giá]],14,0),Table014[[#This Row],[ĐƠN GIÁ]])</f>
        <v>0</v>
      </c>
      <c r="U659" s="45">
        <f t="shared" si="43"/>
        <v>0</v>
      </c>
      <c r="V659" s="32">
        <f t="shared" si="44"/>
        <v>0</v>
      </c>
      <c r="W659" s="45">
        <f>Table014[[#This Row],[THÀNH TIỀN FAST]]-Table014[[#This Row],[THÀNH TIỀN]]</f>
        <v>0</v>
      </c>
      <c r="X659" s="46" t="b">
        <f>Table014[[#This Row],[ĐG FAST]]=Table014[[#This Row],[ĐƠN GIÁ]]</f>
        <v>1</v>
      </c>
      <c r="Y659" s="47" t="b">
        <f>Table014[[#This Row],[THÀNH TIỀN FAST]]=Table014[[#This Row],[THÀNH TIỀN]]</f>
        <v>1</v>
      </c>
      <c r="Z659" s="48"/>
    </row>
    <row r="660" spans="1:26" x14ac:dyDescent="0.2">
      <c r="A660" s="50"/>
      <c r="B660" s="51"/>
      <c r="C660" s="50"/>
      <c r="D660" s="50"/>
      <c r="E660" s="50"/>
      <c r="F660" s="50"/>
      <c r="G660" s="50"/>
      <c r="H660" s="50"/>
      <c r="I660" s="50"/>
      <c r="J660" s="50"/>
      <c r="K660" s="52"/>
      <c r="L660" s="50"/>
      <c r="M660" s="53">
        <f t="shared" si="41"/>
        <v>0</v>
      </c>
      <c r="N660" s="21" t="e">
        <f>VLOOKUP(I660,'MÃ '!$A$2:$E$1048576,4,0)</f>
        <v>#N/A</v>
      </c>
      <c r="O660" s="21" t="e">
        <f>VLOOKUP(I660,'MÃ '!$A$2:$E$1048576,5,0)</f>
        <v>#N/A</v>
      </c>
      <c r="P660" s="21" t="str">
        <f t="shared" si="42"/>
        <v>TSG06</v>
      </c>
      <c r="Q660" s="21" t="e">
        <f>DAY(Table014[[#This Row],[NGÀY]])&amp;Table014[[#This Row],[TSG06]]&amp;Table014[[#This Row],[MÃ FAST]]</f>
        <v>#N/A</v>
      </c>
      <c r="R660" s="21" t="e">
        <f>COUNTIF($Q$7:Q660,Q660)&amp;Q660</f>
        <v>#N/A</v>
      </c>
      <c r="S660" s="44">
        <f>IFERROR(VLOOKUP(R660,Table1[[ct2]:[Số lượng]],13,0),0)</f>
        <v>0</v>
      </c>
      <c r="T660" s="45">
        <f>IFERROR(VLOOKUP(R660,Table1[[ct2]:[Giá]],14,0),Table014[[#This Row],[ĐƠN GIÁ]])</f>
        <v>0</v>
      </c>
      <c r="U660" s="45">
        <f t="shared" si="43"/>
        <v>0</v>
      </c>
      <c r="V660" s="32">
        <f t="shared" si="44"/>
        <v>0</v>
      </c>
      <c r="W660" s="45">
        <f>Table014[[#This Row],[THÀNH TIỀN FAST]]-Table014[[#This Row],[THÀNH TIỀN]]</f>
        <v>0</v>
      </c>
      <c r="X660" s="46" t="b">
        <f>Table014[[#This Row],[ĐG FAST]]=Table014[[#This Row],[ĐƠN GIÁ]]</f>
        <v>1</v>
      </c>
      <c r="Y660" s="47" t="b">
        <f>Table014[[#This Row],[THÀNH TIỀN FAST]]=Table014[[#This Row],[THÀNH TIỀN]]</f>
        <v>1</v>
      </c>
      <c r="Z660" s="48"/>
    </row>
    <row r="661" spans="1:26" x14ac:dyDescent="0.2">
      <c r="A661" s="50"/>
      <c r="B661" s="51"/>
      <c r="C661" s="50"/>
      <c r="D661" s="50"/>
      <c r="E661" s="50"/>
      <c r="F661" s="50"/>
      <c r="G661" s="50"/>
      <c r="H661" s="50"/>
      <c r="I661" s="50"/>
      <c r="J661" s="50"/>
      <c r="K661" s="52"/>
      <c r="L661" s="50"/>
      <c r="M661" s="53">
        <f t="shared" si="41"/>
        <v>0</v>
      </c>
      <c r="N661" s="21" t="e">
        <f>VLOOKUP(I661,'MÃ '!$A$2:$E$1048576,4,0)</f>
        <v>#N/A</v>
      </c>
      <c r="O661" s="21" t="e">
        <f>VLOOKUP(I661,'MÃ '!$A$2:$E$1048576,5,0)</f>
        <v>#N/A</v>
      </c>
      <c r="P661" s="21" t="str">
        <f t="shared" si="42"/>
        <v>TSG06</v>
      </c>
      <c r="Q661" s="21" t="e">
        <f>DAY(Table014[[#This Row],[NGÀY]])&amp;Table014[[#This Row],[TSG06]]&amp;Table014[[#This Row],[MÃ FAST]]</f>
        <v>#N/A</v>
      </c>
      <c r="R661" s="21" t="e">
        <f>COUNTIF($Q$7:Q661,Q661)&amp;Q661</f>
        <v>#N/A</v>
      </c>
      <c r="S661" s="44">
        <f>IFERROR(VLOOKUP(R661,Table1[[ct2]:[Số lượng]],13,0),0)</f>
        <v>0</v>
      </c>
      <c r="T661" s="45">
        <f>IFERROR(VLOOKUP(R661,Table1[[ct2]:[Giá]],14,0),Table014[[#This Row],[ĐƠN GIÁ]])</f>
        <v>0</v>
      </c>
      <c r="U661" s="45">
        <f t="shared" si="43"/>
        <v>0</v>
      </c>
      <c r="V661" s="32">
        <f t="shared" si="44"/>
        <v>0</v>
      </c>
      <c r="W661" s="45">
        <f>Table014[[#This Row],[THÀNH TIỀN FAST]]-Table014[[#This Row],[THÀNH TIỀN]]</f>
        <v>0</v>
      </c>
      <c r="X661" s="46" t="b">
        <f>Table014[[#This Row],[ĐG FAST]]=Table014[[#This Row],[ĐƠN GIÁ]]</f>
        <v>1</v>
      </c>
      <c r="Y661" s="47" t="b">
        <f>Table014[[#This Row],[THÀNH TIỀN FAST]]=Table014[[#This Row],[THÀNH TIỀN]]</f>
        <v>1</v>
      </c>
      <c r="Z661" s="48"/>
    </row>
    <row r="662" spans="1:26" x14ac:dyDescent="0.2">
      <c r="A662" s="50"/>
      <c r="B662" s="51"/>
      <c r="C662" s="50"/>
      <c r="D662" s="50"/>
      <c r="E662" s="50"/>
      <c r="F662" s="50"/>
      <c r="G662" s="50"/>
      <c r="H662" s="50"/>
      <c r="I662" s="50"/>
      <c r="J662" s="50"/>
      <c r="K662" s="52"/>
      <c r="L662" s="50"/>
      <c r="M662" s="53">
        <f t="shared" si="41"/>
        <v>0</v>
      </c>
      <c r="N662" s="21" t="e">
        <f>VLOOKUP(I662,'MÃ '!$A$2:$E$1048576,4,0)</f>
        <v>#N/A</v>
      </c>
      <c r="O662" s="21" t="e">
        <f>VLOOKUP(I662,'MÃ '!$A$2:$E$1048576,5,0)</f>
        <v>#N/A</v>
      </c>
      <c r="P662" s="21" t="str">
        <f t="shared" si="42"/>
        <v>TSG06</v>
      </c>
      <c r="Q662" s="21" t="e">
        <f>DAY(Table014[[#This Row],[NGÀY]])&amp;Table014[[#This Row],[TSG06]]&amp;Table014[[#This Row],[MÃ FAST]]</f>
        <v>#N/A</v>
      </c>
      <c r="R662" s="21" t="e">
        <f>COUNTIF($Q$7:Q662,Q662)&amp;Q662</f>
        <v>#N/A</v>
      </c>
      <c r="S662" s="44">
        <f>IFERROR(VLOOKUP(R662,Table1[[ct2]:[Số lượng]],13,0),0)</f>
        <v>0</v>
      </c>
      <c r="T662" s="45">
        <f>IFERROR(VLOOKUP(R662,Table1[[ct2]:[Giá]],14,0),Table014[[#This Row],[ĐƠN GIÁ]])</f>
        <v>0</v>
      </c>
      <c r="U662" s="45">
        <f t="shared" si="43"/>
        <v>0</v>
      </c>
      <c r="V662" s="32">
        <f t="shared" si="44"/>
        <v>0</v>
      </c>
      <c r="W662" s="45">
        <f>Table014[[#This Row],[THÀNH TIỀN FAST]]-Table014[[#This Row],[THÀNH TIỀN]]</f>
        <v>0</v>
      </c>
      <c r="X662" s="46" t="b">
        <f>Table014[[#This Row],[ĐG FAST]]=Table014[[#This Row],[ĐƠN GIÁ]]</f>
        <v>1</v>
      </c>
      <c r="Y662" s="47" t="b">
        <f>Table014[[#This Row],[THÀNH TIỀN FAST]]=Table014[[#This Row],[THÀNH TIỀN]]</f>
        <v>1</v>
      </c>
      <c r="Z662" s="48"/>
    </row>
    <row r="663" spans="1:26" x14ac:dyDescent="0.2">
      <c r="A663" s="50"/>
      <c r="B663" s="51"/>
      <c r="C663" s="50"/>
      <c r="D663" s="50"/>
      <c r="E663" s="50"/>
      <c r="F663" s="50"/>
      <c r="G663" s="50"/>
      <c r="H663" s="50"/>
      <c r="I663" s="50"/>
      <c r="J663" s="50"/>
      <c r="K663" s="52"/>
      <c r="L663" s="50"/>
      <c r="M663" s="53">
        <f t="shared" si="41"/>
        <v>0</v>
      </c>
      <c r="N663" s="21" t="e">
        <f>VLOOKUP(I663,'MÃ '!$A$2:$E$1048576,4,0)</f>
        <v>#N/A</v>
      </c>
      <c r="O663" s="21" t="e">
        <f>VLOOKUP(I663,'MÃ '!$A$2:$E$1048576,5,0)</f>
        <v>#N/A</v>
      </c>
      <c r="P663" s="21" t="str">
        <f t="shared" si="42"/>
        <v>TSG06</v>
      </c>
      <c r="Q663" s="21" t="e">
        <f>DAY(Table014[[#This Row],[NGÀY]])&amp;Table014[[#This Row],[TSG06]]&amp;Table014[[#This Row],[MÃ FAST]]</f>
        <v>#N/A</v>
      </c>
      <c r="R663" s="21" t="e">
        <f>COUNTIF($Q$7:Q663,Q663)&amp;Q663</f>
        <v>#N/A</v>
      </c>
      <c r="S663" s="44">
        <f>IFERROR(VLOOKUP(R663,Table1[[ct2]:[Số lượng]],13,0),0)</f>
        <v>0</v>
      </c>
      <c r="T663" s="45">
        <f>IFERROR(VLOOKUP(R663,Table1[[ct2]:[Giá]],14,0),Table014[[#This Row],[ĐƠN GIÁ]])</f>
        <v>0</v>
      </c>
      <c r="U663" s="45">
        <f t="shared" si="43"/>
        <v>0</v>
      </c>
      <c r="V663" s="32">
        <f t="shared" si="44"/>
        <v>0</v>
      </c>
      <c r="W663" s="45">
        <f>Table014[[#This Row],[THÀNH TIỀN FAST]]-Table014[[#This Row],[THÀNH TIỀN]]</f>
        <v>0</v>
      </c>
      <c r="X663" s="46" t="b">
        <f>Table014[[#This Row],[ĐG FAST]]=Table014[[#This Row],[ĐƠN GIÁ]]</f>
        <v>1</v>
      </c>
      <c r="Y663" s="47" t="b">
        <f>Table014[[#This Row],[THÀNH TIỀN FAST]]=Table014[[#This Row],[THÀNH TIỀN]]</f>
        <v>1</v>
      </c>
      <c r="Z663" s="48"/>
    </row>
    <row r="664" spans="1:26" x14ac:dyDescent="0.2">
      <c r="A664" s="50"/>
      <c r="B664" s="51"/>
      <c r="C664" s="50"/>
      <c r="D664" s="50"/>
      <c r="E664" s="50"/>
      <c r="F664" s="50"/>
      <c r="G664" s="50"/>
      <c r="H664" s="50"/>
      <c r="I664" s="50"/>
      <c r="J664" s="50"/>
      <c r="K664" s="52"/>
      <c r="L664" s="50"/>
      <c r="M664" s="53">
        <f t="shared" si="41"/>
        <v>0</v>
      </c>
      <c r="N664" s="21" t="e">
        <f>VLOOKUP(I664,'MÃ '!$A$2:$E$1048576,4,0)</f>
        <v>#N/A</v>
      </c>
      <c r="O664" s="21" t="e">
        <f>VLOOKUP(I664,'MÃ '!$A$2:$E$1048576,5,0)</f>
        <v>#N/A</v>
      </c>
      <c r="P664" s="21" t="str">
        <f t="shared" si="42"/>
        <v>TSG06</v>
      </c>
      <c r="Q664" s="21" t="e">
        <f>DAY(Table014[[#This Row],[NGÀY]])&amp;Table014[[#This Row],[TSG06]]&amp;Table014[[#This Row],[MÃ FAST]]</f>
        <v>#N/A</v>
      </c>
      <c r="R664" s="21" t="e">
        <f>COUNTIF($Q$7:Q664,Q664)&amp;Q664</f>
        <v>#N/A</v>
      </c>
      <c r="S664" s="44">
        <f>IFERROR(VLOOKUP(R664,Table1[[ct2]:[Số lượng]],13,0),0)</f>
        <v>0</v>
      </c>
      <c r="T664" s="45">
        <f>IFERROR(VLOOKUP(R664,Table1[[ct2]:[Giá]],14,0),Table014[[#This Row],[ĐƠN GIÁ]])</f>
        <v>0</v>
      </c>
      <c r="U664" s="45">
        <f t="shared" si="43"/>
        <v>0</v>
      </c>
      <c r="V664" s="32">
        <f t="shared" si="44"/>
        <v>0</v>
      </c>
      <c r="W664" s="45">
        <f>Table014[[#This Row],[THÀNH TIỀN FAST]]-Table014[[#This Row],[THÀNH TIỀN]]</f>
        <v>0</v>
      </c>
      <c r="X664" s="46" t="b">
        <f>Table014[[#This Row],[ĐG FAST]]=Table014[[#This Row],[ĐƠN GIÁ]]</f>
        <v>1</v>
      </c>
      <c r="Y664" s="47" t="b">
        <f>Table014[[#This Row],[THÀNH TIỀN FAST]]=Table014[[#This Row],[THÀNH TIỀN]]</f>
        <v>1</v>
      </c>
      <c r="Z664" s="48"/>
    </row>
    <row r="665" spans="1:26" x14ac:dyDescent="0.2">
      <c r="A665" s="50"/>
      <c r="B665" s="51"/>
      <c r="C665" s="50"/>
      <c r="D665" s="50"/>
      <c r="E665" s="50"/>
      <c r="F665" s="50"/>
      <c r="G665" s="50"/>
      <c r="H665" s="50"/>
      <c r="I665" s="50"/>
      <c r="J665" s="50"/>
      <c r="K665" s="52"/>
      <c r="L665" s="50"/>
      <c r="M665" s="53">
        <f t="shared" si="41"/>
        <v>0</v>
      </c>
      <c r="N665" s="21" t="e">
        <f>VLOOKUP(I665,'MÃ '!$A$2:$E$1048576,4,0)</f>
        <v>#N/A</v>
      </c>
      <c r="O665" s="21" t="e">
        <f>VLOOKUP(I665,'MÃ '!$A$2:$E$1048576,5,0)</f>
        <v>#N/A</v>
      </c>
      <c r="P665" s="21" t="str">
        <f t="shared" si="42"/>
        <v>TSG06</v>
      </c>
      <c r="Q665" s="21" t="e">
        <f>DAY(Table014[[#This Row],[NGÀY]])&amp;Table014[[#This Row],[TSG06]]&amp;Table014[[#This Row],[MÃ FAST]]</f>
        <v>#N/A</v>
      </c>
      <c r="R665" s="21" t="e">
        <f>COUNTIF($Q$7:Q665,Q665)&amp;Q665</f>
        <v>#N/A</v>
      </c>
      <c r="S665" s="44">
        <f>IFERROR(VLOOKUP(R665,Table1[[ct2]:[Số lượng]],13,0),0)</f>
        <v>0</v>
      </c>
      <c r="T665" s="45">
        <f>IFERROR(VLOOKUP(R665,Table1[[ct2]:[Giá]],14,0),Table014[[#This Row],[ĐƠN GIÁ]])</f>
        <v>0</v>
      </c>
      <c r="U665" s="45">
        <f t="shared" si="43"/>
        <v>0</v>
      </c>
      <c r="V665" s="32">
        <f t="shared" si="44"/>
        <v>0</v>
      </c>
      <c r="W665" s="45">
        <f>Table014[[#This Row],[THÀNH TIỀN FAST]]-Table014[[#This Row],[THÀNH TIỀN]]</f>
        <v>0</v>
      </c>
      <c r="X665" s="46" t="b">
        <f>Table014[[#This Row],[ĐG FAST]]=Table014[[#This Row],[ĐƠN GIÁ]]</f>
        <v>1</v>
      </c>
      <c r="Y665" s="47" t="b">
        <f>Table014[[#This Row],[THÀNH TIỀN FAST]]=Table014[[#This Row],[THÀNH TIỀN]]</f>
        <v>1</v>
      </c>
      <c r="Z665" s="48"/>
    </row>
    <row r="666" spans="1:26" x14ac:dyDescent="0.2">
      <c r="A666" s="50"/>
      <c r="B666" s="51"/>
      <c r="C666" s="50"/>
      <c r="D666" s="50"/>
      <c r="E666" s="50"/>
      <c r="F666" s="50"/>
      <c r="G666" s="50"/>
      <c r="H666" s="50"/>
      <c r="I666" s="50"/>
      <c r="J666" s="50"/>
      <c r="K666" s="52"/>
      <c r="L666" s="50"/>
      <c r="M666" s="53">
        <f t="shared" si="41"/>
        <v>0</v>
      </c>
      <c r="N666" s="21" t="e">
        <f>VLOOKUP(I666,'MÃ '!$A$2:$E$1048576,4,0)</f>
        <v>#N/A</v>
      </c>
      <c r="O666" s="21" t="e">
        <f>VLOOKUP(I666,'MÃ '!$A$2:$E$1048576,5,0)</f>
        <v>#N/A</v>
      </c>
      <c r="P666" s="21" t="str">
        <f t="shared" si="42"/>
        <v>TSG06</v>
      </c>
      <c r="Q666" s="21" t="e">
        <f>DAY(Table014[[#This Row],[NGÀY]])&amp;Table014[[#This Row],[TSG06]]&amp;Table014[[#This Row],[MÃ FAST]]</f>
        <v>#N/A</v>
      </c>
      <c r="R666" s="21" t="e">
        <f>COUNTIF($Q$7:Q666,Q666)&amp;Q666</f>
        <v>#N/A</v>
      </c>
      <c r="S666" s="44">
        <f>IFERROR(VLOOKUP(R666,Table1[[ct2]:[Số lượng]],13,0),0)</f>
        <v>0</v>
      </c>
      <c r="T666" s="45">
        <f>IFERROR(VLOOKUP(R666,Table1[[ct2]:[Giá]],14,0),Table014[[#This Row],[ĐƠN GIÁ]])</f>
        <v>0</v>
      </c>
      <c r="U666" s="45">
        <f t="shared" si="43"/>
        <v>0</v>
      </c>
      <c r="V666" s="32">
        <f t="shared" si="44"/>
        <v>0</v>
      </c>
      <c r="W666" s="45">
        <f>Table014[[#This Row],[THÀNH TIỀN FAST]]-Table014[[#This Row],[THÀNH TIỀN]]</f>
        <v>0</v>
      </c>
      <c r="X666" s="46" t="b">
        <f>Table014[[#This Row],[ĐG FAST]]=Table014[[#This Row],[ĐƠN GIÁ]]</f>
        <v>1</v>
      </c>
      <c r="Y666" s="47" t="b">
        <f>Table014[[#This Row],[THÀNH TIỀN FAST]]=Table014[[#This Row],[THÀNH TIỀN]]</f>
        <v>1</v>
      </c>
      <c r="Z666" s="48"/>
    </row>
    <row r="667" spans="1:26" x14ac:dyDescent="0.2">
      <c r="M667" s="55">
        <f t="shared" si="41"/>
        <v>0</v>
      </c>
      <c r="N667" s="21" t="e">
        <f>VLOOKUP(I667,'MÃ '!$A$2:$E$1048576,4,0)</f>
        <v>#N/A</v>
      </c>
      <c r="O667" s="21" t="e">
        <f>VLOOKUP(I667,'MÃ '!$A$2:$E$1048576,5,0)</f>
        <v>#N/A</v>
      </c>
      <c r="P667" s="21" t="str">
        <f t="shared" si="42"/>
        <v>TSG06</v>
      </c>
      <c r="Q667" s="21" t="e">
        <f>DAY(Table014[[#This Row],[NGÀY]])&amp;Table014[[#This Row],[TSG06]]&amp;Table014[[#This Row],[MÃ FAST]]</f>
        <v>#N/A</v>
      </c>
      <c r="R667" s="21" t="e">
        <f>COUNTIF($Q$7:Q667,Q667)&amp;Q667</f>
        <v>#N/A</v>
      </c>
      <c r="S667" s="44">
        <f>IFERROR(VLOOKUP(R667,Table1[[ct2]:[Số lượng]],13,0),0)</f>
        <v>0</v>
      </c>
      <c r="T667" s="45">
        <f>IFERROR(VLOOKUP(R667,Table1[[ct2]:[Giá]],14,0),Table014[[#This Row],[ĐƠN GIÁ]])</f>
        <v>0</v>
      </c>
      <c r="U667" s="45">
        <f t="shared" si="43"/>
        <v>0</v>
      </c>
      <c r="V667" s="32">
        <f t="shared" si="44"/>
        <v>0</v>
      </c>
      <c r="W667" s="45">
        <f>Table014[[#This Row],[THÀNH TIỀN FAST]]-Table014[[#This Row],[THÀNH TIỀN]]</f>
        <v>0</v>
      </c>
      <c r="X667" s="46" t="b">
        <f>Table014[[#This Row],[ĐG FAST]]=Table014[[#This Row],[ĐƠN GIÁ]]</f>
        <v>1</v>
      </c>
      <c r="Y667" s="47" t="b">
        <f>Table014[[#This Row],[THÀNH TIỀN FAST]]=Table014[[#This Row],[THÀNH TIỀN]]</f>
        <v>1</v>
      </c>
      <c r="Z667" s="48"/>
    </row>
    <row r="668" spans="1:26" x14ac:dyDescent="0.2">
      <c r="M668" s="55">
        <f t="shared" si="41"/>
        <v>0</v>
      </c>
      <c r="N668" s="21" t="e">
        <f>VLOOKUP(I668,'MÃ '!$A$2:$E$1048576,4,0)</f>
        <v>#N/A</v>
      </c>
      <c r="O668" s="21" t="e">
        <f>VLOOKUP(I668,'MÃ '!$A$2:$E$1048576,5,0)</f>
        <v>#N/A</v>
      </c>
      <c r="P668" s="21" t="str">
        <f t="shared" si="42"/>
        <v>TSG06</v>
      </c>
      <c r="Q668" s="21" t="e">
        <f>DAY(Table014[[#This Row],[NGÀY]])&amp;Table014[[#This Row],[TSG06]]&amp;Table014[[#This Row],[MÃ FAST]]</f>
        <v>#N/A</v>
      </c>
      <c r="R668" s="21" t="e">
        <f>COUNTIF($Q$7:Q668,Q668)&amp;Q668</f>
        <v>#N/A</v>
      </c>
      <c r="S668" s="44">
        <f>IFERROR(VLOOKUP(R668,Table1[[ct2]:[Số lượng]],13,0),0)</f>
        <v>0</v>
      </c>
      <c r="T668" s="45">
        <f>IFERROR(VLOOKUP(R668,Table1[[ct2]:[Giá]],14,0),Table014[[#This Row],[ĐƠN GIÁ]])</f>
        <v>0</v>
      </c>
      <c r="U668" s="45">
        <f t="shared" si="43"/>
        <v>0</v>
      </c>
      <c r="V668" s="32">
        <f t="shared" si="44"/>
        <v>0</v>
      </c>
      <c r="W668" s="45">
        <f>Table014[[#This Row],[THÀNH TIỀN FAST]]-Table014[[#This Row],[THÀNH TIỀN]]</f>
        <v>0</v>
      </c>
      <c r="X668" s="46" t="b">
        <f>Table014[[#This Row],[ĐG FAST]]=Table014[[#This Row],[ĐƠN GIÁ]]</f>
        <v>1</v>
      </c>
      <c r="Y668" s="47" t="b">
        <f>Table014[[#This Row],[THÀNH TIỀN FAST]]=Table014[[#This Row],[THÀNH TIỀN]]</f>
        <v>1</v>
      </c>
      <c r="Z668" s="48"/>
    </row>
    <row r="669" spans="1:26" x14ac:dyDescent="0.2">
      <c r="M669" s="55">
        <f t="shared" si="41"/>
        <v>0</v>
      </c>
      <c r="N669" s="21" t="e">
        <f>VLOOKUP(I669,'MÃ '!$A$2:$E$1048576,4,0)</f>
        <v>#N/A</v>
      </c>
      <c r="O669" s="21" t="e">
        <f>VLOOKUP(I669,'MÃ '!$A$2:$E$1048576,5,0)</f>
        <v>#N/A</v>
      </c>
      <c r="P669" s="21" t="str">
        <f t="shared" si="42"/>
        <v>TSG06</v>
      </c>
      <c r="Q669" s="21" t="e">
        <f>DAY(Table014[[#This Row],[NGÀY]])&amp;Table014[[#This Row],[TSG06]]&amp;Table014[[#This Row],[MÃ FAST]]</f>
        <v>#N/A</v>
      </c>
      <c r="R669" s="21" t="e">
        <f>COUNTIF($Q$7:Q669,Q669)&amp;Q669</f>
        <v>#N/A</v>
      </c>
      <c r="S669" s="44">
        <f>IFERROR(VLOOKUP(R669,Table1[[ct2]:[Số lượng]],13,0),0)</f>
        <v>0</v>
      </c>
      <c r="T669" s="45">
        <f>IFERROR(VLOOKUP(R669,Table1[[ct2]:[Giá]],14,0),Table014[[#This Row],[ĐƠN GIÁ]])</f>
        <v>0</v>
      </c>
      <c r="U669" s="45">
        <f t="shared" si="43"/>
        <v>0</v>
      </c>
      <c r="V669" s="32">
        <f t="shared" si="44"/>
        <v>0</v>
      </c>
      <c r="W669" s="45">
        <f>Table014[[#This Row],[THÀNH TIỀN FAST]]-Table014[[#This Row],[THÀNH TIỀN]]</f>
        <v>0</v>
      </c>
      <c r="X669" s="46" t="b">
        <f>Table014[[#This Row],[ĐG FAST]]=Table014[[#This Row],[ĐƠN GIÁ]]</f>
        <v>1</v>
      </c>
      <c r="Y669" s="47" t="b">
        <f>Table014[[#This Row],[THÀNH TIỀN FAST]]=Table014[[#This Row],[THÀNH TIỀN]]</f>
        <v>1</v>
      </c>
      <c r="Z669" s="48"/>
    </row>
    <row r="670" spans="1:26" x14ac:dyDescent="0.2">
      <c r="M670" s="55">
        <f t="shared" si="41"/>
        <v>0</v>
      </c>
      <c r="N670" s="21" t="e">
        <f>VLOOKUP(I670,'MÃ '!$A$2:$E$1048576,4,0)</f>
        <v>#N/A</v>
      </c>
      <c r="O670" s="21" t="e">
        <f>VLOOKUP(I670,'MÃ '!$A$2:$E$1048576,5,0)</f>
        <v>#N/A</v>
      </c>
      <c r="P670" s="21" t="str">
        <f t="shared" si="42"/>
        <v>TSG06</v>
      </c>
      <c r="Q670" s="21" t="e">
        <f>DAY(Table014[[#This Row],[NGÀY]])&amp;Table014[[#This Row],[TSG06]]&amp;Table014[[#This Row],[MÃ FAST]]</f>
        <v>#N/A</v>
      </c>
      <c r="R670" s="21" t="e">
        <f>COUNTIF($Q$7:Q670,Q670)&amp;Q670</f>
        <v>#N/A</v>
      </c>
      <c r="S670" s="44">
        <f>IFERROR(VLOOKUP(R670,Table1[[ct2]:[Số lượng]],13,0),0)</f>
        <v>0</v>
      </c>
      <c r="T670" s="45">
        <f>IFERROR(VLOOKUP(R670,Table1[[ct2]:[Giá]],14,0),Table014[[#This Row],[ĐƠN GIÁ]])</f>
        <v>0</v>
      </c>
      <c r="U670" s="45">
        <f t="shared" si="43"/>
        <v>0</v>
      </c>
      <c r="V670" s="32">
        <f t="shared" si="44"/>
        <v>0</v>
      </c>
      <c r="W670" s="45">
        <f>Table014[[#This Row],[THÀNH TIỀN FAST]]-Table014[[#This Row],[THÀNH TIỀN]]</f>
        <v>0</v>
      </c>
      <c r="X670" s="46" t="b">
        <f>Table014[[#This Row],[ĐG FAST]]=Table014[[#This Row],[ĐƠN GIÁ]]</f>
        <v>1</v>
      </c>
      <c r="Y670" s="47" t="b">
        <f>Table014[[#This Row],[THÀNH TIỀN FAST]]=Table014[[#This Row],[THÀNH TIỀN]]</f>
        <v>1</v>
      </c>
      <c r="Z670" s="48"/>
    </row>
    <row r="671" spans="1:26" x14ac:dyDescent="0.2">
      <c r="M671" s="55">
        <f t="shared" si="41"/>
        <v>0</v>
      </c>
      <c r="N671" s="21" t="e">
        <f>VLOOKUP(I671,'MÃ '!$A$2:$E$1048576,4,0)</f>
        <v>#N/A</v>
      </c>
      <c r="O671" s="21" t="e">
        <f>VLOOKUP(I671,'MÃ '!$A$2:$E$1048576,5,0)</f>
        <v>#N/A</v>
      </c>
      <c r="P671" s="21" t="str">
        <f t="shared" si="42"/>
        <v>TSG06</v>
      </c>
      <c r="Q671" s="21" t="e">
        <f>DAY(Table014[[#This Row],[NGÀY]])&amp;Table014[[#This Row],[TSG06]]&amp;Table014[[#This Row],[MÃ FAST]]</f>
        <v>#N/A</v>
      </c>
      <c r="R671" s="21" t="e">
        <f>COUNTIF($Q$7:Q671,Q671)&amp;Q671</f>
        <v>#N/A</v>
      </c>
      <c r="S671" s="44">
        <f>IFERROR(VLOOKUP(R671,Table1[[ct2]:[Số lượng]],13,0),0)</f>
        <v>0</v>
      </c>
      <c r="T671" s="45">
        <f>IFERROR(VLOOKUP(R671,Table1[[ct2]:[Giá]],14,0),Table014[[#This Row],[ĐƠN GIÁ]])</f>
        <v>0</v>
      </c>
      <c r="U671" s="45">
        <f t="shared" si="43"/>
        <v>0</v>
      </c>
      <c r="V671" s="32">
        <f t="shared" si="44"/>
        <v>0</v>
      </c>
      <c r="W671" s="45">
        <f>Table014[[#This Row],[THÀNH TIỀN FAST]]-Table014[[#This Row],[THÀNH TIỀN]]</f>
        <v>0</v>
      </c>
      <c r="X671" s="46" t="b">
        <f>Table014[[#This Row],[ĐG FAST]]=Table014[[#This Row],[ĐƠN GIÁ]]</f>
        <v>1</v>
      </c>
      <c r="Y671" s="47" t="b">
        <f>Table014[[#This Row],[THÀNH TIỀN FAST]]=Table014[[#This Row],[THÀNH TIỀN]]</f>
        <v>1</v>
      </c>
      <c r="Z671" s="48"/>
    </row>
    <row r="672" spans="1:26" x14ac:dyDescent="0.2">
      <c r="M672" s="55">
        <f t="shared" si="41"/>
        <v>0</v>
      </c>
      <c r="N672" s="21" t="e">
        <f>VLOOKUP(I672,'MÃ '!$A$2:$E$1048576,4,0)</f>
        <v>#N/A</v>
      </c>
      <c r="O672" s="21" t="e">
        <f>VLOOKUP(I672,'MÃ '!$A$2:$E$1048576,5,0)</f>
        <v>#N/A</v>
      </c>
      <c r="P672" s="21" t="str">
        <f t="shared" si="42"/>
        <v>TSG06</v>
      </c>
      <c r="Q672" s="21" t="e">
        <f>DAY(Table014[[#This Row],[NGÀY]])&amp;Table014[[#This Row],[TSG06]]&amp;Table014[[#This Row],[MÃ FAST]]</f>
        <v>#N/A</v>
      </c>
      <c r="R672" s="21" t="e">
        <f>COUNTIF($Q$7:Q672,Q672)&amp;Q672</f>
        <v>#N/A</v>
      </c>
      <c r="S672" s="44">
        <f>IFERROR(VLOOKUP(R672,Table1[[ct2]:[Số lượng]],13,0),0)</f>
        <v>0</v>
      </c>
      <c r="T672" s="45">
        <f>IFERROR(VLOOKUP(R672,Table1[[ct2]:[Giá]],14,0),Table014[[#This Row],[ĐƠN GIÁ]])</f>
        <v>0</v>
      </c>
      <c r="U672" s="45">
        <f t="shared" si="43"/>
        <v>0</v>
      </c>
      <c r="V672" s="32">
        <f t="shared" si="44"/>
        <v>0</v>
      </c>
      <c r="W672" s="45">
        <f>Table014[[#This Row],[THÀNH TIỀN FAST]]-Table014[[#This Row],[THÀNH TIỀN]]</f>
        <v>0</v>
      </c>
      <c r="X672" s="46" t="b">
        <f>Table014[[#This Row],[ĐG FAST]]=Table014[[#This Row],[ĐƠN GIÁ]]</f>
        <v>1</v>
      </c>
      <c r="Y672" s="47" t="b">
        <f>Table014[[#This Row],[THÀNH TIỀN FAST]]=Table014[[#This Row],[THÀNH TIỀN]]</f>
        <v>1</v>
      </c>
      <c r="Z672" s="48"/>
    </row>
    <row r="673" spans="13:26" x14ac:dyDescent="0.2">
      <c r="M673" s="55">
        <f t="shared" si="41"/>
        <v>0</v>
      </c>
      <c r="N673" s="21" t="e">
        <f>VLOOKUP(I673,'MÃ '!$A$2:$E$1048576,4,0)</f>
        <v>#N/A</v>
      </c>
      <c r="O673" s="21" t="e">
        <f>VLOOKUP(I673,'MÃ '!$A$2:$E$1048576,5,0)</f>
        <v>#N/A</v>
      </c>
      <c r="P673" s="21" t="str">
        <f t="shared" si="42"/>
        <v>TSG06</v>
      </c>
      <c r="Q673" s="21" t="e">
        <f>DAY(Table014[[#This Row],[NGÀY]])&amp;Table014[[#This Row],[TSG06]]&amp;Table014[[#This Row],[MÃ FAST]]</f>
        <v>#N/A</v>
      </c>
      <c r="R673" s="21" t="e">
        <f>COUNTIF($Q$7:Q673,Q673)&amp;Q673</f>
        <v>#N/A</v>
      </c>
      <c r="S673" s="44">
        <f>IFERROR(VLOOKUP(R673,Table1[[ct2]:[Số lượng]],13,0),0)</f>
        <v>0</v>
      </c>
      <c r="T673" s="45">
        <f>IFERROR(VLOOKUP(R673,Table1[[ct2]:[Giá]],14,0),Table014[[#This Row],[ĐƠN GIÁ]])</f>
        <v>0</v>
      </c>
      <c r="U673" s="45">
        <f t="shared" si="43"/>
        <v>0</v>
      </c>
      <c r="V673" s="32">
        <f t="shared" si="44"/>
        <v>0</v>
      </c>
      <c r="W673" s="45">
        <f>Table014[[#This Row],[THÀNH TIỀN FAST]]-Table014[[#This Row],[THÀNH TIỀN]]</f>
        <v>0</v>
      </c>
      <c r="X673" s="46" t="b">
        <f>Table014[[#This Row],[ĐG FAST]]=Table014[[#This Row],[ĐƠN GIÁ]]</f>
        <v>1</v>
      </c>
      <c r="Y673" s="47" t="b">
        <f>Table014[[#This Row],[THÀNH TIỀN FAST]]=Table014[[#This Row],[THÀNH TIỀN]]</f>
        <v>1</v>
      </c>
      <c r="Z673" s="48"/>
    </row>
    <row r="674" spans="13:26" x14ac:dyDescent="0.2">
      <c r="M674" s="55">
        <f t="shared" si="41"/>
        <v>0</v>
      </c>
      <c r="N674" s="21" t="e">
        <f>VLOOKUP(I674,'MÃ '!$A$2:$E$1048576,4,0)</f>
        <v>#N/A</v>
      </c>
      <c r="O674" s="21" t="e">
        <f>VLOOKUP(I674,'MÃ '!$A$2:$E$1048576,5,0)</f>
        <v>#N/A</v>
      </c>
      <c r="P674" s="21" t="str">
        <f t="shared" si="42"/>
        <v>TSG06</v>
      </c>
      <c r="Q674" s="21" t="e">
        <f>DAY(Table014[[#This Row],[NGÀY]])&amp;Table014[[#This Row],[TSG06]]&amp;Table014[[#This Row],[MÃ FAST]]</f>
        <v>#N/A</v>
      </c>
      <c r="R674" s="21" t="e">
        <f>COUNTIF($Q$7:Q674,Q674)&amp;Q674</f>
        <v>#N/A</v>
      </c>
      <c r="S674" s="44">
        <f>IFERROR(VLOOKUP(R674,Table1[[ct2]:[Số lượng]],13,0),0)</f>
        <v>0</v>
      </c>
      <c r="T674" s="45">
        <f>IFERROR(VLOOKUP(R674,Table1[[ct2]:[Giá]],14,0),Table014[[#This Row],[ĐƠN GIÁ]])</f>
        <v>0</v>
      </c>
      <c r="U674" s="45">
        <f t="shared" si="43"/>
        <v>0</v>
      </c>
      <c r="V674" s="32">
        <f t="shared" si="44"/>
        <v>0</v>
      </c>
      <c r="W674" s="45">
        <f>Table014[[#This Row],[THÀNH TIỀN FAST]]-Table014[[#This Row],[THÀNH TIỀN]]</f>
        <v>0</v>
      </c>
      <c r="X674" s="46" t="b">
        <f>Table014[[#This Row],[ĐG FAST]]=Table014[[#This Row],[ĐƠN GIÁ]]</f>
        <v>1</v>
      </c>
      <c r="Y674" s="47" t="b">
        <f>Table014[[#This Row],[THÀNH TIỀN FAST]]=Table014[[#This Row],[THÀNH TIỀN]]</f>
        <v>1</v>
      </c>
      <c r="Z674" s="48"/>
    </row>
    <row r="675" spans="13:26" x14ac:dyDescent="0.2">
      <c r="M675" s="55">
        <f t="shared" si="41"/>
        <v>0</v>
      </c>
      <c r="N675" s="21" t="e">
        <f>VLOOKUP(I675,'MÃ '!$A$2:$E$1048576,4,0)</f>
        <v>#N/A</v>
      </c>
      <c r="O675" s="21" t="e">
        <f>VLOOKUP(I675,'MÃ '!$A$2:$E$1048576,5,0)</f>
        <v>#N/A</v>
      </c>
      <c r="P675" s="21" t="str">
        <f t="shared" si="42"/>
        <v>TSG06</v>
      </c>
      <c r="Q675" s="21" t="e">
        <f>DAY(Table014[[#This Row],[NGÀY]])&amp;Table014[[#This Row],[TSG06]]&amp;Table014[[#This Row],[MÃ FAST]]</f>
        <v>#N/A</v>
      </c>
      <c r="R675" s="21" t="e">
        <f>COUNTIF($Q$7:Q675,Q675)&amp;Q675</f>
        <v>#N/A</v>
      </c>
      <c r="S675" s="44">
        <f>IFERROR(VLOOKUP(R675,Table1[[ct2]:[Số lượng]],13,0),0)</f>
        <v>0</v>
      </c>
      <c r="T675" s="45">
        <f>IFERROR(VLOOKUP(R675,Table1[[ct2]:[Giá]],14,0),Table014[[#This Row],[ĐƠN GIÁ]])</f>
        <v>0</v>
      </c>
      <c r="U675" s="45">
        <f t="shared" si="43"/>
        <v>0</v>
      </c>
      <c r="V675" s="32">
        <f t="shared" si="44"/>
        <v>0</v>
      </c>
      <c r="W675" s="45">
        <f>Table014[[#This Row],[THÀNH TIỀN FAST]]-Table014[[#This Row],[THÀNH TIỀN]]</f>
        <v>0</v>
      </c>
      <c r="X675" s="46" t="b">
        <f>Table014[[#This Row],[ĐG FAST]]=Table014[[#This Row],[ĐƠN GIÁ]]</f>
        <v>1</v>
      </c>
      <c r="Y675" s="47" t="b">
        <f>Table014[[#This Row],[THÀNH TIỀN FAST]]=Table014[[#This Row],[THÀNH TIỀN]]</f>
        <v>1</v>
      </c>
      <c r="Z675" s="48"/>
    </row>
    <row r="676" spans="13:26" x14ac:dyDescent="0.2">
      <c r="M676" s="55">
        <f t="shared" si="41"/>
        <v>0</v>
      </c>
      <c r="N676" s="21" t="e">
        <f>VLOOKUP(I676,'MÃ '!$A$2:$E$1048576,4,0)</f>
        <v>#N/A</v>
      </c>
      <c r="O676" s="21" t="e">
        <f>VLOOKUP(I676,'MÃ '!$A$2:$E$1048576,5,0)</f>
        <v>#N/A</v>
      </c>
      <c r="P676" s="21" t="str">
        <f t="shared" si="42"/>
        <v>TSG06</v>
      </c>
      <c r="Q676" s="21" t="e">
        <f>DAY(Table014[[#This Row],[NGÀY]])&amp;Table014[[#This Row],[TSG06]]&amp;Table014[[#This Row],[MÃ FAST]]</f>
        <v>#N/A</v>
      </c>
      <c r="R676" s="21" t="e">
        <f>COUNTIF($Q$7:Q676,Q676)&amp;Q676</f>
        <v>#N/A</v>
      </c>
      <c r="S676" s="44">
        <f>IFERROR(VLOOKUP(R676,Table1[[ct2]:[Số lượng]],13,0),0)</f>
        <v>0</v>
      </c>
      <c r="T676" s="45">
        <f>IFERROR(VLOOKUP(R676,Table1[[ct2]:[Giá]],14,0),Table014[[#This Row],[ĐƠN GIÁ]])</f>
        <v>0</v>
      </c>
      <c r="U676" s="45">
        <f t="shared" si="43"/>
        <v>0</v>
      </c>
      <c r="V676" s="32">
        <f t="shared" si="44"/>
        <v>0</v>
      </c>
      <c r="W676" s="45">
        <f>Table014[[#This Row],[THÀNH TIỀN FAST]]-Table014[[#This Row],[THÀNH TIỀN]]</f>
        <v>0</v>
      </c>
      <c r="X676" s="46" t="b">
        <f>Table014[[#This Row],[ĐG FAST]]=Table014[[#This Row],[ĐƠN GIÁ]]</f>
        <v>1</v>
      </c>
      <c r="Y676" s="47" t="b">
        <f>Table014[[#This Row],[THÀNH TIỀN FAST]]=Table014[[#This Row],[THÀNH TIỀN]]</f>
        <v>1</v>
      </c>
      <c r="Z676" s="48"/>
    </row>
    <row r="677" spans="13:26" x14ac:dyDescent="0.2">
      <c r="M677" s="55">
        <f t="shared" si="41"/>
        <v>0</v>
      </c>
      <c r="N677" s="21" t="e">
        <f>VLOOKUP(I677,'MÃ '!$A$2:$E$1048576,4,0)</f>
        <v>#N/A</v>
      </c>
      <c r="O677" s="21" t="e">
        <f>VLOOKUP(I677,'MÃ '!$A$2:$E$1048576,5,0)</f>
        <v>#N/A</v>
      </c>
      <c r="P677" s="21" t="str">
        <f t="shared" si="42"/>
        <v>TSG06</v>
      </c>
      <c r="Q677" s="21" t="e">
        <f>DAY(Table014[[#This Row],[NGÀY]])&amp;Table014[[#This Row],[TSG06]]&amp;Table014[[#This Row],[MÃ FAST]]</f>
        <v>#N/A</v>
      </c>
      <c r="R677" s="21" t="e">
        <f>COUNTIF($Q$7:Q677,Q677)&amp;Q677</f>
        <v>#N/A</v>
      </c>
      <c r="S677" s="44">
        <f>IFERROR(VLOOKUP(R677,Table1[[ct2]:[Số lượng]],13,0),0)</f>
        <v>0</v>
      </c>
      <c r="T677" s="45">
        <f>IFERROR(VLOOKUP(R677,Table1[[ct2]:[Giá]],14,0),Table014[[#This Row],[ĐƠN GIÁ]])</f>
        <v>0</v>
      </c>
      <c r="U677" s="45">
        <f t="shared" si="43"/>
        <v>0</v>
      </c>
      <c r="V677" s="32">
        <f t="shared" si="44"/>
        <v>0</v>
      </c>
      <c r="W677" s="45">
        <f>Table014[[#This Row],[THÀNH TIỀN FAST]]-Table014[[#This Row],[THÀNH TIỀN]]</f>
        <v>0</v>
      </c>
      <c r="X677" s="46" t="b">
        <f>Table014[[#This Row],[ĐG FAST]]=Table014[[#This Row],[ĐƠN GIÁ]]</f>
        <v>1</v>
      </c>
      <c r="Y677" s="47" t="b">
        <f>Table014[[#This Row],[THÀNH TIỀN FAST]]=Table014[[#This Row],[THÀNH TIỀN]]</f>
        <v>1</v>
      </c>
      <c r="Z677" s="48"/>
    </row>
    <row r="678" spans="13:26" x14ac:dyDescent="0.2">
      <c r="M678" s="55">
        <f t="shared" si="41"/>
        <v>0</v>
      </c>
      <c r="N678" s="21" t="e">
        <f>VLOOKUP(I678,'MÃ '!$A$2:$E$1048576,4,0)</f>
        <v>#N/A</v>
      </c>
      <c r="O678" s="21" t="e">
        <f>VLOOKUP(I678,'MÃ '!$A$2:$E$1048576,5,0)</f>
        <v>#N/A</v>
      </c>
      <c r="P678" s="21" t="str">
        <f t="shared" si="42"/>
        <v>TSG06</v>
      </c>
      <c r="Q678" s="21" t="e">
        <f>DAY(Table014[[#This Row],[NGÀY]])&amp;Table014[[#This Row],[TSG06]]&amp;Table014[[#This Row],[MÃ FAST]]</f>
        <v>#N/A</v>
      </c>
      <c r="R678" s="21" t="e">
        <f>COUNTIF($Q$7:Q678,Q678)&amp;Q678</f>
        <v>#N/A</v>
      </c>
      <c r="S678" s="44">
        <f>IFERROR(VLOOKUP(R678,Table1[[ct2]:[Số lượng]],13,0),0)</f>
        <v>0</v>
      </c>
      <c r="T678" s="45">
        <f>IFERROR(VLOOKUP(R678,Table1[[ct2]:[Giá]],14,0),Table014[[#This Row],[ĐƠN GIÁ]])</f>
        <v>0</v>
      </c>
      <c r="U678" s="45">
        <f t="shared" si="43"/>
        <v>0</v>
      </c>
      <c r="V678" s="32">
        <f t="shared" si="44"/>
        <v>0</v>
      </c>
      <c r="W678" s="45">
        <f>Table014[[#This Row],[THÀNH TIỀN FAST]]-Table014[[#This Row],[THÀNH TIỀN]]</f>
        <v>0</v>
      </c>
      <c r="X678" s="46" t="b">
        <f>Table014[[#This Row],[ĐG FAST]]=Table014[[#This Row],[ĐƠN GIÁ]]</f>
        <v>1</v>
      </c>
      <c r="Y678" s="47" t="b">
        <f>Table014[[#This Row],[THÀNH TIỀN FAST]]=Table014[[#This Row],[THÀNH TIỀN]]</f>
        <v>1</v>
      </c>
      <c r="Z678" s="48"/>
    </row>
    <row r="679" spans="13:26" x14ac:dyDescent="0.2">
      <c r="M679" s="55">
        <f t="shared" si="41"/>
        <v>0</v>
      </c>
      <c r="N679" s="21" t="e">
        <f>VLOOKUP(I679,'MÃ '!$A$2:$E$1048576,4,0)</f>
        <v>#N/A</v>
      </c>
      <c r="O679" s="21" t="e">
        <f>VLOOKUP(I679,'MÃ '!$A$2:$E$1048576,5,0)</f>
        <v>#N/A</v>
      </c>
      <c r="P679" s="21" t="str">
        <f t="shared" si="42"/>
        <v>TSG06</v>
      </c>
      <c r="Q679" s="21" t="e">
        <f>DAY(Table014[[#This Row],[NGÀY]])&amp;Table014[[#This Row],[TSG06]]&amp;Table014[[#This Row],[MÃ FAST]]</f>
        <v>#N/A</v>
      </c>
      <c r="R679" s="21" t="e">
        <f>COUNTIF($Q$7:Q679,Q679)&amp;Q679</f>
        <v>#N/A</v>
      </c>
      <c r="S679" s="44">
        <f>IFERROR(VLOOKUP(R679,Table1[[ct2]:[Số lượng]],13,0),0)</f>
        <v>0</v>
      </c>
      <c r="T679" s="45">
        <f>IFERROR(VLOOKUP(R679,Table1[[ct2]:[Giá]],14,0),Table014[[#This Row],[ĐƠN GIÁ]])</f>
        <v>0</v>
      </c>
      <c r="U679" s="45">
        <f t="shared" si="43"/>
        <v>0</v>
      </c>
      <c r="V679" s="32">
        <f t="shared" si="44"/>
        <v>0</v>
      </c>
      <c r="W679" s="45">
        <f>Table014[[#This Row],[THÀNH TIỀN FAST]]-Table014[[#This Row],[THÀNH TIỀN]]</f>
        <v>0</v>
      </c>
      <c r="X679" s="46" t="b">
        <f>Table014[[#This Row],[ĐG FAST]]=Table014[[#This Row],[ĐƠN GIÁ]]</f>
        <v>1</v>
      </c>
      <c r="Y679" s="47" t="b">
        <f>Table014[[#This Row],[THÀNH TIỀN FAST]]=Table014[[#This Row],[THÀNH TIỀN]]</f>
        <v>1</v>
      </c>
      <c r="Z679" s="48"/>
    </row>
    <row r="680" spans="13:26" x14ac:dyDescent="0.2">
      <c r="M680" s="55">
        <f t="shared" si="41"/>
        <v>0</v>
      </c>
      <c r="N680" s="21" t="e">
        <f>VLOOKUP(I680,'MÃ '!$A$2:$E$1048576,4,0)</f>
        <v>#N/A</v>
      </c>
      <c r="O680" s="21" t="e">
        <f>VLOOKUP(I680,'MÃ '!$A$2:$E$1048576,5,0)</f>
        <v>#N/A</v>
      </c>
      <c r="P680" s="21" t="str">
        <f t="shared" si="42"/>
        <v>TSG06</v>
      </c>
      <c r="Q680" s="21" t="e">
        <f>DAY(Table014[[#This Row],[NGÀY]])&amp;Table014[[#This Row],[TSG06]]&amp;Table014[[#This Row],[MÃ FAST]]</f>
        <v>#N/A</v>
      </c>
      <c r="R680" s="21" t="e">
        <f>COUNTIF($Q$7:Q680,Q680)&amp;Q680</f>
        <v>#N/A</v>
      </c>
      <c r="S680" s="44">
        <f>IFERROR(VLOOKUP(R680,Table1[[ct2]:[Số lượng]],13,0),0)</f>
        <v>0</v>
      </c>
      <c r="T680" s="45">
        <f>IFERROR(VLOOKUP(R680,Table1[[ct2]:[Giá]],14,0),Table014[[#This Row],[ĐƠN GIÁ]])</f>
        <v>0</v>
      </c>
      <c r="U680" s="45">
        <f t="shared" si="43"/>
        <v>0</v>
      </c>
      <c r="V680" s="32">
        <f t="shared" si="44"/>
        <v>0</v>
      </c>
      <c r="W680" s="45">
        <f>Table014[[#This Row],[THÀNH TIỀN FAST]]-Table014[[#This Row],[THÀNH TIỀN]]</f>
        <v>0</v>
      </c>
      <c r="X680" s="46" t="b">
        <f>Table014[[#This Row],[ĐG FAST]]=Table014[[#This Row],[ĐƠN GIÁ]]</f>
        <v>1</v>
      </c>
      <c r="Y680" s="47" t="b">
        <f>Table014[[#This Row],[THÀNH TIỀN FAST]]=Table014[[#This Row],[THÀNH TIỀN]]</f>
        <v>1</v>
      </c>
      <c r="Z680" s="48"/>
    </row>
    <row r="681" spans="13:26" x14ac:dyDescent="0.2">
      <c r="M681" s="55">
        <f t="shared" si="41"/>
        <v>0</v>
      </c>
      <c r="N681" s="21" t="e">
        <f>VLOOKUP(I681,'MÃ '!$A$2:$E$1048576,4,0)</f>
        <v>#N/A</v>
      </c>
      <c r="O681" s="21" t="e">
        <f>VLOOKUP(I681,'MÃ '!$A$2:$E$1048576,5,0)</f>
        <v>#N/A</v>
      </c>
      <c r="P681" s="21" t="str">
        <f t="shared" si="42"/>
        <v>TSG06</v>
      </c>
      <c r="Q681" s="21" t="e">
        <f>DAY(Table014[[#This Row],[NGÀY]])&amp;Table014[[#This Row],[TSG06]]&amp;Table014[[#This Row],[MÃ FAST]]</f>
        <v>#N/A</v>
      </c>
      <c r="R681" s="21" t="e">
        <f>COUNTIF($Q$7:Q681,Q681)&amp;Q681</f>
        <v>#N/A</v>
      </c>
      <c r="S681" s="44">
        <f>IFERROR(VLOOKUP(R681,Table1[[ct2]:[Số lượng]],13,0),0)</f>
        <v>0</v>
      </c>
      <c r="T681" s="45">
        <f>IFERROR(VLOOKUP(R681,Table1[[ct2]:[Giá]],14,0),Table014[[#This Row],[ĐƠN GIÁ]])</f>
        <v>0</v>
      </c>
      <c r="U681" s="45">
        <f t="shared" si="43"/>
        <v>0</v>
      </c>
      <c r="V681" s="32">
        <f t="shared" si="44"/>
        <v>0</v>
      </c>
      <c r="W681" s="45">
        <f>Table014[[#This Row],[THÀNH TIỀN FAST]]-Table014[[#This Row],[THÀNH TIỀN]]</f>
        <v>0</v>
      </c>
      <c r="X681" s="46" t="b">
        <f>Table014[[#This Row],[ĐG FAST]]=Table014[[#This Row],[ĐƠN GIÁ]]</f>
        <v>1</v>
      </c>
      <c r="Y681" s="47" t="b">
        <f>Table014[[#This Row],[THÀNH TIỀN FAST]]=Table014[[#This Row],[THÀNH TIỀN]]</f>
        <v>1</v>
      </c>
      <c r="Z681" s="48"/>
    </row>
    <row r="682" spans="13:26" x14ac:dyDescent="0.2">
      <c r="M682" s="55">
        <f t="shared" si="41"/>
        <v>0</v>
      </c>
      <c r="N682" s="21" t="e">
        <f>VLOOKUP(I682,'MÃ '!$A$2:$E$1048576,4,0)</f>
        <v>#N/A</v>
      </c>
      <c r="O682" s="21" t="e">
        <f>VLOOKUP(I682,'MÃ '!$A$2:$E$1048576,5,0)</f>
        <v>#N/A</v>
      </c>
      <c r="P682" s="21" t="str">
        <f t="shared" si="42"/>
        <v>TSG06</v>
      </c>
      <c r="Q682" s="21" t="e">
        <f>DAY(Table014[[#This Row],[NGÀY]])&amp;Table014[[#This Row],[TSG06]]&amp;Table014[[#This Row],[MÃ FAST]]</f>
        <v>#N/A</v>
      </c>
      <c r="R682" s="21" t="e">
        <f>COUNTIF($Q$7:Q682,Q682)&amp;Q682</f>
        <v>#N/A</v>
      </c>
      <c r="S682" s="44">
        <f>IFERROR(VLOOKUP(R682,Table1[[ct2]:[Số lượng]],13,0),0)</f>
        <v>0</v>
      </c>
      <c r="T682" s="45">
        <f>IFERROR(VLOOKUP(R682,Table1[[ct2]:[Giá]],14,0),Table014[[#This Row],[ĐƠN GIÁ]])</f>
        <v>0</v>
      </c>
      <c r="U682" s="45">
        <f t="shared" si="43"/>
        <v>0</v>
      </c>
      <c r="V682" s="32">
        <f t="shared" si="44"/>
        <v>0</v>
      </c>
      <c r="W682" s="45">
        <f>Table014[[#This Row],[THÀNH TIỀN FAST]]-Table014[[#This Row],[THÀNH TIỀN]]</f>
        <v>0</v>
      </c>
      <c r="X682" s="46" t="b">
        <f>Table014[[#This Row],[ĐG FAST]]=Table014[[#This Row],[ĐƠN GIÁ]]</f>
        <v>1</v>
      </c>
      <c r="Y682" s="47" t="b">
        <f>Table014[[#This Row],[THÀNH TIỀN FAST]]=Table014[[#This Row],[THÀNH TIỀN]]</f>
        <v>1</v>
      </c>
      <c r="Z682" s="48"/>
    </row>
    <row r="683" spans="13:26" x14ac:dyDescent="0.2">
      <c r="M683" s="55">
        <f t="shared" si="41"/>
        <v>0</v>
      </c>
      <c r="N683" s="21" t="e">
        <f>VLOOKUP(I683,'MÃ '!$A$2:$E$1048576,4,0)</f>
        <v>#N/A</v>
      </c>
      <c r="O683" s="21" t="e">
        <f>VLOOKUP(I683,'MÃ '!$A$2:$E$1048576,5,0)</f>
        <v>#N/A</v>
      </c>
      <c r="P683" s="21" t="str">
        <f t="shared" si="42"/>
        <v>TSG06</v>
      </c>
      <c r="Q683" s="21" t="e">
        <f>DAY(Table014[[#This Row],[NGÀY]])&amp;Table014[[#This Row],[TSG06]]&amp;Table014[[#This Row],[MÃ FAST]]</f>
        <v>#N/A</v>
      </c>
      <c r="R683" s="21" t="e">
        <f>COUNTIF($Q$7:Q683,Q683)&amp;Q683</f>
        <v>#N/A</v>
      </c>
      <c r="S683" s="44">
        <f>IFERROR(VLOOKUP(R683,Table1[[ct2]:[Số lượng]],13,0),0)</f>
        <v>0</v>
      </c>
      <c r="T683" s="45">
        <f>IFERROR(VLOOKUP(R683,Table1[[ct2]:[Giá]],14,0),Table014[[#This Row],[ĐƠN GIÁ]])</f>
        <v>0</v>
      </c>
      <c r="U683" s="45">
        <f t="shared" si="43"/>
        <v>0</v>
      </c>
      <c r="V683" s="32">
        <f t="shared" si="44"/>
        <v>0</v>
      </c>
      <c r="W683" s="45">
        <f>Table014[[#This Row],[THÀNH TIỀN FAST]]-Table014[[#This Row],[THÀNH TIỀN]]</f>
        <v>0</v>
      </c>
      <c r="X683" s="46" t="b">
        <f>Table014[[#This Row],[ĐG FAST]]=Table014[[#This Row],[ĐƠN GIÁ]]</f>
        <v>1</v>
      </c>
      <c r="Y683" s="47" t="b">
        <f>Table014[[#This Row],[THÀNH TIỀN FAST]]=Table014[[#This Row],[THÀNH TIỀN]]</f>
        <v>1</v>
      </c>
      <c r="Z683" s="48"/>
    </row>
    <row r="684" spans="13:26" x14ac:dyDescent="0.2">
      <c r="M684" s="55">
        <f t="shared" si="41"/>
        <v>0</v>
      </c>
      <c r="N684" s="21" t="e">
        <f>VLOOKUP(I684,'MÃ '!$A$2:$E$1048576,4,0)</f>
        <v>#N/A</v>
      </c>
      <c r="O684" s="21" t="e">
        <f>VLOOKUP(I684,'MÃ '!$A$2:$E$1048576,5,0)</f>
        <v>#N/A</v>
      </c>
      <c r="P684" s="21" t="str">
        <f t="shared" si="42"/>
        <v>TSG06</v>
      </c>
      <c r="Q684" s="21" t="e">
        <f>DAY(Table014[[#This Row],[NGÀY]])&amp;Table014[[#This Row],[TSG06]]&amp;Table014[[#This Row],[MÃ FAST]]</f>
        <v>#N/A</v>
      </c>
      <c r="R684" s="21" t="e">
        <f>COUNTIF($Q$7:Q684,Q684)&amp;Q684</f>
        <v>#N/A</v>
      </c>
      <c r="S684" s="44">
        <f>IFERROR(VLOOKUP(R684,Table1[[ct2]:[Số lượng]],13,0),0)</f>
        <v>0</v>
      </c>
      <c r="T684" s="45">
        <f>IFERROR(VLOOKUP(R684,Table1[[ct2]:[Giá]],14,0),Table014[[#This Row],[ĐƠN GIÁ]])</f>
        <v>0</v>
      </c>
      <c r="U684" s="45">
        <f t="shared" si="43"/>
        <v>0</v>
      </c>
      <c r="V684" s="32">
        <f t="shared" si="44"/>
        <v>0</v>
      </c>
      <c r="W684" s="45">
        <f>Table014[[#This Row],[THÀNH TIỀN FAST]]-Table014[[#This Row],[THÀNH TIỀN]]</f>
        <v>0</v>
      </c>
      <c r="X684" s="46" t="b">
        <f>Table014[[#This Row],[ĐG FAST]]=Table014[[#This Row],[ĐƠN GIÁ]]</f>
        <v>1</v>
      </c>
      <c r="Y684" s="47" t="b">
        <f>Table014[[#This Row],[THÀNH TIỀN FAST]]=Table014[[#This Row],[THÀNH TIỀN]]</f>
        <v>1</v>
      </c>
      <c r="Z684" s="48"/>
    </row>
    <row r="685" spans="13:26" x14ac:dyDescent="0.2">
      <c r="M685" s="55">
        <f t="shared" si="41"/>
        <v>0</v>
      </c>
      <c r="N685" s="21" t="e">
        <f>VLOOKUP(I685,'MÃ '!$A$2:$E$1048576,4,0)</f>
        <v>#N/A</v>
      </c>
      <c r="O685" s="21" t="e">
        <f>VLOOKUP(I685,'MÃ '!$A$2:$E$1048576,5,0)</f>
        <v>#N/A</v>
      </c>
      <c r="P685" s="21" t="str">
        <f t="shared" si="42"/>
        <v>TSG06</v>
      </c>
      <c r="Q685" s="21" t="e">
        <f>DAY(Table014[[#This Row],[NGÀY]])&amp;Table014[[#This Row],[TSG06]]&amp;Table014[[#This Row],[MÃ FAST]]</f>
        <v>#N/A</v>
      </c>
      <c r="R685" s="21" t="e">
        <f>COUNTIF($Q$7:Q685,Q685)&amp;Q685</f>
        <v>#N/A</v>
      </c>
      <c r="S685" s="44">
        <f>IFERROR(VLOOKUP(R685,Table1[[ct2]:[Số lượng]],13,0),0)</f>
        <v>0</v>
      </c>
      <c r="T685" s="45">
        <f>IFERROR(VLOOKUP(R685,Table1[[ct2]:[Giá]],14,0),Table014[[#This Row],[ĐƠN GIÁ]])</f>
        <v>0</v>
      </c>
      <c r="U685" s="45">
        <f t="shared" si="43"/>
        <v>0</v>
      </c>
      <c r="V685" s="32">
        <f t="shared" si="44"/>
        <v>0</v>
      </c>
      <c r="W685" s="45">
        <f>Table014[[#This Row],[THÀNH TIỀN FAST]]-Table014[[#This Row],[THÀNH TIỀN]]</f>
        <v>0</v>
      </c>
      <c r="X685" s="46" t="b">
        <f>Table014[[#This Row],[ĐG FAST]]=Table014[[#This Row],[ĐƠN GIÁ]]</f>
        <v>1</v>
      </c>
      <c r="Y685" s="47" t="b">
        <f>Table014[[#This Row],[THÀNH TIỀN FAST]]=Table014[[#This Row],[THÀNH TIỀN]]</f>
        <v>1</v>
      </c>
      <c r="Z685" s="48"/>
    </row>
    <row r="686" spans="13:26" x14ac:dyDescent="0.2">
      <c r="M686" s="55">
        <f t="shared" si="41"/>
        <v>0</v>
      </c>
      <c r="N686" s="21" t="e">
        <f>VLOOKUP(I686,'MÃ '!$A$2:$E$1048576,4,0)</f>
        <v>#N/A</v>
      </c>
      <c r="O686" s="21" t="e">
        <f>VLOOKUP(I686,'MÃ '!$A$2:$E$1048576,5,0)</f>
        <v>#N/A</v>
      </c>
      <c r="P686" s="21" t="str">
        <f t="shared" si="42"/>
        <v>TSG06</v>
      </c>
      <c r="Q686" s="21" t="e">
        <f>DAY(Table014[[#This Row],[NGÀY]])&amp;Table014[[#This Row],[TSG06]]&amp;Table014[[#This Row],[MÃ FAST]]</f>
        <v>#N/A</v>
      </c>
      <c r="R686" s="21" t="e">
        <f>COUNTIF($Q$7:Q686,Q686)&amp;Q686</f>
        <v>#N/A</v>
      </c>
      <c r="S686" s="44">
        <f>IFERROR(VLOOKUP(R686,Table1[[ct2]:[Số lượng]],13,0),0)</f>
        <v>0</v>
      </c>
      <c r="T686" s="45">
        <f>IFERROR(VLOOKUP(R686,Table1[[ct2]:[Giá]],14,0),Table014[[#This Row],[ĐƠN GIÁ]])</f>
        <v>0</v>
      </c>
      <c r="U686" s="45">
        <f t="shared" si="43"/>
        <v>0</v>
      </c>
      <c r="V686" s="32">
        <f t="shared" si="44"/>
        <v>0</v>
      </c>
      <c r="W686" s="45">
        <f>Table014[[#This Row],[THÀNH TIỀN FAST]]-Table014[[#This Row],[THÀNH TIỀN]]</f>
        <v>0</v>
      </c>
      <c r="X686" s="46" t="b">
        <f>Table014[[#This Row],[ĐG FAST]]=Table014[[#This Row],[ĐƠN GIÁ]]</f>
        <v>1</v>
      </c>
      <c r="Y686" s="47" t="b">
        <f>Table014[[#This Row],[THÀNH TIỀN FAST]]=Table014[[#This Row],[THÀNH TIỀN]]</f>
        <v>1</v>
      </c>
      <c r="Z686" s="48"/>
    </row>
    <row r="687" spans="13:26" x14ac:dyDescent="0.2">
      <c r="M687" s="55">
        <f t="shared" si="41"/>
        <v>0</v>
      </c>
      <c r="N687" s="21" t="e">
        <f>VLOOKUP(I687,'MÃ '!$A$2:$E$1048576,4,0)</f>
        <v>#N/A</v>
      </c>
      <c r="O687" s="21" t="e">
        <f>VLOOKUP(I687,'MÃ '!$A$2:$E$1048576,5,0)</f>
        <v>#N/A</v>
      </c>
      <c r="P687" s="21" t="str">
        <f t="shared" si="42"/>
        <v>TSG06</v>
      </c>
      <c r="Q687" s="21" t="e">
        <f>DAY(Table014[[#This Row],[NGÀY]])&amp;Table014[[#This Row],[TSG06]]&amp;Table014[[#This Row],[MÃ FAST]]</f>
        <v>#N/A</v>
      </c>
      <c r="R687" s="21" t="e">
        <f>COUNTIF($Q$7:Q687,Q687)&amp;Q687</f>
        <v>#N/A</v>
      </c>
      <c r="S687" s="44">
        <f>IFERROR(VLOOKUP(R687,Table1[[ct2]:[Số lượng]],13,0),0)</f>
        <v>0</v>
      </c>
      <c r="T687" s="45">
        <f>IFERROR(VLOOKUP(R687,Table1[[ct2]:[Giá]],14,0),Table014[[#This Row],[ĐƠN GIÁ]])</f>
        <v>0</v>
      </c>
      <c r="U687" s="45">
        <f t="shared" si="43"/>
        <v>0</v>
      </c>
      <c r="V687" s="32">
        <f t="shared" si="44"/>
        <v>0</v>
      </c>
      <c r="W687" s="45">
        <f>Table014[[#This Row],[THÀNH TIỀN FAST]]-Table014[[#This Row],[THÀNH TIỀN]]</f>
        <v>0</v>
      </c>
      <c r="X687" s="46" t="b">
        <f>Table014[[#This Row],[ĐG FAST]]=Table014[[#This Row],[ĐƠN GIÁ]]</f>
        <v>1</v>
      </c>
      <c r="Y687" s="47" t="b">
        <f>Table014[[#This Row],[THÀNH TIỀN FAST]]=Table014[[#This Row],[THÀNH TIỀN]]</f>
        <v>1</v>
      </c>
      <c r="Z687" s="48"/>
    </row>
    <row r="688" spans="13:26" x14ac:dyDescent="0.2">
      <c r="M688" s="55">
        <f t="shared" si="41"/>
        <v>0</v>
      </c>
      <c r="N688" s="21" t="e">
        <f>VLOOKUP(I688,'MÃ '!$A$2:$E$1048576,4,0)</f>
        <v>#N/A</v>
      </c>
      <c r="O688" s="21" t="e">
        <f>VLOOKUP(I688,'MÃ '!$A$2:$E$1048576,5,0)</f>
        <v>#N/A</v>
      </c>
      <c r="P688" s="21" t="str">
        <f t="shared" si="42"/>
        <v>TSG06</v>
      </c>
      <c r="Q688" s="21" t="e">
        <f>DAY(Table014[[#This Row],[NGÀY]])&amp;Table014[[#This Row],[TSG06]]&amp;Table014[[#This Row],[MÃ FAST]]</f>
        <v>#N/A</v>
      </c>
      <c r="R688" s="21" t="e">
        <f>COUNTIF($Q$7:Q688,Q688)&amp;Q688</f>
        <v>#N/A</v>
      </c>
      <c r="S688" s="44">
        <f>IFERROR(VLOOKUP(R688,Table1[[ct2]:[Số lượng]],13,0),0)</f>
        <v>0</v>
      </c>
      <c r="T688" s="45">
        <f>IFERROR(VLOOKUP(R688,Table1[[ct2]:[Giá]],14,0),Table014[[#This Row],[ĐƠN GIÁ]])</f>
        <v>0</v>
      </c>
      <c r="U688" s="45">
        <f t="shared" si="43"/>
        <v>0</v>
      </c>
      <c r="V688" s="32">
        <f t="shared" si="44"/>
        <v>0</v>
      </c>
      <c r="W688" s="45">
        <f>Table014[[#This Row],[THÀNH TIỀN FAST]]-Table014[[#This Row],[THÀNH TIỀN]]</f>
        <v>0</v>
      </c>
      <c r="X688" s="46" t="b">
        <f>Table014[[#This Row],[ĐG FAST]]=Table014[[#This Row],[ĐƠN GIÁ]]</f>
        <v>1</v>
      </c>
      <c r="Y688" s="47" t="b">
        <f>Table014[[#This Row],[THÀNH TIỀN FAST]]=Table014[[#This Row],[THÀNH TIỀN]]</f>
        <v>1</v>
      </c>
      <c r="Z688" s="48"/>
    </row>
    <row r="689" spans="13:26" x14ac:dyDescent="0.2">
      <c r="M689" s="55">
        <f t="shared" si="41"/>
        <v>0</v>
      </c>
      <c r="N689" s="21" t="e">
        <f>VLOOKUP(I689,'MÃ '!$A$2:$E$1048576,4,0)</f>
        <v>#N/A</v>
      </c>
      <c r="O689" s="21" t="e">
        <f>VLOOKUP(I689,'MÃ '!$A$2:$E$1048576,5,0)</f>
        <v>#N/A</v>
      </c>
      <c r="P689" s="21" t="str">
        <f t="shared" si="42"/>
        <v>TSG06</v>
      </c>
      <c r="Q689" s="21" t="e">
        <f>DAY(Table014[[#This Row],[NGÀY]])&amp;Table014[[#This Row],[TSG06]]&amp;Table014[[#This Row],[MÃ FAST]]</f>
        <v>#N/A</v>
      </c>
      <c r="R689" s="21" t="e">
        <f>COUNTIF($Q$7:Q689,Q689)&amp;Q689</f>
        <v>#N/A</v>
      </c>
      <c r="S689" s="44">
        <f>IFERROR(VLOOKUP(R689,Table1[[ct2]:[Số lượng]],13,0),0)</f>
        <v>0</v>
      </c>
      <c r="T689" s="45">
        <f>IFERROR(VLOOKUP(R689,Table1[[ct2]:[Giá]],14,0),Table014[[#This Row],[ĐƠN GIÁ]])</f>
        <v>0</v>
      </c>
      <c r="U689" s="45">
        <f t="shared" si="43"/>
        <v>0</v>
      </c>
      <c r="V689" s="32">
        <f t="shared" si="44"/>
        <v>0</v>
      </c>
      <c r="W689" s="45">
        <f>Table014[[#This Row],[THÀNH TIỀN FAST]]-Table014[[#This Row],[THÀNH TIỀN]]</f>
        <v>0</v>
      </c>
      <c r="X689" s="46" t="b">
        <f>Table014[[#This Row],[ĐG FAST]]=Table014[[#This Row],[ĐƠN GIÁ]]</f>
        <v>1</v>
      </c>
      <c r="Y689" s="47" t="b">
        <f>Table014[[#This Row],[THÀNH TIỀN FAST]]=Table014[[#This Row],[THÀNH TIỀN]]</f>
        <v>1</v>
      </c>
      <c r="Z689" s="48"/>
    </row>
    <row r="690" spans="13:26" x14ac:dyDescent="0.2">
      <c r="M690" s="55">
        <f t="shared" si="41"/>
        <v>0</v>
      </c>
      <c r="N690" s="21" t="e">
        <f>VLOOKUP(I690,'MÃ '!$A$2:$E$1048576,4,0)</f>
        <v>#N/A</v>
      </c>
      <c r="O690" s="21" t="e">
        <f>VLOOKUP(I690,'MÃ '!$A$2:$E$1048576,5,0)</f>
        <v>#N/A</v>
      </c>
      <c r="P690" s="21" t="str">
        <f t="shared" si="42"/>
        <v>TSG06</v>
      </c>
      <c r="Q690" s="21" t="e">
        <f>DAY(Table014[[#This Row],[NGÀY]])&amp;Table014[[#This Row],[TSG06]]&amp;Table014[[#This Row],[MÃ FAST]]</f>
        <v>#N/A</v>
      </c>
      <c r="R690" s="21" t="e">
        <f>COUNTIF($Q$7:Q690,Q690)&amp;Q690</f>
        <v>#N/A</v>
      </c>
      <c r="S690" s="44">
        <f>IFERROR(VLOOKUP(R690,Table1[[ct2]:[Số lượng]],13,0),0)</f>
        <v>0</v>
      </c>
      <c r="T690" s="45">
        <f>IFERROR(VLOOKUP(R690,Table1[[ct2]:[Giá]],14,0),Table014[[#This Row],[ĐƠN GIÁ]])</f>
        <v>0</v>
      </c>
      <c r="U690" s="45">
        <f t="shared" si="43"/>
        <v>0</v>
      </c>
      <c r="V690" s="32">
        <f t="shared" si="44"/>
        <v>0</v>
      </c>
      <c r="W690" s="45">
        <f>Table014[[#This Row],[THÀNH TIỀN FAST]]-Table014[[#This Row],[THÀNH TIỀN]]</f>
        <v>0</v>
      </c>
      <c r="X690" s="46" t="b">
        <f>Table014[[#This Row],[ĐG FAST]]=Table014[[#This Row],[ĐƠN GIÁ]]</f>
        <v>1</v>
      </c>
      <c r="Y690" s="47" t="b">
        <f>Table014[[#This Row],[THÀNH TIỀN FAST]]=Table014[[#This Row],[THÀNH TIỀN]]</f>
        <v>1</v>
      </c>
      <c r="Z690" s="48"/>
    </row>
    <row r="691" spans="13:26" x14ac:dyDescent="0.2">
      <c r="M691" s="55">
        <f t="shared" si="41"/>
        <v>0</v>
      </c>
      <c r="N691" s="21" t="e">
        <f>VLOOKUP(I691,'MÃ '!$A$2:$E$1048576,4,0)</f>
        <v>#N/A</v>
      </c>
      <c r="O691" s="21" t="e">
        <f>VLOOKUP(I691,'MÃ '!$A$2:$E$1048576,5,0)</f>
        <v>#N/A</v>
      </c>
      <c r="P691" s="21" t="str">
        <f t="shared" si="42"/>
        <v>TSG06</v>
      </c>
      <c r="Q691" s="21" t="e">
        <f>DAY(Table014[[#This Row],[NGÀY]])&amp;Table014[[#This Row],[TSG06]]&amp;Table014[[#This Row],[MÃ FAST]]</f>
        <v>#N/A</v>
      </c>
      <c r="R691" s="21" t="e">
        <f>COUNTIF($Q$7:Q691,Q691)&amp;Q691</f>
        <v>#N/A</v>
      </c>
      <c r="S691" s="44">
        <f>IFERROR(VLOOKUP(R691,Table1[[ct2]:[Số lượng]],13,0),0)</f>
        <v>0</v>
      </c>
      <c r="T691" s="45">
        <f>IFERROR(VLOOKUP(R691,Table1[[ct2]:[Giá]],14,0),Table014[[#This Row],[ĐƠN GIÁ]])</f>
        <v>0</v>
      </c>
      <c r="U691" s="45">
        <f t="shared" si="43"/>
        <v>0</v>
      </c>
      <c r="V691" s="32">
        <f t="shared" si="44"/>
        <v>0</v>
      </c>
      <c r="W691" s="45">
        <f>Table014[[#This Row],[THÀNH TIỀN FAST]]-Table014[[#This Row],[THÀNH TIỀN]]</f>
        <v>0</v>
      </c>
      <c r="X691" s="46" t="b">
        <f>Table014[[#This Row],[ĐG FAST]]=Table014[[#This Row],[ĐƠN GIÁ]]</f>
        <v>1</v>
      </c>
      <c r="Y691" s="47" t="b">
        <f>Table014[[#This Row],[THÀNH TIỀN FAST]]=Table014[[#This Row],[THÀNH TIỀN]]</f>
        <v>1</v>
      </c>
      <c r="Z691" s="48"/>
    </row>
    <row r="692" spans="13:26" x14ac:dyDescent="0.2">
      <c r="M692" s="55">
        <f t="shared" si="41"/>
        <v>0</v>
      </c>
      <c r="N692" s="21" t="e">
        <f>VLOOKUP(I692,'MÃ '!$A$2:$E$1048576,4,0)</f>
        <v>#N/A</v>
      </c>
      <c r="O692" s="21" t="e">
        <f>VLOOKUP(I692,'MÃ '!$A$2:$E$1048576,5,0)</f>
        <v>#N/A</v>
      </c>
      <c r="P692" s="21" t="str">
        <f t="shared" si="42"/>
        <v>TSG06</v>
      </c>
      <c r="Q692" s="21" t="e">
        <f>DAY(Table014[[#This Row],[NGÀY]])&amp;Table014[[#This Row],[TSG06]]&amp;Table014[[#This Row],[MÃ FAST]]</f>
        <v>#N/A</v>
      </c>
      <c r="R692" s="21" t="e">
        <f>COUNTIF($Q$7:Q692,Q692)&amp;Q692</f>
        <v>#N/A</v>
      </c>
      <c r="S692" s="44">
        <f>IFERROR(VLOOKUP(R692,Table1[[ct2]:[Số lượng]],13,0),0)</f>
        <v>0</v>
      </c>
      <c r="T692" s="45">
        <f>IFERROR(VLOOKUP(R692,Table1[[ct2]:[Giá]],14,0),Table014[[#This Row],[ĐƠN GIÁ]])</f>
        <v>0</v>
      </c>
      <c r="U692" s="45">
        <f t="shared" si="43"/>
        <v>0</v>
      </c>
      <c r="V692" s="32">
        <f t="shared" si="44"/>
        <v>0</v>
      </c>
      <c r="W692" s="45">
        <f>Table014[[#This Row],[THÀNH TIỀN FAST]]-Table014[[#This Row],[THÀNH TIỀN]]</f>
        <v>0</v>
      </c>
      <c r="X692" s="46" t="b">
        <f>Table014[[#This Row],[ĐG FAST]]=Table014[[#This Row],[ĐƠN GIÁ]]</f>
        <v>1</v>
      </c>
      <c r="Y692" s="47" t="b">
        <f>Table014[[#This Row],[THÀNH TIỀN FAST]]=Table014[[#This Row],[THÀNH TIỀN]]</f>
        <v>1</v>
      </c>
      <c r="Z692" s="48"/>
    </row>
    <row r="693" spans="13:26" x14ac:dyDescent="0.2">
      <c r="M693" s="55">
        <f t="shared" si="41"/>
        <v>0</v>
      </c>
      <c r="N693" s="21" t="e">
        <f>VLOOKUP(I693,'MÃ '!$A$2:$E$1048576,4,0)</f>
        <v>#N/A</v>
      </c>
      <c r="O693" s="21" t="e">
        <f>VLOOKUP(I693,'MÃ '!$A$2:$E$1048576,5,0)</f>
        <v>#N/A</v>
      </c>
      <c r="P693" s="21" t="str">
        <f t="shared" si="42"/>
        <v>TSG06</v>
      </c>
      <c r="Q693" s="21" t="e">
        <f>DAY(Table014[[#This Row],[NGÀY]])&amp;Table014[[#This Row],[TSG06]]&amp;Table014[[#This Row],[MÃ FAST]]</f>
        <v>#N/A</v>
      </c>
      <c r="R693" s="21" t="e">
        <f>COUNTIF($Q$7:Q693,Q693)&amp;Q693</f>
        <v>#N/A</v>
      </c>
      <c r="S693" s="44">
        <f>IFERROR(VLOOKUP(R693,Table1[[ct2]:[Số lượng]],13,0),0)</f>
        <v>0</v>
      </c>
      <c r="T693" s="45">
        <f>IFERROR(VLOOKUP(R693,Table1[[ct2]:[Giá]],14,0),Table014[[#This Row],[ĐƠN GIÁ]])</f>
        <v>0</v>
      </c>
      <c r="U693" s="45">
        <f t="shared" si="43"/>
        <v>0</v>
      </c>
      <c r="V693" s="32">
        <f t="shared" si="44"/>
        <v>0</v>
      </c>
      <c r="W693" s="45">
        <f>Table014[[#This Row],[THÀNH TIỀN FAST]]-Table014[[#This Row],[THÀNH TIỀN]]</f>
        <v>0</v>
      </c>
      <c r="X693" s="46" t="b">
        <f>Table014[[#This Row],[ĐG FAST]]=Table014[[#This Row],[ĐƠN GIÁ]]</f>
        <v>1</v>
      </c>
      <c r="Y693" s="47" t="b">
        <f>Table014[[#This Row],[THÀNH TIỀN FAST]]=Table014[[#This Row],[THÀNH TIỀN]]</f>
        <v>1</v>
      </c>
      <c r="Z693" s="48"/>
    </row>
    <row r="694" spans="13:26" x14ac:dyDescent="0.2">
      <c r="M694" s="55">
        <f t="shared" si="41"/>
        <v>0</v>
      </c>
      <c r="N694" s="21" t="e">
        <f>VLOOKUP(I694,'MÃ '!$A$2:$E$1048576,4,0)</f>
        <v>#N/A</v>
      </c>
      <c r="O694" s="21" t="e">
        <f>VLOOKUP(I694,'MÃ '!$A$2:$E$1048576,5,0)</f>
        <v>#N/A</v>
      </c>
      <c r="P694" s="21" t="str">
        <f t="shared" si="42"/>
        <v>TSG06</v>
      </c>
      <c r="Q694" s="21" t="e">
        <f>DAY(Table014[[#This Row],[NGÀY]])&amp;Table014[[#This Row],[TSG06]]&amp;Table014[[#This Row],[MÃ FAST]]</f>
        <v>#N/A</v>
      </c>
      <c r="R694" s="21" t="e">
        <f>COUNTIF($Q$7:Q694,Q694)&amp;Q694</f>
        <v>#N/A</v>
      </c>
      <c r="S694" s="44">
        <f>IFERROR(VLOOKUP(R694,Table1[[ct2]:[Số lượng]],13,0),0)</f>
        <v>0</v>
      </c>
      <c r="T694" s="45">
        <f>IFERROR(VLOOKUP(R694,Table1[[ct2]:[Giá]],14,0),Table014[[#This Row],[ĐƠN GIÁ]])</f>
        <v>0</v>
      </c>
      <c r="U694" s="45">
        <f t="shared" si="43"/>
        <v>0</v>
      </c>
      <c r="V694" s="32">
        <f t="shared" si="44"/>
        <v>0</v>
      </c>
      <c r="W694" s="45">
        <f>Table014[[#This Row],[THÀNH TIỀN FAST]]-Table014[[#This Row],[THÀNH TIỀN]]</f>
        <v>0</v>
      </c>
      <c r="X694" s="46" t="b">
        <f>Table014[[#This Row],[ĐG FAST]]=Table014[[#This Row],[ĐƠN GIÁ]]</f>
        <v>1</v>
      </c>
      <c r="Y694" s="47" t="b">
        <f>Table014[[#This Row],[THÀNH TIỀN FAST]]=Table014[[#This Row],[THÀNH TIỀN]]</f>
        <v>1</v>
      </c>
      <c r="Z694" s="48"/>
    </row>
    <row r="695" spans="13:26" x14ac:dyDescent="0.2">
      <c r="M695" s="55">
        <f t="shared" si="41"/>
        <v>0</v>
      </c>
      <c r="N695" s="21" t="e">
        <f>VLOOKUP(I695,'MÃ '!$A$2:$E$1048576,4,0)</f>
        <v>#N/A</v>
      </c>
      <c r="O695" s="21" t="e">
        <f>VLOOKUP(I695,'MÃ '!$A$2:$E$1048576,5,0)</f>
        <v>#N/A</v>
      </c>
      <c r="P695" s="21" t="str">
        <f t="shared" si="42"/>
        <v>TSG06</v>
      </c>
      <c r="Q695" s="21" t="e">
        <f>DAY(Table014[[#This Row],[NGÀY]])&amp;Table014[[#This Row],[TSG06]]&amp;Table014[[#This Row],[MÃ FAST]]</f>
        <v>#N/A</v>
      </c>
      <c r="R695" s="21" t="e">
        <f>COUNTIF($Q$7:Q695,Q695)&amp;Q695</f>
        <v>#N/A</v>
      </c>
      <c r="S695" s="44">
        <f>IFERROR(VLOOKUP(R695,Table1[[ct2]:[Số lượng]],13,0),0)</f>
        <v>0</v>
      </c>
      <c r="T695" s="45">
        <f>IFERROR(VLOOKUP(R695,Table1[[ct2]:[Giá]],14,0),Table014[[#This Row],[ĐƠN GIÁ]])</f>
        <v>0</v>
      </c>
      <c r="U695" s="45">
        <f t="shared" si="43"/>
        <v>0</v>
      </c>
      <c r="V695" s="32">
        <f t="shared" si="44"/>
        <v>0</v>
      </c>
      <c r="W695" s="45">
        <f>Table014[[#This Row],[THÀNH TIỀN FAST]]-Table014[[#This Row],[THÀNH TIỀN]]</f>
        <v>0</v>
      </c>
      <c r="X695" s="46" t="b">
        <f>Table014[[#This Row],[ĐG FAST]]=Table014[[#This Row],[ĐƠN GIÁ]]</f>
        <v>1</v>
      </c>
      <c r="Y695" s="47" t="b">
        <f>Table014[[#This Row],[THÀNH TIỀN FAST]]=Table014[[#This Row],[THÀNH TIỀN]]</f>
        <v>1</v>
      </c>
      <c r="Z695" s="48"/>
    </row>
    <row r="696" spans="13:26" x14ac:dyDescent="0.2">
      <c r="M696" s="55">
        <f t="shared" si="41"/>
        <v>0</v>
      </c>
      <c r="N696" s="21" t="e">
        <f>VLOOKUP(I696,'MÃ '!$A$2:$E$1048576,4,0)</f>
        <v>#N/A</v>
      </c>
      <c r="O696" s="21" t="e">
        <f>VLOOKUP(I696,'MÃ '!$A$2:$E$1048576,5,0)</f>
        <v>#N/A</v>
      </c>
      <c r="P696" s="21" t="str">
        <f t="shared" si="42"/>
        <v>TSG06</v>
      </c>
      <c r="Q696" s="21" t="e">
        <f>DAY(Table014[[#This Row],[NGÀY]])&amp;Table014[[#This Row],[TSG06]]&amp;Table014[[#This Row],[MÃ FAST]]</f>
        <v>#N/A</v>
      </c>
      <c r="R696" s="21" t="e">
        <f>COUNTIF($Q$7:Q696,Q696)&amp;Q696</f>
        <v>#N/A</v>
      </c>
      <c r="S696" s="44">
        <f>IFERROR(VLOOKUP(R696,Table1[[ct2]:[Số lượng]],13,0),0)</f>
        <v>0</v>
      </c>
      <c r="T696" s="45">
        <f>IFERROR(VLOOKUP(R696,Table1[[ct2]:[Giá]],14,0),Table014[[#This Row],[ĐƠN GIÁ]])</f>
        <v>0</v>
      </c>
      <c r="U696" s="45">
        <f t="shared" si="43"/>
        <v>0</v>
      </c>
      <c r="V696" s="32">
        <f t="shared" si="44"/>
        <v>0</v>
      </c>
      <c r="W696" s="45">
        <f>Table014[[#This Row],[THÀNH TIỀN FAST]]-Table014[[#This Row],[THÀNH TIỀN]]</f>
        <v>0</v>
      </c>
      <c r="X696" s="46" t="b">
        <f>Table014[[#This Row],[ĐG FAST]]=Table014[[#This Row],[ĐƠN GIÁ]]</f>
        <v>1</v>
      </c>
      <c r="Y696" s="47" t="b">
        <f>Table014[[#This Row],[THÀNH TIỀN FAST]]=Table014[[#This Row],[THÀNH TIỀN]]</f>
        <v>1</v>
      </c>
      <c r="Z696" s="48"/>
    </row>
    <row r="697" spans="13:26" x14ac:dyDescent="0.2">
      <c r="M697" s="55">
        <f t="shared" si="41"/>
        <v>0</v>
      </c>
      <c r="N697" s="21" t="e">
        <f>VLOOKUP(I697,'MÃ '!$A$2:$E$1048576,4,0)</f>
        <v>#N/A</v>
      </c>
      <c r="O697" s="21" t="e">
        <f>VLOOKUP(I697,'MÃ '!$A$2:$E$1048576,5,0)</f>
        <v>#N/A</v>
      </c>
      <c r="P697" s="21" t="str">
        <f t="shared" si="42"/>
        <v>TSG06</v>
      </c>
      <c r="Q697" s="21" t="e">
        <f>DAY(Table014[[#This Row],[NGÀY]])&amp;Table014[[#This Row],[TSG06]]&amp;Table014[[#This Row],[MÃ FAST]]</f>
        <v>#N/A</v>
      </c>
      <c r="R697" s="21" t="e">
        <f>COUNTIF($Q$7:Q697,Q697)&amp;Q697</f>
        <v>#N/A</v>
      </c>
      <c r="S697" s="44">
        <f>IFERROR(VLOOKUP(R697,Table1[[ct2]:[Số lượng]],13,0),0)</f>
        <v>0</v>
      </c>
      <c r="T697" s="45">
        <f>IFERROR(VLOOKUP(R697,Table1[[ct2]:[Giá]],14,0),Table014[[#This Row],[ĐƠN GIÁ]])</f>
        <v>0</v>
      </c>
      <c r="U697" s="45">
        <f t="shared" si="43"/>
        <v>0</v>
      </c>
      <c r="V697" s="32">
        <f t="shared" si="44"/>
        <v>0</v>
      </c>
      <c r="W697" s="45">
        <f>Table014[[#This Row],[THÀNH TIỀN FAST]]-Table014[[#This Row],[THÀNH TIỀN]]</f>
        <v>0</v>
      </c>
      <c r="X697" s="46" t="b">
        <f>Table014[[#This Row],[ĐG FAST]]=Table014[[#This Row],[ĐƠN GIÁ]]</f>
        <v>1</v>
      </c>
      <c r="Y697" s="47" t="b">
        <f>Table014[[#This Row],[THÀNH TIỀN FAST]]=Table014[[#This Row],[THÀNH TIỀN]]</f>
        <v>1</v>
      </c>
      <c r="Z697" s="48"/>
    </row>
    <row r="698" spans="13:26" x14ac:dyDescent="0.2">
      <c r="M698" s="55">
        <f t="shared" si="41"/>
        <v>0</v>
      </c>
      <c r="N698" s="21" t="e">
        <f>VLOOKUP(I698,'MÃ '!$A$2:$E$1048576,4,0)</f>
        <v>#N/A</v>
      </c>
      <c r="O698" s="21" t="e">
        <f>VLOOKUP(I698,'MÃ '!$A$2:$E$1048576,5,0)</f>
        <v>#N/A</v>
      </c>
      <c r="P698" s="21" t="str">
        <f t="shared" si="42"/>
        <v>TSG06</v>
      </c>
      <c r="Q698" s="21" t="e">
        <f>DAY(Table014[[#This Row],[NGÀY]])&amp;Table014[[#This Row],[TSG06]]&amp;Table014[[#This Row],[MÃ FAST]]</f>
        <v>#N/A</v>
      </c>
      <c r="R698" s="21" t="e">
        <f>COUNTIF($Q$7:Q698,Q698)&amp;Q698</f>
        <v>#N/A</v>
      </c>
      <c r="S698" s="44">
        <f>IFERROR(VLOOKUP(R698,Table1[[ct2]:[Số lượng]],13,0),0)</f>
        <v>0</v>
      </c>
      <c r="T698" s="45">
        <f>IFERROR(VLOOKUP(R698,Table1[[ct2]:[Giá]],14,0),Table014[[#This Row],[ĐƠN GIÁ]])</f>
        <v>0</v>
      </c>
      <c r="U698" s="45">
        <f t="shared" si="43"/>
        <v>0</v>
      </c>
      <c r="V698" s="32">
        <f t="shared" si="44"/>
        <v>0</v>
      </c>
      <c r="W698" s="45">
        <f>Table014[[#This Row],[THÀNH TIỀN FAST]]-Table014[[#This Row],[THÀNH TIỀN]]</f>
        <v>0</v>
      </c>
      <c r="X698" s="46" t="b">
        <f>Table014[[#This Row],[ĐG FAST]]=Table014[[#This Row],[ĐƠN GIÁ]]</f>
        <v>1</v>
      </c>
      <c r="Y698" s="47" t="b">
        <f>Table014[[#This Row],[THÀNH TIỀN FAST]]=Table014[[#This Row],[THÀNH TIỀN]]</f>
        <v>1</v>
      </c>
      <c r="Z698" s="48"/>
    </row>
    <row r="699" spans="13:26" x14ac:dyDescent="0.2">
      <c r="M699" s="55">
        <f t="shared" si="41"/>
        <v>0</v>
      </c>
      <c r="N699" s="21" t="e">
        <f>VLOOKUP(I699,'MÃ '!$A$2:$E$1048576,4,0)</f>
        <v>#N/A</v>
      </c>
      <c r="O699" s="21" t="e">
        <f>VLOOKUP(I699,'MÃ '!$A$2:$E$1048576,5,0)</f>
        <v>#N/A</v>
      </c>
      <c r="P699" s="21" t="str">
        <f t="shared" si="42"/>
        <v>TSG06</v>
      </c>
      <c r="Q699" s="21" t="e">
        <f>DAY(Table014[[#This Row],[NGÀY]])&amp;Table014[[#This Row],[TSG06]]&amp;Table014[[#This Row],[MÃ FAST]]</f>
        <v>#N/A</v>
      </c>
      <c r="R699" s="21" t="e">
        <f>COUNTIF($Q$7:Q699,Q699)&amp;Q699</f>
        <v>#N/A</v>
      </c>
      <c r="S699" s="44">
        <f>IFERROR(VLOOKUP(R699,Table1[[ct2]:[Số lượng]],13,0),0)</f>
        <v>0</v>
      </c>
      <c r="T699" s="45">
        <f>IFERROR(VLOOKUP(R699,Table1[[ct2]:[Giá]],14,0),Table014[[#This Row],[ĐƠN GIÁ]])</f>
        <v>0</v>
      </c>
      <c r="U699" s="45">
        <f t="shared" si="43"/>
        <v>0</v>
      </c>
      <c r="V699" s="32">
        <f t="shared" si="44"/>
        <v>0</v>
      </c>
      <c r="W699" s="45">
        <f>Table014[[#This Row],[THÀNH TIỀN FAST]]-Table014[[#This Row],[THÀNH TIỀN]]</f>
        <v>0</v>
      </c>
      <c r="X699" s="46" t="b">
        <f>Table014[[#This Row],[ĐG FAST]]=Table014[[#This Row],[ĐƠN GIÁ]]</f>
        <v>1</v>
      </c>
      <c r="Y699" s="47" t="b">
        <f>Table014[[#This Row],[THÀNH TIỀN FAST]]=Table014[[#This Row],[THÀNH TIỀN]]</f>
        <v>1</v>
      </c>
      <c r="Z699" s="48"/>
    </row>
    <row r="700" spans="13:26" x14ac:dyDescent="0.2">
      <c r="M700" s="55">
        <f t="shared" si="41"/>
        <v>0</v>
      </c>
      <c r="N700" s="21" t="e">
        <f>VLOOKUP(I700,'MÃ '!$A$2:$E$1048576,4,0)</f>
        <v>#N/A</v>
      </c>
      <c r="O700" s="21" t="e">
        <f>VLOOKUP(I700,'MÃ '!$A$2:$E$1048576,5,0)</f>
        <v>#N/A</v>
      </c>
      <c r="P700" s="21" t="str">
        <f t="shared" si="42"/>
        <v>TSG06</v>
      </c>
      <c r="Q700" s="21" t="e">
        <f>DAY(Table014[[#This Row],[NGÀY]])&amp;Table014[[#This Row],[TSG06]]&amp;Table014[[#This Row],[MÃ FAST]]</f>
        <v>#N/A</v>
      </c>
      <c r="R700" s="21" t="e">
        <f>COUNTIF($Q$7:Q700,Q700)&amp;Q700</f>
        <v>#N/A</v>
      </c>
      <c r="S700" s="44">
        <f>IFERROR(VLOOKUP(R700,Table1[[ct2]:[Số lượng]],13,0),0)</f>
        <v>0</v>
      </c>
      <c r="T700" s="45">
        <f>IFERROR(VLOOKUP(R700,Table1[[ct2]:[Giá]],14,0),Table014[[#This Row],[ĐƠN GIÁ]])</f>
        <v>0</v>
      </c>
      <c r="U700" s="45">
        <f t="shared" si="43"/>
        <v>0</v>
      </c>
      <c r="V700" s="32">
        <f t="shared" si="44"/>
        <v>0</v>
      </c>
      <c r="W700" s="45">
        <f>Table014[[#This Row],[THÀNH TIỀN FAST]]-Table014[[#This Row],[THÀNH TIỀN]]</f>
        <v>0</v>
      </c>
      <c r="X700" s="46" t="b">
        <f>Table014[[#This Row],[ĐG FAST]]=Table014[[#This Row],[ĐƠN GIÁ]]</f>
        <v>1</v>
      </c>
      <c r="Y700" s="47" t="b">
        <f>Table014[[#This Row],[THÀNH TIỀN FAST]]=Table014[[#This Row],[THÀNH TIỀN]]</f>
        <v>1</v>
      </c>
      <c r="Z700" s="48"/>
    </row>
    <row r="701" spans="13:26" x14ac:dyDescent="0.2">
      <c r="M701" s="55">
        <f t="shared" si="41"/>
        <v>0</v>
      </c>
      <c r="N701" s="21" t="e">
        <f>VLOOKUP(I701,'MÃ '!$A$2:$E$1048576,4,0)</f>
        <v>#N/A</v>
      </c>
      <c r="O701" s="21" t="e">
        <f>VLOOKUP(I701,'MÃ '!$A$2:$E$1048576,5,0)</f>
        <v>#N/A</v>
      </c>
      <c r="P701" s="21" t="str">
        <f t="shared" si="42"/>
        <v>TSG06</v>
      </c>
      <c r="Q701" s="21" t="e">
        <f>DAY(Table014[[#This Row],[NGÀY]])&amp;Table014[[#This Row],[TSG06]]&amp;Table014[[#This Row],[MÃ FAST]]</f>
        <v>#N/A</v>
      </c>
      <c r="R701" s="21" t="e">
        <f>COUNTIF($Q$7:Q701,Q701)&amp;Q701</f>
        <v>#N/A</v>
      </c>
      <c r="S701" s="44">
        <f>IFERROR(VLOOKUP(R701,Table1[[ct2]:[Số lượng]],13,0),0)</f>
        <v>0</v>
      </c>
      <c r="T701" s="45">
        <f>IFERROR(VLOOKUP(R701,Table1[[ct2]:[Giá]],14,0),Table014[[#This Row],[ĐƠN GIÁ]])</f>
        <v>0</v>
      </c>
      <c r="U701" s="45">
        <f t="shared" si="43"/>
        <v>0</v>
      </c>
      <c r="V701" s="32">
        <f t="shared" si="44"/>
        <v>0</v>
      </c>
      <c r="W701" s="45">
        <f>Table014[[#This Row],[THÀNH TIỀN FAST]]-Table014[[#This Row],[THÀNH TIỀN]]</f>
        <v>0</v>
      </c>
      <c r="X701" s="46" t="b">
        <f>Table014[[#This Row],[ĐG FAST]]=Table014[[#This Row],[ĐƠN GIÁ]]</f>
        <v>1</v>
      </c>
      <c r="Y701" s="47" t="b">
        <f>Table014[[#This Row],[THÀNH TIỀN FAST]]=Table014[[#This Row],[THÀNH TIỀN]]</f>
        <v>1</v>
      </c>
      <c r="Z701" s="48"/>
    </row>
    <row r="702" spans="13:26" x14ac:dyDescent="0.2">
      <c r="M702" s="55">
        <f t="shared" si="41"/>
        <v>0</v>
      </c>
      <c r="N702" s="21" t="e">
        <f>VLOOKUP(I702,'MÃ '!$A$2:$E$1048576,4,0)</f>
        <v>#N/A</v>
      </c>
      <c r="O702" s="21" t="e">
        <f>VLOOKUP(I702,'MÃ '!$A$2:$E$1048576,5,0)</f>
        <v>#N/A</v>
      </c>
      <c r="P702" s="21" t="str">
        <f t="shared" si="42"/>
        <v>TSG06</v>
      </c>
      <c r="Q702" s="21" t="e">
        <f>DAY(Table014[[#This Row],[NGÀY]])&amp;Table014[[#This Row],[TSG06]]&amp;Table014[[#This Row],[MÃ FAST]]</f>
        <v>#N/A</v>
      </c>
      <c r="R702" s="21" t="e">
        <f>COUNTIF($Q$7:Q702,Q702)&amp;Q702</f>
        <v>#N/A</v>
      </c>
      <c r="S702" s="44">
        <f>IFERROR(VLOOKUP(R702,Table1[[ct2]:[Số lượng]],13,0),0)</f>
        <v>0</v>
      </c>
      <c r="T702" s="45">
        <f>IFERROR(VLOOKUP(R702,Table1[[ct2]:[Giá]],14,0),Table014[[#This Row],[ĐƠN GIÁ]])</f>
        <v>0</v>
      </c>
      <c r="U702" s="45">
        <f t="shared" si="43"/>
        <v>0</v>
      </c>
      <c r="V702" s="32">
        <f t="shared" si="44"/>
        <v>0</v>
      </c>
      <c r="W702" s="45">
        <f>Table014[[#This Row],[THÀNH TIỀN FAST]]-Table014[[#This Row],[THÀNH TIỀN]]</f>
        <v>0</v>
      </c>
      <c r="X702" s="46" t="b">
        <f>Table014[[#This Row],[ĐG FAST]]=Table014[[#This Row],[ĐƠN GIÁ]]</f>
        <v>1</v>
      </c>
      <c r="Y702" s="47" t="b">
        <f>Table014[[#This Row],[THÀNH TIỀN FAST]]=Table014[[#This Row],[THÀNH TIỀN]]</f>
        <v>1</v>
      </c>
      <c r="Z702" s="48"/>
    </row>
    <row r="703" spans="13:26" x14ac:dyDescent="0.2">
      <c r="M703" s="55">
        <f t="shared" si="41"/>
        <v>0</v>
      </c>
      <c r="N703" s="21" t="e">
        <f>VLOOKUP(I703,'MÃ '!$A$2:$E$1048576,4,0)</f>
        <v>#N/A</v>
      </c>
      <c r="O703" s="21" t="e">
        <f>VLOOKUP(I703,'MÃ '!$A$2:$E$1048576,5,0)</f>
        <v>#N/A</v>
      </c>
      <c r="P703" s="21" t="str">
        <f t="shared" si="42"/>
        <v>TSG06</v>
      </c>
      <c r="Q703" s="21" t="e">
        <f>DAY(Table014[[#This Row],[NGÀY]])&amp;Table014[[#This Row],[TSG06]]&amp;Table014[[#This Row],[MÃ FAST]]</f>
        <v>#N/A</v>
      </c>
      <c r="R703" s="21" t="e">
        <f>COUNTIF($Q$7:Q703,Q703)&amp;Q703</f>
        <v>#N/A</v>
      </c>
      <c r="S703" s="44">
        <f>IFERROR(VLOOKUP(R703,Table1[[ct2]:[Số lượng]],13,0),0)</f>
        <v>0</v>
      </c>
      <c r="T703" s="45">
        <f>IFERROR(VLOOKUP(R703,Table1[[ct2]:[Giá]],14,0),Table014[[#This Row],[ĐƠN GIÁ]])</f>
        <v>0</v>
      </c>
      <c r="U703" s="45">
        <f t="shared" si="43"/>
        <v>0</v>
      </c>
      <c r="V703" s="32">
        <f t="shared" si="44"/>
        <v>0</v>
      </c>
      <c r="W703" s="45">
        <f>Table014[[#This Row],[THÀNH TIỀN FAST]]-Table014[[#This Row],[THÀNH TIỀN]]</f>
        <v>0</v>
      </c>
      <c r="X703" s="46" t="b">
        <f>Table014[[#This Row],[ĐG FAST]]=Table014[[#This Row],[ĐƠN GIÁ]]</f>
        <v>1</v>
      </c>
      <c r="Y703" s="47" t="b">
        <f>Table014[[#This Row],[THÀNH TIỀN FAST]]=Table014[[#This Row],[THÀNH TIỀN]]</f>
        <v>1</v>
      </c>
      <c r="Z703" s="48"/>
    </row>
    <row r="704" spans="13:26" x14ac:dyDescent="0.2">
      <c r="M704" s="55">
        <f t="shared" si="41"/>
        <v>0</v>
      </c>
      <c r="N704" s="21" t="e">
        <f>VLOOKUP(I704,'MÃ '!$A$2:$E$1048576,4,0)</f>
        <v>#N/A</v>
      </c>
      <c r="O704" s="21" t="e">
        <f>VLOOKUP(I704,'MÃ '!$A$2:$E$1048576,5,0)</f>
        <v>#N/A</v>
      </c>
      <c r="P704" s="21" t="str">
        <f t="shared" si="42"/>
        <v>TSG06</v>
      </c>
      <c r="Q704" s="21" t="e">
        <f>DAY(Table014[[#This Row],[NGÀY]])&amp;Table014[[#This Row],[TSG06]]&amp;Table014[[#This Row],[MÃ FAST]]</f>
        <v>#N/A</v>
      </c>
      <c r="R704" s="21" t="e">
        <f>COUNTIF($Q$7:Q704,Q704)&amp;Q704</f>
        <v>#N/A</v>
      </c>
      <c r="S704" s="44">
        <f>IFERROR(VLOOKUP(R704,Table1[[ct2]:[Số lượng]],13,0),0)</f>
        <v>0</v>
      </c>
      <c r="T704" s="45">
        <f>IFERROR(VLOOKUP(R704,Table1[[ct2]:[Giá]],14,0),Table014[[#This Row],[ĐƠN GIÁ]])</f>
        <v>0</v>
      </c>
      <c r="U704" s="45">
        <f t="shared" si="43"/>
        <v>0</v>
      </c>
      <c r="V704" s="32">
        <f t="shared" si="44"/>
        <v>0</v>
      </c>
      <c r="W704" s="45">
        <f>Table014[[#This Row],[THÀNH TIỀN FAST]]-Table014[[#This Row],[THÀNH TIỀN]]</f>
        <v>0</v>
      </c>
      <c r="X704" s="46" t="b">
        <f>Table014[[#This Row],[ĐG FAST]]=Table014[[#This Row],[ĐƠN GIÁ]]</f>
        <v>1</v>
      </c>
      <c r="Y704" s="47" t="b">
        <f>Table014[[#This Row],[THÀNH TIỀN FAST]]=Table014[[#This Row],[THÀNH TIỀN]]</f>
        <v>1</v>
      </c>
      <c r="Z704" s="48"/>
    </row>
    <row r="705" spans="13:26" x14ac:dyDescent="0.2">
      <c r="M705" s="55">
        <f t="shared" si="41"/>
        <v>0</v>
      </c>
      <c r="N705" s="21" t="e">
        <f>VLOOKUP(I705,'MÃ '!$A$2:$E$1048576,4,0)</f>
        <v>#N/A</v>
      </c>
      <c r="O705" s="21" t="e">
        <f>VLOOKUP(I705,'MÃ '!$A$2:$E$1048576,5,0)</f>
        <v>#N/A</v>
      </c>
      <c r="P705" s="21" t="str">
        <f t="shared" si="42"/>
        <v>TSG06</v>
      </c>
      <c r="Q705" s="21" t="e">
        <f>DAY(Table014[[#This Row],[NGÀY]])&amp;Table014[[#This Row],[TSG06]]&amp;Table014[[#This Row],[MÃ FAST]]</f>
        <v>#N/A</v>
      </c>
      <c r="R705" s="21" t="e">
        <f>COUNTIF($Q$7:Q705,Q705)&amp;Q705</f>
        <v>#N/A</v>
      </c>
      <c r="S705" s="44">
        <f>IFERROR(VLOOKUP(R705,Table1[[ct2]:[Số lượng]],13,0),0)</f>
        <v>0</v>
      </c>
      <c r="T705" s="45">
        <f>IFERROR(VLOOKUP(R705,Table1[[ct2]:[Giá]],14,0),Table014[[#This Row],[ĐƠN GIÁ]])</f>
        <v>0</v>
      </c>
      <c r="U705" s="45">
        <f t="shared" si="43"/>
        <v>0</v>
      </c>
      <c r="V705" s="32">
        <f t="shared" si="44"/>
        <v>0</v>
      </c>
      <c r="W705" s="45">
        <f>Table014[[#This Row],[THÀNH TIỀN FAST]]-Table014[[#This Row],[THÀNH TIỀN]]</f>
        <v>0</v>
      </c>
      <c r="X705" s="46" t="b">
        <f>Table014[[#This Row],[ĐG FAST]]=Table014[[#This Row],[ĐƠN GIÁ]]</f>
        <v>1</v>
      </c>
      <c r="Y705" s="47" t="b">
        <f>Table014[[#This Row],[THÀNH TIỀN FAST]]=Table014[[#This Row],[THÀNH TIỀN]]</f>
        <v>1</v>
      </c>
      <c r="Z705" s="48"/>
    </row>
    <row r="706" spans="13:26" x14ac:dyDescent="0.2">
      <c r="M706" s="55">
        <f t="shared" si="41"/>
        <v>0</v>
      </c>
      <c r="N706" s="21" t="e">
        <f>VLOOKUP(I706,'MÃ '!$A$2:$E$1048576,4,0)</f>
        <v>#N/A</v>
      </c>
      <c r="O706" s="21" t="e">
        <f>VLOOKUP(I706,'MÃ '!$A$2:$E$1048576,5,0)</f>
        <v>#N/A</v>
      </c>
      <c r="P706" s="21" t="str">
        <f t="shared" si="42"/>
        <v>TSG06</v>
      </c>
      <c r="Q706" s="21" t="e">
        <f>DAY(Table014[[#This Row],[NGÀY]])&amp;Table014[[#This Row],[TSG06]]&amp;Table014[[#This Row],[MÃ FAST]]</f>
        <v>#N/A</v>
      </c>
      <c r="R706" s="21" t="e">
        <f>COUNTIF($Q$7:Q706,Q706)&amp;Q706</f>
        <v>#N/A</v>
      </c>
      <c r="S706" s="44">
        <f>IFERROR(VLOOKUP(R706,Table1[[ct2]:[Số lượng]],13,0),0)</f>
        <v>0</v>
      </c>
      <c r="T706" s="45">
        <f>IFERROR(VLOOKUP(R706,Table1[[ct2]:[Giá]],14,0),Table014[[#This Row],[ĐƠN GIÁ]])</f>
        <v>0</v>
      </c>
      <c r="U706" s="45">
        <f t="shared" si="43"/>
        <v>0</v>
      </c>
      <c r="V706" s="32">
        <f t="shared" si="44"/>
        <v>0</v>
      </c>
      <c r="W706" s="45">
        <f>Table014[[#This Row],[THÀNH TIỀN FAST]]-Table014[[#This Row],[THÀNH TIỀN]]</f>
        <v>0</v>
      </c>
      <c r="X706" s="46" t="b">
        <f>Table014[[#This Row],[ĐG FAST]]=Table014[[#This Row],[ĐƠN GIÁ]]</f>
        <v>1</v>
      </c>
      <c r="Y706" s="47" t="b">
        <f>Table014[[#This Row],[THÀNH TIỀN FAST]]=Table014[[#This Row],[THÀNH TIỀN]]</f>
        <v>1</v>
      </c>
      <c r="Z706" s="48"/>
    </row>
    <row r="707" spans="13:26" x14ac:dyDescent="0.2">
      <c r="M707" s="55">
        <f t="shared" si="41"/>
        <v>0</v>
      </c>
      <c r="N707" s="21" t="e">
        <f>VLOOKUP(I707,'MÃ '!$A$2:$E$1048576,4,0)</f>
        <v>#N/A</v>
      </c>
      <c r="O707" s="21" t="e">
        <f>VLOOKUP(I707,'MÃ '!$A$2:$E$1048576,5,0)</f>
        <v>#N/A</v>
      </c>
      <c r="P707" s="21" t="str">
        <f t="shared" si="42"/>
        <v>TSG06</v>
      </c>
      <c r="Q707" s="21" t="e">
        <f>DAY(Table014[[#This Row],[NGÀY]])&amp;Table014[[#This Row],[TSG06]]&amp;Table014[[#This Row],[MÃ FAST]]</f>
        <v>#N/A</v>
      </c>
      <c r="R707" s="21" t="e">
        <f>COUNTIF($Q$7:Q707,Q707)&amp;Q707</f>
        <v>#N/A</v>
      </c>
      <c r="S707" s="44">
        <f>IFERROR(VLOOKUP(R707,Table1[[ct2]:[Số lượng]],13,0),0)</f>
        <v>0</v>
      </c>
      <c r="T707" s="45">
        <f>IFERROR(VLOOKUP(R707,Table1[[ct2]:[Giá]],14,0),Table014[[#This Row],[ĐƠN GIÁ]])</f>
        <v>0</v>
      </c>
      <c r="U707" s="45">
        <f t="shared" si="43"/>
        <v>0</v>
      </c>
      <c r="V707" s="32">
        <f t="shared" si="44"/>
        <v>0</v>
      </c>
      <c r="W707" s="45">
        <f>Table014[[#This Row],[THÀNH TIỀN FAST]]-Table014[[#This Row],[THÀNH TIỀN]]</f>
        <v>0</v>
      </c>
      <c r="X707" s="46" t="b">
        <f>Table014[[#This Row],[ĐG FAST]]=Table014[[#This Row],[ĐƠN GIÁ]]</f>
        <v>1</v>
      </c>
      <c r="Y707" s="47" t="b">
        <f>Table014[[#This Row],[THÀNH TIỀN FAST]]=Table014[[#This Row],[THÀNH TIỀN]]</f>
        <v>1</v>
      </c>
      <c r="Z707" s="48"/>
    </row>
    <row r="708" spans="13:26" x14ac:dyDescent="0.2">
      <c r="M708" s="55">
        <f t="shared" si="41"/>
        <v>0</v>
      </c>
      <c r="N708" s="21" t="e">
        <f>VLOOKUP(I708,'MÃ '!$A$2:$E$1048576,4,0)</f>
        <v>#N/A</v>
      </c>
      <c r="O708" s="21" t="e">
        <f>VLOOKUP(I708,'MÃ '!$A$2:$E$1048576,5,0)</f>
        <v>#N/A</v>
      </c>
      <c r="P708" s="21" t="str">
        <f t="shared" si="42"/>
        <v>TSG06</v>
      </c>
      <c r="Q708" s="21" t="e">
        <f>DAY(Table014[[#This Row],[NGÀY]])&amp;Table014[[#This Row],[TSG06]]&amp;Table014[[#This Row],[MÃ FAST]]</f>
        <v>#N/A</v>
      </c>
      <c r="R708" s="21" t="e">
        <f>COUNTIF($Q$7:Q708,Q708)&amp;Q708</f>
        <v>#N/A</v>
      </c>
      <c r="S708" s="44">
        <f>IFERROR(VLOOKUP(R708,Table1[[ct2]:[Số lượng]],13,0),0)</f>
        <v>0</v>
      </c>
      <c r="T708" s="45">
        <f>IFERROR(VLOOKUP(R708,Table1[[ct2]:[Giá]],14,0),Table014[[#This Row],[ĐƠN GIÁ]])</f>
        <v>0</v>
      </c>
      <c r="U708" s="45">
        <f t="shared" si="43"/>
        <v>0</v>
      </c>
      <c r="V708" s="32">
        <f t="shared" si="44"/>
        <v>0</v>
      </c>
      <c r="W708" s="45">
        <f>Table014[[#This Row],[THÀNH TIỀN FAST]]-Table014[[#This Row],[THÀNH TIỀN]]</f>
        <v>0</v>
      </c>
      <c r="X708" s="46" t="b">
        <f>Table014[[#This Row],[ĐG FAST]]=Table014[[#This Row],[ĐƠN GIÁ]]</f>
        <v>1</v>
      </c>
      <c r="Y708" s="47" t="b">
        <f>Table014[[#This Row],[THÀNH TIỀN FAST]]=Table014[[#This Row],[THÀNH TIỀN]]</f>
        <v>1</v>
      </c>
      <c r="Z708" s="48"/>
    </row>
    <row r="709" spans="13:26" x14ac:dyDescent="0.2">
      <c r="M709" s="55">
        <f t="shared" si="41"/>
        <v>0</v>
      </c>
      <c r="N709" s="21" t="e">
        <f>VLOOKUP(I709,'MÃ '!$A$2:$E$1048576,4,0)</f>
        <v>#N/A</v>
      </c>
      <c r="O709" s="21" t="e">
        <f>VLOOKUP(I709,'MÃ '!$A$2:$E$1048576,5,0)</f>
        <v>#N/A</v>
      </c>
      <c r="P709" s="21" t="str">
        <f t="shared" si="42"/>
        <v>TSG06</v>
      </c>
      <c r="Q709" s="21" t="e">
        <f>DAY(Table014[[#This Row],[NGÀY]])&amp;Table014[[#This Row],[TSG06]]&amp;Table014[[#This Row],[MÃ FAST]]</f>
        <v>#N/A</v>
      </c>
      <c r="R709" s="21" t="e">
        <f>COUNTIF($Q$7:Q709,Q709)&amp;Q709</f>
        <v>#N/A</v>
      </c>
      <c r="S709" s="44">
        <f>IFERROR(VLOOKUP(R709,Table1[[ct2]:[Số lượng]],13,0),0)</f>
        <v>0</v>
      </c>
      <c r="T709" s="45">
        <f>IFERROR(VLOOKUP(R709,Table1[[ct2]:[Giá]],14,0),Table014[[#This Row],[ĐƠN GIÁ]])</f>
        <v>0</v>
      </c>
      <c r="U709" s="45">
        <f t="shared" si="43"/>
        <v>0</v>
      </c>
      <c r="V709" s="32">
        <f t="shared" si="44"/>
        <v>0</v>
      </c>
      <c r="W709" s="45">
        <f>Table014[[#This Row],[THÀNH TIỀN FAST]]-Table014[[#This Row],[THÀNH TIỀN]]</f>
        <v>0</v>
      </c>
      <c r="X709" s="46" t="b">
        <f>Table014[[#This Row],[ĐG FAST]]=Table014[[#This Row],[ĐƠN GIÁ]]</f>
        <v>1</v>
      </c>
      <c r="Y709" s="47" t="b">
        <f>Table014[[#This Row],[THÀNH TIỀN FAST]]=Table014[[#This Row],[THÀNH TIỀN]]</f>
        <v>1</v>
      </c>
      <c r="Z709" s="48"/>
    </row>
    <row r="710" spans="13:26" x14ac:dyDescent="0.2">
      <c r="M710" s="55">
        <f t="shared" si="41"/>
        <v>0</v>
      </c>
      <c r="N710" s="21" t="e">
        <f>VLOOKUP(I710,'MÃ '!$A$2:$E$1048576,4,0)</f>
        <v>#N/A</v>
      </c>
      <c r="O710" s="21" t="e">
        <f>VLOOKUP(I710,'MÃ '!$A$2:$E$1048576,5,0)</f>
        <v>#N/A</v>
      </c>
      <c r="P710" s="21" t="str">
        <f t="shared" si="42"/>
        <v>TSG06</v>
      </c>
      <c r="Q710" s="21" t="e">
        <f>DAY(Table014[[#This Row],[NGÀY]])&amp;Table014[[#This Row],[TSG06]]&amp;Table014[[#This Row],[MÃ FAST]]</f>
        <v>#N/A</v>
      </c>
      <c r="R710" s="21" t="e">
        <f>COUNTIF($Q$7:Q710,Q710)&amp;Q710</f>
        <v>#N/A</v>
      </c>
      <c r="S710" s="44">
        <f>IFERROR(VLOOKUP(R710,Table1[[ct2]:[Số lượng]],13,0),0)</f>
        <v>0</v>
      </c>
      <c r="T710" s="45">
        <f>IFERROR(VLOOKUP(R710,Table1[[ct2]:[Giá]],14,0),Table014[[#This Row],[ĐƠN GIÁ]])</f>
        <v>0</v>
      </c>
      <c r="U710" s="45">
        <f t="shared" si="43"/>
        <v>0</v>
      </c>
      <c r="V710" s="32">
        <f t="shared" si="44"/>
        <v>0</v>
      </c>
      <c r="W710" s="45">
        <f>Table014[[#This Row],[THÀNH TIỀN FAST]]-Table014[[#This Row],[THÀNH TIỀN]]</f>
        <v>0</v>
      </c>
      <c r="X710" s="46" t="b">
        <f>Table014[[#This Row],[ĐG FAST]]=Table014[[#This Row],[ĐƠN GIÁ]]</f>
        <v>1</v>
      </c>
      <c r="Y710" s="47" t="b">
        <f>Table014[[#This Row],[THÀNH TIỀN FAST]]=Table014[[#This Row],[THÀNH TIỀN]]</f>
        <v>1</v>
      </c>
      <c r="Z710" s="48"/>
    </row>
    <row r="711" spans="13:26" x14ac:dyDescent="0.2">
      <c r="M711" s="55">
        <f t="shared" si="41"/>
        <v>0</v>
      </c>
      <c r="N711" s="21" t="e">
        <f>VLOOKUP(I711,'MÃ '!$A$2:$E$1048576,4,0)</f>
        <v>#N/A</v>
      </c>
      <c r="O711" s="21" t="e">
        <f>VLOOKUP(I711,'MÃ '!$A$2:$E$1048576,5,0)</f>
        <v>#N/A</v>
      </c>
      <c r="P711" s="21" t="str">
        <f t="shared" si="42"/>
        <v>TSG06</v>
      </c>
      <c r="Q711" s="21" t="e">
        <f>DAY(Table014[[#This Row],[NGÀY]])&amp;Table014[[#This Row],[TSG06]]&amp;Table014[[#This Row],[MÃ FAST]]</f>
        <v>#N/A</v>
      </c>
      <c r="R711" s="21" t="e">
        <f>COUNTIF($Q$7:Q711,Q711)&amp;Q711</f>
        <v>#N/A</v>
      </c>
      <c r="S711" s="44">
        <f>IFERROR(VLOOKUP(R711,Table1[[ct2]:[Số lượng]],13,0),0)</f>
        <v>0</v>
      </c>
      <c r="T711" s="45">
        <f>IFERROR(VLOOKUP(R711,Table1[[ct2]:[Giá]],14,0),Table014[[#This Row],[ĐƠN GIÁ]])</f>
        <v>0</v>
      </c>
      <c r="U711" s="45">
        <f t="shared" si="43"/>
        <v>0</v>
      </c>
      <c r="V711" s="32">
        <f t="shared" si="44"/>
        <v>0</v>
      </c>
      <c r="W711" s="45">
        <f>Table014[[#This Row],[THÀNH TIỀN FAST]]-Table014[[#This Row],[THÀNH TIỀN]]</f>
        <v>0</v>
      </c>
      <c r="X711" s="46" t="b">
        <f>Table014[[#This Row],[ĐG FAST]]=Table014[[#This Row],[ĐƠN GIÁ]]</f>
        <v>1</v>
      </c>
      <c r="Y711" s="47" t="b">
        <f>Table014[[#This Row],[THÀNH TIỀN FAST]]=Table014[[#This Row],[THÀNH TIỀN]]</f>
        <v>1</v>
      </c>
      <c r="Z711" s="48"/>
    </row>
    <row r="712" spans="13:26" x14ac:dyDescent="0.2">
      <c r="M712" s="55">
        <f t="shared" ref="M712:M775" si="45">K712*L712</f>
        <v>0</v>
      </c>
      <c r="N712" s="21" t="e">
        <f>VLOOKUP(I712,'MÃ '!$A$2:$E$1048576,4,0)</f>
        <v>#N/A</v>
      </c>
      <c r="O712" s="21" t="e">
        <f>VLOOKUP(I712,'MÃ '!$A$2:$E$1048576,5,0)</f>
        <v>#N/A</v>
      </c>
      <c r="P712" s="21" t="str">
        <f t="shared" ref="P712:P775" si="46">$P$6</f>
        <v>TSG06</v>
      </c>
      <c r="Q712" s="21" t="e">
        <f>DAY(Table014[[#This Row],[NGÀY]])&amp;Table014[[#This Row],[TSG06]]&amp;Table014[[#This Row],[MÃ FAST]]</f>
        <v>#N/A</v>
      </c>
      <c r="R712" s="21" t="e">
        <f>COUNTIF($Q$7:Q712,Q712)&amp;Q712</f>
        <v>#N/A</v>
      </c>
      <c r="S712" s="44">
        <f>IFERROR(VLOOKUP(R712,Table1[[ct2]:[Số lượng]],13,0),0)</f>
        <v>0</v>
      </c>
      <c r="T712" s="45">
        <f>IFERROR(VLOOKUP(R712,Table1[[ct2]:[Giá]],14,0),Table014[[#This Row],[ĐƠN GIÁ]])</f>
        <v>0</v>
      </c>
      <c r="U712" s="45">
        <f t="shared" ref="U712:U775" si="47">IFERROR((T712*S712),"0")</f>
        <v>0</v>
      </c>
      <c r="V712" s="32">
        <f t="shared" ref="V712:V775" si="48">S712-K712</f>
        <v>0</v>
      </c>
      <c r="W712" s="45">
        <f>Table014[[#This Row],[THÀNH TIỀN FAST]]-Table014[[#This Row],[THÀNH TIỀN]]</f>
        <v>0</v>
      </c>
      <c r="X712" s="46" t="b">
        <f>Table014[[#This Row],[ĐG FAST]]=Table014[[#This Row],[ĐƠN GIÁ]]</f>
        <v>1</v>
      </c>
      <c r="Y712" s="47" t="b">
        <f>Table014[[#This Row],[THÀNH TIỀN FAST]]=Table014[[#This Row],[THÀNH TIỀN]]</f>
        <v>1</v>
      </c>
      <c r="Z712" s="48"/>
    </row>
    <row r="713" spans="13:26" x14ac:dyDescent="0.2">
      <c r="M713" s="55">
        <f t="shared" si="45"/>
        <v>0</v>
      </c>
      <c r="N713" s="21" t="e">
        <f>VLOOKUP(I713,'MÃ '!$A$2:$E$1048576,4,0)</f>
        <v>#N/A</v>
      </c>
      <c r="O713" s="21" t="e">
        <f>VLOOKUP(I713,'MÃ '!$A$2:$E$1048576,5,0)</f>
        <v>#N/A</v>
      </c>
      <c r="P713" s="21" t="str">
        <f t="shared" si="46"/>
        <v>TSG06</v>
      </c>
      <c r="Q713" s="21" t="e">
        <f>DAY(Table014[[#This Row],[NGÀY]])&amp;Table014[[#This Row],[TSG06]]&amp;Table014[[#This Row],[MÃ FAST]]</f>
        <v>#N/A</v>
      </c>
      <c r="R713" s="21" t="e">
        <f>COUNTIF($Q$7:Q713,Q713)&amp;Q713</f>
        <v>#N/A</v>
      </c>
      <c r="S713" s="44">
        <f>IFERROR(VLOOKUP(R713,Table1[[ct2]:[Số lượng]],13,0),0)</f>
        <v>0</v>
      </c>
      <c r="T713" s="45">
        <f>IFERROR(VLOOKUP(R713,Table1[[ct2]:[Giá]],14,0),Table014[[#This Row],[ĐƠN GIÁ]])</f>
        <v>0</v>
      </c>
      <c r="U713" s="45">
        <f t="shared" si="47"/>
        <v>0</v>
      </c>
      <c r="V713" s="32">
        <f t="shared" si="48"/>
        <v>0</v>
      </c>
      <c r="W713" s="45">
        <f>Table014[[#This Row],[THÀNH TIỀN FAST]]-Table014[[#This Row],[THÀNH TIỀN]]</f>
        <v>0</v>
      </c>
      <c r="X713" s="46" t="b">
        <f>Table014[[#This Row],[ĐG FAST]]=Table014[[#This Row],[ĐƠN GIÁ]]</f>
        <v>1</v>
      </c>
      <c r="Y713" s="47" t="b">
        <f>Table014[[#This Row],[THÀNH TIỀN FAST]]=Table014[[#This Row],[THÀNH TIỀN]]</f>
        <v>1</v>
      </c>
      <c r="Z713" s="48"/>
    </row>
    <row r="714" spans="13:26" x14ac:dyDescent="0.2">
      <c r="M714" s="55">
        <f t="shared" si="45"/>
        <v>0</v>
      </c>
      <c r="N714" s="21" t="e">
        <f>VLOOKUP(I714,'MÃ '!$A$2:$E$1048576,4,0)</f>
        <v>#N/A</v>
      </c>
      <c r="O714" s="21" t="e">
        <f>VLOOKUP(I714,'MÃ '!$A$2:$E$1048576,5,0)</f>
        <v>#N/A</v>
      </c>
      <c r="P714" s="21" t="str">
        <f t="shared" si="46"/>
        <v>TSG06</v>
      </c>
      <c r="Q714" s="21" t="e">
        <f>DAY(Table014[[#This Row],[NGÀY]])&amp;Table014[[#This Row],[TSG06]]&amp;Table014[[#This Row],[MÃ FAST]]</f>
        <v>#N/A</v>
      </c>
      <c r="R714" s="21" t="e">
        <f>COUNTIF($Q$7:Q714,Q714)&amp;Q714</f>
        <v>#N/A</v>
      </c>
      <c r="S714" s="44">
        <f>IFERROR(VLOOKUP(R714,Table1[[ct2]:[Số lượng]],13,0),0)</f>
        <v>0</v>
      </c>
      <c r="T714" s="45">
        <f>IFERROR(VLOOKUP(R714,Table1[[ct2]:[Giá]],14,0),Table014[[#This Row],[ĐƠN GIÁ]])</f>
        <v>0</v>
      </c>
      <c r="U714" s="45">
        <f t="shared" si="47"/>
        <v>0</v>
      </c>
      <c r="V714" s="32">
        <f t="shared" si="48"/>
        <v>0</v>
      </c>
      <c r="W714" s="45">
        <f>Table014[[#This Row],[THÀNH TIỀN FAST]]-Table014[[#This Row],[THÀNH TIỀN]]</f>
        <v>0</v>
      </c>
      <c r="X714" s="46" t="b">
        <f>Table014[[#This Row],[ĐG FAST]]=Table014[[#This Row],[ĐƠN GIÁ]]</f>
        <v>1</v>
      </c>
      <c r="Y714" s="47" t="b">
        <f>Table014[[#This Row],[THÀNH TIỀN FAST]]=Table014[[#This Row],[THÀNH TIỀN]]</f>
        <v>1</v>
      </c>
      <c r="Z714" s="48"/>
    </row>
    <row r="715" spans="13:26" x14ac:dyDescent="0.2">
      <c r="M715" s="55">
        <f t="shared" si="45"/>
        <v>0</v>
      </c>
      <c r="N715" s="21" t="e">
        <f>VLOOKUP(I715,'MÃ '!$A$2:$E$1048576,4,0)</f>
        <v>#N/A</v>
      </c>
      <c r="O715" s="21" t="e">
        <f>VLOOKUP(I715,'MÃ '!$A$2:$E$1048576,5,0)</f>
        <v>#N/A</v>
      </c>
      <c r="P715" s="21" t="str">
        <f t="shared" si="46"/>
        <v>TSG06</v>
      </c>
      <c r="Q715" s="21" t="e">
        <f>DAY(Table014[[#This Row],[NGÀY]])&amp;Table014[[#This Row],[TSG06]]&amp;Table014[[#This Row],[MÃ FAST]]</f>
        <v>#N/A</v>
      </c>
      <c r="R715" s="21" t="e">
        <f>COUNTIF($Q$7:Q715,Q715)&amp;Q715</f>
        <v>#N/A</v>
      </c>
      <c r="S715" s="44">
        <f>IFERROR(VLOOKUP(R715,Table1[[ct2]:[Số lượng]],13,0),0)</f>
        <v>0</v>
      </c>
      <c r="T715" s="45">
        <f>IFERROR(VLOOKUP(R715,Table1[[ct2]:[Giá]],14,0),Table014[[#This Row],[ĐƠN GIÁ]])</f>
        <v>0</v>
      </c>
      <c r="U715" s="45">
        <f t="shared" si="47"/>
        <v>0</v>
      </c>
      <c r="V715" s="32">
        <f t="shared" si="48"/>
        <v>0</v>
      </c>
      <c r="W715" s="45">
        <f>Table014[[#This Row],[THÀNH TIỀN FAST]]-Table014[[#This Row],[THÀNH TIỀN]]</f>
        <v>0</v>
      </c>
      <c r="X715" s="46" t="b">
        <f>Table014[[#This Row],[ĐG FAST]]=Table014[[#This Row],[ĐƠN GIÁ]]</f>
        <v>1</v>
      </c>
      <c r="Y715" s="47" t="b">
        <f>Table014[[#This Row],[THÀNH TIỀN FAST]]=Table014[[#This Row],[THÀNH TIỀN]]</f>
        <v>1</v>
      </c>
      <c r="Z715" s="48"/>
    </row>
    <row r="716" spans="13:26" x14ac:dyDescent="0.2">
      <c r="M716" s="55">
        <f t="shared" si="45"/>
        <v>0</v>
      </c>
      <c r="N716" s="21" t="e">
        <f>VLOOKUP(I716,'MÃ '!$A$2:$E$1048576,4,0)</f>
        <v>#N/A</v>
      </c>
      <c r="O716" s="21" t="e">
        <f>VLOOKUP(I716,'MÃ '!$A$2:$E$1048576,5,0)</f>
        <v>#N/A</v>
      </c>
      <c r="P716" s="21" t="str">
        <f t="shared" si="46"/>
        <v>TSG06</v>
      </c>
      <c r="Q716" s="21" t="e">
        <f>DAY(Table014[[#This Row],[NGÀY]])&amp;Table014[[#This Row],[TSG06]]&amp;Table014[[#This Row],[MÃ FAST]]</f>
        <v>#N/A</v>
      </c>
      <c r="R716" s="21" t="e">
        <f>COUNTIF($Q$7:Q716,Q716)&amp;Q716</f>
        <v>#N/A</v>
      </c>
      <c r="S716" s="44">
        <f>IFERROR(VLOOKUP(R716,Table1[[ct2]:[Số lượng]],13,0),0)</f>
        <v>0</v>
      </c>
      <c r="T716" s="45">
        <f>IFERROR(VLOOKUP(R716,Table1[[ct2]:[Giá]],14,0),Table014[[#This Row],[ĐƠN GIÁ]])</f>
        <v>0</v>
      </c>
      <c r="U716" s="45">
        <f t="shared" si="47"/>
        <v>0</v>
      </c>
      <c r="V716" s="32">
        <f t="shared" si="48"/>
        <v>0</v>
      </c>
      <c r="W716" s="45">
        <f>Table014[[#This Row],[THÀNH TIỀN FAST]]-Table014[[#This Row],[THÀNH TIỀN]]</f>
        <v>0</v>
      </c>
      <c r="X716" s="46" t="b">
        <f>Table014[[#This Row],[ĐG FAST]]=Table014[[#This Row],[ĐƠN GIÁ]]</f>
        <v>1</v>
      </c>
      <c r="Y716" s="47" t="b">
        <f>Table014[[#This Row],[THÀNH TIỀN FAST]]=Table014[[#This Row],[THÀNH TIỀN]]</f>
        <v>1</v>
      </c>
      <c r="Z716" s="48"/>
    </row>
    <row r="717" spans="13:26" x14ac:dyDescent="0.2">
      <c r="M717" s="55">
        <f t="shared" si="45"/>
        <v>0</v>
      </c>
      <c r="N717" s="21" t="e">
        <f>VLOOKUP(I717,'MÃ '!$A$2:$E$1048576,4,0)</f>
        <v>#N/A</v>
      </c>
      <c r="O717" s="21" t="e">
        <f>VLOOKUP(I717,'MÃ '!$A$2:$E$1048576,5,0)</f>
        <v>#N/A</v>
      </c>
      <c r="P717" s="21" t="str">
        <f t="shared" si="46"/>
        <v>TSG06</v>
      </c>
      <c r="Q717" s="21" t="e">
        <f>DAY(Table014[[#This Row],[NGÀY]])&amp;Table014[[#This Row],[TSG06]]&amp;Table014[[#This Row],[MÃ FAST]]</f>
        <v>#N/A</v>
      </c>
      <c r="R717" s="21" t="e">
        <f>COUNTIF($Q$7:Q717,Q717)&amp;Q717</f>
        <v>#N/A</v>
      </c>
      <c r="S717" s="44">
        <f>IFERROR(VLOOKUP(R717,Table1[[ct2]:[Số lượng]],13,0),0)</f>
        <v>0</v>
      </c>
      <c r="T717" s="45">
        <f>IFERROR(VLOOKUP(R717,Table1[[ct2]:[Giá]],14,0),Table014[[#This Row],[ĐƠN GIÁ]])</f>
        <v>0</v>
      </c>
      <c r="U717" s="45">
        <f t="shared" si="47"/>
        <v>0</v>
      </c>
      <c r="V717" s="32">
        <f t="shared" si="48"/>
        <v>0</v>
      </c>
      <c r="W717" s="45">
        <f>Table014[[#This Row],[THÀNH TIỀN FAST]]-Table014[[#This Row],[THÀNH TIỀN]]</f>
        <v>0</v>
      </c>
      <c r="X717" s="46" t="b">
        <f>Table014[[#This Row],[ĐG FAST]]=Table014[[#This Row],[ĐƠN GIÁ]]</f>
        <v>1</v>
      </c>
      <c r="Y717" s="47" t="b">
        <f>Table014[[#This Row],[THÀNH TIỀN FAST]]=Table014[[#This Row],[THÀNH TIỀN]]</f>
        <v>1</v>
      </c>
      <c r="Z717" s="48"/>
    </row>
    <row r="718" spans="13:26" x14ac:dyDescent="0.2">
      <c r="M718" s="55">
        <f t="shared" si="45"/>
        <v>0</v>
      </c>
      <c r="N718" s="21" t="e">
        <f>VLOOKUP(I718,'MÃ '!$A$2:$E$1048576,4,0)</f>
        <v>#N/A</v>
      </c>
      <c r="O718" s="21" t="e">
        <f>VLOOKUP(I718,'MÃ '!$A$2:$E$1048576,5,0)</f>
        <v>#N/A</v>
      </c>
      <c r="P718" s="21" t="str">
        <f t="shared" si="46"/>
        <v>TSG06</v>
      </c>
      <c r="Q718" s="21" t="e">
        <f>DAY(Table014[[#This Row],[NGÀY]])&amp;Table014[[#This Row],[TSG06]]&amp;Table014[[#This Row],[MÃ FAST]]</f>
        <v>#N/A</v>
      </c>
      <c r="R718" s="21" t="e">
        <f>COUNTIF($Q$7:Q718,Q718)&amp;Q718</f>
        <v>#N/A</v>
      </c>
      <c r="S718" s="44">
        <f>IFERROR(VLOOKUP(R718,Table1[[ct2]:[Số lượng]],13,0),0)</f>
        <v>0</v>
      </c>
      <c r="T718" s="45">
        <f>IFERROR(VLOOKUP(R718,Table1[[ct2]:[Giá]],14,0),Table014[[#This Row],[ĐƠN GIÁ]])</f>
        <v>0</v>
      </c>
      <c r="U718" s="45">
        <f t="shared" si="47"/>
        <v>0</v>
      </c>
      <c r="V718" s="32">
        <f t="shared" si="48"/>
        <v>0</v>
      </c>
      <c r="W718" s="45">
        <f>Table014[[#This Row],[THÀNH TIỀN FAST]]-Table014[[#This Row],[THÀNH TIỀN]]</f>
        <v>0</v>
      </c>
      <c r="X718" s="46" t="b">
        <f>Table014[[#This Row],[ĐG FAST]]=Table014[[#This Row],[ĐƠN GIÁ]]</f>
        <v>1</v>
      </c>
      <c r="Y718" s="47" t="b">
        <f>Table014[[#This Row],[THÀNH TIỀN FAST]]=Table014[[#This Row],[THÀNH TIỀN]]</f>
        <v>1</v>
      </c>
      <c r="Z718" s="48"/>
    </row>
    <row r="719" spans="13:26" x14ac:dyDescent="0.2">
      <c r="M719" s="55">
        <f t="shared" si="45"/>
        <v>0</v>
      </c>
      <c r="N719" s="21" t="e">
        <f>VLOOKUP(I719,'MÃ '!$A$2:$E$1048576,4,0)</f>
        <v>#N/A</v>
      </c>
      <c r="O719" s="21" t="e">
        <f>VLOOKUP(I719,'MÃ '!$A$2:$E$1048576,5,0)</f>
        <v>#N/A</v>
      </c>
      <c r="P719" s="21" t="str">
        <f t="shared" si="46"/>
        <v>TSG06</v>
      </c>
      <c r="Q719" s="21" t="e">
        <f>DAY(Table014[[#This Row],[NGÀY]])&amp;Table014[[#This Row],[TSG06]]&amp;Table014[[#This Row],[MÃ FAST]]</f>
        <v>#N/A</v>
      </c>
      <c r="R719" s="21" t="e">
        <f>COUNTIF($Q$7:Q719,Q719)&amp;Q719</f>
        <v>#N/A</v>
      </c>
      <c r="S719" s="44">
        <f>IFERROR(VLOOKUP(R719,Table1[[ct2]:[Số lượng]],13,0),0)</f>
        <v>0</v>
      </c>
      <c r="T719" s="45">
        <f>IFERROR(VLOOKUP(R719,Table1[[ct2]:[Giá]],14,0),Table014[[#This Row],[ĐƠN GIÁ]])</f>
        <v>0</v>
      </c>
      <c r="U719" s="45">
        <f t="shared" si="47"/>
        <v>0</v>
      </c>
      <c r="V719" s="32">
        <f t="shared" si="48"/>
        <v>0</v>
      </c>
      <c r="W719" s="45">
        <f>Table014[[#This Row],[THÀNH TIỀN FAST]]-Table014[[#This Row],[THÀNH TIỀN]]</f>
        <v>0</v>
      </c>
      <c r="X719" s="46" t="b">
        <f>Table014[[#This Row],[ĐG FAST]]=Table014[[#This Row],[ĐƠN GIÁ]]</f>
        <v>1</v>
      </c>
      <c r="Y719" s="47" t="b">
        <f>Table014[[#This Row],[THÀNH TIỀN FAST]]=Table014[[#This Row],[THÀNH TIỀN]]</f>
        <v>1</v>
      </c>
      <c r="Z719" s="48"/>
    </row>
    <row r="720" spans="13:26" x14ac:dyDescent="0.2">
      <c r="M720" s="55">
        <f t="shared" si="45"/>
        <v>0</v>
      </c>
      <c r="N720" s="21" t="e">
        <f>VLOOKUP(I720,'MÃ '!$A$2:$E$1048576,4,0)</f>
        <v>#N/A</v>
      </c>
      <c r="O720" s="21" t="e">
        <f>VLOOKUP(I720,'MÃ '!$A$2:$E$1048576,5,0)</f>
        <v>#N/A</v>
      </c>
      <c r="P720" s="21" t="str">
        <f t="shared" si="46"/>
        <v>TSG06</v>
      </c>
      <c r="Q720" s="21" t="e">
        <f>DAY(Table014[[#This Row],[NGÀY]])&amp;Table014[[#This Row],[TSG06]]&amp;Table014[[#This Row],[MÃ FAST]]</f>
        <v>#N/A</v>
      </c>
      <c r="R720" s="21" t="e">
        <f>COUNTIF($Q$7:Q720,Q720)&amp;Q720</f>
        <v>#N/A</v>
      </c>
      <c r="S720" s="44">
        <f>IFERROR(VLOOKUP(R720,Table1[[ct2]:[Số lượng]],13,0),0)</f>
        <v>0</v>
      </c>
      <c r="T720" s="45">
        <f>IFERROR(VLOOKUP(R720,Table1[[ct2]:[Giá]],14,0),Table014[[#This Row],[ĐƠN GIÁ]])</f>
        <v>0</v>
      </c>
      <c r="U720" s="45">
        <f t="shared" si="47"/>
        <v>0</v>
      </c>
      <c r="V720" s="32">
        <f t="shared" si="48"/>
        <v>0</v>
      </c>
      <c r="W720" s="45">
        <f>Table014[[#This Row],[THÀNH TIỀN FAST]]-Table014[[#This Row],[THÀNH TIỀN]]</f>
        <v>0</v>
      </c>
      <c r="X720" s="46" t="b">
        <f>Table014[[#This Row],[ĐG FAST]]=Table014[[#This Row],[ĐƠN GIÁ]]</f>
        <v>1</v>
      </c>
      <c r="Y720" s="47" t="b">
        <f>Table014[[#This Row],[THÀNH TIỀN FAST]]=Table014[[#This Row],[THÀNH TIỀN]]</f>
        <v>1</v>
      </c>
      <c r="Z720" s="48"/>
    </row>
    <row r="721" spans="13:26" x14ac:dyDescent="0.2">
      <c r="M721" s="55">
        <f t="shared" si="45"/>
        <v>0</v>
      </c>
      <c r="N721" s="21" t="e">
        <f>VLOOKUP(I721,'MÃ '!$A$2:$E$1048576,4,0)</f>
        <v>#N/A</v>
      </c>
      <c r="O721" s="21" t="e">
        <f>VLOOKUP(I721,'MÃ '!$A$2:$E$1048576,5,0)</f>
        <v>#N/A</v>
      </c>
      <c r="P721" s="21" t="str">
        <f t="shared" si="46"/>
        <v>TSG06</v>
      </c>
      <c r="Q721" s="21" t="e">
        <f>DAY(Table014[[#This Row],[NGÀY]])&amp;Table014[[#This Row],[TSG06]]&amp;Table014[[#This Row],[MÃ FAST]]</f>
        <v>#N/A</v>
      </c>
      <c r="R721" s="21" t="e">
        <f>COUNTIF($Q$7:Q721,Q721)&amp;Q721</f>
        <v>#N/A</v>
      </c>
      <c r="S721" s="44">
        <f>IFERROR(VLOOKUP(R721,Table1[[ct2]:[Số lượng]],13,0),0)</f>
        <v>0</v>
      </c>
      <c r="T721" s="45">
        <f>IFERROR(VLOOKUP(R721,Table1[[ct2]:[Giá]],14,0),Table014[[#This Row],[ĐƠN GIÁ]])</f>
        <v>0</v>
      </c>
      <c r="U721" s="45">
        <f t="shared" si="47"/>
        <v>0</v>
      </c>
      <c r="V721" s="32">
        <f t="shared" si="48"/>
        <v>0</v>
      </c>
      <c r="W721" s="45">
        <f>Table014[[#This Row],[THÀNH TIỀN FAST]]-Table014[[#This Row],[THÀNH TIỀN]]</f>
        <v>0</v>
      </c>
      <c r="X721" s="46" t="b">
        <f>Table014[[#This Row],[ĐG FAST]]=Table014[[#This Row],[ĐƠN GIÁ]]</f>
        <v>1</v>
      </c>
      <c r="Y721" s="47" t="b">
        <f>Table014[[#This Row],[THÀNH TIỀN FAST]]=Table014[[#This Row],[THÀNH TIỀN]]</f>
        <v>1</v>
      </c>
      <c r="Z721" s="48"/>
    </row>
    <row r="722" spans="13:26" x14ac:dyDescent="0.2">
      <c r="M722" s="55">
        <f t="shared" si="45"/>
        <v>0</v>
      </c>
      <c r="N722" s="21" t="e">
        <f>VLOOKUP(I722,'MÃ '!$A$2:$E$1048576,4,0)</f>
        <v>#N/A</v>
      </c>
      <c r="O722" s="21" t="e">
        <f>VLOOKUP(I722,'MÃ '!$A$2:$E$1048576,5,0)</f>
        <v>#N/A</v>
      </c>
      <c r="P722" s="21" t="str">
        <f t="shared" si="46"/>
        <v>TSG06</v>
      </c>
      <c r="Q722" s="21" t="e">
        <f>DAY(Table014[[#This Row],[NGÀY]])&amp;Table014[[#This Row],[TSG06]]&amp;Table014[[#This Row],[MÃ FAST]]</f>
        <v>#N/A</v>
      </c>
      <c r="R722" s="21" t="e">
        <f>COUNTIF($Q$7:Q722,Q722)&amp;Q722</f>
        <v>#N/A</v>
      </c>
      <c r="S722" s="44">
        <f>IFERROR(VLOOKUP(R722,Table1[[ct2]:[Số lượng]],13,0),0)</f>
        <v>0</v>
      </c>
      <c r="T722" s="45">
        <f>IFERROR(VLOOKUP(R722,Table1[[ct2]:[Giá]],14,0),Table014[[#This Row],[ĐƠN GIÁ]])</f>
        <v>0</v>
      </c>
      <c r="U722" s="45">
        <f t="shared" si="47"/>
        <v>0</v>
      </c>
      <c r="V722" s="32">
        <f t="shared" si="48"/>
        <v>0</v>
      </c>
      <c r="W722" s="45">
        <f>Table014[[#This Row],[THÀNH TIỀN FAST]]-Table014[[#This Row],[THÀNH TIỀN]]</f>
        <v>0</v>
      </c>
      <c r="X722" s="46" t="b">
        <f>Table014[[#This Row],[ĐG FAST]]=Table014[[#This Row],[ĐƠN GIÁ]]</f>
        <v>1</v>
      </c>
      <c r="Y722" s="47" t="b">
        <f>Table014[[#This Row],[THÀNH TIỀN FAST]]=Table014[[#This Row],[THÀNH TIỀN]]</f>
        <v>1</v>
      </c>
      <c r="Z722" s="48"/>
    </row>
    <row r="723" spans="13:26" x14ac:dyDescent="0.2">
      <c r="M723" s="55">
        <f t="shared" si="45"/>
        <v>0</v>
      </c>
      <c r="N723" s="21" t="e">
        <f>VLOOKUP(I723,'MÃ '!$A$2:$E$1048576,4,0)</f>
        <v>#N/A</v>
      </c>
      <c r="O723" s="21" t="e">
        <f>VLOOKUP(I723,'MÃ '!$A$2:$E$1048576,5,0)</f>
        <v>#N/A</v>
      </c>
      <c r="P723" s="21" t="str">
        <f t="shared" si="46"/>
        <v>TSG06</v>
      </c>
      <c r="Q723" s="21" t="e">
        <f>DAY(Table014[[#This Row],[NGÀY]])&amp;Table014[[#This Row],[TSG06]]&amp;Table014[[#This Row],[MÃ FAST]]</f>
        <v>#N/A</v>
      </c>
      <c r="R723" s="21" t="e">
        <f>COUNTIF($Q$7:Q723,Q723)&amp;Q723</f>
        <v>#N/A</v>
      </c>
      <c r="S723" s="44">
        <f>IFERROR(VLOOKUP(R723,Table1[[ct2]:[Số lượng]],13,0),0)</f>
        <v>0</v>
      </c>
      <c r="T723" s="45">
        <f>IFERROR(VLOOKUP(R723,Table1[[ct2]:[Giá]],14,0),Table014[[#This Row],[ĐƠN GIÁ]])</f>
        <v>0</v>
      </c>
      <c r="U723" s="45">
        <f t="shared" si="47"/>
        <v>0</v>
      </c>
      <c r="V723" s="32">
        <f t="shared" si="48"/>
        <v>0</v>
      </c>
      <c r="W723" s="45">
        <f>Table014[[#This Row],[THÀNH TIỀN FAST]]-Table014[[#This Row],[THÀNH TIỀN]]</f>
        <v>0</v>
      </c>
      <c r="X723" s="46" t="b">
        <f>Table014[[#This Row],[ĐG FAST]]=Table014[[#This Row],[ĐƠN GIÁ]]</f>
        <v>1</v>
      </c>
      <c r="Y723" s="47" t="b">
        <f>Table014[[#This Row],[THÀNH TIỀN FAST]]=Table014[[#This Row],[THÀNH TIỀN]]</f>
        <v>1</v>
      </c>
      <c r="Z723" s="48"/>
    </row>
    <row r="724" spans="13:26" x14ac:dyDescent="0.2">
      <c r="M724" s="55">
        <f t="shared" si="45"/>
        <v>0</v>
      </c>
      <c r="N724" s="21" t="e">
        <f>VLOOKUP(I724,'MÃ '!$A$2:$E$1048576,4,0)</f>
        <v>#N/A</v>
      </c>
      <c r="O724" s="21" t="e">
        <f>VLOOKUP(I724,'MÃ '!$A$2:$E$1048576,5,0)</f>
        <v>#N/A</v>
      </c>
      <c r="P724" s="21" t="str">
        <f t="shared" si="46"/>
        <v>TSG06</v>
      </c>
      <c r="Q724" s="21" t="e">
        <f>DAY(Table014[[#This Row],[NGÀY]])&amp;Table014[[#This Row],[TSG06]]&amp;Table014[[#This Row],[MÃ FAST]]</f>
        <v>#N/A</v>
      </c>
      <c r="R724" s="21" t="e">
        <f>COUNTIF($Q$7:Q724,Q724)&amp;Q724</f>
        <v>#N/A</v>
      </c>
      <c r="S724" s="44">
        <f>IFERROR(VLOOKUP(R724,Table1[[ct2]:[Số lượng]],13,0),0)</f>
        <v>0</v>
      </c>
      <c r="T724" s="45">
        <f>IFERROR(VLOOKUP(R724,Table1[[ct2]:[Giá]],14,0),Table014[[#This Row],[ĐƠN GIÁ]])</f>
        <v>0</v>
      </c>
      <c r="U724" s="45">
        <f t="shared" si="47"/>
        <v>0</v>
      </c>
      <c r="V724" s="32">
        <f t="shared" si="48"/>
        <v>0</v>
      </c>
      <c r="W724" s="45">
        <f>Table014[[#This Row],[THÀNH TIỀN FAST]]-Table014[[#This Row],[THÀNH TIỀN]]</f>
        <v>0</v>
      </c>
      <c r="X724" s="46" t="b">
        <f>Table014[[#This Row],[ĐG FAST]]=Table014[[#This Row],[ĐƠN GIÁ]]</f>
        <v>1</v>
      </c>
      <c r="Y724" s="47" t="b">
        <f>Table014[[#This Row],[THÀNH TIỀN FAST]]=Table014[[#This Row],[THÀNH TIỀN]]</f>
        <v>1</v>
      </c>
      <c r="Z724" s="48"/>
    </row>
    <row r="725" spans="13:26" x14ac:dyDescent="0.2">
      <c r="M725" s="55">
        <f t="shared" si="45"/>
        <v>0</v>
      </c>
      <c r="N725" s="21" t="e">
        <f>VLOOKUP(I725,'MÃ '!$A$2:$E$1048576,4,0)</f>
        <v>#N/A</v>
      </c>
      <c r="O725" s="21" t="e">
        <f>VLOOKUP(I725,'MÃ '!$A$2:$E$1048576,5,0)</f>
        <v>#N/A</v>
      </c>
      <c r="P725" s="21" t="str">
        <f t="shared" si="46"/>
        <v>TSG06</v>
      </c>
      <c r="Q725" s="21" t="e">
        <f>DAY(Table014[[#This Row],[NGÀY]])&amp;Table014[[#This Row],[TSG06]]&amp;Table014[[#This Row],[MÃ FAST]]</f>
        <v>#N/A</v>
      </c>
      <c r="R725" s="21" t="e">
        <f>COUNTIF($Q$7:Q725,Q725)&amp;Q725</f>
        <v>#N/A</v>
      </c>
      <c r="S725" s="44">
        <f>IFERROR(VLOOKUP(R725,Table1[[ct2]:[Số lượng]],13,0),0)</f>
        <v>0</v>
      </c>
      <c r="T725" s="45">
        <f>IFERROR(VLOOKUP(R725,Table1[[ct2]:[Giá]],14,0),Table014[[#This Row],[ĐƠN GIÁ]])</f>
        <v>0</v>
      </c>
      <c r="U725" s="45">
        <f t="shared" si="47"/>
        <v>0</v>
      </c>
      <c r="V725" s="32">
        <f t="shared" si="48"/>
        <v>0</v>
      </c>
      <c r="W725" s="45">
        <f>Table014[[#This Row],[THÀNH TIỀN FAST]]-Table014[[#This Row],[THÀNH TIỀN]]</f>
        <v>0</v>
      </c>
      <c r="X725" s="46" t="b">
        <f>Table014[[#This Row],[ĐG FAST]]=Table014[[#This Row],[ĐƠN GIÁ]]</f>
        <v>1</v>
      </c>
      <c r="Y725" s="47" t="b">
        <f>Table014[[#This Row],[THÀNH TIỀN FAST]]=Table014[[#This Row],[THÀNH TIỀN]]</f>
        <v>1</v>
      </c>
      <c r="Z725" s="48"/>
    </row>
    <row r="726" spans="13:26" x14ac:dyDescent="0.2">
      <c r="M726" s="55">
        <f t="shared" si="45"/>
        <v>0</v>
      </c>
      <c r="N726" s="21" t="e">
        <f>VLOOKUP(I726,'MÃ '!$A$2:$E$1048576,4,0)</f>
        <v>#N/A</v>
      </c>
      <c r="O726" s="21" t="e">
        <f>VLOOKUP(I726,'MÃ '!$A$2:$E$1048576,5,0)</f>
        <v>#N/A</v>
      </c>
      <c r="P726" s="21" t="str">
        <f t="shared" si="46"/>
        <v>TSG06</v>
      </c>
      <c r="Q726" s="21" t="e">
        <f>DAY(Table014[[#This Row],[NGÀY]])&amp;Table014[[#This Row],[TSG06]]&amp;Table014[[#This Row],[MÃ FAST]]</f>
        <v>#N/A</v>
      </c>
      <c r="R726" s="21" t="e">
        <f>COUNTIF($Q$7:Q726,Q726)&amp;Q726</f>
        <v>#N/A</v>
      </c>
      <c r="S726" s="44">
        <f>IFERROR(VLOOKUP(R726,Table1[[ct2]:[Số lượng]],13,0),0)</f>
        <v>0</v>
      </c>
      <c r="T726" s="45">
        <f>IFERROR(VLOOKUP(R726,Table1[[ct2]:[Giá]],14,0),Table014[[#This Row],[ĐƠN GIÁ]])</f>
        <v>0</v>
      </c>
      <c r="U726" s="45">
        <f t="shared" si="47"/>
        <v>0</v>
      </c>
      <c r="V726" s="32">
        <f t="shared" si="48"/>
        <v>0</v>
      </c>
      <c r="W726" s="45">
        <f>Table014[[#This Row],[THÀNH TIỀN FAST]]-Table014[[#This Row],[THÀNH TIỀN]]</f>
        <v>0</v>
      </c>
      <c r="X726" s="46" t="b">
        <f>Table014[[#This Row],[ĐG FAST]]=Table014[[#This Row],[ĐƠN GIÁ]]</f>
        <v>1</v>
      </c>
      <c r="Y726" s="47" t="b">
        <f>Table014[[#This Row],[THÀNH TIỀN FAST]]=Table014[[#This Row],[THÀNH TIỀN]]</f>
        <v>1</v>
      </c>
      <c r="Z726" s="48"/>
    </row>
    <row r="727" spans="13:26" x14ac:dyDescent="0.2">
      <c r="M727" s="55">
        <f t="shared" si="45"/>
        <v>0</v>
      </c>
      <c r="N727" s="21" t="e">
        <f>VLOOKUP(I727,'MÃ '!$A$2:$E$1048576,4,0)</f>
        <v>#N/A</v>
      </c>
      <c r="O727" s="21" t="e">
        <f>VLOOKUP(I727,'MÃ '!$A$2:$E$1048576,5,0)</f>
        <v>#N/A</v>
      </c>
      <c r="P727" s="21" t="str">
        <f t="shared" si="46"/>
        <v>TSG06</v>
      </c>
      <c r="Q727" s="21" t="e">
        <f>DAY(Table014[[#This Row],[NGÀY]])&amp;Table014[[#This Row],[TSG06]]&amp;Table014[[#This Row],[MÃ FAST]]</f>
        <v>#N/A</v>
      </c>
      <c r="R727" s="21" t="e">
        <f>COUNTIF($Q$7:Q727,Q727)&amp;Q727</f>
        <v>#N/A</v>
      </c>
      <c r="S727" s="44">
        <f>IFERROR(VLOOKUP(R727,Table1[[ct2]:[Số lượng]],13,0),0)</f>
        <v>0</v>
      </c>
      <c r="T727" s="45">
        <f>IFERROR(VLOOKUP(R727,Table1[[ct2]:[Giá]],14,0),Table014[[#This Row],[ĐƠN GIÁ]])</f>
        <v>0</v>
      </c>
      <c r="U727" s="45">
        <f t="shared" si="47"/>
        <v>0</v>
      </c>
      <c r="V727" s="32">
        <f t="shared" si="48"/>
        <v>0</v>
      </c>
      <c r="W727" s="45">
        <f>Table014[[#This Row],[THÀNH TIỀN FAST]]-Table014[[#This Row],[THÀNH TIỀN]]</f>
        <v>0</v>
      </c>
      <c r="X727" s="46" t="b">
        <f>Table014[[#This Row],[ĐG FAST]]=Table014[[#This Row],[ĐƠN GIÁ]]</f>
        <v>1</v>
      </c>
      <c r="Y727" s="47" t="b">
        <f>Table014[[#This Row],[THÀNH TIỀN FAST]]=Table014[[#This Row],[THÀNH TIỀN]]</f>
        <v>1</v>
      </c>
      <c r="Z727" s="48"/>
    </row>
    <row r="728" spans="13:26" x14ac:dyDescent="0.2">
      <c r="M728" s="55">
        <f t="shared" si="45"/>
        <v>0</v>
      </c>
      <c r="N728" s="21" t="e">
        <f>VLOOKUP(I728,'MÃ '!$A$2:$E$1048576,4,0)</f>
        <v>#N/A</v>
      </c>
      <c r="O728" s="21" t="e">
        <f>VLOOKUP(I728,'MÃ '!$A$2:$E$1048576,5,0)</f>
        <v>#N/A</v>
      </c>
      <c r="P728" s="21" t="str">
        <f t="shared" si="46"/>
        <v>TSG06</v>
      </c>
      <c r="Q728" s="21" t="e">
        <f>DAY(Table014[[#This Row],[NGÀY]])&amp;Table014[[#This Row],[TSG06]]&amp;Table014[[#This Row],[MÃ FAST]]</f>
        <v>#N/A</v>
      </c>
      <c r="R728" s="21" t="e">
        <f>COUNTIF($Q$7:Q728,Q728)&amp;Q728</f>
        <v>#N/A</v>
      </c>
      <c r="S728" s="44">
        <f>IFERROR(VLOOKUP(R728,Table1[[ct2]:[Số lượng]],13,0),0)</f>
        <v>0</v>
      </c>
      <c r="T728" s="45">
        <f>IFERROR(VLOOKUP(R728,Table1[[ct2]:[Giá]],14,0),Table014[[#This Row],[ĐƠN GIÁ]])</f>
        <v>0</v>
      </c>
      <c r="U728" s="45">
        <f t="shared" si="47"/>
        <v>0</v>
      </c>
      <c r="V728" s="32">
        <f t="shared" si="48"/>
        <v>0</v>
      </c>
      <c r="W728" s="45">
        <f>Table014[[#This Row],[THÀNH TIỀN FAST]]-Table014[[#This Row],[THÀNH TIỀN]]</f>
        <v>0</v>
      </c>
      <c r="X728" s="46" t="b">
        <f>Table014[[#This Row],[ĐG FAST]]=Table014[[#This Row],[ĐƠN GIÁ]]</f>
        <v>1</v>
      </c>
      <c r="Y728" s="47" t="b">
        <f>Table014[[#This Row],[THÀNH TIỀN FAST]]=Table014[[#This Row],[THÀNH TIỀN]]</f>
        <v>1</v>
      </c>
      <c r="Z728" s="48"/>
    </row>
    <row r="729" spans="13:26" x14ac:dyDescent="0.2">
      <c r="M729" s="55">
        <f t="shared" si="45"/>
        <v>0</v>
      </c>
      <c r="N729" s="21" t="e">
        <f>VLOOKUP(I729,'MÃ '!$A$2:$E$1048576,4,0)</f>
        <v>#N/A</v>
      </c>
      <c r="O729" s="21" t="e">
        <f>VLOOKUP(I729,'MÃ '!$A$2:$E$1048576,5,0)</f>
        <v>#N/A</v>
      </c>
      <c r="P729" s="21" t="str">
        <f t="shared" si="46"/>
        <v>TSG06</v>
      </c>
      <c r="Q729" s="21" t="e">
        <f>DAY(Table014[[#This Row],[NGÀY]])&amp;Table014[[#This Row],[TSG06]]&amp;Table014[[#This Row],[MÃ FAST]]</f>
        <v>#N/A</v>
      </c>
      <c r="R729" s="21" t="e">
        <f>COUNTIF($Q$7:Q729,Q729)&amp;Q729</f>
        <v>#N/A</v>
      </c>
      <c r="S729" s="44">
        <f>IFERROR(VLOOKUP(R729,Table1[[ct2]:[Số lượng]],13,0),0)</f>
        <v>0</v>
      </c>
      <c r="T729" s="45">
        <f>IFERROR(VLOOKUP(R729,Table1[[ct2]:[Giá]],14,0),Table014[[#This Row],[ĐƠN GIÁ]])</f>
        <v>0</v>
      </c>
      <c r="U729" s="45">
        <f t="shared" si="47"/>
        <v>0</v>
      </c>
      <c r="V729" s="32">
        <f t="shared" si="48"/>
        <v>0</v>
      </c>
      <c r="W729" s="45">
        <f>Table014[[#This Row],[THÀNH TIỀN FAST]]-Table014[[#This Row],[THÀNH TIỀN]]</f>
        <v>0</v>
      </c>
      <c r="X729" s="46" t="b">
        <f>Table014[[#This Row],[ĐG FAST]]=Table014[[#This Row],[ĐƠN GIÁ]]</f>
        <v>1</v>
      </c>
      <c r="Y729" s="47" t="b">
        <f>Table014[[#This Row],[THÀNH TIỀN FAST]]=Table014[[#This Row],[THÀNH TIỀN]]</f>
        <v>1</v>
      </c>
      <c r="Z729" s="48"/>
    </row>
    <row r="730" spans="13:26" x14ac:dyDescent="0.2">
      <c r="M730" s="55">
        <f t="shared" si="45"/>
        <v>0</v>
      </c>
      <c r="N730" s="21" t="e">
        <f>VLOOKUP(I730,'MÃ '!$A$2:$E$1048576,4,0)</f>
        <v>#N/A</v>
      </c>
      <c r="O730" s="21" t="e">
        <f>VLOOKUP(I730,'MÃ '!$A$2:$E$1048576,5,0)</f>
        <v>#N/A</v>
      </c>
      <c r="P730" s="21" t="str">
        <f t="shared" si="46"/>
        <v>TSG06</v>
      </c>
      <c r="Q730" s="21" t="e">
        <f>DAY(Table014[[#This Row],[NGÀY]])&amp;Table014[[#This Row],[TSG06]]&amp;Table014[[#This Row],[MÃ FAST]]</f>
        <v>#N/A</v>
      </c>
      <c r="R730" s="21" t="e">
        <f>COUNTIF($Q$7:Q730,Q730)&amp;Q730</f>
        <v>#N/A</v>
      </c>
      <c r="S730" s="44">
        <f>IFERROR(VLOOKUP(R730,Table1[[ct2]:[Số lượng]],13,0),0)</f>
        <v>0</v>
      </c>
      <c r="T730" s="45">
        <f>IFERROR(VLOOKUP(R730,Table1[[ct2]:[Giá]],14,0),Table014[[#This Row],[ĐƠN GIÁ]])</f>
        <v>0</v>
      </c>
      <c r="U730" s="45">
        <f t="shared" si="47"/>
        <v>0</v>
      </c>
      <c r="V730" s="32">
        <f t="shared" si="48"/>
        <v>0</v>
      </c>
      <c r="W730" s="45">
        <f>Table014[[#This Row],[THÀNH TIỀN FAST]]-Table014[[#This Row],[THÀNH TIỀN]]</f>
        <v>0</v>
      </c>
      <c r="X730" s="46" t="b">
        <f>Table014[[#This Row],[ĐG FAST]]=Table014[[#This Row],[ĐƠN GIÁ]]</f>
        <v>1</v>
      </c>
      <c r="Y730" s="47" t="b">
        <f>Table014[[#This Row],[THÀNH TIỀN FAST]]=Table014[[#This Row],[THÀNH TIỀN]]</f>
        <v>1</v>
      </c>
      <c r="Z730" s="48"/>
    </row>
    <row r="731" spans="13:26" x14ac:dyDescent="0.2">
      <c r="M731" s="55">
        <f t="shared" si="45"/>
        <v>0</v>
      </c>
      <c r="N731" s="21" t="e">
        <f>VLOOKUP(I731,'MÃ '!$A$2:$E$1048576,4,0)</f>
        <v>#N/A</v>
      </c>
      <c r="O731" s="21" t="e">
        <f>VLOOKUP(I731,'MÃ '!$A$2:$E$1048576,5,0)</f>
        <v>#N/A</v>
      </c>
      <c r="P731" s="21" t="str">
        <f t="shared" si="46"/>
        <v>TSG06</v>
      </c>
      <c r="Q731" s="21" t="e">
        <f>DAY(Table014[[#This Row],[NGÀY]])&amp;Table014[[#This Row],[TSG06]]&amp;Table014[[#This Row],[MÃ FAST]]</f>
        <v>#N/A</v>
      </c>
      <c r="R731" s="21" t="e">
        <f>COUNTIF($Q$7:Q731,Q731)&amp;Q731</f>
        <v>#N/A</v>
      </c>
      <c r="S731" s="44">
        <f>IFERROR(VLOOKUP(R731,Table1[[ct2]:[Số lượng]],13,0),0)</f>
        <v>0</v>
      </c>
      <c r="T731" s="45">
        <f>IFERROR(VLOOKUP(R731,Table1[[ct2]:[Giá]],14,0),Table014[[#This Row],[ĐƠN GIÁ]])</f>
        <v>0</v>
      </c>
      <c r="U731" s="45">
        <f t="shared" si="47"/>
        <v>0</v>
      </c>
      <c r="V731" s="32">
        <f t="shared" si="48"/>
        <v>0</v>
      </c>
      <c r="W731" s="45">
        <f>Table014[[#This Row],[THÀNH TIỀN FAST]]-Table014[[#This Row],[THÀNH TIỀN]]</f>
        <v>0</v>
      </c>
      <c r="X731" s="46" t="b">
        <f>Table014[[#This Row],[ĐG FAST]]=Table014[[#This Row],[ĐƠN GIÁ]]</f>
        <v>1</v>
      </c>
      <c r="Y731" s="47" t="b">
        <f>Table014[[#This Row],[THÀNH TIỀN FAST]]=Table014[[#This Row],[THÀNH TIỀN]]</f>
        <v>1</v>
      </c>
      <c r="Z731" s="48"/>
    </row>
    <row r="732" spans="13:26" x14ac:dyDescent="0.2">
      <c r="M732" s="55">
        <f t="shared" si="45"/>
        <v>0</v>
      </c>
      <c r="N732" s="21" t="e">
        <f>VLOOKUP(I732,'MÃ '!$A$2:$E$1048576,4,0)</f>
        <v>#N/A</v>
      </c>
      <c r="O732" s="21" t="e">
        <f>VLOOKUP(I732,'MÃ '!$A$2:$E$1048576,5,0)</f>
        <v>#N/A</v>
      </c>
      <c r="P732" s="21" t="str">
        <f t="shared" si="46"/>
        <v>TSG06</v>
      </c>
      <c r="Q732" s="21" t="e">
        <f>DAY(Table014[[#This Row],[NGÀY]])&amp;Table014[[#This Row],[TSG06]]&amp;Table014[[#This Row],[MÃ FAST]]</f>
        <v>#N/A</v>
      </c>
      <c r="R732" s="21" t="e">
        <f>COUNTIF($Q$7:Q732,Q732)&amp;Q732</f>
        <v>#N/A</v>
      </c>
      <c r="S732" s="44">
        <f>IFERROR(VLOOKUP(R732,Table1[[ct2]:[Số lượng]],13,0),0)</f>
        <v>0</v>
      </c>
      <c r="T732" s="45">
        <f>IFERROR(VLOOKUP(R732,Table1[[ct2]:[Giá]],14,0),Table014[[#This Row],[ĐƠN GIÁ]])</f>
        <v>0</v>
      </c>
      <c r="U732" s="45">
        <f t="shared" si="47"/>
        <v>0</v>
      </c>
      <c r="V732" s="32">
        <f t="shared" si="48"/>
        <v>0</v>
      </c>
      <c r="W732" s="45">
        <f>Table014[[#This Row],[THÀNH TIỀN FAST]]-Table014[[#This Row],[THÀNH TIỀN]]</f>
        <v>0</v>
      </c>
      <c r="X732" s="46" t="b">
        <f>Table014[[#This Row],[ĐG FAST]]=Table014[[#This Row],[ĐƠN GIÁ]]</f>
        <v>1</v>
      </c>
      <c r="Y732" s="47" t="b">
        <f>Table014[[#This Row],[THÀNH TIỀN FAST]]=Table014[[#This Row],[THÀNH TIỀN]]</f>
        <v>1</v>
      </c>
      <c r="Z732" s="48"/>
    </row>
    <row r="733" spans="13:26" x14ac:dyDescent="0.2">
      <c r="M733" s="55">
        <f t="shared" si="45"/>
        <v>0</v>
      </c>
      <c r="N733" s="21" t="e">
        <f>VLOOKUP(I733,'MÃ '!$A$2:$E$1048576,4,0)</f>
        <v>#N/A</v>
      </c>
      <c r="O733" s="21" t="e">
        <f>VLOOKUP(I733,'MÃ '!$A$2:$E$1048576,5,0)</f>
        <v>#N/A</v>
      </c>
      <c r="P733" s="21" t="str">
        <f t="shared" si="46"/>
        <v>TSG06</v>
      </c>
      <c r="Q733" s="21" t="e">
        <f>DAY(Table014[[#This Row],[NGÀY]])&amp;Table014[[#This Row],[TSG06]]&amp;Table014[[#This Row],[MÃ FAST]]</f>
        <v>#N/A</v>
      </c>
      <c r="R733" s="21" t="e">
        <f>COUNTIF($Q$7:Q733,Q733)&amp;Q733</f>
        <v>#N/A</v>
      </c>
      <c r="S733" s="44">
        <f>IFERROR(VLOOKUP(R733,Table1[[ct2]:[Số lượng]],13,0),0)</f>
        <v>0</v>
      </c>
      <c r="T733" s="45">
        <f>IFERROR(VLOOKUP(R733,Table1[[ct2]:[Giá]],14,0),Table014[[#This Row],[ĐƠN GIÁ]])</f>
        <v>0</v>
      </c>
      <c r="U733" s="45">
        <f t="shared" si="47"/>
        <v>0</v>
      </c>
      <c r="V733" s="32">
        <f t="shared" si="48"/>
        <v>0</v>
      </c>
      <c r="W733" s="45">
        <f>Table014[[#This Row],[THÀNH TIỀN FAST]]-Table014[[#This Row],[THÀNH TIỀN]]</f>
        <v>0</v>
      </c>
      <c r="X733" s="46" t="b">
        <f>Table014[[#This Row],[ĐG FAST]]=Table014[[#This Row],[ĐƠN GIÁ]]</f>
        <v>1</v>
      </c>
      <c r="Y733" s="47" t="b">
        <f>Table014[[#This Row],[THÀNH TIỀN FAST]]=Table014[[#This Row],[THÀNH TIỀN]]</f>
        <v>1</v>
      </c>
      <c r="Z733" s="48"/>
    </row>
    <row r="734" spans="13:26" x14ac:dyDescent="0.2">
      <c r="M734" s="55">
        <f t="shared" si="45"/>
        <v>0</v>
      </c>
      <c r="N734" s="21" t="e">
        <f>VLOOKUP(I734,'MÃ '!$A$2:$E$1048576,4,0)</f>
        <v>#N/A</v>
      </c>
      <c r="O734" s="21" t="e">
        <f>VLOOKUP(I734,'MÃ '!$A$2:$E$1048576,5,0)</f>
        <v>#N/A</v>
      </c>
      <c r="P734" s="21" t="str">
        <f t="shared" si="46"/>
        <v>TSG06</v>
      </c>
      <c r="Q734" s="21" t="e">
        <f>DAY(Table014[[#This Row],[NGÀY]])&amp;Table014[[#This Row],[TSG06]]&amp;Table014[[#This Row],[MÃ FAST]]</f>
        <v>#N/A</v>
      </c>
      <c r="R734" s="21" t="e">
        <f>COUNTIF($Q$7:Q734,Q734)&amp;Q734</f>
        <v>#N/A</v>
      </c>
      <c r="S734" s="44">
        <f>IFERROR(VLOOKUP(R734,Table1[[ct2]:[Số lượng]],13,0),0)</f>
        <v>0</v>
      </c>
      <c r="T734" s="45">
        <f>IFERROR(VLOOKUP(R734,Table1[[ct2]:[Giá]],14,0),Table014[[#This Row],[ĐƠN GIÁ]])</f>
        <v>0</v>
      </c>
      <c r="U734" s="45">
        <f t="shared" si="47"/>
        <v>0</v>
      </c>
      <c r="V734" s="32">
        <f t="shared" si="48"/>
        <v>0</v>
      </c>
      <c r="W734" s="45">
        <f>Table014[[#This Row],[THÀNH TIỀN FAST]]-Table014[[#This Row],[THÀNH TIỀN]]</f>
        <v>0</v>
      </c>
      <c r="X734" s="46" t="b">
        <f>Table014[[#This Row],[ĐG FAST]]=Table014[[#This Row],[ĐƠN GIÁ]]</f>
        <v>1</v>
      </c>
      <c r="Y734" s="47" t="b">
        <f>Table014[[#This Row],[THÀNH TIỀN FAST]]=Table014[[#This Row],[THÀNH TIỀN]]</f>
        <v>1</v>
      </c>
      <c r="Z734" s="48"/>
    </row>
    <row r="735" spans="13:26" x14ac:dyDescent="0.2">
      <c r="M735" s="55">
        <f t="shared" si="45"/>
        <v>0</v>
      </c>
      <c r="N735" s="21" t="e">
        <f>VLOOKUP(I735,'MÃ '!$A$2:$E$1048576,4,0)</f>
        <v>#N/A</v>
      </c>
      <c r="O735" s="21" t="e">
        <f>VLOOKUP(I735,'MÃ '!$A$2:$E$1048576,5,0)</f>
        <v>#N/A</v>
      </c>
      <c r="P735" s="21" t="str">
        <f t="shared" si="46"/>
        <v>TSG06</v>
      </c>
      <c r="Q735" s="21" t="e">
        <f>DAY(Table014[[#This Row],[NGÀY]])&amp;Table014[[#This Row],[TSG06]]&amp;Table014[[#This Row],[MÃ FAST]]</f>
        <v>#N/A</v>
      </c>
      <c r="R735" s="21" t="e">
        <f>COUNTIF($Q$7:Q735,Q735)&amp;Q735</f>
        <v>#N/A</v>
      </c>
      <c r="S735" s="44">
        <f>IFERROR(VLOOKUP(R735,Table1[[ct2]:[Số lượng]],13,0),0)</f>
        <v>0</v>
      </c>
      <c r="T735" s="45">
        <f>IFERROR(VLOOKUP(R735,Table1[[ct2]:[Giá]],14,0),Table014[[#This Row],[ĐƠN GIÁ]])</f>
        <v>0</v>
      </c>
      <c r="U735" s="45">
        <f t="shared" si="47"/>
        <v>0</v>
      </c>
      <c r="V735" s="32">
        <f t="shared" si="48"/>
        <v>0</v>
      </c>
      <c r="W735" s="45">
        <f>Table014[[#This Row],[THÀNH TIỀN FAST]]-Table014[[#This Row],[THÀNH TIỀN]]</f>
        <v>0</v>
      </c>
      <c r="X735" s="46" t="b">
        <f>Table014[[#This Row],[ĐG FAST]]=Table014[[#This Row],[ĐƠN GIÁ]]</f>
        <v>1</v>
      </c>
      <c r="Y735" s="47" t="b">
        <f>Table014[[#This Row],[THÀNH TIỀN FAST]]=Table014[[#This Row],[THÀNH TIỀN]]</f>
        <v>1</v>
      </c>
      <c r="Z735" s="48"/>
    </row>
    <row r="736" spans="13:26" x14ac:dyDescent="0.2">
      <c r="M736" s="55">
        <f t="shared" si="45"/>
        <v>0</v>
      </c>
      <c r="N736" s="21" t="e">
        <f>VLOOKUP(I736,'MÃ '!$A$2:$E$1048576,4,0)</f>
        <v>#N/A</v>
      </c>
      <c r="O736" s="21" t="e">
        <f>VLOOKUP(I736,'MÃ '!$A$2:$E$1048576,5,0)</f>
        <v>#N/A</v>
      </c>
      <c r="P736" s="21" t="str">
        <f t="shared" si="46"/>
        <v>TSG06</v>
      </c>
      <c r="Q736" s="21" t="e">
        <f>DAY(Table014[[#This Row],[NGÀY]])&amp;Table014[[#This Row],[TSG06]]&amp;Table014[[#This Row],[MÃ FAST]]</f>
        <v>#N/A</v>
      </c>
      <c r="R736" s="21" t="e">
        <f>COUNTIF($Q$7:Q736,Q736)&amp;Q736</f>
        <v>#N/A</v>
      </c>
      <c r="S736" s="44">
        <f>IFERROR(VLOOKUP(R736,Table1[[ct2]:[Số lượng]],13,0),0)</f>
        <v>0</v>
      </c>
      <c r="T736" s="45">
        <f>IFERROR(VLOOKUP(R736,Table1[[ct2]:[Giá]],14,0),Table014[[#This Row],[ĐƠN GIÁ]])</f>
        <v>0</v>
      </c>
      <c r="U736" s="45">
        <f t="shared" si="47"/>
        <v>0</v>
      </c>
      <c r="V736" s="32">
        <f t="shared" si="48"/>
        <v>0</v>
      </c>
      <c r="W736" s="45">
        <f>Table014[[#This Row],[THÀNH TIỀN FAST]]-Table014[[#This Row],[THÀNH TIỀN]]</f>
        <v>0</v>
      </c>
      <c r="X736" s="46" t="b">
        <f>Table014[[#This Row],[ĐG FAST]]=Table014[[#This Row],[ĐƠN GIÁ]]</f>
        <v>1</v>
      </c>
      <c r="Y736" s="47" t="b">
        <f>Table014[[#This Row],[THÀNH TIỀN FAST]]=Table014[[#This Row],[THÀNH TIỀN]]</f>
        <v>1</v>
      </c>
      <c r="Z736" s="48"/>
    </row>
    <row r="737" spans="13:26" x14ac:dyDescent="0.2">
      <c r="M737" s="55">
        <f t="shared" si="45"/>
        <v>0</v>
      </c>
      <c r="N737" s="21" t="e">
        <f>VLOOKUP(I737,'MÃ '!$A$2:$E$1048576,4,0)</f>
        <v>#N/A</v>
      </c>
      <c r="O737" s="21" t="e">
        <f>VLOOKUP(I737,'MÃ '!$A$2:$E$1048576,5,0)</f>
        <v>#N/A</v>
      </c>
      <c r="P737" s="21" t="str">
        <f t="shared" si="46"/>
        <v>TSG06</v>
      </c>
      <c r="Q737" s="21" t="e">
        <f>DAY(Table014[[#This Row],[NGÀY]])&amp;Table014[[#This Row],[TSG06]]&amp;Table014[[#This Row],[MÃ FAST]]</f>
        <v>#N/A</v>
      </c>
      <c r="R737" s="21" t="e">
        <f>COUNTIF($Q$7:Q737,Q737)&amp;Q737</f>
        <v>#N/A</v>
      </c>
      <c r="S737" s="44">
        <f>IFERROR(VLOOKUP(R737,Table1[[ct2]:[Số lượng]],13,0),0)</f>
        <v>0</v>
      </c>
      <c r="T737" s="45">
        <f>IFERROR(VLOOKUP(R737,Table1[[ct2]:[Giá]],14,0),Table014[[#This Row],[ĐƠN GIÁ]])</f>
        <v>0</v>
      </c>
      <c r="U737" s="45">
        <f t="shared" si="47"/>
        <v>0</v>
      </c>
      <c r="V737" s="32">
        <f t="shared" si="48"/>
        <v>0</v>
      </c>
      <c r="W737" s="45">
        <f>Table014[[#This Row],[THÀNH TIỀN FAST]]-Table014[[#This Row],[THÀNH TIỀN]]</f>
        <v>0</v>
      </c>
      <c r="X737" s="46" t="b">
        <f>Table014[[#This Row],[ĐG FAST]]=Table014[[#This Row],[ĐƠN GIÁ]]</f>
        <v>1</v>
      </c>
      <c r="Y737" s="47" t="b">
        <f>Table014[[#This Row],[THÀNH TIỀN FAST]]=Table014[[#This Row],[THÀNH TIỀN]]</f>
        <v>1</v>
      </c>
      <c r="Z737" s="48"/>
    </row>
    <row r="738" spans="13:26" x14ac:dyDescent="0.2">
      <c r="M738" s="55">
        <f t="shared" si="45"/>
        <v>0</v>
      </c>
      <c r="N738" s="21" t="e">
        <f>VLOOKUP(I738,'MÃ '!$A$2:$E$1048576,4,0)</f>
        <v>#N/A</v>
      </c>
      <c r="O738" s="21" t="e">
        <f>VLOOKUP(I738,'MÃ '!$A$2:$E$1048576,5,0)</f>
        <v>#N/A</v>
      </c>
      <c r="P738" s="21" t="str">
        <f t="shared" si="46"/>
        <v>TSG06</v>
      </c>
      <c r="Q738" s="21" t="e">
        <f>DAY(Table014[[#This Row],[NGÀY]])&amp;Table014[[#This Row],[TSG06]]&amp;Table014[[#This Row],[MÃ FAST]]</f>
        <v>#N/A</v>
      </c>
      <c r="R738" s="21" t="e">
        <f>COUNTIF($Q$7:Q738,Q738)&amp;Q738</f>
        <v>#N/A</v>
      </c>
      <c r="S738" s="44">
        <f>IFERROR(VLOOKUP(R738,Table1[[ct2]:[Số lượng]],13,0),0)</f>
        <v>0</v>
      </c>
      <c r="T738" s="45">
        <f>IFERROR(VLOOKUP(R738,Table1[[ct2]:[Giá]],14,0),Table014[[#This Row],[ĐƠN GIÁ]])</f>
        <v>0</v>
      </c>
      <c r="U738" s="45">
        <f t="shared" si="47"/>
        <v>0</v>
      </c>
      <c r="V738" s="32">
        <f t="shared" si="48"/>
        <v>0</v>
      </c>
      <c r="W738" s="45">
        <f>Table014[[#This Row],[THÀNH TIỀN FAST]]-Table014[[#This Row],[THÀNH TIỀN]]</f>
        <v>0</v>
      </c>
      <c r="X738" s="46" t="b">
        <f>Table014[[#This Row],[ĐG FAST]]=Table014[[#This Row],[ĐƠN GIÁ]]</f>
        <v>1</v>
      </c>
      <c r="Y738" s="47" t="b">
        <f>Table014[[#This Row],[THÀNH TIỀN FAST]]=Table014[[#This Row],[THÀNH TIỀN]]</f>
        <v>1</v>
      </c>
      <c r="Z738" s="48"/>
    </row>
    <row r="739" spans="13:26" x14ac:dyDescent="0.2">
      <c r="M739" s="55">
        <f t="shared" si="45"/>
        <v>0</v>
      </c>
      <c r="N739" s="21" t="e">
        <f>VLOOKUP(I739,'MÃ '!$A$2:$E$1048576,4,0)</f>
        <v>#N/A</v>
      </c>
      <c r="O739" s="21" t="e">
        <f>VLOOKUP(I739,'MÃ '!$A$2:$E$1048576,5,0)</f>
        <v>#N/A</v>
      </c>
      <c r="P739" s="21" t="str">
        <f t="shared" si="46"/>
        <v>TSG06</v>
      </c>
      <c r="Q739" s="21" t="e">
        <f>DAY(Table014[[#This Row],[NGÀY]])&amp;Table014[[#This Row],[TSG06]]&amp;Table014[[#This Row],[MÃ FAST]]</f>
        <v>#N/A</v>
      </c>
      <c r="R739" s="21" t="e">
        <f>COUNTIF($Q$7:Q739,Q739)&amp;Q739</f>
        <v>#N/A</v>
      </c>
      <c r="S739" s="44">
        <f>IFERROR(VLOOKUP(R739,Table1[[ct2]:[Số lượng]],13,0),0)</f>
        <v>0</v>
      </c>
      <c r="T739" s="45">
        <f>IFERROR(VLOOKUP(R739,Table1[[ct2]:[Giá]],14,0),Table014[[#This Row],[ĐƠN GIÁ]])</f>
        <v>0</v>
      </c>
      <c r="U739" s="45">
        <f t="shared" si="47"/>
        <v>0</v>
      </c>
      <c r="V739" s="32">
        <f t="shared" si="48"/>
        <v>0</v>
      </c>
      <c r="W739" s="45">
        <f>Table014[[#This Row],[THÀNH TIỀN FAST]]-Table014[[#This Row],[THÀNH TIỀN]]</f>
        <v>0</v>
      </c>
      <c r="X739" s="46" t="b">
        <f>Table014[[#This Row],[ĐG FAST]]=Table014[[#This Row],[ĐƠN GIÁ]]</f>
        <v>1</v>
      </c>
      <c r="Y739" s="47" t="b">
        <f>Table014[[#This Row],[THÀNH TIỀN FAST]]=Table014[[#This Row],[THÀNH TIỀN]]</f>
        <v>1</v>
      </c>
      <c r="Z739" s="48"/>
    </row>
    <row r="740" spans="13:26" x14ac:dyDescent="0.2">
      <c r="M740" s="55">
        <f t="shared" si="45"/>
        <v>0</v>
      </c>
      <c r="N740" s="21" t="e">
        <f>VLOOKUP(I740,'MÃ '!$A$2:$E$1048576,4,0)</f>
        <v>#N/A</v>
      </c>
      <c r="O740" s="21" t="e">
        <f>VLOOKUP(I740,'MÃ '!$A$2:$E$1048576,5,0)</f>
        <v>#N/A</v>
      </c>
      <c r="P740" s="21" t="str">
        <f t="shared" si="46"/>
        <v>TSG06</v>
      </c>
      <c r="Q740" s="21" t="e">
        <f>DAY(Table014[[#This Row],[NGÀY]])&amp;Table014[[#This Row],[TSG06]]&amp;Table014[[#This Row],[MÃ FAST]]</f>
        <v>#N/A</v>
      </c>
      <c r="R740" s="21" t="e">
        <f>COUNTIF($Q$7:Q740,Q740)&amp;Q740</f>
        <v>#N/A</v>
      </c>
      <c r="S740" s="44">
        <f>IFERROR(VLOOKUP(R740,Table1[[ct2]:[Số lượng]],13,0),0)</f>
        <v>0</v>
      </c>
      <c r="T740" s="45">
        <f>IFERROR(VLOOKUP(R740,Table1[[ct2]:[Giá]],14,0),Table014[[#This Row],[ĐƠN GIÁ]])</f>
        <v>0</v>
      </c>
      <c r="U740" s="45">
        <f t="shared" si="47"/>
        <v>0</v>
      </c>
      <c r="V740" s="32">
        <f t="shared" si="48"/>
        <v>0</v>
      </c>
      <c r="W740" s="45">
        <f>Table014[[#This Row],[THÀNH TIỀN FAST]]-Table014[[#This Row],[THÀNH TIỀN]]</f>
        <v>0</v>
      </c>
      <c r="X740" s="46" t="b">
        <f>Table014[[#This Row],[ĐG FAST]]=Table014[[#This Row],[ĐƠN GIÁ]]</f>
        <v>1</v>
      </c>
      <c r="Y740" s="47" t="b">
        <f>Table014[[#This Row],[THÀNH TIỀN FAST]]=Table014[[#This Row],[THÀNH TIỀN]]</f>
        <v>1</v>
      </c>
      <c r="Z740" s="48"/>
    </row>
    <row r="741" spans="13:26" x14ac:dyDescent="0.2">
      <c r="M741" s="55">
        <f t="shared" si="45"/>
        <v>0</v>
      </c>
      <c r="N741" s="21" t="e">
        <f>VLOOKUP(I741,'MÃ '!$A$2:$E$1048576,4,0)</f>
        <v>#N/A</v>
      </c>
      <c r="O741" s="21" t="e">
        <f>VLOOKUP(I741,'MÃ '!$A$2:$E$1048576,5,0)</f>
        <v>#N/A</v>
      </c>
      <c r="P741" s="21" t="str">
        <f t="shared" si="46"/>
        <v>TSG06</v>
      </c>
      <c r="Q741" s="21" t="e">
        <f>DAY(Table014[[#This Row],[NGÀY]])&amp;Table014[[#This Row],[TSG06]]&amp;Table014[[#This Row],[MÃ FAST]]</f>
        <v>#N/A</v>
      </c>
      <c r="R741" s="21" t="e">
        <f>COUNTIF($Q$7:Q741,Q741)&amp;Q741</f>
        <v>#N/A</v>
      </c>
      <c r="S741" s="44">
        <f>IFERROR(VLOOKUP(R741,Table1[[ct2]:[Số lượng]],13,0),0)</f>
        <v>0</v>
      </c>
      <c r="T741" s="45">
        <f>IFERROR(VLOOKUP(R741,Table1[[ct2]:[Giá]],14,0),Table014[[#This Row],[ĐƠN GIÁ]])</f>
        <v>0</v>
      </c>
      <c r="U741" s="45">
        <f t="shared" si="47"/>
        <v>0</v>
      </c>
      <c r="V741" s="32">
        <f t="shared" si="48"/>
        <v>0</v>
      </c>
      <c r="W741" s="45">
        <f>Table014[[#This Row],[THÀNH TIỀN FAST]]-Table014[[#This Row],[THÀNH TIỀN]]</f>
        <v>0</v>
      </c>
      <c r="X741" s="46" t="b">
        <f>Table014[[#This Row],[ĐG FAST]]=Table014[[#This Row],[ĐƠN GIÁ]]</f>
        <v>1</v>
      </c>
      <c r="Y741" s="47" t="b">
        <f>Table014[[#This Row],[THÀNH TIỀN FAST]]=Table014[[#This Row],[THÀNH TIỀN]]</f>
        <v>1</v>
      </c>
      <c r="Z741" s="48"/>
    </row>
    <row r="742" spans="13:26" x14ac:dyDescent="0.2">
      <c r="M742" s="55">
        <f t="shared" si="45"/>
        <v>0</v>
      </c>
      <c r="N742" s="21" t="e">
        <f>VLOOKUP(I742,'MÃ '!$A$2:$E$1048576,4,0)</f>
        <v>#N/A</v>
      </c>
      <c r="O742" s="21" t="e">
        <f>VLOOKUP(I742,'MÃ '!$A$2:$E$1048576,5,0)</f>
        <v>#N/A</v>
      </c>
      <c r="P742" s="21" t="str">
        <f t="shared" si="46"/>
        <v>TSG06</v>
      </c>
      <c r="Q742" s="21" t="e">
        <f>DAY(Table014[[#This Row],[NGÀY]])&amp;Table014[[#This Row],[TSG06]]&amp;Table014[[#This Row],[MÃ FAST]]</f>
        <v>#N/A</v>
      </c>
      <c r="R742" s="21" t="e">
        <f>COUNTIF($Q$7:Q742,Q742)&amp;Q742</f>
        <v>#N/A</v>
      </c>
      <c r="S742" s="44">
        <f>IFERROR(VLOOKUP(R742,Table1[[ct2]:[Số lượng]],13,0),0)</f>
        <v>0</v>
      </c>
      <c r="T742" s="45">
        <f>IFERROR(VLOOKUP(R742,Table1[[ct2]:[Giá]],14,0),Table014[[#This Row],[ĐƠN GIÁ]])</f>
        <v>0</v>
      </c>
      <c r="U742" s="45">
        <f t="shared" si="47"/>
        <v>0</v>
      </c>
      <c r="V742" s="32">
        <f t="shared" si="48"/>
        <v>0</v>
      </c>
      <c r="W742" s="45">
        <f>Table014[[#This Row],[THÀNH TIỀN FAST]]-Table014[[#This Row],[THÀNH TIỀN]]</f>
        <v>0</v>
      </c>
      <c r="X742" s="46" t="b">
        <f>Table014[[#This Row],[ĐG FAST]]=Table014[[#This Row],[ĐƠN GIÁ]]</f>
        <v>1</v>
      </c>
      <c r="Y742" s="47" t="b">
        <f>Table014[[#This Row],[THÀNH TIỀN FAST]]=Table014[[#This Row],[THÀNH TIỀN]]</f>
        <v>1</v>
      </c>
      <c r="Z742" s="48"/>
    </row>
    <row r="743" spans="13:26" x14ac:dyDescent="0.2">
      <c r="M743" s="55">
        <f t="shared" si="45"/>
        <v>0</v>
      </c>
      <c r="N743" s="21" t="e">
        <f>VLOOKUP(I743,'MÃ '!$A$2:$E$1048576,4,0)</f>
        <v>#N/A</v>
      </c>
      <c r="O743" s="21" t="e">
        <f>VLOOKUP(I743,'MÃ '!$A$2:$E$1048576,5,0)</f>
        <v>#N/A</v>
      </c>
      <c r="P743" s="21" t="str">
        <f t="shared" si="46"/>
        <v>TSG06</v>
      </c>
      <c r="Q743" s="21" t="e">
        <f>DAY(Table014[[#This Row],[NGÀY]])&amp;Table014[[#This Row],[TSG06]]&amp;Table014[[#This Row],[MÃ FAST]]</f>
        <v>#N/A</v>
      </c>
      <c r="R743" s="21" t="e">
        <f>COUNTIF($Q$7:Q743,Q743)&amp;Q743</f>
        <v>#N/A</v>
      </c>
      <c r="S743" s="44">
        <f>IFERROR(VLOOKUP(R743,Table1[[ct2]:[Số lượng]],13,0),0)</f>
        <v>0</v>
      </c>
      <c r="T743" s="45">
        <f>IFERROR(VLOOKUP(R743,Table1[[ct2]:[Giá]],14,0),Table014[[#This Row],[ĐƠN GIÁ]])</f>
        <v>0</v>
      </c>
      <c r="U743" s="45">
        <f t="shared" si="47"/>
        <v>0</v>
      </c>
      <c r="V743" s="32">
        <f t="shared" si="48"/>
        <v>0</v>
      </c>
      <c r="W743" s="45">
        <f>Table014[[#This Row],[THÀNH TIỀN FAST]]-Table014[[#This Row],[THÀNH TIỀN]]</f>
        <v>0</v>
      </c>
      <c r="X743" s="46" t="b">
        <f>Table014[[#This Row],[ĐG FAST]]=Table014[[#This Row],[ĐƠN GIÁ]]</f>
        <v>1</v>
      </c>
      <c r="Y743" s="47" t="b">
        <f>Table014[[#This Row],[THÀNH TIỀN FAST]]=Table014[[#This Row],[THÀNH TIỀN]]</f>
        <v>1</v>
      </c>
      <c r="Z743" s="48"/>
    </row>
    <row r="744" spans="13:26" x14ac:dyDescent="0.2">
      <c r="M744" s="55">
        <f t="shared" si="45"/>
        <v>0</v>
      </c>
      <c r="N744" s="21" t="e">
        <f>VLOOKUP(I744,'MÃ '!$A$2:$E$1048576,4,0)</f>
        <v>#N/A</v>
      </c>
      <c r="O744" s="21" t="e">
        <f>VLOOKUP(I744,'MÃ '!$A$2:$E$1048576,5,0)</f>
        <v>#N/A</v>
      </c>
      <c r="P744" s="21" t="str">
        <f t="shared" si="46"/>
        <v>TSG06</v>
      </c>
      <c r="Q744" s="21" t="e">
        <f>DAY(Table014[[#This Row],[NGÀY]])&amp;Table014[[#This Row],[TSG06]]&amp;Table014[[#This Row],[MÃ FAST]]</f>
        <v>#N/A</v>
      </c>
      <c r="R744" s="21" t="e">
        <f>COUNTIF($Q$7:Q744,Q744)&amp;Q744</f>
        <v>#N/A</v>
      </c>
      <c r="S744" s="44">
        <f>IFERROR(VLOOKUP(R744,Table1[[ct2]:[Số lượng]],13,0),0)</f>
        <v>0</v>
      </c>
      <c r="T744" s="45">
        <f>IFERROR(VLOOKUP(R744,Table1[[ct2]:[Giá]],14,0),Table014[[#This Row],[ĐƠN GIÁ]])</f>
        <v>0</v>
      </c>
      <c r="U744" s="45">
        <f t="shared" si="47"/>
        <v>0</v>
      </c>
      <c r="V744" s="32">
        <f t="shared" si="48"/>
        <v>0</v>
      </c>
      <c r="W744" s="45">
        <f>Table014[[#This Row],[THÀNH TIỀN FAST]]-Table014[[#This Row],[THÀNH TIỀN]]</f>
        <v>0</v>
      </c>
      <c r="X744" s="46" t="b">
        <f>Table014[[#This Row],[ĐG FAST]]=Table014[[#This Row],[ĐƠN GIÁ]]</f>
        <v>1</v>
      </c>
      <c r="Y744" s="47" t="b">
        <f>Table014[[#This Row],[THÀNH TIỀN FAST]]=Table014[[#This Row],[THÀNH TIỀN]]</f>
        <v>1</v>
      </c>
      <c r="Z744" s="48"/>
    </row>
    <row r="745" spans="13:26" x14ac:dyDescent="0.2">
      <c r="M745" s="55">
        <f t="shared" si="45"/>
        <v>0</v>
      </c>
      <c r="N745" s="21" t="e">
        <f>VLOOKUP(I745,'MÃ '!$A$2:$E$1048576,4,0)</f>
        <v>#N/A</v>
      </c>
      <c r="O745" s="21" t="e">
        <f>VLOOKUP(I745,'MÃ '!$A$2:$E$1048576,5,0)</f>
        <v>#N/A</v>
      </c>
      <c r="P745" s="21" t="str">
        <f t="shared" si="46"/>
        <v>TSG06</v>
      </c>
      <c r="Q745" s="21" t="e">
        <f>DAY(Table014[[#This Row],[NGÀY]])&amp;Table014[[#This Row],[TSG06]]&amp;Table014[[#This Row],[MÃ FAST]]</f>
        <v>#N/A</v>
      </c>
      <c r="R745" s="21" t="e">
        <f>COUNTIF($Q$7:Q745,Q745)&amp;Q745</f>
        <v>#N/A</v>
      </c>
      <c r="S745" s="44">
        <f>IFERROR(VLOOKUP(R745,Table1[[ct2]:[Số lượng]],13,0),0)</f>
        <v>0</v>
      </c>
      <c r="T745" s="45">
        <f>IFERROR(VLOOKUP(R745,Table1[[ct2]:[Giá]],14,0),Table014[[#This Row],[ĐƠN GIÁ]])</f>
        <v>0</v>
      </c>
      <c r="U745" s="45">
        <f t="shared" si="47"/>
        <v>0</v>
      </c>
      <c r="V745" s="32">
        <f t="shared" si="48"/>
        <v>0</v>
      </c>
      <c r="W745" s="45">
        <f>Table014[[#This Row],[THÀNH TIỀN FAST]]-Table014[[#This Row],[THÀNH TIỀN]]</f>
        <v>0</v>
      </c>
      <c r="X745" s="46" t="b">
        <f>Table014[[#This Row],[ĐG FAST]]=Table014[[#This Row],[ĐƠN GIÁ]]</f>
        <v>1</v>
      </c>
      <c r="Y745" s="47" t="b">
        <f>Table014[[#This Row],[THÀNH TIỀN FAST]]=Table014[[#This Row],[THÀNH TIỀN]]</f>
        <v>1</v>
      </c>
      <c r="Z745" s="48"/>
    </row>
    <row r="746" spans="13:26" x14ac:dyDescent="0.2">
      <c r="M746" s="55">
        <f t="shared" si="45"/>
        <v>0</v>
      </c>
      <c r="N746" s="21" t="e">
        <f>VLOOKUP(I746,'MÃ '!$A$2:$E$1048576,4,0)</f>
        <v>#N/A</v>
      </c>
      <c r="O746" s="21" t="e">
        <f>VLOOKUP(I746,'MÃ '!$A$2:$E$1048576,5,0)</f>
        <v>#N/A</v>
      </c>
      <c r="P746" s="21" t="str">
        <f t="shared" si="46"/>
        <v>TSG06</v>
      </c>
      <c r="Q746" s="21" t="e">
        <f>DAY(Table014[[#This Row],[NGÀY]])&amp;Table014[[#This Row],[TSG06]]&amp;Table014[[#This Row],[MÃ FAST]]</f>
        <v>#N/A</v>
      </c>
      <c r="R746" s="21" t="e">
        <f>COUNTIF($Q$7:Q746,Q746)&amp;Q746</f>
        <v>#N/A</v>
      </c>
      <c r="S746" s="44">
        <f>IFERROR(VLOOKUP(R746,Table1[[ct2]:[Số lượng]],13,0),0)</f>
        <v>0</v>
      </c>
      <c r="T746" s="45">
        <f>IFERROR(VLOOKUP(R746,Table1[[ct2]:[Giá]],14,0),Table014[[#This Row],[ĐƠN GIÁ]])</f>
        <v>0</v>
      </c>
      <c r="U746" s="45">
        <f t="shared" si="47"/>
        <v>0</v>
      </c>
      <c r="V746" s="32">
        <f t="shared" si="48"/>
        <v>0</v>
      </c>
      <c r="W746" s="45">
        <f>Table014[[#This Row],[THÀNH TIỀN FAST]]-Table014[[#This Row],[THÀNH TIỀN]]</f>
        <v>0</v>
      </c>
      <c r="X746" s="46" t="b">
        <f>Table014[[#This Row],[ĐG FAST]]=Table014[[#This Row],[ĐƠN GIÁ]]</f>
        <v>1</v>
      </c>
      <c r="Y746" s="47" t="b">
        <f>Table014[[#This Row],[THÀNH TIỀN FAST]]=Table014[[#This Row],[THÀNH TIỀN]]</f>
        <v>1</v>
      </c>
      <c r="Z746" s="48"/>
    </row>
    <row r="747" spans="13:26" x14ac:dyDescent="0.2">
      <c r="M747" s="55">
        <f t="shared" si="45"/>
        <v>0</v>
      </c>
      <c r="N747" s="21" t="e">
        <f>VLOOKUP(I747,'MÃ '!$A$2:$E$1048576,4,0)</f>
        <v>#N/A</v>
      </c>
      <c r="O747" s="21" t="e">
        <f>VLOOKUP(I747,'MÃ '!$A$2:$E$1048576,5,0)</f>
        <v>#N/A</v>
      </c>
      <c r="P747" s="21" t="str">
        <f t="shared" si="46"/>
        <v>TSG06</v>
      </c>
      <c r="Q747" s="21" t="e">
        <f>DAY(Table014[[#This Row],[NGÀY]])&amp;Table014[[#This Row],[TSG06]]&amp;Table014[[#This Row],[MÃ FAST]]</f>
        <v>#N/A</v>
      </c>
      <c r="R747" s="21" t="e">
        <f>COUNTIF($Q$7:Q747,Q747)&amp;Q747</f>
        <v>#N/A</v>
      </c>
      <c r="S747" s="44">
        <f>IFERROR(VLOOKUP(R747,Table1[[ct2]:[Số lượng]],13,0),0)</f>
        <v>0</v>
      </c>
      <c r="T747" s="45">
        <f>IFERROR(VLOOKUP(R747,Table1[[ct2]:[Giá]],14,0),Table014[[#This Row],[ĐƠN GIÁ]])</f>
        <v>0</v>
      </c>
      <c r="U747" s="45">
        <f t="shared" si="47"/>
        <v>0</v>
      </c>
      <c r="V747" s="32">
        <f t="shared" si="48"/>
        <v>0</v>
      </c>
      <c r="W747" s="45">
        <f>Table014[[#This Row],[THÀNH TIỀN FAST]]-Table014[[#This Row],[THÀNH TIỀN]]</f>
        <v>0</v>
      </c>
      <c r="X747" s="46" t="b">
        <f>Table014[[#This Row],[ĐG FAST]]=Table014[[#This Row],[ĐƠN GIÁ]]</f>
        <v>1</v>
      </c>
      <c r="Y747" s="47" t="b">
        <f>Table014[[#This Row],[THÀNH TIỀN FAST]]=Table014[[#This Row],[THÀNH TIỀN]]</f>
        <v>1</v>
      </c>
      <c r="Z747" s="48"/>
    </row>
    <row r="748" spans="13:26" x14ac:dyDescent="0.2">
      <c r="M748" s="55">
        <f t="shared" si="45"/>
        <v>0</v>
      </c>
      <c r="N748" s="21" t="e">
        <f>VLOOKUP(I748,'MÃ '!$A$2:$E$1048576,4,0)</f>
        <v>#N/A</v>
      </c>
      <c r="O748" s="21" t="e">
        <f>VLOOKUP(I748,'MÃ '!$A$2:$E$1048576,5,0)</f>
        <v>#N/A</v>
      </c>
      <c r="P748" s="21" t="str">
        <f t="shared" si="46"/>
        <v>TSG06</v>
      </c>
      <c r="Q748" s="21" t="e">
        <f>DAY(Table014[[#This Row],[NGÀY]])&amp;Table014[[#This Row],[TSG06]]&amp;Table014[[#This Row],[MÃ FAST]]</f>
        <v>#N/A</v>
      </c>
      <c r="R748" s="21" t="e">
        <f>COUNTIF($Q$7:Q748,Q748)&amp;Q748</f>
        <v>#N/A</v>
      </c>
      <c r="S748" s="44">
        <f>IFERROR(VLOOKUP(R748,Table1[[ct2]:[Số lượng]],13,0),0)</f>
        <v>0</v>
      </c>
      <c r="T748" s="45">
        <f>IFERROR(VLOOKUP(R748,Table1[[ct2]:[Giá]],14,0),Table014[[#This Row],[ĐƠN GIÁ]])</f>
        <v>0</v>
      </c>
      <c r="U748" s="45">
        <f t="shared" si="47"/>
        <v>0</v>
      </c>
      <c r="V748" s="32">
        <f t="shared" si="48"/>
        <v>0</v>
      </c>
      <c r="W748" s="45">
        <f>Table014[[#This Row],[THÀNH TIỀN FAST]]-Table014[[#This Row],[THÀNH TIỀN]]</f>
        <v>0</v>
      </c>
      <c r="X748" s="46" t="b">
        <f>Table014[[#This Row],[ĐG FAST]]=Table014[[#This Row],[ĐƠN GIÁ]]</f>
        <v>1</v>
      </c>
      <c r="Y748" s="47" t="b">
        <f>Table014[[#This Row],[THÀNH TIỀN FAST]]=Table014[[#This Row],[THÀNH TIỀN]]</f>
        <v>1</v>
      </c>
      <c r="Z748" s="48"/>
    </row>
    <row r="749" spans="13:26" x14ac:dyDescent="0.2">
      <c r="M749" s="55">
        <f t="shared" si="45"/>
        <v>0</v>
      </c>
      <c r="N749" s="21" t="e">
        <f>VLOOKUP(I749,'MÃ '!$A$2:$E$1048576,4,0)</f>
        <v>#N/A</v>
      </c>
      <c r="O749" s="21" t="e">
        <f>VLOOKUP(I749,'MÃ '!$A$2:$E$1048576,5,0)</f>
        <v>#N/A</v>
      </c>
      <c r="P749" s="21" t="str">
        <f t="shared" si="46"/>
        <v>TSG06</v>
      </c>
      <c r="Q749" s="21" t="e">
        <f>DAY(Table014[[#This Row],[NGÀY]])&amp;Table014[[#This Row],[TSG06]]&amp;Table014[[#This Row],[MÃ FAST]]</f>
        <v>#N/A</v>
      </c>
      <c r="R749" s="21" t="e">
        <f>COUNTIF($Q$7:Q749,Q749)&amp;Q749</f>
        <v>#N/A</v>
      </c>
      <c r="S749" s="44">
        <f>IFERROR(VLOOKUP(R749,Table1[[ct2]:[Số lượng]],13,0),0)</f>
        <v>0</v>
      </c>
      <c r="T749" s="45">
        <f>IFERROR(VLOOKUP(R749,Table1[[ct2]:[Giá]],14,0),Table014[[#This Row],[ĐƠN GIÁ]])</f>
        <v>0</v>
      </c>
      <c r="U749" s="45">
        <f t="shared" si="47"/>
        <v>0</v>
      </c>
      <c r="V749" s="32">
        <f t="shared" si="48"/>
        <v>0</v>
      </c>
      <c r="W749" s="45">
        <f>Table014[[#This Row],[THÀNH TIỀN FAST]]-Table014[[#This Row],[THÀNH TIỀN]]</f>
        <v>0</v>
      </c>
      <c r="X749" s="46" t="b">
        <f>Table014[[#This Row],[ĐG FAST]]=Table014[[#This Row],[ĐƠN GIÁ]]</f>
        <v>1</v>
      </c>
      <c r="Y749" s="47" t="b">
        <f>Table014[[#This Row],[THÀNH TIỀN FAST]]=Table014[[#This Row],[THÀNH TIỀN]]</f>
        <v>1</v>
      </c>
      <c r="Z749" s="48"/>
    </row>
    <row r="750" spans="13:26" x14ac:dyDescent="0.2">
      <c r="M750" s="55">
        <f t="shared" si="45"/>
        <v>0</v>
      </c>
      <c r="N750" s="21" t="e">
        <f>VLOOKUP(I750,'MÃ '!$A$2:$E$1048576,4,0)</f>
        <v>#N/A</v>
      </c>
      <c r="O750" s="21" t="e">
        <f>VLOOKUP(I750,'MÃ '!$A$2:$E$1048576,5,0)</f>
        <v>#N/A</v>
      </c>
      <c r="P750" s="21" t="str">
        <f t="shared" si="46"/>
        <v>TSG06</v>
      </c>
      <c r="Q750" s="21" t="e">
        <f>DAY(Table014[[#This Row],[NGÀY]])&amp;Table014[[#This Row],[TSG06]]&amp;Table014[[#This Row],[MÃ FAST]]</f>
        <v>#N/A</v>
      </c>
      <c r="R750" s="21" t="e">
        <f>COUNTIF($Q$7:Q750,Q750)&amp;Q750</f>
        <v>#N/A</v>
      </c>
      <c r="S750" s="44">
        <f>IFERROR(VLOOKUP(R750,Table1[[ct2]:[Số lượng]],13,0),0)</f>
        <v>0</v>
      </c>
      <c r="T750" s="45">
        <f>IFERROR(VLOOKUP(R750,Table1[[ct2]:[Giá]],14,0),Table014[[#This Row],[ĐƠN GIÁ]])</f>
        <v>0</v>
      </c>
      <c r="U750" s="45">
        <f t="shared" si="47"/>
        <v>0</v>
      </c>
      <c r="V750" s="32">
        <f t="shared" si="48"/>
        <v>0</v>
      </c>
      <c r="W750" s="45">
        <f>Table014[[#This Row],[THÀNH TIỀN FAST]]-Table014[[#This Row],[THÀNH TIỀN]]</f>
        <v>0</v>
      </c>
      <c r="X750" s="46" t="b">
        <f>Table014[[#This Row],[ĐG FAST]]=Table014[[#This Row],[ĐƠN GIÁ]]</f>
        <v>1</v>
      </c>
      <c r="Y750" s="47" t="b">
        <f>Table014[[#This Row],[THÀNH TIỀN FAST]]=Table014[[#This Row],[THÀNH TIỀN]]</f>
        <v>1</v>
      </c>
      <c r="Z750" s="48"/>
    </row>
    <row r="751" spans="13:26" x14ac:dyDescent="0.2">
      <c r="M751" s="55">
        <f t="shared" si="45"/>
        <v>0</v>
      </c>
      <c r="N751" s="21" t="e">
        <f>VLOOKUP(I751,'MÃ '!$A$2:$E$1048576,4,0)</f>
        <v>#N/A</v>
      </c>
      <c r="O751" s="21" t="e">
        <f>VLOOKUP(I751,'MÃ '!$A$2:$E$1048576,5,0)</f>
        <v>#N/A</v>
      </c>
      <c r="P751" s="21" t="str">
        <f t="shared" si="46"/>
        <v>TSG06</v>
      </c>
      <c r="Q751" s="21" t="e">
        <f>DAY(Table014[[#This Row],[NGÀY]])&amp;Table014[[#This Row],[TSG06]]&amp;Table014[[#This Row],[MÃ FAST]]</f>
        <v>#N/A</v>
      </c>
      <c r="R751" s="21" t="e">
        <f>COUNTIF($Q$7:Q751,Q751)&amp;Q751</f>
        <v>#N/A</v>
      </c>
      <c r="S751" s="44">
        <f>IFERROR(VLOOKUP(R751,Table1[[ct2]:[Số lượng]],13,0),0)</f>
        <v>0</v>
      </c>
      <c r="T751" s="45">
        <f>IFERROR(VLOOKUP(R751,Table1[[ct2]:[Giá]],14,0),Table014[[#This Row],[ĐƠN GIÁ]])</f>
        <v>0</v>
      </c>
      <c r="U751" s="45">
        <f t="shared" si="47"/>
        <v>0</v>
      </c>
      <c r="V751" s="32">
        <f t="shared" si="48"/>
        <v>0</v>
      </c>
      <c r="W751" s="45">
        <f>Table014[[#This Row],[THÀNH TIỀN FAST]]-Table014[[#This Row],[THÀNH TIỀN]]</f>
        <v>0</v>
      </c>
      <c r="X751" s="46" t="b">
        <f>Table014[[#This Row],[ĐG FAST]]=Table014[[#This Row],[ĐƠN GIÁ]]</f>
        <v>1</v>
      </c>
      <c r="Y751" s="47" t="b">
        <f>Table014[[#This Row],[THÀNH TIỀN FAST]]=Table014[[#This Row],[THÀNH TIỀN]]</f>
        <v>1</v>
      </c>
      <c r="Z751" s="48"/>
    </row>
    <row r="752" spans="13:26" x14ac:dyDescent="0.2">
      <c r="M752" s="55">
        <f t="shared" si="45"/>
        <v>0</v>
      </c>
      <c r="N752" s="21" t="e">
        <f>VLOOKUP(I752,'MÃ '!$A$2:$E$1048576,4,0)</f>
        <v>#N/A</v>
      </c>
      <c r="O752" s="21" t="e">
        <f>VLOOKUP(I752,'MÃ '!$A$2:$E$1048576,5,0)</f>
        <v>#N/A</v>
      </c>
      <c r="P752" s="21" t="str">
        <f t="shared" si="46"/>
        <v>TSG06</v>
      </c>
      <c r="Q752" s="21" t="e">
        <f>DAY(Table014[[#This Row],[NGÀY]])&amp;Table014[[#This Row],[TSG06]]&amp;Table014[[#This Row],[MÃ FAST]]</f>
        <v>#N/A</v>
      </c>
      <c r="R752" s="21" t="e">
        <f>COUNTIF($Q$7:Q752,Q752)&amp;Q752</f>
        <v>#N/A</v>
      </c>
      <c r="S752" s="44">
        <f>IFERROR(VLOOKUP(R752,Table1[[ct2]:[Số lượng]],13,0),0)</f>
        <v>0</v>
      </c>
      <c r="T752" s="45">
        <f>IFERROR(VLOOKUP(R752,Table1[[ct2]:[Giá]],14,0),Table014[[#This Row],[ĐƠN GIÁ]])</f>
        <v>0</v>
      </c>
      <c r="U752" s="45">
        <f t="shared" si="47"/>
        <v>0</v>
      </c>
      <c r="V752" s="32">
        <f t="shared" si="48"/>
        <v>0</v>
      </c>
      <c r="W752" s="45">
        <f>Table014[[#This Row],[THÀNH TIỀN FAST]]-Table014[[#This Row],[THÀNH TIỀN]]</f>
        <v>0</v>
      </c>
      <c r="X752" s="46" t="b">
        <f>Table014[[#This Row],[ĐG FAST]]=Table014[[#This Row],[ĐƠN GIÁ]]</f>
        <v>1</v>
      </c>
      <c r="Y752" s="47" t="b">
        <f>Table014[[#This Row],[THÀNH TIỀN FAST]]=Table014[[#This Row],[THÀNH TIỀN]]</f>
        <v>1</v>
      </c>
      <c r="Z752" s="48"/>
    </row>
    <row r="753" spans="13:26" x14ac:dyDescent="0.2">
      <c r="M753" s="55">
        <f t="shared" si="45"/>
        <v>0</v>
      </c>
      <c r="N753" s="21" t="e">
        <f>VLOOKUP(I753,'MÃ '!$A$2:$E$1048576,4,0)</f>
        <v>#N/A</v>
      </c>
      <c r="O753" s="21" t="e">
        <f>VLOOKUP(I753,'MÃ '!$A$2:$E$1048576,5,0)</f>
        <v>#N/A</v>
      </c>
      <c r="P753" s="21" t="str">
        <f t="shared" si="46"/>
        <v>TSG06</v>
      </c>
      <c r="Q753" s="21" t="e">
        <f>DAY(Table014[[#This Row],[NGÀY]])&amp;Table014[[#This Row],[TSG06]]&amp;Table014[[#This Row],[MÃ FAST]]</f>
        <v>#N/A</v>
      </c>
      <c r="R753" s="21" t="e">
        <f>COUNTIF($Q$7:Q753,Q753)&amp;Q753</f>
        <v>#N/A</v>
      </c>
      <c r="S753" s="44">
        <f>IFERROR(VLOOKUP(R753,Table1[[ct2]:[Số lượng]],13,0),0)</f>
        <v>0</v>
      </c>
      <c r="T753" s="45">
        <f>IFERROR(VLOOKUP(R753,Table1[[ct2]:[Giá]],14,0),Table014[[#This Row],[ĐƠN GIÁ]])</f>
        <v>0</v>
      </c>
      <c r="U753" s="45">
        <f t="shared" si="47"/>
        <v>0</v>
      </c>
      <c r="V753" s="32">
        <f t="shared" si="48"/>
        <v>0</v>
      </c>
      <c r="W753" s="45">
        <f>Table014[[#This Row],[THÀNH TIỀN FAST]]-Table014[[#This Row],[THÀNH TIỀN]]</f>
        <v>0</v>
      </c>
      <c r="X753" s="46" t="b">
        <f>Table014[[#This Row],[ĐG FAST]]=Table014[[#This Row],[ĐƠN GIÁ]]</f>
        <v>1</v>
      </c>
      <c r="Y753" s="47" t="b">
        <f>Table014[[#This Row],[THÀNH TIỀN FAST]]=Table014[[#This Row],[THÀNH TIỀN]]</f>
        <v>1</v>
      </c>
      <c r="Z753" s="48"/>
    </row>
    <row r="754" spans="13:26" x14ac:dyDescent="0.2">
      <c r="M754" s="55">
        <f t="shared" si="45"/>
        <v>0</v>
      </c>
      <c r="N754" s="21" t="e">
        <f>VLOOKUP(I754,'MÃ '!$A$2:$E$1048576,4,0)</f>
        <v>#N/A</v>
      </c>
      <c r="O754" s="21" t="e">
        <f>VLOOKUP(I754,'MÃ '!$A$2:$E$1048576,5,0)</f>
        <v>#N/A</v>
      </c>
      <c r="P754" s="21" t="str">
        <f t="shared" si="46"/>
        <v>TSG06</v>
      </c>
      <c r="Q754" s="21" t="e">
        <f>DAY(Table014[[#This Row],[NGÀY]])&amp;Table014[[#This Row],[TSG06]]&amp;Table014[[#This Row],[MÃ FAST]]</f>
        <v>#N/A</v>
      </c>
      <c r="R754" s="21" t="e">
        <f>COUNTIF($Q$7:Q754,Q754)&amp;Q754</f>
        <v>#N/A</v>
      </c>
      <c r="S754" s="44">
        <f>IFERROR(VLOOKUP(R754,Table1[[ct2]:[Số lượng]],13,0),0)</f>
        <v>0</v>
      </c>
      <c r="T754" s="45">
        <f>IFERROR(VLOOKUP(R754,Table1[[ct2]:[Giá]],14,0),Table014[[#This Row],[ĐƠN GIÁ]])</f>
        <v>0</v>
      </c>
      <c r="U754" s="45">
        <f t="shared" si="47"/>
        <v>0</v>
      </c>
      <c r="V754" s="32">
        <f t="shared" si="48"/>
        <v>0</v>
      </c>
      <c r="W754" s="45">
        <f>Table014[[#This Row],[THÀNH TIỀN FAST]]-Table014[[#This Row],[THÀNH TIỀN]]</f>
        <v>0</v>
      </c>
      <c r="X754" s="46" t="b">
        <f>Table014[[#This Row],[ĐG FAST]]=Table014[[#This Row],[ĐƠN GIÁ]]</f>
        <v>1</v>
      </c>
      <c r="Y754" s="47" t="b">
        <f>Table014[[#This Row],[THÀNH TIỀN FAST]]=Table014[[#This Row],[THÀNH TIỀN]]</f>
        <v>1</v>
      </c>
      <c r="Z754" s="48"/>
    </row>
    <row r="755" spans="13:26" x14ac:dyDescent="0.2">
      <c r="M755" s="55">
        <f t="shared" si="45"/>
        <v>0</v>
      </c>
      <c r="N755" s="21" t="e">
        <f>VLOOKUP(I755,'MÃ '!$A$2:$E$1048576,4,0)</f>
        <v>#N/A</v>
      </c>
      <c r="O755" s="21" t="e">
        <f>VLOOKUP(I755,'MÃ '!$A$2:$E$1048576,5,0)</f>
        <v>#N/A</v>
      </c>
      <c r="P755" s="21" t="str">
        <f t="shared" si="46"/>
        <v>TSG06</v>
      </c>
      <c r="Q755" s="21" t="e">
        <f>DAY(Table014[[#This Row],[NGÀY]])&amp;Table014[[#This Row],[TSG06]]&amp;Table014[[#This Row],[MÃ FAST]]</f>
        <v>#N/A</v>
      </c>
      <c r="R755" s="21" t="e">
        <f>COUNTIF($Q$7:Q755,Q755)&amp;Q755</f>
        <v>#N/A</v>
      </c>
      <c r="S755" s="44">
        <f>IFERROR(VLOOKUP(R755,Table1[[ct2]:[Số lượng]],13,0),0)</f>
        <v>0</v>
      </c>
      <c r="T755" s="45">
        <f>IFERROR(VLOOKUP(R755,Table1[[ct2]:[Giá]],14,0),Table014[[#This Row],[ĐƠN GIÁ]])</f>
        <v>0</v>
      </c>
      <c r="U755" s="45">
        <f t="shared" si="47"/>
        <v>0</v>
      </c>
      <c r="V755" s="32">
        <f t="shared" si="48"/>
        <v>0</v>
      </c>
      <c r="W755" s="45">
        <f>Table014[[#This Row],[THÀNH TIỀN FAST]]-Table014[[#This Row],[THÀNH TIỀN]]</f>
        <v>0</v>
      </c>
      <c r="X755" s="46" t="b">
        <f>Table014[[#This Row],[ĐG FAST]]=Table014[[#This Row],[ĐƠN GIÁ]]</f>
        <v>1</v>
      </c>
      <c r="Y755" s="47" t="b">
        <f>Table014[[#This Row],[THÀNH TIỀN FAST]]=Table014[[#This Row],[THÀNH TIỀN]]</f>
        <v>1</v>
      </c>
      <c r="Z755" s="48"/>
    </row>
    <row r="756" spans="13:26" x14ac:dyDescent="0.2">
      <c r="M756" s="55">
        <f t="shared" si="45"/>
        <v>0</v>
      </c>
      <c r="N756" s="21" t="e">
        <f>VLOOKUP(I756,'MÃ '!$A$2:$E$1048576,4,0)</f>
        <v>#N/A</v>
      </c>
      <c r="O756" s="21" t="e">
        <f>VLOOKUP(I756,'MÃ '!$A$2:$E$1048576,5,0)</f>
        <v>#N/A</v>
      </c>
      <c r="P756" s="21" t="str">
        <f t="shared" si="46"/>
        <v>TSG06</v>
      </c>
      <c r="Q756" s="21" t="e">
        <f>DAY(Table014[[#This Row],[NGÀY]])&amp;Table014[[#This Row],[TSG06]]&amp;Table014[[#This Row],[MÃ FAST]]</f>
        <v>#N/A</v>
      </c>
      <c r="R756" s="21" t="e">
        <f>COUNTIF($Q$7:Q756,Q756)&amp;Q756</f>
        <v>#N/A</v>
      </c>
      <c r="S756" s="44">
        <f>IFERROR(VLOOKUP(R756,Table1[[ct2]:[Số lượng]],13,0),0)</f>
        <v>0</v>
      </c>
      <c r="T756" s="45">
        <f>IFERROR(VLOOKUP(R756,Table1[[ct2]:[Giá]],14,0),Table014[[#This Row],[ĐƠN GIÁ]])</f>
        <v>0</v>
      </c>
      <c r="U756" s="45">
        <f t="shared" si="47"/>
        <v>0</v>
      </c>
      <c r="V756" s="32">
        <f t="shared" si="48"/>
        <v>0</v>
      </c>
      <c r="W756" s="45">
        <f>Table014[[#This Row],[THÀNH TIỀN FAST]]-Table014[[#This Row],[THÀNH TIỀN]]</f>
        <v>0</v>
      </c>
      <c r="X756" s="46" t="b">
        <f>Table014[[#This Row],[ĐG FAST]]=Table014[[#This Row],[ĐƠN GIÁ]]</f>
        <v>1</v>
      </c>
      <c r="Y756" s="47" t="b">
        <f>Table014[[#This Row],[THÀNH TIỀN FAST]]=Table014[[#This Row],[THÀNH TIỀN]]</f>
        <v>1</v>
      </c>
      <c r="Z756" s="48"/>
    </row>
    <row r="757" spans="13:26" x14ac:dyDescent="0.2">
      <c r="M757" s="55">
        <f t="shared" si="45"/>
        <v>0</v>
      </c>
      <c r="N757" s="21" t="e">
        <f>VLOOKUP(I757,'MÃ '!$A$2:$E$1048576,4,0)</f>
        <v>#N/A</v>
      </c>
      <c r="O757" s="21" t="e">
        <f>VLOOKUP(I757,'MÃ '!$A$2:$E$1048576,5,0)</f>
        <v>#N/A</v>
      </c>
      <c r="P757" s="21" t="str">
        <f t="shared" si="46"/>
        <v>TSG06</v>
      </c>
      <c r="Q757" s="21" t="e">
        <f>DAY(Table014[[#This Row],[NGÀY]])&amp;Table014[[#This Row],[TSG06]]&amp;Table014[[#This Row],[MÃ FAST]]</f>
        <v>#N/A</v>
      </c>
      <c r="R757" s="21" t="e">
        <f>COUNTIF($Q$7:Q757,Q757)&amp;Q757</f>
        <v>#N/A</v>
      </c>
      <c r="S757" s="44">
        <f>IFERROR(VLOOKUP(R757,Table1[[ct2]:[Số lượng]],13,0),0)</f>
        <v>0</v>
      </c>
      <c r="T757" s="45">
        <f>IFERROR(VLOOKUP(R757,Table1[[ct2]:[Giá]],14,0),Table014[[#This Row],[ĐƠN GIÁ]])</f>
        <v>0</v>
      </c>
      <c r="U757" s="45">
        <f t="shared" si="47"/>
        <v>0</v>
      </c>
      <c r="V757" s="32">
        <f t="shared" si="48"/>
        <v>0</v>
      </c>
      <c r="W757" s="45">
        <f>Table014[[#This Row],[THÀNH TIỀN FAST]]-Table014[[#This Row],[THÀNH TIỀN]]</f>
        <v>0</v>
      </c>
      <c r="X757" s="46" t="b">
        <f>Table014[[#This Row],[ĐG FAST]]=Table014[[#This Row],[ĐƠN GIÁ]]</f>
        <v>1</v>
      </c>
      <c r="Y757" s="47" t="b">
        <f>Table014[[#This Row],[THÀNH TIỀN FAST]]=Table014[[#This Row],[THÀNH TIỀN]]</f>
        <v>1</v>
      </c>
      <c r="Z757" s="48"/>
    </row>
    <row r="758" spans="13:26" x14ac:dyDescent="0.2">
      <c r="M758" s="55">
        <f t="shared" si="45"/>
        <v>0</v>
      </c>
      <c r="N758" s="21" t="e">
        <f>VLOOKUP(I758,'MÃ '!$A$2:$E$1048576,4,0)</f>
        <v>#N/A</v>
      </c>
      <c r="O758" s="21" t="e">
        <f>VLOOKUP(I758,'MÃ '!$A$2:$E$1048576,5,0)</f>
        <v>#N/A</v>
      </c>
      <c r="P758" s="21" t="str">
        <f t="shared" si="46"/>
        <v>TSG06</v>
      </c>
      <c r="Q758" s="21" t="e">
        <f>DAY(Table014[[#This Row],[NGÀY]])&amp;Table014[[#This Row],[TSG06]]&amp;Table014[[#This Row],[MÃ FAST]]</f>
        <v>#N/A</v>
      </c>
      <c r="R758" s="21" t="e">
        <f>COUNTIF($Q$7:Q758,Q758)&amp;Q758</f>
        <v>#N/A</v>
      </c>
      <c r="S758" s="44">
        <f>IFERROR(VLOOKUP(R758,Table1[[ct2]:[Số lượng]],13,0),0)</f>
        <v>0</v>
      </c>
      <c r="T758" s="45">
        <f>IFERROR(VLOOKUP(R758,Table1[[ct2]:[Giá]],14,0),Table014[[#This Row],[ĐƠN GIÁ]])</f>
        <v>0</v>
      </c>
      <c r="U758" s="45">
        <f t="shared" si="47"/>
        <v>0</v>
      </c>
      <c r="V758" s="32">
        <f t="shared" si="48"/>
        <v>0</v>
      </c>
      <c r="W758" s="45">
        <f>Table014[[#This Row],[THÀNH TIỀN FAST]]-Table014[[#This Row],[THÀNH TIỀN]]</f>
        <v>0</v>
      </c>
      <c r="X758" s="46" t="b">
        <f>Table014[[#This Row],[ĐG FAST]]=Table014[[#This Row],[ĐƠN GIÁ]]</f>
        <v>1</v>
      </c>
      <c r="Y758" s="47" t="b">
        <f>Table014[[#This Row],[THÀNH TIỀN FAST]]=Table014[[#This Row],[THÀNH TIỀN]]</f>
        <v>1</v>
      </c>
      <c r="Z758" s="48"/>
    </row>
    <row r="759" spans="13:26" x14ac:dyDescent="0.2">
      <c r="M759" s="55">
        <f t="shared" si="45"/>
        <v>0</v>
      </c>
      <c r="N759" s="21" t="e">
        <f>VLOOKUP(I759,'MÃ '!$A$2:$E$1048576,4,0)</f>
        <v>#N/A</v>
      </c>
      <c r="O759" s="21" t="e">
        <f>VLOOKUP(I759,'MÃ '!$A$2:$E$1048576,5,0)</f>
        <v>#N/A</v>
      </c>
      <c r="P759" s="21" t="str">
        <f t="shared" si="46"/>
        <v>TSG06</v>
      </c>
      <c r="Q759" s="21" t="e">
        <f>DAY(Table014[[#This Row],[NGÀY]])&amp;Table014[[#This Row],[TSG06]]&amp;Table014[[#This Row],[MÃ FAST]]</f>
        <v>#N/A</v>
      </c>
      <c r="R759" s="21" t="e">
        <f>COUNTIF($Q$7:Q759,Q759)&amp;Q759</f>
        <v>#N/A</v>
      </c>
      <c r="S759" s="44">
        <f>IFERROR(VLOOKUP(R759,Table1[[ct2]:[Số lượng]],13,0),0)</f>
        <v>0</v>
      </c>
      <c r="T759" s="45">
        <f>IFERROR(VLOOKUP(R759,Table1[[ct2]:[Giá]],14,0),Table014[[#This Row],[ĐƠN GIÁ]])</f>
        <v>0</v>
      </c>
      <c r="U759" s="45">
        <f t="shared" si="47"/>
        <v>0</v>
      </c>
      <c r="V759" s="32">
        <f t="shared" si="48"/>
        <v>0</v>
      </c>
      <c r="W759" s="45">
        <f>Table014[[#This Row],[THÀNH TIỀN FAST]]-Table014[[#This Row],[THÀNH TIỀN]]</f>
        <v>0</v>
      </c>
      <c r="X759" s="46" t="b">
        <f>Table014[[#This Row],[ĐG FAST]]=Table014[[#This Row],[ĐƠN GIÁ]]</f>
        <v>1</v>
      </c>
      <c r="Y759" s="47" t="b">
        <f>Table014[[#This Row],[THÀNH TIỀN FAST]]=Table014[[#This Row],[THÀNH TIỀN]]</f>
        <v>1</v>
      </c>
      <c r="Z759" s="48"/>
    </row>
    <row r="760" spans="13:26" x14ac:dyDescent="0.2">
      <c r="M760" s="55">
        <f t="shared" si="45"/>
        <v>0</v>
      </c>
      <c r="N760" s="21" t="e">
        <f>VLOOKUP(I760,'MÃ '!$A$2:$E$1048576,4,0)</f>
        <v>#N/A</v>
      </c>
      <c r="O760" s="21" t="e">
        <f>VLOOKUP(I760,'MÃ '!$A$2:$E$1048576,5,0)</f>
        <v>#N/A</v>
      </c>
      <c r="P760" s="21" t="str">
        <f t="shared" si="46"/>
        <v>TSG06</v>
      </c>
      <c r="Q760" s="21" t="e">
        <f>DAY(Table014[[#This Row],[NGÀY]])&amp;Table014[[#This Row],[TSG06]]&amp;Table014[[#This Row],[MÃ FAST]]</f>
        <v>#N/A</v>
      </c>
      <c r="R760" s="21" t="e">
        <f>COUNTIF($Q$7:Q760,Q760)&amp;Q760</f>
        <v>#N/A</v>
      </c>
      <c r="S760" s="44">
        <f>IFERROR(VLOOKUP(R760,Table1[[ct2]:[Số lượng]],13,0),0)</f>
        <v>0</v>
      </c>
      <c r="T760" s="45">
        <f>IFERROR(VLOOKUP(R760,Table1[[ct2]:[Giá]],14,0),Table014[[#This Row],[ĐƠN GIÁ]])</f>
        <v>0</v>
      </c>
      <c r="U760" s="45">
        <f t="shared" si="47"/>
        <v>0</v>
      </c>
      <c r="V760" s="32">
        <f t="shared" si="48"/>
        <v>0</v>
      </c>
      <c r="W760" s="45">
        <f>Table014[[#This Row],[THÀNH TIỀN FAST]]-Table014[[#This Row],[THÀNH TIỀN]]</f>
        <v>0</v>
      </c>
      <c r="X760" s="46" t="b">
        <f>Table014[[#This Row],[ĐG FAST]]=Table014[[#This Row],[ĐƠN GIÁ]]</f>
        <v>1</v>
      </c>
      <c r="Y760" s="47" t="b">
        <f>Table014[[#This Row],[THÀNH TIỀN FAST]]=Table014[[#This Row],[THÀNH TIỀN]]</f>
        <v>1</v>
      </c>
      <c r="Z760" s="48"/>
    </row>
    <row r="761" spans="13:26" x14ac:dyDescent="0.2">
      <c r="M761" s="55">
        <f t="shared" si="45"/>
        <v>0</v>
      </c>
      <c r="N761" s="21" t="e">
        <f>VLOOKUP(I761,'MÃ '!$A$2:$E$1048576,4,0)</f>
        <v>#N/A</v>
      </c>
      <c r="O761" s="21" t="e">
        <f>VLOOKUP(I761,'MÃ '!$A$2:$E$1048576,5,0)</f>
        <v>#N/A</v>
      </c>
      <c r="P761" s="21" t="str">
        <f t="shared" si="46"/>
        <v>TSG06</v>
      </c>
      <c r="Q761" s="21" t="e">
        <f>DAY(Table014[[#This Row],[NGÀY]])&amp;Table014[[#This Row],[TSG06]]&amp;Table014[[#This Row],[MÃ FAST]]</f>
        <v>#N/A</v>
      </c>
      <c r="R761" s="21" t="e">
        <f>COUNTIF($Q$7:Q761,Q761)&amp;Q761</f>
        <v>#N/A</v>
      </c>
      <c r="S761" s="44">
        <f>IFERROR(VLOOKUP(R761,Table1[[ct2]:[Số lượng]],13,0),0)</f>
        <v>0</v>
      </c>
      <c r="T761" s="45">
        <f>IFERROR(VLOOKUP(R761,Table1[[ct2]:[Giá]],14,0),Table014[[#This Row],[ĐƠN GIÁ]])</f>
        <v>0</v>
      </c>
      <c r="U761" s="45">
        <f t="shared" si="47"/>
        <v>0</v>
      </c>
      <c r="V761" s="32">
        <f t="shared" si="48"/>
        <v>0</v>
      </c>
      <c r="W761" s="45">
        <f>Table014[[#This Row],[THÀNH TIỀN FAST]]-Table014[[#This Row],[THÀNH TIỀN]]</f>
        <v>0</v>
      </c>
      <c r="X761" s="46" t="b">
        <f>Table014[[#This Row],[ĐG FAST]]=Table014[[#This Row],[ĐƠN GIÁ]]</f>
        <v>1</v>
      </c>
      <c r="Y761" s="47" t="b">
        <f>Table014[[#This Row],[THÀNH TIỀN FAST]]=Table014[[#This Row],[THÀNH TIỀN]]</f>
        <v>1</v>
      </c>
      <c r="Z761" s="48"/>
    </row>
    <row r="762" spans="13:26" x14ac:dyDescent="0.2">
      <c r="M762" s="55">
        <f t="shared" si="45"/>
        <v>0</v>
      </c>
      <c r="N762" s="21" t="e">
        <f>VLOOKUP(I762,'MÃ '!$A$2:$E$1048576,4,0)</f>
        <v>#N/A</v>
      </c>
      <c r="O762" s="21" t="e">
        <f>VLOOKUP(I762,'MÃ '!$A$2:$E$1048576,5,0)</f>
        <v>#N/A</v>
      </c>
      <c r="P762" s="21" t="str">
        <f t="shared" si="46"/>
        <v>TSG06</v>
      </c>
      <c r="Q762" s="21" t="e">
        <f>DAY(Table014[[#This Row],[NGÀY]])&amp;Table014[[#This Row],[TSG06]]&amp;Table014[[#This Row],[MÃ FAST]]</f>
        <v>#N/A</v>
      </c>
      <c r="R762" s="21" t="e">
        <f>COUNTIF($Q$7:Q762,Q762)&amp;Q762</f>
        <v>#N/A</v>
      </c>
      <c r="S762" s="44">
        <f>IFERROR(VLOOKUP(R762,Table1[[ct2]:[Số lượng]],13,0),0)</f>
        <v>0</v>
      </c>
      <c r="T762" s="45">
        <f>IFERROR(VLOOKUP(R762,Table1[[ct2]:[Giá]],14,0),Table014[[#This Row],[ĐƠN GIÁ]])</f>
        <v>0</v>
      </c>
      <c r="U762" s="45">
        <f t="shared" si="47"/>
        <v>0</v>
      </c>
      <c r="V762" s="32">
        <f t="shared" si="48"/>
        <v>0</v>
      </c>
      <c r="W762" s="45">
        <f>Table014[[#This Row],[THÀNH TIỀN FAST]]-Table014[[#This Row],[THÀNH TIỀN]]</f>
        <v>0</v>
      </c>
      <c r="X762" s="46" t="b">
        <f>Table014[[#This Row],[ĐG FAST]]=Table014[[#This Row],[ĐƠN GIÁ]]</f>
        <v>1</v>
      </c>
      <c r="Y762" s="47" t="b">
        <f>Table014[[#This Row],[THÀNH TIỀN FAST]]=Table014[[#This Row],[THÀNH TIỀN]]</f>
        <v>1</v>
      </c>
      <c r="Z762" s="48"/>
    </row>
    <row r="763" spans="13:26" x14ac:dyDescent="0.2">
      <c r="M763" s="55">
        <f t="shared" si="45"/>
        <v>0</v>
      </c>
      <c r="N763" s="21" t="e">
        <f>VLOOKUP(I763,'MÃ '!$A$2:$E$1048576,4,0)</f>
        <v>#N/A</v>
      </c>
      <c r="O763" s="21" t="e">
        <f>VLOOKUP(I763,'MÃ '!$A$2:$E$1048576,5,0)</f>
        <v>#N/A</v>
      </c>
      <c r="P763" s="21" t="str">
        <f t="shared" si="46"/>
        <v>TSG06</v>
      </c>
      <c r="Q763" s="21" t="e">
        <f>DAY(Table014[[#This Row],[NGÀY]])&amp;Table014[[#This Row],[TSG06]]&amp;Table014[[#This Row],[MÃ FAST]]</f>
        <v>#N/A</v>
      </c>
      <c r="R763" s="21" t="e">
        <f>COUNTIF($Q$7:Q763,Q763)&amp;Q763</f>
        <v>#N/A</v>
      </c>
      <c r="S763" s="44">
        <f>IFERROR(VLOOKUP(R763,Table1[[ct2]:[Số lượng]],13,0),0)</f>
        <v>0</v>
      </c>
      <c r="T763" s="45">
        <f>IFERROR(VLOOKUP(R763,Table1[[ct2]:[Giá]],14,0),Table014[[#This Row],[ĐƠN GIÁ]])</f>
        <v>0</v>
      </c>
      <c r="U763" s="45">
        <f t="shared" si="47"/>
        <v>0</v>
      </c>
      <c r="V763" s="32">
        <f t="shared" si="48"/>
        <v>0</v>
      </c>
      <c r="W763" s="45">
        <f>Table014[[#This Row],[THÀNH TIỀN FAST]]-Table014[[#This Row],[THÀNH TIỀN]]</f>
        <v>0</v>
      </c>
      <c r="X763" s="46" t="b">
        <f>Table014[[#This Row],[ĐG FAST]]=Table014[[#This Row],[ĐƠN GIÁ]]</f>
        <v>1</v>
      </c>
      <c r="Y763" s="47" t="b">
        <f>Table014[[#This Row],[THÀNH TIỀN FAST]]=Table014[[#This Row],[THÀNH TIỀN]]</f>
        <v>1</v>
      </c>
      <c r="Z763" s="48"/>
    </row>
    <row r="764" spans="13:26" x14ac:dyDescent="0.2">
      <c r="M764" s="55">
        <f t="shared" si="45"/>
        <v>0</v>
      </c>
      <c r="N764" s="21" t="e">
        <f>VLOOKUP(I764,'MÃ '!$A$2:$E$1048576,4,0)</f>
        <v>#N/A</v>
      </c>
      <c r="O764" s="21" t="e">
        <f>VLOOKUP(I764,'MÃ '!$A$2:$E$1048576,5,0)</f>
        <v>#N/A</v>
      </c>
      <c r="P764" s="21" t="str">
        <f t="shared" si="46"/>
        <v>TSG06</v>
      </c>
      <c r="Q764" s="21" t="e">
        <f>DAY(Table014[[#This Row],[NGÀY]])&amp;Table014[[#This Row],[TSG06]]&amp;Table014[[#This Row],[MÃ FAST]]</f>
        <v>#N/A</v>
      </c>
      <c r="R764" s="21" t="e">
        <f>COUNTIF($Q$7:Q764,Q764)&amp;Q764</f>
        <v>#N/A</v>
      </c>
      <c r="S764" s="44">
        <f>IFERROR(VLOOKUP(R764,Table1[[ct2]:[Số lượng]],13,0),0)</f>
        <v>0</v>
      </c>
      <c r="T764" s="45">
        <f>IFERROR(VLOOKUP(R764,Table1[[ct2]:[Giá]],14,0),Table014[[#This Row],[ĐƠN GIÁ]])</f>
        <v>0</v>
      </c>
      <c r="U764" s="45">
        <f t="shared" si="47"/>
        <v>0</v>
      </c>
      <c r="V764" s="32">
        <f t="shared" si="48"/>
        <v>0</v>
      </c>
      <c r="W764" s="45">
        <f>Table014[[#This Row],[THÀNH TIỀN FAST]]-Table014[[#This Row],[THÀNH TIỀN]]</f>
        <v>0</v>
      </c>
      <c r="X764" s="46" t="b">
        <f>Table014[[#This Row],[ĐG FAST]]=Table014[[#This Row],[ĐƠN GIÁ]]</f>
        <v>1</v>
      </c>
      <c r="Y764" s="47" t="b">
        <f>Table014[[#This Row],[THÀNH TIỀN FAST]]=Table014[[#This Row],[THÀNH TIỀN]]</f>
        <v>1</v>
      </c>
      <c r="Z764" s="48"/>
    </row>
    <row r="765" spans="13:26" x14ac:dyDescent="0.2">
      <c r="M765" s="55">
        <f t="shared" si="45"/>
        <v>0</v>
      </c>
      <c r="N765" s="21" t="e">
        <f>VLOOKUP(I765,'MÃ '!$A$2:$E$1048576,4,0)</f>
        <v>#N/A</v>
      </c>
      <c r="O765" s="21" t="e">
        <f>VLOOKUP(I765,'MÃ '!$A$2:$E$1048576,5,0)</f>
        <v>#N/A</v>
      </c>
      <c r="P765" s="21" t="str">
        <f t="shared" si="46"/>
        <v>TSG06</v>
      </c>
      <c r="Q765" s="21" t="e">
        <f>DAY(Table014[[#This Row],[NGÀY]])&amp;Table014[[#This Row],[TSG06]]&amp;Table014[[#This Row],[MÃ FAST]]</f>
        <v>#N/A</v>
      </c>
      <c r="R765" s="21" t="e">
        <f>COUNTIF($Q$7:Q765,Q765)&amp;Q765</f>
        <v>#N/A</v>
      </c>
      <c r="S765" s="44">
        <f>IFERROR(VLOOKUP(R765,Table1[[ct2]:[Số lượng]],13,0),0)</f>
        <v>0</v>
      </c>
      <c r="T765" s="45">
        <f>IFERROR(VLOOKUP(R765,Table1[[ct2]:[Giá]],14,0),Table014[[#This Row],[ĐƠN GIÁ]])</f>
        <v>0</v>
      </c>
      <c r="U765" s="45">
        <f t="shared" si="47"/>
        <v>0</v>
      </c>
      <c r="V765" s="32">
        <f t="shared" si="48"/>
        <v>0</v>
      </c>
      <c r="W765" s="45">
        <f>Table014[[#This Row],[THÀNH TIỀN FAST]]-Table014[[#This Row],[THÀNH TIỀN]]</f>
        <v>0</v>
      </c>
      <c r="X765" s="46" t="b">
        <f>Table014[[#This Row],[ĐG FAST]]=Table014[[#This Row],[ĐƠN GIÁ]]</f>
        <v>1</v>
      </c>
      <c r="Y765" s="47" t="b">
        <f>Table014[[#This Row],[THÀNH TIỀN FAST]]=Table014[[#This Row],[THÀNH TIỀN]]</f>
        <v>1</v>
      </c>
      <c r="Z765" s="48"/>
    </row>
    <row r="766" spans="13:26" x14ac:dyDescent="0.2">
      <c r="M766" s="55">
        <f t="shared" si="45"/>
        <v>0</v>
      </c>
      <c r="N766" s="21" t="e">
        <f>VLOOKUP(I766,'MÃ '!$A$2:$E$1048576,4,0)</f>
        <v>#N/A</v>
      </c>
      <c r="O766" s="21" t="e">
        <f>VLOOKUP(I766,'MÃ '!$A$2:$E$1048576,5,0)</f>
        <v>#N/A</v>
      </c>
      <c r="P766" s="21" t="str">
        <f t="shared" si="46"/>
        <v>TSG06</v>
      </c>
      <c r="Q766" s="21" t="e">
        <f>DAY(Table014[[#This Row],[NGÀY]])&amp;Table014[[#This Row],[TSG06]]&amp;Table014[[#This Row],[MÃ FAST]]</f>
        <v>#N/A</v>
      </c>
      <c r="R766" s="21" t="e">
        <f>COUNTIF($Q$7:Q766,Q766)&amp;Q766</f>
        <v>#N/A</v>
      </c>
      <c r="S766" s="44">
        <f>IFERROR(VLOOKUP(R766,Table1[[ct2]:[Số lượng]],13,0),0)</f>
        <v>0</v>
      </c>
      <c r="T766" s="45">
        <f>IFERROR(VLOOKUP(R766,Table1[[ct2]:[Giá]],14,0),Table014[[#This Row],[ĐƠN GIÁ]])</f>
        <v>0</v>
      </c>
      <c r="U766" s="45">
        <f t="shared" si="47"/>
        <v>0</v>
      </c>
      <c r="V766" s="32">
        <f t="shared" si="48"/>
        <v>0</v>
      </c>
      <c r="W766" s="45">
        <f>Table014[[#This Row],[THÀNH TIỀN FAST]]-Table014[[#This Row],[THÀNH TIỀN]]</f>
        <v>0</v>
      </c>
      <c r="X766" s="46" t="b">
        <f>Table014[[#This Row],[ĐG FAST]]=Table014[[#This Row],[ĐƠN GIÁ]]</f>
        <v>1</v>
      </c>
      <c r="Y766" s="47" t="b">
        <f>Table014[[#This Row],[THÀNH TIỀN FAST]]=Table014[[#This Row],[THÀNH TIỀN]]</f>
        <v>1</v>
      </c>
      <c r="Z766" s="48"/>
    </row>
    <row r="767" spans="13:26" x14ac:dyDescent="0.2">
      <c r="M767" s="55">
        <f t="shared" si="45"/>
        <v>0</v>
      </c>
      <c r="N767" s="21" t="e">
        <f>VLOOKUP(I767,'MÃ '!$A$2:$E$1048576,4,0)</f>
        <v>#N/A</v>
      </c>
      <c r="O767" s="21" t="e">
        <f>VLOOKUP(I767,'MÃ '!$A$2:$E$1048576,5,0)</f>
        <v>#N/A</v>
      </c>
      <c r="P767" s="21" t="str">
        <f t="shared" si="46"/>
        <v>TSG06</v>
      </c>
      <c r="Q767" s="21" t="e">
        <f>DAY(Table014[[#This Row],[NGÀY]])&amp;Table014[[#This Row],[TSG06]]&amp;Table014[[#This Row],[MÃ FAST]]</f>
        <v>#N/A</v>
      </c>
      <c r="R767" s="21" t="e">
        <f>COUNTIF($Q$7:Q767,Q767)&amp;Q767</f>
        <v>#N/A</v>
      </c>
      <c r="S767" s="44">
        <f>IFERROR(VLOOKUP(R767,Table1[[ct2]:[Số lượng]],13,0),0)</f>
        <v>0</v>
      </c>
      <c r="T767" s="45">
        <f>IFERROR(VLOOKUP(R767,Table1[[ct2]:[Giá]],14,0),Table014[[#This Row],[ĐƠN GIÁ]])</f>
        <v>0</v>
      </c>
      <c r="U767" s="45">
        <f t="shared" si="47"/>
        <v>0</v>
      </c>
      <c r="V767" s="32">
        <f t="shared" si="48"/>
        <v>0</v>
      </c>
      <c r="W767" s="45">
        <f>Table014[[#This Row],[THÀNH TIỀN FAST]]-Table014[[#This Row],[THÀNH TIỀN]]</f>
        <v>0</v>
      </c>
      <c r="X767" s="46" t="b">
        <f>Table014[[#This Row],[ĐG FAST]]=Table014[[#This Row],[ĐƠN GIÁ]]</f>
        <v>1</v>
      </c>
      <c r="Y767" s="47" t="b">
        <f>Table014[[#This Row],[THÀNH TIỀN FAST]]=Table014[[#This Row],[THÀNH TIỀN]]</f>
        <v>1</v>
      </c>
      <c r="Z767" s="48"/>
    </row>
    <row r="768" spans="13:26" x14ac:dyDescent="0.2">
      <c r="M768" s="55">
        <f t="shared" si="45"/>
        <v>0</v>
      </c>
      <c r="N768" s="21" t="e">
        <f>VLOOKUP(I768,'MÃ '!$A$2:$E$1048576,4,0)</f>
        <v>#N/A</v>
      </c>
      <c r="O768" s="21" t="e">
        <f>VLOOKUP(I768,'MÃ '!$A$2:$E$1048576,5,0)</f>
        <v>#N/A</v>
      </c>
      <c r="P768" s="21" t="str">
        <f t="shared" si="46"/>
        <v>TSG06</v>
      </c>
      <c r="Q768" s="21" t="e">
        <f>DAY(Table014[[#This Row],[NGÀY]])&amp;Table014[[#This Row],[TSG06]]&amp;Table014[[#This Row],[MÃ FAST]]</f>
        <v>#N/A</v>
      </c>
      <c r="R768" s="21" t="e">
        <f>COUNTIF($Q$7:Q768,Q768)&amp;Q768</f>
        <v>#N/A</v>
      </c>
      <c r="S768" s="44">
        <f>IFERROR(VLOOKUP(R768,Table1[[ct2]:[Số lượng]],13,0),0)</f>
        <v>0</v>
      </c>
      <c r="T768" s="45">
        <f>IFERROR(VLOOKUP(R768,Table1[[ct2]:[Giá]],14,0),Table014[[#This Row],[ĐƠN GIÁ]])</f>
        <v>0</v>
      </c>
      <c r="U768" s="45">
        <f t="shared" si="47"/>
        <v>0</v>
      </c>
      <c r="V768" s="32">
        <f t="shared" si="48"/>
        <v>0</v>
      </c>
      <c r="W768" s="45">
        <f>Table014[[#This Row],[THÀNH TIỀN FAST]]-Table014[[#This Row],[THÀNH TIỀN]]</f>
        <v>0</v>
      </c>
      <c r="X768" s="46" t="b">
        <f>Table014[[#This Row],[ĐG FAST]]=Table014[[#This Row],[ĐƠN GIÁ]]</f>
        <v>1</v>
      </c>
      <c r="Y768" s="47" t="b">
        <f>Table014[[#This Row],[THÀNH TIỀN FAST]]=Table014[[#This Row],[THÀNH TIỀN]]</f>
        <v>1</v>
      </c>
      <c r="Z768" s="48"/>
    </row>
    <row r="769" spans="13:26" x14ac:dyDescent="0.2">
      <c r="M769" s="55">
        <f t="shared" si="45"/>
        <v>0</v>
      </c>
      <c r="N769" s="21" t="e">
        <f>VLOOKUP(I769,'MÃ '!$A$2:$E$1048576,4,0)</f>
        <v>#N/A</v>
      </c>
      <c r="O769" s="21" t="e">
        <f>VLOOKUP(I769,'MÃ '!$A$2:$E$1048576,5,0)</f>
        <v>#N/A</v>
      </c>
      <c r="P769" s="21" t="str">
        <f t="shared" si="46"/>
        <v>TSG06</v>
      </c>
      <c r="Q769" s="21" t="e">
        <f>DAY(Table014[[#This Row],[NGÀY]])&amp;Table014[[#This Row],[TSG06]]&amp;Table014[[#This Row],[MÃ FAST]]</f>
        <v>#N/A</v>
      </c>
      <c r="R769" s="21" t="e">
        <f>COUNTIF($Q$7:Q769,Q769)&amp;Q769</f>
        <v>#N/A</v>
      </c>
      <c r="S769" s="44">
        <f>IFERROR(VLOOKUP(R769,Table1[[ct2]:[Số lượng]],13,0),0)</f>
        <v>0</v>
      </c>
      <c r="T769" s="45">
        <f>IFERROR(VLOOKUP(R769,Table1[[ct2]:[Giá]],14,0),Table014[[#This Row],[ĐƠN GIÁ]])</f>
        <v>0</v>
      </c>
      <c r="U769" s="45">
        <f t="shared" si="47"/>
        <v>0</v>
      </c>
      <c r="V769" s="32">
        <f t="shared" si="48"/>
        <v>0</v>
      </c>
      <c r="W769" s="45">
        <f>Table014[[#This Row],[THÀNH TIỀN FAST]]-Table014[[#This Row],[THÀNH TIỀN]]</f>
        <v>0</v>
      </c>
      <c r="X769" s="46" t="b">
        <f>Table014[[#This Row],[ĐG FAST]]=Table014[[#This Row],[ĐƠN GIÁ]]</f>
        <v>1</v>
      </c>
      <c r="Y769" s="47" t="b">
        <f>Table014[[#This Row],[THÀNH TIỀN FAST]]=Table014[[#This Row],[THÀNH TIỀN]]</f>
        <v>1</v>
      </c>
      <c r="Z769" s="48"/>
    </row>
    <row r="770" spans="13:26" x14ac:dyDescent="0.2">
      <c r="M770" s="55">
        <f t="shared" si="45"/>
        <v>0</v>
      </c>
      <c r="N770" s="21" t="e">
        <f>VLOOKUP(I770,'MÃ '!$A$2:$E$1048576,4,0)</f>
        <v>#N/A</v>
      </c>
      <c r="O770" s="21" t="e">
        <f>VLOOKUP(I770,'MÃ '!$A$2:$E$1048576,5,0)</f>
        <v>#N/A</v>
      </c>
      <c r="P770" s="21" t="str">
        <f t="shared" si="46"/>
        <v>TSG06</v>
      </c>
      <c r="Q770" s="21" t="e">
        <f>DAY(Table014[[#This Row],[NGÀY]])&amp;Table014[[#This Row],[TSG06]]&amp;Table014[[#This Row],[MÃ FAST]]</f>
        <v>#N/A</v>
      </c>
      <c r="R770" s="21" t="e">
        <f>COUNTIF($Q$7:Q770,Q770)&amp;Q770</f>
        <v>#N/A</v>
      </c>
      <c r="S770" s="44">
        <f>IFERROR(VLOOKUP(R770,Table1[[ct2]:[Số lượng]],13,0),0)</f>
        <v>0</v>
      </c>
      <c r="T770" s="45">
        <f>IFERROR(VLOOKUP(R770,Table1[[ct2]:[Giá]],14,0),Table014[[#This Row],[ĐƠN GIÁ]])</f>
        <v>0</v>
      </c>
      <c r="U770" s="45">
        <f t="shared" si="47"/>
        <v>0</v>
      </c>
      <c r="V770" s="32">
        <f t="shared" si="48"/>
        <v>0</v>
      </c>
      <c r="W770" s="45">
        <f>Table014[[#This Row],[THÀNH TIỀN FAST]]-Table014[[#This Row],[THÀNH TIỀN]]</f>
        <v>0</v>
      </c>
      <c r="X770" s="46" t="b">
        <f>Table014[[#This Row],[ĐG FAST]]=Table014[[#This Row],[ĐƠN GIÁ]]</f>
        <v>1</v>
      </c>
      <c r="Y770" s="47" t="b">
        <f>Table014[[#This Row],[THÀNH TIỀN FAST]]=Table014[[#This Row],[THÀNH TIỀN]]</f>
        <v>1</v>
      </c>
      <c r="Z770" s="48"/>
    </row>
    <row r="771" spans="13:26" x14ac:dyDescent="0.2">
      <c r="M771" s="55">
        <f t="shared" si="45"/>
        <v>0</v>
      </c>
      <c r="N771" s="21" t="e">
        <f>VLOOKUP(I771,'MÃ '!$A$2:$E$1048576,4,0)</f>
        <v>#N/A</v>
      </c>
      <c r="O771" s="21" t="e">
        <f>VLOOKUP(I771,'MÃ '!$A$2:$E$1048576,5,0)</f>
        <v>#N/A</v>
      </c>
      <c r="P771" s="21" t="str">
        <f t="shared" si="46"/>
        <v>TSG06</v>
      </c>
      <c r="Q771" s="21" t="e">
        <f>DAY(Table014[[#This Row],[NGÀY]])&amp;Table014[[#This Row],[TSG06]]&amp;Table014[[#This Row],[MÃ FAST]]</f>
        <v>#N/A</v>
      </c>
      <c r="R771" s="21" t="e">
        <f>COUNTIF($Q$7:Q771,Q771)&amp;Q771</f>
        <v>#N/A</v>
      </c>
      <c r="S771" s="44">
        <f>IFERROR(VLOOKUP(R771,Table1[[ct2]:[Số lượng]],13,0),0)</f>
        <v>0</v>
      </c>
      <c r="T771" s="45">
        <f>IFERROR(VLOOKUP(R771,Table1[[ct2]:[Giá]],14,0),Table014[[#This Row],[ĐƠN GIÁ]])</f>
        <v>0</v>
      </c>
      <c r="U771" s="45">
        <f t="shared" si="47"/>
        <v>0</v>
      </c>
      <c r="V771" s="32">
        <f t="shared" si="48"/>
        <v>0</v>
      </c>
      <c r="W771" s="45">
        <f>Table014[[#This Row],[THÀNH TIỀN FAST]]-Table014[[#This Row],[THÀNH TIỀN]]</f>
        <v>0</v>
      </c>
      <c r="X771" s="46" t="b">
        <f>Table014[[#This Row],[ĐG FAST]]=Table014[[#This Row],[ĐƠN GIÁ]]</f>
        <v>1</v>
      </c>
      <c r="Y771" s="47" t="b">
        <f>Table014[[#This Row],[THÀNH TIỀN FAST]]=Table014[[#This Row],[THÀNH TIỀN]]</f>
        <v>1</v>
      </c>
      <c r="Z771" s="48"/>
    </row>
    <row r="772" spans="13:26" x14ac:dyDescent="0.2">
      <c r="M772" s="55">
        <f t="shared" si="45"/>
        <v>0</v>
      </c>
      <c r="N772" s="21" t="e">
        <f>VLOOKUP(I772,'MÃ '!$A$2:$E$1048576,4,0)</f>
        <v>#N/A</v>
      </c>
      <c r="O772" s="21" t="e">
        <f>VLOOKUP(I772,'MÃ '!$A$2:$E$1048576,5,0)</f>
        <v>#N/A</v>
      </c>
      <c r="P772" s="21" t="str">
        <f t="shared" si="46"/>
        <v>TSG06</v>
      </c>
      <c r="Q772" s="21" t="e">
        <f>DAY(Table014[[#This Row],[NGÀY]])&amp;Table014[[#This Row],[TSG06]]&amp;Table014[[#This Row],[MÃ FAST]]</f>
        <v>#N/A</v>
      </c>
      <c r="R772" s="21" t="e">
        <f>COUNTIF($Q$7:Q772,Q772)&amp;Q772</f>
        <v>#N/A</v>
      </c>
      <c r="S772" s="44">
        <f>IFERROR(VLOOKUP(R772,Table1[[ct2]:[Số lượng]],13,0),0)</f>
        <v>0</v>
      </c>
      <c r="T772" s="45">
        <f>IFERROR(VLOOKUP(R772,Table1[[ct2]:[Giá]],14,0),Table014[[#This Row],[ĐƠN GIÁ]])</f>
        <v>0</v>
      </c>
      <c r="U772" s="45">
        <f t="shared" si="47"/>
        <v>0</v>
      </c>
      <c r="V772" s="32">
        <f t="shared" si="48"/>
        <v>0</v>
      </c>
      <c r="W772" s="45">
        <f>Table014[[#This Row],[THÀNH TIỀN FAST]]-Table014[[#This Row],[THÀNH TIỀN]]</f>
        <v>0</v>
      </c>
      <c r="X772" s="46" t="b">
        <f>Table014[[#This Row],[ĐG FAST]]=Table014[[#This Row],[ĐƠN GIÁ]]</f>
        <v>1</v>
      </c>
      <c r="Y772" s="47" t="b">
        <f>Table014[[#This Row],[THÀNH TIỀN FAST]]=Table014[[#This Row],[THÀNH TIỀN]]</f>
        <v>1</v>
      </c>
      <c r="Z772" s="48"/>
    </row>
    <row r="773" spans="13:26" x14ac:dyDescent="0.2">
      <c r="M773" s="55">
        <f t="shared" si="45"/>
        <v>0</v>
      </c>
      <c r="N773" s="21" t="e">
        <f>VLOOKUP(I773,'MÃ '!$A$2:$E$1048576,4,0)</f>
        <v>#N/A</v>
      </c>
      <c r="O773" s="21" t="e">
        <f>VLOOKUP(I773,'MÃ '!$A$2:$E$1048576,5,0)</f>
        <v>#N/A</v>
      </c>
      <c r="P773" s="21" t="str">
        <f t="shared" si="46"/>
        <v>TSG06</v>
      </c>
      <c r="Q773" s="21" t="e">
        <f>DAY(Table014[[#This Row],[NGÀY]])&amp;Table014[[#This Row],[TSG06]]&amp;Table014[[#This Row],[MÃ FAST]]</f>
        <v>#N/A</v>
      </c>
      <c r="R773" s="21" t="e">
        <f>COUNTIF($Q$7:Q773,Q773)&amp;Q773</f>
        <v>#N/A</v>
      </c>
      <c r="S773" s="44">
        <f>IFERROR(VLOOKUP(R773,Table1[[ct2]:[Số lượng]],13,0),0)</f>
        <v>0</v>
      </c>
      <c r="T773" s="45">
        <f>IFERROR(VLOOKUP(R773,Table1[[ct2]:[Giá]],14,0),Table014[[#This Row],[ĐƠN GIÁ]])</f>
        <v>0</v>
      </c>
      <c r="U773" s="45">
        <f t="shared" si="47"/>
        <v>0</v>
      </c>
      <c r="V773" s="32">
        <f t="shared" si="48"/>
        <v>0</v>
      </c>
      <c r="W773" s="45">
        <f>Table014[[#This Row],[THÀNH TIỀN FAST]]-Table014[[#This Row],[THÀNH TIỀN]]</f>
        <v>0</v>
      </c>
      <c r="X773" s="46" t="b">
        <f>Table014[[#This Row],[ĐG FAST]]=Table014[[#This Row],[ĐƠN GIÁ]]</f>
        <v>1</v>
      </c>
      <c r="Y773" s="47" t="b">
        <f>Table014[[#This Row],[THÀNH TIỀN FAST]]=Table014[[#This Row],[THÀNH TIỀN]]</f>
        <v>1</v>
      </c>
      <c r="Z773" s="48"/>
    </row>
    <row r="774" spans="13:26" x14ac:dyDescent="0.2">
      <c r="M774" s="55">
        <f t="shared" si="45"/>
        <v>0</v>
      </c>
      <c r="N774" s="21" t="e">
        <f>VLOOKUP(I774,'MÃ '!$A$2:$E$1048576,4,0)</f>
        <v>#N/A</v>
      </c>
      <c r="O774" s="21" t="e">
        <f>VLOOKUP(I774,'MÃ '!$A$2:$E$1048576,5,0)</f>
        <v>#N/A</v>
      </c>
      <c r="P774" s="21" t="str">
        <f t="shared" si="46"/>
        <v>TSG06</v>
      </c>
      <c r="Q774" s="21" t="e">
        <f>DAY(Table014[[#This Row],[NGÀY]])&amp;Table014[[#This Row],[TSG06]]&amp;Table014[[#This Row],[MÃ FAST]]</f>
        <v>#N/A</v>
      </c>
      <c r="R774" s="21" t="e">
        <f>COUNTIF($Q$7:Q774,Q774)&amp;Q774</f>
        <v>#N/A</v>
      </c>
      <c r="S774" s="44">
        <f>IFERROR(VLOOKUP(R774,Table1[[ct2]:[Số lượng]],13,0),0)</f>
        <v>0</v>
      </c>
      <c r="T774" s="45">
        <f>IFERROR(VLOOKUP(R774,Table1[[ct2]:[Giá]],14,0),Table014[[#This Row],[ĐƠN GIÁ]])</f>
        <v>0</v>
      </c>
      <c r="U774" s="45">
        <f t="shared" si="47"/>
        <v>0</v>
      </c>
      <c r="V774" s="32">
        <f t="shared" si="48"/>
        <v>0</v>
      </c>
      <c r="W774" s="45">
        <f>Table014[[#This Row],[THÀNH TIỀN FAST]]-Table014[[#This Row],[THÀNH TIỀN]]</f>
        <v>0</v>
      </c>
      <c r="X774" s="46" t="b">
        <f>Table014[[#This Row],[ĐG FAST]]=Table014[[#This Row],[ĐƠN GIÁ]]</f>
        <v>1</v>
      </c>
      <c r="Y774" s="47" t="b">
        <f>Table014[[#This Row],[THÀNH TIỀN FAST]]=Table014[[#This Row],[THÀNH TIỀN]]</f>
        <v>1</v>
      </c>
      <c r="Z774" s="48"/>
    </row>
    <row r="775" spans="13:26" x14ac:dyDescent="0.2">
      <c r="M775" s="55">
        <f t="shared" si="45"/>
        <v>0</v>
      </c>
      <c r="N775" s="21" t="e">
        <f>VLOOKUP(I775,'MÃ '!$A$2:$E$1048576,4,0)</f>
        <v>#N/A</v>
      </c>
      <c r="O775" s="21" t="e">
        <f>VLOOKUP(I775,'MÃ '!$A$2:$E$1048576,5,0)</f>
        <v>#N/A</v>
      </c>
      <c r="P775" s="21" t="str">
        <f t="shared" si="46"/>
        <v>TSG06</v>
      </c>
      <c r="Q775" s="21" t="e">
        <f>DAY(Table014[[#This Row],[NGÀY]])&amp;Table014[[#This Row],[TSG06]]&amp;Table014[[#This Row],[MÃ FAST]]</f>
        <v>#N/A</v>
      </c>
      <c r="R775" s="21" t="e">
        <f>COUNTIF($Q$7:Q775,Q775)&amp;Q775</f>
        <v>#N/A</v>
      </c>
      <c r="S775" s="44">
        <f>IFERROR(VLOOKUP(R775,Table1[[ct2]:[Số lượng]],13,0),0)</f>
        <v>0</v>
      </c>
      <c r="T775" s="45">
        <f>IFERROR(VLOOKUP(R775,Table1[[ct2]:[Giá]],14,0),Table014[[#This Row],[ĐƠN GIÁ]])</f>
        <v>0</v>
      </c>
      <c r="U775" s="45">
        <f t="shared" si="47"/>
        <v>0</v>
      </c>
      <c r="V775" s="32">
        <f t="shared" si="48"/>
        <v>0</v>
      </c>
      <c r="W775" s="45">
        <f>Table014[[#This Row],[THÀNH TIỀN FAST]]-Table014[[#This Row],[THÀNH TIỀN]]</f>
        <v>0</v>
      </c>
      <c r="X775" s="46" t="b">
        <f>Table014[[#This Row],[ĐG FAST]]=Table014[[#This Row],[ĐƠN GIÁ]]</f>
        <v>1</v>
      </c>
      <c r="Y775" s="47" t="b">
        <f>Table014[[#This Row],[THÀNH TIỀN FAST]]=Table014[[#This Row],[THÀNH TIỀN]]</f>
        <v>1</v>
      </c>
      <c r="Z775" s="48"/>
    </row>
    <row r="776" spans="13:26" x14ac:dyDescent="0.2">
      <c r="M776" s="55">
        <f t="shared" ref="M776:M839" si="49">K776*L776</f>
        <v>0</v>
      </c>
      <c r="N776" s="21" t="e">
        <f>VLOOKUP(I776,'MÃ '!$A$2:$E$1048576,4,0)</f>
        <v>#N/A</v>
      </c>
      <c r="O776" s="21" t="e">
        <f>VLOOKUP(I776,'MÃ '!$A$2:$E$1048576,5,0)</f>
        <v>#N/A</v>
      </c>
      <c r="P776" s="21" t="str">
        <f t="shared" ref="P776:P839" si="50">$P$6</f>
        <v>TSG06</v>
      </c>
      <c r="Q776" s="21" t="e">
        <f>DAY(Table014[[#This Row],[NGÀY]])&amp;Table014[[#This Row],[TSG06]]&amp;Table014[[#This Row],[MÃ FAST]]</f>
        <v>#N/A</v>
      </c>
      <c r="R776" s="21" t="e">
        <f>COUNTIF($Q$7:Q776,Q776)&amp;Q776</f>
        <v>#N/A</v>
      </c>
      <c r="S776" s="44">
        <f>IFERROR(VLOOKUP(R776,Table1[[ct2]:[Số lượng]],13,0),0)</f>
        <v>0</v>
      </c>
      <c r="T776" s="45">
        <f>IFERROR(VLOOKUP(R776,Table1[[ct2]:[Giá]],14,0),Table014[[#This Row],[ĐƠN GIÁ]])</f>
        <v>0</v>
      </c>
      <c r="U776" s="45">
        <f t="shared" ref="U776:U839" si="51">IFERROR((T776*S776),"0")</f>
        <v>0</v>
      </c>
      <c r="V776" s="32">
        <f t="shared" ref="V776:V839" si="52">S776-K776</f>
        <v>0</v>
      </c>
      <c r="W776" s="45">
        <f>Table014[[#This Row],[THÀNH TIỀN FAST]]-Table014[[#This Row],[THÀNH TIỀN]]</f>
        <v>0</v>
      </c>
      <c r="X776" s="46" t="b">
        <f>Table014[[#This Row],[ĐG FAST]]=Table014[[#This Row],[ĐƠN GIÁ]]</f>
        <v>1</v>
      </c>
      <c r="Y776" s="47" t="b">
        <f>Table014[[#This Row],[THÀNH TIỀN FAST]]=Table014[[#This Row],[THÀNH TIỀN]]</f>
        <v>1</v>
      </c>
      <c r="Z776" s="48"/>
    </row>
    <row r="777" spans="13:26" x14ac:dyDescent="0.2">
      <c r="M777" s="55">
        <f t="shared" si="49"/>
        <v>0</v>
      </c>
      <c r="N777" s="21" t="e">
        <f>VLOOKUP(I777,'MÃ '!$A$2:$E$1048576,4,0)</f>
        <v>#N/A</v>
      </c>
      <c r="O777" s="21" t="e">
        <f>VLOOKUP(I777,'MÃ '!$A$2:$E$1048576,5,0)</f>
        <v>#N/A</v>
      </c>
      <c r="P777" s="21" t="str">
        <f t="shared" si="50"/>
        <v>TSG06</v>
      </c>
      <c r="Q777" s="21" t="e">
        <f>DAY(Table014[[#This Row],[NGÀY]])&amp;Table014[[#This Row],[TSG06]]&amp;Table014[[#This Row],[MÃ FAST]]</f>
        <v>#N/A</v>
      </c>
      <c r="R777" s="21" t="e">
        <f>COUNTIF($Q$7:Q777,Q777)&amp;Q777</f>
        <v>#N/A</v>
      </c>
      <c r="S777" s="44">
        <f>IFERROR(VLOOKUP(R777,Table1[[ct2]:[Số lượng]],13,0),0)</f>
        <v>0</v>
      </c>
      <c r="T777" s="45">
        <f>IFERROR(VLOOKUP(R777,Table1[[ct2]:[Giá]],14,0),Table014[[#This Row],[ĐƠN GIÁ]])</f>
        <v>0</v>
      </c>
      <c r="U777" s="45">
        <f t="shared" si="51"/>
        <v>0</v>
      </c>
      <c r="V777" s="32">
        <f t="shared" si="52"/>
        <v>0</v>
      </c>
      <c r="W777" s="45">
        <f>Table014[[#This Row],[THÀNH TIỀN FAST]]-Table014[[#This Row],[THÀNH TIỀN]]</f>
        <v>0</v>
      </c>
      <c r="X777" s="46" t="b">
        <f>Table014[[#This Row],[ĐG FAST]]=Table014[[#This Row],[ĐƠN GIÁ]]</f>
        <v>1</v>
      </c>
      <c r="Y777" s="47" t="b">
        <f>Table014[[#This Row],[THÀNH TIỀN FAST]]=Table014[[#This Row],[THÀNH TIỀN]]</f>
        <v>1</v>
      </c>
      <c r="Z777" s="48"/>
    </row>
    <row r="778" spans="13:26" x14ac:dyDescent="0.2">
      <c r="M778" s="55">
        <f t="shared" si="49"/>
        <v>0</v>
      </c>
      <c r="N778" s="21" t="e">
        <f>VLOOKUP(I778,'MÃ '!$A$2:$E$1048576,4,0)</f>
        <v>#N/A</v>
      </c>
      <c r="O778" s="21" t="e">
        <f>VLOOKUP(I778,'MÃ '!$A$2:$E$1048576,5,0)</f>
        <v>#N/A</v>
      </c>
      <c r="P778" s="21" t="str">
        <f t="shared" si="50"/>
        <v>TSG06</v>
      </c>
      <c r="Q778" s="21" t="e">
        <f>DAY(Table014[[#This Row],[NGÀY]])&amp;Table014[[#This Row],[TSG06]]&amp;Table014[[#This Row],[MÃ FAST]]</f>
        <v>#N/A</v>
      </c>
      <c r="R778" s="21" t="e">
        <f>COUNTIF($Q$7:Q778,Q778)&amp;Q778</f>
        <v>#N/A</v>
      </c>
      <c r="S778" s="44">
        <f>IFERROR(VLOOKUP(R778,Table1[[ct2]:[Số lượng]],13,0),0)</f>
        <v>0</v>
      </c>
      <c r="T778" s="45">
        <f>IFERROR(VLOOKUP(R778,Table1[[ct2]:[Giá]],14,0),Table014[[#This Row],[ĐƠN GIÁ]])</f>
        <v>0</v>
      </c>
      <c r="U778" s="45">
        <f t="shared" si="51"/>
        <v>0</v>
      </c>
      <c r="V778" s="32">
        <f t="shared" si="52"/>
        <v>0</v>
      </c>
      <c r="W778" s="45">
        <f>Table014[[#This Row],[THÀNH TIỀN FAST]]-Table014[[#This Row],[THÀNH TIỀN]]</f>
        <v>0</v>
      </c>
      <c r="X778" s="46" t="b">
        <f>Table014[[#This Row],[ĐG FAST]]=Table014[[#This Row],[ĐƠN GIÁ]]</f>
        <v>1</v>
      </c>
      <c r="Y778" s="47" t="b">
        <f>Table014[[#This Row],[THÀNH TIỀN FAST]]=Table014[[#This Row],[THÀNH TIỀN]]</f>
        <v>1</v>
      </c>
      <c r="Z778" s="48"/>
    </row>
    <row r="779" spans="13:26" x14ac:dyDescent="0.2">
      <c r="M779" s="55">
        <f t="shared" si="49"/>
        <v>0</v>
      </c>
      <c r="N779" s="21" t="e">
        <f>VLOOKUP(I779,'MÃ '!$A$2:$E$1048576,4,0)</f>
        <v>#N/A</v>
      </c>
      <c r="O779" s="21" t="e">
        <f>VLOOKUP(I779,'MÃ '!$A$2:$E$1048576,5,0)</f>
        <v>#N/A</v>
      </c>
      <c r="P779" s="21" t="str">
        <f t="shared" si="50"/>
        <v>TSG06</v>
      </c>
      <c r="Q779" s="21" t="e">
        <f>DAY(Table014[[#This Row],[NGÀY]])&amp;Table014[[#This Row],[TSG06]]&amp;Table014[[#This Row],[MÃ FAST]]</f>
        <v>#N/A</v>
      </c>
      <c r="R779" s="21" t="e">
        <f>COUNTIF($Q$7:Q779,Q779)&amp;Q779</f>
        <v>#N/A</v>
      </c>
      <c r="S779" s="44">
        <f>IFERROR(VLOOKUP(R779,Table1[[ct2]:[Số lượng]],13,0),0)</f>
        <v>0</v>
      </c>
      <c r="T779" s="45">
        <f>IFERROR(VLOOKUP(R779,Table1[[ct2]:[Giá]],14,0),Table014[[#This Row],[ĐƠN GIÁ]])</f>
        <v>0</v>
      </c>
      <c r="U779" s="45">
        <f t="shared" si="51"/>
        <v>0</v>
      </c>
      <c r="V779" s="32">
        <f t="shared" si="52"/>
        <v>0</v>
      </c>
      <c r="W779" s="45">
        <f>Table014[[#This Row],[THÀNH TIỀN FAST]]-Table014[[#This Row],[THÀNH TIỀN]]</f>
        <v>0</v>
      </c>
      <c r="X779" s="46" t="b">
        <f>Table014[[#This Row],[ĐG FAST]]=Table014[[#This Row],[ĐƠN GIÁ]]</f>
        <v>1</v>
      </c>
      <c r="Y779" s="47" t="b">
        <f>Table014[[#This Row],[THÀNH TIỀN FAST]]=Table014[[#This Row],[THÀNH TIỀN]]</f>
        <v>1</v>
      </c>
      <c r="Z779" s="48"/>
    </row>
    <row r="780" spans="13:26" x14ac:dyDescent="0.2">
      <c r="M780" s="55">
        <f t="shared" si="49"/>
        <v>0</v>
      </c>
      <c r="N780" s="21" t="e">
        <f>VLOOKUP(I780,'MÃ '!$A$2:$E$1048576,4,0)</f>
        <v>#N/A</v>
      </c>
      <c r="O780" s="21" t="e">
        <f>VLOOKUP(I780,'MÃ '!$A$2:$E$1048576,5,0)</f>
        <v>#N/A</v>
      </c>
      <c r="P780" s="21" t="str">
        <f t="shared" si="50"/>
        <v>TSG06</v>
      </c>
      <c r="Q780" s="21" t="e">
        <f>DAY(Table014[[#This Row],[NGÀY]])&amp;Table014[[#This Row],[TSG06]]&amp;Table014[[#This Row],[MÃ FAST]]</f>
        <v>#N/A</v>
      </c>
      <c r="R780" s="21" t="e">
        <f>COUNTIF($Q$7:Q780,Q780)&amp;Q780</f>
        <v>#N/A</v>
      </c>
      <c r="S780" s="44">
        <f>IFERROR(VLOOKUP(R780,Table1[[ct2]:[Số lượng]],13,0),0)</f>
        <v>0</v>
      </c>
      <c r="T780" s="45">
        <f>IFERROR(VLOOKUP(R780,Table1[[ct2]:[Giá]],14,0),Table014[[#This Row],[ĐƠN GIÁ]])</f>
        <v>0</v>
      </c>
      <c r="U780" s="45">
        <f t="shared" si="51"/>
        <v>0</v>
      </c>
      <c r="V780" s="32">
        <f t="shared" si="52"/>
        <v>0</v>
      </c>
      <c r="W780" s="45">
        <f>Table014[[#This Row],[THÀNH TIỀN FAST]]-Table014[[#This Row],[THÀNH TIỀN]]</f>
        <v>0</v>
      </c>
      <c r="X780" s="46" t="b">
        <f>Table014[[#This Row],[ĐG FAST]]=Table014[[#This Row],[ĐƠN GIÁ]]</f>
        <v>1</v>
      </c>
      <c r="Y780" s="47" t="b">
        <f>Table014[[#This Row],[THÀNH TIỀN FAST]]=Table014[[#This Row],[THÀNH TIỀN]]</f>
        <v>1</v>
      </c>
      <c r="Z780" s="48"/>
    </row>
    <row r="781" spans="13:26" x14ac:dyDescent="0.2">
      <c r="M781" s="55">
        <f t="shared" si="49"/>
        <v>0</v>
      </c>
      <c r="N781" s="21" t="e">
        <f>VLOOKUP(I781,'MÃ '!$A$2:$E$1048576,4,0)</f>
        <v>#N/A</v>
      </c>
      <c r="O781" s="21" t="e">
        <f>VLOOKUP(I781,'MÃ '!$A$2:$E$1048576,5,0)</f>
        <v>#N/A</v>
      </c>
      <c r="P781" s="21" t="str">
        <f t="shared" si="50"/>
        <v>TSG06</v>
      </c>
      <c r="Q781" s="21" t="e">
        <f>DAY(Table014[[#This Row],[NGÀY]])&amp;Table014[[#This Row],[TSG06]]&amp;Table014[[#This Row],[MÃ FAST]]</f>
        <v>#N/A</v>
      </c>
      <c r="R781" s="21" t="e">
        <f>COUNTIF($Q$7:Q781,Q781)&amp;Q781</f>
        <v>#N/A</v>
      </c>
      <c r="S781" s="44">
        <f>IFERROR(VLOOKUP(R781,Table1[[ct2]:[Số lượng]],13,0),0)</f>
        <v>0</v>
      </c>
      <c r="T781" s="45">
        <f>IFERROR(VLOOKUP(R781,Table1[[ct2]:[Giá]],14,0),Table014[[#This Row],[ĐƠN GIÁ]])</f>
        <v>0</v>
      </c>
      <c r="U781" s="45">
        <f t="shared" si="51"/>
        <v>0</v>
      </c>
      <c r="V781" s="32">
        <f t="shared" si="52"/>
        <v>0</v>
      </c>
      <c r="W781" s="45">
        <f>Table014[[#This Row],[THÀNH TIỀN FAST]]-Table014[[#This Row],[THÀNH TIỀN]]</f>
        <v>0</v>
      </c>
      <c r="X781" s="46" t="b">
        <f>Table014[[#This Row],[ĐG FAST]]=Table014[[#This Row],[ĐƠN GIÁ]]</f>
        <v>1</v>
      </c>
      <c r="Y781" s="47" t="b">
        <f>Table014[[#This Row],[THÀNH TIỀN FAST]]=Table014[[#This Row],[THÀNH TIỀN]]</f>
        <v>1</v>
      </c>
      <c r="Z781" s="48"/>
    </row>
    <row r="782" spans="13:26" x14ac:dyDescent="0.2">
      <c r="M782" s="55">
        <f t="shared" si="49"/>
        <v>0</v>
      </c>
      <c r="N782" s="21" t="e">
        <f>VLOOKUP(I782,'MÃ '!$A$2:$E$1048576,4,0)</f>
        <v>#N/A</v>
      </c>
      <c r="O782" s="21" t="e">
        <f>VLOOKUP(I782,'MÃ '!$A$2:$E$1048576,5,0)</f>
        <v>#N/A</v>
      </c>
      <c r="P782" s="21" t="str">
        <f t="shared" si="50"/>
        <v>TSG06</v>
      </c>
      <c r="Q782" s="21" t="e">
        <f>DAY(Table014[[#This Row],[NGÀY]])&amp;Table014[[#This Row],[TSG06]]&amp;Table014[[#This Row],[MÃ FAST]]</f>
        <v>#N/A</v>
      </c>
      <c r="R782" s="21" t="e">
        <f>COUNTIF($Q$7:Q782,Q782)&amp;Q782</f>
        <v>#N/A</v>
      </c>
      <c r="S782" s="44">
        <f>IFERROR(VLOOKUP(R782,Table1[[ct2]:[Số lượng]],13,0),0)</f>
        <v>0</v>
      </c>
      <c r="T782" s="45">
        <f>IFERROR(VLOOKUP(R782,Table1[[ct2]:[Giá]],14,0),Table014[[#This Row],[ĐƠN GIÁ]])</f>
        <v>0</v>
      </c>
      <c r="U782" s="45">
        <f t="shared" si="51"/>
        <v>0</v>
      </c>
      <c r="V782" s="32">
        <f t="shared" si="52"/>
        <v>0</v>
      </c>
      <c r="W782" s="45">
        <f>Table014[[#This Row],[THÀNH TIỀN FAST]]-Table014[[#This Row],[THÀNH TIỀN]]</f>
        <v>0</v>
      </c>
      <c r="X782" s="46" t="b">
        <f>Table014[[#This Row],[ĐG FAST]]=Table014[[#This Row],[ĐƠN GIÁ]]</f>
        <v>1</v>
      </c>
      <c r="Y782" s="47" t="b">
        <f>Table014[[#This Row],[THÀNH TIỀN FAST]]=Table014[[#This Row],[THÀNH TIỀN]]</f>
        <v>1</v>
      </c>
      <c r="Z782" s="48"/>
    </row>
    <row r="783" spans="13:26" x14ac:dyDescent="0.2">
      <c r="M783" s="55">
        <f t="shared" si="49"/>
        <v>0</v>
      </c>
      <c r="N783" s="21" t="e">
        <f>VLOOKUP(I783,'MÃ '!$A$2:$E$1048576,4,0)</f>
        <v>#N/A</v>
      </c>
      <c r="O783" s="21" t="e">
        <f>VLOOKUP(I783,'MÃ '!$A$2:$E$1048576,5,0)</f>
        <v>#N/A</v>
      </c>
      <c r="P783" s="21" t="str">
        <f t="shared" si="50"/>
        <v>TSG06</v>
      </c>
      <c r="Q783" s="21" t="e">
        <f>DAY(Table014[[#This Row],[NGÀY]])&amp;Table014[[#This Row],[TSG06]]&amp;Table014[[#This Row],[MÃ FAST]]</f>
        <v>#N/A</v>
      </c>
      <c r="R783" s="21" t="e">
        <f>COUNTIF($Q$7:Q783,Q783)&amp;Q783</f>
        <v>#N/A</v>
      </c>
      <c r="S783" s="44">
        <f>IFERROR(VLOOKUP(R783,Table1[[ct2]:[Số lượng]],13,0),0)</f>
        <v>0</v>
      </c>
      <c r="T783" s="45">
        <f>IFERROR(VLOOKUP(R783,Table1[[ct2]:[Giá]],14,0),Table014[[#This Row],[ĐƠN GIÁ]])</f>
        <v>0</v>
      </c>
      <c r="U783" s="45">
        <f t="shared" si="51"/>
        <v>0</v>
      </c>
      <c r="V783" s="32">
        <f t="shared" si="52"/>
        <v>0</v>
      </c>
      <c r="W783" s="45">
        <f>Table014[[#This Row],[THÀNH TIỀN FAST]]-Table014[[#This Row],[THÀNH TIỀN]]</f>
        <v>0</v>
      </c>
      <c r="X783" s="46" t="b">
        <f>Table014[[#This Row],[ĐG FAST]]=Table014[[#This Row],[ĐƠN GIÁ]]</f>
        <v>1</v>
      </c>
      <c r="Y783" s="47" t="b">
        <f>Table014[[#This Row],[THÀNH TIỀN FAST]]=Table014[[#This Row],[THÀNH TIỀN]]</f>
        <v>1</v>
      </c>
      <c r="Z783" s="48"/>
    </row>
    <row r="784" spans="13:26" x14ac:dyDescent="0.2">
      <c r="M784" s="55">
        <f t="shared" si="49"/>
        <v>0</v>
      </c>
      <c r="N784" s="21" t="e">
        <f>VLOOKUP(I784,'MÃ '!$A$2:$E$1048576,4,0)</f>
        <v>#N/A</v>
      </c>
      <c r="O784" s="21" t="e">
        <f>VLOOKUP(I784,'MÃ '!$A$2:$E$1048576,5,0)</f>
        <v>#N/A</v>
      </c>
      <c r="P784" s="21" t="str">
        <f t="shared" si="50"/>
        <v>TSG06</v>
      </c>
      <c r="Q784" s="21" t="e">
        <f>DAY(Table014[[#This Row],[NGÀY]])&amp;Table014[[#This Row],[TSG06]]&amp;Table014[[#This Row],[MÃ FAST]]</f>
        <v>#N/A</v>
      </c>
      <c r="R784" s="21" t="e">
        <f>COUNTIF($Q$7:Q784,Q784)&amp;Q784</f>
        <v>#N/A</v>
      </c>
      <c r="S784" s="44">
        <f>IFERROR(VLOOKUP(R784,Table1[[ct2]:[Số lượng]],13,0),0)</f>
        <v>0</v>
      </c>
      <c r="T784" s="45">
        <f>IFERROR(VLOOKUP(R784,Table1[[ct2]:[Giá]],14,0),Table014[[#This Row],[ĐƠN GIÁ]])</f>
        <v>0</v>
      </c>
      <c r="U784" s="45">
        <f t="shared" si="51"/>
        <v>0</v>
      </c>
      <c r="V784" s="32">
        <f t="shared" si="52"/>
        <v>0</v>
      </c>
      <c r="W784" s="45">
        <f>Table014[[#This Row],[THÀNH TIỀN FAST]]-Table014[[#This Row],[THÀNH TIỀN]]</f>
        <v>0</v>
      </c>
      <c r="X784" s="46" t="b">
        <f>Table014[[#This Row],[ĐG FAST]]=Table014[[#This Row],[ĐƠN GIÁ]]</f>
        <v>1</v>
      </c>
      <c r="Y784" s="47" t="b">
        <f>Table014[[#This Row],[THÀNH TIỀN FAST]]=Table014[[#This Row],[THÀNH TIỀN]]</f>
        <v>1</v>
      </c>
      <c r="Z784" s="48"/>
    </row>
    <row r="785" spans="13:26" x14ac:dyDescent="0.2">
      <c r="M785" s="55">
        <f t="shared" si="49"/>
        <v>0</v>
      </c>
      <c r="N785" s="21" t="e">
        <f>VLOOKUP(I785,'MÃ '!$A$2:$E$1048576,4,0)</f>
        <v>#N/A</v>
      </c>
      <c r="O785" s="21" t="e">
        <f>VLOOKUP(I785,'MÃ '!$A$2:$E$1048576,5,0)</f>
        <v>#N/A</v>
      </c>
      <c r="P785" s="21" t="str">
        <f t="shared" si="50"/>
        <v>TSG06</v>
      </c>
      <c r="Q785" s="21" t="e">
        <f>DAY(Table014[[#This Row],[NGÀY]])&amp;Table014[[#This Row],[TSG06]]&amp;Table014[[#This Row],[MÃ FAST]]</f>
        <v>#N/A</v>
      </c>
      <c r="R785" s="21" t="e">
        <f>COUNTIF($Q$7:Q785,Q785)&amp;Q785</f>
        <v>#N/A</v>
      </c>
      <c r="S785" s="44">
        <f>IFERROR(VLOOKUP(R785,Table1[[ct2]:[Số lượng]],13,0),0)</f>
        <v>0</v>
      </c>
      <c r="T785" s="45">
        <f>IFERROR(VLOOKUP(R785,Table1[[ct2]:[Giá]],14,0),Table014[[#This Row],[ĐƠN GIÁ]])</f>
        <v>0</v>
      </c>
      <c r="U785" s="45">
        <f t="shared" si="51"/>
        <v>0</v>
      </c>
      <c r="V785" s="32">
        <f t="shared" si="52"/>
        <v>0</v>
      </c>
      <c r="W785" s="45">
        <f>Table014[[#This Row],[THÀNH TIỀN FAST]]-Table014[[#This Row],[THÀNH TIỀN]]</f>
        <v>0</v>
      </c>
      <c r="X785" s="46" t="b">
        <f>Table014[[#This Row],[ĐG FAST]]=Table014[[#This Row],[ĐƠN GIÁ]]</f>
        <v>1</v>
      </c>
      <c r="Y785" s="47" t="b">
        <f>Table014[[#This Row],[THÀNH TIỀN FAST]]=Table014[[#This Row],[THÀNH TIỀN]]</f>
        <v>1</v>
      </c>
      <c r="Z785" s="48"/>
    </row>
    <row r="786" spans="13:26" x14ac:dyDescent="0.2">
      <c r="M786" s="55">
        <f t="shared" si="49"/>
        <v>0</v>
      </c>
      <c r="N786" s="21" t="e">
        <f>VLOOKUP(I786,'MÃ '!$A$2:$E$1048576,4,0)</f>
        <v>#N/A</v>
      </c>
      <c r="O786" s="21" t="e">
        <f>VLOOKUP(I786,'MÃ '!$A$2:$E$1048576,5,0)</f>
        <v>#N/A</v>
      </c>
      <c r="P786" s="21" t="str">
        <f t="shared" si="50"/>
        <v>TSG06</v>
      </c>
      <c r="Q786" s="21" t="e">
        <f>DAY(Table014[[#This Row],[NGÀY]])&amp;Table014[[#This Row],[TSG06]]&amp;Table014[[#This Row],[MÃ FAST]]</f>
        <v>#N/A</v>
      </c>
      <c r="R786" s="21" t="e">
        <f>COUNTIF($Q$7:Q786,Q786)&amp;Q786</f>
        <v>#N/A</v>
      </c>
      <c r="S786" s="44">
        <f>IFERROR(VLOOKUP(R786,Table1[[ct2]:[Số lượng]],13,0),0)</f>
        <v>0</v>
      </c>
      <c r="T786" s="45">
        <f>IFERROR(VLOOKUP(R786,Table1[[ct2]:[Giá]],14,0),Table014[[#This Row],[ĐƠN GIÁ]])</f>
        <v>0</v>
      </c>
      <c r="U786" s="45">
        <f t="shared" si="51"/>
        <v>0</v>
      </c>
      <c r="V786" s="32">
        <f t="shared" si="52"/>
        <v>0</v>
      </c>
      <c r="W786" s="45">
        <f>Table014[[#This Row],[THÀNH TIỀN FAST]]-Table014[[#This Row],[THÀNH TIỀN]]</f>
        <v>0</v>
      </c>
      <c r="X786" s="46" t="b">
        <f>Table014[[#This Row],[ĐG FAST]]=Table014[[#This Row],[ĐƠN GIÁ]]</f>
        <v>1</v>
      </c>
      <c r="Y786" s="47" t="b">
        <f>Table014[[#This Row],[THÀNH TIỀN FAST]]=Table014[[#This Row],[THÀNH TIỀN]]</f>
        <v>1</v>
      </c>
      <c r="Z786" s="48"/>
    </row>
    <row r="787" spans="13:26" x14ac:dyDescent="0.2">
      <c r="M787" s="55">
        <f t="shared" si="49"/>
        <v>0</v>
      </c>
      <c r="N787" s="21" t="e">
        <f>VLOOKUP(I787,'MÃ '!$A$2:$E$1048576,4,0)</f>
        <v>#N/A</v>
      </c>
      <c r="O787" s="21" t="e">
        <f>VLOOKUP(I787,'MÃ '!$A$2:$E$1048576,5,0)</f>
        <v>#N/A</v>
      </c>
      <c r="P787" s="21" t="str">
        <f t="shared" si="50"/>
        <v>TSG06</v>
      </c>
      <c r="Q787" s="21" t="e">
        <f>DAY(Table014[[#This Row],[NGÀY]])&amp;Table014[[#This Row],[TSG06]]&amp;Table014[[#This Row],[MÃ FAST]]</f>
        <v>#N/A</v>
      </c>
      <c r="R787" s="21" t="e">
        <f>COUNTIF($Q$7:Q787,Q787)&amp;Q787</f>
        <v>#N/A</v>
      </c>
      <c r="S787" s="44">
        <f>IFERROR(VLOOKUP(R787,Table1[[ct2]:[Số lượng]],13,0),0)</f>
        <v>0</v>
      </c>
      <c r="T787" s="45">
        <f>IFERROR(VLOOKUP(R787,Table1[[ct2]:[Giá]],14,0),Table014[[#This Row],[ĐƠN GIÁ]])</f>
        <v>0</v>
      </c>
      <c r="U787" s="45">
        <f t="shared" si="51"/>
        <v>0</v>
      </c>
      <c r="V787" s="32">
        <f t="shared" si="52"/>
        <v>0</v>
      </c>
      <c r="W787" s="45">
        <f>Table014[[#This Row],[THÀNH TIỀN FAST]]-Table014[[#This Row],[THÀNH TIỀN]]</f>
        <v>0</v>
      </c>
      <c r="X787" s="46" t="b">
        <f>Table014[[#This Row],[ĐG FAST]]=Table014[[#This Row],[ĐƠN GIÁ]]</f>
        <v>1</v>
      </c>
      <c r="Y787" s="47" t="b">
        <f>Table014[[#This Row],[THÀNH TIỀN FAST]]=Table014[[#This Row],[THÀNH TIỀN]]</f>
        <v>1</v>
      </c>
      <c r="Z787" s="48"/>
    </row>
    <row r="788" spans="13:26" x14ac:dyDescent="0.2">
      <c r="M788" s="55">
        <f t="shared" si="49"/>
        <v>0</v>
      </c>
      <c r="N788" s="21" t="e">
        <f>VLOOKUP(I788,'MÃ '!$A$2:$E$1048576,4,0)</f>
        <v>#N/A</v>
      </c>
      <c r="O788" s="21" t="e">
        <f>VLOOKUP(I788,'MÃ '!$A$2:$E$1048576,5,0)</f>
        <v>#N/A</v>
      </c>
      <c r="P788" s="21" t="str">
        <f t="shared" si="50"/>
        <v>TSG06</v>
      </c>
      <c r="Q788" s="21" t="e">
        <f>DAY(Table014[[#This Row],[NGÀY]])&amp;Table014[[#This Row],[TSG06]]&amp;Table014[[#This Row],[MÃ FAST]]</f>
        <v>#N/A</v>
      </c>
      <c r="R788" s="21" t="e">
        <f>COUNTIF($Q$7:Q788,Q788)&amp;Q788</f>
        <v>#N/A</v>
      </c>
      <c r="S788" s="44">
        <f>IFERROR(VLOOKUP(R788,Table1[[ct2]:[Số lượng]],13,0),0)</f>
        <v>0</v>
      </c>
      <c r="T788" s="45">
        <f>IFERROR(VLOOKUP(R788,Table1[[ct2]:[Giá]],14,0),Table014[[#This Row],[ĐƠN GIÁ]])</f>
        <v>0</v>
      </c>
      <c r="U788" s="45">
        <f t="shared" si="51"/>
        <v>0</v>
      </c>
      <c r="V788" s="32">
        <f t="shared" si="52"/>
        <v>0</v>
      </c>
      <c r="W788" s="45">
        <f>Table014[[#This Row],[THÀNH TIỀN FAST]]-Table014[[#This Row],[THÀNH TIỀN]]</f>
        <v>0</v>
      </c>
      <c r="X788" s="46" t="b">
        <f>Table014[[#This Row],[ĐG FAST]]=Table014[[#This Row],[ĐƠN GIÁ]]</f>
        <v>1</v>
      </c>
      <c r="Y788" s="47" t="b">
        <f>Table014[[#This Row],[THÀNH TIỀN FAST]]=Table014[[#This Row],[THÀNH TIỀN]]</f>
        <v>1</v>
      </c>
      <c r="Z788" s="48"/>
    </row>
    <row r="789" spans="13:26" x14ac:dyDescent="0.2">
      <c r="M789" s="55">
        <f t="shared" si="49"/>
        <v>0</v>
      </c>
      <c r="N789" s="21" t="e">
        <f>VLOOKUP(I789,'MÃ '!$A$2:$E$1048576,4,0)</f>
        <v>#N/A</v>
      </c>
      <c r="O789" s="21" t="e">
        <f>VLOOKUP(I789,'MÃ '!$A$2:$E$1048576,5,0)</f>
        <v>#N/A</v>
      </c>
      <c r="P789" s="21" t="str">
        <f t="shared" si="50"/>
        <v>TSG06</v>
      </c>
      <c r="Q789" s="21" t="e">
        <f>DAY(Table014[[#This Row],[NGÀY]])&amp;Table014[[#This Row],[TSG06]]&amp;Table014[[#This Row],[MÃ FAST]]</f>
        <v>#N/A</v>
      </c>
      <c r="R789" s="21" t="e">
        <f>COUNTIF($Q$7:Q789,Q789)&amp;Q789</f>
        <v>#N/A</v>
      </c>
      <c r="S789" s="44">
        <f>IFERROR(VLOOKUP(R789,Table1[[ct2]:[Số lượng]],13,0),0)</f>
        <v>0</v>
      </c>
      <c r="T789" s="45">
        <f>IFERROR(VLOOKUP(R789,Table1[[ct2]:[Giá]],14,0),Table014[[#This Row],[ĐƠN GIÁ]])</f>
        <v>0</v>
      </c>
      <c r="U789" s="45">
        <f t="shared" si="51"/>
        <v>0</v>
      </c>
      <c r="V789" s="32">
        <f t="shared" si="52"/>
        <v>0</v>
      </c>
      <c r="W789" s="45">
        <f>Table014[[#This Row],[THÀNH TIỀN FAST]]-Table014[[#This Row],[THÀNH TIỀN]]</f>
        <v>0</v>
      </c>
      <c r="X789" s="46" t="b">
        <f>Table014[[#This Row],[ĐG FAST]]=Table014[[#This Row],[ĐƠN GIÁ]]</f>
        <v>1</v>
      </c>
      <c r="Y789" s="47" t="b">
        <f>Table014[[#This Row],[THÀNH TIỀN FAST]]=Table014[[#This Row],[THÀNH TIỀN]]</f>
        <v>1</v>
      </c>
      <c r="Z789" s="48"/>
    </row>
    <row r="790" spans="13:26" x14ac:dyDescent="0.2">
      <c r="M790" s="55">
        <f t="shared" si="49"/>
        <v>0</v>
      </c>
      <c r="N790" s="21" t="e">
        <f>VLOOKUP(I790,'MÃ '!$A$2:$E$1048576,4,0)</f>
        <v>#N/A</v>
      </c>
      <c r="O790" s="21" t="e">
        <f>VLOOKUP(I790,'MÃ '!$A$2:$E$1048576,5,0)</f>
        <v>#N/A</v>
      </c>
      <c r="P790" s="21" t="str">
        <f t="shared" si="50"/>
        <v>TSG06</v>
      </c>
      <c r="Q790" s="21" t="e">
        <f>DAY(Table014[[#This Row],[NGÀY]])&amp;Table014[[#This Row],[TSG06]]&amp;Table014[[#This Row],[MÃ FAST]]</f>
        <v>#N/A</v>
      </c>
      <c r="R790" s="21" t="e">
        <f>COUNTIF($Q$7:Q790,Q790)&amp;Q790</f>
        <v>#N/A</v>
      </c>
      <c r="S790" s="44">
        <f>IFERROR(VLOOKUP(R790,Table1[[ct2]:[Số lượng]],13,0),0)</f>
        <v>0</v>
      </c>
      <c r="T790" s="45">
        <f>IFERROR(VLOOKUP(R790,Table1[[ct2]:[Giá]],14,0),Table014[[#This Row],[ĐƠN GIÁ]])</f>
        <v>0</v>
      </c>
      <c r="U790" s="45">
        <f t="shared" si="51"/>
        <v>0</v>
      </c>
      <c r="V790" s="32">
        <f t="shared" si="52"/>
        <v>0</v>
      </c>
      <c r="W790" s="45">
        <f>Table014[[#This Row],[THÀNH TIỀN FAST]]-Table014[[#This Row],[THÀNH TIỀN]]</f>
        <v>0</v>
      </c>
      <c r="X790" s="46" t="b">
        <f>Table014[[#This Row],[ĐG FAST]]=Table014[[#This Row],[ĐƠN GIÁ]]</f>
        <v>1</v>
      </c>
      <c r="Y790" s="47" t="b">
        <f>Table014[[#This Row],[THÀNH TIỀN FAST]]=Table014[[#This Row],[THÀNH TIỀN]]</f>
        <v>1</v>
      </c>
      <c r="Z790" s="48"/>
    </row>
    <row r="791" spans="13:26" x14ac:dyDescent="0.2">
      <c r="M791" s="55">
        <f t="shared" si="49"/>
        <v>0</v>
      </c>
      <c r="N791" s="21" t="e">
        <f>VLOOKUP(I791,'MÃ '!$A$2:$E$1048576,4,0)</f>
        <v>#N/A</v>
      </c>
      <c r="O791" s="21" t="e">
        <f>VLOOKUP(I791,'MÃ '!$A$2:$E$1048576,5,0)</f>
        <v>#N/A</v>
      </c>
      <c r="P791" s="21" t="str">
        <f t="shared" si="50"/>
        <v>TSG06</v>
      </c>
      <c r="Q791" s="21" t="e">
        <f>DAY(Table014[[#This Row],[NGÀY]])&amp;Table014[[#This Row],[TSG06]]&amp;Table014[[#This Row],[MÃ FAST]]</f>
        <v>#N/A</v>
      </c>
      <c r="R791" s="21" t="e">
        <f>COUNTIF($Q$7:Q791,Q791)&amp;Q791</f>
        <v>#N/A</v>
      </c>
      <c r="S791" s="44">
        <f>IFERROR(VLOOKUP(R791,Table1[[ct2]:[Số lượng]],13,0),0)</f>
        <v>0</v>
      </c>
      <c r="T791" s="45">
        <f>IFERROR(VLOOKUP(R791,Table1[[ct2]:[Giá]],14,0),Table014[[#This Row],[ĐƠN GIÁ]])</f>
        <v>0</v>
      </c>
      <c r="U791" s="45">
        <f t="shared" si="51"/>
        <v>0</v>
      </c>
      <c r="V791" s="32">
        <f t="shared" si="52"/>
        <v>0</v>
      </c>
      <c r="W791" s="45">
        <f>Table014[[#This Row],[THÀNH TIỀN FAST]]-Table014[[#This Row],[THÀNH TIỀN]]</f>
        <v>0</v>
      </c>
      <c r="X791" s="46" t="b">
        <f>Table014[[#This Row],[ĐG FAST]]=Table014[[#This Row],[ĐƠN GIÁ]]</f>
        <v>1</v>
      </c>
      <c r="Y791" s="47" t="b">
        <f>Table014[[#This Row],[THÀNH TIỀN FAST]]=Table014[[#This Row],[THÀNH TIỀN]]</f>
        <v>1</v>
      </c>
      <c r="Z791" s="48"/>
    </row>
    <row r="792" spans="13:26" x14ac:dyDescent="0.2">
      <c r="M792" s="55">
        <f t="shared" si="49"/>
        <v>0</v>
      </c>
      <c r="N792" s="21" t="e">
        <f>VLOOKUP(I792,'MÃ '!$A$2:$E$1048576,4,0)</f>
        <v>#N/A</v>
      </c>
      <c r="O792" s="21" t="e">
        <f>VLOOKUP(I792,'MÃ '!$A$2:$E$1048576,5,0)</f>
        <v>#N/A</v>
      </c>
      <c r="P792" s="21" t="str">
        <f t="shared" si="50"/>
        <v>TSG06</v>
      </c>
      <c r="Q792" s="21" t="e">
        <f>DAY(Table014[[#This Row],[NGÀY]])&amp;Table014[[#This Row],[TSG06]]&amp;Table014[[#This Row],[MÃ FAST]]</f>
        <v>#N/A</v>
      </c>
      <c r="R792" s="21" t="e">
        <f>COUNTIF($Q$7:Q792,Q792)&amp;Q792</f>
        <v>#N/A</v>
      </c>
      <c r="S792" s="44">
        <f>IFERROR(VLOOKUP(R792,Table1[[ct2]:[Số lượng]],13,0),0)</f>
        <v>0</v>
      </c>
      <c r="T792" s="45">
        <f>IFERROR(VLOOKUP(R792,Table1[[ct2]:[Giá]],14,0),Table014[[#This Row],[ĐƠN GIÁ]])</f>
        <v>0</v>
      </c>
      <c r="U792" s="45">
        <f t="shared" si="51"/>
        <v>0</v>
      </c>
      <c r="V792" s="32">
        <f t="shared" si="52"/>
        <v>0</v>
      </c>
      <c r="W792" s="45">
        <f>Table014[[#This Row],[THÀNH TIỀN FAST]]-Table014[[#This Row],[THÀNH TIỀN]]</f>
        <v>0</v>
      </c>
      <c r="X792" s="46" t="b">
        <f>Table014[[#This Row],[ĐG FAST]]=Table014[[#This Row],[ĐƠN GIÁ]]</f>
        <v>1</v>
      </c>
      <c r="Y792" s="47" t="b">
        <f>Table014[[#This Row],[THÀNH TIỀN FAST]]=Table014[[#This Row],[THÀNH TIỀN]]</f>
        <v>1</v>
      </c>
      <c r="Z792" s="48"/>
    </row>
    <row r="793" spans="13:26" x14ac:dyDescent="0.2">
      <c r="M793" s="55">
        <f t="shared" si="49"/>
        <v>0</v>
      </c>
      <c r="N793" s="21" t="e">
        <f>VLOOKUP(I793,'MÃ '!$A$2:$E$1048576,4,0)</f>
        <v>#N/A</v>
      </c>
      <c r="O793" s="21" t="e">
        <f>VLOOKUP(I793,'MÃ '!$A$2:$E$1048576,5,0)</f>
        <v>#N/A</v>
      </c>
      <c r="P793" s="21" t="str">
        <f t="shared" si="50"/>
        <v>TSG06</v>
      </c>
      <c r="Q793" s="21" t="e">
        <f>DAY(Table014[[#This Row],[NGÀY]])&amp;Table014[[#This Row],[TSG06]]&amp;Table014[[#This Row],[MÃ FAST]]</f>
        <v>#N/A</v>
      </c>
      <c r="R793" s="21" t="e">
        <f>COUNTIF($Q$7:Q793,Q793)&amp;Q793</f>
        <v>#N/A</v>
      </c>
      <c r="S793" s="44">
        <f>IFERROR(VLOOKUP(R793,Table1[[ct2]:[Số lượng]],13,0),0)</f>
        <v>0</v>
      </c>
      <c r="T793" s="45">
        <f>IFERROR(VLOOKUP(R793,Table1[[ct2]:[Giá]],14,0),Table014[[#This Row],[ĐƠN GIÁ]])</f>
        <v>0</v>
      </c>
      <c r="U793" s="45">
        <f t="shared" si="51"/>
        <v>0</v>
      </c>
      <c r="V793" s="32">
        <f t="shared" si="52"/>
        <v>0</v>
      </c>
      <c r="W793" s="45">
        <f>Table014[[#This Row],[THÀNH TIỀN FAST]]-Table014[[#This Row],[THÀNH TIỀN]]</f>
        <v>0</v>
      </c>
      <c r="X793" s="46" t="b">
        <f>Table014[[#This Row],[ĐG FAST]]=Table014[[#This Row],[ĐƠN GIÁ]]</f>
        <v>1</v>
      </c>
      <c r="Y793" s="47" t="b">
        <f>Table014[[#This Row],[THÀNH TIỀN FAST]]=Table014[[#This Row],[THÀNH TIỀN]]</f>
        <v>1</v>
      </c>
      <c r="Z793" s="48"/>
    </row>
    <row r="794" spans="13:26" x14ac:dyDescent="0.2">
      <c r="M794" s="55">
        <f t="shared" si="49"/>
        <v>0</v>
      </c>
      <c r="N794" s="21" t="e">
        <f>VLOOKUP(I794,'MÃ '!$A$2:$E$1048576,4,0)</f>
        <v>#N/A</v>
      </c>
      <c r="O794" s="21" t="e">
        <f>VLOOKUP(I794,'MÃ '!$A$2:$E$1048576,5,0)</f>
        <v>#N/A</v>
      </c>
      <c r="P794" s="21" t="str">
        <f t="shared" si="50"/>
        <v>TSG06</v>
      </c>
      <c r="Q794" s="21" t="e">
        <f>DAY(Table014[[#This Row],[NGÀY]])&amp;Table014[[#This Row],[TSG06]]&amp;Table014[[#This Row],[MÃ FAST]]</f>
        <v>#N/A</v>
      </c>
      <c r="R794" s="21" t="e">
        <f>COUNTIF($Q$7:Q794,Q794)&amp;Q794</f>
        <v>#N/A</v>
      </c>
      <c r="S794" s="44">
        <f>IFERROR(VLOOKUP(R794,Table1[[ct2]:[Số lượng]],13,0),0)</f>
        <v>0</v>
      </c>
      <c r="T794" s="45">
        <f>IFERROR(VLOOKUP(R794,Table1[[ct2]:[Giá]],14,0),Table014[[#This Row],[ĐƠN GIÁ]])</f>
        <v>0</v>
      </c>
      <c r="U794" s="45">
        <f t="shared" si="51"/>
        <v>0</v>
      </c>
      <c r="V794" s="32">
        <f t="shared" si="52"/>
        <v>0</v>
      </c>
      <c r="W794" s="45">
        <f>Table014[[#This Row],[THÀNH TIỀN FAST]]-Table014[[#This Row],[THÀNH TIỀN]]</f>
        <v>0</v>
      </c>
      <c r="X794" s="46" t="b">
        <f>Table014[[#This Row],[ĐG FAST]]=Table014[[#This Row],[ĐƠN GIÁ]]</f>
        <v>1</v>
      </c>
      <c r="Y794" s="47" t="b">
        <f>Table014[[#This Row],[THÀNH TIỀN FAST]]=Table014[[#This Row],[THÀNH TIỀN]]</f>
        <v>1</v>
      </c>
      <c r="Z794" s="48"/>
    </row>
    <row r="795" spans="13:26" x14ac:dyDescent="0.2">
      <c r="M795" s="55">
        <f t="shared" si="49"/>
        <v>0</v>
      </c>
      <c r="N795" s="21" t="e">
        <f>VLOOKUP(I795,'MÃ '!$A$2:$E$1048576,4,0)</f>
        <v>#N/A</v>
      </c>
      <c r="O795" s="21" t="e">
        <f>VLOOKUP(I795,'MÃ '!$A$2:$E$1048576,5,0)</f>
        <v>#N/A</v>
      </c>
      <c r="P795" s="21" t="str">
        <f t="shared" si="50"/>
        <v>TSG06</v>
      </c>
      <c r="Q795" s="21" t="e">
        <f>DAY(Table014[[#This Row],[NGÀY]])&amp;Table014[[#This Row],[TSG06]]&amp;Table014[[#This Row],[MÃ FAST]]</f>
        <v>#N/A</v>
      </c>
      <c r="R795" s="21" t="e">
        <f>COUNTIF($Q$7:Q795,Q795)&amp;Q795</f>
        <v>#N/A</v>
      </c>
      <c r="S795" s="44">
        <f>IFERROR(VLOOKUP(R795,Table1[[ct2]:[Số lượng]],13,0),0)</f>
        <v>0</v>
      </c>
      <c r="T795" s="45">
        <f>IFERROR(VLOOKUP(R795,Table1[[ct2]:[Giá]],14,0),Table014[[#This Row],[ĐƠN GIÁ]])</f>
        <v>0</v>
      </c>
      <c r="U795" s="45">
        <f t="shared" si="51"/>
        <v>0</v>
      </c>
      <c r="V795" s="32">
        <f t="shared" si="52"/>
        <v>0</v>
      </c>
      <c r="W795" s="45">
        <f>Table014[[#This Row],[THÀNH TIỀN FAST]]-Table014[[#This Row],[THÀNH TIỀN]]</f>
        <v>0</v>
      </c>
      <c r="X795" s="46" t="b">
        <f>Table014[[#This Row],[ĐG FAST]]=Table014[[#This Row],[ĐƠN GIÁ]]</f>
        <v>1</v>
      </c>
      <c r="Y795" s="47" t="b">
        <f>Table014[[#This Row],[THÀNH TIỀN FAST]]=Table014[[#This Row],[THÀNH TIỀN]]</f>
        <v>1</v>
      </c>
      <c r="Z795" s="48"/>
    </row>
    <row r="796" spans="13:26" x14ac:dyDescent="0.2">
      <c r="M796" s="55">
        <f t="shared" si="49"/>
        <v>0</v>
      </c>
      <c r="N796" s="21" t="e">
        <f>VLOOKUP(I796,'MÃ '!$A$2:$E$1048576,4,0)</f>
        <v>#N/A</v>
      </c>
      <c r="O796" s="21" t="e">
        <f>VLOOKUP(I796,'MÃ '!$A$2:$E$1048576,5,0)</f>
        <v>#N/A</v>
      </c>
      <c r="P796" s="21" t="str">
        <f t="shared" si="50"/>
        <v>TSG06</v>
      </c>
      <c r="Q796" s="21" t="e">
        <f>DAY(Table014[[#This Row],[NGÀY]])&amp;Table014[[#This Row],[TSG06]]&amp;Table014[[#This Row],[MÃ FAST]]</f>
        <v>#N/A</v>
      </c>
      <c r="R796" s="21" t="e">
        <f>COUNTIF($Q$7:Q796,Q796)&amp;Q796</f>
        <v>#N/A</v>
      </c>
      <c r="S796" s="44">
        <f>IFERROR(VLOOKUP(R796,Table1[[ct2]:[Số lượng]],13,0),0)</f>
        <v>0</v>
      </c>
      <c r="T796" s="45">
        <f>IFERROR(VLOOKUP(R796,Table1[[ct2]:[Giá]],14,0),Table014[[#This Row],[ĐƠN GIÁ]])</f>
        <v>0</v>
      </c>
      <c r="U796" s="45">
        <f t="shared" si="51"/>
        <v>0</v>
      </c>
      <c r="V796" s="32">
        <f t="shared" si="52"/>
        <v>0</v>
      </c>
      <c r="W796" s="45">
        <f>Table014[[#This Row],[THÀNH TIỀN FAST]]-Table014[[#This Row],[THÀNH TIỀN]]</f>
        <v>0</v>
      </c>
      <c r="X796" s="46" t="b">
        <f>Table014[[#This Row],[ĐG FAST]]=Table014[[#This Row],[ĐƠN GIÁ]]</f>
        <v>1</v>
      </c>
      <c r="Y796" s="47" t="b">
        <f>Table014[[#This Row],[THÀNH TIỀN FAST]]=Table014[[#This Row],[THÀNH TIỀN]]</f>
        <v>1</v>
      </c>
      <c r="Z796" s="48"/>
    </row>
    <row r="797" spans="13:26" x14ac:dyDescent="0.2">
      <c r="M797" s="55">
        <f t="shared" si="49"/>
        <v>0</v>
      </c>
      <c r="N797" s="21" t="e">
        <f>VLOOKUP(I797,'MÃ '!$A$2:$E$1048576,4,0)</f>
        <v>#N/A</v>
      </c>
      <c r="O797" s="21" t="e">
        <f>VLOOKUP(I797,'MÃ '!$A$2:$E$1048576,5,0)</f>
        <v>#N/A</v>
      </c>
      <c r="P797" s="21" t="str">
        <f t="shared" si="50"/>
        <v>TSG06</v>
      </c>
      <c r="Q797" s="21" t="e">
        <f>DAY(Table014[[#This Row],[NGÀY]])&amp;Table014[[#This Row],[TSG06]]&amp;Table014[[#This Row],[MÃ FAST]]</f>
        <v>#N/A</v>
      </c>
      <c r="R797" s="21" t="e">
        <f>COUNTIF($Q$7:Q797,Q797)&amp;Q797</f>
        <v>#N/A</v>
      </c>
      <c r="S797" s="44">
        <f>IFERROR(VLOOKUP(R797,Table1[[ct2]:[Số lượng]],13,0),0)</f>
        <v>0</v>
      </c>
      <c r="T797" s="45">
        <f>IFERROR(VLOOKUP(R797,Table1[[ct2]:[Giá]],14,0),Table014[[#This Row],[ĐƠN GIÁ]])</f>
        <v>0</v>
      </c>
      <c r="U797" s="45">
        <f t="shared" si="51"/>
        <v>0</v>
      </c>
      <c r="V797" s="32">
        <f t="shared" si="52"/>
        <v>0</v>
      </c>
      <c r="W797" s="45">
        <f>Table014[[#This Row],[THÀNH TIỀN FAST]]-Table014[[#This Row],[THÀNH TIỀN]]</f>
        <v>0</v>
      </c>
      <c r="X797" s="46" t="b">
        <f>Table014[[#This Row],[ĐG FAST]]=Table014[[#This Row],[ĐƠN GIÁ]]</f>
        <v>1</v>
      </c>
      <c r="Y797" s="47" t="b">
        <f>Table014[[#This Row],[THÀNH TIỀN FAST]]=Table014[[#This Row],[THÀNH TIỀN]]</f>
        <v>1</v>
      </c>
      <c r="Z797" s="48"/>
    </row>
    <row r="798" spans="13:26" x14ac:dyDescent="0.2">
      <c r="M798" s="55">
        <f t="shared" si="49"/>
        <v>0</v>
      </c>
      <c r="N798" s="21" t="e">
        <f>VLOOKUP(I798,'MÃ '!$A$2:$E$1048576,4,0)</f>
        <v>#N/A</v>
      </c>
      <c r="O798" s="21" t="e">
        <f>VLOOKUP(I798,'MÃ '!$A$2:$E$1048576,5,0)</f>
        <v>#N/A</v>
      </c>
      <c r="P798" s="21" t="str">
        <f t="shared" si="50"/>
        <v>TSG06</v>
      </c>
      <c r="Q798" s="21" t="e">
        <f>DAY(Table014[[#This Row],[NGÀY]])&amp;Table014[[#This Row],[TSG06]]&amp;Table014[[#This Row],[MÃ FAST]]</f>
        <v>#N/A</v>
      </c>
      <c r="R798" s="21" t="e">
        <f>COUNTIF($Q$7:Q798,Q798)&amp;Q798</f>
        <v>#N/A</v>
      </c>
      <c r="S798" s="44">
        <f>IFERROR(VLOOKUP(R798,Table1[[ct2]:[Số lượng]],13,0),0)</f>
        <v>0</v>
      </c>
      <c r="T798" s="45">
        <f>IFERROR(VLOOKUP(R798,Table1[[ct2]:[Giá]],14,0),Table014[[#This Row],[ĐƠN GIÁ]])</f>
        <v>0</v>
      </c>
      <c r="U798" s="45">
        <f t="shared" si="51"/>
        <v>0</v>
      </c>
      <c r="V798" s="32">
        <f t="shared" si="52"/>
        <v>0</v>
      </c>
      <c r="W798" s="45">
        <f>Table014[[#This Row],[THÀNH TIỀN FAST]]-Table014[[#This Row],[THÀNH TIỀN]]</f>
        <v>0</v>
      </c>
      <c r="X798" s="46" t="b">
        <f>Table014[[#This Row],[ĐG FAST]]=Table014[[#This Row],[ĐƠN GIÁ]]</f>
        <v>1</v>
      </c>
      <c r="Y798" s="47" t="b">
        <f>Table014[[#This Row],[THÀNH TIỀN FAST]]=Table014[[#This Row],[THÀNH TIỀN]]</f>
        <v>1</v>
      </c>
      <c r="Z798" s="48"/>
    </row>
    <row r="799" spans="13:26" x14ac:dyDescent="0.2">
      <c r="M799" s="55">
        <f t="shared" si="49"/>
        <v>0</v>
      </c>
      <c r="N799" s="21" t="e">
        <f>VLOOKUP(I799,'MÃ '!$A$2:$E$1048576,4,0)</f>
        <v>#N/A</v>
      </c>
      <c r="O799" s="21" t="e">
        <f>VLOOKUP(I799,'MÃ '!$A$2:$E$1048576,5,0)</f>
        <v>#N/A</v>
      </c>
      <c r="P799" s="21" t="str">
        <f t="shared" si="50"/>
        <v>TSG06</v>
      </c>
      <c r="Q799" s="21" t="e">
        <f>DAY(Table014[[#This Row],[NGÀY]])&amp;Table014[[#This Row],[TSG06]]&amp;Table014[[#This Row],[MÃ FAST]]</f>
        <v>#N/A</v>
      </c>
      <c r="R799" s="21" t="e">
        <f>COUNTIF($Q$7:Q799,Q799)&amp;Q799</f>
        <v>#N/A</v>
      </c>
      <c r="S799" s="44">
        <f>IFERROR(VLOOKUP(R799,Table1[[ct2]:[Số lượng]],13,0),0)</f>
        <v>0</v>
      </c>
      <c r="T799" s="45">
        <f>IFERROR(VLOOKUP(R799,Table1[[ct2]:[Giá]],14,0),Table014[[#This Row],[ĐƠN GIÁ]])</f>
        <v>0</v>
      </c>
      <c r="U799" s="45">
        <f t="shared" si="51"/>
        <v>0</v>
      </c>
      <c r="V799" s="32">
        <f t="shared" si="52"/>
        <v>0</v>
      </c>
      <c r="W799" s="45">
        <f>Table014[[#This Row],[THÀNH TIỀN FAST]]-Table014[[#This Row],[THÀNH TIỀN]]</f>
        <v>0</v>
      </c>
      <c r="X799" s="46" t="b">
        <f>Table014[[#This Row],[ĐG FAST]]=Table014[[#This Row],[ĐƠN GIÁ]]</f>
        <v>1</v>
      </c>
      <c r="Y799" s="47" t="b">
        <f>Table014[[#This Row],[THÀNH TIỀN FAST]]=Table014[[#This Row],[THÀNH TIỀN]]</f>
        <v>1</v>
      </c>
      <c r="Z799" s="48"/>
    </row>
    <row r="800" spans="13:26" x14ac:dyDescent="0.2">
      <c r="M800" s="55">
        <f t="shared" si="49"/>
        <v>0</v>
      </c>
      <c r="N800" s="21" t="e">
        <f>VLOOKUP(I800,'MÃ '!$A$2:$E$1048576,4,0)</f>
        <v>#N/A</v>
      </c>
      <c r="O800" s="21" t="e">
        <f>VLOOKUP(I800,'MÃ '!$A$2:$E$1048576,5,0)</f>
        <v>#N/A</v>
      </c>
      <c r="P800" s="21" t="str">
        <f t="shared" si="50"/>
        <v>TSG06</v>
      </c>
      <c r="Q800" s="21" t="e">
        <f>DAY(Table014[[#This Row],[NGÀY]])&amp;Table014[[#This Row],[TSG06]]&amp;Table014[[#This Row],[MÃ FAST]]</f>
        <v>#N/A</v>
      </c>
      <c r="R800" s="21" t="e">
        <f>COUNTIF($Q$7:Q800,Q800)&amp;Q800</f>
        <v>#N/A</v>
      </c>
      <c r="S800" s="44">
        <f>IFERROR(VLOOKUP(R800,Table1[[ct2]:[Số lượng]],13,0),0)</f>
        <v>0</v>
      </c>
      <c r="T800" s="45">
        <f>IFERROR(VLOOKUP(R800,Table1[[ct2]:[Giá]],14,0),Table014[[#This Row],[ĐƠN GIÁ]])</f>
        <v>0</v>
      </c>
      <c r="U800" s="45">
        <f t="shared" si="51"/>
        <v>0</v>
      </c>
      <c r="V800" s="32">
        <f t="shared" si="52"/>
        <v>0</v>
      </c>
      <c r="W800" s="45">
        <f>Table014[[#This Row],[THÀNH TIỀN FAST]]-Table014[[#This Row],[THÀNH TIỀN]]</f>
        <v>0</v>
      </c>
      <c r="X800" s="46" t="b">
        <f>Table014[[#This Row],[ĐG FAST]]=Table014[[#This Row],[ĐƠN GIÁ]]</f>
        <v>1</v>
      </c>
      <c r="Y800" s="47" t="b">
        <f>Table014[[#This Row],[THÀNH TIỀN FAST]]=Table014[[#This Row],[THÀNH TIỀN]]</f>
        <v>1</v>
      </c>
      <c r="Z800" s="48"/>
    </row>
    <row r="801" spans="13:26" x14ac:dyDescent="0.2">
      <c r="M801" s="55">
        <f t="shared" si="49"/>
        <v>0</v>
      </c>
      <c r="N801" s="21" t="e">
        <f>VLOOKUP(I801,'MÃ '!$A$2:$E$1048576,4,0)</f>
        <v>#N/A</v>
      </c>
      <c r="O801" s="21" t="e">
        <f>VLOOKUP(I801,'MÃ '!$A$2:$E$1048576,5,0)</f>
        <v>#N/A</v>
      </c>
      <c r="P801" s="21" t="str">
        <f t="shared" si="50"/>
        <v>TSG06</v>
      </c>
      <c r="Q801" s="21" t="e">
        <f>DAY(Table014[[#This Row],[NGÀY]])&amp;Table014[[#This Row],[TSG06]]&amp;Table014[[#This Row],[MÃ FAST]]</f>
        <v>#N/A</v>
      </c>
      <c r="R801" s="21" t="e">
        <f>COUNTIF($Q$7:Q801,Q801)&amp;Q801</f>
        <v>#N/A</v>
      </c>
      <c r="S801" s="44">
        <f>IFERROR(VLOOKUP(R801,Table1[[ct2]:[Số lượng]],13,0),0)</f>
        <v>0</v>
      </c>
      <c r="T801" s="45">
        <f>IFERROR(VLOOKUP(R801,Table1[[ct2]:[Giá]],14,0),Table014[[#This Row],[ĐƠN GIÁ]])</f>
        <v>0</v>
      </c>
      <c r="U801" s="45">
        <f t="shared" si="51"/>
        <v>0</v>
      </c>
      <c r="V801" s="32">
        <f t="shared" si="52"/>
        <v>0</v>
      </c>
      <c r="W801" s="45">
        <f>Table014[[#This Row],[THÀNH TIỀN FAST]]-Table014[[#This Row],[THÀNH TIỀN]]</f>
        <v>0</v>
      </c>
      <c r="X801" s="46" t="b">
        <f>Table014[[#This Row],[ĐG FAST]]=Table014[[#This Row],[ĐƠN GIÁ]]</f>
        <v>1</v>
      </c>
      <c r="Y801" s="47" t="b">
        <f>Table014[[#This Row],[THÀNH TIỀN FAST]]=Table014[[#This Row],[THÀNH TIỀN]]</f>
        <v>1</v>
      </c>
      <c r="Z801" s="48"/>
    </row>
    <row r="802" spans="13:26" x14ac:dyDescent="0.2">
      <c r="M802" s="55">
        <f t="shared" si="49"/>
        <v>0</v>
      </c>
      <c r="N802" s="21" t="e">
        <f>VLOOKUP(I802,'MÃ '!$A$2:$E$1048576,4,0)</f>
        <v>#N/A</v>
      </c>
      <c r="O802" s="21" t="e">
        <f>VLOOKUP(I802,'MÃ '!$A$2:$E$1048576,5,0)</f>
        <v>#N/A</v>
      </c>
      <c r="P802" s="21" t="str">
        <f t="shared" si="50"/>
        <v>TSG06</v>
      </c>
      <c r="Q802" s="21" t="e">
        <f>DAY(Table014[[#This Row],[NGÀY]])&amp;Table014[[#This Row],[TSG06]]&amp;Table014[[#This Row],[MÃ FAST]]</f>
        <v>#N/A</v>
      </c>
      <c r="R802" s="21" t="e">
        <f>COUNTIF($Q$7:Q802,Q802)&amp;Q802</f>
        <v>#N/A</v>
      </c>
      <c r="S802" s="44">
        <f>IFERROR(VLOOKUP(R802,Table1[[ct2]:[Số lượng]],13,0),0)</f>
        <v>0</v>
      </c>
      <c r="T802" s="45">
        <f>IFERROR(VLOOKUP(R802,Table1[[ct2]:[Giá]],14,0),Table014[[#This Row],[ĐƠN GIÁ]])</f>
        <v>0</v>
      </c>
      <c r="U802" s="45">
        <f t="shared" si="51"/>
        <v>0</v>
      </c>
      <c r="V802" s="32">
        <f t="shared" si="52"/>
        <v>0</v>
      </c>
      <c r="W802" s="45">
        <f>Table014[[#This Row],[THÀNH TIỀN FAST]]-Table014[[#This Row],[THÀNH TIỀN]]</f>
        <v>0</v>
      </c>
      <c r="X802" s="46" t="b">
        <f>Table014[[#This Row],[ĐG FAST]]=Table014[[#This Row],[ĐƠN GIÁ]]</f>
        <v>1</v>
      </c>
      <c r="Y802" s="47" t="b">
        <f>Table014[[#This Row],[THÀNH TIỀN FAST]]=Table014[[#This Row],[THÀNH TIỀN]]</f>
        <v>1</v>
      </c>
      <c r="Z802" s="48"/>
    </row>
    <row r="803" spans="13:26" x14ac:dyDescent="0.2">
      <c r="M803" s="55">
        <f t="shared" si="49"/>
        <v>0</v>
      </c>
      <c r="N803" s="21" t="e">
        <f>VLOOKUP(I803,'MÃ '!$A$2:$E$1048576,4,0)</f>
        <v>#N/A</v>
      </c>
      <c r="O803" s="21" t="e">
        <f>VLOOKUP(I803,'MÃ '!$A$2:$E$1048576,5,0)</f>
        <v>#N/A</v>
      </c>
      <c r="P803" s="21" t="str">
        <f t="shared" si="50"/>
        <v>TSG06</v>
      </c>
      <c r="Q803" s="21" t="e">
        <f>DAY(Table014[[#This Row],[NGÀY]])&amp;Table014[[#This Row],[TSG06]]&amp;Table014[[#This Row],[MÃ FAST]]</f>
        <v>#N/A</v>
      </c>
      <c r="R803" s="21" t="e">
        <f>COUNTIF($Q$7:Q803,Q803)&amp;Q803</f>
        <v>#N/A</v>
      </c>
      <c r="S803" s="44">
        <f>IFERROR(VLOOKUP(R803,Table1[[ct2]:[Số lượng]],13,0),0)</f>
        <v>0</v>
      </c>
      <c r="T803" s="45">
        <f>IFERROR(VLOOKUP(R803,Table1[[ct2]:[Giá]],14,0),Table014[[#This Row],[ĐƠN GIÁ]])</f>
        <v>0</v>
      </c>
      <c r="U803" s="45">
        <f t="shared" si="51"/>
        <v>0</v>
      </c>
      <c r="V803" s="32">
        <f t="shared" si="52"/>
        <v>0</v>
      </c>
      <c r="W803" s="45">
        <f>Table014[[#This Row],[THÀNH TIỀN FAST]]-Table014[[#This Row],[THÀNH TIỀN]]</f>
        <v>0</v>
      </c>
      <c r="X803" s="46" t="b">
        <f>Table014[[#This Row],[ĐG FAST]]=Table014[[#This Row],[ĐƠN GIÁ]]</f>
        <v>1</v>
      </c>
      <c r="Y803" s="47" t="b">
        <f>Table014[[#This Row],[THÀNH TIỀN FAST]]=Table014[[#This Row],[THÀNH TIỀN]]</f>
        <v>1</v>
      </c>
      <c r="Z803" s="48"/>
    </row>
    <row r="804" spans="13:26" x14ac:dyDescent="0.2">
      <c r="M804" s="55">
        <f t="shared" si="49"/>
        <v>0</v>
      </c>
      <c r="N804" s="21" t="e">
        <f>VLOOKUP(I804,'MÃ '!$A$2:$E$1048576,4,0)</f>
        <v>#N/A</v>
      </c>
      <c r="O804" s="21" t="e">
        <f>VLOOKUP(I804,'MÃ '!$A$2:$E$1048576,5,0)</f>
        <v>#N/A</v>
      </c>
      <c r="P804" s="21" t="str">
        <f t="shared" si="50"/>
        <v>TSG06</v>
      </c>
      <c r="Q804" s="21" t="e">
        <f>DAY(Table014[[#This Row],[NGÀY]])&amp;Table014[[#This Row],[TSG06]]&amp;Table014[[#This Row],[MÃ FAST]]</f>
        <v>#N/A</v>
      </c>
      <c r="R804" s="21" t="e">
        <f>COUNTIF($Q$7:Q804,Q804)&amp;Q804</f>
        <v>#N/A</v>
      </c>
      <c r="S804" s="44">
        <f>IFERROR(VLOOKUP(R804,Table1[[ct2]:[Số lượng]],13,0),0)</f>
        <v>0</v>
      </c>
      <c r="T804" s="45">
        <f>IFERROR(VLOOKUP(R804,Table1[[ct2]:[Giá]],14,0),Table014[[#This Row],[ĐƠN GIÁ]])</f>
        <v>0</v>
      </c>
      <c r="U804" s="45">
        <f t="shared" si="51"/>
        <v>0</v>
      </c>
      <c r="V804" s="32">
        <f t="shared" si="52"/>
        <v>0</v>
      </c>
      <c r="W804" s="45">
        <f>Table014[[#This Row],[THÀNH TIỀN FAST]]-Table014[[#This Row],[THÀNH TIỀN]]</f>
        <v>0</v>
      </c>
      <c r="X804" s="46" t="b">
        <f>Table014[[#This Row],[ĐG FAST]]=Table014[[#This Row],[ĐƠN GIÁ]]</f>
        <v>1</v>
      </c>
      <c r="Y804" s="47" t="b">
        <f>Table014[[#This Row],[THÀNH TIỀN FAST]]=Table014[[#This Row],[THÀNH TIỀN]]</f>
        <v>1</v>
      </c>
      <c r="Z804" s="48"/>
    </row>
    <row r="805" spans="13:26" x14ac:dyDescent="0.2">
      <c r="M805" s="55">
        <f t="shared" si="49"/>
        <v>0</v>
      </c>
      <c r="N805" s="21" t="e">
        <f>VLOOKUP(I805,'MÃ '!$A$2:$E$1048576,4,0)</f>
        <v>#N/A</v>
      </c>
      <c r="O805" s="21" t="e">
        <f>VLOOKUP(I805,'MÃ '!$A$2:$E$1048576,5,0)</f>
        <v>#N/A</v>
      </c>
      <c r="P805" s="21" t="str">
        <f t="shared" si="50"/>
        <v>TSG06</v>
      </c>
      <c r="Q805" s="21" t="e">
        <f>DAY(Table014[[#This Row],[NGÀY]])&amp;Table014[[#This Row],[TSG06]]&amp;Table014[[#This Row],[MÃ FAST]]</f>
        <v>#N/A</v>
      </c>
      <c r="R805" s="21" t="e">
        <f>COUNTIF($Q$7:Q805,Q805)&amp;Q805</f>
        <v>#N/A</v>
      </c>
      <c r="S805" s="44">
        <f>IFERROR(VLOOKUP(R805,Table1[[ct2]:[Số lượng]],13,0),0)</f>
        <v>0</v>
      </c>
      <c r="T805" s="45">
        <f>IFERROR(VLOOKUP(R805,Table1[[ct2]:[Giá]],14,0),Table014[[#This Row],[ĐƠN GIÁ]])</f>
        <v>0</v>
      </c>
      <c r="U805" s="45">
        <f t="shared" si="51"/>
        <v>0</v>
      </c>
      <c r="V805" s="32">
        <f t="shared" si="52"/>
        <v>0</v>
      </c>
      <c r="W805" s="45">
        <f>Table014[[#This Row],[THÀNH TIỀN FAST]]-Table014[[#This Row],[THÀNH TIỀN]]</f>
        <v>0</v>
      </c>
      <c r="X805" s="46" t="b">
        <f>Table014[[#This Row],[ĐG FAST]]=Table014[[#This Row],[ĐƠN GIÁ]]</f>
        <v>1</v>
      </c>
      <c r="Y805" s="47" t="b">
        <f>Table014[[#This Row],[THÀNH TIỀN FAST]]=Table014[[#This Row],[THÀNH TIỀN]]</f>
        <v>1</v>
      </c>
      <c r="Z805" s="48"/>
    </row>
    <row r="806" spans="13:26" x14ac:dyDescent="0.2">
      <c r="M806" s="55">
        <f t="shared" si="49"/>
        <v>0</v>
      </c>
      <c r="N806" s="21" t="e">
        <f>VLOOKUP(I806,'MÃ '!$A$2:$E$1048576,4,0)</f>
        <v>#N/A</v>
      </c>
      <c r="O806" s="21" t="e">
        <f>VLOOKUP(I806,'MÃ '!$A$2:$E$1048576,5,0)</f>
        <v>#N/A</v>
      </c>
      <c r="P806" s="21" t="str">
        <f t="shared" si="50"/>
        <v>TSG06</v>
      </c>
      <c r="Q806" s="21" t="e">
        <f>DAY(Table014[[#This Row],[NGÀY]])&amp;Table014[[#This Row],[TSG06]]&amp;Table014[[#This Row],[MÃ FAST]]</f>
        <v>#N/A</v>
      </c>
      <c r="R806" s="21" t="e">
        <f>COUNTIF($Q$7:Q806,Q806)&amp;Q806</f>
        <v>#N/A</v>
      </c>
      <c r="S806" s="44">
        <f>IFERROR(VLOOKUP(R806,Table1[[ct2]:[Số lượng]],13,0),0)</f>
        <v>0</v>
      </c>
      <c r="T806" s="45">
        <f>IFERROR(VLOOKUP(R806,Table1[[ct2]:[Giá]],14,0),Table014[[#This Row],[ĐƠN GIÁ]])</f>
        <v>0</v>
      </c>
      <c r="U806" s="45">
        <f t="shared" si="51"/>
        <v>0</v>
      </c>
      <c r="V806" s="32">
        <f t="shared" si="52"/>
        <v>0</v>
      </c>
      <c r="W806" s="45">
        <f>Table014[[#This Row],[THÀNH TIỀN FAST]]-Table014[[#This Row],[THÀNH TIỀN]]</f>
        <v>0</v>
      </c>
      <c r="X806" s="46" t="b">
        <f>Table014[[#This Row],[ĐG FAST]]=Table014[[#This Row],[ĐƠN GIÁ]]</f>
        <v>1</v>
      </c>
      <c r="Y806" s="47" t="b">
        <f>Table014[[#This Row],[THÀNH TIỀN FAST]]=Table014[[#This Row],[THÀNH TIỀN]]</f>
        <v>1</v>
      </c>
      <c r="Z806" s="48"/>
    </row>
    <row r="807" spans="13:26" x14ac:dyDescent="0.2">
      <c r="M807" s="55">
        <f t="shared" si="49"/>
        <v>0</v>
      </c>
      <c r="N807" s="21" t="e">
        <f>VLOOKUP(I807,'MÃ '!$A$2:$E$1048576,4,0)</f>
        <v>#N/A</v>
      </c>
      <c r="O807" s="21" t="e">
        <f>VLOOKUP(I807,'MÃ '!$A$2:$E$1048576,5,0)</f>
        <v>#N/A</v>
      </c>
      <c r="P807" s="21" t="str">
        <f t="shared" si="50"/>
        <v>TSG06</v>
      </c>
      <c r="Q807" s="21" t="e">
        <f>DAY(Table014[[#This Row],[NGÀY]])&amp;Table014[[#This Row],[TSG06]]&amp;Table014[[#This Row],[MÃ FAST]]</f>
        <v>#N/A</v>
      </c>
      <c r="R807" s="21" t="e">
        <f>COUNTIF($Q$7:Q807,Q807)&amp;Q807</f>
        <v>#N/A</v>
      </c>
      <c r="S807" s="44">
        <f>IFERROR(VLOOKUP(R807,Table1[[ct2]:[Số lượng]],13,0),0)</f>
        <v>0</v>
      </c>
      <c r="T807" s="45">
        <f>IFERROR(VLOOKUP(R807,Table1[[ct2]:[Giá]],14,0),Table014[[#This Row],[ĐƠN GIÁ]])</f>
        <v>0</v>
      </c>
      <c r="U807" s="45">
        <f t="shared" si="51"/>
        <v>0</v>
      </c>
      <c r="V807" s="32">
        <f t="shared" si="52"/>
        <v>0</v>
      </c>
      <c r="W807" s="45">
        <f>Table014[[#This Row],[THÀNH TIỀN FAST]]-Table014[[#This Row],[THÀNH TIỀN]]</f>
        <v>0</v>
      </c>
      <c r="X807" s="46" t="b">
        <f>Table014[[#This Row],[ĐG FAST]]=Table014[[#This Row],[ĐƠN GIÁ]]</f>
        <v>1</v>
      </c>
      <c r="Y807" s="47" t="b">
        <f>Table014[[#This Row],[THÀNH TIỀN FAST]]=Table014[[#This Row],[THÀNH TIỀN]]</f>
        <v>1</v>
      </c>
      <c r="Z807" s="48"/>
    </row>
    <row r="808" spans="13:26" x14ac:dyDescent="0.2">
      <c r="M808" s="55">
        <f t="shared" si="49"/>
        <v>0</v>
      </c>
      <c r="N808" s="21" t="e">
        <f>VLOOKUP(I808,'MÃ '!$A$2:$E$1048576,4,0)</f>
        <v>#N/A</v>
      </c>
      <c r="O808" s="21" t="e">
        <f>VLOOKUP(I808,'MÃ '!$A$2:$E$1048576,5,0)</f>
        <v>#N/A</v>
      </c>
      <c r="P808" s="21" t="str">
        <f t="shared" si="50"/>
        <v>TSG06</v>
      </c>
      <c r="Q808" s="21" t="e">
        <f>DAY(Table014[[#This Row],[NGÀY]])&amp;Table014[[#This Row],[TSG06]]&amp;Table014[[#This Row],[MÃ FAST]]</f>
        <v>#N/A</v>
      </c>
      <c r="R808" s="21" t="e">
        <f>COUNTIF($Q$7:Q808,Q808)&amp;Q808</f>
        <v>#N/A</v>
      </c>
      <c r="S808" s="44">
        <f>IFERROR(VLOOKUP(R808,Table1[[ct2]:[Số lượng]],13,0),0)</f>
        <v>0</v>
      </c>
      <c r="T808" s="45">
        <f>IFERROR(VLOOKUP(R808,Table1[[ct2]:[Giá]],14,0),Table014[[#This Row],[ĐƠN GIÁ]])</f>
        <v>0</v>
      </c>
      <c r="U808" s="45">
        <f t="shared" si="51"/>
        <v>0</v>
      </c>
      <c r="V808" s="32">
        <f t="shared" si="52"/>
        <v>0</v>
      </c>
      <c r="W808" s="45">
        <f>Table014[[#This Row],[THÀNH TIỀN FAST]]-Table014[[#This Row],[THÀNH TIỀN]]</f>
        <v>0</v>
      </c>
      <c r="X808" s="46" t="b">
        <f>Table014[[#This Row],[ĐG FAST]]=Table014[[#This Row],[ĐƠN GIÁ]]</f>
        <v>1</v>
      </c>
      <c r="Y808" s="47" t="b">
        <f>Table014[[#This Row],[THÀNH TIỀN FAST]]=Table014[[#This Row],[THÀNH TIỀN]]</f>
        <v>1</v>
      </c>
      <c r="Z808" s="48"/>
    </row>
    <row r="809" spans="13:26" x14ac:dyDescent="0.2">
      <c r="M809" s="55">
        <f t="shared" si="49"/>
        <v>0</v>
      </c>
      <c r="N809" s="21" t="e">
        <f>VLOOKUP(I809,'MÃ '!$A$2:$E$1048576,4,0)</f>
        <v>#N/A</v>
      </c>
      <c r="O809" s="21" t="e">
        <f>VLOOKUP(I809,'MÃ '!$A$2:$E$1048576,5,0)</f>
        <v>#N/A</v>
      </c>
      <c r="P809" s="21" t="str">
        <f t="shared" si="50"/>
        <v>TSG06</v>
      </c>
      <c r="Q809" s="21" t="e">
        <f>DAY(Table014[[#This Row],[NGÀY]])&amp;Table014[[#This Row],[TSG06]]&amp;Table014[[#This Row],[MÃ FAST]]</f>
        <v>#N/A</v>
      </c>
      <c r="R809" s="21" t="e">
        <f>COUNTIF($Q$7:Q809,Q809)&amp;Q809</f>
        <v>#N/A</v>
      </c>
      <c r="S809" s="44">
        <f>IFERROR(VLOOKUP(R809,Table1[[ct2]:[Số lượng]],13,0),0)</f>
        <v>0</v>
      </c>
      <c r="T809" s="45">
        <f>IFERROR(VLOOKUP(R809,Table1[[ct2]:[Giá]],14,0),Table014[[#This Row],[ĐƠN GIÁ]])</f>
        <v>0</v>
      </c>
      <c r="U809" s="45">
        <f t="shared" si="51"/>
        <v>0</v>
      </c>
      <c r="V809" s="32">
        <f t="shared" si="52"/>
        <v>0</v>
      </c>
      <c r="W809" s="45">
        <f>Table014[[#This Row],[THÀNH TIỀN FAST]]-Table014[[#This Row],[THÀNH TIỀN]]</f>
        <v>0</v>
      </c>
      <c r="X809" s="46" t="b">
        <f>Table014[[#This Row],[ĐG FAST]]=Table014[[#This Row],[ĐƠN GIÁ]]</f>
        <v>1</v>
      </c>
      <c r="Y809" s="47" t="b">
        <f>Table014[[#This Row],[THÀNH TIỀN FAST]]=Table014[[#This Row],[THÀNH TIỀN]]</f>
        <v>1</v>
      </c>
      <c r="Z809" s="48"/>
    </row>
    <row r="810" spans="13:26" x14ac:dyDescent="0.2">
      <c r="M810" s="55">
        <f t="shared" si="49"/>
        <v>0</v>
      </c>
      <c r="N810" s="21" t="e">
        <f>VLOOKUP(I810,'MÃ '!$A$2:$E$1048576,4,0)</f>
        <v>#N/A</v>
      </c>
      <c r="O810" s="21" t="e">
        <f>VLOOKUP(I810,'MÃ '!$A$2:$E$1048576,5,0)</f>
        <v>#N/A</v>
      </c>
      <c r="P810" s="21" t="str">
        <f t="shared" si="50"/>
        <v>TSG06</v>
      </c>
      <c r="Q810" s="21" t="e">
        <f>DAY(Table014[[#This Row],[NGÀY]])&amp;Table014[[#This Row],[TSG06]]&amp;Table014[[#This Row],[MÃ FAST]]</f>
        <v>#N/A</v>
      </c>
      <c r="R810" s="21" t="e">
        <f>COUNTIF($Q$7:Q810,Q810)&amp;Q810</f>
        <v>#N/A</v>
      </c>
      <c r="S810" s="44">
        <f>IFERROR(VLOOKUP(R810,Table1[[ct2]:[Số lượng]],13,0),0)</f>
        <v>0</v>
      </c>
      <c r="T810" s="45">
        <f>IFERROR(VLOOKUP(R810,Table1[[ct2]:[Giá]],14,0),Table014[[#This Row],[ĐƠN GIÁ]])</f>
        <v>0</v>
      </c>
      <c r="U810" s="45">
        <f t="shared" si="51"/>
        <v>0</v>
      </c>
      <c r="V810" s="32">
        <f t="shared" si="52"/>
        <v>0</v>
      </c>
      <c r="W810" s="45">
        <f>Table014[[#This Row],[THÀNH TIỀN FAST]]-Table014[[#This Row],[THÀNH TIỀN]]</f>
        <v>0</v>
      </c>
      <c r="X810" s="46" t="b">
        <f>Table014[[#This Row],[ĐG FAST]]=Table014[[#This Row],[ĐƠN GIÁ]]</f>
        <v>1</v>
      </c>
      <c r="Y810" s="47" t="b">
        <f>Table014[[#This Row],[THÀNH TIỀN FAST]]=Table014[[#This Row],[THÀNH TIỀN]]</f>
        <v>1</v>
      </c>
      <c r="Z810" s="48"/>
    </row>
    <row r="811" spans="13:26" x14ac:dyDescent="0.2">
      <c r="M811" s="55">
        <f t="shared" si="49"/>
        <v>0</v>
      </c>
      <c r="N811" s="21" t="e">
        <f>VLOOKUP(I811,'MÃ '!$A$2:$E$1048576,4,0)</f>
        <v>#N/A</v>
      </c>
      <c r="O811" s="21" t="e">
        <f>VLOOKUP(I811,'MÃ '!$A$2:$E$1048576,5,0)</f>
        <v>#N/A</v>
      </c>
      <c r="P811" s="21" t="str">
        <f t="shared" si="50"/>
        <v>TSG06</v>
      </c>
      <c r="Q811" s="21" t="e">
        <f>DAY(Table014[[#This Row],[NGÀY]])&amp;Table014[[#This Row],[TSG06]]&amp;Table014[[#This Row],[MÃ FAST]]</f>
        <v>#N/A</v>
      </c>
      <c r="R811" s="21" t="e">
        <f>COUNTIF($Q$7:Q811,Q811)&amp;Q811</f>
        <v>#N/A</v>
      </c>
      <c r="S811" s="44">
        <f>IFERROR(VLOOKUP(R811,Table1[[ct2]:[Số lượng]],13,0),0)</f>
        <v>0</v>
      </c>
      <c r="T811" s="45">
        <f>IFERROR(VLOOKUP(R811,Table1[[ct2]:[Giá]],14,0),Table014[[#This Row],[ĐƠN GIÁ]])</f>
        <v>0</v>
      </c>
      <c r="U811" s="45">
        <f t="shared" si="51"/>
        <v>0</v>
      </c>
      <c r="V811" s="32">
        <f t="shared" si="52"/>
        <v>0</v>
      </c>
      <c r="W811" s="45">
        <f>Table014[[#This Row],[THÀNH TIỀN FAST]]-Table014[[#This Row],[THÀNH TIỀN]]</f>
        <v>0</v>
      </c>
      <c r="X811" s="46" t="b">
        <f>Table014[[#This Row],[ĐG FAST]]=Table014[[#This Row],[ĐƠN GIÁ]]</f>
        <v>1</v>
      </c>
      <c r="Y811" s="47" t="b">
        <f>Table014[[#This Row],[THÀNH TIỀN FAST]]=Table014[[#This Row],[THÀNH TIỀN]]</f>
        <v>1</v>
      </c>
      <c r="Z811" s="48"/>
    </row>
    <row r="812" spans="13:26" x14ac:dyDescent="0.2">
      <c r="M812" s="55">
        <f t="shared" si="49"/>
        <v>0</v>
      </c>
      <c r="N812" s="21" t="e">
        <f>VLOOKUP(I812,'MÃ '!$A$2:$E$1048576,4,0)</f>
        <v>#N/A</v>
      </c>
      <c r="O812" s="21" t="e">
        <f>VLOOKUP(I812,'MÃ '!$A$2:$E$1048576,5,0)</f>
        <v>#N/A</v>
      </c>
      <c r="P812" s="21" t="str">
        <f t="shared" si="50"/>
        <v>TSG06</v>
      </c>
      <c r="Q812" s="21" t="e">
        <f>DAY(Table014[[#This Row],[NGÀY]])&amp;Table014[[#This Row],[TSG06]]&amp;Table014[[#This Row],[MÃ FAST]]</f>
        <v>#N/A</v>
      </c>
      <c r="R812" s="21" t="e">
        <f>COUNTIF($Q$7:Q812,Q812)&amp;Q812</f>
        <v>#N/A</v>
      </c>
      <c r="S812" s="44">
        <f>IFERROR(VLOOKUP(R812,Table1[[ct2]:[Số lượng]],13,0),0)</f>
        <v>0</v>
      </c>
      <c r="T812" s="45">
        <f>IFERROR(VLOOKUP(R812,Table1[[ct2]:[Giá]],14,0),Table014[[#This Row],[ĐƠN GIÁ]])</f>
        <v>0</v>
      </c>
      <c r="U812" s="45">
        <f t="shared" si="51"/>
        <v>0</v>
      </c>
      <c r="V812" s="32">
        <f t="shared" si="52"/>
        <v>0</v>
      </c>
      <c r="W812" s="45">
        <f>Table014[[#This Row],[THÀNH TIỀN FAST]]-Table014[[#This Row],[THÀNH TIỀN]]</f>
        <v>0</v>
      </c>
      <c r="X812" s="46" t="b">
        <f>Table014[[#This Row],[ĐG FAST]]=Table014[[#This Row],[ĐƠN GIÁ]]</f>
        <v>1</v>
      </c>
      <c r="Y812" s="47" t="b">
        <f>Table014[[#This Row],[THÀNH TIỀN FAST]]=Table014[[#This Row],[THÀNH TIỀN]]</f>
        <v>1</v>
      </c>
      <c r="Z812" s="48"/>
    </row>
    <row r="813" spans="13:26" x14ac:dyDescent="0.2">
      <c r="M813" s="55">
        <f t="shared" si="49"/>
        <v>0</v>
      </c>
      <c r="N813" s="21" t="e">
        <f>VLOOKUP(I813,'MÃ '!$A$2:$E$1048576,4,0)</f>
        <v>#N/A</v>
      </c>
      <c r="O813" s="21" t="e">
        <f>VLOOKUP(I813,'MÃ '!$A$2:$E$1048576,5,0)</f>
        <v>#N/A</v>
      </c>
      <c r="P813" s="21" t="str">
        <f t="shared" si="50"/>
        <v>TSG06</v>
      </c>
      <c r="Q813" s="21" t="e">
        <f>DAY(Table014[[#This Row],[NGÀY]])&amp;Table014[[#This Row],[TSG06]]&amp;Table014[[#This Row],[MÃ FAST]]</f>
        <v>#N/A</v>
      </c>
      <c r="R813" s="21" t="e">
        <f>COUNTIF($Q$7:Q813,Q813)&amp;Q813</f>
        <v>#N/A</v>
      </c>
      <c r="S813" s="44">
        <f>IFERROR(VLOOKUP(R813,Table1[[ct2]:[Số lượng]],13,0),0)</f>
        <v>0</v>
      </c>
      <c r="T813" s="45">
        <f>IFERROR(VLOOKUP(R813,Table1[[ct2]:[Giá]],14,0),Table014[[#This Row],[ĐƠN GIÁ]])</f>
        <v>0</v>
      </c>
      <c r="U813" s="45">
        <f t="shared" si="51"/>
        <v>0</v>
      </c>
      <c r="V813" s="32">
        <f t="shared" si="52"/>
        <v>0</v>
      </c>
      <c r="W813" s="45">
        <f>Table014[[#This Row],[THÀNH TIỀN FAST]]-Table014[[#This Row],[THÀNH TIỀN]]</f>
        <v>0</v>
      </c>
      <c r="X813" s="46" t="b">
        <f>Table014[[#This Row],[ĐG FAST]]=Table014[[#This Row],[ĐƠN GIÁ]]</f>
        <v>1</v>
      </c>
      <c r="Y813" s="47" t="b">
        <f>Table014[[#This Row],[THÀNH TIỀN FAST]]=Table014[[#This Row],[THÀNH TIỀN]]</f>
        <v>1</v>
      </c>
      <c r="Z813" s="48"/>
    </row>
    <row r="814" spans="13:26" x14ac:dyDescent="0.2">
      <c r="M814" s="55">
        <f t="shared" si="49"/>
        <v>0</v>
      </c>
      <c r="N814" s="21" t="e">
        <f>VLOOKUP(I814,'MÃ '!$A$2:$E$1048576,4,0)</f>
        <v>#N/A</v>
      </c>
      <c r="O814" s="21" t="e">
        <f>VLOOKUP(I814,'MÃ '!$A$2:$E$1048576,5,0)</f>
        <v>#N/A</v>
      </c>
      <c r="P814" s="21" t="str">
        <f t="shared" si="50"/>
        <v>TSG06</v>
      </c>
      <c r="Q814" s="21" t="e">
        <f>DAY(Table014[[#This Row],[NGÀY]])&amp;Table014[[#This Row],[TSG06]]&amp;Table014[[#This Row],[MÃ FAST]]</f>
        <v>#N/A</v>
      </c>
      <c r="R814" s="21" t="e">
        <f>COUNTIF($Q$7:Q814,Q814)&amp;Q814</f>
        <v>#N/A</v>
      </c>
      <c r="S814" s="44">
        <f>IFERROR(VLOOKUP(R814,Table1[[ct2]:[Số lượng]],13,0),0)</f>
        <v>0</v>
      </c>
      <c r="T814" s="45">
        <f>IFERROR(VLOOKUP(R814,Table1[[ct2]:[Giá]],14,0),Table014[[#This Row],[ĐƠN GIÁ]])</f>
        <v>0</v>
      </c>
      <c r="U814" s="45">
        <f t="shared" si="51"/>
        <v>0</v>
      </c>
      <c r="V814" s="32">
        <f t="shared" si="52"/>
        <v>0</v>
      </c>
      <c r="W814" s="45">
        <f>Table014[[#This Row],[THÀNH TIỀN FAST]]-Table014[[#This Row],[THÀNH TIỀN]]</f>
        <v>0</v>
      </c>
      <c r="X814" s="46" t="b">
        <f>Table014[[#This Row],[ĐG FAST]]=Table014[[#This Row],[ĐƠN GIÁ]]</f>
        <v>1</v>
      </c>
      <c r="Y814" s="47" t="b">
        <f>Table014[[#This Row],[THÀNH TIỀN FAST]]=Table014[[#This Row],[THÀNH TIỀN]]</f>
        <v>1</v>
      </c>
      <c r="Z814" s="48"/>
    </row>
    <row r="815" spans="13:26" x14ac:dyDescent="0.2">
      <c r="M815" s="55">
        <f t="shared" si="49"/>
        <v>0</v>
      </c>
      <c r="N815" s="21" t="e">
        <f>VLOOKUP(I815,'MÃ '!$A$2:$E$1048576,4,0)</f>
        <v>#N/A</v>
      </c>
      <c r="O815" s="21" t="e">
        <f>VLOOKUP(I815,'MÃ '!$A$2:$E$1048576,5,0)</f>
        <v>#N/A</v>
      </c>
      <c r="P815" s="21" t="str">
        <f t="shared" si="50"/>
        <v>TSG06</v>
      </c>
      <c r="Q815" s="21" t="e">
        <f>DAY(Table014[[#This Row],[NGÀY]])&amp;Table014[[#This Row],[TSG06]]&amp;Table014[[#This Row],[MÃ FAST]]</f>
        <v>#N/A</v>
      </c>
      <c r="R815" s="21" t="e">
        <f>COUNTIF($Q$7:Q815,Q815)&amp;Q815</f>
        <v>#N/A</v>
      </c>
      <c r="S815" s="44">
        <f>IFERROR(VLOOKUP(R815,Table1[[ct2]:[Số lượng]],13,0),0)</f>
        <v>0</v>
      </c>
      <c r="T815" s="45">
        <f>IFERROR(VLOOKUP(R815,Table1[[ct2]:[Giá]],14,0),Table014[[#This Row],[ĐƠN GIÁ]])</f>
        <v>0</v>
      </c>
      <c r="U815" s="45">
        <f t="shared" si="51"/>
        <v>0</v>
      </c>
      <c r="V815" s="32">
        <f t="shared" si="52"/>
        <v>0</v>
      </c>
      <c r="W815" s="45">
        <f>Table014[[#This Row],[THÀNH TIỀN FAST]]-Table014[[#This Row],[THÀNH TIỀN]]</f>
        <v>0</v>
      </c>
      <c r="X815" s="46" t="b">
        <f>Table014[[#This Row],[ĐG FAST]]=Table014[[#This Row],[ĐƠN GIÁ]]</f>
        <v>1</v>
      </c>
      <c r="Y815" s="47" t="b">
        <f>Table014[[#This Row],[THÀNH TIỀN FAST]]=Table014[[#This Row],[THÀNH TIỀN]]</f>
        <v>1</v>
      </c>
      <c r="Z815" s="48"/>
    </row>
    <row r="816" spans="13:26" x14ac:dyDescent="0.2">
      <c r="M816" s="55">
        <f t="shared" si="49"/>
        <v>0</v>
      </c>
      <c r="N816" s="21" t="e">
        <f>VLOOKUP(I816,'MÃ '!$A$2:$E$1048576,4,0)</f>
        <v>#N/A</v>
      </c>
      <c r="O816" s="21" t="e">
        <f>VLOOKUP(I816,'MÃ '!$A$2:$E$1048576,5,0)</f>
        <v>#N/A</v>
      </c>
      <c r="P816" s="21" t="str">
        <f t="shared" si="50"/>
        <v>TSG06</v>
      </c>
      <c r="Q816" s="21" t="e">
        <f>DAY(Table014[[#This Row],[NGÀY]])&amp;Table014[[#This Row],[TSG06]]&amp;Table014[[#This Row],[MÃ FAST]]</f>
        <v>#N/A</v>
      </c>
      <c r="R816" s="21" t="e">
        <f>COUNTIF($Q$7:Q816,Q816)&amp;Q816</f>
        <v>#N/A</v>
      </c>
      <c r="S816" s="44">
        <f>IFERROR(VLOOKUP(R816,Table1[[ct2]:[Số lượng]],13,0),0)</f>
        <v>0</v>
      </c>
      <c r="T816" s="45">
        <f>IFERROR(VLOOKUP(R816,Table1[[ct2]:[Giá]],14,0),Table014[[#This Row],[ĐƠN GIÁ]])</f>
        <v>0</v>
      </c>
      <c r="U816" s="45">
        <f t="shared" si="51"/>
        <v>0</v>
      </c>
      <c r="V816" s="32">
        <f t="shared" si="52"/>
        <v>0</v>
      </c>
      <c r="W816" s="45">
        <f>Table014[[#This Row],[THÀNH TIỀN FAST]]-Table014[[#This Row],[THÀNH TIỀN]]</f>
        <v>0</v>
      </c>
      <c r="X816" s="46" t="b">
        <f>Table014[[#This Row],[ĐG FAST]]=Table014[[#This Row],[ĐƠN GIÁ]]</f>
        <v>1</v>
      </c>
      <c r="Y816" s="47" t="b">
        <f>Table014[[#This Row],[THÀNH TIỀN FAST]]=Table014[[#This Row],[THÀNH TIỀN]]</f>
        <v>1</v>
      </c>
      <c r="Z816" s="48"/>
    </row>
    <row r="817" spans="13:26" x14ac:dyDescent="0.2">
      <c r="M817" s="55">
        <f t="shared" si="49"/>
        <v>0</v>
      </c>
      <c r="N817" s="21" t="e">
        <f>VLOOKUP(I817,'MÃ '!$A$2:$E$1048576,4,0)</f>
        <v>#N/A</v>
      </c>
      <c r="O817" s="21" t="e">
        <f>VLOOKUP(I817,'MÃ '!$A$2:$E$1048576,5,0)</f>
        <v>#N/A</v>
      </c>
      <c r="P817" s="21" t="str">
        <f t="shared" si="50"/>
        <v>TSG06</v>
      </c>
      <c r="Q817" s="21" t="e">
        <f>DAY(Table014[[#This Row],[NGÀY]])&amp;Table014[[#This Row],[TSG06]]&amp;Table014[[#This Row],[MÃ FAST]]</f>
        <v>#N/A</v>
      </c>
      <c r="R817" s="21" t="e">
        <f>COUNTIF($Q$7:Q817,Q817)&amp;Q817</f>
        <v>#N/A</v>
      </c>
      <c r="S817" s="44">
        <f>IFERROR(VLOOKUP(R817,Table1[[ct2]:[Số lượng]],13,0),0)</f>
        <v>0</v>
      </c>
      <c r="T817" s="45">
        <f>IFERROR(VLOOKUP(R817,Table1[[ct2]:[Giá]],14,0),Table014[[#This Row],[ĐƠN GIÁ]])</f>
        <v>0</v>
      </c>
      <c r="U817" s="45">
        <f t="shared" si="51"/>
        <v>0</v>
      </c>
      <c r="V817" s="32">
        <f t="shared" si="52"/>
        <v>0</v>
      </c>
      <c r="W817" s="45">
        <f>Table014[[#This Row],[THÀNH TIỀN FAST]]-Table014[[#This Row],[THÀNH TIỀN]]</f>
        <v>0</v>
      </c>
      <c r="X817" s="46" t="b">
        <f>Table014[[#This Row],[ĐG FAST]]=Table014[[#This Row],[ĐƠN GIÁ]]</f>
        <v>1</v>
      </c>
      <c r="Y817" s="47" t="b">
        <f>Table014[[#This Row],[THÀNH TIỀN FAST]]=Table014[[#This Row],[THÀNH TIỀN]]</f>
        <v>1</v>
      </c>
      <c r="Z817" s="48"/>
    </row>
    <row r="818" spans="13:26" x14ac:dyDescent="0.2">
      <c r="M818" s="55">
        <f t="shared" si="49"/>
        <v>0</v>
      </c>
      <c r="N818" s="21" t="e">
        <f>VLOOKUP(I818,'MÃ '!$A$2:$E$1048576,4,0)</f>
        <v>#N/A</v>
      </c>
      <c r="O818" s="21" t="e">
        <f>VLOOKUP(I818,'MÃ '!$A$2:$E$1048576,5,0)</f>
        <v>#N/A</v>
      </c>
      <c r="P818" s="21" t="str">
        <f t="shared" si="50"/>
        <v>TSG06</v>
      </c>
      <c r="Q818" s="21" t="e">
        <f>DAY(Table014[[#This Row],[NGÀY]])&amp;Table014[[#This Row],[TSG06]]&amp;Table014[[#This Row],[MÃ FAST]]</f>
        <v>#N/A</v>
      </c>
      <c r="R818" s="21" t="e">
        <f>COUNTIF($Q$7:Q818,Q818)&amp;Q818</f>
        <v>#N/A</v>
      </c>
      <c r="S818" s="44">
        <f>IFERROR(VLOOKUP(R818,Table1[[ct2]:[Số lượng]],13,0),0)</f>
        <v>0</v>
      </c>
      <c r="T818" s="45">
        <f>IFERROR(VLOOKUP(R818,Table1[[ct2]:[Giá]],14,0),Table014[[#This Row],[ĐƠN GIÁ]])</f>
        <v>0</v>
      </c>
      <c r="U818" s="45">
        <f t="shared" si="51"/>
        <v>0</v>
      </c>
      <c r="V818" s="32">
        <f t="shared" si="52"/>
        <v>0</v>
      </c>
      <c r="W818" s="45">
        <f>Table014[[#This Row],[THÀNH TIỀN FAST]]-Table014[[#This Row],[THÀNH TIỀN]]</f>
        <v>0</v>
      </c>
      <c r="X818" s="46" t="b">
        <f>Table014[[#This Row],[ĐG FAST]]=Table014[[#This Row],[ĐƠN GIÁ]]</f>
        <v>1</v>
      </c>
      <c r="Y818" s="47" t="b">
        <f>Table014[[#This Row],[THÀNH TIỀN FAST]]=Table014[[#This Row],[THÀNH TIỀN]]</f>
        <v>1</v>
      </c>
      <c r="Z818" s="48"/>
    </row>
    <row r="819" spans="13:26" x14ac:dyDescent="0.2">
      <c r="M819" s="55">
        <f t="shared" si="49"/>
        <v>0</v>
      </c>
      <c r="N819" s="21" t="e">
        <f>VLOOKUP(I819,'MÃ '!$A$2:$E$1048576,4,0)</f>
        <v>#N/A</v>
      </c>
      <c r="O819" s="21" t="e">
        <f>VLOOKUP(I819,'MÃ '!$A$2:$E$1048576,5,0)</f>
        <v>#N/A</v>
      </c>
      <c r="P819" s="21" t="str">
        <f t="shared" si="50"/>
        <v>TSG06</v>
      </c>
      <c r="Q819" s="21" t="e">
        <f>DAY(Table014[[#This Row],[NGÀY]])&amp;Table014[[#This Row],[TSG06]]&amp;Table014[[#This Row],[MÃ FAST]]</f>
        <v>#N/A</v>
      </c>
      <c r="R819" s="21" t="e">
        <f>COUNTIF($Q$7:Q819,Q819)&amp;Q819</f>
        <v>#N/A</v>
      </c>
      <c r="S819" s="44">
        <f>IFERROR(VLOOKUP(R819,Table1[[ct2]:[Số lượng]],13,0),0)</f>
        <v>0</v>
      </c>
      <c r="T819" s="45">
        <f>IFERROR(VLOOKUP(R819,Table1[[ct2]:[Giá]],14,0),Table014[[#This Row],[ĐƠN GIÁ]])</f>
        <v>0</v>
      </c>
      <c r="U819" s="45">
        <f t="shared" si="51"/>
        <v>0</v>
      </c>
      <c r="V819" s="32">
        <f t="shared" si="52"/>
        <v>0</v>
      </c>
      <c r="W819" s="45">
        <f>Table014[[#This Row],[THÀNH TIỀN FAST]]-Table014[[#This Row],[THÀNH TIỀN]]</f>
        <v>0</v>
      </c>
      <c r="X819" s="46" t="b">
        <f>Table014[[#This Row],[ĐG FAST]]=Table014[[#This Row],[ĐƠN GIÁ]]</f>
        <v>1</v>
      </c>
      <c r="Y819" s="47" t="b">
        <f>Table014[[#This Row],[THÀNH TIỀN FAST]]=Table014[[#This Row],[THÀNH TIỀN]]</f>
        <v>1</v>
      </c>
      <c r="Z819" s="48"/>
    </row>
    <row r="820" spans="13:26" x14ac:dyDescent="0.2">
      <c r="M820" s="55">
        <f t="shared" si="49"/>
        <v>0</v>
      </c>
      <c r="N820" s="21" t="e">
        <f>VLOOKUP(I820,'MÃ '!$A$2:$E$1048576,4,0)</f>
        <v>#N/A</v>
      </c>
      <c r="O820" s="21" t="e">
        <f>VLOOKUP(I820,'MÃ '!$A$2:$E$1048576,5,0)</f>
        <v>#N/A</v>
      </c>
      <c r="P820" s="21" t="str">
        <f t="shared" si="50"/>
        <v>TSG06</v>
      </c>
      <c r="Q820" s="21" t="e">
        <f>DAY(Table014[[#This Row],[NGÀY]])&amp;Table014[[#This Row],[TSG06]]&amp;Table014[[#This Row],[MÃ FAST]]</f>
        <v>#N/A</v>
      </c>
      <c r="R820" s="21" t="e">
        <f>COUNTIF($Q$7:Q820,Q820)&amp;Q820</f>
        <v>#N/A</v>
      </c>
      <c r="S820" s="44">
        <f>IFERROR(VLOOKUP(R820,Table1[[ct2]:[Số lượng]],13,0),0)</f>
        <v>0</v>
      </c>
      <c r="T820" s="45">
        <f>IFERROR(VLOOKUP(R820,Table1[[ct2]:[Giá]],14,0),Table014[[#This Row],[ĐƠN GIÁ]])</f>
        <v>0</v>
      </c>
      <c r="U820" s="45">
        <f t="shared" si="51"/>
        <v>0</v>
      </c>
      <c r="V820" s="32">
        <f t="shared" si="52"/>
        <v>0</v>
      </c>
      <c r="W820" s="45">
        <f>Table014[[#This Row],[THÀNH TIỀN FAST]]-Table014[[#This Row],[THÀNH TIỀN]]</f>
        <v>0</v>
      </c>
      <c r="X820" s="46" t="b">
        <f>Table014[[#This Row],[ĐG FAST]]=Table014[[#This Row],[ĐƠN GIÁ]]</f>
        <v>1</v>
      </c>
      <c r="Y820" s="47" t="b">
        <f>Table014[[#This Row],[THÀNH TIỀN FAST]]=Table014[[#This Row],[THÀNH TIỀN]]</f>
        <v>1</v>
      </c>
      <c r="Z820" s="48"/>
    </row>
    <row r="821" spans="13:26" x14ac:dyDescent="0.2">
      <c r="M821" s="55">
        <f t="shared" si="49"/>
        <v>0</v>
      </c>
      <c r="N821" s="21" t="e">
        <f>VLOOKUP(I821,'MÃ '!$A$2:$E$1048576,4,0)</f>
        <v>#N/A</v>
      </c>
      <c r="O821" s="21" t="e">
        <f>VLOOKUP(I821,'MÃ '!$A$2:$E$1048576,5,0)</f>
        <v>#N/A</v>
      </c>
      <c r="P821" s="21" t="str">
        <f t="shared" si="50"/>
        <v>TSG06</v>
      </c>
      <c r="Q821" s="21" t="e">
        <f>DAY(Table014[[#This Row],[NGÀY]])&amp;Table014[[#This Row],[TSG06]]&amp;Table014[[#This Row],[MÃ FAST]]</f>
        <v>#N/A</v>
      </c>
      <c r="R821" s="21" t="e">
        <f>COUNTIF($Q$7:Q821,Q821)&amp;Q821</f>
        <v>#N/A</v>
      </c>
      <c r="S821" s="44">
        <f>IFERROR(VLOOKUP(R821,Table1[[ct2]:[Số lượng]],13,0),0)</f>
        <v>0</v>
      </c>
      <c r="T821" s="45">
        <f>IFERROR(VLOOKUP(R821,Table1[[ct2]:[Giá]],14,0),Table014[[#This Row],[ĐƠN GIÁ]])</f>
        <v>0</v>
      </c>
      <c r="U821" s="45">
        <f t="shared" si="51"/>
        <v>0</v>
      </c>
      <c r="V821" s="32">
        <f t="shared" si="52"/>
        <v>0</v>
      </c>
      <c r="W821" s="45">
        <f>Table014[[#This Row],[THÀNH TIỀN FAST]]-Table014[[#This Row],[THÀNH TIỀN]]</f>
        <v>0</v>
      </c>
      <c r="X821" s="46" t="b">
        <f>Table014[[#This Row],[ĐG FAST]]=Table014[[#This Row],[ĐƠN GIÁ]]</f>
        <v>1</v>
      </c>
      <c r="Y821" s="47" t="b">
        <f>Table014[[#This Row],[THÀNH TIỀN FAST]]=Table014[[#This Row],[THÀNH TIỀN]]</f>
        <v>1</v>
      </c>
      <c r="Z821" s="48"/>
    </row>
    <row r="822" spans="13:26" x14ac:dyDescent="0.2">
      <c r="M822" s="55">
        <f t="shared" si="49"/>
        <v>0</v>
      </c>
      <c r="N822" s="21" t="e">
        <f>VLOOKUP(I822,'MÃ '!$A$2:$E$1048576,4,0)</f>
        <v>#N/A</v>
      </c>
      <c r="O822" s="21" t="e">
        <f>VLOOKUP(I822,'MÃ '!$A$2:$E$1048576,5,0)</f>
        <v>#N/A</v>
      </c>
      <c r="P822" s="21" t="str">
        <f t="shared" si="50"/>
        <v>TSG06</v>
      </c>
      <c r="Q822" s="21" t="e">
        <f>DAY(Table014[[#This Row],[NGÀY]])&amp;Table014[[#This Row],[TSG06]]&amp;Table014[[#This Row],[MÃ FAST]]</f>
        <v>#N/A</v>
      </c>
      <c r="R822" s="21" t="e">
        <f>COUNTIF($Q$7:Q822,Q822)&amp;Q822</f>
        <v>#N/A</v>
      </c>
      <c r="S822" s="44">
        <f>IFERROR(VLOOKUP(R822,Table1[[ct2]:[Số lượng]],13,0),0)</f>
        <v>0</v>
      </c>
      <c r="T822" s="45">
        <f>IFERROR(VLOOKUP(R822,Table1[[ct2]:[Giá]],14,0),Table014[[#This Row],[ĐƠN GIÁ]])</f>
        <v>0</v>
      </c>
      <c r="U822" s="45">
        <f t="shared" si="51"/>
        <v>0</v>
      </c>
      <c r="V822" s="32">
        <f t="shared" si="52"/>
        <v>0</v>
      </c>
      <c r="W822" s="45">
        <f>Table014[[#This Row],[THÀNH TIỀN FAST]]-Table014[[#This Row],[THÀNH TIỀN]]</f>
        <v>0</v>
      </c>
      <c r="X822" s="46" t="b">
        <f>Table014[[#This Row],[ĐG FAST]]=Table014[[#This Row],[ĐƠN GIÁ]]</f>
        <v>1</v>
      </c>
      <c r="Y822" s="47" t="b">
        <f>Table014[[#This Row],[THÀNH TIỀN FAST]]=Table014[[#This Row],[THÀNH TIỀN]]</f>
        <v>1</v>
      </c>
      <c r="Z822" s="48"/>
    </row>
    <row r="823" spans="13:26" x14ac:dyDescent="0.2">
      <c r="M823" s="55">
        <f t="shared" si="49"/>
        <v>0</v>
      </c>
      <c r="N823" s="21" t="e">
        <f>VLOOKUP(I823,'MÃ '!$A$2:$E$1048576,4,0)</f>
        <v>#N/A</v>
      </c>
      <c r="O823" s="21" t="e">
        <f>VLOOKUP(I823,'MÃ '!$A$2:$E$1048576,5,0)</f>
        <v>#N/A</v>
      </c>
      <c r="P823" s="21" t="str">
        <f t="shared" si="50"/>
        <v>TSG06</v>
      </c>
      <c r="Q823" s="21" t="e">
        <f>DAY(Table014[[#This Row],[NGÀY]])&amp;Table014[[#This Row],[TSG06]]&amp;Table014[[#This Row],[MÃ FAST]]</f>
        <v>#N/A</v>
      </c>
      <c r="R823" s="21" t="e">
        <f>COUNTIF($Q$7:Q823,Q823)&amp;Q823</f>
        <v>#N/A</v>
      </c>
      <c r="S823" s="44">
        <f>IFERROR(VLOOKUP(R823,Table1[[ct2]:[Số lượng]],13,0),0)</f>
        <v>0</v>
      </c>
      <c r="T823" s="45">
        <f>IFERROR(VLOOKUP(R823,Table1[[ct2]:[Giá]],14,0),Table014[[#This Row],[ĐƠN GIÁ]])</f>
        <v>0</v>
      </c>
      <c r="U823" s="45">
        <f t="shared" si="51"/>
        <v>0</v>
      </c>
      <c r="V823" s="32">
        <f t="shared" si="52"/>
        <v>0</v>
      </c>
      <c r="W823" s="45">
        <f>Table014[[#This Row],[THÀNH TIỀN FAST]]-Table014[[#This Row],[THÀNH TIỀN]]</f>
        <v>0</v>
      </c>
      <c r="X823" s="46" t="b">
        <f>Table014[[#This Row],[ĐG FAST]]=Table014[[#This Row],[ĐƠN GIÁ]]</f>
        <v>1</v>
      </c>
      <c r="Y823" s="47" t="b">
        <f>Table014[[#This Row],[THÀNH TIỀN FAST]]=Table014[[#This Row],[THÀNH TIỀN]]</f>
        <v>1</v>
      </c>
      <c r="Z823" s="48"/>
    </row>
    <row r="824" spans="13:26" x14ac:dyDescent="0.2">
      <c r="M824" s="55">
        <f t="shared" si="49"/>
        <v>0</v>
      </c>
      <c r="N824" s="21" t="e">
        <f>VLOOKUP(I824,'MÃ '!$A$2:$E$1048576,4,0)</f>
        <v>#N/A</v>
      </c>
      <c r="O824" s="21" t="e">
        <f>VLOOKUP(I824,'MÃ '!$A$2:$E$1048576,5,0)</f>
        <v>#N/A</v>
      </c>
      <c r="P824" s="21" t="str">
        <f t="shared" si="50"/>
        <v>TSG06</v>
      </c>
      <c r="Q824" s="21" t="e">
        <f>DAY(Table014[[#This Row],[NGÀY]])&amp;Table014[[#This Row],[TSG06]]&amp;Table014[[#This Row],[MÃ FAST]]</f>
        <v>#N/A</v>
      </c>
      <c r="R824" s="21" t="e">
        <f>COUNTIF($Q$7:Q824,Q824)&amp;Q824</f>
        <v>#N/A</v>
      </c>
      <c r="S824" s="44">
        <f>IFERROR(VLOOKUP(R824,Table1[[ct2]:[Số lượng]],13,0),0)</f>
        <v>0</v>
      </c>
      <c r="T824" s="45">
        <f>IFERROR(VLOOKUP(R824,Table1[[ct2]:[Giá]],14,0),Table014[[#This Row],[ĐƠN GIÁ]])</f>
        <v>0</v>
      </c>
      <c r="U824" s="45">
        <f t="shared" si="51"/>
        <v>0</v>
      </c>
      <c r="V824" s="32">
        <f t="shared" si="52"/>
        <v>0</v>
      </c>
      <c r="W824" s="45">
        <f>Table014[[#This Row],[THÀNH TIỀN FAST]]-Table014[[#This Row],[THÀNH TIỀN]]</f>
        <v>0</v>
      </c>
      <c r="X824" s="46" t="b">
        <f>Table014[[#This Row],[ĐG FAST]]=Table014[[#This Row],[ĐƠN GIÁ]]</f>
        <v>1</v>
      </c>
      <c r="Y824" s="47" t="b">
        <f>Table014[[#This Row],[THÀNH TIỀN FAST]]=Table014[[#This Row],[THÀNH TIỀN]]</f>
        <v>1</v>
      </c>
      <c r="Z824" s="48"/>
    </row>
    <row r="825" spans="13:26" x14ac:dyDescent="0.2">
      <c r="M825" s="55">
        <f t="shared" si="49"/>
        <v>0</v>
      </c>
      <c r="N825" s="21" t="e">
        <f>VLOOKUP(I825,'MÃ '!$A$2:$E$1048576,4,0)</f>
        <v>#N/A</v>
      </c>
      <c r="O825" s="21" t="e">
        <f>VLOOKUP(I825,'MÃ '!$A$2:$E$1048576,5,0)</f>
        <v>#N/A</v>
      </c>
      <c r="P825" s="21" t="str">
        <f t="shared" si="50"/>
        <v>TSG06</v>
      </c>
      <c r="Q825" s="21" t="e">
        <f>DAY(Table014[[#This Row],[NGÀY]])&amp;Table014[[#This Row],[TSG06]]&amp;Table014[[#This Row],[MÃ FAST]]</f>
        <v>#N/A</v>
      </c>
      <c r="R825" s="21" t="e">
        <f>COUNTIF($Q$7:Q825,Q825)&amp;Q825</f>
        <v>#N/A</v>
      </c>
      <c r="S825" s="44">
        <f>IFERROR(VLOOKUP(R825,Table1[[ct2]:[Số lượng]],13,0),0)</f>
        <v>0</v>
      </c>
      <c r="T825" s="45">
        <f>IFERROR(VLOOKUP(R825,Table1[[ct2]:[Giá]],14,0),Table014[[#This Row],[ĐƠN GIÁ]])</f>
        <v>0</v>
      </c>
      <c r="U825" s="45">
        <f t="shared" si="51"/>
        <v>0</v>
      </c>
      <c r="V825" s="32">
        <f t="shared" si="52"/>
        <v>0</v>
      </c>
      <c r="W825" s="45">
        <f>Table014[[#This Row],[THÀNH TIỀN FAST]]-Table014[[#This Row],[THÀNH TIỀN]]</f>
        <v>0</v>
      </c>
      <c r="X825" s="46" t="b">
        <f>Table014[[#This Row],[ĐG FAST]]=Table014[[#This Row],[ĐƠN GIÁ]]</f>
        <v>1</v>
      </c>
      <c r="Y825" s="47" t="b">
        <f>Table014[[#This Row],[THÀNH TIỀN FAST]]=Table014[[#This Row],[THÀNH TIỀN]]</f>
        <v>1</v>
      </c>
      <c r="Z825" s="48"/>
    </row>
    <row r="826" spans="13:26" x14ac:dyDescent="0.2">
      <c r="M826" s="55">
        <f t="shared" si="49"/>
        <v>0</v>
      </c>
      <c r="N826" s="21" t="e">
        <f>VLOOKUP(I826,'MÃ '!$A$2:$E$1048576,4,0)</f>
        <v>#N/A</v>
      </c>
      <c r="O826" s="21" t="e">
        <f>VLOOKUP(I826,'MÃ '!$A$2:$E$1048576,5,0)</f>
        <v>#N/A</v>
      </c>
      <c r="P826" s="21" t="str">
        <f t="shared" si="50"/>
        <v>TSG06</v>
      </c>
      <c r="Q826" s="21" t="e">
        <f>DAY(Table014[[#This Row],[NGÀY]])&amp;Table014[[#This Row],[TSG06]]&amp;Table014[[#This Row],[MÃ FAST]]</f>
        <v>#N/A</v>
      </c>
      <c r="R826" s="21" t="e">
        <f>COUNTIF($Q$7:Q826,Q826)&amp;Q826</f>
        <v>#N/A</v>
      </c>
      <c r="S826" s="44">
        <f>IFERROR(VLOOKUP(R826,Table1[[ct2]:[Số lượng]],13,0),0)</f>
        <v>0</v>
      </c>
      <c r="T826" s="45">
        <f>IFERROR(VLOOKUP(R826,Table1[[ct2]:[Giá]],14,0),Table014[[#This Row],[ĐƠN GIÁ]])</f>
        <v>0</v>
      </c>
      <c r="U826" s="45">
        <f t="shared" si="51"/>
        <v>0</v>
      </c>
      <c r="V826" s="32">
        <f t="shared" si="52"/>
        <v>0</v>
      </c>
      <c r="W826" s="45">
        <f>Table014[[#This Row],[THÀNH TIỀN FAST]]-Table014[[#This Row],[THÀNH TIỀN]]</f>
        <v>0</v>
      </c>
      <c r="X826" s="46" t="b">
        <f>Table014[[#This Row],[ĐG FAST]]=Table014[[#This Row],[ĐƠN GIÁ]]</f>
        <v>1</v>
      </c>
      <c r="Y826" s="47" t="b">
        <f>Table014[[#This Row],[THÀNH TIỀN FAST]]=Table014[[#This Row],[THÀNH TIỀN]]</f>
        <v>1</v>
      </c>
      <c r="Z826" s="48"/>
    </row>
    <row r="827" spans="13:26" x14ac:dyDescent="0.2">
      <c r="M827" s="55">
        <f t="shared" si="49"/>
        <v>0</v>
      </c>
      <c r="N827" s="21" t="e">
        <f>VLOOKUP(I827,'MÃ '!$A$2:$E$1048576,4,0)</f>
        <v>#N/A</v>
      </c>
      <c r="O827" s="21" t="e">
        <f>VLOOKUP(I827,'MÃ '!$A$2:$E$1048576,5,0)</f>
        <v>#N/A</v>
      </c>
      <c r="P827" s="21" t="str">
        <f t="shared" si="50"/>
        <v>TSG06</v>
      </c>
      <c r="Q827" s="21" t="e">
        <f>DAY(Table014[[#This Row],[NGÀY]])&amp;Table014[[#This Row],[TSG06]]&amp;Table014[[#This Row],[MÃ FAST]]</f>
        <v>#N/A</v>
      </c>
      <c r="R827" s="21" t="e">
        <f>COUNTIF($Q$7:Q827,Q827)&amp;Q827</f>
        <v>#N/A</v>
      </c>
      <c r="S827" s="44">
        <f>IFERROR(VLOOKUP(R827,Table1[[ct2]:[Số lượng]],13,0),0)</f>
        <v>0</v>
      </c>
      <c r="T827" s="45">
        <f>IFERROR(VLOOKUP(R827,Table1[[ct2]:[Giá]],14,0),Table014[[#This Row],[ĐƠN GIÁ]])</f>
        <v>0</v>
      </c>
      <c r="U827" s="45">
        <f t="shared" si="51"/>
        <v>0</v>
      </c>
      <c r="V827" s="32">
        <f t="shared" si="52"/>
        <v>0</v>
      </c>
      <c r="W827" s="45">
        <f>Table014[[#This Row],[THÀNH TIỀN FAST]]-Table014[[#This Row],[THÀNH TIỀN]]</f>
        <v>0</v>
      </c>
      <c r="X827" s="46" t="b">
        <f>Table014[[#This Row],[ĐG FAST]]=Table014[[#This Row],[ĐƠN GIÁ]]</f>
        <v>1</v>
      </c>
      <c r="Y827" s="47" t="b">
        <f>Table014[[#This Row],[THÀNH TIỀN FAST]]=Table014[[#This Row],[THÀNH TIỀN]]</f>
        <v>1</v>
      </c>
      <c r="Z827" s="48"/>
    </row>
    <row r="828" spans="13:26" x14ac:dyDescent="0.2">
      <c r="M828" s="55">
        <f t="shared" si="49"/>
        <v>0</v>
      </c>
      <c r="N828" s="21" t="e">
        <f>VLOOKUP(I828,'MÃ '!$A$2:$E$1048576,4,0)</f>
        <v>#N/A</v>
      </c>
      <c r="O828" s="21" t="e">
        <f>VLOOKUP(I828,'MÃ '!$A$2:$E$1048576,5,0)</f>
        <v>#N/A</v>
      </c>
      <c r="P828" s="21" t="str">
        <f t="shared" si="50"/>
        <v>TSG06</v>
      </c>
      <c r="Q828" s="21" t="e">
        <f>DAY(Table014[[#This Row],[NGÀY]])&amp;Table014[[#This Row],[TSG06]]&amp;Table014[[#This Row],[MÃ FAST]]</f>
        <v>#N/A</v>
      </c>
      <c r="R828" s="21" t="e">
        <f>COUNTIF($Q$7:Q828,Q828)&amp;Q828</f>
        <v>#N/A</v>
      </c>
      <c r="S828" s="44">
        <f>IFERROR(VLOOKUP(R828,Table1[[ct2]:[Số lượng]],13,0),0)</f>
        <v>0</v>
      </c>
      <c r="T828" s="45">
        <f>IFERROR(VLOOKUP(R828,Table1[[ct2]:[Giá]],14,0),Table014[[#This Row],[ĐƠN GIÁ]])</f>
        <v>0</v>
      </c>
      <c r="U828" s="45">
        <f t="shared" si="51"/>
        <v>0</v>
      </c>
      <c r="V828" s="32">
        <f t="shared" si="52"/>
        <v>0</v>
      </c>
      <c r="W828" s="45">
        <f>Table014[[#This Row],[THÀNH TIỀN FAST]]-Table014[[#This Row],[THÀNH TIỀN]]</f>
        <v>0</v>
      </c>
      <c r="X828" s="46" t="b">
        <f>Table014[[#This Row],[ĐG FAST]]=Table014[[#This Row],[ĐƠN GIÁ]]</f>
        <v>1</v>
      </c>
      <c r="Y828" s="47" t="b">
        <f>Table014[[#This Row],[THÀNH TIỀN FAST]]=Table014[[#This Row],[THÀNH TIỀN]]</f>
        <v>1</v>
      </c>
      <c r="Z828" s="48"/>
    </row>
    <row r="829" spans="13:26" x14ac:dyDescent="0.2">
      <c r="M829" s="55">
        <f t="shared" si="49"/>
        <v>0</v>
      </c>
      <c r="N829" s="21" t="e">
        <f>VLOOKUP(I829,'MÃ '!$A$2:$E$1048576,4,0)</f>
        <v>#N/A</v>
      </c>
      <c r="O829" s="21" t="e">
        <f>VLOOKUP(I829,'MÃ '!$A$2:$E$1048576,5,0)</f>
        <v>#N/A</v>
      </c>
      <c r="P829" s="21" t="str">
        <f t="shared" si="50"/>
        <v>TSG06</v>
      </c>
      <c r="Q829" s="21" t="e">
        <f>DAY(Table014[[#This Row],[NGÀY]])&amp;Table014[[#This Row],[TSG06]]&amp;Table014[[#This Row],[MÃ FAST]]</f>
        <v>#N/A</v>
      </c>
      <c r="R829" s="21" t="e">
        <f>COUNTIF($Q$7:Q829,Q829)&amp;Q829</f>
        <v>#N/A</v>
      </c>
      <c r="S829" s="44">
        <f>IFERROR(VLOOKUP(R829,Table1[[ct2]:[Số lượng]],13,0),0)</f>
        <v>0</v>
      </c>
      <c r="T829" s="45">
        <f>IFERROR(VLOOKUP(R829,Table1[[ct2]:[Giá]],14,0),Table014[[#This Row],[ĐƠN GIÁ]])</f>
        <v>0</v>
      </c>
      <c r="U829" s="45">
        <f t="shared" si="51"/>
        <v>0</v>
      </c>
      <c r="V829" s="32">
        <f t="shared" si="52"/>
        <v>0</v>
      </c>
      <c r="W829" s="45">
        <f>Table014[[#This Row],[THÀNH TIỀN FAST]]-Table014[[#This Row],[THÀNH TIỀN]]</f>
        <v>0</v>
      </c>
      <c r="X829" s="46" t="b">
        <f>Table014[[#This Row],[ĐG FAST]]=Table014[[#This Row],[ĐƠN GIÁ]]</f>
        <v>1</v>
      </c>
      <c r="Y829" s="47" t="b">
        <f>Table014[[#This Row],[THÀNH TIỀN FAST]]=Table014[[#This Row],[THÀNH TIỀN]]</f>
        <v>1</v>
      </c>
      <c r="Z829" s="48"/>
    </row>
    <row r="830" spans="13:26" x14ac:dyDescent="0.2">
      <c r="M830" s="55">
        <f t="shared" si="49"/>
        <v>0</v>
      </c>
      <c r="N830" s="21" t="e">
        <f>VLOOKUP(I830,'MÃ '!$A$2:$E$1048576,4,0)</f>
        <v>#N/A</v>
      </c>
      <c r="O830" s="21" t="e">
        <f>VLOOKUP(I830,'MÃ '!$A$2:$E$1048576,5,0)</f>
        <v>#N/A</v>
      </c>
      <c r="P830" s="21" t="str">
        <f t="shared" si="50"/>
        <v>TSG06</v>
      </c>
      <c r="Q830" s="21" t="e">
        <f>DAY(Table014[[#This Row],[NGÀY]])&amp;Table014[[#This Row],[TSG06]]&amp;Table014[[#This Row],[MÃ FAST]]</f>
        <v>#N/A</v>
      </c>
      <c r="R830" s="21" t="e">
        <f>COUNTIF($Q$7:Q830,Q830)&amp;Q830</f>
        <v>#N/A</v>
      </c>
      <c r="S830" s="44">
        <f>IFERROR(VLOOKUP(R830,Table1[[ct2]:[Số lượng]],13,0),0)</f>
        <v>0</v>
      </c>
      <c r="T830" s="45">
        <f>IFERROR(VLOOKUP(R830,Table1[[ct2]:[Giá]],14,0),Table014[[#This Row],[ĐƠN GIÁ]])</f>
        <v>0</v>
      </c>
      <c r="U830" s="45">
        <f t="shared" si="51"/>
        <v>0</v>
      </c>
      <c r="V830" s="32">
        <f t="shared" si="52"/>
        <v>0</v>
      </c>
      <c r="W830" s="45">
        <f>Table014[[#This Row],[THÀNH TIỀN FAST]]-Table014[[#This Row],[THÀNH TIỀN]]</f>
        <v>0</v>
      </c>
      <c r="X830" s="46" t="b">
        <f>Table014[[#This Row],[ĐG FAST]]=Table014[[#This Row],[ĐƠN GIÁ]]</f>
        <v>1</v>
      </c>
      <c r="Y830" s="47" t="b">
        <f>Table014[[#This Row],[THÀNH TIỀN FAST]]=Table014[[#This Row],[THÀNH TIỀN]]</f>
        <v>1</v>
      </c>
      <c r="Z830" s="48"/>
    </row>
    <row r="831" spans="13:26" x14ac:dyDescent="0.2">
      <c r="M831" s="55">
        <f t="shared" si="49"/>
        <v>0</v>
      </c>
      <c r="N831" s="21" t="e">
        <f>VLOOKUP(I831,'MÃ '!$A$2:$E$1048576,4,0)</f>
        <v>#N/A</v>
      </c>
      <c r="O831" s="21" t="e">
        <f>VLOOKUP(I831,'MÃ '!$A$2:$E$1048576,5,0)</f>
        <v>#N/A</v>
      </c>
      <c r="P831" s="21" t="str">
        <f t="shared" si="50"/>
        <v>TSG06</v>
      </c>
      <c r="Q831" s="21" t="e">
        <f>DAY(Table014[[#This Row],[NGÀY]])&amp;Table014[[#This Row],[TSG06]]&amp;Table014[[#This Row],[MÃ FAST]]</f>
        <v>#N/A</v>
      </c>
      <c r="R831" s="21" t="e">
        <f>COUNTIF($Q$7:Q831,Q831)&amp;Q831</f>
        <v>#N/A</v>
      </c>
      <c r="S831" s="44">
        <f>IFERROR(VLOOKUP(R831,Table1[[ct2]:[Số lượng]],13,0),0)</f>
        <v>0</v>
      </c>
      <c r="T831" s="45">
        <f>IFERROR(VLOOKUP(R831,Table1[[ct2]:[Giá]],14,0),Table014[[#This Row],[ĐƠN GIÁ]])</f>
        <v>0</v>
      </c>
      <c r="U831" s="45">
        <f t="shared" si="51"/>
        <v>0</v>
      </c>
      <c r="V831" s="32">
        <f t="shared" si="52"/>
        <v>0</v>
      </c>
      <c r="W831" s="45">
        <f>Table014[[#This Row],[THÀNH TIỀN FAST]]-Table014[[#This Row],[THÀNH TIỀN]]</f>
        <v>0</v>
      </c>
      <c r="X831" s="46" t="b">
        <f>Table014[[#This Row],[ĐG FAST]]=Table014[[#This Row],[ĐƠN GIÁ]]</f>
        <v>1</v>
      </c>
      <c r="Y831" s="47" t="b">
        <f>Table014[[#This Row],[THÀNH TIỀN FAST]]=Table014[[#This Row],[THÀNH TIỀN]]</f>
        <v>1</v>
      </c>
      <c r="Z831" s="48"/>
    </row>
    <row r="832" spans="13:26" x14ac:dyDescent="0.2">
      <c r="M832" s="55">
        <f t="shared" si="49"/>
        <v>0</v>
      </c>
      <c r="N832" s="21" t="e">
        <f>VLOOKUP(I832,'MÃ '!$A$2:$E$1048576,4,0)</f>
        <v>#N/A</v>
      </c>
      <c r="O832" s="21" t="e">
        <f>VLOOKUP(I832,'MÃ '!$A$2:$E$1048576,5,0)</f>
        <v>#N/A</v>
      </c>
      <c r="P832" s="21" t="str">
        <f t="shared" si="50"/>
        <v>TSG06</v>
      </c>
      <c r="Q832" s="21" t="e">
        <f>DAY(Table014[[#This Row],[NGÀY]])&amp;Table014[[#This Row],[TSG06]]&amp;Table014[[#This Row],[MÃ FAST]]</f>
        <v>#N/A</v>
      </c>
      <c r="R832" s="21" t="e">
        <f>COUNTIF($Q$7:Q832,Q832)&amp;Q832</f>
        <v>#N/A</v>
      </c>
      <c r="S832" s="44">
        <f>IFERROR(VLOOKUP(R832,Table1[[ct2]:[Số lượng]],13,0),0)</f>
        <v>0</v>
      </c>
      <c r="T832" s="45">
        <f>IFERROR(VLOOKUP(R832,Table1[[ct2]:[Giá]],14,0),Table014[[#This Row],[ĐƠN GIÁ]])</f>
        <v>0</v>
      </c>
      <c r="U832" s="45">
        <f t="shared" si="51"/>
        <v>0</v>
      </c>
      <c r="V832" s="32">
        <f t="shared" si="52"/>
        <v>0</v>
      </c>
      <c r="W832" s="45">
        <f>Table014[[#This Row],[THÀNH TIỀN FAST]]-Table014[[#This Row],[THÀNH TIỀN]]</f>
        <v>0</v>
      </c>
      <c r="X832" s="46" t="b">
        <f>Table014[[#This Row],[ĐG FAST]]=Table014[[#This Row],[ĐƠN GIÁ]]</f>
        <v>1</v>
      </c>
      <c r="Y832" s="47" t="b">
        <f>Table014[[#This Row],[THÀNH TIỀN FAST]]=Table014[[#This Row],[THÀNH TIỀN]]</f>
        <v>1</v>
      </c>
      <c r="Z832" s="48"/>
    </row>
    <row r="833" spans="13:26" x14ac:dyDescent="0.2">
      <c r="M833" s="55">
        <f t="shared" si="49"/>
        <v>0</v>
      </c>
      <c r="N833" s="21" t="e">
        <f>VLOOKUP(I833,'MÃ '!$A$2:$E$1048576,4,0)</f>
        <v>#N/A</v>
      </c>
      <c r="O833" s="21" t="e">
        <f>VLOOKUP(I833,'MÃ '!$A$2:$E$1048576,5,0)</f>
        <v>#N/A</v>
      </c>
      <c r="P833" s="21" t="str">
        <f t="shared" si="50"/>
        <v>TSG06</v>
      </c>
      <c r="Q833" s="21" t="e">
        <f>DAY(Table014[[#This Row],[NGÀY]])&amp;Table014[[#This Row],[TSG06]]&amp;Table014[[#This Row],[MÃ FAST]]</f>
        <v>#N/A</v>
      </c>
      <c r="R833" s="21" t="e">
        <f>COUNTIF($Q$7:Q833,Q833)&amp;Q833</f>
        <v>#N/A</v>
      </c>
      <c r="S833" s="44">
        <f>IFERROR(VLOOKUP(R833,Table1[[ct2]:[Số lượng]],13,0),0)</f>
        <v>0</v>
      </c>
      <c r="T833" s="45">
        <f>IFERROR(VLOOKUP(R833,Table1[[ct2]:[Giá]],14,0),Table014[[#This Row],[ĐƠN GIÁ]])</f>
        <v>0</v>
      </c>
      <c r="U833" s="45">
        <f t="shared" si="51"/>
        <v>0</v>
      </c>
      <c r="V833" s="32">
        <f t="shared" si="52"/>
        <v>0</v>
      </c>
      <c r="W833" s="45">
        <f>Table014[[#This Row],[THÀNH TIỀN FAST]]-Table014[[#This Row],[THÀNH TIỀN]]</f>
        <v>0</v>
      </c>
      <c r="X833" s="46" t="b">
        <f>Table014[[#This Row],[ĐG FAST]]=Table014[[#This Row],[ĐƠN GIÁ]]</f>
        <v>1</v>
      </c>
      <c r="Y833" s="47" t="b">
        <f>Table014[[#This Row],[THÀNH TIỀN FAST]]=Table014[[#This Row],[THÀNH TIỀN]]</f>
        <v>1</v>
      </c>
      <c r="Z833" s="48"/>
    </row>
    <row r="834" spans="13:26" x14ac:dyDescent="0.2">
      <c r="M834" s="55">
        <f t="shared" si="49"/>
        <v>0</v>
      </c>
      <c r="N834" s="21" t="e">
        <f>VLOOKUP(I834,'MÃ '!$A$2:$E$1048576,4,0)</f>
        <v>#N/A</v>
      </c>
      <c r="O834" s="21" t="e">
        <f>VLOOKUP(I834,'MÃ '!$A$2:$E$1048576,5,0)</f>
        <v>#N/A</v>
      </c>
      <c r="P834" s="21" t="str">
        <f t="shared" si="50"/>
        <v>TSG06</v>
      </c>
      <c r="Q834" s="21" t="e">
        <f>DAY(Table014[[#This Row],[NGÀY]])&amp;Table014[[#This Row],[TSG06]]&amp;Table014[[#This Row],[MÃ FAST]]</f>
        <v>#N/A</v>
      </c>
      <c r="R834" s="21" t="e">
        <f>COUNTIF($Q$7:Q834,Q834)&amp;Q834</f>
        <v>#N/A</v>
      </c>
      <c r="S834" s="44">
        <f>IFERROR(VLOOKUP(R834,Table1[[ct2]:[Số lượng]],13,0),0)</f>
        <v>0</v>
      </c>
      <c r="T834" s="45">
        <f>IFERROR(VLOOKUP(R834,Table1[[ct2]:[Giá]],14,0),Table014[[#This Row],[ĐƠN GIÁ]])</f>
        <v>0</v>
      </c>
      <c r="U834" s="45">
        <f t="shared" si="51"/>
        <v>0</v>
      </c>
      <c r="V834" s="32">
        <f t="shared" si="52"/>
        <v>0</v>
      </c>
      <c r="W834" s="45">
        <f>Table014[[#This Row],[THÀNH TIỀN FAST]]-Table014[[#This Row],[THÀNH TIỀN]]</f>
        <v>0</v>
      </c>
      <c r="X834" s="46" t="b">
        <f>Table014[[#This Row],[ĐG FAST]]=Table014[[#This Row],[ĐƠN GIÁ]]</f>
        <v>1</v>
      </c>
      <c r="Y834" s="47" t="b">
        <f>Table014[[#This Row],[THÀNH TIỀN FAST]]=Table014[[#This Row],[THÀNH TIỀN]]</f>
        <v>1</v>
      </c>
      <c r="Z834" s="48"/>
    </row>
    <row r="835" spans="13:26" x14ac:dyDescent="0.2">
      <c r="M835" s="55">
        <f t="shared" si="49"/>
        <v>0</v>
      </c>
      <c r="N835" s="21" t="e">
        <f>VLOOKUP(I835,'MÃ '!$A$2:$E$1048576,4,0)</f>
        <v>#N/A</v>
      </c>
      <c r="O835" s="21" t="e">
        <f>VLOOKUP(I835,'MÃ '!$A$2:$E$1048576,5,0)</f>
        <v>#N/A</v>
      </c>
      <c r="P835" s="21" t="str">
        <f t="shared" si="50"/>
        <v>TSG06</v>
      </c>
      <c r="Q835" s="21" t="e">
        <f>DAY(Table014[[#This Row],[NGÀY]])&amp;Table014[[#This Row],[TSG06]]&amp;Table014[[#This Row],[MÃ FAST]]</f>
        <v>#N/A</v>
      </c>
      <c r="R835" s="21" t="e">
        <f>COUNTIF($Q$7:Q835,Q835)&amp;Q835</f>
        <v>#N/A</v>
      </c>
      <c r="S835" s="44">
        <f>IFERROR(VLOOKUP(R835,Table1[[ct2]:[Số lượng]],13,0),0)</f>
        <v>0</v>
      </c>
      <c r="T835" s="45">
        <f>IFERROR(VLOOKUP(R835,Table1[[ct2]:[Giá]],14,0),Table014[[#This Row],[ĐƠN GIÁ]])</f>
        <v>0</v>
      </c>
      <c r="U835" s="45">
        <f t="shared" si="51"/>
        <v>0</v>
      </c>
      <c r="V835" s="32">
        <f t="shared" si="52"/>
        <v>0</v>
      </c>
      <c r="W835" s="45">
        <f>Table014[[#This Row],[THÀNH TIỀN FAST]]-Table014[[#This Row],[THÀNH TIỀN]]</f>
        <v>0</v>
      </c>
      <c r="X835" s="46" t="b">
        <f>Table014[[#This Row],[ĐG FAST]]=Table014[[#This Row],[ĐƠN GIÁ]]</f>
        <v>1</v>
      </c>
      <c r="Y835" s="47" t="b">
        <f>Table014[[#This Row],[THÀNH TIỀN FAST]]=Table014[[#This Row],[THÀNH TIỀN]]</f>
        <v>1</v>
      </c>
      <c r="Z835" s="48"/>
    </row>
    <row r="836" spans="13:26" x14ac:dyDescent="0.2">
      <c r="M836" s="55">
        <f t="shared" si="49"/>
        <v>0</v>
      </c>
      <c r="N836" s="21" t="e">
        <f>VLOOKUP(I836,'MÃ '!$A$2:$E$1048576,4,0)</f>
        <v>#N/A</v>
      </c>
      <c r="O836" s="21" t="e">
        <f>VLOOKUP(I836,'MÃ '!$A$2:$E$1048576,5,0)</f>
        <v>#N/A</v>
      </c>
      <c r="P836" s="21" t="str">
        <f t="shared" si="50"/>
        <v>TSG06</v>
      </c>
      <c r="Q836" s="21" t="e">
        <f>DAY(Table014[[#This Row],[NGÀY]])&amp;Table014[[#This Row],[TSG06]]&amp;Table014[[#This Row],[MÃ FAST]]</f>
        <v>#N/A</v>
      </c>
      <c r="R836" s="21" t="e">
        <f>COUNTIF($Q$7:Q836,Q836)&amp;Q836</f>
        <v>#N/A</v>
      </c>
      <c r="S836" s="44">
        <f>IFERROR(VLOOKUP(R836,Table1[[ct2]:[Số lượng]],13,0),0)</f>
        <v>0</v>
      </c>
      <c r="T836" s="45">
        <f>IFERROR(VLOOKUP(R836,Table1[[ct2]:[Giá]],14,0),Table014[[#This Row],[ĐƠN GIÁ]])</f>
        <v>0</v>
      </c>
      <c r="U836" s="45">
        <f t="shared" si="51"/>
        <v>0</v>
      </c>
      <c r="V836" s="32">
        <f t="shared" si="52"/>
        <v>0</v>
      </c>
      <c r="W836" s="45">
        <f>Table014[[#This Row],[THÀNH TIỀN FAST]]-Table014[[#This Row],[THÀNH TIỀN]]</f>
        <v>0</v>
      </c>
      <c r="X836" s="46" t="b">
        <f>Table014[[#This Row],[ĐG FAST]]=Table014[[#This Row],[ĐƠN GIÁ]]</f>
        <v>1</v>
      </c>
      <c r="Y836" s="47" t="b">
        <f>Table014[[#This Row],[THÀNH TIỀN FAST]]=Table014[[#This Row],[THÀNH TIỀN]]</f>
        <v>1</v>
      </c>
      <c r="Z836" s="48"/>
    </row>
    <row r="837" spans="13:26" x14ac:dyDescent="0.2">
      <c r="M837" s="55">
        <f t="shared" si="49"/>
        <v>0</v>
      </c>
      <c r="N837" s="21" t="e">
        <f>VLOOKUP(I837,'MÃ '!$A$2:$E$1048576,4,0)</f>
        <v>#N/A</v>
      </c>
      <c r="O837" s="21" t="e">
        <f>VLOOKUP(I837,'MÃ '!$A$2:$E$1048576,5,0)</f>
        <v>#N/A</v>
      </c>
      <c r="P837" s="21" t="str">
        <f t="shared" si="50"/>
        <v>TSG06</v>
      </c>
      <c r="Q837" s="21" t="e">
        <f>DAY(Table014[[#This Row],[NGÀY]])&amp;Table014[[#This Row],[TSG06]]&amp;Table014[[#This Row],[MÃ FAST]]</f>
        <v>#N/A</v>
      </c>
      <c r="R837" s="21" t="e">
        <f>COUNTIF($Q$7:Q837,Q837)&amp;Q837</f>
        <v>#N/A</v>
      </c>
      <c r="S837" s="44">
        <f>IFERROR(VLOOKUP(R837,Table1[[ct2]:[Số lượng]],13,0),0)</f>
        <v>0</v>
      </c>
      <c r="T837" s="45">
        <f>IFERROR(VLOOKUP(R837,Table1[[ct2]:[Giá]],14,0),Table014[[#This Row],[ĐƠN GIÁ]])</f>
        <v>0</v>
      </c>
      <c r="U837" s="45">
        <f t="shared" si="51"/>
        <v>0</v>
      </c>
      <c r="V837" s="32">
        <f t="shared" si="52"/>
        <v>0</v>
      </c>
      <c r="W837" s="45">
        <f>Table014[[#This Row],[THÀNH TIỀN FAST]]-Table014[[#This Row],[THÀNH TIỀN]]</f>
        <v>0</v>
      </c>
      <c r="X837" s="46" t="b">
        <f>Table014[[#This Row],[ĐG FAST]]=Table014[[#This Row],[ĐƠN GIÁ]]</f>
        <v>1</v>
      </c>
      <c r="Y837" s="47" t="b">
        <f>Table014[[#This Row],[THÀNH TIỀN FAST]]=Table014[[#This Row],[THÀNH TIỀN]]</f>
        <v>1</v>
      </c>
      <c r="Z837" s="48"/>
    </row>
    <row r="838" spans="13:26" x14ac:dyDescent="0.2">
      <c r="M838" s="55">
        <f t="shared" si="49"/>
        <v>0</v>
      </c>
      <c r="N838" s="21" t="e">
        <f>VLOOKUP(I838,'MÃ '!$A$2:$E$1048576,4,0)</f>
        <v>#N/A</v>
      </c>
      <c r="O838" s="21" t="e">
        <f>VLOOKUP(I838,'MÃ '!$A$2:$E$1048576,5,0)</f>
        <v>#N/A</v>
      </c>
      <c r="P838" s="21" t="str">
        <f t="shared" si="50"/>
        <v>TSG06</v>
      </c>
      <c r="Q838" s="21" t="e">
        <f>DAY(Table014[[#This Row],[NGÀY]])&amp;Table014[[#This Row],[TSG06]]&amp;Table014[[#This Row],[MÃ FAST]]</f>
        <v>#N/A</v>
      </c>
      <c r="R838" s="21" t="e">
        <f>COUNTIF($Q$7:Q838,Q838)&amp;Q838</f>
        <v>#N/A</v>
      </c>
      <c r="S838" s="44">
        <f>IFERROR(VLOOKUP(R838,Table1[[ct2]:[Số lượng]],13,0),0)</f>
        <v>0</v>
      </c>
      <c r="T838" s="45">
        <f>IFERROR(VLOOKUP(R838,Table1[[ct2]:[Giá]],14,0),Table014[[#This Row],[ĐƠN GIÁ]])</f>
        <v>0</v>
      </c>
      <c r="U838" s="45">
        <f t="shared" si="51"/>
        <v>0</v>
      </c>
      <c r="V838" s="32">
        <f t="shared" si="52"/>
        <v>0</v>
      </c>
      <c r="W838" s="45">
        <f>Table014[[#This Row],[THÀNH TIỀN FAST]]-Table014[[#This Row],[THÀNH TIỀN]]</f>
        <v>0</v>
      </c>
      <c r="X838" s="46" t="b">
        <f>Table014[[#This Row],[ĐG FAST]]=Table014[[#This Row],[ĐƠN GIÁ]]</f>
        <v>1</v>
      </c>
      <c r="Y838" s="47" t="b">
        <f>Table014[[#This Row],[THÀNH TIỀN FAST]]=Table014[[#This Row],[THÀNH TIỀN]]</f>
        <v>1</v>
      </c>
      <c r="Z838" s="48"/>
    </row>
    <row r="839" spans="13:26" x14ac:dyDescent="0.2">
      <c r="M839" s="55">
        <f t="shared" si="49"/>
        <v>0</v>
      </c>
      <c r="N839" s="21" t="e">
        <f>VLOOKUP(I839,'MÃ '!$A$2:$E$1048576,4,0)</f>
        <v>#N/A</v>
      </c>
      <c r="O839" s="21" t="e">
        <f>VLOOKUP(I839,'MÃ '!$A$2:$E$1048576,5,0)</f>
        <v>#N/A</v>
      </c>
      <c r="P839" s="21" t="str">
        <f t="shared" si="50"/>
        <v>TSG06</v>
      </c>
      <c r="Q839" s="21" t="e">
        <f>DAY(Table014[[#This Row],[NGÀY]])&amp;Table014[[#This Row],[TSG06]]&amp;Table014[[#This Row],[MÃ FAST]]</f>
        <v>#N/A</v>
      </c>
      <c r="R839" s="21" t="e">
        <f>COUNTIF($Q$7:Q839,Q839)&amp;Q839</f>
        <v>#N/A</v>
      </c>
      <c r="S839" s="44">
        <f>IFERROR(VLOOKUP(R839,Table1[[ct2]:[Số lượng]],13,0),0)</f>
        <v>0</v>
      </c>
      <c r="T839" s="45">
        <f>IFERROR(VLOOKUP(R839,Table1[[ct2]:[Giá]],14,0),Table014[[#This Row],[ĐƠN GIÁ]])</f>
        <v>0</v>
      </c>
      <c r="U839" s="45">
        <f t="shared" si="51"/>
        <v>0</v>
      </c>
      <c r="V839" s="32">
        <f t="shared" si="52"/>
        <v>0</v>
      </c>
      <c r="W839" s="45">
        <f>Table014[[#This Row],[THÀNH TIỀN FAST]]-Table014[[#This Row],[THÀNH TIỀN]]</f>
        <v>0</v>
      </c>
      <c r="X839" s="46" t="b">
        <f>Table014[[#This Row],[ĐG FAST]]=Table014[[#This Row],[ĐƠN GIÁ]]</f>
        <v>1</v>
      </c>
      <c r="Y839" s="47" t="b">
        <f>Table014[[#This Row],[THÀNH TIỀN FAST]]=Table014[[#This Row],[THÀNH TIỀN]]</f>
        <v>1</v>
      </c>
      <c r="Z839" s="48"/>
    </row>
    <row r="840" spans="13:26" x14ac:dyDescent="0.2">
      <c r="M840" s="55">
        <f t="shared" ref="M840:M903" si="53">K840*L840</f>
        <v>0</v>
      </c>
      <c r="N840" s="21" t="e">
        <f>VLOOKUP(I840,'MÃ '!$A$2:$E$1048576,4,0)</f>
        <v>#N/A</v>
      </c>
      <c r="O840" s="21" t="e">
        <f>VLOOKUP(I840,'MÃ '!$A$2:$E$1048576,5,0)</f>
        <v>#N/A</v>
      </c>
      <c r="P840" s="21" t="str">
        <f t="shared" ref="P840:P903" si="54">$P$6</f>
        <v>TSG06</v>
      </c>
      <c r="Q840" s="21" t="e">
        <f>DAY(Table014[[#This Row],[NGÀY]])&amp;Table014[[#This Row],[TSG06]]&amp;Table014[[#This Row],[MÃ FAST]]</f>
        <v>#N/A</v>
      </c>
      <c r="R840" s="21" t="e">
        <f>COUNTIF($Q$7:Q840,Q840)&amp;Q840</f>
        <v>#N/A</v>
      </c>
      <c r="S840" s="44">
        <f>IFERROR(VLOOKUP(R840,Table1[[ct2]:[Số lượng]],13,0),0)</f>
        <v>0</v>
      </c>
      <c r="T840" s="45">
        <f>IFERROR(VLOOKUP(R840,Table1[[ct2]:[Giá]],14,0),Table014[[#This Row],[ĐƠN GIÁ]])</f>
        <v>0</v>
      </c>
      <c r="U840" s="45">
        <f t="shared" ref="U840:U903" si="55">IFERROR((T840*S840),"0")</f>
        <v>0</v>
      </c>
      <c r="V840" s="32">
        <f t="shared" ref="V840:V903" si="56">S840-K840</f>
        <v>0</v>
      </c>
      <c r="W840" s="45">
        <f>Table014[[#This Row],[THÀNH TIỀN FAST]]-Table014[[#This Row],[THÀNH TIỀN]]</f>
        <v>0</v>
      </c>
      <c r="X840" s="46" t="b">
        <f>Table014[[#This Row],[ĐG FAST]]=Table014[[#This Row],[ĐƠN GIÁ]]</f>
        <v>1</v>
      </c>
      <c r="Y840" s="47" t="b">
        <f>Table014[[#This Row],[THÀNH TIỀN FAST]]=Table014[[#This Row],[THÀNH TIỀN]]</f>
        <v>1</v>
      </c>
      <c r="Z840" s="48"/>
    </row>
    <row r="841" spans="13:26" x14ac:dyDescent="0.2">
      <c r="M841" s="55">
        <f t="shared" si="53"/>
        <v>0</v>
      </c>
      <c r="N841" s="21" t="e">
        <f>VLOOKUP(I841,'MÃ '!$A$2:$E$1048576,4,0)</f>
        <v>#N/A</v>
      </c>
      <c r="O841" s="21" t="e">
        <f>VLOOKUP(I841,'MÃ '!$A$2:$E$1048576,5,0)</f>
        <v>#N/A</v>
      </c>
      <c r="P841" s="21" t="str">
        <f t="shared" si="54"/>
        <v>TSG06</v>
      </c>
      <c r="Q841" s="21" t="e">
        <f>DAY(Table014[[#This Row],[NGÀY]])&amp;Table014[[#This Row],[TSG06]]&amp;Table014[[#This Row],[MÃ FAST]]</f>
        <v>#N/A</v>
      </c>
      <c r="R841" s="21" t="e">
        <f>COUNTIF($Q$7:Q841,Q841)&amp;Q841</f>
        <v>#N/A</v>
      </c>
      <c r="S841" s="44">
        <f>IFERROR(VLOOKUP(R841,Table1[[ct2]:[Số lượng]],13,0),0)</f>
        <v>0</v>
      </c>
      <c r="T841" s="45">
        <f>IFERROR(VLOOKUP(R841,Table1[[ct2]:[Giá]],14,0),Table014[[#This Row],[ĐƠN GIÁ]])</f>
        <v>0</v>
      </c>
      <c r="U841" s="45">
        <f t="shared" si="55"/>
        <v>0</v>
      </c>
      <c r="V841" s="32">
        <f t="shared" si="56"/>
        <v>0</v>
      </c>
      <c r="W841" s="45">
        <f>Table014[[#This Row],[THÀNH TIỀN FAST]]-Table014[[#This Row],[THÀNH TIỀN]]</f>
        <v>0</v>
      </c>
      <c r="X841" s="46" t="b">
        <f>Table014[[#This Row],[ĐG FAST]]=Table014[[#This Row],[ĐƠN GIÁ]]</f>
        <v>1</v>
      </c>
      <c r="Y841" s="47" t="b">
        <f>Table014[[#This Row],[THÀNH TIỀN FAST]]=Table014[[#This Row],[THÀNH TIỀN]]</f>
        <v>1</v>
      </c>
      <c r="Z841" s="48"/>
    </row>
    <row r="842" spans="13:26" x14ac:dyDescent="0.2">
      <c r="M842" s="55">
        <f t="shared" si="53"/>
        <v>0</v>
      </c>
      <c r="N842" s="21" t="e">
        <f>VLOOKUP(I842,'MÃ '!$A$2:$E$1048576,4,0)</f>
        <v>#N/A</v>
      </c>
      <c r="O842" s="21" t="e">
        <f>VLOOKUP(I842,'MÃ '!$A$2:$E$1048576,5,0)</f>
        <v>#N/A</v>
      </c>
      <c r="P842" s="21" t="str">
        <f t="shared" si="54"/>
        <v>TSG06</v>
      </c>
      <c r="Q842" s="21" t="e">
        <f>DAY(Table014[[#This Row],[NGÀY]])&amp;Table014[[#This Row],[TSG06]]&amp;Table014[[#This Row],[MÃ FAST]]</f>
        <v>#N/A</v>
      </c>
      <c r="R842" s="21" t="e">
        <f>COUNTIF($Q$7:Q842,Q842)&amp;Q842</f>
        <v>#N/A</v>
      </c>
      <c r="S842" s="44">
        <f>IFERROR(VLOOKUP(R842,Table1[[ct2]:[Số lượng]],13,0),0)</f>
        <v>0</v>
      </c>
      <c r="T842" s="45">
        <f>IFERROR(VLOOKUP(R842,Table1[[ct2]:[Giá]],14,0),Table014[[#This Row],[ĐƠN GIÁ]])</f>
        <v>0</v>
      </c>
      <c r="U842" s="45">
        <f t="shared" si="55"/>
        <v>0</v>
      </c>
      <c r="V842" s="32">
        <f t="shared" si="56"/>
        <v>0</v>
      </c>
      <c r="W842" s="45">
        <f>Table014[[#This Row],[THÀNH TIỀN FAST]]-Table014[[#This Row],[THÀNH TIỀN]]</f>
        <v>0</v>
      </c>
      <c r="X842" s="46" t="b">
        <f>Table014[[#This Row],[ĐG FAST]]=Table014[[#This Row],[ĐƠN GIÁ]]</f>
        <v>1</v>
      </c>
      <c r="Y842" s="47" t="b">
        <f>Table014[[#This Row],[THÀNH TIỀN FAST]]=Table014[[#This Row],[THÀNH TIỀN]]</f>
        <v>1</v>
      </c>
      <c r="Z842" s="48"/>
    </row>
    <row r="843" spans="13:26" x14ac:dyDescent="0.2">
      <c r="M843" s="55">
        <f t="shared" si="53"/>
        <v>0</v>
      </c>
      <c r="N843" s="21" t="e">
        <f>VLOOKUP(I843,'MÃ '!$A$2:$E$1048576,4,0)</f>
        <v>#N/A</v>
      </c>
      <c r="O843" s="21" t="e">
        <f>VLOOKUP(I843,'MÃ '!$A$2:$E$1048576,5,0)</f>
        <v>#N/A</v>
      </c>
      <c r="P843" s="21" t="str">
        <f t="shared" si="54"/>
        <v>TSG06</v>
      </c>
      <c r="Q843" s="21" t="e">
        <f>DAY(Table014[[#This Row],[NGÀY]])&amp;Table014[[#This Row],[TSG06]]&amp;Table014[[#This Row],[MÃ FAST]]</f>
        <v>#N/A</v>
      </c>
      <c r="R843" s="21" t="e">
        <f>COUNTIF($Q$7:Q843,Q843)&amp;Q843</f>
        <v>#N/A</v>
      </c>
      <c r="S843" s="44">
        <f>IFERROR(VLOOKUP(R843,Table1[[ct2]:[Số lượng]],13,0),0)</f>
        <v>0</v>
      </c>
      <c r="T843" s="45">
        <f>IFERROR(VLOOKUP(R843,Table1[[ct2]:[Giá]],14,0),Table014[[#This Row],[ĐƠN GIÁ]])</f>
        <v>0</v>
      </c>
      <c r="U843" s="45">
        <f t="shared" si="55"/>
        <v>0</v>
      </c>
      <c r="V843" s="32">
        <f t="shared" si="56"/>
        <v>0</v>
      </c>
      <c r="W843" s="45">
        <f>Table014[[#This Row],[THÀNH TIỀN FAST]]-Table014[[#This Row],[THÀNH TIỀN]]</f>
        <v>0</v>
      </c>
      <c r="X843" s="46" t="b">
        <f>Table014[[#This Row],[ĐG FAST]]=Table014[[#This Row],[ĐƠN GIÁ]]</f>
        <v>1</v>
      </c>
      <c r="Y843" s="47" t="b">
        <f>Table014[[#This Row],[THÀNH TIỀN FAST]]=Table014[[#This Row],[THÀNH TIỀN]]</f>
        <v>1</v>
      </c>
      <c r="Z843" s="48"/>
    </row>
    <row r="844" spans="13:26" x14ac:dyDescent="0.2">
      <c r="M844" s="55">
        <f t="shared" si="53"/>
        <v>0</v>
      </c>
      <c r="N844" s="21" t="e">
        <f>VLOOKUP(I844,'MÃ '!$A$2:$E$1048576,4,0)</f>
        <v>#N/A</v>
      </c>
      <c r="O844" s="21" t="e">
        <f>VLOOKUP(I844,'MÃ '!$A$2:$E$1048576,5,0)</f>
        <v>#N/A</v>
      </c>
      <c r="P844" s="21" t="str">
        <f t="shared" si="54"/>
        <v>TSG06</v>
      </c>
      <c r="Q844" s="21" t="e">
        <f>DAY(Table014[[#This Row],[NGÀY]])&amp;Table014[[#This Row],[TSG06]]&amp;Table014[[#This Row],[MÃ FAST]]</f>
        <v>#N/A</v>
      </c>
      <c r="R844" s="21" t="e">
        <f>COUNTIF($Q$7:Q844,Q844)&amp;Q844</f>
        <v>#N/A</v>
      </c>
      <c r="S844" s="44">
        <f>IFERROR(VLOOKUP(R844,Table1[[ct2]:[Số lượng]],13,0),0)</f>
        <v>0</v>
      </c>
      <c r="T844" s="45">
        <f>IFERROR(VLOOKUP(R844,Table1[[ct2]:[Giá]],14,0),Table014[[#This Row],[ĐƠN GIÁ]])</f>
        <v>0</v>
      </c>
      <c r="U844" s="45">
        <f t="shared" si="55"/>
        <v>0</v>
      </c>
      <c r="V844" s="32">
        <f t="shared" si="56"/>
        <v>0</v>
      </c>
      <c r="W844" s="45">
        <f>Table014[[#This Row],[THÀNH TIỀN FAST]]-Table014[[#This Row],[THÀNH TIỀN]]</f>
        <v>0</v>
      </c>
      <c r="X844" s="46" t="b">
        <f>Table014[[#This Row],[ĐG FAST]]=Table014[[#This Row],[ĐƠN GIÁ]]</f>
        <v>1</v>
      </c>
      <c r="Y844" s="47" t="b">
        <f>Table014[[#This Row],[THÀNH TIỀN FAST]]=Table014[[#This Row],[THÀNH TIỀN]]</f>
        <v>1</v>
      </c>
      <c r="Z844" s="48"/>
    </row>
    <row r="845" spans="13:26" x14ac:dyDescent="0.2">
      <c r="M845" s="55">
        <f t="shared" si="53"/>
        <v>0</v>
      </c>
      <c r="N845" s="21" t="e">
        <f>VLOOKUP(I845,'MÃ '!$A$2:$E$1048576,4,0)</f>
        <v>#N/A</v>
      </c>
      <c r="O845" s="21" t="e">
        <f>VLOOKUP(I845,'MÃ '!$A$2:$E$1048576,5,0)</f>
        <v>#N/A</v>
      </c>
      <c r="P845" s="21" t="str">
        <f t="shared" si="54"/>
        <v>TSG06</v>
      </c>
      <c r="Q845" s="21" t="e">
        <f>DAY(Table014[[#This Row],[NGÀY]])&amp;Table014[[#This Row],[TSG06]]&amp;Table014[[#This Row],[MÃ FAST]]</f>
        <v>#N/A</v>
      </c>
      <c r="R845" s="21" t="e">
        <f>COUNTIF($Q$7:Q845,Q845)&amp;Q845</f>
        <v>#N/A</v>
      </c>
      <c r="S845" s="44">
        <f>IFERROR(VLOOKUP(R845,Table1[[ct2]:[Số lượng]],13,0),0)</f>
        <v>0</v>
      </c>
      <c r="T845" s="45">
        <f>IFERROR(VLOOKUP(R845,Table1[[ct2]:[Giá]],14,0),Table014[[#This Row],[ĐƠN GIÁ]])</f>
        <v>0</v>
      </c>
      <c r="U845" s="45">
        <f t="shared" si="55"/>
        <v>0</v>
      </c>
      <c r="V845" s="32">
        <f t="shared" si="56"/>
        <v>0</v>
      </c>
      <c r="W845" s="45">
        <f>Table014[[#This Row],[THÀNH TIỀN FAST]]-Table014[[#This Row],[THÀNH TIỀN]]</f>
        <v>0</v>
      </c>
      <c r="X845" s="46" t="b">
        <f>Table014[[#This Row],[ĐG FAST]]=Table014[[#This Row],[ĐƠN GIÁ]]</f>
        <v>1</v>
      </c>
      <c r="Y845" s="47" t="b">
        <f>Table014[[#This Row],[THÀNH TIỀN FAST]]=Table014[[#This Row],[THÀNH TIỀN]]</f>
        <v>1</v>
      </c>
      <c r="Z845" s="48"/>
    </row>
    <row r="846" spans="13:26" x14ac:dyDescent="0.2">
      <c r="M846" s="55">
        <f t="shared" si="53"/>
        <v>0</v>
      </c>
      <c r="N846" s="21" t="e">
        <f>VLOOKUP(I846,'MÃ '!$A$2:$E$1048576,4,0)</f>
        <v>#N/A</v>
      </c>
      <c r="O846" s="21" t="e">
        <f>VLOOKUP(I846,'MÃ '!$A$2:$E$1048576,5,0)</f>
        <v>#N/A</v>
      </c>
      <c r="P846" s="21" t="str">
        <f t="shared" si="54"/>
        <v>TSG06</v>
      </c>
      <c r="Q846" s="21" t="e">
        <f>DAY(Table014[[#This Row],[NGÀY]])&amp;Table014[[#This Row],[TSG06]]&amp;Table014[[#This Row],[MÃ FAST]]</f>
        <v>#N/A</v>
      </c>
      <c r="R846" s="21" t="e">
        <f>COUNTIF($Q$7:Q846,Q846)&amp;Q846</f>
        <v>#N/A</v>
      </c>
      <c r="S846" s="44">
        <f>IFERROR(VLOOKUP(R846,Table1[[ct2]:[Số lượng]],13,0),0)</f>
        <v>0</v>
      </c>
      <c r="T846" s="45">
        <f>IFERROR(VLOOKUP(R846,Table1[[ct2]:[Giá]],14,0),Table014[[#This Row],[ĐƠN GIÁ]])</f>
        <v>0</v>
      </c>
      <c r="U846" s="45">
        <f t="shared" si="55"/>
        <v>0</v>
      </c>
      <c r="V846" s="32">
        <f t="shared" si="56"/>
        <v>0</v>
      </c>
      <c r="W846" s="45">
        <f>Table014[[#This Row],[THÀNH TIỀN FAST]]-Table014[[#This Row],[THÀNH TIỀN]]</f>
        <v>0</v>
      </c>
      <c r="X846" s="46" t="b">
        <f>Table014[[#This Row],[ĐG FAST]]=Table014[[#This Row],[ĐƠN GIÁ]]</f>
        <v>1</v>
      </c>
      <c r="Y846" s="47" t="b">
        <f>Table014[[#This Row],[THÀNH TIỀN FAST]]=Table014[[#This Row],[THÀNH TIỀN]]</f>
        <v>1</v>
      </c>
      <c r="Z846" s="48"/>
    </row>
    <row r="847" spans="13:26" x14ac:dyDescent="0.2">
      <c r="M847" s="55">
        <f t="shared" si="53"/>
        <v>0</v>
      </c>
      <c r="N847" s="21" t="e">
        <f>VLOOKUP(I847,'MÃ '!$A$2:$E$1048576,4,0)</f>
        <v>#N/A</v>
      </c>
      <c r="O847" s="21" t="e">
        <f>VLOOKUP(I847,'MÃ '!$A$2:$E$1048576,5,0)</f>
        <v>#N/A</v>
      </c>
      <c r="P847" s="21" t="str">
        <f t="shared" si="54"/>
        <v>TSG06</v>
      </c>
      <c r="Q847" s="21" t="e">
        <f>DAY(Table014[[#This Row],[NGÀY]])&amp;Table014[[#This Row],[TSG06]]&amp;Table014[[#This Row],[MÃ FAST]]</f>
        <v>#N/A</v>
      </c>
      <c r="R847" s="21" t="e">
        <f>COUNTIF($Q$7:Q847,Q847)&amp;Q847</f>
        <v>#N/A</v>
      </c>
      <c r="S847" s="44">
        <f>IFERROR(VLOOKUP(R847,Table1[[ct2]:[Số lượng]],13,0),0)</f>
        <v>0</v>
      </c>
      <c r="T847" s="45">
        <f>IFERROR(VLOOKUP(R847,Table1[[ct2]:[Giá]],14,0),Table014[[#This Row],[ĐƠN GIÁ]])</f>
        <v>0</v>
      </c>
      <c r="U847" s="45">
        <f t="shared" si="55"/>
        <v>0</v>
      </c>
      <c r="V847" s="32">
        <f t="shared" si="56"/>
        <v>0</v>
      </c>
      <c r="W847" s="45">
        <f>Table014[[#This Row],[THÀNH TIỀN FAST]]-Table014[[#This Row],[THÀNH TIỀN]]</f>
        <v>0</v>
      </c>
      <c r="X847" s="46" t="b">
        <f>Table014[[#This Row],[ĐG FAST]]=Table014[[#This Row],[ĐƠN GIÁ]]</f>
        <v>1</v>
      </c>
      <c r="Y847" s="47" t="b">
        <f>Table014[[#This Row],[THÀNH TIỀN FAST]]=Table014[[#This Row],[THÀNH TIỀN]]</f>
        <v>1</v>
      </c>
      <c r="Z847" s="48"/>
    </row>
    <row r="848" spans="13:26" x14ac:dyDescent="0.2">
      <c r="M848" s="55">
        <f t="shared" si="53"/>
        <v>0</v>
      </c>
      <c r="N848" s="21" t="e">
        <f>VLOOKUP(I848,'MÃ '!$A$2:$E$1048576,4,0)</f>
        <v>#N/A</v>
      </c>
      <c r="O848" s="21" t="e">
        <f>VLOOKUP(I848,'MÃ '!$A$2:$E$1048576,5,0)</f>
        <v>#N/A</v>
      </c>
      <c r="P848" s="21" t="str">
        <f t="shared" si="54"/>
        <v>TSG06</v>
      </c>
      <c r="Q848" s="21" t="e">
        <f>DAY(Table014[[#This Row],[NGÀY]])&amp;Table014[[#This Row],[TSG06]]&amp;Table014[[#This Row],[MÃ FAST]]</f>
        <v>#N/A</v>
      </c>
      <c r="R848" s="21" t="e">
        <f>COUNTIF($Q$7:Q848,Q848)&amp;Q848</f>
        <v>#N/A</v>
      </c>
      <c r="S848" s="44">
        <f>IFERROR(VLOOKUP(R848,Table1[[ct2]:[Số lượng]],13,0),0)</f>
        <v>0</v>
      </c>
      <c r="T848" s="45">
        <f>IFERROR(VLOOKUP(R848,Table1[[ct2]:[Giá]],14,0),Table014[[#This Row],[ĐƠN GIÁ]])</f>
        <v>0</v>
      </c>
      <c r="U848" s="45">
        <f t="shared" si="55"/>
        <v>0</v>
      </c>
      <c r="V848" s="32">
        <f t="shared" si="56"/>
        <v>0</v>
      </c>
      <c r="W848" s="45">
        <f>Table014[[#This Row],[THÀNH TIỀN FAST]]-Table014[[#This Row],[THÀNH TIỀN]]</f>
        <v>0</v>
      </c>
      <c r="X848" s="46" t="b">
        <f>Table014[[#This Row],[ĐG FAST]]=Table014[[#This Row],[ĐƠN GIÁ]]</f>
        <v>1</v>
      </c>
      <c r="Y848" s="47" t="b">
        <f>Table014[[#This Row],[THÀNH TIỀN FAST]]=Table014[[#This Row],[THÀNH TIỀN]]</f>
        <v>1</v>
      </c>
      <c r="Z848" s="48"/>
    </row>
    <row r="849" spans="13:26" x14ac:dyDescent="0.2">
      <c r="M849" s="55">
        <f t="shared" si="53"/>
        <v>0</v>
      </c>
      <c r="N849" s="21" t="e">
        <f>VLOOKUP(I849,'MÃ '!$A$2:$E$1048576,4,0)</f>
        <v>#N/A</v>
      </c>
      <c r="O849" s="21" t="e">
        <f>VLOOKUP(I849,'MÃ '!$A$2:$E$1048576,5,0)</f>
        <v>#N/A</v>
      </c>
      <c r="P849" s="21" t="str">
        <f t="shared" si="54"/>
        <v>TSG06</v>
      </c>
      <c r="Q849" s="21" t="e">
        <f>DAY(Table014[[#This Row],[NGÀY]])&amp;Table014[[#This Row],[TSG06]]&amp;Table014[[#This Row],[MÃ FAST]]</f>
        <v>#N/A</v>
      </c>
      <c r="R849" s="21" t="e">
        <f>COUNTIF($Q$7:Q849,Q849)&amp;Q849</f>
        <v>#N/A</v>
      </c>
      <c r="S849" s="44">
        <f>IFERROR(VLOOKUP(R849,Table1[[ct2]:[Số lượng]],13,0),0)</f>
        <v>0</v>
      </c>
      <c r="T849" s="45">
        <f>IFERROR(VLOOKUP(R849,Table1[[ct2]:[Giá]],14,0),Table014[[#This Row],[ĐƠN GIÁ]])</f>
        <v>0</v>
      </c>
      <c r="U849" s="45">
        <f t="shared" si="55"/>
        <v>0</v>
      </c>
      <c r="V849" s="32">
        <f t="shared" si="56"/>
        <v>0</v>
      </c>
      <c r="W849" s="45">
        <f>Table014[[#This Row],[THÀNH TIỀN FAST]]-Table014[[#This Row],[THÀNH TIỀN]]</f>
        <v>0</v>
      </c>
      <c r="X849" s="46" t="b">
        <f>Table014[[#This Row],[ĐG FAST]]=Table014[[#This Row],[ĐƠN GIÁ]]</f>
        <v>1</v>
      </c>
      <c r="Y849" s="47" t="b">
        <f>Table014[[#This Row],[THÀNH TIỀN FAST]]=Table014[[#This Row],[THÀNH TIỀN]]</f>
        <v>1</v>
      </c>
      <c r="Z849" s="48"/>
    </row>
    <row r="850" spans="13:26" x14ac:dyDescent="0.2">
      <c r="M850" s="55">
        <f t="shared" si="53"/>
        <v>0</v>
      </c>
      <c r="N850" s="21" t="e">
        <f>VLOOKUP(I850,'MÃ '!$A$2:$E$1048576,4,0)</f>
        <v>#N/A</v>
      </c>
      <c r="O850" s="21" t="e">
        <f>VLOOKUP(I850,'MÃ '!$A$2:$E$1048576,5,0)</f>
        <v>#N/A</v>
      </c>
      <c r="P850" s="21" t="str">
        <f t="shared" si="54"/>
        <v>TSG06</v>
      </c>
      <c r="Q850" s="21" t="e">
        <f>DAY(Table014[[#This Row],[NGÀY]])&amp;Table014[[#This Row],[TSG06]]&amp;Table014[[#This Row],[MÃ FAST]]</f>
        <v>#N/A</v>
      </c>
      <c r="R850" s="21" t="e">
        <f>COUNTIF($Q$7:Q850,Q850)&amp;Q850</f>
        <v>#N/A</v>
      </c>
      <c r="S850" s="44">
        <f>IFERROR(VLOOKUP(R850,Table1[[ct2]:[Số lượng]],13,0),0)</f>
        <v>0</v>
      </c>
      <c r="T850" s="45">
        <f>IFERROR(VLOOKUP(R850,Table1[[ct2]:[Giá]],14,0),Table014[[#This Row],[ĐƠN GIÁ]])</f>
        <v>0</v>
      </c>
      <c r="U850" s="45">
        <f t="shared" si="55"/>
        <v>0</v>
      </c>
      <c r="V850" s="32">
        <f t="shared" si="56"/>
        <v>0</v>
      </c>
      <c r="W850" s="45">
        <f>Table014[[#This Row],[THÀNH TIỀN FAST]]-Table014[[#This Row],[THÀNH TIỀN]]</f>
        <v>0</v>
      </c>
      <c r="X850" s="46" t="b">
        <f>Table014[[#This Row],[ĐG FAST]]=Table014[[#This Row],[ĐƠN GIÁ]]</f>
        <v>1</v>
      </c>
      <c r="Y850" s="47" t="b">
        <f>Table014[[#This Row],[THÀNH TIỀN FAST]]=Table014[[#This Row],[THÀNH TIỀN]]</f>
        <v>1</v>
      </c>
      <c r="Z850" s="48"/>
    </row>
    <row r="851" spans="13:26" x14ac:dyDescent="0.2">
      <c r="M851" s="55">
        <f t="shared" si="53"/>
        <v>0</v>
      </c>
      <c r="N851" s="21" t="e">
        <f>VLOOKUP(I851,'MÃ '!$A$2:$E$1048576,4,0)</f>
        <v>#N/A</v>
      </c>
      <c r="O851" s="21" t="e">
        <f>VLOOKUP(I851,'MÃ '!$A$2:$E$1048576,5,0)</f>
        <v>#N/A</v>
      </c>
      <c r="P851" s="21" t="str">
        <f t="shared" si="54"/>
        <v>TSG06</v>
      </c>
      <c r="Q851" s="21" t="e">
        <f>DAY(Table014[[#This Row],[NGÀY]])&amp;Table014[[#This Row],[TSG06]]&amp;Table014[[#This Row],[MÃ FAST]]</f>
        <v>#N/A</v>
      </c>
      <c r="R851" s="21" t="e">
        <f>COUNTIF($Q$7:Q851,Q851)&amp;Q851</f>
        <v>#N/A</v>
      </c>
      <c r="S851" s="44">
        <f>IFERROR(VLOOKUP(R851,Table1[[ct2]:[Số lượng]],13,0),0)</f>
        <v>0</v>
      </c>
      <c r="T851" s="45">
        <f>IFERROR(VLOOKUP(R851,Table1[[ct2]:[Giá]],14,0),Table014[[#This Row],[ĐƠN GIÁ]])</f>
        <v>0</v>
      </c>
      <c r="U851" s="45">
        <f t="shared" si="55"/>
        <v>0</v>
      </c>
      <c r="V851" s="32">
        <f t="shared" si="56"/>
        <v>0</v>
      </c>
      <c r="W851" s="45">
        <f>Table014[[#This Row],[THÀNH TIỀN FAST]]-Table014[[#This Row],[THÀNH TIỀN]]</f>
        <v>0</v>
      </c>
      <c r="X851" s="46" t="b">
        <f>Table014[[#This Row],[ĐG FAST]]=Table014[[#This Row],[ĐƠN GIÁ]]</f>
        <v>1</v>
      </c>
      <c r="Y851" s="47" t="b">
        <f>Table014[[#This Row],[THÀNH TIỀN FAST]]=Table014[[#This Row],[THÀNH TIỀN]]</f>
        <v>1</v>
      </c>
      <c r="Z851" s="48"/>
    </row>
    <row r="852" spans="13:26" x14ac:dyDescent="0.2">
      <c r="M852" s="55">
        <f t="shared" si="53"/>
        <v>0</v>
      </c>
      <c r="N852" s="21" t="e">
        <f>VLOOKUP(I852,'MÃ '!$A$2:$E$1048576,4,0)</f>
        <v>#N/A</v>
      </c>
      <c r="O852" s="21" t="e">
        <f>VLOOKUP(I852,'MÃ '!$A$2:$E$1048576,5,0)</f>
        <v>#N/A</v>
      </c>
      <c r="P852" s="21" t="str">
        <f t="shared" si="54"/>
        <v>TSG06</v>
      </c>
      <c r="Q852" s="21" t="e">
        <f>DAY(Table014[[#This Row],[NGÀY]])&amp;Table014[[#This Row],[TSG06]]&amp;Table014[[#This Row],[MÃ FAST]]</f>
        <v>#N/A</v>
      </c>
      <c r="R852" s="21" t="e">
        <f>COUNTIF($Q$7:Q852,Q852)&amp;Q852</f>
        <v>#N/A</v>
      </c>
      <c r="S852" s="44">
        <f>IFERROR(VLOOKUP(R852,Table1[[ct2]:[Số lượng]],13,0),0)</f>
        <v>0</v>
      </c>
      <c r="T852" s="45">
        <f>IFERROR(VLOOKUP(R852,Table1[[ct2]:[Giá]],14,0),Table014[[#This Row],[ĐƠN GIÁ]])</f>
        <v>0</v>
      </c>
      <c r="U852" s="45">
        <f t="shared" si="55"/>
        <v>0</v>
      </c>
      <c r="V852" s="32">
        <f t="shared" si="56"/>
        <v>0</v>
      </c>
      <c r="W852" s="45">
        <f>Table014[[#This Row],[THÀNH TIỀN FAST]]-Table014[[#This Row],[THÀNH TIỀN]]</f>
        <v>0</v>
      </c>
      <c r="X852" s="46" t="b">
        <f>Table014[[#This Row],[ĐG FAST]]=Table014[[#This Row],[ĐƠN GIÁ]]</f>
        <v>1</v>
      </c>
      <c r="Y852" s="47" t="b">
        <f>Table014[[#This Row],[THÀNH TIỀN FAST]]=Table014[[#This Row],[THÀNH TIỀN]]</f>
        <v>1</v>
      </c>
      <c r="Z852" s="48"/>
    </row>
    <row r="853" spans="13:26" x14ac:dyDescent="0.2">
      <c r="M853" s="55">
        <f t="shared" si="53"/>
        <v>0</v>
      </c>
      <c r="N853" s="21" t="e">
        <f>VLOOKUP(I853,'MÃ '!$A$2:$E$1048576,4,0)</f>
        <v>#N/A</v>
      </c>
      <c r="O853" s="21" t="e">
        <f>VLOOKUP(I853,'MÃ '!$A$2:$E$1048576,5,0)</f>
        <v>#N/A</v>
      </c>
      <c r="P853" s="21" t="str">
        <f t="shared" si="54"/>
        <v>TSG06</v>
      </c>
      <c r="Q853" s="21" t="e">
        <f>DAY(Table014[[#This Row],[NGÀY]])&amp;Table014[[#This Row],[TSG06]]&amp;Table014[[#This Row],[MÃ FAST]]</f>
        <v>#N/A</v>
      </c>
      <c r="R853" s="21" t="e">
        <f>COUNTIF($Q$7:Q853,Q853)&amp;Q853</f>
        <v>#N/A</v>
      </c>
      <c r="S853" s="44">
        <f>IFERROR(VLOOKUP(R853,Table1[[ct2]:[Số lượng]],13,0),0)</f>
        <v>0</v>
      </c>
      <c r="T853" s="45">
        <f>IFERROR(VLOOKUP(R853,Table1[[ct2]:[Giá]],14,0),Table014[[#This Row],[ĐƠN GIÁ]])</f>
        <v>0</v>
      </c>
      <c r="U853" s="45">
        <f t="shared" si="55"/>
        <v>0</v>
      </c>
      <c r="V853" s="32">
        <f t="shared" si="56"/>
        <v>0</v>
      </c>
      <c r="W853" s="45">
        <f>Table014[[#This Row],[THÀNH TIỀN FAST]]-Table014[[#This Row],[THÀNH TIỀN]]</f>
        <v>0</v>
      </c>
      <c r="X853" s="46" t="b">
        <f>Table014[[#This Row],[ĐG FAST]]=Table014[[#This Row],[ĐƠN GIÁ]]</f>
        <v>1</v>
      </c>
      <c r="Y853" s="47" t="b">
        <f>Table014[[#This Row],[THÀNH TIỀN FAST]]=Table014[[#This Row],[THÀNH TIỀN]]</f>
        <v>1</v>
      </c>
      <c r="Z853" s="48"/>
    </row>
    <row r="854" spans="13:26" x14ac:dyDescent="0.2">
      <c r="M854" s="55">
        <f t="shared" si="53"/>
        <v>0</v>
      </c>
      <c r="N854" s="21" t="e">
        <f>VLOOKUP(I854,'MÃ '!$A$2:$E$1048576,4,0)</f>
        <v>#N/A</v>
      </c>
      <c r="O854" s="21" t="e">
        <f>VLOOKUP(I854,'MÃ '!$A$2:$E$1048576,5,0)</f>
        <v>#N/A</v>
      </c>
      <c r="P854" s="21" t="str">
        <f t="shared" si="54"/>
        <v>TSG06</v>
      </c>
      <c r="Q854" s="21" t="e">
        <f>DAY(Table014[[#This Row],[NGÀY]])&amp;Table014[[#This Row],[TSG06]]&amp;Table014[[#This Row],[MÃ FAST]]</f>
        <v>#N/A</v>
      </c>
      <c r="R854" s="21" t="e">
        <f>COUNTIF($Q$7:Q854,Q854)&amp;Q854</f>
        <v>#N/A</v>
      </c>
      <c r="S854" s="44">
        <f>IFERROR(VLOOKUP(R854,Table1[[ct2]:[Số lượng]],13,0),0)</f>
        <v>0</v>
      </c>
      <c r="T854" s="45">
        <f>IFERROR(VLOOKUP(R854,Table1[[ct2]:[Giá]],14,0),Table014[[#This Row],[ĐƠN GIÁ]])</f>
        <v>0</v>
      </c>
      <c r="U854" s="45">
        <f t="shared" si="55"/>
        <v>0</v>
      </c>
      <c r="V854" s="32">
        <f t="shared" si="56"/>
        <v>0</v>
      </c>
      <c r="W854" s="45">
        <f>Table014[[#This Row],[THÀNH TIỀN FAST]]-Table014[[#This Row],[THÀNH TIỀN]]</f>
        <v>0</v>
      </c>
      <c r="X854" s="46" t="b">
        <f>Table014[[#This Row],[ĐG FAST]]=Table014[[#This Row],[ĐƠN GIÁ]]</f>
        <v>1</v>
      </c>
      <c r="Y854" s="47" t="b">
        <f>Table014[[#This Row],[THÀNH TIỀN FAST]]=Table014[[#This Row],[THÀNH TIỀN]]</f>
        <v>1</v>
      </c>
      <c r="Z854" s="48"/>
    </row>
    <row r="855" spans="13:26" x14ac:dyDescent="0.2">
      <c r="M855" s="55">
        <f t="shared" si="53"/>
        <v>0</v>
      </c>
      <c r="N855" s="21" t="e">
        <f>VLOOKUP(I855,'MÃ '!$A$2:$E$1048576,4,0)</f>
        <v>#N/A</v>
      </c>
      <c r="O855" s="21" t="e">
        <f>VLOOKUP(I855,'MÃ '!$A$2:$E$1048576,5,0)</f>
        <v>#N/A</v>
      </c>
      <c r="P855" s="21" t="str">
        <f t="shared" si="54"/>
        <v>TSG06</v>
      </c>
      <c r="Q855" s="21" t="e">
        <f>DAY(Table014[[#This Row],[NGÀY]])&amp;Table014[[#This Row],[TSG06]]&amp;Table014[[#This Row],[MÃ FAST]]</f>
        <v>#N/A</v>
      </c>
      <c r="R855" s="21" t="e">
        <f>COUNTIF($Q$7:Q855,Q855)&amp;Q855</f>
        <v>#N/A</v>
      </c>
      <c r="S855" s="44">
        <f>IFERROR(VLOOKUP(R855,Table1[[ct2]:[Số lượng]],13,0),0)</f>
        <v>0</v>
      </c>
      <c r="T855" s="45">
        <f>IFERROR(VLOOKUP(R855,Table1[[ct2]:[Giá]],14,0),Table014[[#This Row],[ĐƠN GIÁ]])</f>
        <v>0</v>
      </c>
      <c r="U855" s="45">
        <f t="shared" si="55"/>
        <v>0</v>
      </c>
      <c r="V855" s="32">
        <f t="shared" si="56"/>
        <v>0</v>
      </c>
      <c r="W855" s="45">
        <f>Table014[[#This Row],[THÀNH TIỀN FAST]]-Table014[[#This Row],[THÀNH TIỀN]]</f>
        <v>0</v>
      </c>
      <c r="X855" s="46" t="b">
        <f>Table014[[#This Row],[ĐG FAST]]=Table014[[#This Row],[ĐƠN GIÁ]]</f>
        <v>1</v>
      </c>
      <c r="Y855" s="47" t="b">
        <f>Table014[[#This Row],[THÀNH TIỀN FAST]]=Table014[[#This Row],[THÀNH TIỀN]]</f>
        <v>1</v>
      </c>
      <c r="Z855" s="48"/>
    </row>
    <row r="856" spans="13:26" x14ac:dyDescent="0.2">
      <c r="M856" s="55">
        <f t="shared" si="53"/>
        <v>0</v>
      </c>
      <c r="N856" s="21" t="e">
        <f>VLOOKUP(I856,'MÃ '!$A$2:$E$1048576,4,0)</f>
        <v>#N/A</v>
      </c>
      <c r="O856" s="21" t="e">
        <f>VLOOKUP(I856,'MÃ '!$A$2:$E$1048576,5,0)</f>
        <v>#N/A</v>
      </c>
      <c r="P856" s="21" t="str">
        <f t="shared" si="54"/>
        <v>TSG06</v>
      </c>
      <c r="Q856" s="21" t="e">
        <f>DAY(Table014[[#This Row],[NGÀY]])&amp;Table014[[#This Row],[TSG06]]&amp;Table014[[#This Row],[MÃ FAST]]</f>
        <v>#N/A</v>
      </c>
      <c r="R856" s="21" t="e">
        <f>COUNTIF($Q$7:Q856,Q856)&amp;Q856</f>
        <v>#N/A</v>
      </c>
      <c r="S856" s="44">
        <f>IFERROR(VLOOKUP(R856,Table1[[ct2]:[Số lượng]],13,0),0)</f>
        <v>0</v>
      </c>
      <c r="T856" s="45">
        <f>IFERROR(VLOOKUP(R856,Table1[[ct2]:[Giá]],14,0),Table014[[#This Row],[ĐƠN GIÁ]])</f>
        <v>0</v>
      </c>
      <c r="U856" s="45">
        <f t="shared" si="55"/>
        <v>0</v>
      </c>
      <c r="V856" s="32">
        <f t="shared" si="56"/>
        <v>0</v>
      </c>
      <c r="W856" s="45">
        <f>Table014[[#This Row],[THÀNH TIỀN FAST]]-Table014[[#This Row],[THÀNH TIỀN]]</f>
        <v>0</v>
      </c>
      <c r="X856" s="46" t="b">
        <f>Table014[[#This Row],[ĐG FAST]]=Table014[[#This Row],[ĐƠN GIÁ]]</f>
        <v>1</v>
      </c>
      <c r="Y856" s="47" t="b">
        <f>Table014[[#This Row],[THÀNH TIỀN FAST]]=Table014[[#This Row],[THÀNH TIỀN]]</f>
        <v>1</v>
      </c>
      <c r="Z856" s="48"/>
    </row>
    <row r="857" spans="13:26" x14ac:dyDescent="0.2">
      <c r="M857" s="55">
        <f t="shared" si="53"/>
        <v>0</v>
      </c>
      <c r="N857" s="21" t="e">
        <f>VLOOKUP(I857,'MÃ '!$A$2:$E$1048576,4,0)</f>
        <v>#N/A</v>
      </c>
      <c r="O857" s="21" t="e">
        <f>VLOOKUP(I857,'MÃ '!$A$2:$E$1048576,5,0)</f>
        <v>#N/A</v>
      </c>
      <c r="P857" s="21" t="str">
        <f t="shared" si="54"/>
        <v>TSG06</v>
      </c>
      <c r="Q857" s="21" t="e">
        <f>DAY(Table014[[#This Row],[NGÀY]])&amp;Table014[[#This Row],[TSG06]]&amp;Table014[[#This Row],[MÃ FAST]]</f>
        <v>#N/A</v>
      </c>
      <c r="R857" s="21" t="e">
        <f>COUNTIF($Q$7:Q857,Q857)&amp;Q857</f>
        <v>#N/A</v>
      </c>
      <c r="S857" s="44">
        <f>IFERROR(VLOOKUP(R857,Table1[[ct2]:[Số lượng]],13,0),0)</f>
        <v>0</v>
      </c>
      <c r="T857" s="45">
        <f>IFERROR(VLOOKUP(R857,Table1[[ct2]:[Giá]],14,0),Table014[[#This Row],[ĐƠN GIÁ]])</f>
        <v>0</v>
      </c>
      <c r="U857" s="45">
        <f t="shared" si="55"/>
        <v>0</v>
      </c>
      <c r="V857" s="32">
        <f t="shared" si="56"/>
        <v>0</v>
      </c>
      <c r="W857" s="45">
        <f>Table014[[#This Row],[THÀNH TIỀN FAST]]-Table014[[#This Row],[THÀNH TIỀN]]</f>
        <v>0</v>
      </c>
      <c r="X857" s="46" t="b">
        <f>Table014[[#This Row],[ĐG FAST]]=Table014[[#This Row],[ĐƠN GIÁ]]</f>
        <v>1</v>
      </c>
      <c r="Y857" s="47" t="b">
        <f>Table014[[#This Row],[THÀNH TIỀN FAST]]=Table014[[#This Row],[THÀNH TIỀN]]</f>
        <v>1</v>
      </c>
      <c r="Z857" s="48"/>
    </row>
    <row r="858" spans="13:26" x14ac:dyDescent="0.2">
      <c r="M858" s="55">
        <f t="shared" si="53"/>
        <v>0</v>
      </c>
      <c r="N858" s="21" t="e">
        <f>VLOOKUP(I858,'MÃ '!$A$2:$E$1048576,4,0)</f>
        <v>#N/A</v>
      </c>
      <c r="O858" s="21" t="e">
        <f>VLOOKUP(I858,'MÃ '!$A$2:$E$1048576,5,0)</f>
        <v>#N/A</v>
      </c>
      <c r="P858" s="21" t="str">
        <f t="shared" si="54"/>
        <v>TSG06</v>
      </c>
      <c r="Q858" s="21" t="e">
        <f>DAY(Table014[[#This Row],[NGÀY]])&amp;Table014[[#This Row],[TSG06]]&amp;Table014[[#This Row],[MÃ FAST]]</f>
        <v>#N/A</v>
      </c>
      <c r="R858" s="21" t="e">
        <f>COUNTIF($Q$7:Q858,Q858)&amp;Q858</f>
        <v>#N/A</v>
      </c>
      <c r="S858" s="44">
        <f>IFERROR(VLOOKUP(R858,Table1[[ct2]:[Số lượng]],13,0),0)</f>
        <v>0</v>
      </c>
      <c r="T858" s="45">
        <f>IFERROR(VLOOKUP(R858,Table1[[ct2]:[Giá]],14,0),Table014[[#This Row],[ĐƠN GIÁ]])</f>
        <v>0</v>
      </c>
      <c r="U858" s="45">
        <f t="shared" si="55"/>
        <v>0</v>
      </c>
      <c r="V858" s="32">
        <f t="shared" si="56"/>
        <v>0</v>
      </c>
      <c r="W858" s="45">
        <f>Table014[[#This Row],[THÀNH TIỀN FAST]]-Table014[[#This Row],[THÀNH TIỀN]]</f>
        <v>0</v>
      </c>
      <c r="X858" s="46" t="b">
        <f>Table014[[#This Row],[ĐG FAST]]=Table014[[#This Row],[ĐƠN GIÁ]]</f>
        <v>1</v>
      </c>
      <c r="Y858" s="47" t="b">
        <f>Table014[[#This Row],[THÀNH TIỀN FAST]]=Table014[[#This Row],[THÀNH TIỀN]]</f>
        <v>1</v>
      </c>
      <c r="Z858" s="48"/>
    </row>
    <row r="859" spans="13:26" x14ac:dyDescent="0.2">
      <c r="M859" s="55">
        <f t="shared" si="53"/>
        <v>0</v>
      </c>
      <c r="N859" s="21" t="e">
        <f>VLOOKUP(I859,'MÃ '!$A$2:$E$1048576,4,0)</f>
        <v>#N/A</v>
      </c>
      <c r="O859" s="21" t="e">
        <f>VLOOKUP(I859,'MÃ '!$A$2:$E$1048576,5,0)</f>
        <v>#N/A</v>
      </c>
      <c r="P859" s="21" t="str">
        <f t="shared" si="54"/>
        <v>TSG06</v>
      </c>
      <c r="Q859" s="21" t="e">
        <f>DAY(Table014[[#This Row],[NGÀY]])&amp;Table014[[#This Row],[TSG06]]&amp;Table014[[#This Row],[MÃ FAST]]</f>
        <v>#N/A</v>
      </c>
      <c r="R859" s="21" t="e">
        <f>COUNTIF($Q$7:Q859,Q859)&amp;Q859</f>
        <v>#N/A</v>
      </c>
      <c r="S859" s="44">
        <f>IFERROR(VLOOKUP(R859,Table1[[ct2]:[Số lượng]],13,0),0)</f>
        <v>0</v>
      </c>
      <c r="T859" s="45">
        <f>IFERROR(VLOOKUP(R859,Table1[[ct2]:[Giá]],14,0),Table014[[#This Row],[ĐƠN GIÁ]])</f>
        <v>0</v>
      </c>
      <c r="U859" s="45">
        <f t="shared" si="55"/>
        <v>0</v>
      </c>
      <c r="V859" s="32">
        <f t="shared" si="56"/>
        <v>0</v>
      </c>
      <c r="W859" s="45">
        <f>Table014[[#This Row],[THÀNH TIỀN FAST]]-Table014[[#This Row],[THÀNH TIỀN]]</f>
        <v>0</v>
      </c>
      <c r="X859" s="46" t="b">
        <f>Table014[[#This Row],[ĐG FAST]]=Table014[[#This Row],[ĐƠN GIÁ]]</f>
        <v>1</v>
      </c>
      <c r="Y859" s="47" t="b">
        <f>Table014[[#This Row],[THÀNH TIỀN FAST]]=Table014[[#This Row],[THÀNH TIỀN]]</f>
        <v>1</v>
      </c>
      <c r="Z859" s="48"/>
    </row>
    <row r="860" spans="13:26" x14ac:dyDescent="0.2">
      <c r="M860" s="55">
        <f t="shared" si="53"/>
        <v>0</v>
      </c>
      <c r="N860" s="21" t="e">
        <f>VLOOKUP(I860,'MÃ '!$A$2:$E$1048576,4,0)</f>
        <v>#N/A</v>
      </c>
      <c r="O860" s="21" t="e">
        <f>VLOOKUP(I860,'MÃ '!$A$2:$E$1048576,5,0)</f>
        <v>#N/A</v>
      </c>
      <c r="P860" s="21" t="str">
        <f t="shared" si="54"/>
        <v>TSG06</v>
      </c>
      <c r="Q860" s="21" t="e">
        <f>DAY(Table014[[#This Row],[NGÀY]])&amp;Table014[[#This Row],[TSG06]]&amp;Table014[[#This Row],[MÃ FAST]]</f>
        <v>#N/A</v>
      </c>
      <c r="R860" s="21" t="e">
        <f>COUNTIF($Q$7:Q860,Q860)&amp;Q860</f>
        <v>#N/A</v>
      </c>
      <c r="S860" s="44">
        <f>IFERROR(VLOOKUP(R860,Table1[[ct2]:[Số lượng]],13,0),0)</f>
        <v>0</v>
      </c>
      <c r="T860" s="45">
        <f>IFERROR(VLOOKUP(R860,Table1[[ct2]:[Giá]],14,0),Table014[[#This Row],[ĐƠN GIÁ]])</f>
        <v>0</v>
      </c>
      <c r="U860" s="45">
        <f t="shared" si="55"/>
        <v>0</v>
      </c>
      <c r="V860" s="32">
        <f t="shared" si="56"/>
        <v>0</v>
      </c>
      <c r="W860" s="45">
        <f>Table014[[#This Row],[THÀNH TIỀN FAST]]-Table014[[#This Row],[THÀNH TIỀN]]</f>
        <v>0</v>
      </c>
      <c r="X860" s="46" t="b">
        <f>Table014[[#This Row],[ĐG FAST]]=Table014[[#This Row],[ĐƠN GIÁ]]</f>
        <v>1</v>
      </c>
      <c r="Y860" s="47" t="b">
        <f>Table014[[#This Row],[THÀNH TIỀN FAST]]=Table014[[#This Row],[THÀNH TIỀN]]</f>
        <v>1</v>
      </c>
      <c r="Z860" s="48"/>
    </row>
    <row r="861" spans="13:26" x14ac:dyDescent="0.2">
      <c r="M861" s="55">
        <f t="shared" si="53"/>
        <v>0</v>
      </c>
      <c r="N861" s="21" t="e">
        <f>VLOOKUP(I861,'MÃ '!$A$2:$E$1048576,4,0)</f>
        <v>#N/A</v>
      </c>
      <c r="O861" s="21" t="e">
        <f>VLOOKUP(I861,'MÃ '!$A$2:$E$1048576,5,0)</f>
        <v>#N/A</v>
      </c>
      <c r="P861" s="21" t="str">
        <f t="shared" si="54"/>
        <v>TSG06</v>
      </c>
      <c r="Q861" s="21" t="e">
        <f>DAY(Table014[[#This Row],[NGÀY]])&amp;Table014[[#This Row],[TSG06]]&amp;Table014[[#This Row],[MÃ FAST]]</f>
        <v>#N/A</v>
      </c>
      <c r="R861" s="21" t="e">
        <f>COUNTIF($Q$7:Q861,Q861)&amp;Q861</f>
        <v>#N/A</v>
      </c>
      <c r="S861" s="44">
        <f>IFERROR(VLOOKUP(R861,Table1[[ct2]:[Số lượng]],13,0),0)</f>
        <v>0</v>
      </c>
      <c r="T861" s="45">
        <f>IFERROR(VLOOKUP(R861,Table1[[ct2]:[Giá]],14,0),Table014[[#This Row],[ĐƠN GIÁ]])</f>
        <v>0</v>
      </c>
      <c r="U861" s="45">
        <f t="shared" si="55"/>
        <v>0</v>
      </c>
      <c r="V861" s="32">
        <f t="shared" si="56"/>
        <v>0</v>
      </c>
      <c r="W861" s="45">
        <f>Table014[[#This Row],[THÀNH TIỀN FAST]]-Table014[[#This Row],[THÀNH TIỀN]]</f>
        <v>0</v>
      </c>
      <c r="X861" s="46" t="b">
        <f>Table014[[#This Row],[ĐG FAST]]=Table014[[#This Row],[ĐƠN GIÁ]]</f>
        <v>1</v>
      </c>
      <c r="Y861" s="47" t="b">
        <f>Table014[[#This Row],[THÀNH TIỀN FAST]]=Table014[[#This Row],[THÀNH TIỀN]]</f>
        <v>1</v>
      </c>
      <c r="Z861" s="48"/>
    </row>
    <row r="862" spans="13:26" x14ac:dyDescent="0.2">
      <c r="M862" s="55">
        <f t="shared" si="53"/>
        <v>0</v>
      </c>
      <c r="N862" s="21" t="e">
        <f>VLOOKUP(I862,'MÃ '!$A$2:$E$1048576,4,0)</f>
        <v>#N/A</v>
      </c>
      <c r="O862" s="21" t="e">
        <f>VLOOKUP(I862,'MÃ '!$A$2:$E$1048576,5,0)</f>
        <v>#N/A</v>
      </c>
      <c r="P862" s="21" t="str">
        <f t="shared" si="54"/>
        <v>TSG06</v>
      </c>
      <c r="Q862" s="21" t="e">
        <f>DAY(Table014[[#This Row],[NGÀY]])&amp;Table014[[#This Row],[TSG06]]&amp;Table014[[#This Row],[MÃ FAST]]</f>
        <v>#N/A</v>
      </c>
      <c r="R862" s="21" t="e">
        <f>COUNTIF($Q$7:Q862,Q862)&amp;Q862</f>
        <v>#N/A</v>
      </c>
      <c r="S862" s="44">
        <f>IFERROR(VLOOKUP(R862,Table1[[ct2]:[Số lượng]],13,0),0)</f>
        <v>0</v>
      </c>
      <c r="T862" s="45">
        <f>IFERROR(VLOOKUP(R862,Table1[[ct2]:[Giá]],14,0),Table014[[#This Row],[ĐƠN GIÁ]])</f>
        <v>0</v>
      </c>
      <c r="U862" s="45">
        <f t="shared" si="55"/>
        <v>0</v>
      </c>
      <c r="V862" s="32">
        <f t="shared" si="56"/>
        <v>0</v>
      </c>
      <c r="W862" s="45">
        <f>Table014[[#This Row],[THÀNH TIỀN FAST]]-Table014[[#This Row],[THÀNH TIỀN]]</f>
        <v>0</v>
      </c>
      <c r="X862" s="46" t="b">
        <f>Table014[[#This Row],[ĐG FAST]]=Table014[[#This Row],[ĐƠN GIÁ]]</f>
        <v>1</v>
      </c>
      <c r="Y862" s="47" t="b">
        <f>Table014[[#This Row],[THÀNH TIỀN FAST]]=Table014[[#This Row],[THÀNH TIỀN]]</f>
        <v>1</v>
      </c>
      <c r="Z862" s="48"/>
    </row>
    <row r="863" spans="13:26" x14ac:dyDescent="0.2">
      <c r="M863" s="55">
        <f t="shared" si="53"/>
        <v>0</v>
      </c>
      <c r="N863" s="21" t="e">
        <f>VLOOKUP(I863,'MÃ '!$A$2:$E$1048576,4,0)</f>
        <v>#N/A</v>
      </c>
      <c r="O863" s="21" t="e">
        <f>VLOOKUP(I863,'MÃ '!$A$2:$E$1048576,5,0)</f>
        <v>#N/A</v>
      </c>
      <c r="P863" s="21" t="str">
        <f t="shared" si="54"/>
        <v>TSG06</v>
      </c>
      <c r="Q863" s="21" t="e">
        <f>DAY(Table014[[#This Row],[NGÀY]])&amp;Table014[[#This Row],[TSG06]]&amp;Table014[[#This Row],[MÃ FAST]]</f>
        <v>#N/A</v>
      </c>
      <c r="R863" s="21" t="e">
        <f>COUNTIF($Q$7:Q863,Q863)&amp;Q863</f>
        <v>#N/A</v>
      </c>
      <c r="S863" s="44">
        <f>IFERROR(VLOOKUP(R863,Table1[[ct2]:[Số lượng]],13,0),0)</f>
        <v>0</v>
      </c>
      <c r="T863" s="45">
        <f>IFERROR(VLOOKUP(R863,Table1[[ct2]:[Giá]],14,0),Table014[[#This Row],[ĐƠN GIÁ]])</f>
        <v>0</v>
      </c>
      <c r="U863" s="45">
        <f t="shared" si="55"/>
        <v>0</v>
      </c>
      <c r="V863" s="32">
        <f t="shared" si="56"/>
        <v>0</v>
      </c>
      <c r="W863" s="45">
        <f>Table014[[#This Row],[THÀNH TIỀN FAST]]-Table014[[#This Row],[THÀNH TIỀN]]</f>
        <v>0</v>
      </c>
      <c r="X863" s="46" t="b">
        <f>Table014[[#This Row],[ĐG FAST]]=Table014[[#This Row],[ĐƠN GIÁ]]</f>
        <v>1</v>
      </c>
      <c r="Y863" s="47" t="b">
        <f>Table014[[#This Row],[THÀNH TIỀN FAST]]=Table014[[#This Row],[THÀNH TIỀN]]</f>
        <v>1</v>
      </c>
      <c r="Z863" s="48"/>
    </row>
    <row r="864" spans="13:26" x14ac:dyDescent="0.2">
      <c r="M864" s="55">
        <f t="shared" si="53"/>
        <v>0</v>
      </c>
      <c r="N864" s="21" t="e">
        <f>VLOOKUP(I864,'MÃ '!$A$2:$E$1048576,4,0)</f>
        <v>#N/A</v>
      </c>
      <c r="O864" s="21" t="e">
        <f>VLOOKUP(I864,'MÃ '!$A$2:$E$1048576,5,0)</f>
        <v>#N/A</v>
      </c>
      <c r="P864" s="21" t="str">
        <f t="shared" si="54"/>
        <v>TSG06</v>
      </c>
      <c r="Q864" s="21" t="e">
        <f>DAY(Table014[[#This Row],[NGÀY]])&amp;Table014[[#This Row],[TSG06]]&amp;Table014[[#This Row],[MÃ FAST]]</f>
        <v>#N/A</v>
      </c>
      <c r="R864" s="21" t="e">
        <f>COUNTIF($Q$7:Q864,Q864)&amp;Q864</f>
        <v>#N/A</v>
      </c>
      <c r="S864" s="44">
        <f>IFERROR(VLOOKUP(R864,Table1[[ct2]:[Số lượng]],13,0),0)</f>
        <v>0</v>
      </c>
      <c r="T864" s="45">
        <f>IFERROR(VLOOKUP(R864,Table1[[ct2]:[Giá]],14,0),Table014[[#This Row],[ĐƠN GIÁ]])</f>
        <v>0</v>
      </c>
      <c r="U864" s="45">
        <f t="shared" si="55"/>
        <v>0</v>
      </c>
      <c r="V864" s="32">
        <f t="shared" si="56"/>
        <v>0</v>
      </c>
      <c r="W864" s="45">
        <f>Table014[[#This Row],[THÀNH TIỀN FAST]]-Table014[[#This Row],[THÀNH TIỀN]]</f>
        <v>0</v>
      </c>
      <c r="X864" s="46" t="b">
        <f>Table014[[#This Row],[ĐG FAST]]=Table014[[#This Row],[ĐƠN GIÁ]]</f>
        <v>1</v>
      </c>
      <c r="Y864" s="47" t="b">
        <f>Table014[[#This Row],[THÀNH TIỀN FAST]]=Table014[[#This Row],[THÀNH TIỀN]]</f>
        <v>1</v>
      </c>
      <c r="Z864" s="48"/>
    </row>
    <row r="865" spans="13:26" x14ac:dyDescent="0.2">
      <c r="M865" s="55">
        <f t="shared" si="53"/>
        <v>0</v>
      </c>
      <c r="N865" s="21" t="e">
        <f>VLOOKUP(I865,'MÃ '!$A$2:$E$1048576,4,0)</f>
        <v>#N/A</v>
      </c>
      <c r="O865" s="21" t="e">
        <f>VLOOKUP(I865,'MÃ '!$A$2:$E$1048576,5,0)</f>
        <v>#N/A</v>
      </c>
      <c r="P865" s="21" t="str">
        <f t="shared" si="54"/>
        <v>TSG06</v>
      </c>
      <c r="Q865" s="21" t="e">
        <f>DAY(Table014[[#This Row],[NGÀY]])&amp;Table014[[#This Row],[TSG06]]&amp;Table014[[#This Row],[MÃ FAST]]</f>
        <v>#N/A</v>
      </c>
      <c r="R865" s="21" t="e">
        <f>COUNTIF($Q$7:Q865,Q865)&amp;Q865</f>
        <v>#N/A</v>
      </c>
      <c r="S865" s="44">
        <f>IFERROR(VLOOKUP(R865,Table1[[ct2]:[Số lượng]],13,0),0)</f>
        <v>0</v>
      </c>
      <c r="T865" s="45">
        <f>IFERROR(VLOOKUP(R865,Table1[[ct2]:[Giá]],14,0),Table014[[#This Row],[ĐƠN GIÁ]])</f>
        <v>0</v>
      </c>
      <c r="U865" s="45">
        <f t="shared" si="55"/>
        <v>0</v>
      </c>
      <c r="V865" s="32">
        <f t="shared" si="56"/>
        <v>0</v>
      </c>
      <c r="W865" s="45">
        <f>Table014[[#This Row],[THÀNH TIỀN FAST]]-Table014[[#This Row],[THÀNH TIỀN]]</f>
        <v>0</v>
      </c>
      <c r="X865" s="46" t="b">
        <f>Table014[[#This Row],[ĐG FAST]]=Table014[[#This Row],[ĐƠN GIÁ]]</f>
        <v>1</v>
      </c>
      <c r="Y865" s="47" t="b">
        <f>Table014[[#This Row],[THÀNH TIỀN FAST]]=Table014[[#This Row],[THÀNH TIỀN]]</f>
        <v>1</v>
      </c>
      <c r="Z865" s="48"/>
    </row>
    <row r="866" spans="13:26" x14ac:dyDescent="0.2">
      <c r="M866" s="55">
        <f t="shared" si="53"/>
        <v>0</v>
      </c>
      <c r="N866" s="21" t="e">
        <f>VLOOKUP(I866,'MÃ '!$A$2:$E$1048576,4,0)</f>
        <v>#N/A</v>
      </c>
      <c r="O866" s="21" t="e">
        <f>VLOOKUP(I866,'MÃ '!$A$2:$E$1048576,5,0)</f>
        <v>#N/A</v>
      </c>
      <c r="P866" s="21" t="str">
        <f t="shared" si="54"/>
        <v>TSG06</v>
      </c>
      <c r="Q866" s="21" t="e">
        <f>DAY(Table014[[#This Row],[NGÀY]])&amp;Table014[[#This Row],[TSG06]]&amp;Table014[[#This Row],[MÃ FAST]]</f>
        <v>#N/A</v>
      </c>
      <c r="R866" s="21" t="e">
        <f>COUNTIF($Q$7:Q866,Q866)&amp;Q866</f>
        <v>#N/A</v>
      </c>
      <c r="S866" s="44">
        <f>IFERROR(VLOOKUP(R866,Table1[[ct2]:[Số lượng]],13,0),0)</f>
        <v>0</v>
      </c>
      <c r="T866" s="45">
        <f>IFERROR(VLOOKUP(R866,Table1[[ct2]:[Giá]],14,0),Table014[[#This Row],[ĐƠN GIÁ]])</f>
        <v>0</v>
      </c>
      <c r="U866" s="45">
        <f t="shared" si="55"/>
        <v>0</v>
      </c>
      <c r="V866" s="32">
        <f t="shared" si="56"/>
        <v>0</v>
      </c>
      <c r="W866" s="45">
        <f>Table014[[#This Row],[THÀNH TIỀN FAST]]-Table014[[#This Row],[THÀNH TIỀN]]</f>
        <v>0</v>
      </c>
      <c r="X866" s="46" t="b">
        <f>Table014[[#This Row],[ĐG FAST]]=Table014[[#This Row],[ĐƠN GIÁ]]</f>
        <v>1</v>
      </c>
      <c r="Y866" s="47" t="b">
        <f>Table014[[#This Row],[THÀNH TIỀN FAST]]=Table014[[#This Row],[THÀNH TIỀN]]</f>
        <v>1</v>
      </c>
      <c r="Z866" s="48"/>
    </row>
    <row r="867" spans="13:26" x14ac:dyDescent="0.2">
      <c r="M867" s="55">
        <f t="shared" si="53"/>
        <v>0</v>
      </c>
      <c r="N867" s="21" t="e">
        <f>VLOOKUP(I867,'MÃ '!$A$2:$E$1048576,4,0)</f>
        <v>#N/A</v>
      </c>
      <c r="O867" s="21" t="e">
        <f>VLOOKUP(I867,'MÃ '!$A$2:$E$1048576,5,0)</f>
        <v>#N/A</v>
      </c>
      <c r="P867" s="21" t="str">
        <f t="shared" si="54"/>
        <v>TSG06</v>
      </c>
      <c r="Q867" s="21" t="e">
        <f>DAY(Table014[[#This Row],[NGÀY]])&amp;Table014[[#This Row],[TSG06]]&amp;Table014[[#This Row],[MÃ FAST]]</f>
        <v>#N/A</v>
      </c>
      <c r="R867" s="21" t="e">
        <f>COUNTIF($Q$7:Q867,Q867)&amp;Q867</f>
        <v>#N/A</v>
      </c>
      <c r="S867" s="44">
        <f>IFERROR(VLOOKUP(R867,Table1[[ct2]:[Số lượng]],13,0),0)</f>
        <v>0</v>
      </c>
      <c r="T867" s="45">
        <f>IFERROR(VLOOKUP(R867,Table1[[ct2]:[Giá]],14,0),Table014[[#This Row],[ĐƠN GIÁ]])</f>
        <v>0</v>
      </c>
      <c r="U867" s="45">
        <f t="shared" si="55"/>
        <v>0</v>
      </c>
      <c r="V867" s="32">
        <f t="shared" si="56"/>
        <v>0</v>
      </c>
      <c r="W867" s="45">
        <f>Table014[[#This Row],[THÀNH TIỀN FAST]]-Table014[[#This Row],[THÀNH TIỀN]]</f>
        <v>0</v>
      </c>
      <c r="X867" s="46" t="b">
        <f>Table014[[#This Row],[ĐG FAST]]=Table014[[#This Row],[ĐƠN GIÁ]]</f>
        <v>1</v>
      </c>
      <c r="Y867" s="47" t="b">
        <f>Table014[[#This Row],[THÀNH TIỀN FAST]]=Table014[[#This Row],[THÀNH TIỀN]]</f>
        <v>1</v>
      </c>
      <c r="Z867" s="48"/>
    </row>
    <row r="868" spans="13:26" x14ac:dyDescent="0.2">
      <c r="M868" s="55">
        <f t="shared" si="53"/>
        <v>0</v>
      </c>
      <c r="N868" s="21" t="e">
        <f>VLOOKUP(I868,'MÃ '!$A$2:$E$1048576,4,0)</f>
        <v>#N/A</v>
      </c>
      <c r="O868" s="21" t="e">
        <f>VLOOKUP(I868,'MÃ '!$A$2:$E$1048576,5,0)</f>
        <v>#N/A</v>
      </c>
      <c r="P868" s="21" t="str">
        <f t="shared" si="54"/>
        <v>TSG06</v>
      </c>
      <c r="Q868" s="21" t="e">
        <f>DAY(Table014[[#This Row],[NGÀY]])&amp;Table014[[#This Row],[TSG06]]&amp;Table014[[#This Row],[MÃ FAST]]</f>
        <v>#N/A</v>
      </c>
      <c r="R868" s="21" t="e">
        <f>COUNTIF($Q$7:Q868,Q868)&amp;Q868</f>
        <v>#N/A</v>
      </c>
      <c r="S868" s="44">
        <f>IFERROR(VLOOKUP(R868,Table1[[ct2]:[Số lượng]],13,0),0)</f>
        <v>0</v>
      </c>
      <c r="T868" s="45">
        <f>IFERROR(VLOOKUP(R868,Table1[[ct2]:[Giá]],14,0),Table014[[#This Row],[ĐƠN GIÁ]])</f>
        <v>0</v>
      </c>
      <c r="U868" s="45">
        <f t="shared" si="55"/>
        <v>0</v>
      </c>
      <c r="V868" s="32">
        <f t="shared" si="56"/>
        <v>0</v>
      </c>
      <c r="W868" s="45">
        <f>Table014[[#This Row],[THÀNH TIỀN FAST]]-Table014[[#This Row],[THÀNH TIỀN]]</f>
        <v>0</v>
      </c>
      <c r="X868" s="46" t="b">
        <f>Table014[[#This Row],[ĐG FAST]]=Table014[[#This Row],[ĐƠN GIÁ]]</f>
        <v>1</v>
      </c>
      <c r="Y868" s="47" t="b">
        <f>Table014[[#This Row],[THÀNH TIỀN FAST]]=Table014[[#This Row],[THÀNH TIỀN]]</f>
        <v>1</v>
      </c>
      <c r="Z868" s="48"/>
    </row>
    <row r="869" spans="13:26" x14ac:dyDescent="0.2">
      <c r="M869" s="55">
        <f t="shared" si="53"/>
        <v>0</v>
      </c>
      <c r="N869" s="21" t="e">
        <f>VLOOKUP(I869,'MÃ '!$A$2:$E$1048576,4,0)</f>
        <v>#N/A</v>
      </c>
      <c r="O869" s="21" t="e">
        <f>VLOOKUP(I869,'MÃ '!$A$2:$E$1048576,5,0)</f>
        <v>#N/A</v>
      </c>
      <c r="P869" s="21" t="str">
        <f t="shared" si="54"/>
        <v>TSG06</v>
      </c>
      <c r="Q869" s="21" t="e">
        <f>DAY(Table014[[#This Row],[NGÀY]])&amp;Table014[[#This Row],[TSG06]]&amp;Table014[[#This Row],[MÃ FAST]]</f>
        <v>#N/A</v>
      </c>
      <c r="R869" s="21" t="e">
        <f>COUNTIF($Q$7:Q869,Q869)&amp;Q869</f>
        <v>#N/A</v>
      </c>
      <c r="S869" s="44">
        <f>IFERROR(VLOOKUP(R869,Table1[[ct2]:[Số lượng]],13,0),0)</f>
        <v>0</v>
      </c>
      <c r="T869" s="45">
        <f>IFERROR(VLOOKUP(R869,Table1[[ct2]:[Giá]],14,0),Table014[[#This Row],[ĐƠN GIÁ]])</f>
        <v>0</v>
      </c>
      <c r="U869" s="45">
        <f t="shared" si="55"/>
        <v>0</v>
      </c>
      <c r="V869" s="32">
        <f t="shared" si="56"/>
        <v>0</v>
      </c>
      <c r="W869" s="45">
        <f>Table014[[#This Row],[THÀNH TIỀN FAST]]-Table014[[#This Row],[THÀNH TIỀN]]</f>
        <v>0</v>
      </c>
      <c r="X869" s="46" t="b">
        <f>Table014[[#This Row],[ĐG FAST]]=Table014[[#This Row],[ĐƠN GIÁ]]</f>
        <v>1</v>
      </c>
      <c r="Y869" s="47" t="b">
        <f>Table014[[#This Row],[THÀNH TIỀN FAST]]=Table014[[#This Row],[THÀNH TIỀN]]</f>
        <v>1</v>
      </c>
      <c r="Z869" s="48"/>
    </row>
    <row r="870" spans="13:26" x14ac:dyDescent="0.2">
      <c r="M870" s="55">
        <f t="shared" si="53"/>
        <v>0</v>
      </c>
      <c r="N870" s="21" t="e">
        <f>VLOOKUP(I870,'MÃ '!$A$2:$E$1048576,4,0)</f>
        <v>#N/A</v>
      </c>
      <c r="O870" s="21" t="e">
        <f>VLOOKUP(I870,'MÃ '!$A$2:$E$1048576,5,0)</f>
        <v>#N/A</v>
      </c>
      <c r="P870" s="21" t="str">
        <f t="shared" si="54"/>
        <v>TSG06</v>
      </c>
      <c r="Q870" s="21" t="e">
        <f>DAY(Table014[[#This Row],[NGÀY]])&amp;Table014[[#This Row],[TSG06]]&amp;Table014[[#This Row],[MÃ FAST]]</f>
        <v>#N/A</v>
      </c>
      <c r="R870" s="21" t="e">
        <f>COUNTIF($Q$7:Q870,Q870)&amp;Q870</f>
        <v>#N/A</v>
      </c>
      <c r="S870" s="44">
        <f>IFERROR(VLOOKUP(R870,Table1[[ct2]:[Số lượng]],13,0),0)</f>
        <v>0</v>
      </c>
      <c r="T870" s="45">
        <f>IFERROR(VLOOKUP(R870,Table1[[ct2]:[Giá]],14,0),Table014[[#This Row],[ĐƠN GIÁ]])</f>
        <v>0</v>
      </c>
      <c r="U870" s="45">
        <f t="shared" si="55"/>
        <v>0</v>
      </c>
      <c r="V870" s="32">
        <f t="shared" si="56"/>
        <v>0</v>
      </c>
      <c r="W870" s="45">
        <f>Table014[[#This Row],[THÀNH TIỀN FAST]]-Table014[[#This Row],[THÀNH TIỀN]]</f>
        <v>0</v>
      </c>
      <c r="X870" s="46" t="b">
        <f>Table014[[#This Row],[ĐG FAST]]=Table014[[#This Row],[ĐƠN GIÁ]]</f>
        <v>1</v>
      </c>
      <c r="Y870" s="47" t="b">
        <f>Table014[[#This Row],[THÀNH TIỀN FAST]]=Table014[[#This Row],[THÀNH TIỀN]]</f>
        <v>1</v>
      </c>
      <c r="Z870" s="48"/>
    </row>
    <row r="871" spans="13:26" x14ac:dyDescent="0.2">
      <c r="M871" s="55">
        <f t="shared" si="53"/>
        <v>0</v>
      </c>
      <c r="N871" s="21" t="e">
        <f>VLOOKUP(I871,'MÃ '!$A$2:$E$1048576,4,0)</f>
        <v>#N/A</v>
      </c>
      <c r="O871" s="21" t="e">
        <f>VLOOKUP(I871,'MÃ '!$A$2:$E$1048576,5,0)</f>
        <v>#N/A</v>
      </c>
      <c r="P871" s="21" t="str">
        <f t="shared" si="54"/>
        <v>TSG06</v>
      </c>
      <c r="Q871" s="21" t="e">
        <f>DAY(Table014[[#This Row],[NGÀY]])&amp;Table014[[#This Row],[TSG06]]&amp;Table014[[#This Row],[MÃ FAST]]</f>
        <v>#N/A</v>
      </c>
      <c r="R871" s="21" t="e">
        <f>COUNTIF($Q$7:Q871,Q871)&amp;Q871</f>
        <v>#N/A</v>
      </c>
      <c r="S871" s="44">
        <f>IFERROR(VLOOKUP(R871,Table1[[ct2]:[Số lượng]],13,0),0)</f>
        <v>0</v>
      </c>
      <c r="T871" s="45">
        <f>IFERROR(VLOOKUP(R871,Table1[[ct2]:[Giá]],14,0),Table014[[#This Row],[ĐƠN GIÁ]])</f>
        <v>0</v>
      </c>
      <c r="U871" s="45">
        <f t="shared" si="55"/>
        <v>0</v>
      </c>
      <c r="V871" s="32">
        <f t="shared" si="56"/>
        <v>0</v>
      </c>
      <c r="W871" s="45">
        <f>Table014[[#This Row],[THÀNH TIỀN FAST]]-Table014[[#This Row],[THÀNH TIỀN]]</f>
        <v>0</v>
      </c>
      <c r="X871" s="46" t="b">
        <f>Table014[[#This Row],[ĐG FAST]]=Table014[[#This Row],[ĐƠN GIÁ]]</f>
        <v>1</v>
      </c>
      <c r="Y871" s="47" t="b">
        <f>Table014[[#This Row],[THÀNH TIỀN FAST]]=Table014[[#This Row],[THÀNH TIỀN]]</f>
        <v>1</v>
      </c>
      <c r="Z871" s="48"/>
    </row>
    <row r="872" spans="13:26" x14ac:dyDescent="0.2">
      <c r="M872" s="55">
        <f t="shared" si="53"/>
        <v>0</v>
      </c>
      <c r="N872" s="21" t="e">
        <f>VLOOKUP(I872,'MÃ '!$A$2:$E$1048576,4,0)</f>
        <v>#N/A</v>
      </c>
      <c r="O872" s="21" t="e">
        <f>VLOOKUP(I872,'MÃ '!$A$2:$E$1048576,5,0)</f>
        <v>#N/A</v>
      </c>
      <c r="P872" s="21" t="str">
        <f t="shared" si="54"/>
        <v>TSG06</v>
      </c>
      <c r="Q872" s="21" t="e">
        <f>DAY(Table014[[#This Row],[NGÀY]])&amp;Table014[[#This Row],[TSG06]]&amp;Table014[[#This Row],[MÃ FAST]]</f>
        <v>#N/A</v>
      </c>
      <c r="R872" s="21" t="e">
        <f>COUNTIF($Q$7:Q872,Q872)&amp;Q872</f>
        <v>#N/A</v>
      </c>
      <c r="S872" s="44">
        <f>IFERROR(VLOOKUP(R872,Table1[[ct2]:[Số lượng]],13,0),0)</f>
        <v>0</v>
      </c>
      <c r="T872" s="45">
        <f>IFERROR(VLOOKUP(R872,Table1[[ct2]:[Giá]],14,0),Table014[[#This Row],[ĐƠN GIÁ]])</f>
        <v>0</v>
      </c>
      <c r="U872" s="45">
        <f t="shared" si="55"/>
        <v>0</v>
      </c>
      <c r="V872" s="32">
        <f t="shared" si="56"/>
        <v>0</v>
      </c>
      <c r="W872" s="45">
        <f>Table014[[#This Row],[THÀNH TIỀN FAST]]-Table014[[#This Row],[THÀNH TIỀN]]</f>
        <v>0</v>
      </c>
      <c r="X872" s="46" t="b">
        <f>Table014[[#This Row],[ĐG FAST]]=Table014[[#This Row],[ĐƠN GIÁ]]</f>
        <v>1</v>
      </c>
      <c r="Y872" s="47" t="b">
        <f>Table014[[#This Row],[THÀNH TIỀN FAST]]=Table014[[#This Row],[THÀNH TIỀN]]</f>
        <v>1</v>
      </c>
      <c r="Z872" s="48"/>
    </row>
    <row r="873" spans="13:26" x14ac:dyDescent="0.2">
      <c r="M873" s="55">
        <f t="shared" si="53"/>
        <v>0</v>
      </c>
      <c r="N873" s="21" t="e">
        <f>VLOOKUP(I873,'MÃ '!$A$2:$E$1048576,4,0)</f>
        <v>#N/A</v>
      </c>
      <c r="O873" s="21" t="e">
        <f>VLOOKUP(I873,'MÃ '!$A$2:$E$1048576,5,0)</f>
        <v>#N/A</v>
      </c>
      <c r="P873" s="21" t="str">
        <f t="shared" si="54"/>
        <v>TSG06</v>
      </c>
      <c r="Q873" s="21" t="e">
        <f>DAY(Table014[[#This Row],[NGÀY]])&amp;Table014[[#This Row],[TSG06]]&amp;Table014[[#This Row],[MÃ FAST]]</f>
        <v>#N/A</v>
      </c>
      <c r="R873" s="21" t="e">
        <f>COUNTIF($Q$7:Q873,Q873)&amp;Q873</f>
        <v>#N/A</v>
      </c>
      <c r="S873" s="44">
        <f>IFERROR(VLOOKUP(R873,Table1[[ct2]:[Số lượng]],13,0),0)</f>
        <v>0</v>
      </c>
      <c r="T873" s="45">
        <f>IFERROR(VLOOKUP(R873,Table1[[ct2]:[Giá]],14,0),Table014[[#This Row],[ĐƠN GIÁ]])</f>
        <v>0</v>
      </c>
      <c r="U873" s="45">
        <f t="shared" si="55"/>
        <v>0</v>
      </c>
      <c r="V873" s="32">
        <f t="shared" si="56"/>
        <v>0</v>
      </c>
      <c r="W873" s="45">
        <f>Table014[[#This Row],[THÀNH TIỀN FAST]]-Table014[[#This Row],[THÀNH TIỀN]]</f>
        <v>0</v>
      </c>
      <c r="X873" s="46" t="b">
        <f>Table014[[#This Row],[ĐG FAST]]=Table014[[#This Row],[ĐƠN GIÁ]]</f>
        <v>1</v>
      </c>
      <c r="Y873" s="47" t="b">
        <f>Table014[[#This Row],[THÀNH TIỀN FAST]]=Table014[[#This Row],[THÀNH TIỀN]]</f>
        <v>1</v>
      </c>
      <c r="Z873" s="48"/>
    </row>
    <row r="874" spans="13:26" x14ac:dyDescent="0.2">
      <c r="M874" s="55">
        <f t="shared" si="53"/>
        <v>0</v>
      </c>
      <c r="N874" s="21" t="e">
        <f>VLOOKUP(I874,'MÃ '!$A$2:$E$1048576,4,0)</f>
        <v>#N/A</v>
      </c>
      <c r="O874" s="21" t="e">
        <f>VLOOKUP(I874,'MÃ '!$A$2:$E$1048576,5,0)</f>
        <v>#N/A</v>
      </c>
      <c r="P874" s="21" t="str">
        <f t="shared" si="54"/>
        <v>TSG06</v>
      </c>
      <c r="Q874" s="21" t="e">
        <f>DAY(Table014[[#This Row],[NGÀY]])&amp;Table014[[#This Row],[TSG06]]&amp;Table014[[#This Row],[MÃ FAST]]</f>
        <v>#N/A</v>
      </c>
      <c r="R874" s="21" t="e">
        <f>COUNTIF($Q$7:Q874,Q874)&amp;Q874</f>
        <v>#N/A</v>
      </c>
      <c r="S874" s="44">
        <f>IFERROR(VLOOKUP(R874,Table1[[ct2]:[Số lượng]],13,0),0)</f>
        <v>0</v>
      </c>
      <c r="T874" s="45">
        <f>IFERROR(VLOOKUP(R874,Table1[[ct2]:[Giá]],14,0),Table014[[#This Row],[ĐƠN GIÁ]])</f>
        <v>0</v>
      </c>
      <c r="U874" s="45">
        <f t="shared" si="55"/>
        <v>0</v>
      </c>
      <c r="V874" s="32">
        <f t="shared" si="56"/>
        <v>0</v>
      </c>
      <c r="W874" s="45">
        <f>Table014[[#This Row],[THÀNH TIỀN FAST]]-Table014[[#This Row],[THÀNH TIỀN]]</f>
        <v>0</v>
      </c>
      <c r="X874" s="46" t="b">
        <f>Table014[[#This Row],[ĐG FAST]]=Table014[[#This Row],[ĐƠN GIÁ]]</f>
        <v>1</v>
      </c>
      <c r="Y874" s="47" t="b">
        <f>Table014[[#This Row],[THÀNH TIỀN FAST]]=Table014[[#This Row],[THÀNH TIỀN]]</f>
        <v>1</v>
      </c>
      <c r="Z874" s="48"/>
    </row>
    <row r="875" spans="13:26" x14ac:dyDescent="0.2">
      <c r="M875" s="55">
        <f t="shared" si="53"/>
        <v>0</v>
      </c>
      <c r="N875" s="21" t="e">
        <f>VLOOKUP(I875,'MÃ '!$A$2:$E$1048576,4,0)</f>
        <v>#N/A</v>
      </c>
      <c r="O875" s="21" t="e">
        <f>VLOOKUP(I875,'MÃ '!$A$2:$E$1048576,5,0)</f>
        <v>#N/A</v>
      </c>
      <c r="P875" s="21" t="str">
        <f t="shared" si="54"/>
        <v>TSG06</v>
      </c>
      <c r="Q875" s="21" t="e">
        <f>DAY(Table014[[#This Row],[NGÀY]])&amp;Table014[[#This Row],[TSG06]]&amp;Table014[[#This Row],[MÃ FAST]]</f>
        <v>#N/A</v>
      </c>
      <c r="R875" s="21" t="e">
        <f>COUNTIF($Q$7:Q875,Q875)&amp;Q875</f>
        <v>#N/A</v>
      </c>
      <c r="S875" s="44">
        <f>IFERROR(VLOOKUP(R875,Table1[[ct2]:[Số lượng]],13,0),0)</f>
        <v>0</v>
      </c>
      <c r="T875" s="45">
        <f>IFERROR(VLOOKUP(R875,Table1[[ct2]:[Giá]],14,0),Table014[[#This Row],[ĐƠN GIÁ]])</f>
        <v>0</v>
      </c>
      <c r="U875" s="45">
        <f t="shared" si="55"/>
        <v>0</v>
      </c>
      <c r="V875" s="32">
        <f t="shared" si="56"/>
        <v>0</v>
      </c>
      <c r="W875" s="45">
        <f>Table014[[#This Row],[THÀNH TIỀN FAST]]-Table014[[#This Row],[THÀNH TIỀN]]</f>
        <v>0</v>
      </c>
      <c r="X875" s="46" t="b">
        <f>Table014[[#This Row],[ĐG FAST]]=Table014[[#This Row],[ĐƠN GIÁ]]</f>
        <v>1</v>
      </c>
      <c r="Y875" s="47" t="b">
        <f>Table014[[#This Row],[THÀNH TIỀN FAST]]=Table014[[#This Row],[THÀNH TIỀN]]</f>
        <v>1</v>
      </c>
      <c r="Z875" s="48"/>
    </row>
    <row r="876" spans="13:26" x14ac:dyDescent="0.2">
      <c r="M876" s="55">
        <f t="shared" si="53"/>
        <v>0</v>
      </c>
      <c r="N876" s="21" t="e">
        <f>VLOOKUP(I876,'MÃ '!$A$2:$E$1048576,4,0)</f>
        <v>#N/A</v>
      </c>
      <c r="O876" s="21" t="e">
        <f>VLOOKUP(I876,'MÃ '!$A$2:$E$1048576,5,0)</f>
        <v>#N/A</v>
      </c>
      <c r="P876" s="21" t="str">
        <f t="shared" si="54"/>
        <v>TSG06</v>
      </c>
      <c r="Q876" s="21" t="e">
        <f>DAY(Table014[[#This Row],[NGÀY]])&amp;Table014[[#This Row],[TSG06]]&amp;Table014[[#This Row],[MÃ FAST]]</f>
        <v>#N/A</v>
      </c>
      <c r="R876" s="21" t="e">
        <f>COUNTIF($Q$7:Q876,Q876)&amp;Q876</f>
        <v>#N/A</v>
      </c>
      <c r="S876" s="44">
        <f>IFERROR(VLOOKUP(R876,Table1[[ct2]:[Số lượng]],13,0),0)</f>
        <v>0</v>
      </c>
      <c r="T876" s="45">
        <f>IFERROR(VLOOKUP(R876,Table1[[ct2]:[Giá]],14,0),Table014[[#This Row],[ĐƠN GIÁ]])</f>
        <v>0</v>
      </c>
      <c r="U876" s="45">
        <f t="shared" si="55"/>
        <v>0</v>
      </c>
      <c r="V876" s="32">
        <f t="shared" si="56"/>
        <v>0</v>
      </c>
      <c r="W876" s="45">
        <f>Table014[[#This Row],[THÀNH TIỀN FAST]]-Table014[[#This Row],[THÀNH TIỀN]]</f>
        <v>0</v>
      </c>
      <c r="X876" s="46" t="b">
        <f>Table014[[#This Row],[ĐG FAST]]=Table014[[#This Row],[ĐƠN GIÁ]]</f>
        <v>1</v>
      </c>
      <c r="Y876" s="47" t="b">
        <f>Table014[[#This Row],[THÀNH TIỀN FAST]]=Table014[[#This Row],[THÀNH TIỀN]]</f>
        <v>1</v>
      </c>
      <c r="Z876" s="48"/>
    </row>
    <row r="877" spans="13:26" x14ac:dyDescent="0.2">
      <c r="M877" s="55">
        <f t="shared" si="53"/>
        <v>0</v>
      </c>
      <c r="N877" s="21" t="e">
        <f>VLOOKUP(I877,'MÃ '!$A$2:$E$1048576,4,0)</f>
        <v>#N/A</v>
      </c>
      <c r="O877" s="21" t="e">
        <f>VLOOKUP(I877,'MÃ '!$A$2:$E$1048576,5,0)</f>
        <v>#N/A</v>
      </c>
      <c r="P877" s="21" t="str">
        <f t="shared" si="54"/>
        <v>TSG06</v>
      </c>
      <c r="Q877" s="21" t="e">
        <f>DAY(Table014[[#This Row],[NGÀY]])&amp;Table014[[#This Row],[TSG06]]&amp;Table014[[#This Row],[MÃ FAST]]</f>
        <v>#N/A</v>
      </c>
      <c r="R877" s="21" t="e">
        <f>COUNTIF($Q$7:Q877,Q877)&amp;Q877</f>
        <v>#N/A</v>
      </c>
      <c r="S877" s="44">
        <f>IFERROR(VLOOKUP(R877,Table1[[ct2]:[Số lượng]],13,0),0)</f>
        <v>0</v>
      </c>
      <c r="T877" s="45">
        <f>IFERROR(VLOOKUP(R877,Table1[[ct2]:[Giá]],14,0),Table014[[#This Row],[ĐƠN GIÁ]])</f>
        <v>0</v>
      </c>
      <c r="U877" s="45">
        <f t="shared" si="55"/>
        <v>0</v>
      </c>
      <c r="V877" s="32">
        <f t="shared" si="56"/>
        <v>0</v>
      </c>
      <c r="W877" s="45">
        <f>Table014[[#This Row],[THÀNH TIỀN FAST]]-Table014[[#This Row],[THÀNH TIỀN]]</f>
        <v>0</v>
      </c>
      <c r="X877" s="46" t="b">
        <f>Table014[[#This Row],[ĐG FAST]]=Table014[[#This Row],[ĐƠN GIÁ]]</f>
        <v>1</v>
      </c>
      <c r="Y877" s="47" t="b">
        <f>Table014[[#This Row],[THÀNH TIỀN FAST]]=Table014[[#This Row],[THÀNH TIỀN]]</f>
        <v>1</v>
      </c>
      <c r="Z877" s="48"/>
    </row>
    <row r="878" spans="13:26" x14ac:dyDescent="0.2">
      <c r="M878" s="55">
        <f t="shared" si="53"/>
        <v>0</v>
      </c>
      <c r="N878" s="21" t="e">
        <f>VLOOKUP(I878,'MÃ '!$A$2:$E$1048576,4,0)</f>
        <v>#N/A</v>
      </c>
      <c r="O878" s="21" t="e">
        <f>VLOOKUP(I878,'MÃ '!$A$2:$E$1048576,5,0)</f>
        <v>#N/A</v>
      </c>
      <c r="P878" s="21" t="str">
        <f t="shared" si="54"/>
        <v>TSG06</v>
      </c>
      <c r="Q878" s="21" t="e">
        <f>DAY(Table014[[#This Row],[NGÀY]])&amp;Table014[[#This Row],[TSG06]]&amp;Table014[[#This Row],[MÃ FAST]]</f>
        <v>#N/A</v>
      </c>
      <c r="R878" s="21" t="e">
        <f>COUNTIF($Q$7:Q878,Q878)&amp;Q878</f>
        <v>#N/A</v>
      </c>
      <c r="S878" s="44">
        <f>IFERROR(VLOOKUP(R878,Table1[[ct2]:[Số lượng]],13,0),0)</f>
        <v>0</v>
      </c>
      <c r="T878" s="45">
        <f>IFERROR(VLOOKUP(R878,Table1[[ct2]:[Giá]],14,0),Table014[[#This Row],[ĐƠN GIÁ]])</f>
        <v>0</v>
      </c>
      <c r="U878" s="45">
        <f t="shared" si="55"/>
        <v>0</v>
      </c>
      <c r="V878" s="32">
        <f t="shared" si="56"/>
        <v>0</v>
      </c>
      <c r="W878" s="45">
        <f>Table014[[#This Row],[THÀNH TIỀN FAST]]-Table014[[#This Row],[THÀNH TIỀN]]</f>
        <v>0</v>
      </c>
      <c r="X878" s="46" t="b">
        <f>Table014[[#This Row],[ĐG FAST]]=Table014[[#This Row],[ĐƠN GIÁ]]</f>
        <v>1</v>
      </c>
      <c r="Y878" s="47" t="b">
        <f>Table014[[#This Row],[THÀNH TIỀN FAST]]=Table014[[#This Row],[THÀNH TIỀN]]</f>
        <v>1</v>
      </c>
      <c r="Z878" s="48"/>
    </row>
    <row r="879" spans="13:26" x14ac:dyDescent="0.2">
      <c r="M879" s="55">
        <f t="shared" si="53"/>
        <v>0</v>
      </c>
      <c r="N879" s="21" t="e">
        <f>VLOOKUP(I879,'MÃ '!$A$2:$E$1048576,4,0)</f>
        <v>#N/A</v>
      </c>
      <c r="O879" s="21" t="e">
        <f>VLOOKUP(I879,'MÃ '!$A$2:$E$1048576,5,0)</f>
        <v>#N/A</v>
      </c>
      <c r="P879" s="21" t="str">
        <f t="shared" si="54"/>
        <v>TSG06</v>
      </c>
      <c r="Q879" s="21" t="e">
        <f>DAY(Table014[[#This Row],[NGÀY]])&amp;Table014[[#This Row],[TSG06]]&amp;Table014[[#This Row],[MÃ FAST]]</f>
        <v>#N/A</v>
      </c>
      <c r="R879" s="21" t="e">
        <f>COUNTIF($Q$7:Q879,Q879)&amp;Q879</f>
        <v>#N/A</v>
      </c>
      <c r="S879" s="44">
        <f>IFERROR(VLOOKUP(R879,Table1[[ct2]:[Số lượng]],13,0),0)</f>
        <v>0</v>
      </c>
      <c r="T879" s="45">
        <f>IFERROR(VLOOKUP(R879,Table1[[ct2]:[Giá]],14,0),Table014[[#This Row],[ĐƠN GIÁ]])</f>
        <v>0</v>
      </c>
      <c r="U879" s="45">
        <f t="shared" si="55"/>
        <v>0</v>
      </c>
      <c r="V879" s="32">
        <f t="shared" si="56"/>
        <v>0</v>
      </c>
      <c r="W879" s="45">
        <f>Table014[[#This Row],[THÀNH TIỀN FAST]]-Table014[[#This Row],[THÀNH TIỀN]]</f>
        <v>0</v>
      </c>
      <c r="X879" s="46" t="b">
        <f>Table014[[#This Row],[ĐG FAST]]=Table014[[#This Row],[ĐƠN GIÁ]]</f>
        <v>1</v>
      </c>
      <c r="Y879" s="47" t="b">
        <f>Table014[[#This Row],[THÀNH TIỀN FAST]]=Table014[[#This Row],[THÀNH TIỀN]]</f>
        <v>1</v>
      </c>
      <c r="Z879" s="48"/>
    </row>
    <row r="880" spans="13:26" x14ac:dyDescent="0.2">
      <c r="M880" s="55">
        <f t="shared" si="53"/>
        <v>0</v>
      </c>
      <c r="N880" s="21" t="e">
        <f>VLOOKUP(I880,'MÃ '!$A$2:$E$1048576,4,0)</f>
        <v>#N/A</v>
      </c>
      <c r="O880" s="21" t="e">
        <f>VLOOKUP(I880,'MÃ '!$A$2:$E$1048576,5,0)</f>
        <v>#N/A</v>
      </c>
      <c r="P880" s="21" t="str">
        <f t="shared" si="54"/>
        <v>TSG06</v>
      </c>
      <c r="Q880" s="21" t="e">
        <f>DAY(Table014[[#This Row],[NGÀY]])&amp;Table014[[#This Row],[TSG06]]&amp;Table014[[#This Row],[MÃ FAST]]</f>
        <v>#N/A</v>
      </c>
      <c r="R880" s="21" t="e">
        <f>COUNTIF($Q$7:Q880,Q880)&amp;Q880</f>
        <v>#N/A</v>
      </c>
      <c r="S880" s="44">
        <f>IFERROR(VLOOKUP(R880,Table1[[ct2]:[Số lượng]],13,0),0)</f>
        <v>0</v>
      </c>
      <c r="T880" s="45">
        <f>IFERROR(VLOOKUP(R880,Table1[[ct2]:[Giá]],14,0),Table014[[#This Row],[ĐƠN GIÁ]])</f>
        <v>0</v>
      </c>
      <c r="U880" s="45">
        <f t="shared" si="55"/>
        <v>0</v>
      </c>
      <c r="V880" s="32">
        <f t="shared" si="56"/>
        <v>0</v>
      </c>
      <c r="W880" s="45">
        <f>Table014[[#This Row],[THÀNH TIỀN FAST]]-Table014[[#This Row],[THÀNH TIỀN]]</f>
        <v>0</v>
      </c>
      <c r="X880" s="46" t="b">
        <f>Table014[[#This Row],[ĐG FAST]]=Table014[[#This Row],[ĐƠN GIÁ]]</f>
        <v>1</v>
      </c>
      <c r="Y880" s="47" t="b">
        <f>Table014[[#This Row],[THÀNH TIỀN FAST]]=Table014[[#This Row],[THÀNH TIỀN]]</f>
        <v>1</v>
      </c>
      <c r="Z880" s="48"/>
    </row>
    <row r="881" spans="13:26" x14ac:dyDescent="0.2">
      <c r="M881" s="55">
        <f t="shared" si="53"/>
        <v>0</v>
      </c>
      <c r="N881" s="21" t="e">
        <f>VLOOKUP(I881,'MÃ '!$A$2:$E$1048576,4,0)</f>
        <v>#N/A</v>
      </c>
      <c r="O881" s="21" t="e">
        <f>VLOOKUP(I881,'MÃ '!$A$2:$E$1048576,5,0)</f>
        <v>#N/A</v>
      </c>
      <c r="P881" s="21" t="str">
        <f t="shared" si="54"/>
        <v>TSG06</v>
      </c>
      <c r="Q881" s="21" t="e">
        <f>DAY(Table014[[#This Row],[NGÀY]])&amp;Table014[[#This Row],[TSG06]]&amp;Table014[[#This Row],[MÃ FAST]]</f>
        <v>#N/A</v>
      </c>
      <c r="R881" s="21" t="e">
        <f>COUNTIF($Q$7:Q881,Q881)&amp;Q881</f>
        <v>#N/A</v>
      </c>
      <c r="S881" s="44">
        <f>IFERROR(VLOOKUP(R881,Table1[[ct2]:[Số lượng]],13,0),0)</f>
        <v>0</v>
      </c>
      <c r="T881" s="45">
        <f>IFERROR(VLOOKUP(R881,Table1[[ct2]:[Giá]],14,0),Table014[[#This Row],[ĐƠN GIÁ]])</f>
        <v>0</v>
      </c>
      <c r="U881" s="45">
        <f t="shared" si="55"/>
        <v>0</v>
      </c>
      <c r="V881" s="32">
        <f t="shared" si="56"/>
        <v>0</v>
      </c>
      <c r="W881" s="45">
        <f>Table014[[#This Row],[THÀNH TIỀN FAST]]-Table014[[#This Row],[THÀNH TIỀN]]</f>
        <v>0</v>
      </c>
      <c r="X881" s="46" t="b">
        <f>Table014[[#This Row],[ĐG FAST]]=Table014[[#This Row],[ĐƠN GIÁ]]</f>
        <v>1</v>
      </c>
      <c r="Y881" s="47" t="b">
        <f>Table014[[#This Row],[THÀNH TIỀN FAST]]=Table014[[#This Row],[THÀNH TIỀN]]</f>
        <v>1</v>
      </c>
      <c r="Z881" s="48"/>
    </row>
    <row r="882" spans="13:26" x14ac:dyDescent="0.2">
      <c r="M882" s="55">
        <f t="shared" si="53"/>
        <v>0</v>
      </c>
      <c r="N882" s="21" t="e">
        <f>VLOOKUP(I882,'MÃ '!$A$2:$E$1048576,4,0)</f>
        <v>#N/A</v>
      </c>
      <c r="O882" s="21" t="e">
        <f>VLOOKUP(I882,'MÃ '!$A$2:$E$1048576,5,0)</f>
        <v>#N/A</v>
      </c>
      <c r="P882" s="21" t="str">
        <f t="shared" si="54"/>
        <v>TSG06</v>
      </c>
      <c r="Q882" s="21" t="e">
        <f>DAY(Table014[[#This Row],[NGÀY]])&amp;Table014[[#This Row],[TSG06]]&amp;Table014[[#This Row],[MÃ FAST]]</f>
        <v>#N/A</v>
      </c>
      <c r="R882" s="21" t="e">
        <f>COUNTIF($Q$7:Q882,Q882)&amp;Q882</f>
        <v>#N/A</v>
      </c>
      <c r="S882" s="44">
        <f>IFERROR(VLOOKUP(R882,Table1[[ct2]:[Số lượng]],13,0),0)</f>
        <v>0</v>
      </c>
      <c r="T882" s="45">
        <f>IFERROR(VLOOKUP(R882,Table1[[ct2]:[Giá]],14,0),Table014[[#This Row],[ĐƠN GIÁ]])</f>
        <v>0</v>
      </c>
      <c r="U882" s="45">
        <f t="shared" si="55"/>
        <v>0</v>
      </c>
      <c r="V882" s="32">
        <f t="shared" si="56"/>
        <v>0</v>
      </c>
      <c r="W882" s="45">
        <f>Table014[[#This Row],[THÀNH TIỀN FAST]]-Table014[[#This Row],[THÀNH TIỀN]]</f>
        <v>0</v>
      </c>
      <c r="X882" s="46" t="b">
        <f>Table014[[#This Row],[ĐG FAST]]=Table014[[#This Row],[ĐƠN GIÁ]]</f>
        <v>1</v>
      </c>
      <c r="Y882" s="47" t="b">
        <f>Table014[[#This Row],[THÀNH TIỀN FAST]]=Table014[[#This Row],[THÀNH TIỀN]]</f>
        <v>1</v>
      </c>
      <c r="Z882" s="48"/>
    </row>
    <row r="883" spans="13:26" x14ac:dyDescent="0.2">
      <c r="M883" s="55">
        <f t="shared" si="53"/>
        <v>0</v>
      </c>
      <c r="N883" s="21" t="e">
        <f>VLOOKUP(I883,'MÃ '!$A$2:$E$1048576,4,0)</f>
        <v>#N/A</v>
      </c>
      <c r="O883" s="21" t="e">
        <f>VLOOKUP(I883,'MÃ '!$A$2:$E$1048576,5,0)</f>
        <v>#N/A</v>
      </c>
      <c r="P883" s="21" t="str">
        <f t="shared" si="54"/>
        <v>TSG06</v>
      </c>
      <c r="Q883" s="21" t="e">
        <f>DAY(Table014[[#This Row],[NGÀY]])&amp;Table014[[#This Row],[TSG06]]&amp;Table014[[#This Row],[MÃ FAST]]</f>
        <v>#N/A</v>
      </c>
      <c r="R883" s="21" t="e">
        <f>COUNTIF($Q$7:Q883,Q883)&amp;Q883</f>
        <v>#N/A</v>
      </c>
      <c r="S883" s="44">
        <f>IFERROR(VLOOKUP(R883,Table1[[ct2]:[Số lượng]],13,0),0)</f>
        <v>0</v>
      </c>
      <c r="T883" s="45">
        <f>IFERROR(VLOOKUP(R883,Table1[[ct2]:[Giá]],14,0),Table014[[#This Row],[ĐƠN GIÁ]])</f>
        <v>0</v>
      </c>
      <c r="U883" s="45">
        <f t="shared" si="55"/>
        <v>0</v>
      </c>
      <c r="V883" s="32">
        <f t="shared" si="56"/>
        <v>0</v>
      </c>
      <c r="W883" s="45">
        <f>Table014[[#This Row],[THÀNH TIỀN FAST]]-Table014[[#This Row],[THÀNH TIỀN]]</f>
        <v>0</v>
      </c>
      <c r="X883" s="46" t="b">
        <f>Table014[[#This Row],[ĐG FAST]]=Table014[[#This Row],[ĐƠN GIÁ]]</f>
        <v>1</v>
      </c>
      <c r="Y883" s="47" t="b">
        <f>Table014[[#This Row],[THÀNH TIỀN FAST]]=Table014[[#This Row],[THÀNH TIỀN]]</f>
        <v>1</v>
      </c>
      <c r="Z883" s="48"/>
    </row>
    <row r="884" spans="13:26" x14ac:dyDescent="0.2">
      <c r="M884" s="55">
        <f t="shared" si="53"/>
        <v>0</v>
      </c>
      <c r="N884" s="21" t="e">
        <f>VLOOKUP(I884,'MÃ '!$A$2:$E$1048576,4,0)</f>
        <v>#N/A</v>
      </c>
      <c r="O884" s="21" t="e">
        <f>VLOOKUP(I884,'MÃ '!$A$2:$E$1048576,5,0)</f>
        <v>#N/A</v>
      </c>
      <c r="P884" s="21" t="str">
        <f t="shared" si="54"/>
        <v>TSG06</v>
      </c>
      <c r="Q884" s="21" t="e">
        <f>DAY(Table014[[#This Row],[NGÀY]])&amp;Table014[[#This Row],[TSG06]]&amp;Table014[[#This Row],[MÃ FAST]]</f>
        <v>#N/A</v>
      </c>
      <c r="R884" s="21" t="e">
        <f>COUNTIF($Q$7:Q884,Q884)&amp;Q884</f>
        <v>#N/A</v>
      </c>
      <c r="S884" s="44">
        <f>IFERROR(VLOOKUP(R884,Table1[[ct2]:[Số lượng]],13,0),0)</f>
        <v>0</v>
      </c>
      <c r="T884" s="45">
        <f>IFERROR(VLOOKUP(R884,Table1[[ct2]:[Giá]],14,0),Table014[[#This Row],[ĐƠN GIÁ]])</f>
        <v>0</v>
      </c>
      <c r="U884" s="45">
        <f t="shared" si="55"/>
        <v>0</v>
      </c>
      <c r="V884" s="32">
        <f t="shared" si="56"/>
        <v>0</v>
      </c>
      <c r="W884" s="45">
        <f>Table014[[#This Row],[THÀNH TIỀN FAST]]-Table014[[#This Row],[THÀNH TIỀN]]</f>
        <v>0</v>
      </c>
      <c r="X884" s="46" t="b">
        <f>Table014[[#This Row],[ĐG FAST]]=Table014[[#This Row],[ĐƠN GIÁ]]</f>
        <v>1</v>
      </c>
      <c r="Y884" s="47" t="b">
        <f>Table014[[#This Row],[THÀNH TIỀN FAST]]=Table014[[#This Row],[THÀNH TIỀN]]</f>
        <v>1</v>
      </c>
      <c r="Z884" s="48"/>
    </row>
    <row r="885" spans="13:26" x14ac:dyDescent="0.2">
      <c r="M885" s="55">
        <f t="shared" si="53"/>
        <v>0</v>
      </c>
      <c r="N885" s="21" t="e">
        <f>VLOOKUP(I885,'MÃ '!$A$2:$E$1048576,4,0)</f>
        <v>#N/A</v>
      </c>
      <c r="O885" s="21" t="e">
        <f>VLOOKUP(I885,'MÃ '!$A$2:$E$1048576,5,0)</f>
        <v>#N/A</v>
      </c>
      <c r="P885" s="21" t="str">
        <f t="shared" si="54"/>
        <v>TSG06</v>
      </c>
      <c r="Q885" s="21" t="e">
        <f>DAY(Table014[[#This Row],[NGÀY]])&amp;Table014[[#This Row],[TSG06]]&amp;Table014[[#This Row],[MÃ FAST]]</f>
        <v>#N/A</v>
      </c>
      <c r="R885" s="21" t="e">
        <f>COUNTIF($Q$7:Q885,Q885)&amp;Q885</f>
        <v>#N/A</v>
      </c>
      <c r="S885" s="44">
        <f>IFERROR(VLOOKUP(R885,Table1[[ct2]:[Số lượng]],13,0),0)</f>
        <v>0</v>
      </c>
      <c r="T885" s="45">
        <f>IFERROR(VLOOKUP(R885,Table1[[ct2]:[Giá]],14,0),Table014[[#This Row],[ĐƠN GIÁ]])</f>
        <v>0</v>
      </c>
      <c r="U885" s="45">
        <f t="shared" si="55"/>
        <v>0</v>
      </c>
      <c r="V885" s="32">
        <f t="shared" si="56"/>
        <v>0</v>
      </c>
      <c r="W885" s="45">
        <f>Table014[[#This Row],[THÀNH TIỀN FAST]]-Table014[[#This Row],[THÀNH TIỀN]]</f>
        <v>0</v>
      </c>
      <c r="X885" s="46" t="b">
        <f>Table014[[#This Row],[ĐG FAST]]=Table014[[#This Row],[ĐƠN GIÁ]]</f>
        <v>1</v>
      </c>
      <c r="Y885" s="47" t="b">
        <f>Table014[[#This Row],[THÀNH TIỀN FAST]]=Table014[[#This Row],[THÀNH TIỀN]]</f>
        <v>1</v>
      </c>
      <c r="Z885" s="48"/>
    </row>
    <row r="886" spans="13:26" x14ac:dyDescent="0.2">
      <c r="M886" s="55">
        <f t="shared" si="53"/>
        <v>0</v>
      </c>
      <c r="N886" s="21" t="e">
        <f>VLOOKUP(I886,'MÃ '!$A$2:$E$1048576,4,0)</f>
        <v>#N/A</v>
      </c>
      <c r="O886" s="21" t="e">
        <f>VLOOKUP(I886,'MÃ '!$A$2:$E$1048576,5,0)</f>
        <v>#N/A</v>
      </c>
      <c r="P886" s="21" t="str">
        <f t="shared" si="54"/>
        <v>TSG06</v>
      </c>
      <c r="Q886" s="21" t="e">
        <f>DAY(Table014[[#This Row],[NGÀY]])&amp;Table014[[#This Row],[TSG06]]&amp;Table014[[#This Row],[MÃ FAST]]</f>
        <v>#N/A</v>
      </c>
      <c r="R886" s="21" t="e">
        <f>COUNTIF($Q$7:Q886,Q886)&amp;Q886</f>
        <v>#N/A</v>
      </c>
      <c r="S886" s="44">
        <f>IFERROR(VLOOKUP(R886,Table1[[ct2]:[Số lượng]],13,0),0)</f>
        <v>0</v>
      </c>
      <c r="T886" s="45">
        <f>IFERROR(VLOOKUP(R886,Table1[[ct2]:[Giá]],14,0),Table014[[#This Row],[ĐƠN GIÁ]])</f>
        <v>0</v>
      </c>
      <c r="U886" s="45">
        <f t="shared" si="55"/>
        <v>0</v>
      </c>
      <c r="V886" s="32">
        <f t="shared" si="56"/>
        <v>0</v>
      </c>
      <c r="W886" s="45">
        <f>Table014[[#This Row],[THÀNH TIỀN FAST]]-Table014[[#This Row],[THÀNH TIỀN]]</f>
        <v>0</v>
      </c>
      <c r="X886" s="46" t="b">
        <f>Table014[[#This Row],[ĐG FAST]]=Table014[[#This Row],[ĐƠN GIÁ]]</f>
        <v>1</v>
      </c>
      <c r="Y886" s="47" t="b">
        <f>Table014[[#This Row],[THÀNH TIỀN FAST]]=Table014[[#This Row],[THÀNH TIỀN]]</f>
        <v>1</v>
      </c>
      <c r="Z886" s="48"/>
    </row>
    <row r="887" spans="13:26" x14ac:dyDescent="0.2">
      <c r="M887" s="55">
        <f t="shared" si="53"/>
        <v>0</v>
      </c>
      <c r="N887" s="21" t="e">
        <f>VLOOKUP(I887,'MÃ '!$A$2:$E$1048576,4,0)</f>
        <v>#N/A</v>
      </c>
      <c r="O887" s="21" t="e">
        <f>VLOOKUP(I887,'MÃ '!$A$2:$E$1048576,5,0)</f>
        <v>#N/A</v>
      </c>
      <c r="P887" s="21" t="str">
        <f t="shared" si="54"/>
        <v>TSG06</v>
      </c>
      <c r="Q887" s="21" t="e">
        <f>DAY(Table014[[#This Row],[NGÀY]])&amp;Table014[[#This Row],[TSG06]]&amp;Table014[[#This Row],[MÃ FAST]]</f>
        <v>#N/A</v>
      </c>
      <c r="R887" s="21" t="e">
        <f>COUNTIF($Q$7:Q887,Q887)&amp;Q887</f>
        <v>#N/A</v>
      </c>
      <c r="S887" s="44">
        <f>IFERROR(VLOOKUP(R887,Table1[[ct2]:[Số lượng]],13,0),0)</f>
        <v>0</v>
      </c>
      <c r="T887" s="45">
        <f>IFERROR(VLOOKUP(R887,Table1[[ct2]:[Giá]],14,0),Table014[[#This Row],[ĐƠN GIÁ]])</f>
        <v>0</v>
      </c>
      <c r="U887" s="45">
        <f t="shared" si="55"/>
        <v>0</v>
      </c>
      <c r="V887" s="32">
        <f t="shared" si="56"/>
        <v>0</v>
      </c>
      <c r="W887" s="45">
        <f>Table014[[#This Row],[THÀNH TIỀN FAST]]-Table014[[#This Row],[THÀNH TIỀN]]</f>
        <v>0</v>
      </c>
      <c r="X887" s="46" t="b">
        <f>Table014[[#This Row],[ĐG FAST]]=Table014[[#This Row],[ĐƠN GIÁ]]</f>
        <v>1</v>
      </c>
      <c r="Y887" s="47" t="b">
        <f>Table014[[#This Row],[THÀNH TIỀN FAST]]=Table014[[#This Row],[THÀNH TIỀN]]</f>
        <v>1</v>
      </c>
      <c r="Z887" s="48"/>
    </row>
    <row r="888" spans="13:26" x14ac:dyDescent="0.2">
      <c r="M888" s="55">
        <f t="shared" si="53"/>
        <v>0</v>
      </c>
      <c r="N888" s="21" t="e">
        <f>VLOOKUP(I888,'MÃ '!$A$2:$E$1048576,4,0)</f>
        <v>#N/A</v>
      </c>
      <c r="O888" s="21" t="e">
        <f>VLOOKUP(I888,'MÃ '!$A$2:$E$1048576,5,0)</f>
        <v>#N/A</v>
      </c>
      <c r="P888" s="21" t="str">
        <f t="shared" si="54"/>
        <v>TSG06</v>
      </c>
      <c r="Q888" s="21" t="e">
        <f>DAY(Table014[[#This Row],[NGÀY]])&amp;Table014[[#This Row],[TSG06]]&amp;Table014[[#This Row],[MÃ FAST]]</f>
        <v>#N/A</v>
      </c>
      <c r="R888" s="21" t="e">
        <f>COUNTIF($Q$7:Q888,Q888)&amp;Q888</f>
        <v>#N/A</v>
      </c>
      <c r="S888" s="44">
        <f>IFERROR(VLOOKUP(R888,Table1[[ct2]:[Số lượng]],13,0),0)</f>
        <v>0</v>
      </c>
      <c r="T888" s="45">
        <f>IFERROR(VLOOKUP(R888,Table1[[ct2]:[Giá]],14,0),Table014[[#This Row],[ĐƠN GIÁ]])</f>
        <v>0</v>
      </c>
      <c r="U888" s="45">
        <f t="shared" si="55"/>
        <v>0</v>
      </c>
      <c r="V888" s="32">
        <f t="shared" si="56"/>
        <v>0</v>
      </c>
      <c r="W888" s="45">
        <f>Table014[[#This Row],[THÀNH TIỀN FAST]]-Table014[[#This Row],[THÀNH TIỀN]]</f>
        <v>0</v>
      </c>
      <c r="X888" s="46" t="b">
        <f>Table014[[#This Row],[ĐG FAST]]=Table014[[#This Row],[ĐƠN GIÁ]]</f>
        <v>1</v>
      </c>
      <c r="Y888" s="47" t="b">
        <f>Table014[[#This Row],[THÀNH TIỀN FAST]]=Table014[[#This Row],[THÀNH TIỀN]]</f>
        <v>1</v>
      </c>
      <c r="Z888" s="48"/>
    </row>
    <row r="889" spans="13:26" x14ac:dyDescent="0.2">
      <c r="M889" s="55">
        <f t="shared" si="53"/>
        <v>0</v>
      </c>
      <c r="N889" s="21" t="e">
        <f>VLOOKUP(I889,'MÃ '!$A$2:$E$1048576,4,0)</f>
        <v>#N/A</v>
      </c>
      <c r="O889" s="21" t="e">
        <f>VLOOKUP(I889,'MÃ '!$A$2:$E$1048576,5,0)</f>
        <v>#N/A</v>
      </c>
      <c r="P889" s="21" t="str">
        <f t="shared" si="54"/>
        <v>TSG06</v>
      </c>
      <c r="Q889" s="21" t="e">
        <f>DAY(Table014[[#This Row],[NGÀY]])&amp;Table014[[#This Row],[TSG06]]&amp;Table014[[#This Row],[MÃ FAST]]</f>
        <v>#N/A</v>
      </c>
      <c r="R889" s="21" t="e">
        <f>COUNTIF($Q$7:Q889,Q889)&amp;Q889</f>
        <v>#N/A</v>
      </c>
      <c r="S889" s="44">
        <f>IFERROR(VLOOKUP(R889,Table1[[ct2]:[Số lượng]],13,0),0)</f>
        <v>0</v>
      </c>
      <c r="T889" s="45">
        <f>IFERROR(VLOOKUP(R889,Table1[[ct2]:[Giá]],14,0),Table014[[#This Row],[ĐƠN GIÁ]])</f>
        <v>0</v>
      </c>
      <c r="U889" s="45">
        <f t="shared" si="55"/>
        <v>0</v>
      </c>
      <c r="V889" s="32">
        <f t="shared" si="56"/>
        <v>0</v>
      </c>
      <c r="W889" s="45">
        <f>Table014[[#This Row],[THÀNH TIỀN FAST]]-Table014[[#This Row],[THÀNH TIỀN]]</f>
        <v>0</v>
      </c>
      <c r="X889" s="46" t="b">
        <f>Table014[[#This Row],[ĐG FAST]]=Table014[[#This Row],[ĐƠN GIÁ]]</f>
        <v>1</v>
      </c>
      <c r="Y889" s="47" t="b">
        <f>Table014[[#This Row],[THÀNH TIỀN FAST]]=Table014[[#This Row],[THÀNH TIỀN]]</f>
        <v>1</v>
      </c>
      <c r="Z889" s="48"/>
    </row>
    <row r="890" spans="13:26" x14ac:dyDescent="0.2">
      <c r="M890" s="55">
        <f t="shared" si="53"/>
        <v>0</v>
      </c>
      <c r="N890" s="21" t="e">
        <f>VLOOKUP(I890,'MÃ '!$A$2:$E$1048576,4,0)</f>
        <v>#N/A</v>
      </c>
      <c r="O890" s="21" t="e">
        <f>VLOOKUP(I890,'MÃ '!$A$2:$E$1048576,5,0)</f>
        <v>#N/A</v>
      </c>
      <c r="P890" s="21" t="str">
        <f t="shared" si="54"/>
        <v>TSG06</v>
      </c>
      <c r="Q890" s="21" t="e">
        <f>DAY(Table014[[#This Row],[NGÀY]])&amp;Table014[[#This Row],[TSG06]]&amp;Table014[[#This Row],[MÃ FAST]]</f>
        <v>#N/A</v>
      </c>
      <c r="R890" s="21" t="e">
        <f>COUNTIF($Q$7:Q890,Q890)&amp;Q890</f>
        <v>#N/A</v>
      </c>
      <c r="S890" s="44">
        <f>IFERROR(VLOOKUP(R890,Table1[[ct2]:[Số lượng]],13,0),0)</f>
        <v>0</v>
      </c>
      <c r="T890" s="45">
        <f>IFERROR(VLOOKUP(R890,Table1[[ct2]:[Giá]],14,0),Table014[[#This Row],[ĐƠN GIÁ]])</f>
        <v>0</v>
      </c>
      <c r="U890" s="45">
        <f t="shared" si="55"/>
        <v>0</v>
      </c>
      <c r="V890" s="32">
        <f t="shared" si="56"/>
        <v>0</v>
      </c>
      <c r="W890" s="45">
        <f>Table014[[#This Row],[THÀNH TIỀN FAST]]-Table014[[#This Row],[THÀNH TIỀN]]</f>
        <v>0</v>
      </c>
      <c r="X890" s="46" t="b">
        <f>Table014[[#This Row],[ĐG FAST]]=Table014[[#This Row],[ĐƠN GIÁ]]</f>
        <v>1</v>
      </c>
      <c r="Y890" s="47" t="b">
        <f>Table014[[#This Row],[THÀNH TIỀN FAST]]=Table014[[#This Row],[THÀNH TIỀN]]</f>
        <v>1</v>
      </c>
      <c r="Z890" s="48"/>
    </row>
    <row r="891" spans="13:26" x14ac:dyDescent="0.2">
      <c r="M891" s="55">
        <f t="shared" si="53"/>
        <v>0</v>
      </c>
      <c r="N891" s="21" t="e">
        <f>VLOOKUP(I891,'MÃ '!$A$2:$E$1048576,4,0)</f>
        <v>#N/A</v>
      </c>
      <c r="O891" s="21" t="e">
        <f>VLOOKUP(I891,'MÃ '!$A$2:$E$1048576,5,0)</f>
        <v>#N/A</v>
      </c>
      <c r="P891" s="21" t="str">
        <f t="shared" si="54"/>
        <v>TSG06</v>
      </c>
      <c r="Q891" s="21" t="e">
        <f>DAY(Table014[[#This Row],[NGÀY]])&amp;Table014[[#This Row],[TSG06]]&amp;Table014[[#This Row],[MÃ FAST]]</f>
        <v>#N/A</v>
      </c>
      <c r="R891" s="21" t="e">
        <f>COUNTIF($Q$7:Q891,Q891)&amp;Q891</f>
        <v>#N/A</v>
      </c>
      <c r="S891" s="44">
        <f>IFERROR(VLOOKUP(R891,Table1[[ct2]:[Số lượng]],13,0),0)</f>
        <v>0</v>
      </c>
      <c r="T891" s="45">
        <f>IFERROR(VLOOKUP(R891,Table1[[ct2]:[Giá]],14,0),Table014[[#This Row],[ĐƠN GIÁ]])</f>
        <v>0</v>
      </c>
      <c r="U891" s="45">
        <f t="shared" si="55"/>
        <v>0</v>
      </c>
      <c r="V891" s="32">
        <f t="shared" si="56"/>
        <v>0</v>
      </c>
      <c r="W891" s="45">
        <f>Table014[[#This Row],[THÀNH TIỀN FAST]]-Table014[[#This Row],[THÀNH TIỀN]]</f>
        <v>0</v>
      </c>
      <c r="X891" s="46" t="b">
        <f>Table014[[#This Row],[ĐG FAST]]=Table014[[#This Row],[ĐƠN GIÁ]]</f>
        <v>1</v>
      </c>
      <c r="Y891" s="47" t="b">
        <f>Table014[[#This Row],[THÀNH TIỀN FAST]]=Table014[[#This Row],[THÀNH TIỀN]]</f>
        <v>1</v>
      </c>
      <c r="Z891" s="48"/>
    </row>
    <row r="892" spans="13:26" x14ac:dyDescent="0.2">
      <c r="M892" s="55">
        <f t="shared" si="53"/>
        <v>0</v>
      </c>
      <c r="N892" s="21" t="e">
        <f>VLOOKUP(I892,'MÃ '!$A$2:$E$1048576,4,0)</f>
        <v>#N/A</v>
      </c>
      <c r="O892" s="21" t="e">
        <f>VLOOKUP(I892,'MÃ '!$A$2:$E$1048576,5,0)</f>
        <v>#N/A</v>
      </c>
      <c r="P892" s="21" t="str">
        <f t="shared" si="54"/>
        <v>TSG06</v>
      </c>
      <c r="Q892" s="21" t="e">
        <f>DAY(Table014[[#This Row],[NGÀY]])&amp;Table014[[#This Row],[TSG06]]&amp;Table014[[#This Row],[MÃ FAST]]</f>
        <v>#N/A</v>
      </c>
      <c r="R892" s="21" t="e">
        <f>COUNTIF($Q$7:Q892,Q892)&amp;Q892</f>
        <v>#N/A</v>
      </c>
      <c r="S892" s="44">
        <f>IFERROR(VLOOKUP(R892,Table1[[ct2]:[Số lượng]],13,0),0)</f>
        <v>0</v>
      </c>
      <c r="T892" s="45">
        <f>IFERROR(VLOOKUP(R892,Table1[[ct2]:[Giá]],14,0),Table014[[#This Row],[ĐƠN GIÁ]])</f>
        <v>0</v>
      </c>
      <c r="U892" s="45">
        <f t="shared" si="55"/>
        <v>0</v>
      </c>
      <c r="V892" s="32">
        <f t="shared" si="56"/>
        <v>0</v>
      </c>
      <c r="W892" s="45">
        <f>Table014[[#This Row],[THÀNH TIỀN FAST]]-Table014[[#This Row],[THÀNH TIỀN]]</f>
        <v>0</v>
      </c>
      <c r="X892" s="46" t="b">
        <f>Table014[[#This Row],[ĐG FAST]]=Table014[[#This Row],[ĐƠN GIÁ]]</f>
        <v>1</v>
      </c>
      <c r="Y892" s="47" t="b">
        <f>Table014[[#This Row],[THÀNH TIỀN FAST]]=Table014[[#This Row],[THÀNH TIỀN]]</f>
        <v>1</v>
      </c>
      <c r="Z892" s="48"/>
    </row>
    <row r="893" spans="13:26" x14ac:dyDescent="0.2">
      <c r="M893" s="55">
        <f t="shared" si="53"/>
        <v>0</v>
      </c>
      <c r="N893" s="21" t="e">
        <f>VLOOKUP(I893,'MÃ '!$A$2:$E$1048576,4,0)</f>
        <v>#N/A</v>
      </c>
      <c r="O893" s="21" t="e">
        <f>VLOOKUP(I893,'MÃ '!$A$2:$E$1048576,5,0)</f>
        <v>#N/A</v>
      </c>
      <c r="P893" s="21" t="str">
        <f t="shared" si="54"/>
        <v>TSG06</v>
      </c>
      <c r="Q893" s="21" t="e">
        <f>DAY(Table014[[#This Row],[NGÀY]])&amp;Table014[[#This Row],[TSG06]]&amp;Table014[[#This Row],[MÃ FAST]]</f>
        <v>#N/A</v>
      </c>
      <c r="R893" s="21" t="e">
        <f>COUNTIF($Q$7:Q893,Q893)&amp;Q893</f>
        <v>#N/A</v>
      </c>
      <c r="S893" s="44">
        <f>IFERROR(VLOOKUP(R893,Table1[[ct2]:[Số lượng]],13,0),0)</f>
        <v>0</v>
      </c>
      <c r="T893" s="45">
        <f>IFERROR(VLOOKUP(R893,Table1[[ct2]:[Giá]],14,0),Table014[[#This Row],[ĐƠN GIÁ]])</f>
        <v>0</v>
      </c>
      <c r="U893" s="45">
        <f t="shared" si="55"/>
        <v>0</v>
      </c>
      <c r="V893" s="32">
        <f t="shared" si="56"/>
        <v>0</v>
      </c>
      <c r="W893" s="45">
        <f>Table014[[#This Row],[THÀNH TIỀN FAST]]-Table014[[#This Row],[THÀNH TIỀN]]</f>
        <v>0</v>
      </c>
      <c r="X893" s="46" t="b">
        <f>Table014[[#This Row],[ĐG FAST]]=Table014[[#This Row],[ĐƠN GIÁ]]</f>
        <v>1</v>
      </c>
      <c r="Y893" s="47" t="b">
        <f>Table014[[#This Row],[THÀNH TIỀN FAST]]=Table014[[#This Row],[THÀNH TIỀN]]</f>
        <v>1</v>
      </c>
      <c r="Z893" s="48"/>
    </row>
    <row r="894" spans="13:26" x14ac:dyDescent="0.2">
      <c r="M894" s="55">
        <f t="shared" si="53"/>
        <v>0</v>
      </c>
      <c r="N894" s="21" t="e">
        <f>VLOOKUP(I894,'MÃ '!$A$2:$E$1048576,4,0)</f>
        <v>#N/A</v>
      </c>
      <c r="O894" s="21" t="e">
        <f>VLOOKUP(I894,'MÃ '!$A$2:$E$1048576,5,0)</f>
        <v>#N/A</v>
      </c>
      <c r="P894" s="21" t="str">
        <f t="shared" si="54"/>
        <v>TSG06</v>
      </c>
      <c r="Q894" s="21" t="e">
        <f>DAY(Table014[[#This Row],[NGÀY]])&amp;Table014[[#This Row],[TSG06]]&amp;Table014[[#This Row],[MÃ FAST]]</f>
        <v>#N/A</v>
      </c>
      <c r="R894" s="21" t="e">
        <f>COUNTIF($Q$7:Q894,Q894)&amp;Q894</f>
        <v>#N/A</v>
      </c>
      <c r="S894" s="44">
        <f>IFERROR(VLOOKUP(R894,Table1[[ct2]:[Số lượng]],13,0),0)</f>
        <v>0</v>
      </c>
      <c r="T894" s="45">
        <f>IFERROR(VLOOKUP(R894,Table1[[ct2]:[Giá]],14,0),Table014[[#This Row],[ĐƠN GIÁ]])</f>
        <v>0</v>
      </c>
      <c r="U894" s="45">
        <f t="shared" si="55"/>
        <v>0</v>
      </c>
      <c r="V894" s="32">
        <f t="shared" si="56"/>
        <v>0</v>
      </c>
      <c r="W894" s="45">
        <f>Table014[[#This Row],[THÀNH TIỀN FAST]]-Table014[[#This Row],[THÀNH TIỀN]]</f>
        <v>0</v>
      </c>
      <c r="X894" s="46" t="b">
        <f>Table014[[#This Row],[ĐG FAST]]=Table014[[#This Row],[ĐƠN GIÁ]]</f>
        <v>1</v>
      </c>
      <c r="Y894" s="47" t="b">
        <f>Table014[[#This Row],[THÀNH TIỀN FAST]]=Table014[[#This Row],[THÀNH TIỀN]]</f>
        <v>1</v>
      </c>
      <c r="Z894" s="48"/>
    </row>
    <row r="895" spans="13:26" x14ac:dyDescent="0.2">
      <c r="M895" s="55">
        <f t="shared" si="53"/>
        <v>0</v>
      </c>
      <c r="N895" s="21" t="e">
        <f>VLOOKUP(I895,'MÃ '!$A$2:$E$1048576,4,0)</f>
        <v>#N/A</v>
      </c>
      <c r="O895" s="21" t="e">
        <f>VLOOKUP(I895,'MÃ '!$A$2:$E$1048576,5,0)</f>
        <v>#N/A</v>
      </c>
      <c r="P895" s="21" t="str">
        <f t="shared" si="54"/>
        <v>TSG06</v>
      </c>
      <c r="Q895" s="21" t="e">
        <f>DAY(Table014[[#This Row],[NGÀY]])&amp;Table014[[#This Row],[TSG06]]&amp;Table014[[#This Row],[MÃ FAST]]</f>
        <v>#N/A</v>
      </c>
      <c r="R895" s="21" t="e">
        <f>COUNTIF($Q$7:Q895,Q895)&amp;Q895</f>
        <v>#N/A</v>
      </c>
      <c r="S895" s="44">
        <f>IFERROR(VLOOKUP(R895,Table1[[ct2]:[Số lượng]],13,0),0)</f>
        <v>0</v>
      </c>
      <c r="T895" s="45">
        <f>IFERROR(VLOOKUP(R895,Table1[[ct2]:[Giá]],14,0),Table014[[#This Row],[ĐƠN GIÁ]])</f>
        <v>0</v>
      </c>
      <c r="U895" s="45">
        <f t="shared" si="55"/>
        <v>0</v>
      </c>
      <c r="V895" s="32">
        <f t="shared" si="56"/>
        <v>0</v>
      </c>
      <c r="W895" s="45">
        <f>Table014[[#This Row],[THÀNH TIỀN FAST]]-Table014[[#This Row],[THÀNH TIỀN]]</f>
        <v>0</v>
      </c>
      <c r="X895" s="46" t="b">
        <f>Table014[[#This Row],[ĐG FAST]]=Table014[[#This Row],[ĐƠN GIÁ]]</f>
        <v>1</v>
      </c>
      <c r="Y895" s="47" t="b">
        <f>Table014[[#This Row],[THÀNH TIỀN FAST]]=Table014[[#This Row],[THÀNH TIỀN]]</f>
        <v>1</v>
      </c>
      <c r="Z895" s="48"/>
    </row>
    <row r="896" spans="13:26" x14ac:dyDescent="0.2">
      <c r="M896" s="55">
        <f t="shared" si="53"/>
        <v>0</v>
      </c>
      <c r="N896" s="21" t="e">
        <f>VLOOKUP(I896,'MÃ '!$A$2:$E$1048576,4,0)</f>
        <v>#N/A</v>
      </c>
      <c r="O896" s="21" t="e">
        <f>VLOOKUP(I896,'MÃ '!$A$2:$E$1048576,5,0)</f>
        <v>#N/A</v>
      </c>
      <c r="P896" s="21" t="str">
        <f t="shared" si="54"/>
        <v>TSG06</v>
      </c>
      <c r="Q896" s="21" t="e">
        <f>DAY(Table014[[#This Row],[NGÀY]])&amp;Table014[[#This Row],[TSG06]]&amp;Table014[[#This Row],[MÃ FAST]]</f>
        <v>#N/A</v>
      </c>
      <c r="R896" s="21" t="e">
        <f>COUNTIF($Q$7:Q896,Q896)&amp;Q896</f>
        <v>#N/A</v>
      </c>
      <c r="S896" s="44">
        <f>IFERROR(VLOOKUP(R896,Table1[[ct2]:[Số lượng]],13,0),0)</f>
        <v>0</v>
      </c>
      <c r="T896" s="45">
        <f>IFERROR(VLOOKUP(R896,Table1[[ct2]:[Giá]],14,0),Table014[[#This Row],[ĐƠN GIÁ]])</f>
        <v>0</v>
      </c>
      <c r="U896" s="45">
        <f t="shared" si="55"/>
        <v>0</v>
      </c>
      <c r="V896" s="32">
        <f t="shared" si="56"/>
        <v>0</v>
      </c>
      <c r="W896" s="45">
        <f>Table014[[#This Row],[THÀNH TIỀN FAST]]-Table014[[#This Row],[THÀNH TIỀN]]</f>
        <v>0</v>
      </c>
      <c r="X896" s="46" t="b">
        <f>Table014[[#This Row],[ĐG FAST]]=Table014[[#This Row],[ĐƠN GIÁ]]</f>
        <v>1</v>
      </c>
      <c r="Y896" s="47" t="b">
        <f>Table014[[#This Row],[THÀNH TIỀN FAST]]=Table014[[#This Row],[THÀNH TIỀN]]</f>
        <v>1</v>
      </c>
      <c r="Z896" s="48"/>
    </row>
    <row r="897" spans="13:26" x14ac:dyDescent="0.2">
      <c r="M897" s="55">
        <f t="shared" si="53"/>
        <v>0</v>
      </c>
      <c r="N897" s="21" t="e">
        <f>VLOOKUP(I897,'MÃ '!$A$2:$E$1048576,4,0)</f>
        <v>#N/A</v>
      </c>
      <c r="O897" s="21" t="e">
        <f>VLOOKUP(I897,'MÃ '!$A$2:$E$1048576,5,0)</f>
        <v>#N/A</v>
      </c>
      <c r="P897" s="21" t="str">
        <f t="shared" si="54"/>
        <v>TSG06</v>
      </c>
      <c r="Q897" s="21" t="e">
        <f>DAY(Table014[[#This Row],[NGÀY]])&amp;Table014[[#This Row],[TSG06]]&amp;Table014[[#This Row],[MÃ FAST]]</f>
        <v>#N/A</v>
      </c>
      <c r="R897" s="21" t="e">
        <f>COUNTIF($Q$7:Q897,Q897)&amp;Q897</f>
        <v>#N/A</v>
      </c>
      <c r="S897" s="44">
        <f>IFERROR(VLOOKUP(R897,Table1[[ct2]:[Số lượng]],13,0),0)</f>
        <v>0</v>
      </c>
      <c r="T897" s="45">
        <f>IFERROR(VLOOKUP(R897,Table1[[ct2]:[Giá]],14,0),Table014[[#This Row],[ĐƠN GIÁ]])</f>
        <v>0</v>
      </c>
      <c r="U897" s="45">
        <f t="shared" si="55"/>
        <v>0</v>
      </c>
      <c r="V897" s="32">
        <f t="shared" si="56"/>
        <v>0</v>
      </c>
      <c r="W897" s="45">
        <f>Table014[[#This Row],[THÀNH TIỀN FAST]]-Table014[[#This Row],[THÀNH TIỀN]]</f>
        <v>0</v>
      </c>
      <c r="X897" s="46" t="b">
        <f>Table014[[#This Row],[ĐG FAST]]=Table014[[#This Row],[ĐƠN GIÁ]]</f>
        <v>1</v>
      </c>
      <c r="Y897" s="47" t="b">
        <f>Table014[[#This Row],[THÀNH TIỀN FAST]]=Table014[[#This Row],[THÀNH TIỀN]]</f>
        <v>1</v>
      </c>
      <c r="Z897" s="48"/>
    </row>
    <row r="898" spans="13:26" x14ac:dyDescent="0.2">
      <c r="M898" s="55">
        <f t="shared" si="53"/>
        <v>0</v>
      </c>
      <c r="N898" s="21" t="e">
        <f>VLOOKUP(I898,'MÃ '!$A$2:$E$1048576,4,0)</f>
        <v>#N/A</v>
      </c>
      <c r="O898" s="21" t="e">
        <f>VLOOKUP(I898,'MÃ '!$A$2:$E$1048576,5,0)</f>
        <v>#N/A</v>
      </c>
      <c r="P898" s="21" t="str">
        <f t="shared" si="54"/>
        <v>TSG06</v>
      </c>
      <c r="Q898" s="21" t="e">
        <f>DAY(Table014[[#This Row],[NGÀY]])&amp;Table014[[#This Row],[TSG06]]&amp;Table014[[#This Row],[MÃ FAST]]</f>
        <v>#N/A</v>
      </c>
      <c r="R898" s="21" t="e">
        <f>COUNTIF($Q$7:Q898,Q898)&amp;Q898</f>
        <v>#N/A</v>
      </c>
      <c r="S898" s="44">
        <f>IFERROR(VLOOKUP(R898,Table1[[ct2]:[Số lượng]],13,0),0)</f>
        <v>0</v>
      </c>
      <c r="T898" s="45">
        <f>IFERROR(VLOOKUP(R898,Table1[[ct2]:[Giá]],14,0),Table014[[#This Row],[ĐƠN GIÁ]])</f>
        <v>0</v>
      </c>
      <c r="U898" s="45">
        <f t="shared" si="55"/>
        <v>0</v>
      </c>
      <c r="V898" s="32">
        <f t="shared" si="56"/>
        <v>0</v>
      </c>
      <c r="W898" s="45">
        <f>Table014[[#This Row],[THÀNH TIỀN FAST]]-Table014[[#This Row],[THÀNH TIỀN]]</f>
        <v>0</v>
      </c>
      <c r="X898" s="46" t="b">
        <f>Table014[[#This Row],[ĐG FAST]]=Table014[[#This Row],[ĐƠN GIÁ]]</f>
        <v>1</v>
      </c>
      <c r="Y898" s="47" t="b">
        <f>Table014[[#This Row],[THÀNH TIỀN FAST]]=Table014[[#This Row],[THÀNH TIỀN]]</f>
        <v>1</v>
      </c>
      <c r="Z898" s="48"/>
    </row>
    <row r="899" spans="13:26" x14ac:dyDescent="0.2">
      <c r="M899" s="55">
        <f t="shared" si="53"/>
        <v>0</v>
      </c>
      <c r="N899" s="21" t="e">
        <f>VLOOKUP(I899,'MÃ '!$A$2:$E$1048576,4,0)</f>
        <v>#N/A</v>
      </c>
      <c r="O899" s="21" t="e">
        <f>VLOOKUP(I899,'MÃ '!$A$2:$E$1048576,5,0)</f>
        <v>#N/A</v>
      </c>
      <c r="P899" s="21" t="str">
        <f t="shared" si="54"/>
        <v>TSG06</v>
      </c>
      <c r="Q899" s="21" t="e">
        <f>DAY(Table014[[#This Row],[NGÀY]])&amp;Table014[[#This Row],[TSG06]]&amp;Table014[[#This Row],[MÃ FAST]]</f>
        <v>#N/A</v>
      </c>
      <c r="R899" s="21" t="e">
        <f>COUNTIF($Q$7:Q899,Q899)&amp;Q899</f>
        <v>#N/A</v>
      </c>
      <c r="S899" s="44">
        <f>IFERROR(VLOOKUP(R899,Table1[[ct2]:[Số lượng]],13,0),0)</f>
        <v>0</v>
      </c>
      <c r="T899" s="45">
        <f>IFERROR(VLOOKUP(R899,Table1[[ct2]:[Giá]],14,0),Table014[[#This Row],[ĐƠN GIÁ]])</f>
        <v>0</v>
      </c>
      <c r="U899" s="45">
        <f t="shared" si="55"/>
        <v>0</v>
      </c>
      <c r="V899" s="32">
        <f t="shared" si="56"/>
        <v>0</v>
      </c>
      <c r="W899" s="45">
        <f>Table014[[#This Row],[THÀNH TIỀN FAST]]-Table014[[#This Row],[THÀNH TIỀN]]</f>
        <v>0</v>
      </c>
      <c r="X899" s="46" t="b">
        <f>Table014[[#This Row],[ĐG FAST]]=Table014[[#This Row],[ĐƠN GIÁ]]</f>
        <v>1</v>
      </c>
      <c r="Y899" s="47" t="b">
        <f>Table014[[#This Row],[THÀNH TIỀN FAST]]=Table014[[#This Row],[THÀNH TIỀN]]</f>
        <v>1</v>
      </c>
      <c r="Z899" s="48"/>
    </row>
    <row r="900" spans="13:26" x14ac:dyDescent="0.2">
      <c r="M900" s="55">
        <f t="shared" si="53"/>
        <v>0</v>
      </c>
      <c r="N900" s="21" t="e">
        <f>VLOOKUP(I900,'MÃ '!$A$2:$E$1048576,4,0)</f>
        <v>#N/A</v>
      </c>
      <c r="O900" s="21" t="e">
        <f>VLOOKUP(I900,'MÃ '!$A$2:$E$1048576,5,0)</f>
        <v>#N/A</v>
      </c>
      <c r="P900" s="21" t="str">
        <f t="shared" si="54"/>
        <v>TSG06</v>
      </c>
      <c r="Q900" s="21" t="e">
        <f>DAY(Table014[[#This Row],[NGÀY]])&amp;Table014[[#This Row],[TSG06]]&amp;Table014[[#This Row],[MÃ FAST]]</f>
        <v>#N/A</v>
      </c>
      <c r="R900" s="21" t="e">
        <f>COUNTIF($Q$7:Q900,Q900)&amp;Q900</f>
        <v>#N/A</v>
      </c>
      <c r="S900" s="44">
        <f>IFERROR(VLOOKUP(R900,Table1[[ct2]:[Số lượng]],13,0),0)</f>
        <v>0</v>
      </c>
      <c r="T900" s="45">
        <f>IFERROR(VLOOKUP(R900,Table1[[ct2]:[Giá]],14,0),Table014[[#This Row],[ĐƠN GIÁ]])</f>
        <v>0</v>
      </c>
      <c r="U900" s="45">
        <f t="shared" si="55"/>
        <v>0</v>
      </c>
      <c r="V900" s="32">
        <f t="shared" si="56"/>
        <v>0</v>
      </c>
      <c r="W900" s="45">
        <f>Table014[[#This Row],[THÀNH TIỀN FAST]]-Table014[[#This Row],[THÀNH TIỀN]]</f>
        <v>0</v>
      </c>
      <c r="X900" s="46" t="b">
        <f>Table014[[#This Row],[ĐG FAST]]=Table014[[#This Row],[ĐƠN GIÁ]]</f>
        <v>1</v>
      </c>
      <c r="Y900" s="47" t="b">
        <f>Table014[[#This Row],[THÀNH TIỀN FAST]]=Table014[[#This Row],[THÀNH TIỀN]]</f>
        <v>1</v>
      </c>
      <c r="Z900" s="48"/>
    </row>
    <row r="901" spans="13:26" x14ac:dyDescent="0.2">
      <c r="M901" s="55">
        <f t="shared" si="53"/>
        <v>0</v>
      </c>
      <c r="N901" s="21" t="e">
        <f>VLOOKUP(I901,'MÃ '!$A$2:$E$1048576,4,0)</f>
        <v>#N/A</v>
      </c>
      <c r="O901" s="21" t="e">
        <f>VLOOKUP(I901,'MÃ '!$A$2:$E$1048576,5,0)</f>
        <v>#N/A</v>
      </c>
      <c r="P901" s="21" t="str">
        <f t="shared" si="54"/>
        <v>TSG06</v>
      </c>
      <c r="Q901" s="21" t="e">
        <f>DAY(Table014[[#This Row],[NGÀY]])&amp;Table014[[#This Row],[TSG06]]&amp;Table014[[#This Row],[MÃ FAST]]</f>
        <v>#N/A</v>
      </c>
      <c r="R901" s="21" t="e">
        <f>COUNTIF($Q$7:Q901,Q901)&amp;Q901</f>
        <v>#N/A</v>
      </c>
      <c r="S901" s="44">
        <f>IFERROR(VLOOKUP(R901,Table1[[ct2]:[Số lượng]],13,0),0)</f>
        <v>0</v>
      </c>
      <c r="T901" s="45">
        <f>IFERROR(VLOOKUP(R901,Table1[[ct2]:[Giá]],14,0),Table014[[#This Row],[ĐƠN GIÁ]])</f>
        <v>0</v>
      </c>
      <c r="U901" s="45">
        <f t="shared" si="55"/>
        <v>0</v>
      </c>
      <c r="V901" s="32">
        <f t="shared" si="56"/>
        <v>0</v>
      </c>
      <c r="W901" s="45">
        <f>Table014[[#This Row],[THÀNH TIỀN FAST]]-Table014[[#This Row],[THÀNH TIỀN]]</f>
        <v>0</v>
      </c>
      <c r="X901" s="46" t="b">
        <f>Table014[[#This Row],[ĐG FAST]]=Table014[[#This Row],[ĐƠN GIÁ]]</f>
        <v>1</v>
      </c>
      <c r="Y901" s="47" t="b">
        <f>Table014[[#This Row],[THÀNH TIỀN FAST]]=Table014[[#This Row],[THÀNH TIỀN]]</f>
        <v>1</v>
      </c>
      <c r="Z901" s="48"/>
    </row>
    <row r="902" spans="13:26" x14ac:dyDescent="0.2">
      <c r="M902" s="55">
        <f t="shared" si="53"/>
        <v>0</v>
      </c>
      <c r="N902" s="21" t="e">
        <f>VLOOKUP(I902,'MÃ '!$A$2:$E$1048576,4,0)</f>
        <v>#N/A</v>
      </c>
      <c r="O902" s="21" t="e">
        <f>VLOOKUP(I902,'MÃ '!$A$2:$E$1048576,5,0)</f>
        <v>#N/A</v>
      </c>
      <c r="P902" s="21" t="str">
        <f t="shared" si="54"/>
        <v>TSG06</v>
      </c>
      <c r="Q902" s="21" t="e">
        <f>DAY(Table014[[#This Row],[NGÀY]])&amp;Table014[[#This Row],[TSG06]]&amp;Table014[[#This Row],[MÃ FAST]]</f>
        <v>#N/A</v>
      </c>
      <c r="R902" s="21" t="e">
        <f>COUNTIF($Q$7:Q902,Q902)&amp;Q902</f>
        <v>#N/A</v>
      </c>
      <c r="S902" s="44">
        <f>IFERROR(VLOOKUP(R902,Table1[[ct2]:[Số lượng]],13,0),0)</f>
        <v>0</v>
      </c>
      <c r="T902" s="45">
        <f>IFERROR(VLOOKUP(R902,Table1[[ct2]:[Giá]],14,0),Table014[[#This Row],[ĐƠN GIÁ]])</f>
        <v>0</v>
      </c>
      <c r="U902" s="45">
        <f t="shared" si="55"/>
        <v>0</v>
      </c>
      <c r="V902" s="32">
        <f t="shared" si="56"/>
        <v>0</v>
      </c>
      <c r="W902" s="45">
        <f>Table014[[#This Row],[THÀNH TIỀN FAST]]-Table014[[#This Row],[THÀNH TIỀN]]</f>
        <v>0</v>
      </c>
      <c r="X902" s="46" t="b">
        <f>Table014[[#This Row],[ĐG FAST]]=Table014[[#This Row],[ĐƠN GIÁ]]</f>
        <v>1</v>
      </c>
      <c r="Y902" s="47" t="b">
        <f>Table014[[#This Row],[THÀNH TIỀN FAST]]=Table014[[#This Row],[THÀNH TIỀN]]</f>
        <v>1</v>
      </c>
      <c r="Z902" s="48"/>
    </row>
    <row r="903" spans="13:26" x14ac:dyDescent="0.2">
      <c r="M903" s="55">
        <f t="shared" si="53"/>
        <v>0</v>
      </c>
      <c r="N903" s="21" t="e">
        <f>VLOOKUP(I903,'MÃ '!$A$2:$E$1048576,4,0)</f>
        <v>#N/A</v>
      </c>
      <c r="O903" s="21" t="e">
        <f>VLOOKUP(I903,'MÃ '!$A$2:$E$1048576,5,0)</f>
        <v>#N/A</v>
      </c>
      <c r="P903" s="21" t="str">
        <f t="shared" si="54"/>
        <v>TSG06</v>
      </c>
      <c r="Q903" s="21" t="e">
        <f>DAY(Table014[[#This Row],[NGÀY]])&amp;Table014[[#This Row],[TSG06]]&amp;Table014[[#This Row],[MÃ FAST]]</f>
        <v>#N/A</v>
      </c>
      <c r="R903" s="21" t="e">
        <f>COUNTIF($Q$7:Q903,Q903)&amp;Q903</f>
        <v>#N/A</v>
      </c>
      <c r="S903" s="44">
        <f>IFERROR(VLOOKUP(R903,Table1[[ct2]:[Số lượng]],13,0),0)</f>
        <v>0</v>
      </c>
      <c r="T903" s="45">
        <f>IFERROR(VLOOKUP(R903,Table1[[ct2]:[Giá]],14,0),Table014[[#This Row],[ĐƠN GIÁ]])</f>
        <v>0</v>
      </c>
      <c r="U903" s="45">
        <f t="shared" si="55"/>
        <v>0</v>
      </c>
      <c r="V903" s="32">
        <f t="shared" si="56"/>
        <v>0</v>
      </c>
      <c r="W903" s="45">
        <f>Table014[[#This Row],[THÀNH TIỀN FAST]]-Table014[[#This Row],[THÀNH TIỀN]]</f>
        <v>0</v>
      </c>
      <c r="X903" s="46" t="b">
        <f>Table014[[#This Row],[ĐG FAST]]=Table014[[#This Row],[ĐƠN GIÁ]]</f>
        <v>1</v>
      </c>
      <c r="Y903" s="47" t="b">
        <f>Table014[[#This Row],[THÀNH TIỀN FAST]]=Table014[[#This Row],[THÀNH TIỀN]]</f>
        <v>1</v>
      </c>
      <c r="Z903" s="48"/>
    </row>
    <row r="904" spans="13:26" x14ac:dyDescent="0.2">
      <c r="M904" s="55">
        <f t="shared" ref="M904:M967" si="57">K904*L904</f>
        <v>0</v>
      </c>
      <c r="N904" s="21" t="e">
        <f>VLOOKUP(I904,'MÃ '!$A$2:$E$1048576,4,0)</f>
        <v>#N/A</v>
      </c>
      <c r="O904" s="21" t="e">
        <f>VLOOKUP(I904,'MÃ '!$A$2:$E$1048576,5,0)</f>
        <v>#N/A</v>
      </c>
      <c r="P904" s="21" t="str">
        <f t="shared" ref="P904:P967" si="58">$P$6</f>
        <v>TSG06</v>
      </c>
      <c r="Q904" s="21" t="e">
        <f>DAY(Table014[[#This Row],[NGÀY]])&amp;Table014[[#This Row],[TSG06]]&amp;Table014[[#This Row],[MÃ FAST]]</f>
        <v>#N/A</v>
      </c>
      <c r="R904" s="21" t="e">
        <f>COUNTIF($Q$7:Q904,Q904)&amp;Q904</f>
        <v>#N/A</v>
      </c>
      <c r="S904" s="44">
        <f>IFERROR(VLOOKUP(R904,Table1[[ct2]:[Số lượng]],13,0),0)</f>
        <v>0</v>
      </c>
      <c r="T904" s="45">
        <f>IFERROR(VLOOKUP(R904,Table1[[ct2]:[Giá]],14,0),Table014[[#This Row],[ĐƠN GIÁ]])</f>
        <v>0</v>
      </c>
      <c r="U904" s="45">
        <f t="shared" ref="U904:U967" si="59">IFERROR((T904*S904),"0")</f>
        <v>0</v>
      </c>
      <c r="V904" s="32">
        <f t="shared" ref="V904:V967" si="60">S904-K904</f>
        <v>0</v>
      </c>
      <c r="W904" s="45">
        <f>Table014[[#This Row],[THÀNH TIỀN FAST]]-Table014[[#This Row],[THÀNH TIỀN]]</f>
        <v>0</v>
      </c>
      <c r="X904" s="46" t="b">
        <f>Table014[[#This Row],[ĐG FAST]]=Table014[[#This Row],[ĐƠN GIÁ]]</f>
        <v>1</v>
      </c>
      <c r="Y904" s="47" t="b">
        <f>Table014[[#This Row],[THÀNH TIỀN FAST]]=Table014[[#This Row],[THÀNH TIỀN]]</f>
        <v>1</v>
      </c>
      <c r="Z904" s="48"/>
    </row>
    <row r="905" spans="13:26" x14ac:dyDescent="0.2">
      <c r="M905" s="55">
        <f t="shared" si="57"/>
        <v>0</v>
      </c>
      <c r="N905" s="21" t="e">
        <f>VLOOKUP(I905,'MÃ '!$A$2:$E$1048576,4,0)</f>
        <v>#N/A</v>
      </c>
      <c r="O905" s="21" t="e">
        <f>VLOOKUP(I905,'MÃ '!$A$2:$E$1048576,5,0)</f>
        <v>#N/A</v>
      </c>
      <c r="P905" s="21" t="str">
        <f t="shared" si="58"/>
        <v>TSG06</v>
      </c>
      <c r="Q905" s="21" t="e">
        <f>DAY(Table014[[#This Row],[NGÀY]])&amp;Table014[[#This Row],[TSG06]]&amp;Table014[[#This Row],[MÃ FAST]]</f>
        <v>#N/A</v>
      </c>
      <c r="R905" s="21" t="e">
        <f>COUNTIF($Q$7:Q905,Q905)&amp;Q905</f>
        <v>#N/A</v>
      </c>
      <c r="S905" s="44">
        <f>IFERROR(VLOOKUP(R905,Table1[[ct2]:[Số lượng]],13,0),0)</f>
        <v>0</v>
      </c>
      <c r="T905" s="45">
        <f>IFERROR(VLOOKUP(R905,Table1[[ct2]:[Giá]],14,0),Table014[[#This Row],[ĐƠN GIÁ]])</f>
        <v>0</v>
      </c>
      <c r="U905" s="45">
        <f t="shared" si="59"/>
        <v>0</v>
      </c>
      <c r="V905" s="32">
        <f t="shared" si="60"/>
        <v>0</v>
      </c>
      <c r="W905" s="45">
        <f>Table014[[#This Row],[THÀNH TIỀN FAST]]-Table014[[#This Row],[THÀNH TIỀN]]</f>
        <v>0</v>
      </c>
      <c r="X905" s="46" t="b">
        <f>Table014[[#This Row],[ĐG FAST]]=Table014[[#This Row],[ĐƠN GIÁ]]</f>
        <v>1</v>
      </c>
      <c r="Y905" s="47" t="b">
        <f>Table014[[#This Row],[THÀNH TIỀN FAST]]=Table014[[#This Row],[THÀNH TIỀN]]</f>
        <v>1</v>
      </c>
      <c r="Z905" s="48"/>
    </row>
    <row r="906" spans="13:26" x14ac:dyDescent="0.2">
      <c r="M906" s="55">
        <f t="shared" si="57"/>
        <v>0</v>
      </c>
      <c r="N906" s="21" t="e">
        <f>VLOOKUP(I906,'MÃ '!$A$2:$E$1048576,4,0)</f>
        <v>#N/A</v>
      </c>
      <c r="O906" s="21" t="e">
        <f>VLOOKUP(I906,'MÃ '!$A$2:$E$1048576,5,0)</f>
        <v>#N/A</v>
      </c>
      <c r="P906" s="21" t="str">
        <f t="shared" si="58"/>
        <v>TSG06</v>
      </c>
      <c r="Q906" s="21" t="e">
        <f>DAY(Table014[[#This Row],[NGÀY]])&amp;Table014[[#This Row],[TSG06]]&amp;Table014[[#This Row],[MÃ FAST]]</f>
        <v>#N/A</v>
      </c>
      <c r="R906" s="21" t="e">
        <f>COUNTIF($Q$7:Q906,Q906)&amp;Q906</f>
        <v>#N/A</v>
      </c>
      <c r="S906" s="44">
        <f>IFERROR(VLOOKUP(R906,Table1[[ct2]:[Số lượng]],13,0),0)</f>
        <v>0</v>
      </c>
      <c r="T906" s="45">
        <f>IFERROR(VLOOKUP(R906,Table1[[ct2]:[Giá]],14,0),Table014[[#This Row],[ĐƠN GIÁ]])</f>
        <v>0</v>
      </c>
      <c r="U906" s="45">
        <f t="shared" si="59"/>
        <v>0</v>
      </c>
      <c r="V906" s="32">
        <f t="shared" si="60"/>
        <v>0</v>
      </c>
      <c r="W906" s="45">
        <f>Table014[[#This Row],[THÀNH TIỀN FAST]]-Table014[[#This Row],[THÀNH TIỀN]]</f>
        <v>0</v>
      </c>
      <c r="X906" s="46" t="b">
        <f>Table014[[#This Row],[ĐG FAST]]=Table014[[#This Row],[ĐƠN GIÁ]]</f>
        <v>1</v>
      </c>
      <c r="Y906" s="47" t="b">
        <f>Table014[[#This Row],[THÀNH TIỀN FAST]]=Table014[[#This Row],[THÀNH TIỀN]]</f>
        <v>1</v>
      </c>
      <c r="Z906" s="48"/>
    </row>
    <row r="907" spans="13:26" x14ac:dyDescent="0.2">
      <c r="M907" s="55">
        <f t="shared" si="57"/>
        <v>0</v>
      </c>
      <c r="N907" s="21" t="e">
        <f>VLOOKUP(I907,'MÃ '!$A$2:$E$1048576,4,0)</f>
        <v>#N/A</v>
      </c>
      <c r="O907" s="21" t="e">
        <f>VLOOKUP(I907,'MÃ '!$A$2:$E$1048576,5,0)</f>
        <v>#N/A</v>
      </c>
      <c r="P907" s="21" t="str">
        <f t="shared" si="58"/>
        <v>TSG06</v>
      </c>
      <c r="Q907" s="21" t="e">
        <f>DAY(Table014[[#This Row],[NGÀY]])&amp;Table014[[#This Row],[TSG06]]&amp;Table014[[#This Row],[MÃ FAST]]</f>
        <v>#N/A</v>
      </c>
      <c r="R907" s="21" t="e">
        <f>COUNTIF($Q$7:Q907,Q907)&amp;Q907</f>
        <v>#N/A</v>
      </c>
      <c r="S907" s="44">
        <f>IFERROR(VLOOKUP(R907,Table1[[ct2]:[Số lượng]],13,0),0)</f>
        <v>0</v>
      </c>
      <c r="T907" s="45">
        <f>IFERROR(VLOOKUP(R907,Table1[[ct2]:[Giá]],14,0),Table014[[#This Row],[ĐƠN GIÁ]])</f>
        <v>0</v>
      </c>
      <c r="U907" s="45">
        <f t="shared" si="59"/>
        <v>0</v>
      </c>
      <c r="V907" s="32">
        <f t="shared" si="60"/>
        <v>0</v>
      </c>
      <c r="W907" s="45">
        <f>Table014[[#This Row],[THÀNH TIỀN FAST]]-Table014[[#This Row],[THÀNH TIỀN]]</f>
        <v>0</v>
      </c>
      <c r="X907" s="46" t="b">
        <f>Table014[[#This Row],[ĐG FAST]]=Table014[[#This Row],[ĐƠN GIÁ]]</f>
        <v>1</v>
      </c>
      <c r="Y907" s="47" t="b">
        <f>Table014[[#This Row],[THÀNH TIỀN FAST]]=Table014[[#This Row],[THÀNH TIỀN]]</f>
        <v>1</v>
      </c>
      <c r="Z907" s="48"/>
    </row>
    <row r="908" spans="13:26" x14ac:dyDescent="0.2">
      <c r="M908" s="55">
        <f t="shared" si="57"/>
        <v>0</v>
      </c>
      <c r="N908" s="21" t="e">
        <f>VLOOKUP(I908,'MÃ '!$A$2:$E$1048576,4,0)</f>
        <v>#N/A</v>
      </c>
      <c r="O908" s="21" t="e">
        <f>VLOOKUP(I908,'MÃ '!$A$2:$E$1048576,5,0)</f>
        <v>#N/A</v>
      </c>
      <c r="P908" s="21" t="str">
        <f t="shared" si="58"/>
        <v>TSG06</v>
      </c>
      <c r="Q908" s="21" t="e">
        <f>DAY(Table014[[#This Row],[NGÀY]])&amp;Table014[[#This Row],[TSG06]]&amp;Table014[[#This Row],[MÃ FAST]]</f>
        <v>#N/A</v>
      </c>
      <c r="R908" s="21" t="e">
        <f>COUNTIF($Q$7:Q908,Q908)&amp;Q908</f>
        <v>#N/A</v>
      </c>
      <c r="S908" s="44">
        <f>IFERROR(VLOOKUP(R908,Table1[[ct2]:[Số lượng]],13,0),0)</f>
        <v>0</v>
      </c>
      <c r="T908" s="45">
        <f>IFERROR(VLOOKUP(R908,Table1[[ct2]:[Giá]],14,0),Table014[[#This Row],[ĐƠN GIÁ]])</f>
        <v>0</v>
      </c>
      <c r="U908" s="45">
        <f t="shared" si="59"/>
        <v>0</v>
      </c>
      <c r="V908" s="32">
        <f t="shared" si="60"/>
        <v>0</v>
      </c>
      <c r="W908" s="45">
        <f>Table014[[#This Row],[THÀNH TIỀN FAST]]-Table014[[#This Row],[THÀNH TIỀN]]</f>
        <v>0</v>
      </c>
      <c r="X908" s="46" t="b">
        <f>Table014[[#This Row],[ĐG FAST]]=Table014[[#This Row],[ĐƠN GIÁ]]</f>
        <v>1</v>
      </c>
      <c r="Y908" s="47" t="b">
        <f>Table014[[#This Row],[THÀNH TIỀN FAST]]=Table014[[#This Row],[THÀNH TIỀN]]</f>
        <v>1</v>
      </c>
      <c r="Z908" s="48"/>
    </row>
    <row r="909" spans="13:26" x14ac:dyDescent="0.2">
      <c r="M909" s="55">
        <f t="shared" si="57"/>
        <v>0</v>
      </c>
      <c r="N909" s="21" t="e">
        <f>VLOOKUP(I909,'MÃ '!$A$2:$E$1048576,4,0)</f>
        <v>#N/A</v>
      </c>
      <c r="O909" s="21" t="e">
        <f>VLOOKUP(I909,'MÃ '!$A$2:$E$1048576,5,0)</f>
        <v>#N/A</v>
      </c>
      <c r="P909" s="21" t="str">
        <f t="shared" si="58"/>
        <v>TSG06</v>
      </c>
      <c r="Q909" s="21" t="e">
        <f>DAY(Table014[[#This Row],[NGÀY]])&amp;Table014[[#This Row],[TSG06]]&amp;Table014[[#This Row],[MÃ FAST]]</f>
        <v>#N/A</v>
      </c>
      <c r="R909" s="21" t="e">
        <f>COUNTIF($Q$7:Q909,Q909)&amp;Q909</f>
        <v>#N/A</v>
      </c>
      <c r="S909" s="44">
        <f>IFERROR(VLOOKUP(R909,Table1[[ct2]:[Số lượng]],13,0),0)</f>
        <v>0</v>
      </c>
      <c r="T909" s="45">
        <f>IFERROR(VLOOKUP(R909,Table1[[ct2]:[Giá]],14,0),Table014[[#This Row],[ĐƠN GIÁ]])</f>
        <v>0</v>
      </c>
      <c r="U909" s="45">
        <f t="shared" si="59"/>
        <v>0</v>
      </c>
      <c r="V909" s="32">
        <f t="shared" si="60"/>
        <v>0</v>
      </c>
      <c r="W909" s="45">
        <f>Table014[[#This Row],[THÀNH TIỀN FAST]]-Table014[[#This Row],[THÀNH TIỀN]]</f>
        <v>0</v>
      </c>
      <c r="X909" s="46" t="b">
        <f>Table014[[#This Row],[ĐG FAST]]=Table014[[#This Row],[ĐƠN GIÁ]]</f>
        <v>1</v>
      </c>
      <c r="Y909" s="47" t="b">
        <f>Table014[[#This Row],[THÀNH TIỀN FAST]]=Table014[[#This Row],[THÀNH TIỀN]]</f>
        <v>1</v>
      </c>
      <c r="Z909" s="48"/>
    </row>
    <row r="910" spans="13:26" x14ac:dyDescent="0.2">
      <c r="M910" s="55">
        <f t="shared" si="57"/>
        <v>0</v>
      </c>
      <c r="N910" s="21" t="e">
        <f>VLOOKUP(I910,'MÃ '!$A$2:$E$1048576,4,0)</f>
        <v>#N/A</v>
      </c>
      <c r="O910" s="21" t="e">
        <f>VLOOKUP(I910,'MÃ '!$A$2:$E$1048576,5,0)</f>
        <v>#N/A</v>
      </c>
      <c r="P910" s="21" t="str">
        <f t="shared" si="58"/>
        <v>TSG06</v>
      </c>
      <c r="Q910" s="21" t="e">
        <f>DAY(Table014[[#This Row],[NGÀY]])&amp;Table014[[#This Row],[TSG06]]&amp;Table014[[#This Row],[MÃ FAST]]</f>
        <v>#N/A</v>
      </c>
      <c r="R910" s="21" t="e">
        <f>COUNTIF($Q$7:Q910,Q910)&amp;Q910</f>
        <v>#N/A</v>
      </c>
      <c r="S910" s="44">
        <f>IFERROR(VLOOKUP(R910,Table1[[ct2]:[Số lượng]],13,0),0)</f>
        <v>0</v>
      </c>
      <c r="T910" s="45">
        <f>IFERROR(VLOOKUP(R910,Table1[[ct2]:[Giá]],14,0),Table014[[#This Row],[ĐƠN GIÁ]])</f>
        <v>0</v>
      </c>
      <c r="U910" s="45">
        <f t="shared" si="59"/>
        <v>0</v>
      </c>
      <c r="V910" s="32">
        <f t="shared" si="60"/>
        <v>0</v>
      </c>
      <c r="W910" s="45">
        <f>Table014[[#This Row],[THÀNH TIỀN FAST]]-Table014[[#This Row],[THÀNH TIỀN]]</f>
        <v>0</v>
      </c>
      <c r="X910" s="46" t="b">
        <f>Table014[[#This Row],[ĐG FAST]]=Table014[[#This Row],[ĐƠN GIÁ]]</f>
        <v>1</v>
      </c>
      <c r="Y910" s="47" t="b">
        <f>Table014[[#This Row],[THÀNH TIỀN FAST]]=Table014[[#This Row],[THÀNH TIỀN]]</f>
        <v>1</v>
      </c>
      <c r="Z910" s="48"/>
    </row>
    <row r="911" spans="13:26" x14ac:dyDescent="0.2">
      <c r="M911" s="55">
        <f t="shared" si="57"/>
        <v>0</v>
      </c>
      <c r="N911" s="21" t="e">
        <f>VLOOKUP(I911,'MÃ '!$A$2:$E$1048576,4,0)</f>
        <v>#N/A</v>
      </c>
      <c r="O911" s="21" t="e">
        <f>VLOOKUP(I911,'MÃ '!$A$2:$E$1048576,5,0)</f>
        <v>#N/A</v>
      </c>
      <c r="P911" s="21" t="str">
        <f t="shared" si="58"/>
        <v>TSG06</v>
      </c>
      <c r="Q911" s="21" t="e">
        <f>DAY(Table014[[#This Row],[NGÀY]])&amp;Table014[[#This Row],[TSG06]]&amp;Table014[[#This Row],[MÃ FAST]]</f>
        <v>#N/A</v>
      </c>
      <c r="R911" s="21" t="e">
        <f>COUNTIF($Q$7:Q911,Q911)&amp;Q911</f>
        <v>#N/A</v>
      </c>
      <c r="S911" s="44">
        <f>IFERROR(VLOOKUP(R911,Table1[[ct2]:[Số lượng]],13,0),0)</f>
        <v>0</v>
      </c>
      <c r="T911" s="45">
        <f>IFERROR(VLOOKUP(R911,Table1[[ct2]:[Giá]],14,0),Table014[[#This Row],[ĐƠN GIÁ]])</f>
        <v>0</v>
      </c>
      <c r="U911" s="45">
        <f t="shared" si="59"/>
        <v>0</v>
      </c>
      <c r="V911" s="32">
        <f t="shared" si="60"/>
        <v>0</v>
      </c>
      <c r="W911" s="45">
        <f>Table014[[#This Row],[THÀNH TIỀN FAST]]-Table014[[#This Row],[THÀNH TIỀN]]</f>
        <v>0</v>
      </c>
      <c r="X911" s="46" t="b">
        <f>Table014[[#This Row],[ĐG FAST]]=Table014[[#This Row],[ĐƠN GIÁ]]</f>
        <v>1</v>
      </c>
      <c r="Y911" s="47" t="b">
        <f>Table014[[#This Row],[THÀNH TIỀN FAST]]=Table014[[#This Row],[THÀNH TIỀN]]</f>
        <v>1</v>
      </c>
      <c r="Z911" s="48"/>
    </row>
    <row r="912" spans="13:26" x14ac:dyDescent="0.2">
      <c r="M912" s="55">
        <f t="shared" si="57"/>
        <v>0</v>
      </c>
      <c r="N912" s="21" t="e">
        <f>VLOOKUP(I912,'MÃ '!$A$2:$E$1048576,4,0)</f>
        <v>#N/A</v>
      </c>
      <c r="O912" s="21" t="e">
        <f>VLOOKUP(I912,'MÃ '!$A$2:$E$1048576,5,0)</f>
        <v>#N/A</v>
      </c>
      <c r="P912" s="21" t="str">
        <f t="shared" si="58"/>
        <v>TSG06</v>
      </c>
      <c r="Q912" s="21" t="e">
        <f>DAY(Table014[[#This Row],[NGÀY]])&amp;Table014[[#This Row],[TSG06]]&amp;Table014[[#This Row],[MÃ FAST]]</f>
        <v>#N/A</v>
      </c>
      <c r="R912" s="21" t="e">
        <f>COUNTIF($Q$7:Q912,Q912)&amp;Q912</f>
        <v>#N/A</v>
      </c>
      <c r="S912" s="44">
        <f>IFERROR(VLOOKUP(R912,Table1[[ct2]:[Số lượng]],13,0),0)</f>
        <v>0</v>
      </c>
      <c r="T912" s="45">
        <f>IFERROR(VLOOKUP(R912,Table1[[ct2]:[Giá]],14,0),Table014[[#This Row],[ĐƠN GIÁ]])</f>
        <v>0</v>
      </c>
      <c r="U912" s="45">
        <f t="shared" si="59"/>
        <v>0</v>
      </c>
      <c r="V912" s="32">
        <f t="shared" si="60"/>
        <v>0</v>
      </c>
      <c r="W912" s="45">
        <f>Table014[[#This Row],[THÀNH TIỀN FAST]]-Table014[[#This Row],[THÀNH TIỀN]]</f>
        <v>0</v>
      </c>
      <c r="X912" s="46" t="b">
        <f>Table014[[#This Row],[ĐG FAST]]=Table014[[#This Row],[ĐƠN GIÁ]]</f>
        <v>1</v>
      </c>
      <c r="Y912" s="47" t="b">
        <f>Table014[[#This Row],[THÀNH TIỀN FAST]]=Table014[[#This Row],[THÀNH TIỀN]]</f>
        <v>1</v>
      </c>
      <c r="Z912" s="48"/>
    </row>
    <row r="913" spans="13:26" x14ac:dyDescent="0.2">
      <c r="M913" s="55">
        <f t="shared" si="57"/>
        <v>0</v>
      </c>
      <c r="N913" s="21" t="e">
        <f>VLOOKUP(I913,'MÃ '!$A$2:$E$1048576,4,0)</f>
        <v>#N/A</v>
      </c>
      <c r="O913" s="21" t="e">
        <f>VLOOKUP(I913,'MÃ '!$A$2:$E$1048576,5,0)</f>
        <v>#N/A</v>
      </c>
      <c r="P913" s="21" t="str">
        <f t="shared" si="58"/>
        <v>TSG06</v>
      </c>
      <c r="Q913" s="21" t="e">
        <f>DAY(Table014[[#This Row],[NGÀY]])&amp;Table014[[#This Row],[TSG06]]&amp;Table014[[#This Row],[MÃ FAST]]</f>
        <v>#N/A</v>
      </c>
      <c r="R913" s="21" t="e">
        <f>COUNTIF($Q$7:Q913,Q913)&amp;Q913</f>
        <v>#N/A</v>
      </c>
      <c r="S913" s="44">
        <f>IFERROR(VLOOKUP(R913,Table1[[ct2]:[Số lượng]],13,0),0)</f>
        <v>0</v>
      </c>
      <c r="T913" s="45">
        <f>IFERROR(VLOOKUP(R913,Table1[[ct2]:[Giá]],14,0),Table014[[#This Row],[ĐƠN GIÁ]])</f>
        <v>0</v>
      </c>
      <c r="U913" s="45">
        <f t="shared" si="59"/>
        <v>0</v>
      </c>
      <c r="V913" s="32">
        <f t="shared" si="60"/>
        <v>0</v>
      </c>
      <c r="W913" s="45">
        <f>Table014[[#This Row],[THÀNH TIỀN FAST]]-Table014[[#This Row],[THÀNH TIỀN]]</f>
        <v>0</v>
      </c>
      <c r="X913" s="46" t="b">
        <f>Table014[[#This Row],[ĐG FAST]]=Table014[[#This Row],[ĐƠN GIÁ]]</f>
        <v>1</v>
      </c>
      <c r="Y913" s="47" t="b">
        <f>Table014[[#This Row],[THÀNH TIỀN FAST]]=Table014[[#This Row],[THÀNH TIỀN]]</f>
        <v>1</v>
      </c>
      <c r="Z913" s="48"/>
    </row>
    <row r="914" spans="13:26" x14ac:dyDescent="0.2">
      <c r="M914" s="55">
        <f t="shared" si="57"/>
        <v>0</v>
      </c>
      <c r="N914" s="21" t="e">
        <f>VLOOKUP(I914,'MÃ '!$A$2:$E$1048576,4,0)</f>
        <v>#N/A</v>
      </c>
      <c r="O914" s="21" t="e">
        <f>VLOOKUP(I914,'MÃ '!$A$2:$E$1048576,5,0)</f>
        <v>#N/A</v>
      </c>
      <c r="P914" s="21" t="str">
        <f t="shared" si="58"/>
        <v>TSG06</v>
      </c>
      <c r="Q914" s="21" t="e">
        <f>DAY(Table014[[#This Row],[NGÀY]])&amp;Table014[[#This Row],[TSG06]]&amp;Table014[[#This Row],[MÃ FAST]]</f>
        <v>#N/A</v>
      </c>
      <c r="R914" s="21" t="e">
        <f>COUNTIF($Q$7:Q914,Q914)&amp;Q914</f>
        <v>#N/A</v>
      </c>
      <c r="S914" s="44">
        <f>IFERROR(VLOOKUP(R914,Table1[[ct2]:[Số lượng]],13,0),0)</f>
        <v>0</v>
      </c>
      <c r="T914" s="45">
        <f>IFERROR(VLOOKUP(R914,Table1[[ct2]:[Giá]],14,0),Table014[[#This Row],[ĐƠN GIÁ]])</f>
        <v>0</v>
      </c>
      <c r="U914" s="45">
        <f t="shared" si="59"/>
        <v>0</v>
      </c>
      <c r="V914" s="32">
        <f t="shared" si="60"/>
        <v>0</v>
      </c>
      <c r="W914" s="45">
        <f>Table014[[#This Row],[THÀNH TIỀN FAST]]-Table014[[#This Row],[THÀNH TIỀN]]</f>
        <v>0</v>
      </c>
      <c r="X914" s="46" t="b">
        <f>Table014[[#This Row],[ĐG FAST]]=Table014[[#This Row],[ĐƠN GIÁ]]</f>
        <v>1</v>
      </c>
      <c r="Y914" s="47" t="b">
        <f>Table014[[#This Row],[THÀNH TIỀN FAST]]=Table014[[#This Row],[THÀNH TIỀN]]</f>
        <v>1</v>
      </c>
      <c r="Z914" s="48"/>
    </row>
    <row r="915" spans="13:26" x14ac:dyDescent="0.2">
      <c r="M915" s="55">
        <f t="shared" si="57"/>
        <v>0</v>
      </c>
      <c r="N915" s="21" t="e">
        <f>VLOOKUP(I915,'MÃ '!$A$2:$E$1048576,4,0)</f>
        <v>#N/A</v>
      </c>
      <c r="O915" s="21" t="e">
        <f>VLOOKUP(I915,'MÃ '!$A$2:$E$1048576,5,0)</f>
        <v>#N/A</v>
      </c>
      <c r="P915" s="21" t="str">
        <f t="shared" si="58"/>
        <v>TSG06</v>
      </c>
      <c r="Q915" s="21" t="e">
        <f>DAY(Table014[[#This Row],[NGÀY]])&amp;Table014[[#This Row],[TSG06]]&amp;Table014[[#This Row],[MÃ FAST]]</f>
        <v>#N/A</v>
      </c>
      <c r="R915" s="21" t="e">
        <f>COUNTIF($Q$7:Q915,Q915)&amp;Q915</f>
        <v>#N/A</v>
      </c>
      <c r="S915" s="44">
        <f>IFERROR(VLOOKUP(R915,Table1[[ct2]:[Số lượng]],13,0),0)</f>
        <v>0</v>
      </c>
      <c r="T915" s="45">
        <f>IFERROR(VLOOKUP(R915,Table1[[ct2]:[Giá]],14,0),Table014[[#This Row],[ĐƠN GIÁ]])</f>
        <v>0</v>
      </c>
      <c r="U915" s="45">
        <f t="shared" si="59"/>
        <v>0</v>
      </c>
      <c r="V915" s="32">
        <f t="shared" si="60"/>
        <v>0</v>
      </c>
      <c r="W915" s="45">
        <f>Table014[[#This Row],[THÀNH TIỀN FAST]]-Table014[[#This Row],[THÀNH TIỀN]]</f>
        <v>0</v>
      </c>
      <c r="X915" s="46" t="b">
        <f>Table014[[#This Row],[ĐG FAST]]=Table014[[#This Row],[ĐƠN GIÁ]]</f>
        <v>1</v>
      </c>
      <c r="Y915" s="47" t="b">
        <f>Table014[[#This Row],[THÀNH TIỀN FAST]]=Table014[[#This Row],[THÀNH TIỀN]]</f>
        <v>1</v>
      </c>
      <c r="Z915" s="48"/>
    </row>
    <row r="916" spans="13:26" x14ac:dyDescent="0.2">
      <c r="M916" s="55">
        <f t="shared" si="57"/>
        <v>0</v>
      </c>
      <c r="N916" s="21" t="e">
        <f>VLOOKUP(I916,'MÃ '!$A$2:$E$1048576,4,0)</f>
        <v>#N/A</v>
      </c>
      <c r="O916" s="21" t="e">
        <f>VLOOKUP(I916,'MÃ '!$A$2:$E$1048576,5,0)</f>
        <v>#N/A</v>
      </c>
      <c r="P916" s="21" t="str">
        <f t="shared" si="58"/>
        <v>TSG06</v>
      </c>
      <c r="Q916" s="21" t="e">
        <f>DAY(Table014[[#This Row],[NGÀY]])&amp;Table014[[#This Row],[TSG06]]&amp;Table014[[#This Row],[MÃ FAST]]</f>
        <v>#N/A</v>
      </c>
      <c r="R916" s="21" t="e">
        <f>COUNTIF($Q$7:Q916,Q916)&amp;Q916</f>
        <v>#N/A</v>
      </c>
      <c r="S916" s="44">
        <f>IFERROR(VLOOKUP(R916,Table1[[ct2]:[Số lượng]],13,0),0)</f>
        <v>0</v>
      </c>
      <c r="T916" s="45">
        <f>IFERROR(VLOOKUP(R916,Table1[[ct2]:[Giá]],14,0),Table014[[#This Row],[ĐƠN GIÁ]])</f>
        <v>0</v>
      </c>
      <c r="U916" s="45">
        <f t="shared" si="59"/>
        <v>0</v>
      </c>
      <c r="V916" s="32">
        <f t="shared" si="60"/>
        <v>0</v>
      </c>
      <c r="W916" s="45">
        <f>Table014[[#This Row],[THÀNH TIỀN FAST]]-Table014[[#This Row],[THÀNH TIỀN]]</f>
        <v>0</v>
      </c>
      <c r="X916" s="46" t="b">
        <f>Table014[[#This Row],[ĐG FAST]]=Table014[[#This Row],[ĐƠN GIÁ]]</f>
        <v>1</v>
      </c>
      <c r="Y916" s="47" t="b">
        <f>Table014[[#This Row],[THÀNH TIỀN FAST]]=Table014[[#This Row],[THÀNH TIỀN]]</f>
        <v>1</v>
      </c>
      <c r="Z916" s="48"/>
    </row>
    <row r="917" spans="13:26" x14ac:dyDescent="0.2">
      <c r="M917" s="55">
        <f t="shared" si="57"/>
        <v>0</v>
      </c>
      <c r="N917" s="21" t="e">
        <f>VLOOKUP(I917,'MÃ '!$A$2:$E$1048576,4,0)</f>
        <v>#N/A</v>
      </c>
      <c r="O917" s="21" t="e">
        <f>VLOOKUP(I917,'MÃ '!$A$2:$E$1048576,5,0)</f>
        <v>#N/A</v>
      </c>
      <c r="P917" s="21" t="str">
        <f t="shared" si="58"/>
        <v>TSG06</v>
      </c>
      <c r="Q917" s="21" t="e">
        <f>DAY(Table014[[#This Row],[NGÀY]])&amp;Table014[[#This Row],[TSG06]]&amp;Table014[[#This Row],[MÃ FAST]]</f>
        <v>#N/A</v>
      </c>
      <c r="R917" s="21" t="e">
        <f>COUNTIF($Q$7:Q917,Q917)&amp;Q917</f>
        <v>#N/A</v>
      </c>
      <c r="S917" s="44">
        <f>IFERROR(VLOOKUP(R917,Table1[[ct2]:[Số lượng]],13,0),0)</f>
        <v>0</v>
      </c>
      <c r="T917" s="45">
        <f>IFERROR(VLOOKUP(R917,Table1[[ct2]:[Giá]],14,0),Table014[[#This Row],[ĐƠN GIÁ]])</f>
        <v>0</v>
      </c>
      <c r="U917" s="45">
        <f t="shared" si="59"/>
        <v>0</v>
      </c>
      <c r="V917" s="32">
        <f t="shared" si="60"/>
        <v>0</v>
      </c>
      <c r="W917" s="45">
        <f>Table014[[#This Row],[THÀNH TIỀN FAST]]-Table014[[#This Row],[THÀNH TIỀN]]</f>
        <v>0</v>
      </c>
      <c r="X917" s="46" t="b">
        <f>Table014[[#This Row],[ĐG FAST]]=Table014[[#This Row],[ĐƠN GIÁ]]</f>
        <v>1</v>
      </c>
      <c r="Y917" s="47" t="b">
        <f>Table014[[#This Row],[THÀNH TIỀN FAST]]=Table014[[#This Row],[THÀNH TIỀN]]</f>
        <v>1</v>
      </c>
      <c r="Z917" s="48"/>
    </row>
    <row r="918" spans="13:26" x14ac:dyDescent="0.2">
      <c r="M918" s="55">
        <f t="shared" si="57"/>
        <v>0</v>
      </c>
      <c r="N918" s="21" t="e">
        <f>VLOOKUP(I918,'MÃ '!$A$2:$E$1048576,4,0)</f>
        <v>#N/A</v>
      </c>
      <c r="O918" s="21" t="e">
        <f>VLOOKUP(I918,'MÃ '!$A$2:$E$1048576,5,0)</f>
        <v>#N/A</v>
      </c>
      <c r="P918" s="21" t="str">
        <f t="shared" si="58"/>
        <v>TSG06</v>
      </c>
      <c r="Q918" s="21" t="e">
        <f>DAY(Table014[[#This Row],[NGÀY]])&amp;Table014[[#This Row],[TSG06]]&amp;Table014[[#This Row],[MÃ FAST]]</f>
        <v>#N/A</v>
      </c>
      <c r="R918" s="21" t="e">
        <f>COUNTIF($Q$7:Q918,Q918)&amp;Q918</f>
        <v>#N/A</v>
      </c>
      <c r="S918" s="44">
        <f>IFERROR(VLOOKUP(R918,Table1[[ct2]:[Số lượng]],13,0),0)</f>
        <v>0</v>
      </c>
      <c r="T918" s="45">
        <f>IFERROR(VLOOKUP(R918,Table1[[ct2]:[Giá]],14,0),Table014[[#This Row],[ĐƠN GIÁ]])</f>
        <v>0</v>
      </c>
      <c r="U918" s="45">
        <f t="shared" si="59"/>
        <v>0</v>
      </c>
      <c r="V918" s="32">
        <f t="shared" si="60"/>
        <v>0</v>
      </c>
      <c r="W918" s="45">
        <f>Table014[[#This Row],[THÀNH TIỀN FAST]]-Table014[[#This Row],[THÀNH TIỀN]]</f>
        <v>0</v>
      </c>
      <c r="X918" s="46" t="b">
        <f>Table014[[#This Row],[ĐG FAST]]=Table014[[#This Row],[ĐƠN GIÁ]]</f>
        <v>1</v>
      </c>
      <c r="Y918" s="47" t="b">
        <f>Table014[[#This Row],[THÀNH TIỀN FAST]]=Table014[[#This Row],[THÀNH TIỀN]]</f>
        <v>1</v>
      </c>
      <c r="Z918" s="48"/>
    </row>
    <row r="919" spans="13:26" x14ac:dyDescent="0.2">
      <c r="M919" s="55">
        <f t="shared" si="57"/>
        <v>0</v>
      </c>
      <c r="N919" s="21" t="e">
        <f>VLOOKUP(I919,'MÃ '!$A$2:$E$1048576,4,0)</f>
        <v>#N/A</v>
      </c>
      <c r="O919" s="21" t="e">
        <f>VLOOKUP(I919,'MÃ '!$A$2:$E$1048576,5,0)</f>
        <v>#N/A</v>
      </c>
      <c r="P919" s="21" t="str">
        <f t="shared" si="58"/>
        <v>TSG06</v>
      </c>
      <c r="Q919" s="21" t="e">
        <f>DAY(Table014[[#This Row],[NGÀY]])&amp;Table014[[#This Row],[TSG06]]&amp;Table014[[#This Row],[MÃ FAST]]</f>
        <v>#N/A</v>
      </c>
      <c r="R919" s="21" t="e">
        <f>COUNTIF($Q$7:Q919,Q919)&amp;Q919</f>
        <v>#N/A</v>
      </c>
      <c r="S919" s="44">
        <f>IFERROR(VLOOKUP(R919,Table1[[ct2]:[Số lượng]],13,0),0)</f>
        <v>0</v>
      </c>
      <c r="T919" s="45">
        <f>IFERROR(VLOOKUP(R919,Table1[[ct2]:[Giá]],14,0),Table014[[#This Row],[ĐƠN GIÁ]])</f>
        <v>0</v>
      </c>
      <c r="U919" s="45">
        <f t="shared" si="59"/>
        <v>0</v>
      </c>
      <c r="V919" s="32">
        <f t="shared" si="60"/>
        <v>0</v>
      </c>
      <c r="W919" s="45">
        <f>Table014[[#This Row],[THÀNH TIỀN FAST]]-Table014[[#This Row],[THÀNH TIỀN]]</f>
        <v>0</v>
      </c>
      <c r="X919" s="46" t="b">
        <f>Table014[[#This Row],[ĐG FAST]]=Table014[[#This Row],[ĐƠN GIÁ]]</f>
        <v>1</v>
      </c>
      <c r="Y919" s="47" t="b">
        <f>Table014[[#This Row],[THÀNH TIỀN FAST]]=Table014[[#This Row],[THÀNH TIỀN]]</f>
        <v>1</v>
      </c>
      <c r="Z919" s="48"/>
    </row>
    <row r="920" spans="13:26" x14ac:dyDescent="0.2">
      <c r="M920" s="55">
        <f t="shared" si="57"/>
        <v>0</v>
      </c>
      <c r="N920" s="21" t="e">
        <f>VLOOKUP(I920,'MÃ '!$A$2:$E$1048576,4,0)</f>
        <v>#N/A</v>
      </c>
      <c r="O920" s="21" t="e">
        <f>VLOOKUP(I920,'MÃ '!$A$2:$E$1048576,5,0)</f>
        <v>#N/A</v>
      </c>
      <c r="P920" s="21" t="str">
        <f t="shared" si="58"/>
        <v>TSG06</v>
      </c>
      <c r="Q920" s="21" t="e">
        <f>DAY(Table014[[#This Row],[NGÀY]])&amp;Table014[[#This Row],[TSG06]]&amp;Table014[[#This Row],[MÃ FAST]]</f>
        <v>#N/A</v>
      </c>
      <c r="R920" s="21" t="e">
        <f>COUNTIF($Q$7:Q920,Q920)&amp;Q920</f>
        <v>#N/A</v>
      </c>
      <c r="S920" s="44">
        <f>IFERROR(VLOOKUP(R920,Table1[[ct2]:[Số lượng]],13,0),0)</f>
        <v>0</v>
      </c>
      <c r="T920" s="45">
        <f>IFERROR(VLOOKUP(R920,Table1[[ct2]:[Giá]],14,0),Table014[[#This Row],[ĐƠN GIÁ]])</f>
        <v>0</v>
      </c>
      <c r="U920" s="45">
        <f t="shared" si="59"/>
        <v>0</v>
      </c>
      <c r="V920" s="32">
        <f t="shared" si="60"/>
        <v>0</v>
      </c>
      <c r="W920" s="45">
        <f>Table014[[#This Row],[THÀNH TIỀN FAST]]-Table014[[#This Row],[THÀNH TIỀN]]</f>
        <v>0</v>
      </c>
      <c r="X920" s="46" t="b">
        <f>Table014[[#This Row],[ĐG FAST]]=Table014[[#This Row],[ĐƠN GIÁ]]</f>
        <v>1</v>
      </c>
      <c r="Y920" s="47" t="b">
        <f>Table014[[#This Row],[THÀNH TIỀN FAST]]=Table014[[#This Row],[THÀNH TIỀN]]</f>
        <v>1</v>
      </c>
      <c r="Z920" s="48"/>
    </row>
    <row r="921" spans="13:26" x14ac:dyDescent="0.2">
      <c r="M921" s="55">
        <f t="shared" si="57"/>
        <v>0</v>
      </c>
      <c r="N921" s="21" t="e">
        <f>VLOOKUP(I921,'MÃ '!$A$2:$E$1048576,4,0)</f>
        <v>#N/A</v>
      </c>
      <c r="O921" s="21" t="e">
        <f>VLOOKUP(I921,'MÃ '!$A$2:$E$1048576,5,0)</f>
        <v>#N/A</v>
      </c>
      <c r="P921" s="21" t="str">
        <f t="shared" si="58"/>
        <v>TSG06</v>
      </c>
      <c r="Q921" s="21" t="e">
        <f>DAY(Table014[[#This Row],[NGÀY]])&amp;Table014[[#This Row],[TSG06]]&amp;Table014[[#This Row],[MÃ FAST]]</f>
        <v>#N/A</v>
      </c>
      <c r="R921" s="21" t="e">
        <f>COUNTIF($Q$7:Q921,Q921)&amp;Q921</f>
        <v>#N/A</v>
      </c>
      <c r="S921" s="44">
        <f>IFERROR(VLOOKUP(R921,Table1[[ct2]:[Số lượng]],13,0),0)</f>
        <v>0</v>
      </c>
      <c r="T921" s="45">
        <f>IFERROR(VLOOKUP(R921,Table1[[ct2]:[Giá]],14,0),Table014[[#This Row],[ĐƠN GIÁ]])</f>
        <v>0</v>
      </c>
      <c r="U921" s="45">
        <f t="shared" si="59"/>
        <v>0</v>
      </c>
      <c r="V921" s="32">
        <f t="shared" si="60"/>
        <v>0</v>
      </c>
      <c r="W921" s="45">
        <f>Table014[[#This Row],[THÀNH TIỀN FAST]]-Table014[[#This Row],[THÀNH TIỀN]]</f>
        <v>0</v>
      </c>
      <c r="X921" s="46" t="b">
        <f>Table014[[#This Row],[ĐG FAST]]=Table014[[#This Row],[ĐƠN GIÁ]]</f>
        <v>1</v>
      </c>
      <c r="Y921" s="47" t="b">
        <f>Table014[[#This Row],[THÀNH TIỀN FAST]]=Table014[[#This Row],[THÀNH TIỀN]]</f>
        <v>1</v>
      </c>
      <c r="Z921" s="48"/>
    </row>
    <row r="922" spans="13:26" x14ac:dyDescent="0.2">
      <c r="M922" s="55">
        <f t="shared" si="57"/>
        <v>0</v>
      </c>
      <c r="N922" s="21" t="e">
        <f>VLOOKUP(I922,'MÃ '!$A$2:$E$1048576,4,0)</f>
        <v>#N/A</v>
      </c>
      <c r="O922" s="21" t="e">
        <f>VLOOKUP(I922,'MÃ '!$A$2:$E$1048576,5,0)</f>
        <v>#N/A</v>
      </c>
      <c r="P922" s="21" t="str">
        <f t="shared" si="58"/>
        <v>TSG06</v>
      </c>
      <c r="Q922" s="21" t="e">
        <f>DAY(Table014[[#This Row],[NGÀY]])&amp;Table014[[#This Row],[TSG06]]&amp;Table014[[#This Row],[MÃ FAST]]</f>
        <v>#N/A</v>
      </c>
      <c r="R922" s="21" t="e">
        <f>COUNTIF($Q$7:Q922,Q922)&amp;Q922</f>
        <v>#N/A</v>
      </c>
      <c r="S922" s="44">
        <f>IFERROR(VLOOKUP(R922,Table1[[ct2]:[Số lượng]],13,0),0)</f>
        <v>0</v>
      </c>
      <c r="T922" s="45">
        <f>IFERROR(VLOOKUP(R922,Table1[[ct2]:[Giá]],14,0),Table014[[#This Row],[ĐƠN GIÁ]])</f>
        <v>0</v>
      </c>
      <c r="U922" s="45">
        <f t="shared" si="59"/>
        <v>0</v>
      </c>
      <c r="V922" s="32">
        <f t="shared" si="60"/>
        <v>0</v>
      </c>
      <c r="W922" s="45">
        <f>Table014[[#This Row],[THÀNH TIỀN FAST]]-Table014[[#This Row],[THÀNH TIỀN]]</f>
        <v>0</v>
      </c>
      <c r="X922" s="46" t="b">
        <f>Table014[[#This Row],[ĐG FAST]]=Table014[[#This Row],[ĐƠN GIÁ]]</f>
        <v>1</v>
      </c>
      <c r="Y922" s="47" t="b">
        <f>Table014[[#This Row],[THÀNH TIỀN FAST]]=Table014[[#This Row],[THÀNH TIỀN]]</f>
        <v>1</v>
      </c>
      <c r="Z922" s="48"/>
    </row>
    <row r="923" spans="13:26" x14ac:dyDescent="0.2">
      <c r="M923" s="55">
        <f t="shared" si="57"/>
        <v>0</v>
      </c>
      <c r="N923" s="21" t="e">
        <f>VLOOKUP(I923,'MÃ '!$A$2:$E$1048576,4,0)</f>
        <v>#N/A</v>
      </c>
      <c r="O923" s="21" t="e">
        <f>VLOOKUP(I923,'MÃ '!$A$2:$E$1048576,5,0)</f>
        <v>#N/A</v>
      </c>
      <c r="P923" s="21" t="str">
        <f t="shared" si="58"/>
        <v>TSG06</v>
      </c>
      <c r="Q923" s="21" t="e">
        <f>DAY(Table014[[#This Row],[NGÀY]])&amp;Table014[[#This Row],[TSG06]]&amp;Table014[[#This Row],[MÃ FAST]]</f>
        <v>#N/A</v>
      </c>
      <c r="R923" s="21" t="e">
        <f>COUNTIF($Q$7:Q923,Q923)&amp;Q923</f>
        <v>#N/A</v>
      </c>
      <c r="S923" s="44">
        <f>IFERROR(VLOOKUP(R923,Table1[[ct2]:[Số lượng]],13,0),0)</f>
        <v>0</v>
      </c>
      <c r="T923" s="45">
        <f>IFERROR(VLOOKUP(R923,Table1[[ct2]:[Giá]],14,0),Table014[[#This Row],[ĐƠN GIÁ]])</f>
        <v>0</v>
      </c>
      <c r="U923" s="45">
        <f t="shared" si="59"/>
        <v>0</v>
      </c>
      <c r="V923" s="32">
        <f t="shared" si="60"/>
        <v>0</v>
      </c>
      <c r="W923" s="45">
        <f>Table014[[#This Row],[THÀNH TIỀN FAST]]-Table014[[#This Row],[THÀNH TIỀN]]</f>
        <v>0</v>
      </c>
      <c r="X923" s="46" t="b">
        <f>Table014[[#This Row],[ĐG FAST]]=Table014[[#This Row],[ĐƠN GIÁ]]</f>
        <v>1</v>
      </c>
      <c r="Y923" s="47" t="b">
        <f>Table014[[#This Row],[THÀNH TIỀN FAST]]=Table014[[#This Row],[THÀNH TIỀN]]</f>
        <v>1</v>
      </c>
      <c r="Z923" s="48"/>
    </row>
    <row r="924" spans="13:26" x14ac:dyDescent="0.2">
      <c r="M924" s="55">
        <f t="shared" si="57"/>
        <v>0</v>
      </c>
      <c r="N924" s="21" t="e">
        <f>VLOOKUP(I924,'MÃ '!$A$2:$E$1048576,4,0)</f>
        <v>#N/A</v>
      </c>
      <c r="O924" s="21" t="e">
        <f>VLOOKUP(I924,'MÃ '!$A$2:$E$1048576,5,0)</f>
        <v>#N/A</v>
      </c>
      <c r="P924" s="21" t="str">
        <f t="shared" si="58"/>
        <v>TSG06</v>
      </c>
      <c r="Q924" s="21" t="e">
        <f>DAY(Table014[[#This Row],[NGÀY]])&amp;Table014[[#This Row],[TSG06]]&amp;Table014[[#This Row],[MÃ FAST]]</f>
        <v>#N/A</v>
      </c>
      <c r="R924" s="21" t="e">
        <f>COUNTIF($Q$7:Q924,Q924)&amp;Q924</f>
        <v>#N/A</v>
      </c>
      <c r="S924" s="44">
        <f>IFERROR(VLOOKUP(R924,Table1[[ct2]:[Số lượng]],13,0),0)</f>
        <v>0</v>
      </c>
      <c r="T924" s="45">
        <f>IFERROR(VLOOKUP(R924,Table1[[ct2]:[Giá]],14,0),Table014[[#This Row],[ĐƠN GIÁ]])</f>
        <v>0</v>
      </c>
      <c r="U924" s="45">
        <f t="shared" si="59"/>
        <v>0</v>
      </c>
      <c r="V924" s="32">
        <f t="shared" si="60"/>
        <v>0</v>
      </c>
      <c r="W924" s="45">
        <f>Table014[[#This Row],[THÀNH TIỀN FAST]]-Table014[[#This Row],[THÀNH TIỀN]]</f>
        <v>0</v>
      </c>
      <c r="X924" s="46" t="b">
        <f>Table014[[#This Row],[ĐG FAST]]=Table014[[#This Row],[ĐƠN GIÁ]]</f>
        <v>1</v>
      </c>
      <c r="Y924" s="47" t="b">
        <f>Table014[[#This Row],[THÀNH TIỀN FAST]]=Table014[[#This Row],[THÀNH TIỀN]]</f>
        <v>1</v>
      </c>
      <c r="Z924" s="48"/>
    </row>
    <row r="925" spans="13:26" x14ac:dyDescent="0.2">
      <c r="M925" s="55">
        <f t="shared" si="57"/>
        <v>0</v>
      </c>
      <c r="N925" s="21" t="e">
        <f>VLOOKUP(I925,'MÃ '!$A$2:$E$1048576,4,0)</f>
        <v>#N/A</v>
      </c>
      <c r="O925" s="21" t="e">
        <f>VLOOKUP(I925,'MÃ '!$A$2:$E$1048576,5,0)</f>
        <v>#N/A</v>
      </c>
      <c r="P925" s="21" t="str">
        <f t="shared" si="58"/>
        <v>TSG06</v>
      </c>
      <c r="Q925" s="21" t="e">
        <f>DAY(Table014[[#This Row],[NGÀY]])&amp;Table014[[#This Row],[TSG06]]&amp;Table014[[#This Row],[MÃ FAST]]</f>
        <v>#N/A</v>
      </c>
      <c r="R925" s="21" t="e">
        <f>COUNTIF($Q$7:Q925,Q925)&amp;Q925</f>
        <v>#N/A</v>
      </c>
      <c r="S925" s="44">
        <f>IFERROR(VLOOKUP(R925,Table1[[ct2]:[Số lượng]],13,0),0)</f>
        <v>0</v>
      </c>
      <c r="T925" s="45">
        <f>IFERROR(VLOOKUP(R925,Table1[[ct2]:[Giá]],14,0),Table014[[#This Row],[ĐƠN GIÁ]])</f>
        <v>0</v>
      </c>
      <c r="U925" s="45">
        <f t="shared" si="59"/>
        <v>0</v>
      </c>
      <c r="V925" s="32">
        <f t="shared" si="60"/>
        <v>0</v>
      </c>
      <c r="W925" s="45">
        <f>Table014[[#This Row],[THÀNH TIỀN FAST]]-Table014[[#This Row],[THÀNH TIỀN]]</f>
        <v>0</v>
      </c>
      <c r="X925" s="46" t="b">
        <f>Table014[[#This Row],[ĐG FAST]]=Table014[[#This Row],[ĐƠN GIÁ]]</f>
        <v>1</v>
      </c>
      <c r="Y925" s="47" t="b">
        <f>Table014[[#This Row],[THÀNH TIỀN FAST]]=Table014[[#This Row],[THÀNH TIỀN]]</f>
        <v>1</v>
      </c>
      <c r="Z925" s="48"/>
    </row>
    <row r="926" spans="13:26" x14ac:dyDescent="0.2">
      <c r="M926" s="55">
        <f t="shared" si="57"/>
        <v>0</v>
      </c>
      <c r="N926" s="21" t="e">
        <f>VLOOKUP(I926,'MÃ '!$A$2:$E$1048576,4,0)</f>
        <v>#N/A</v>
      </c>
      <c r="O926" s="21" t="e">
        <f>VLOOKUP(I926,'MÃ '!$A$2:$E$1048576,5,0)</f>
        <v>#N/A</v>
      </c>
      <c r="P926" s="21" t="str">
        <f t="shared" si="58"/>
        <v>TSG06</v>
      </c>
      <c r="Q926" s="21" t="e">
        <f>DAY(Table014[[#This Row],[NGÀY]])&amp;Table014[[#This Row],[TSG06]]&amp;Table014[[#This Row],[MÃ FAST]]</f>
        <v>#N/A</v>
      </c>
      <c r="R926" s="21" t="e">
        <f>COUNTIF($Q$7:Q926,Q926)&amp;Q926</f>
        <v>#N/A</v>
      </c>
      <c r="S926" s="44">
        <f>IFERROR(VLOOKUP(R926,Table1[[ct2]:[Số lượng]],13,0),0)</f>
        <v>0</v>
      </c>
      <c r="T926" s="45">
        <f>IFERROR(VLOOKUP(R926,Table1[[ct2]:[Giá]],14,0),Table014[[#This Row],[ĐƠN GIÁ]])</f>
        <v>0</v>
      </c>
      <c r="U926" s="45">
        <f t="shared" si="59"/>
        <v>0</v>
      </c>
      <c r="V926" s="32">
        <f t="shared" si="60"/>
        <v>0</v>
      </c>
      <c r="W926" s="45">
        <f>Table014[[#This Row],[THÀNH TIỀN FAST]]-Table014[[#This Row],[THÀNH TIỀN]]</f>
        <v>0</v>
      </c>
      <c r="X926" s="46" t="b">
        <f>Table014[[#This Row],[ĐG FAST]]=Table014[[#This Row],[ĐƠN GIÁ]]</f>
        <v>1</v>
      </c>
      <c r="Y926" s="47" t="b">
        <f>Table014[[#This Row],[THÀNH TIỀN FAST]]=Table014[[#This Row],[THÀNH TIỀN]]</f>
        <v>1</v>
      </c>
      <c r="Z926" s="48"/>
    </row>
    <row r="927" spans="13:26" x14ac:dyDescent="0.2">
      <c r="M927" s="55">
        <f t="shared" si="57"/>
        <v>0</v>
      </c>
      <c r="N927" s="21" t="e">
        <f>VLOOKUP(I927,'MÃ '!$A$2:$E$1048576,4,0)</f>
        <v>#N/A</v>
      </c>
      <c r="O927" s="21" t="e">
        <f>VLOOKUP(I927,'MÃ '!$A$2:$E$1048576,5,0)</f>
        <v>#N/A</v>
      </c>
      <c r="P927" s="21" t="str">
        <f t="shared" si="58"/>
        <v>TSG06</v>
      </c>
      <c r="Q927" s="21" t="e">
        <f>DAY(Table014[[#This Row],[NGÀY]])&amp;Table014[[#This Row],[TSG06]]&amp;Table014[[#This Row],[MÃ FAST]]</f>
        <v>#N/A</v>
      </c>
      <c r="R927" s="21" t="e">
        <f>COUNTIF($Q$7:Q927,Q927)&amp;Q927</f>
        <v>#N/A</v>
      </c>
      <c r="S927" s="44">
        <f>IFERROR(VLOOKUP(R927,Table1[[ct2]:[Số lượng]],13,0),0)</f>
        <v>0</v>
      </c>
      <c r="T927" s="45">
        <f>IFERROR(VLOOKUP(R927,Table1[[ct2]:[Giá]],14,0),Table014[[#This Row],[ĐƠN GIÁ]])</f>
        <v>0</v>
      </c>
      <c r="U927" s="45">
        <f t="shared" si="59"/>
        <v>0</v>
      </c>
      <c r="V927" s="32">
        <f t="shared" si="60"/>
        <v>0</v>
      </c>
      <c r="W927" s="45">
        <f>Table014[[#This Row],[THÀNH TIỀN FAST]]-Table014[[#This Row],[THÀNH TIỀN]]</f>
        <v>0</v>
      </c>
      <c r="X927" s="46" t="b">
        <f>Table014[[#This Row],[ĐG FAST]]=Table014[[#This Row],[ĐƠN GIÁ]]</f>
        <v>1</v>
      </c>
      <c r="Y927" s="47" t="b">
        <f>Table014[[#This Row],[THÀNH TIỀN FAST]]=Table014[[#This Row],[THÀNH TIỀN]]</f>
        <v>1</v>
      </c>
      <c r="Z927" s="48"/>
    </row>
    <row r="928" spans="13:26" x14ac:dyDescent="0.2">
      <c r="M928" s="55">
        <f t="shared" si="57"/>
        <v>0</v>
      </c>
      <c r="N928" s="21" t="e">
        <f>VLOOKUP(I928,'MÃ '!$A$2:$E$1048576,4,0)</f>
        <v>#N/A</v>
      </c>
      <c r="O928" s="21" t="e">
        <f>VLOOKUP(I928,'MÃ '!$A$2:$E$1048576,5,0)</f>
        <v>#N/A</v>
      </c>
      <c r="P928" s="21" t="str">
        <f t="shared" si="58"/>
        <v>TSG06</v>
      </c>
      <c r="Q928" s="21" t="e">
        <f>DAY(Table014[[#This Row],[NGÀY]])&amp;Table014[[#This Row],[TSG06]]&amp;Table014[[#This Row],[MÃ FAST]]</f>
        <v>#N/A</v>
      </c>
      <c r="R928" s="21" t="e">
        <f>COUNTIF($Q$7:Q928,Q928)&amp;Q928</f>
        <v>#N/A</v>
      </c>
      <c r="S928" s="44">
        <f>IFERROR(VLOOKUP(R928,Table1[[ct2]:[Số lượng]],13,0),0)</f>
        <v>0</v>
      </c>
      <c r="T928" s="45">
        <f>IFERROR(VLOOKUP(R928,Table1[[ct2]:[Giá]],14,0),Table014[[#This Row],[ĐƠN GIÁ]])</f>
        <v>0</v>
      </c>
      <c r="U928" s="45">
        <f t="shared" si="59"/>
        <v>0</v>
      </c>
      <c r="V928" s="32">
        <f t="shared" si="60"/>
        <v>0</v>
      </c>
      <c r="W928" s="45">
        <f>Table014[[#This Row],[THÀNH TIỀN FAST]]-Table014[[#This Row],[THÀNH TIỀN]]</f>
        <v>0</v>
      </c>
      <c r="X928" s="46" t="b">
        <f>Table014[[#This Row],[ĐG FAST]]=Table014[[#This Row],[ĐƠN GIÁ]]</f>
        <v>1</v>
      </c>
      <c r="Y928" s="47" t="b">
        <f>Table014[[#This Row],[THÀNH TIỀN FAST]]=Table014[[#This Row],[THÀNH TIỀN]]</f>
        <v>1</v>
      </c>
      <c r="Z928" s="48"/>
    </row>
    <row r="929" spans="13:26" x14ac:dyDescent="0.2">
      <c r="M929" s="55">
        <f t="shared" si="57"/>
        <v>0</v>
      </c>
      <c r="N929" s="21" t="e">
        <f>VLOOKUP(I929,'MÃ '!$A$2:$E$1048576,4,0)</f>
        <v>#N/A</v>
      </c>
      <c r="O929" s="21" t="e">
        <f>VLOOKUP(I929,'MÃ '!$A$2:$E$1048576,5,0)</f>
        <v>#N/A</v>
      </c>
      <c r="P929" s="21" t="str">
        <f t="shared" si="58"/>
        <v>TSG06</v>
      </c>
      <c r="Q929" s="21" t="e">
        <f>DAY(Table014[[#This Row],[NGÀY]])&amp;Table014[[#This Row],[TSG06]]&amp;Table014[[#This Row],[MÃ FAST]]</f>
        <v>#N/A</v>
      </c>
      <c r="R929" s="21" t="e">
        <f>COUNTIF($Q$7:Q929,Q929)&amp;Q929</f>
        <v>#N/A</v>
      </c>
      <c r="S929" s="44">
        <f>IFERROR(VLOOKUP(R929,Table1[[ct2]:[Số lượng]],13,0),0)</f>
        <v>0</v>
      </c>
      <c r="T929" s="45">
        <f>IFERROR(VLOOKUP(R929,Table1[[ct2]:[Giá]],14,0),Table014[[#This Row],[ĐƠN GIÁ]])</f>
        <v>0</v>
      </c>
      <c r="U929" s="45">
        <f t="shared" si="59"/>
        <v>0</v>
      </c>
      <c r="V929" s="32">
        <f t="shared" si="60"/>
        <v>0</v>
      </c>
      <c r="W929" s="45">
        <f>Table014[[#This Row],[THÀNH TIỀN FAST]]-Table014[[#This Row],[THÀNH TIỀN]]</f>
        <v>0</v>
      </c>
      <c r="X929" s="46" t="b">
        <f>Table014[[#This Row],[ĐG FAST]]=Table014[[#This Row],[ĐƠN GIÁ]]</f>
        <v>1</v>
      </c>
      <c r="Y929" s="47" t="b">
        <f>Table014[[#This Row],[THÀNH TIỀN FAST]]=Table014[[#This Row],[THÀNH TIỀN]]</f>
        <v>1</v>
      </c>
      <c r="Z929" s="48"/>
    </row>
    <row r="930" spans="13:26" x14ac:dyDescent="0.2">
      <c r="M930" s="55">
        <f t="shared" si="57"/>
        <v>0</v>
      </c>
      <c r="N930" s="21" t="e">
        <f>VLOOKUP(I930,'MÃ '!$A$2:$E$1048576,4,0)</f>
        <v>#N/A</v>
      </c>
      <c r="O930" s="21" t="e">
        <f>VLOOKUP(I930,'MÃ '!$A$2:$E$1048576,5,0)</f>
        <v>#N/A</v>
      </c>
      <c r="P930" s="21" t="str">
        <f t="shared" si="58"/>
        <v>TSG06</v>
      </c>
      <c r="Q930" s="21" t="e">
        <f>DAY(Table014[[#This Row],[NGÀY]])&amp;Table014[[#This Row],[TSG06]]&amp;Table014[[#This Row],[MÃ FAST]]</f>
        <v>#N/A</v>
      </c>
      <c r="R930" s="21" t="e">
        <f>COUNTIF($Q$7:Q930,Q930)&amp;Q930</f>
        <v>#N/A</v>
      </c>
      <c r="S930" s="44">
        <f>IFERROR(VLOOKUP(R930,Table1[[ct2]:[Số lượng]],13,0),0)</f>
        <v>0</v>
      </c>
      <c r="T930" s="45">
        <f>IFERROR(VLOOKUP(R930,Table1[[ct2]:[Giá]],14,0),Table014[[#This Row],[ĐƠN GIÁ]])</f>
        <v>0</v>
      </c>
      <c r="U930" s="45">
        <f t="shared" si="59"/>
        <v>0</v>
      </c>
      <c r="V930" s="32">
        <f t="shared" si="60"/>
        <v>0</v>
      </c>
      <c r="W930" s="45">
        <f>Table014[[#This Row],[THÀNH TIỀN FAST]]-Table014[[#This Row],[THÀNH TIỀN]]</f>
        <v>0</v>
      </c>
      <c r="X930" s="46" t="b">
        <f>Table014[[#This Row],[ĐG FAST]]=Table014[[#This Row],[ĐƠN GIÁ]]</f>
        <v>1</v>
      </c>
      <c r="Y930" s="47" t="b">
        <f>Table014[[#This Row],[THÀNH TIỀN FAST]]=Table014[[#This Row],[THÀNH TIỀN]]</f>
        <v>1</v>
      </c>
      <c r="Z930" s="48"/>
    </row>
    <row r="931" spans="13:26" x14ac:dyDescent="0.2">
      <c r="M931" s="55">
        <f t="shared" si="57"/>
        <v>0</v>
      </c>
      <c r="N931" s="21" t="e">
        <f>VLOOKUP(I931,'MÃ '!$A$2:$E$1048576,4,0)</f>
        <v>#N/A</v>
      </c>
      <c r="O931" s="21" t="e">
        <f>VLOOKUP(I931,'MÃ '!$A$2:$E$1048576,5,0)</f>
        <v>#N/A</v>
      </c>
      <c r="P931" s="21" t="str">
        <f t="shared" si="58"/>
        <v>TSG06</v>
      </c>
      <c r="Q931" s="21" t="e">
        <f>DAY(Table014[[#This Row],[NGÀY]])&amp;Table014[[#This Row],[TSG06]]&amp;Table014[[#This Row],[MÃ FAST]]</f>
        <v>#N/A</v>
      </c>
      <c r="R931" s="21" t="e">
        <f>COUNTIF($Q$7:Q931,Q931)&amp;Q931</f>
        <v>#N/A</v>
      </c>
      <c r="S931" s="44">
        <f>IFERROR(VLOOKUP(R931,Table1[[ct2]:[Số lượng]],13,0),0)</f>
        <v>0</v>
      </c>
      <c r="T931" s="45">
        <f>IFERROR(VLOOKUP(R931,Table1[[ct2]:[Giá]],14,0),Table014[[#This Row],[ĐƠN GIÁ]])</f>
        <v>0</v>
      </c>
      <c r="U931" s="45">
        <f t="shared" si="59"/>
        <v>0</v>
      </c>
      <c r="V931" s="32">
        <f t="shared" si="60"/>
        <v>0</v>
      </c>
      <c r="W931" s="45">
        <f>Table014[[#This Row],[THÀNH TIỀN FAST]]-Table014[[#This Row],[THÀNH TIỀN]]</f>
        <v>0</v>
      </c>
      <c r="X931" s="46" t="b">
        <f>Table014[[#This Row],[ĐG FAST]]=Table014[[#This Row],[ĐƠN GIÁ]]</f>
        <v>1</v>
      </c>
      <c r="Y931" s="47" t="b">
        <f>Table014[[#This Row],[THÀNH TIỀN FAST]]=Table014[[#This Row],[THÀNH TIỀN]]</f>
        <v>1</v>
      </c>
      <c r="Z931" s="48"/>
    </row>
    <row r="932" spans="13:26" x14ac:dyDescent="0.2">
      <c r="M932" s="55">
        <f t="shared" si="57"/>
        <v>0</v>
      </c>
      <c r="N932" s="21" t="e">
        <f>VLOOKUP(I932,'MÃ '!$A$2:$E$1048576,4,0)</f>
        <v>#N/A</v>
      </c>
      <c r="O932" s="21" t="e">
        <f>VLOOKUP(I932,'MÃ '!$A$2:$E$1048576,5,0)</f>
        <v>#N/A</v>
      </c>
      <c r="P932" s="21" t="str">
        <f t="shared" si="58"/>
        <v>TSG06</v>
      </c>
      <c r="Q932" s="21" t="e">
        <f>DAY(Table014[[#This Row],[NGÀY]])&amp;Table014[[#This Row],[TSG06]]&amp;Table014[[#This Row],[MÃ FAST]]</f>
        <v>#N/A</v>
      </c>
      <c r="R932" s="21" t="e">
        <f>COUNTIF($Q$7:Q932,Q932)&amp;Q932</f>
        <v>#N/A</v>
      </c>
      <c r="S932" s="44">
        <f>IFERROR(VLOOKUP(R932,Table1[[ct2]:[Số lượng]],13,0),0)</f>
        <v>0</v>
      </c>
      <c r="T932" s="45">
        <f>IFERROR(VLOOKUP(R932,Table1[[ct2]:[Giá]],14,0),Table014[[#This Row],[ĐƠN GIÁ]])</f>
        <v>0</v>
      </c>
      <c r="U932" s="45">
        <f t="shared" si="59"/>
        <v>0</v>
      </c>
      <c r="V932" s="32">
        <f t="shared" si="60"/>
        <v>0</v>
      </c>
      <c r="W932" s="45">
        <f>Table014[[#This Row],[THÀNH TIỀN FAST]]-Table014[[#This Row],[THÀNH TIỀN]]</f>
        <v>0</v>
      </c>
      <c r="X932" s="46" t="b">
        <f>Table014[[#This Row],[ĐG FAST]]=Table014[[#This Row],[ĐƠN GIÁ]]</f>
        <v>1</v>
      </c>
      <c r="Y932" s="47" t="b">
        <f>Table014[[#This Row],[THÀNH TIỀN FAST]]=Table014[[#This Row],[THÀNH TIỀN]]</f>
        <v>1</v>
      </c>
      <c r="Z932" s="48"/>
    </row>
    <row r="933" spans="13:26" x14ac:dyDescent="0.2">
      <c r="M933" s="55">
        <f t="shared" si="57"/>
        <v>0</v>
      </c>
      <c r="N933" s="21" t="e">
        <f>VLOOKUP(I933,'MÃ '!$A$2:$E$1048576,4,0)</f>
        <v>#N/A</v>
      </c>
      <c r="O933" s="21" t="e">
        <f>VLOOKUP(I933,'MÃ '!$A$2:$E$1048576,5,0)</f>
        <v>#N/A</v>
      </c>
      <c r="P933" s="21" t="str">
        <f t="shared" si="58"/>
        <v>TSG06</v>
      </c>
      <c r="Q933" s="21" t="e">
        <f>DAY(Table014[[#This Row],[NGÀY]])&amp;Table014[[#This Row],[TSG06]]&amp;Table014[[#This Row],[MÃ FAST]]</f>
        <v>#N/A</v>
      </c>
      <c r="R933" s="21" t="e">
        <f>COUNTIF($Q$7:Q933,Q933)&amp;Q933</f>
        <v>#N/A</v>
      </c>
      <c r="S933" s="44">
        <f>IFERROR(VLOOKUP(R933,Table1[[ct2]:[Số lượng]],13,0),0)</f>
        <v>0</v>
      </c>
      <c r="T933" s="45">
        <f>IFERROR(VLOOKUP(R933,Table1[[ct2]:[Giá]],14,0),Table014[[#This Row],[ĐƠN GIÁ]])</f>
        <v>0</v>
      </c>
      <c r="U933" s="45">
        <f t="shared" si="59"/>
        <v>0</v>
      </c>
      <c r="V933" s="32">
        <f t="shared" si="60"/>
        <v>0</v>
      </c>
      <c r="W933" s="45">
        <f>Table014[[#This Row],[THÀNH TIỀN FAST]]-Table014[[#This Row],[THÀNH TIỀN]]</f>
        <v>0</v>
      </c>
      <c r="X933" s="46" t="b">
        <f>Table014[[#This Row],[ĐG FAST]]=Table014[[#This Row],[ĐƠN GIÁ]]</f>
        <v>1</v>
      </c>
      <c r="Y933" s="47" t="b">
        <f>Table014[[#This Row],[THÀNH TIỀN FAST]]=Table014[[#This Row],[THÀNH TIỀN]]</f>
        <v>1</v>
      </c>
      <c r="Z933" s="48"/>
    </row>
    <row r="934" spans="13:26" x14ac:dyDescent="0.2">
      <c r="M934" s="55">
        <f t="shared" si="57"/>
        <v>0</v>
      </c>
      <c r="N934" s="21" t="e">
        <f>VLOOKUP(I934,'MÃ '!$A$2:$E$1048576,4,0)</f>
        <v>#N/A</v>
      </c>
      <c r="O934" s="21" t="e">
        <f>VLOOKUP(I934,'MÃ '!$A$2:$E$1048576,5,0)</f>
        <v>#N/A</v>
      </c>
      <c r="P934" s="21" t="str">
        <f t="shared" si="58"/>
        <v>TSG06</v>
      </c>
      <c r="Q934" s="21" t="e">
        <f>DAY(Table014[[#This Row],[NGÀY]])&amp;Table014[[#This Row],[TSG06]]&amp;Table014[[#This Row],[MÃ FAST]]</f>
        <v>#N/A</v>
      </c>
      <c r="R934" s="21" t="e">
        <f>COUNTIF($Q$7:Q934,Q934)&amp;Q934</f>
        <v>#N/A</v>
      </c>
      <c r="S934" s="44">
        <f>IFERROR(VLOOKUP(R934,Table1[[ct2]:[Số lượng]],13,0),0)</f>
        <v>0</v>
      </c>
      <c r="T934" s="45">
        <f>IFERROR(VLOOKUP(R934,Table1[[ct2]:[Giá]],14,0),Table014[[#This Row],[ĐƠN GIÁ]])</f>
        <v>0</v>
      </c>
      <c r="U934" s="45">
        <f t="shared" si="59"/>
        <v>0</v>
      </c>
      <c r="V934" s="32">
        <f t="shared" si="60"/>
        <v>0</v>
      </c>
      <c r="W934" s="45">
        <f>Table014[[#This Row],[THÀNH TIỀN FAST]]-Table014[[#This Row],[THÀNH TIỀN]]</f>
        <v>0</v>
      </c>
      <c r="X934" s="46" t="b">
        <f>Table014[[#This Row],[ĐG FAST]]=Table014[[#This Row],[ĐƠN GIÁ]]</f>
        <v>1</v>
      </c>
      <c r="Y934" s="47" t="b">
        <f>Table014[[#This Row],[THÀNH TIỀN FAST]]=Table014[[#This Row],[THÀNH TIỀN]]</f>
        <v>1</v>
      </c>
      <c r="Z934" s="48"/>
    </row>
    <row r="935" spans="13:26" x14ac:dyDescent="0.2">
      <c r="M935" s="55">
        <f t="shared" si="57"/>
        <v>0</v>
      </c>
      <c r="N935" s="21" t="e">
        <f>VLOOKUP(I935,'MÃ '!$A$2:$E$1048576,4,0)</f>
        <v>#N/A</v>
      </c>
      <c r="O935" s="21" t="e">
        <f>VLOOKUP(I935,'MÃ '!$A$2:$E$1048576,5,0)</f>
        <v>#N/A</v>
      </c>
      <c r="P935" s="21" t="str">
        <f t="shared" si="58"/>
        <v>TSG06</v>
      </c>
      <c r="Q935" s="21" t="e">
        <f>DAY(Table014[[#This Row],[NGÀY]])&amp;Table014[[#This Row],[TSG06]]&amp;Table014[[#This Row],[MÃ FAST]]</f>
        <v>#N/A</v>
      </c>
      <c r="R935" s="21" t="e">
        <f>COUNTIF($Q$7:Q935,Q935)&amp;Q935</f>
        <v>#N/A</v>
      </c>
      <c r="S935" s="44">
        <f>IFERROR(VLOOKUP(R935,Table1[[ct2]:[Số lượng]],13,0),0)</f>
        <v>0</v>
      </c>
      <c r="T935" s="45">
        <f>IFERROR(VLOOKUP(R935,Table1[[ct2]:[Giá]],14,0),Table014[[#This Row],[ĐƠN GIÁ]])</f>
        <v>0</v>
      </c>
      <c r="U935" s="45">
        <f t="shared" si="59"/>
        <v>0</v>
      </c>
      <c r="V935" s="32">
        <f t="shared" si="60"/>
        <v>0</v>
      </c>
      <c r="W935" s="45">
        <f>Table014[[#This Row],[THÀNH TIỀN FAST]]-Table014[[#This Row],[THÀNH TIỀN]]</f>
        <v>0</v>
      </c>
      <c r="X935" s="46" t="b">
        <f>Table014[[#This Row],[ĐG FAST]]=Table014[[#This Row],[ĐƠN GIÁ]]</f>
        <v>1</v>
      </c>
      <c r="Y935" s="47" t="b">
        <f>Table014[[#This Row],[THÀNH TIỀN FAST]]=Table014[[#This Row],[THÀNH TIỀN]]</f>
        <v>1</v>
      </c>
      <c r="Z935" s="48"/>
    </row>
    <row r="936" spans="13:26" x14ac:dyDescent="0.2">
      <c r="M936" s="55">
        <f t="shared" si="57"/>
        <v>0</v>
      </c>
      <c r="N936" s="21" t="e">
        <f>VLOOKUP(I936,'MÃ '!$A$2:$E$1048576,4,0)</f>
        <v>#N/A</v>
      </c>
      <c r="O936" s="21" t="e">
        <f>VLOOKUP(I936,'MÃ '!$A$2:$E$1048576,5,0)</f>
        <v>#N/A</v>
      </c>
      <c r="P936" s="21" t="str">
        <f t="shared" si="58"/>
        <v>TSG06</v>
      </c>
      <c r="Q936" s="21" t="e">
        <f>DAY(Table014[[#This Row],[NGÀY]])&amp;Table014[[#This Row],[TSG06]]&amp;Table014[[#This Row],[MÃ FAST]]</f>
        <v>#N/A</v>
      </c>
      <c r="R936" s="21" t="e">
        <f>COUNTIF($Q$7:Q936,Q936)&amp;Q936</f>
        <v>#N/A</v>
      </c>
      <c r="S936" s="44">
        <f>IFERROR(VLOOKUP(R936,Table1[[ct2]:[Số lượng]],13,0),0)</f>
        <v>0</v>
      </c>
      <c r="T936" s="45">
        <f>IFERROR(VLOOKUP(R936,Table1[[ct2]:[Giá]],14,0),Table014[[#This Row],[ĐƠN GIÁ]])</f>
        <v>0</v>
      </c>
      <c r="U936" s="45">
        <f t="shared" si="59"/>
        <v>0</v>
      </c>
      <c r="V936" s="32">
        <f t="shared" si="60"/>
        <v>0</v>
      </c>
      <c r="W936" s="45">
        <f>Table014[[#This Row],[THÀNH TIỀN FAST]]-Table014[[#This Row],[THÀNH TIỀN]]</f>
        <v>0</v>
      </c>
      <c r="X936" s="46" t="b">
        <f>Table014[[#This Row],[ĐG FAST]]=Table014[[#This Row],[ĐƠN GIÁ]]</f>
        <v>1</v>
      </c>
      <c r="Y936" s="47" t="b">
        <f>Table014[[#This Row],[THÀNH TIỀN FAST]]=Table014[[#This Row],[THÀNH TIỀN]]</f>
        <v>1</v>
      </c>
      <c r="Z936" s="48"/>
    </row>
    <row r="937" spans="13:26" x14ac:dyDescent="0.2">
      <c r="M937" s="55">
        <f t="shared" si="57"/>
        <v>0</v>
      </c>
      <c r="N937" s="21" t="e">
        <f>VLOOKUP(I937,'MÃ '!$A$2:$E$1048576,4,0)</f>
        <v>#N/A</v>
      </c>
      <c r="O937" s="21" t="e">
        <f>VLOOKUP(I937,'MÃ '!$A$2:$E$1048576,5,0)</f>
        <v>#N/A</v>
      </c>
      <c r="P937" s="21" t="str">
        <f t="shared" si="58"/>
        <v>TSG06</v>
      </c>
      <c r="Q937" s="21" t="e">
        <f>DAY(Table014[[#This Row],[NGÀY]])&amp;Table014[[#This Row],[TSG06]]&amp;Table014[[#This Row],[MÃ FAST]]</f>
        <v>#N/A</v>
      </c>
      <c r="R937" s="21" t="e">
        <f>COUNTIF($Q$7:Q937,Q937)&amp;Q937</f>
        <v>#N/A</v>
      </c>
      <c r="S937" s="44">
        <f>IFERROR(VLOOKUP(R937,Table1[[ct2]:[Số lượng]],13,0),0)</f>
        <v>0</v>
      </c>
      <c r="T937" s="45">
        <f>IFERROR(VLOOKUP(R937,Table1[[ct2]:[Giá]],14,0),Table014[[#This Row],[ĐƠN GIÁ]])</f>
        <v>0</v>
      </c>
      <c r="U937" s="45">
        <f t="shared" si="59"/>
        <v>0</v>
      </c>
      <c r="V937" s="32">
        <f t="shared" si="60"/>
        <v>0</v>
      </c>
      <c r="W937" s="45">
        <f>Table014[[#This Row],[THÀNH TIỀN FAST]]-Table014[[#This Row],[THÀNH TIỀN]]</f>
        <v>0</v>
      </c>
      <c r="X937" s="46" t="b">
        <f>Table014[[#This Row],[ĐG FAST]]=Table014[[#This Row],[ĐƠN GIÁ]]</f>
        <v>1</v>
      </c>
      <c r="Y937" s="47" t="b">
        <f>Table014[[#This Row],[THÀNH TIỀN FAST]]=Table014[[#This Row],[THÀNH TIỀN]]</f>
        <v>1</v>
      </c>
      <c r="Z937" s="48"/>
    </row>
    <row r="938" spans="13:26" x14ac:dyDescent="0.2">
      <c r="M938" s="55">
        <f t="shared" si="57"/>
        <v>0</v>
      </c>
      <c r="N938" s="21" t="e">
        <f>VLOOKUP(I938,'MÃ '!$A$2:$E$1048576,4,0)</f>
        <v>#N/A</v>
      </c>
      <c r="O938" s="21" t="e">
        <f>VLOOKUP(I938,'MÃ '!$A$2:$E$1048576,5,0)</f>
        <v>#N/A</v>
      </c>
      <c r="P938" s="21" t="str">
        <f t="shared" si="58"/>
        <v>TSG06</v>
      </c>
      <c r="Q938" s="21" t="e">
        <f>DAY(Table014[[#This Row],[NGÀY]])&amp;Table014[[#This Row],[TSG06]]&amp;Table014[[#This Row],[MÃ FAST]]</f>
        <v>#N/A</v>
      </c>
      <c r="R938" s="21" t="e">
        <f>COUNTIF($Q$7:Q938,Q938)&amp;Q938</f>
        <v>#N/A</v>
      </c>
      <c r="S938" s="44">
        <f>IFERROR(VLOOKUP(R938,Table1[[ct2]:[Số lượng]],13,0),0)</f>
        <v>0</v>
      </c>
      <c r="T938" s="45">
        <f>IFERROR(VLOOKUP(R938,Table1[[ct2]:[Giá]],14,0),Table014[[#This Row],[ĐƠN GIÁ]])</f>
        <v>0</v>
      </c>
      <c r="U938" s="45">
        <f t="shared" si="59"/>
        <v>0</v>
      </c>
      <c r="V938" s="32">
        <f t="shared" si="60"/>
        <v>0</v>
      </c>
      <c r="W938" s="45">
        <f>Table014[[#This Row],[THÀNH TIỀN FAST]]-Table014[[#This Row],[THÀNH TIỀN]]</f>
        <v>0</v>
      </c>
      <c r="X938" s="46" t="b">
        <f>Table014[[#This Row],[ĐG FAST]]=Table014[[#This Row],[ĐƠN GIÁ]]</f>
        <v>1</v>
      </c>
      <c r="Y938" s="47" t="b">
        <f>Table014[[#This Row],[THÀNH TIỀN FAST]]=Table014[[#This Row],[THÀNH TIỀN]]</f>
        <v>1</v>
      </c>
      <c r="Z938" s="48"/>
    </row>
    <row r="939" spans="13:26" x14ac:dyDescent="0.2">
      <c r="M939" s="55">
        <f t="shared" si="57"/>
        <v>0</v>
      </c>
      <c r="N939" s="21" t="e">
        <f>VLOOKUP(I939,'MÃ '!$A$2:$E$1048576,4,0)</f>
        <v>#N/A</v>
      </c>
      <c r="O939" s="21" t="e">
        <f>VLOOKUP(I939,'MÃ '!$A$2:$E$1048576,5,0)</f>
        <v>#N/A</v>
      </c>
      <c r="P939" s="21" t="str">
        <f t="shared" si="58"/>
        <v>TSG06</v>
      </c>
      <c r="Q939" s="21" t="e">
        <f>DAY(Table014[[#This Row],[NGÀY]])&amp;Table014[[#This Row],[TSG06]]&amp;Table014[[#This Row],[MÃ FAST]]</f>
        <v>#N/A</v>
      </c>
      <c r="R939" s="21" t="e">
        <f>COUNTIF($Q$7:Q939,Q939)&amp;Q939</f>
        <v>#N/A</v>
      </c>
      <c r="S939" s="44">
        <f>IFERROR(VLOOKUP(R939,Table1[[ct2]:[Số lượng]],13,0),0)</f>
        <v>0</v>
      </c>
      <c r="T939" s="45">
        <f>IFERROR(VLOOKUP(R939,Table1[[ct2]:[Giá]],14,0),Table014[[#This Row],[ĐƠN GIÁ]])</f>
        <v>0</v>
      </c>
      <c r="U939" s="45">
        <f t="shared" si="59"/>
        <v>0</v>
      </c>
      <c r="V939" s="32">
        <f t="shared" si="60"/>
        <v>0</v>
      </c>
      <c r="W939" s="45">
        <f>Table014[[#This Row],[THÀNH TIỀN FAST]]-Table014[[#This Row],[THÀNH TIỀN]]</f>
        <v>0</v>
      </c>
      <c r="X939" s="46" t="b">
        <f>Table014[[#This Row],[ĐG FAST]]=Table014[[#This Row],[ĐƠN GIÁ]]</f>
        <v>1</v>
      </c>
      <c r="Y939" s="47" t="b">
        <f>Table014[[#This Row],[THÀNH TIỀN FAST]]=Table014[[#This Row],[THÀNH TIỀN]]</f>
        <v>1</v>
      </c>
      <c r="Z939" s="48"/>
    </row>
    <row r="940" spans="13:26" x14ac:dyDescent="0.2">
      <c r="M940" s="55">
        <f t="shared" si="57"/>
        <v>0</v>
      </c>
      <c r="N940" s="21" t="e">
        <f>VLOOKUP(I940,'MÃ '!$A$2:$E$1048576,4,0)</f>
        <v>#N/A</v>
      </c>
      <c r="O940" s="21" t="e">
        <f>VLOOKUP(I940,'MÃ '!$A$2:$E$1048576,5,0)</f>
        <v>#N/A</v>
      </c>
      <c r="P940" s="21" t="str">
        <f t="shared" si="58"/>
        <v>TSG06</v>
      </c>
      <c r="Q940" s="21" t="e">
        <f>DAY(Table014[[#This Row],[NGÀY]])&amp;Table014[[#This Row],[TSG06]]&amp;Table014[[#This Row],[MÃ FAST]]</f>
        <v>#N/A</v>
      </c>
      <c r="R940" s="21" t="e">
        <f>COUNTIF($Q$7:Q940,Q940)&amp;Q940</f>
        <v>#N/A</v>
      </c>
      <c r="S940" s="44">
        <f>IFERROR(VLOOKUP(R940,Table1[[ct2]:[Số lượng]],13,0),0)</f>
        <v>0</v>
      </c>
      <c r="T940" s="45">
        <f>IFERROR(VLOOKUP(R940,Table1[[ct2]:[Giá]],14,0),Table014[[#This Row],[ĐƠN GIÁ]])</f>
        <v>0</v>
      </c>
      <c r="U940" s="45">
        <f t="shared" si="59"/>
        <v>0</v>
      </c>
      <c r="V940" s="32">
        <f t="shared" si="60"/>
        <v>0</v>
      </c>
      <c r="W940" s="45">
        <f>Table014[[#This Row],[THÀNH TIỀN FAST]]-Table014[[#This Row],[THÀNH TIỀN]]</f>
        <v>0</v>
      </c>
      <c r="X940" s="46" t="b">
        <f>Table014[[#This Row],[ĐG FAST]]=Table014[[#This Row],[ĐƠN GIÁ]]</f>
        <v>1</v>
      </c>
      <c r="Y940" s="47" t="b">
        <f>Table014[[#This Row],[THÀNH TIỀN FAST]]=Table014[[#This Row],[THÀNH TIỀN]]</f>
        <v>1</v>
      </c>
      <c r="Z940" s="48"/>
    </row>
    <row r="941" spans="13:26" x14ac:dyDescent="0.2">
      <c r="M941" s="55">
        <f t="shared" si="57"/>
        <v>0</v>
      </c>
      <c r="N941" s="21" t="e">
        <f>VLOOKUP(I941,'MÃ '!$A$2:$E$1048576,4,0)</f>
        <v>#N/A</v>
      </c>
      <c r="O941" s="21" t="e">
        <f>VLOOKUP(I941,'MÃ '!$A$2:$E$1048576,5,0)</f>
        <v>#N/A</v>
      </c>
      <c r="P941" s="21" t="str">
        <f t="shared" si="58"/>
        <v>TSG06</v>
      </c>
      <c r="Q941" s="21" t="e">
        <f>DAY(Table014[[#This Row],[NGÀY]])&amp;Table014[[#This Row],[TSG06]]&amp;Table014[[#This Row],[MÃ FAST]]</f>
        <v>#N/A</v>
      </c>
      <c r="R941" s="21" t="e">
        <f>COUNTIF($Q$7:Q941,Q941)&amp;Q941</f>
        <v>#N/A</v>
      </c>
      <c r="S941" s="44">
        <f>IFERROR(VLOOKUP(R941,Table1[[ct2]:[Số lượng]],13,0),0)</f>
        <v>0</v>
      </c>
      <c r="T941" s="45">
        <f>IFERROR(VLOOKUP(R941,Table1[[ct2]:[Giá]],14,0),Table014[[#This Row],[ĐƠN GIÁ]])</f>
        <v>0</v>
      </c>
      <c r="U941" s="45">
        <f t="shared" si="59"/>
        <v>0</v>
      </c>
      <c r="V941" s="32">
        <f t="shared" si="60"/>
        <v>0</v>
      </c>
      <c r="W941" s="45">
        <f>Table014[[#This Row],[THÀNH TIỀN FAST]]-Table014[[#This Row],[THÀNH TIỀN]]</f>
        <v>0</v>
      </c>
      <c r="X941" s="46" t="b">
        <f>Table014[[#This Row],[ĐG FAST]]=Table014[[#This Row],[ĐƠN GIÁ]]</f>
        <v>1</v>
      </c>
      <c r="Y941" s="47" t="b">
        <f>Table014[[#This Row],[THÀNH TIỀN FAST]]=Table014[[#This Row],[THÀNH TIỀN]]</f>
        <v>1</v>
      </c>
      <c r="Z941" s="48"/>
    </row>
    <row r="942" spans="13:26" x14ac:dyDescent="0.2">
      <c r="M942" s="55">
        <f t="shared" si="57"/>
        <v>0</v>
      </c>
      <c r="N942" s="21" t="e">
        <f>VLOOKUP(I942,'MÃ '!$A$2:$E$1048576,4,0)</f>
        <v>#N/A</v>
      </c>
      <c r="O942" s="21" t="e">
        <f>VLOOKUP(I942,'MÃ '!$A$2:$E$1048576,5,0)</f>
        <v>#N/A</v>
      </c>
      <c r="P942" s="21" t="str">
        <f t="shared" si="58"/>
        <v>TSG06</v>
      </c>
      <c r="Q942" s="21" t="e">
        <f>DAY(Table014[[#This Row],[NGÀY]])&amp;Table014[[#This Row],[TSG06]]&amp;Table014[[#This Row],[MÃ FAST]]</f>
        <v>#N/A</v>
      </c>
      <c r="R942" s="21" t="e">
        <f>COUNTIF($Q$7:Q942,Q942)&amp;Q942</f>
        <v>#N/A</v>
      </c>
      <c r="S942" s="44">
        <f>IFERROR(VLOOKUP(R942,Table1[[ct2]:[Số lượng]],13,0),0)</f>
        <v>0</v>
      </c>
      <c r="T942" s="45">
        <f>IFERROR(VLOOKUP(R942,Table1[[ct2]:[Giá]],14,0),Table014[[#This Row],[ĐƠN GIÁ]])</f>
        <v>0</v>
      </c>
      <c r="U942" s="45">
        <f t="shared" si="59"/>
        <v>0</v>
      </c>
      <c r="V942" s="32">
        <f t="shared" si="60"/>
        <v>0</v>
      </c>
      <c r="W942" s="45">
        <f>Table014[[#This Row],[THÀNH TIỀN FAST]]-Table014[[#This Row],[THÀNH TIỀN]]</f>
        <v>0</v>
      </c>
      <c r="X942" s="46" t="b">
        <f>Table014[[#This Row],[ĐG FAST]]=Table014[[#This Row],[ĐƠN GIÁ]]</f>
        <v>1</v>
      </c>
      <c r="Y942" s="47" t="b">
        <f>Table014[[#This Row],[THÀNH TIỀN FAST]]=Table014[[#This Row],[THÀNH TIỀN]]</f>
        <v>1</v>
      </c>
      <c r="Z942" s="48"/>
    </row>
    <row r="943" spans="13:26" x14ac:dyDescent="0.2">
      <c r="M943" s="55">
        <f t="shared" si="57"/>
        <v>0</v>
      </c>
      <c r="N943" s="21" t="e">
        <f>VLOOKUP(I943,'MÃ '!$A$2:$E$1048576,4,0)</f>
        <v>#N/A</v>
      </c>
      <c r="O943" s="21" t="e">
        <f>VLOOKUP(I943,'MÃ '!$A$2:$E$1048576,5,0)</f>
        <v>#N/A</v>
      </c>
      <c r="P943" s="21" t="str">
        <f t="shared" si="58"/>
        <v>TSG06</v>
      </c>
      <c r="Q943" s="21" t="e">
        <f>DAY(Table014[[#This Row],[NGÀY]])&amp;Table014[[#This Row],[TSG06]]&amp;Table014[[#This Row],[MÃ FAST]]</f>
        <v>#N/A</v>
      </c>
      <c r="R943" s="21" t="e">
        <f>COUNTIF($Q$7:Q943,Q943)&amp;Q943</f>
        <v>#N/A</v>
      </c>
      <c r="S943" s="44">
        <f>IFERROR(VLOOKUP(R943,Table1[[ct2]:[Số lượng]],13,0),0)</f>
        <v>0</v>
      </c>
      <c r="T943" s="45">
        <f>IFERROR(VLOOKUP(R943,Table1[[ct2]:[Giá]],14,0),Table014[[#This Row],[ĐƠN GIÁ]])</f>
        <v>0</v>
      </c>
      <c r="U943" s="45">
        <f t="shared" si="59"/>
        <v>0</v>
      </c>
      <c r="V943" s="32">
        <f t="shared" si="60"/>
        <v>0</v>
      </c>
      <c r="W943" s="45">
        <f>Table014[[#This Row],[THÀNH TIỀN FAST]]-Table014[[#This Row],[THÀNH TIỀN]]</f>
        <v>0</v>
      </c>
      <c r="X943" s="46" t="b">
        <f>Table014[[#This Row],[ĐG FAST]]=Table014[[#This Row],[ĐƠN GIÁ]]</f>
        <v>1</v>
      </c>
      <c r="Y943" s="47" t="b">
        <f>Table014[[#This Row],[THÀNH TIỀN FAST]]=Table014[[#This Row],[THÀNH TIỀN]]</f>
        <v>1</v>
      </c>
      <c r="Z943" s="48"/>
    </row>
    <row r="944" spans="13:26" x14ac:dyDescent="0.2">
      <c r="M944" s="55">
        <f t="shared" si="57"/>
        <v>0</v>
      </c>
      <c r="N944" s="21" t="e">
        <f>VLOOKUP(I944,'MÃ '!$A$2:$E$1048576,4,0)</f>
        <v>#N/A</v>
      </c>
      <c r="O944" s="21" t="e">
        <f>VLOOKUP(I944,'MÃ '!$A$2:$E$1048576,5,0)</f>
        <v>#N/A</v>
      </c>
      <c r="P944" s="21" t="str">
        <f t="shared" si="58"/>
        <v>TSG06</v>
      </c>
      <c r="Q944" s="21" t="e">
        <f>DAY(Table014[[#This Row],[NGÀY]])&amp;Table014[[#This Row],[TSG06]]&amp;Table014[[#This Row],[MÃ FAST]]</f>
        <v>#N/A</v>
      </c>
      <c r="R944" s="21" t="e">
        <f>COUNTIF($Q$7:Q944,Q944)&amp;Q944</f>
        <v>#N/A</v>
      </c>
      <c r="S944" s="44">
        <f>IFERROR(VLOOKUP(R944,Table1[[ct2]:[Số lượng]],13,0),0)</f>
        <v>0</v>
      </c>
      <c r="T944" s="45">
        <f>IFERROR(VLOOKUP(R944,Table1[[ct2]:[Giá]],14,0),Table014[[#This Row],[ĐƠN GIÁ]])</f>
        <v>0</v>
      </c>
      <c r="U944" s="45">
        <f t="shared" si="59"/>
        <v>0</v>
      </c>
      <c r="V944" s="32">
        <f t="shared" si="60"/>
        <v>0</v>
      </c>
      <c r="W944" s="45">
        <f>Table014[[#This Row],[THÀNH TIỀN FAST]]-Table014[[#This Row],[THÀNH TIỀN]]</f>
        <v>0</v>
      </c>
      <c r="X944" s="46" t="b">
        <f>Table014[[#This Row],[ĐG FAST]]=Table014[[#This Row],[ĐƠN GIÁ]]</f>
        <v>1</v>
      </c>
      <c r="Y944" s="47" t="b">
        <f>Table014[[#This Row],[THÀNH TIỀN FAST]]=Table014[[#This Row],[THÀNH TIỀN]]</f>
        <v>1</v>
      </c>
      <c r="Z944" s="48"/>
    </row>
    <row r="945" spans="13:26" x14ac:dyDescent="0.2">
      <c r="M945" s="55">
        <f t="shared" si="57"/>
        <v>0</v>
      </c>
      <c r="N945" s="21" t="e">
        <f>VLOOKUP(I945,'MÃ '!$A$2:$E$1048576,4,0)</f>
        <v>#N/A</v>
      </c>
      <c r="O945" s="21" t="e">
        <f>VLOOKUP(I945,'MÃ '!$A$2:$E$1048576,5,0)</f>
        <v>#N/A</v>
      </c>
      <c r="P945" s="21" t="str">
        <f t="shared" si="58"/>
        <v>TSG06</v>
      </c>
      <c r="Q945" s="21" t="e">
        <f>DAY(Table014[[#This Row],[NGÀY]])&amp;Table014[[#This Row],[TSG06]]&amp;Table014[[#This Row],[MÃ FAST]]</f>
        <v>#N/A</v>
      </c>
      <c r="R945" s="21" t="e">
        <f>COUNTIF($Q$7:Q945,Q945)&amp;Q945</f>
        <v>#N/A</v>
      </c>
      <c r="S945" s="44">
        <f>IFERROR(VLOOKUP(R945,Table1[[ct2]:[Số lượng]],13,0),0)</f>
        <v>0</v>
      </c>
      <c r="T945" s="45">
        <f>IFERROR(VLOOKUP(R945,Table1[[ct2]:[Giá]],14,0),Table014[[#This Row],[ĐƠN GIÁ]])</f>
        <v>0</v>
      </c>
      <c r="U945" s="45">
        <f t="shared" si="59"/>
        <v>0</v>
      </c>
      <c r="V945" s="32">
        <f t="shared" si="60"/>
        <v>0</v>
      </c>
      <c r="W945" s="45">
        <f>Table014[[#This Row],[THÀNH TIỀN FAST]]-Table014[[#This Row],[THÀNH TIỀN]]</f>
        <v>0</v>
      </c>
      <c r="X945" s="46" t="b">
        <f>Table014[[#This Row],[ĐG FAST]]=Table014[[#This Row],[ĐƠN GIÁ]]</f>
        <v>1</v>
      </c>
      <c r="Y945" s="47" t="b">
        <f>Table014[[#This Row],[THÀNH TIỀN FAST]]=Table014[[#This Row],[THÀNH TIỀN]]</f>
        <v>1</v>
      </c>
      <c r="Z945" s="48"/>
    </row>
    <row r="946" spans="13:26" x14ac:dyDescent="0.2">
      <c r="M946" s="55">
        <f t="shared" si="57"/>
        <v>0</v>
      </c>
      <c r="N946" s="21" t="e">
        <f>VLOOKUP(I946,'MÃ '!$A$2:$E$1048576,4,0)</f>
        <v>#N/A</v>
      </c>
      <c r="O946" s="21" t="e">
        <f>VLOOKUP(I946,'MÃ '!$A$2:$E$1048576,5,0)</f>
        <v>#N/A</v>
      </c>
      <c r="P946" s="21" t="str">
        <f t="shared" si="58"/>
        <v>TSG06</v>
      </c>
      <c r="Q946" s="21" t="e">
        <f>DAY(Table014[[#This Row],[NGÀY]])&amp;Table014[[#This Row],[TSG06]]&amp;Table014[[#This Row],[MÃ FAST]]</f>
        <v>#N/A</v>
      </c>
      <c r="R946" s="21" t="e">
        <f>COUNTIF($Q$7:Q946,Q946)&amp;Q946</f>
        <v>#N/A</v>
      </c>
      <c r="S946" s="44">
        <f>IFERROR(VLOOKUP(R946,Table1[[ct2]:[Số lượng]],13,0),0)</f>
        <v>0</v>
      </c>
      <c r="T946" s="45">
        <f>IFERROR(VLOOKUP(R946,Table1[[ct2]:[Giá]],14,0),Table014[[#This Row],[ĐƠN GIÁ]])</f>
        <v>0</v>
      </c>
      <c r="U946" s="45">
        <f t="shared" si="59"/>
        <v>0</v>
      </c>
      <c r="V946" s="32">
        <f t="shared" si="60"/>
        <v>0</v>
      </c>
      <c r="W946" s="45">
        <f>Table014[[#This Row],[THÀNH TIỀN FAST]]-Table014[[#This Row],[THÀNH TIỀN]]</f>
        <v>0</v>
      </c>
      <c r="X946" s="46" t="b">
        <f>Table014[[#This Row],[ĐG FAST]]=Table014[[#This Row],[ĐƠN GIÁ]]</f>
        <v>1</v>
      </c>
      <c r="Y946" s="47" t="b">
        <f>Table014[[#This Row],[THÀNH TIỀN FAST]]=Table014[[#This Row],[THÀNH TIỀN]]</f>
        <v>1</v>
      </c>
      <c r="Z946" s="48"/>
    </row>
    <row r="947" spans="13:26" x14ac:dyDescent="0.2">
      <c r="M947" s="55">
        <f t="shared" si="57"/>
        <v>0</v>
      </c>
      <c r="N947" s="21" t="e">
        <f>VLOOKUP(I947,'MÃ '!$A$2:$E$1048576,4,0)</f>
        <v>#N/A</v>
      </c>
      <c r="O947" s="21" t="e">
        <f>VLOOKUP(I947,'MÃ '!$A$2:$E$1048576,5,0)</f>
        <v>#N/A</v>
      </c>
      <c r="P947" s="21" t="str">
        <f t="shared" si="58"/>
        <v>TSG06</v>
      </c>
      <c r="Q947" s="21" t="e">
        <f>DAY(Table014[[#This Row],[NGÀY]])&amp;Table014[[#This Row],[TSG06]]&amp;Table014[[#This Row],[MÃ FAST]]</f>
        <v>#N/A</v>
      </c>
      <c r="R947" s="21" t="e">
        <f>COUNTIF($Q$7:Q947,Q947)&amp;Q947</f>
        <v>#N/A</v>
      </c>
      <c r="S947" s="44">
        <f>IFERROR(VLOOKUP(R947,Table1[[ct2]:[Số lượng]],13,0),0)</f>
        <v>0</v>
      </c>
      <c r="T947" s="45">
        <f>IFERROR(VLOOKUP(R947,Table1[[ct2]:[Giá]],14,0),Table014[[#This Row],[ĐƠN GIÁ]])</f>
        <v>0</v>
      </c>
      <c r="U947" s="45">
        <f t="shared" si="59"/>
        <v>0</v>
      </c>
      <c r="V947" s="32">
        <f t="shared" si="60"/>
        <v>0</v>
      </c>
      <c r="W947" s="45">
        <f>Table014[[#This Row],[THÀNH TIỀN FAST]]-Table014[[#This Row],[THÀNH TIỀN]]</f>
        <v>0</v>
      </c>
      <c r="X947" s="46" t="b">
        <f>Table014[[#This Row],[ĐG FAST]]=Table014[[#This Row],[ĐƠN GIÁ]]</f>
        <v>1</v>
      </c>
      <c r="Y947" s="47" t="b">
        <f>Table014[[#This Row],[THÀNH TIỀN FAST]]=Table014[[#This Row],[THÀNH TIỀN]]</f>
        <v>1</v>
      </c>
      <c r="Z947" s="48"/>
    </row>
    <row r="948" spans="13:26" x14ac:dyDescent="0.2">
      <c r="M948" s="55">
        <f t="shared" si="57"/>
        <v>0</v>
      </c>
      <c r="N948" s="21" t="e">
        <f>VLOOKUP(I948,'MÃ '!$A$2:$E$1048576,4,0)</f>
        <v>#N/A</v>
      </c>
      <c r="O948" s="21" t="e">
        <f>VLOOKUP(I948,'MÃ '!$A$2:$E$1048576,5,0)</f>
        <v>#N/A</v>
      </c>
      <c r="P948" s="21" t="str">
        <f t="shared" si="58"/>
        <v>TSG06</v>
      </c>
      <c r="Q948" s="21" t="e">
        <f>DAY(Table014[[#This Row],[NGÀY]])&amp;Table014[[#This Row],[TSG06]]&amp;Table014[[#This Row],[MÃ FAST]]</f>
        <v>#N/A</v>
      </c>
      <c r="R948" s="21" t="e">
        <f>COUNTIF($Q$7:Q948,Q948)&amp;Q948</f>
        <v>#N/A</v>
      </c>
      <c r="S948" s="44">
        <f>IFERROR(VLOOKUP(R948,Table1[[ct2]:[Số lượng]],13,0),0)</f>
        <v>0</v>
      </c>
      <c r="T948" s="45">
        <f>IFERROR(VLOOKUP(R948,Table1[[ct2]:[Giá]],14,0),Table014[[#This Row],[ĐƠN GIÁ]])</f>
        <v>0</v>
      </c>
      <c r="U948" s="45">
        <f t="shared" si="59"/>
        <v>0</v>
      </c>
      <c r="V948" s="32">
        <f t="shared" si="60"/>
        <v>0</v>
      </c>
      <c r="W948" s="45">
        <f>Table014[[#This Row],[THÀNH TIỀN FAST]]-Table014[[#This Row],[THÀNH TIỀN]]</f>
        <v>0</v>
      </c>
      <c r="X948" s="46" t="b">
        <f>Table014[[#This Row],[ĐG FAST]]=Table014[[#This Row],[ĐƠN GIÁ]]</f>
        <v>1</v>
      </c>
      <c r="Y948" s="47" t="b">
        <f>Table014[[#This Row],[THÀNH TIỀN FAST]]=Table014[[#This Row],[THÀNH TIỀN]]</f>
        <v>1</v>
      </c>
      <c r="Z948" s="48"/>
    </row>
    <row r="949" spans="13:26" x14ac:dyDescent="0.2">
      <c r="M949" s="55">
        <f t="shared" si="57"/>
        <v>0</v>
      </c>
      <c r="N949" s="21" t="e">
        <f>VLOOKUP(I949,'MÃ '!$A$2:$E$1048576,4,0)</f>
        <v>#N/A</v>
      </c>
      <c r="O949" s="21" t="e">
        <f>VLOOKUP(I949,'MÃ '!$A$2:$E$1048576,5,0)</f>
        <v>#N/A</v>
      </c>
      <c r="P949" s="21" t="str">
        <f t="shared" si="58"/>
        <v>TSG06</v>
      </c>
      <c r="Q949" s="21" t="e">
        <f>DAY(Table014[[#This Row],[NGÀY]])&amp;Table014[[#This Row],[TSG06]]&amp;Table014[[#This Row],[MÃ FAST]]</f>
        <v>#N/A</v>
      </c>
      <c r="R949" s="21" t="e">
        <f>COUNTIF($Q$7:Q949,Q949)&amp;Q949</f>
        <v>#N/A</v>
      </c>
      <c r="S949" s="44">
        <f>IFERROR(VLOOKUP(R949,Table1[[ct2]:[Số lượng]],13,0),0)</f>
        <v>0</v>
      </c>
      <c r="T949" s="45">
        <f>IFERROR(VLOOKUP(R949,Table1[[ct2]:[Giá]],14,0),Table014[[#This Row],[ĐƠN GIÁ]])</f>
        <v>0</v>
      </c>
      <c r="U949" s="45">
        <f t="shared" si="59"/>
        <v>0</v>
      </c>
      <c r="V949" s="32">
        <f t="shared" si="60"/>
        <v>0</v>
      </c>
      <c r="W949" s="45">
        <f>Table014[[#This Row],[THÀNH TIỀN FAST]]-Table014[[#This Row],[THÀNH TIỀN]]</f>
        <v>0</v>
      </c>
      <c r="X949" s="46" t="b">
        <f>Table014[[#This Row],[ĐG FAST]]=Table014[[#This Row],[ĐƠN GIÁ]]</f>
        <v>1</v>
      </c>
      <c r="Y949" s="47" t="b">
        <f>Table014[[#This Row],[THÀNH TIỀN FAST]]=Table014[[#This Row],[THÀNH TIỀN]]</f>
        <v>1</v>
      </c>
      <c r="Z949" s="48"/>
    </row>
    <row r="950" spans="13:26" x14ac:dyDescent="0.2">
      <c r="M950" s="55">
        <f t="shared" si="57"/>
        <v>0</v>
      </c>
      <c r="N950" s="21" t="e">
        <f>VLOOKUP(I950,'MÃ '!$A$2:$E$1048576,4,0)</f>
        <v>#N/A</v>
      </c>
      <c r="O950" s="21" t="e">
        <f>VLOOKUP(I950,'MÃ '!$A$2:$E$1048576,5,0)</f>
        <v>#N/A</v>
      </c>
      <c r="P950" s="21" t="str">
        <f t="shared" si="58"/>
        <v>TSG06</v>
      </c>
      <c r="Q950" s="21" t="e">
        <f>DAY(Table014[[#This Row],[NGÀY]])&amp;Table014[[#This Row],[TSG06]]&amp;Table014[[#This Row],[MÃ FAST]]</f>
        <v>#N/A</v>
      </c>
      <c r="R950" s="21" t="e">
        <f>COUNTIF($Q$7:Q950,Q950)&amp;Q950</f>
        <v>#N/A</v>
      </c>
      <c r="S950" s="44">
        <f>IFERROR(VLOOKUP(R950,Table1[[ct2]:[Số lượng]],13,0),0)</f>
        <v>0</v>
      </c>
      <c r="T950" s="45">
        <f>IFERROR(VLOOKUP(R950,Table1[[ct2]:[Giá]],14,0),Table014[[#This Row],[ĐƠN GIÁ]])</f>
        <v>0</v>
      </c>
      <c r="U950" s="45">
        <f t="shared" si="59"/>
        <v>0</v>
      </c>
      <c r="V950" s="32">
        <f t="shared" si="60"/>
        <v>0</v>
      </c>
      <c r="W950" s="45">
        <f>Table014[[#This Row],[THÀNH TIỀN FAST]]-Table014[[#This Row],[THÀNH TIỀN]]</f>
        <v>0</v>
      </c>
      <c r="X950" s="46" t="b">
        <f>Table014[[#This Row],[ĐG FAST]]=Table014[[#This Row],[ĐƠN GIÁ]]</f>
        <v>1</v>
      </c>
      <c r="Y950" s="47" t="b">
        <f>Table014[[#This Row],[THÀNH TIỀN FAST]]=Table014[[#This Row],[THÀNH TIỀN]]</f>
        <v>1</v>
      </c>
      <c r="Z950" s="48"/>
    </row>
    <row r="951" spans="13:26" x14ac:dyDescent="0.2">
      <c r="M951" s="55">
        <f t="shared" si="57"/>
        <v>0</v>
      </c>
      <c r="N951" s="21" t="e">
        <f>VLOOKUP(I951,'MÃ '!$A$2:$E$1048576,4,0)</f>
        <v>#N/A</v>
      </c>
      <c r="O951" s="21" t="e">
        <f>VLOOKUP(I951,'MÃ '!$A$2:$E$1048576,5,0)</f>
        <v>#N/A</v>
      </c>
      <c r="P951" s="21" t="str">
        <f t="shared" si="58"/>
        <v>TSG06</v>
      </c>
      <c r="Q951" s="21" t="e">
        <f>DAY(Table014[[#This Row],[NGÀY]])&amp;Table014[[#This Row],[TSG06]]&amp;Table014[[#This Row],[MÃ FAST]]</f>
        <v>#N/A</v>
      </c>
      <c r="R951" s="21" t="e">
        <f>COUNTIF($Q$7:Q951,Q951)&amp;Q951</f>
        <v>#N/A</v>
      </c>
      <c r="S951" s="44">
        <f>IFERROR(VLOOKUP(R951,Table1[[ct2]:[Số lượng]],13,0),0)</f>
        <v>0</v>
      </c>
      <c r="T951" s="45">
        <f>IFERROR(VLOOKUP(R951,Table1[[ct2]:[Giá]],14,0),Table014[[#This Row],[ĐƠN GIÁ]])</f>
        <v>0</v>
      </c>
      <c r="U951" s="45">
        <f t="shared" si="59"/>
        <v>0</v>
      </c>
      <c r="V951" s="32">
        <f t="shared" si="60"/>
        <v>0</v>
      </c>
      <c r="W951" s="45">
        <f>Table014[[#This Row],[THÀNH TIỀN FAST]]-Table014[[#This Row],[THÀNH TIỀN]]</f>
        <v>0</v>
      </c>
      <c r="X951" s="46" t="b">
        <f>Table014[[#This Row],[ĐG FAST]]=Table014[[#This Row],[ĐƠN GIÁ]]</f>
        <v>1</v>
      </c>
      <c r="Y951" s="47" t="b">
        <f>Table014[[#This Row],[THÀNH TIỀN FAST]]=Table014[[#This Row],[THÀNH TIỀN]]</f>
        <v>1</v>
      </c>
      <c r="Z951" s="48"/>
    </row>
    <row r="952" spans="13:26" x14ac:dyDescent="0.2">
      <c r="M952" s="55">
        <f t="shared" si="57"/>
        <v>0</v>
      </c>
      <c r="N952" s="21" t="e">
        <f>VLOOKUP(I952,'MÃ '!$A$2:$E$1048576,4,0)</f>
        <v>#N/A</v>
      </c>
      <c r="O952" s="21" t="e">
        <f>VLOOKUP(I952,'MÃ '!$A$2:$E$1048576,5,0)</f>
        <v>#N/A</v>
      </c>
      <c r="P952" s="21" t="str">
        <f t="shared" si="58"/>
        <v>TSG06</v>
      </c>
      <c r="Q952" s="21" t="e">
        <f>DAY(Table014[[#This Row],[NGÀY]])&amp;Table014[[#This Row],[TSG06]]&amp;Table014[[#This Row],[MÃ FAST]]</f>
        <v>#N/A</v>
      </c>
      <c r="R952" s="21" t="e">
        <f>COUNTIF($Q$7:Q952,Q952)&amp;Q952</f>
        <v>#N/A</v>
      </c>
      <c r="S952" s="44">
        <f>IFERROR(VLOOKUP(R952,Table1[[ct2]:[Số lượng]],13,0),0)</f>
        <v>0</v>
      </c>
      <c r="T952" s="45">
        <f>IFERROR(VLOOKUP(R952,Table1[[ct2]:[Giá]],14,0),Table014[[#This Row],[ĐƠN GIÁ]])</f>
        <v>0</v>
      </c>
      <c r="U952" s="45">
        <f t="shared" si="59"/>
        <v>0</v>
      </c>
      <c r="V952" s="32">
        <f t="shared" si="60"/>
        <v>0</v>
      </c>
      <c r="W952" s="45">
        <f>Table014[[#This Row],[THÀNH TIỀN FAST]]-Table014[[#This Row],[THÀNH TIỀN]]</f>
        <v>0</v>
      </c>
      <c r="X952" s="46" t="b">
        <f>Table014[[#This Row],[ĐG FAST]]=Table014[[#This Row],[ĐƠN GIÁ]]</f>
        <v>1</v>
      </c>
      <c r="Y952" s="47" t="b">
        <f>Table014[[#This Row],[THÀNH TIỀN FAST]]=Table014[[#This Row],[THÀNH TIỀN]]</f>
        <v>1</v>
      </c>
      <c r="Z952" s="48"/>
    </row>
    <row r="953" spans="13:26" x14ac:dyDescent="0.2">
      <c r="M953" s="55">
        <f t="shared" si="57"/>
        <v>0</v>
      </c>
      <c r="N953" s="21" t="e">
        <f>VLOOKUP(I953,'MÃ '!$A$2:$E$1048576,4,0)</f>
        <v>#N/A</v>
      </c>
      <c r="O953" s="21" t="e">
        <f>VLOOKUP(I953,'MÃ '!$A$2:$E$1048576,5,0)</f>
        <v>#N/A</v>
      </c>
      <c r="P953" s="21" t="str">
        <f t="shared" si="58"/>
        <v>TSG06</v>
      </c>
      <c r="Q953" s="21" t="e">
        <f>DAY(Table014[[#This Row],[NGÀY]])&amp;Table014[[#This Row],[TSG06]]&amp;Table014[[#This Row],[MÃ FAST]]</f>
        <v>#N/A</v>
      </c>
      <c r="R953" s="21" t="e">
        <f>COUNTIF($Q$7:Q953,Q953)&amp;Q953</f>
        <v>#N/A</v>
      </c>
      <c r="S953" s="44">
        <f>IFERROR(VLOOKUP(R953,Table1[[ct2]:[Số lượng]],13,0),0)</f>
        <v>0</v>
      </c>
      <c r="T953" s="45">
        <f>IFERROR(VLOOKUP(R953,Table1[[ct2]:[Giá]],14,0),Table014[[#This Row],[ĐƠN GIÁ]])</f>
        <v>0</v>
      </c>
      <c r="U953" s="45">
        <f t="shared" si="59"/>
        <v>0</v>
      </c>
      <c r="V953" s="32">
        <f t="shared" si="60"/>
        <v>0</v>
      </c>
      <c r="W953" s="45">
        <f>Table014[[#This Row],[THÀNH TIỀN FAST]]-Table014[[#This Row],[THÀNH TIỀN]]</f>
        <v>0</v>
      </c>
      <c r="X953" s="46" t="b">
        <f>Table014[[#This Row],[ĐG FAST]]=Table014[[#This Row],[ĐƠN GIÁ]]</f>
        <v>1</v>
      </c>
      <c r="Y953" s="47" t="b">
        <f>Table014[[#This Row],[THÀNH TIỀN FAST]]=Table014[[#This Row],[THÀNH TIỀN]]</f>
        <v>1</v>
      </c>
      <c r="Z953" s="48"/>
    </row>
    <row r="954" spans="13:26" x14ac:dyDescent="0.2">
      <c r="M954" s="55">
        <f t="shared" si="57"/>
        <v>0</v>
      </c>
      <c r="N954" s="21" t="e">
        <f>VLOOKUP(I954,'MÃ '!$A$2:$E$1048576,4,0)</f>
        <v>#N/A</v>
      </c>
      <c r="O954" s="21" t="e">
        <f>VLOOKUP(I954,'MÃ '!$A$2:$E$1048576,5,0)</f>
        <v>#N/A</v>
      </c>
      <c r="P954" s="21" t="str">
        <f t="shared" si="58"/>
        <v>TSG06</v>
      </c>
      <c r="Q954" s="21" t="e">
        <f>DAY(Table014[[#This Row],[NGÀY]])&amp;Table014[[#This Row],[TSG06]]&amp;Table014[[#This Row],[MÃ FAST]]</f>
        <v>#N/A</v>
      </c>
      <c r="R954" s="21" t="e">
        <f>COUNTIF($Q$7:Q954,Q954)&amp;Q954</f>
        <v>#N/A</v>
      </c>
      <c r="S954" s="44">
        <f>IFERROR(VLOOKUP(R954,Table1[[ct2]:[Số lượng]],13,0),0)</f>
        <v>0</v>
      </c>
      <c r="T954" s="45">
        <f>IFERROR(VLOOKUP(R954,Table1[[ct2]:[Giá]],14,0),Table014[[#This Row],[ĐƠN GIÁ]])</f>
        <v>0</v>
      </c>
      <c r="U954" s="45">
        <f t="shared" si="59"/>
        <v>0</v>
      </c>
      <c r="V954" s="32">
        <f t="shared" si="60"/>
        <v>0</v>
      </c>
      <c r="W954" s="45">
        <f>Table014[[#This Row],[THÀNH TIỀN FAST]]-Table014[[#This Row],[THÀNH TIỀN]]</f>
        <v>0</v>
      </c>
      <c r="X954" s="46" t="b">
        <f>Table014[[#This Row],[ĐG FAST]]=Table014[[#This Row],[ĐƠN GIÁ]]</f>
        <v>1</v>
      </c>
      <c r="Y954" s="47" t="b">
        <f>Table014[[#This Row],[THÀNH TIỀN FAST]]=Table014[[#This Row],[THÀNH TIỀN]]</f>
        <v>1</v>
      </c>
      <c r="Z954" s="48"/>
    </row>
    <row r="955" spans="13:26" x14ac:dyDescent="0.2">
      <c r="M955" s="55">
        <f t="shared" si="57"/>
        <v>0</v>
      </c>
      <c r="N955" s="21" t="e">
        <f>VLOOKUP(I955,'MÃ '!$A$2:$E$1048576,4,0)</f>
        <v>#N/A</v>
      </c>
      <c r="O955" s="21" t="e">
        <f>VLOOKUP(I955,'MÃ '!$A$2:$E$1048576,5,0)</f>
        <v>#N/A</v>
      </c>
      <c r="P955" s="21" t="str">
        <f t="shared" si="58"/>
        <v>TSG06</v>
      </c>
      <c r="Q955" s="21" t="e">
        <f>DAY(Table014[[#This Row],[NGÀY]])&amp;Table014[[#This Row],[TSG06]]&amp;Table014[[#This Row],[MÃ FAST]]</f>
        <v>#N/A</v>
      </c>
      <c r="R955" s="21" t="e">
        <f>COUNTIF($Q$7:Q955,Q955)&amp;Q955</f>
        <v>#N/A</v>
      </c>
      <c r="S955" s="44">
        <f>IFERROR(VLOOKUP(R955,Table1[[ct2]:[Số lượng]],13,0),0)</f>
        <v>0</v>
      </c>
      <c r="T955" s="45">
        <f>IFERROR(VLOOKUP(R955,Table1[[ct2]:[Giá]],14,0),Table014[[#This Row],[ĐƠN GIÁ]])</f>
        <v>0</v>
      </c>
      <c r="U955" s="45">
        <f t="shared" si="59"/>
        <v>0</v>
      </c>
      <c r="V955" s="32">
        <f t="shared" si="60"/>
        <v>0</v>
      </c>
      <c r="W955" s="45">
        <f>Table014[[#This Row],[THÀNH TIỀN FAST]]-Table014[[#This Row],[THÀNH TIỀN]]</f>
        <v>0</v>
      </c>
      <c r="X955" s="46" t="b">
        <f>Table014[[#This Row],[ĐG FAST]]=Table014[[#This Row],[ĐƠN GIÁ]]</f>
        <v>1</v>
      </c>
      <c r="Y955" s="47" t="b">
        <f>Table014[[#This Row],[THÀNH TIỀN FAST]]=Table014[[#This Row],[THÀNH TIỀN]]</f>
        <v>1</v>
      </c>
      <c r="Z955" s="48"/>
    </row>
    <row r="956" spans="13:26" x14ac:dyDescent="0.2">
      <c r="M956" s="55">
        <f t="shared" si="57"/>
        <v>0</v>
      </c>
      <c r="N956" s="21" t="e">
        <f>VLOOKUP(I956,'MÃ '!$A$2:$E$1048576,4,0)</f>
        <v>#N/A</v>
      </c>
      <c r="O956" s="21" t="e">
        <f>VLOOKUP(I956,'MÃ '!$A$2:$E$1048576,5,0)</f>
        <v>#N/A</v>
      </c>
      <c r="P956" s="21" t="str">
        <f t="shared" si="58"/>
        <v>TSG06</v>
      </c>
      <c r="Q956" s="21" t="e">
        <f>DAY(Table014[[#This Row],[NGÀY]])&amp;Table014[[#This Row],[TSG06]]&amp;Table014[[#This Row],[MÃ FAST]]</f>
        <v>#N/A</v>
      </c>
      <c r="R956" s="21" t="e">
        <f>COUNTIF($Q$7:Q956,Q956)&amp;Q956</f>
        <v>#N/A</v>
      </c>
      <c r="S956" s="44">
        <f>IFERROR(VLOOKUP(R956,Table1[[ct2]:[Số lượng]],13,0),0)</f>
        <v>0</v>
      </c>
      <c r="T956" s="45">
        <f>IFERROR(VLOOKUP(R956,Table1[[ct2]:[Giá]],14,0),Table014[[#This Row],[ĐƠN GIÁ]])</f>
        <v>0</v>
      </c>
      <c r="U956" s="45">
        <f t="shared" si="59"/>
        <v>0</v>
      </c>
      <c r="V956" s="32">
        <f t="shared" si="60"/>
        <v>0</v>
      </c>
      <c r="W956" s="45">
        <f>Table014[[#This Row],[THÀNH TIỀN FAST]]-Table014[[#This Row],[THÀNH TIỀN]]</f>
        <v>0</v>
      </c>
      <c r="X956" s="46" t="b">
        <f>Table014[[#This Row],[ĐG FAST]]=Table014[[#This Row],[ĐƠN GIÁ]]</f>
        <v>1</v>
      </c>
      <c r="Y956" s="47" t="b">
        <f>Table014[[#This Row],[THÀNH TIỀN FAST]]=Table014[[#This Row],[THÀNH TIỀN]]</f>
        <v>1</v>
      </c>
      <c r="Z956" s="48"/>
    </row>
    <row r="957" spans="13:26" x14ac:dyDescent="0.2">
      <c r="M957" s="55">
        <f t="shared" si="57"/>
        <v>0</v>
      </c>
      <c r="N957" s="21" t="e">
        <f>VLOOKUP(I957,'MÃ '!$A$2:$E$1048576,4,0)</f>
        <v>#N/A</v>
      </c>
      <c r="O957" s="21" t="e">
        <f>VLOOKUP(I957,'MÃ '!$A$2:$E$1048576,5,0)</f>
        <v>#N/A</v>
      </c>
      <c r="P957" s="21" t="str">
        <f t="shared" si="58"/>
        <v>TSG06</v>
      </c>
      <c r="Q957" s="21" t="e">
        <f>DAY(Table014[[#This Row],[NGÀY]])&amp;Table014[[#This Row],[TSG06]]&amp;Table014[[#This Row],[MÃ FAST]]</f>
        <v>#N/A</v>
      </c>
      <c r="R957" s="21" t="e">
        <f>COUNTIF($Q$7:Q957,Q957)&amp;Q957</f>
        <v>#N/A</v>
      </c>
      <c r="S957" s="44">
        <f>IFERROR(VLOOKUP(R957,Table1[[ct2]:[Số lượng]],13,0),0)</f>
        <v>0</v>
      </c>
      <c r="T957" s="45">
        <f>IFERROR(VLOOKUP(R957,Table1[[ct2]:[Giá]],14,0),Table014[[#This Row],[ĐƠN GIÁ]])</f>
        <v>0</v>
      </c>
      <c r="U957" s="45">
        <f t="shared" si="59"/>
        <v>0</v>
      </c>
      <c r="V957" s="32">
        <f t="shared" si="60"/>
        <v>0</v>
      </c>
      <c r="W957" s="45">
        <f>Table014[[#This Row],[THÀNH TIỀN FAST]]-Table014[[#This Row],[THÀNH TIỀN]]</f>
        <v>0</v>
      </c>
      <c r="X957" s="46" t="b">
        <f>Table014[[#This Row],[ĐG FAST]]=Table014[[#This Row],[ĐƠN GIÁ]]</f>
        <v>1</v>
      </c>
      <c r="Y957" s="47" t="b">
        <f>Table014[[#This Row],[THÀNH TIỀN FAST]]=Table014[[#This Row],[THÀNH TIỀN]]</f>
        <v>1</v>
      </c>
      <c r="Z957" s="48"/>
    </row>
    <row r="958" spans="13:26" x14ac:dyDescent="0.2">
      <c r="M958" s="55">
        <f t="shared" si="57"/>
        <v>0</v>
      </c>
      <c r="N958" s="21" t="e">
        <f>VLOOKUP(I958,'MÃ '!$A$2:$E$1048576,4,0)</f>
        <v>#N/A</v>
      </c>
      <c r="O958" s="21" t="e">
        <f>VLOOKUP(I958,'MÃ '!$A$2:$E$1048576,5,0)</f>
        <v>#N/A</v>
      </c>
      <c r="P958" s="21" t="str">
        <f t="shared" si="58"/>
        <v>TSG06</v>
      </c>
      <c r="Q958" s="21" t="e">
        <f>DAY(Table014[[#This Row],[NGÀY]])&amp;Table014[[#This Row],[TSG06]]&amp;Table014[[#This Row],[MÃ FAST]]</f>
        <v>#N/A</v>
      </c>
      <c r="R958" s="21" t="e">
        <f>COUNTIF($Q$7:Q958,Q958)&amp;Q958</f>
        <v>#N/A</v>
      </c>
      <c r="S958" s="44">
        <f>IFERROR(VLOOKUP(R958,Table1[[ct2]:[Số lượng]],13,0),0)</f>
        <v>0</v>
      </c>
      <c r="T958" s="45">
        <f>IFERROR(VLOOKUP(R958,Table1[[ct2]:[Giá]],14,0),Table014[[#This Row],[ĐƠN GIÁ]])</f>
        <v>0</v>
      </c>
      <c r="U958" s="45">
        <f t="shared" si="59"/>
        <v>0</v>
      </c>
      <c r="V958" s="32">
        <f t="shared" si="60"/>
        <v>0</v>
      </c>
      <c r="W958" s="45">
        <f>Table014[[#This Row],[THÀNH TIỀN FAST]]-Table014[[#This Row],[THÀNH TIỀN]]</f>
        <v>0</v>
      </c>
      <c r="X958" s="46" t="b">
        <f>Table014[[#This Row],[ĐG FAST]]=Table014[[#This Row],[ĐƠN GIÁ]]</f>
        <v>1</v>
      </c>
      <c r="Y958" s="47" t="b">
        <f>Table014[[#This Row],[THÀNH TIỀN FAST]]=Table014[[#This Row],[THÀNH TIỀN]]</f>
        <v>1</v>
      </c>
      <c r="Z958" s="48"/>
    </row>
    <row r="959" spans="13:26" x14ac:dyDescent="0.2">
      <c r="M959" s="55">
        <f t="shared" si="57"/>
        <v>0</v>
      </c>
      <c r="N959" s="21" t="e">
        <f>VLOOKUP(I959,'MÃ '!$A$2:$E$1048576,4,0)</f>
        <v>#N/A</v>
      </c>
      <c r="O959" s="21" t="e">
        <f>VLOOKUP(I959,'MÃ '!$A$2:$E$1048576,5,0)</f>
        <v>#N/A</v>
      </c>
      <c r="P959" s="21" t="str">
        <f t="shared" si="58"/>
        <v>TSG06</v>
      </c>
      <c r="Q959" s="21" t="e">
        <f>DAY(Table014[[#This Row],[NGÀY]])&amp;Table014[[#This Row],[TSG06]]&amp;Table014[[#This Row],[MÃ FAST]]</f>
        <v>#N/A</v>
      </c>
      <c r="R959" s="21" t="e">
        <f>COUNTIF($Q$7:Q959,Q959)&amp;Q959</f>
        <v>#N/A</v>
      </c>
      <c r="S959" s="44">
        <f>IFERROR(VLOOKUP(R959,Table1[[ct2]:[Số lượng]],13,0),0)</f>
        <v>0</v>
      </c>
      <c r="T959" s="45">
        <f>IFERROR(VLOOKUP(R959,Table1[[ct2]:[Giá]],14,0),Table014[[#This Row],[ĐƠN GIÁ]])</f>
        <v>0</v>
      </c>
      <c r="U959" s="45">
        <f t="shared" si="59"/>
        <v>0</v>
      </c>
      <c r="V959" s="32">
        <f t="shared" si="60"/>
        <v>0</v>
      </c>
      <c r="W959" s="45">
        <f>Table014[[#This Row],[THÀNH TIỀN FAST]]-Table014[[#This Row],[THÀNH TIỀN]]</f>
        <v>0</v>
      </c>
      <c r="X959" s="46" t="b">
        <f>Table014[[#This Row],[ĐG FAST]]=Table014[[#This Row],[ĐƠN GIÁ]]</f>
        <v>1</v>
      </c>
      <c r="Y959" s="47" t="b">
        <f>Table014[[#This Row],[THÀNH TIỀN FAST]]=Table014[[#This Row],[THÀNH TIỀN]]</f>
        <v>1</v>
      </c>
      <c r="Z959" s="48"/>
    </row>
    <row r="960" spans="13:26" x14ac:dyDescent="0.2">
      <c r="M960" s="55">
        <f t="shared" si="57"/>
        <v>0</v>
      </c>
      <c r="N960" s="21" t="e">
        <f>VLOOKUP(I960,'MÃ '!$A$2:$E$1048576,4,0)</f>
        <v>#N/A</v>
      </c>
      <c r="O960" s="21" t="e">
        <f>VLOOKUP(I960,'MÃ '!$A$2:$E$1048576,5,0)</f>
        <v>#N/A</v>
      </c>
      <c r="P960" s="21" t="str">
        <f t="shared" si="58"/>
        <v>TSG06</v>
      </c>
      <c r="Q960" s="21" t="e">
        <f>DAY(Table014[[#This Row],[NGÀY]])&amp;Table014[[#This Row],[TSG06]]&amp;Table014[[#This Row],[MÃ FAST]]</f>
        <v>#N/A</v>
      </c>
      <c r="R960" s="21" t="e">
        <f>COUNTIF($Q$7:Q960,Q960)&amp;Q960</f>
        <v>#N/A</v>
      </c>
      <c r="S960" s="44">
        <f>IFERROR(VLOOKUP(R960,Table1[[ct2]:[Số lượng]],13,0),0)</f>
        <v>0</v>
      </c>
      <c r="T960" s="45">
        <f>IFERROR(VLOOKUP(R960,Table1[[ct2]:[Giá]],14,0),Table014[[#This Row],[ĐƠN GIÁ]])</f>
        <v>0</v>
      </c>
      <c r="U960" s="45">
        <f t="shared" si="59"/>
        <v>0</v>
      </c>
      <c r="V960" s="32">
        <f t="shared" si="60"/>
        <v>0</v>
      </c>
      <c r="W960" s="45">
        <f>Table014[[#This Row],[THÀNH TIỀN FAST]]-Table014[[#This Row],[THÀNH TIỀN]]</f>
        <v>0</v>
      </c>
      <c r="X960" s="46" t="b">
        <f>Table014[[#This Row],[ĐG FAST]]=Table014[[#This Row],[ĐƠN GIÁ]]</f>
        <v>1</v>
      </c>
      <c r="Y960" s="47" t="b">
        <f>Table014[[#This Row],[THÀNH TIỀN FAST]]=Table014[[#This Row],[THÀNH TIỀN]]</f>
        <v>1</v>
      </c>
      <c r="Z960" s="48"/>
    </row>
    <row r="961" spans="13:26" x14ac:dyDescent="0.2">
      <c r="M961" s="55">
        <f t="shared" si="57"/>
        <v>0</v>
      </c>
      <c r="N961" s="21" t="e">
        <f>VLOOKUP(I961,'MÃ '!$A$2:$E$1048576,4,0)</f>
        <v>#N/A</v>
      </c>
      <c r="O961" s="21" t="e">
        <f>VLOOKUP(I961,'MÃ '!$A$2:$E$1048576,5,0)</f>
        <v>#N/A</v>
      </c>
      <c r="P961" s="21" t="str">
        <f t="shared" si="58"/>
        <v>TSG06</v>
      </c>
      <c r="Q961" s="21" t="e">
        <f>DAY(Table014[[#This Row],[NGÀY]])&amp;Table014[[#This Row],[TSG06]]&amp;Table014[[#This Row],[MÃ FAST]]</f>
        <v>#N/A</v>
      </c>
      <c r="R961" s="21" t="e">
        <f>COUNTIF($Q$7:Q961,Q961)&amp;Q961</f>
        <v>#N/A</v>
      </c>
      <c r="S961" s="44">
        <f>IFERROR(VLOOKUP(R961,Table1[[ct2]:[Số lượng]],13,0),0)</f>
        <v>0</v>
      </c>
      <c r="T961" s="45">
        <f>IFERROR(VLOOKUP(R961,Table1[[ct2]:[Giá]],14,0),Table014[[#This Row],[ĐƠN GIÁ]])</f>
        <v>0</v>
      </c>
      <c r="U961" s="45">
        <f t="shared" si="59"/>
        <v>0</v>
      </c>
      <c r="V961" s="32">
        <f t="shared" si="60"/>
        <v>0</v>
      </c>
      <c r="W961" s="45">
        <f>Table014[[#This Row],[THÀNH TIỀN FAST]]-Table014[[#This Row],[THÀNH TIỀN]]</f>
        <v>0</v>
      </c>
      <c r="X961" s="46" t="b">
        <f>Table014[[#This Row],[ĐG FAST]]=Table014[[#This Row],[ĐƠN GIÁ]]</f>
        <v>1</v>
      </c>
      <c r="Y961" s="47" t="b">
        <f>Table014[[#This Row],[THÀNH TIỀN FAST]]=Table014[[#This Row],[THÀNH TIỀN]]</f>
        <v>1</v>
      </c>
      <c r="Z961" s="48"/>
    </row>
    <row r="962" spans="13:26" x14ac:dyDescent="0.2">
      <c r="M962" s="55">
        <f t="shared" si="57"/>
        <v>0</v>
      </c>
      <c r="N962" s="21" t="e">
        <f>VLOOKUP(I962,'MÃ '!$A$2:$E$1048576,4,0)</f>
        <v>#N/A</v>
      </c>
      <c r="O962" s="21" t="e">
        <f>VLOOKUP(I962,'MÃ '!$A$2:$E$1048576,5,0)</f>
        <v>#N/A</v>
      </c>
      <c r="P962" s="21" t="str">
        <f t="shared" si="58"/>
        <v>TSG06</v>
      </c>
      <c r="Q962" s="21" t="e">
        <f>DAY(Table014[[#This Row],[NGÀY]])&amp;Table014[[#This Row],[TSG06]]&amp;Table014[[#This Row],[MÃ FAST]]</f>
        <v>#N/A</v>
      </c>
      <c r="R962" s="21" t="e">
        <f>COUNTIF($Q$7:Q962,Q962)&amp;Q962</f>
        <v>#N/A</v>
      </c>
      <c r="S962" s="44">
        <f>IFERROR(VLOOKUP(R962,Table1[[ct2]:[Số lượng]],13,0),0)</f>
        <v>0</v>
      </c>
      <c r="T962" s="45">
        <f>IFERROR(VLOOKUP(R962,Table1[[ct2]:[Giá]],14,0),Table014[[#This Row],[ĐƠN GIÁ]])</f>
        <v>0</v>
      </c>
      <c r="U962" s="45">
        <f t="shared" si="59"/>
        <v>0</v>
      </c>
      <c r="V962" s="32">
        <f t="shared" si="60"/>
        <v>0</v>
      </c>
      <c r="W962" s="45">
        <f>Table014[[#This Row],[THÀNH TIỀN FAST]]-Table014[[#This Row],[THÀNH TIỀN]]</f>
        <v>0</v>
      </c>
      <c r="X962" s="46" t="b">
        <f>Table014[[#This Row],[ĐG FAST]]=Table014[[#This Row],[ĐƠN GIÁ]]</f>
        <v>1</v>
      </c>
      <c r="Y962" s="47" t="b">
        <f>Table014[[#This Row],[THÀNH TIỀN FAST]]=Table014[[#This Row],[THÀNH TIỀN]]</f>
        <v>1</v>
      </c>
      <c r="Z962" s="48"/>
    </row>
    <row r="963" spans="13:26" x14ac:dyDescent="0.2">
      <c r="M963" s="55">
        <f t="shared" si="57"/>
        <v>0</v>
      </c>
      <c r="N963" s="21" t="e">
        <f>VLOOKUP(I963,'MÃ '!$A$2:$E$1048576,4,0)</f>
        <v>#N/A</v>
      </c>
      <c r="O963" s="21" t="e">
        <f>VLOOKUP(I963,'MÃ '!$A$2:$E$1048576,5,0)</f>
        <v>#N/A</v>
      </c>
      <c r="P963" s="21" t="str">
        <f t="shared" si="58"/>
        <v>TSG06</v>
      </c>
      <c r="Q963" s="21" t="e">
        <f>DAY(Table014[[#This Row],[NGÀY]])&amp;Table014[[#This Row],[TSG06]]&amp;Table014[[#This Row],[MÃ FAST]]</f>
        <v>#N/A</v>
      </c>
      <c r="R963" s="21" t="e">
        <f>COUNTIF($Q$7:Q963,Q963)&amp;Q963</f>
        <v>#N/A</v>
      </c>
      <c r="S963" s="44">
        <f>IFERROR(VLOOKUP(R963,Table1[[ct2]:[Số lượng]],13,0),0)</f>
        <v>0</v>
      </c>
      <c r="T963" s="45">
        <f>IFERROR(VLOOKUP(R963,Table1[[ct2]:[Giá]],14,0),Table014[[#This Row],[ĐƠN GIÁ]])</f>
        <v>0</v>
      </c>
      <c r="U963" s="45">
        <f t="shared" si="59"/>
        <v>0</v>
      </c>
      <c r="V963" s="32">
        <f t="shared" si="60"/>
        <v>0</v>
      </c>
      <c r="W963" s="45">
        <f>Table014[[#This Row],[THÀNH TIỀN FAST]]-Table014[[#This Row],[THÀNH TIỀN]]</f>
        <v>0</v>
      </c>
      <c r="X963" s="46" t="b">
        <f>Table014[[#This Row],[ĐG FAST]]=Table014[[#This Row],[ĐƠN GIÁ]]</f>
        <v>1</v>
      </c>
      <c r="Y963" s="47" t="b">
        <f>Table014[[#This Row],[THÀNH TIỀN FAST]]=Table014[[#This Row],[THÀNH TIỀN]]</f>
        <v>1</v>
      </c>
      <c r="Z963" s="48"/>
    </row>
    <row r="964" spans="13:26" x14ac:dyDescent="0.2">
      <c r="M964" s="55">
        <f t="shared" si="57"/>
        <v>0</v>
      </c>
      <c r="N964" s="21" t="e">
        <f>VLOOKUP(I964,'MÃ '!$A$2:$E$1048576,4,0)</f>
        <v>#N/A</v>
      </c>
      <c r="O964" s="21" t="e">
        <f>VLOOKUP(I964,'MÃ '!$A$2:$E$1048576,5,0)</f>
        <v>#N/A</v>
      </c>
      <c r="P964" s="21" t="str">
        <f t="shared" si="58"/>
        <v>TSG06</v>
      </c>
      <c r="Q964" s="21" t="e">
        <f>DAY(Table014[[#This Row],[NGÀY]])&amp;Table014[[#This Row],[TSG06]]&amp;Table014[[#This Row],[MÃ FAST]]</f>
        <v>#N/A</v>
      </c>
      <c r="R964" s="21" t="e">
        <f>COUNTIF($Q$7:Q964,Q964)&amp;Q964</f>
        <v>#N/A</v>
      </c>
      <c r="S964" s="44">
        <f>IFERROR(VLOOKUP(R964,Table1[[ct2]:[Số lượng]],13,0),0)</f>
        <v>0</v>
      </c>
      <c r="T964" s="45">
        <f>IFERROR(VLOOKUP(R964,Table1[[ct2]:[Giá]],14,0),Table014[[#This Row],[ĐƠN GIÁ]])</f>
        <v>0</v>
      </c>
      <c r="U964" s="45">
        <f t="shared" si="59"/>
        <v>0</v>
      </c>
      <c r="V964" s="32">
        <f t="shared" si="60"/>
        <v>0</v>
      </c>
      <c r="W964" s="45">
        <f>Table014[[#This Row],[THÀNH TIỀN FAST]]-Table014[[#This Row],[THÀNH TIỀN]]</f>
        <v>0</v>
      </c>
      <c r="X964" s="46" t="b">
        <f>Table014[[#This Row],[ĐG FAST]]=Table014[[#This Row],[ĐƠN GIÁ]]</f>
        <v>1</v>
      </c>
      <c r="Y964" s="47" t="b">
        <f>Table014[[#This Row],[THÀNH TIỀN FAST]]=Table014[[#This Row],[THÀNH TIỀN]]</f>
        <v>1</v>
      </c>
      <c r="Z964" s="48"/>
    </row>
    <row r="965" spans="13:26" x14ac:dyDescent="0.2">
      <c r="M965" s="55">
        <f t="shared" si="57"/>
        <v>0</v>
      </c>
      <c r="N965" s="21" t="e">
        <f>VLOOKUP(I965,'MÃ '!$A$2:$E$1048576,4,0)</f>
        <v>#N/A</v>
      </c>
      <c r="O965" s="21" t="e">
        <f>VLOOKUP(I965,'MÃ '!$A$2:$E$1048576,5,0)</f>
        <v>#N/A</v>
      </c>
      <c r="P965" s="21" t="str">
        <f t="shared" si="58"/>
        <v>TSG06</v>
      </c>
      <c r="Q965" s="21" t="e">
        <f>DAY(Table014[[#This Row],[NGÀY]])&amp;Table014[[#This Row],[TSG06]]&amp;Table014[[#This Row],[MÃ FAST]]</f>
        <v>#N/A</v>
      </c>
      <c r="R965" s="21" t="e">
        <f>COUNTIF($Q$7:Q965,Q965)&amp;Q965</f>
        <v>#N/A</v>
      </c>
      <c r="S965" s="44">
        <f>IFERROR(VLOOKUP(R965,Table1[[ct2]:[Số lượng]],13,0),0)</f>
        <v>0</v>
      </c>
      <c r="T965" s="45">
        <f>IFERROR(VLOOKUP(R965,Table1[[ct2]:[Giá]],14,0),Table014[[#This Row],[ĐƠN GIÁ]])</f>
        <v>0</v>
      </c>
      <c r="U965" s="45">
        <f t="shared" si="59"/>
        <v>0</v>
      </c>
      <c r="V965" s="32">
        <f t="shared" si="60"/>
        <v>0</v>
      </c>
      <c r="W965" s="45">
        <f>Table014[[#This Row],[THÀNH TIỀN FAST]]-Table014[[#This Row],[THÀNH TIỀN]]</f>
        <v>0</v>
      </c>
      <c r="X965" s="46" t="b">
        <f>Table014[[#This Row],[ĐG FAST]]=Table014[[#This Row],[ĐƠN GIÁ]]</f>
        <v>1</v>
      </c>
      <c r="Y965" s="47" t="b">
        <f>Table014[[#This Row],[THÀNH TIỀN FAST]]=Table014[[#This Row],[THÀNH TIỀN]]</f>
        <v>1</v>
      </c>
      <c r="Z965" s="48"/>
    </row>
    <row r="966" spans="13:26" x14ac:dyDescent="0.2">
      <c r="M966" s="55">
        <f t="shared" si="57"/>
        <v>0</v>
      </c>
      <c r="N966" s="21" t="e">
        <f>VLOOKUP(I966,'MÃ '!$A$2:$E$1048576,4,0)</f>
        <v>#N/A</v>
      </c>
      <c r="O966" s="21" t="e">
        <f>VLOOKUP(I966,'MÃ '!$A$2:$E$1048576,5,0)</f>
        <v>#N/A</v>
      </c>
      <c r="P966" s="21" t="str">
        <f t="shared" si="58"/>
        <v>TSG06</v>
      </c>
      <c r="Q966" s="21" t="e">
        <f>DAY(Table014[[#This Row],[NGÀY]])&amp;Table014[[#This Row],[TSG06]]&amp;Table014[[#This Row],[MÃ FAST]]</f>
        <v>#N/A</v>
      </c>
      <c r="R966" s="21" t="e">
        <f>COUNTIF($Q$7:Q966,Q966)&amp;Q966</f>
        <v>#N/A</v>
      </c>
      <c r="S966" s="44">
        <f>IFERROR(VLOOKUP(R966,Table1[[ct2]:[Số lượng]],13,0),0)</f>
        <v>0</v>
      </c>
      <c r="T966" s="45">
        <f>IFERROR(VLOOKUP(R966,Table1[[ct2]:[Giá]],14,0),Table014[[#This Row],[ĐƠN GIÁ]])</f>
        <v>0</v>
      </c>
      <c r="U966" s="45">
        <f t="shared" si="59"/>
        <v>0</v>
      </c>
      <c r="V966" s="32">
        <f t="shared" si="60"/>
        <v>0</v>
      </c>
      <c r="W966" s="45">
        <f>Table014[[#This Row],[THÀNH TIỀN FAST]]-Table014[[#This Row],[THÀNH TIỀN]]</f>
        <v>0</v>
      </c>
      <c r="X966" s="46" t="b">
        <f>Table014[[#This Row],[ĐG FAST]]=Table014[[#This Row],[ĐƠN GIÁ]]</f>
        <v>1</v>
      </c>
      <c r="Y966" s="47" t="b">
        <f>Table014[[#This Row],[THÀNH TIỀN FAST]]=Table014[[#This Row],[THÀNH TIỀN]]</f>
        <v>1</v>
      </c>
      <c r="Z966" s="48"/>
    </row>
    <row r="967" spans="13:26" x14ac:dyDescent="0.2">
      <c r="M967" s="55">
        <f t="shared" si="57"/>
        <v>0</v>
      </c>
      <c r="N967" s="21" t="e">
        <f>VLOOKUP(I967,'MÃ '!$A$2:$E$1048576,4,0)</f>
        <v>#N/A</v>
      </c>
      <c r="O967" s="21" t="e">
        <f>VLOOKUP(I967,'MÃ '!$A$2:$E$1048576,5,0)</f>
        <v>#N/A</v>
      </c>
      <c r="P967" s="21" t="str">
        <f t="shared" si="58"/>
        <v>TSG06</v>
      </c>
      <c r="Q967" s="21" t="e">
        <f>DAY(Table014[[#This Row],[NGÀY]])&amp;Table014[[#This Row],[TSG06]]&amp;Table014[[#This Row],[MÃ FAST]]</f>
        <v>#N/A</v>
      </c>
      <c r="R967" s="21" t="e">
        <f>COUNTIF($Q$7:Q967,Q967)&amp;Q967</f>
        <v>#N/A</v>
      </c>
      <c r="S967" s="44">
        <f>IFERROR(VLOOKUP(R967,Table1[[ct2]:[Số lượng]],13,0),0)</f>
        <v>0</v>
      </c>
      <c r="T967" s="45">
        <f>IFERROR(VLOOKUP(R967,Table1[[ct2]:[Giá]],14,0),Table014[[#This Row],[ĐƠN GIÁ]])</f>
        <v>0</v>
      </c>
      <c r="U967" s="45">
        <f t="shared" si="59"/>
        <v>0</v>
      </c>
      <c r="V967" s="32">
        <f t="shared" si="60"/>
        <v>0</v>
      </c>
      <c r="W967" s="45">
        <f>Table014[[#This Row],[THÀNH TIỀN FAST]]-Table014[[#This Row],[THÀNH TIỀN]]</f>
        <v>0</v>
      </c>
      <c r="X967" s="46" t="b">
        <f>Table014[[#This Row],[ĐG FAST]]=Table014[[#This Row],[ĐƠN GIÁ]]</f>
        <v>1</v>
      </c>
      <c r="Y967" s="47" t="b">
        <f>Table014[[#This Row],[THÀNH TIỀN FAST]]=Table014[[#This Row],[THÀNH TIỀN]]</f>
        <v>1</v>
      </c>
      <c r="Z967" s="48"/>
    </row>
    <row r="968" spans="13:26" x14ac:dyDescent="0.2">
      <c r="M968" s="55">
        <f t="shared" ref="M968:M1000" si="61">K968*L968</f>
        <v>0</v>
      </c>
      <c r="N968" s="21" t="e">
        <f>VLOOKUP(I968,'MÃ '!$A$2:$E$1048576,4,0)</f>
        <v>#N/A</v>
      </c>
      <c r="O968" s="21" t="e">
        <f>VLOOKUP(I968,'MÃ '!$A$2:$E$1048576,5,0)</f>
        <v>#N/A</v>
      </c>
      <c r="P968" s="21" t="str">
        <f t="shared" ref="P968:P1000" si="62">$P$6</f>
        <v>TSG06</v>
      </c>
      <c r="Q968" s="21" t="e">
        <f>DAY(Table014[[#This Row],[NGÀY]])&amp;Table014[[#This Row],[TSG06]]&amp;Table014[[#This Row],[MÃ FAST]]</f>
        <v>#N/A</v>
      </c>
      <c r="R968" s="21" t="e">
        <f>COUNTIF($Q$7:Q968,Q968)&amp;Q968</f>
        <v>#N/A</v>
      </c>
      <c r="S968" s="44">
        <f>IFERROR(VLOOKUP(R968,Table1[[ct2]:[Số lượng]],13,0),0)</f>
        <v>0</v>
      </c>
      <c r="T968" s="45">
        <f>IFERROR(VLOOKUP(R968,Table1[[ct2]:[Giá]],14,0),Table014[[#This Row],[ĐƠN GIÁ]])</f>
        <v>0</v>
      </c>
      <c r="U968" s="45">
        <f t="shared" ref="U968:U1000" si="63">IFERROR((T968*S968),"0")</f>
        <v>0</v>
      </c>
      <c r="V968" s="32">
        <f t="shared" ref="V968:V1000" si="64">S968-K968</f>
        <v>0</v>
      </c>
      <c r="W968" s="45">
        <f>Table014[[#This Row],[THÀNH TIỀN FAST]]-Table014[[#This Row],[THÀNH TIỀN]]</f>
        <v>0</v>
      </c>
      <c r="X968" s="46" t="b">
        <f>Table014[[#This Row],[ĐG FAST]]=Table014[[#This Row],[ĐƠN GIÁ]]</f>
        <v>1</v>
      </c>
      <c r="Y968" s="47" t="b">
        <f>Table014[[#This Row],[THÀNH TIỀN FAST]]=Table014[[#This Row],[THÀNH TIỀN]]</f>
        <v>1</v>
      </c>
      <c r="Z968" s="48"/>
    </row>
    <row r="969" spans="13:26" x14ac:dyDescent="0.2">
      <c r="M969" s="55">
        <f t="shared" si="61"/>
        <v>0</v>
      </c>
      <c r="N969" s="21" t="e">
        <f>VLOOKUP(I969,'MÃ '!$A$2:$E$1048576,4,0)</f>
        <v>#N/A</v>
      </c>
      <c r="O969" s="21" t="e">
        <f>VLOOKUP(I969,'MÃ '!$A$2:$E$1048576,5,0)</f>
        <v>#N/A</v>
      </c>
      <c r="P969" s="21" t="str">
        <f t="shared" si="62"/>
        <v>TSG06</v>
      </c>
      <c r="Q969" s="21" t="e">
        <f>DAY(Table014[[#This Row],[NGÀY]])&amp;Table014[[#This Row],[TSG06]]&amp;Table014[[#This Row],[MÃ FAST]]</f>
        <v>#N/A</v>
      </c>
      <c r="R969" s="21" t="e">
        <f>COUNTIF($Q$7:Q969,Q969)&amp;Q969</f>
        <v>#N/A</v>
      </c>
      <c r="S969" s="44">
        <f>IFERROR(VLOOKUP(R969,Table1[[ct2]:[Số lượng]],13,0),0)</f>
        <v>0</v>
      </c>
      <c r="T969" s="45">
        <f>IFERROR(VLOOKUP(R969,Table1[[ct2]:[Giá]],14,0),Table014[[#This Row],[ĐƠN GIÁ]])</f>
        <v>0</v>
      </c>
      <c r="U969" s="45">
        <f t="shared" si="63"/>
        <v>0</v>
      </c>
      <c r="V969" s="32">
        <f t="shared" si="64"/>
        <v>0</v>
      </c>
      <c r="W969" s="45">
        <f>Table014[[#This Row],[THÀNH TIỀN FAST]]-Table014[[#This Row],[THÀNH TIỀN]]</f>
        <v>0</v>
      </c>
      <c r="X969" s="46" t="b">
        <f>Table014[[#This Row],[ĐG FAST]]=Table014[[#This Row],[ĐƠN GIÁ]]</f>
        <v>1</v>
      </c>
      <c r="Y969" s="47" t="b">
        <f>Table014[[#This Row],[THÀNH TIỀN FAST]]=Table014[[#This Row],[THÀNH TIỀN]]</f>
        <v>1</v>
      </c>
      <c r="Z969" s="48"/>
    </row>
    <row r="970" spans="13:26" x14ac:dyDescent="0.2">
      <c r="M970" s="55">
        <f t="shared" si="61"/>
        <v>0</v>
      </c>
      <c r="N970" s="21" t="e">
        <f>VLOOKUP(I970,'MÃ '!$A$2:$E$1048576,4,0)</f>
        <v>#N/A</v>
      </c>
      <c r="O970" s="21" t="e">
        <f>VLOOKUP(I970,'MÃ '!$A$2:$E$1048576,5,0)</f>
        <v>#N/A</v>
      </c>
      <c r="P970" s="21" t="str">
        <f t="shared" si="62"/>
        <v>TSG06</v>
      </c>
      <c r="Q970" s="21" t="e">
        <f>DAY(Table014[[#This Row],[NGÀY]])&amp;Table014[[#This Row],[TSG06]]&amp;Table014[[#This Row],[MÃ FAST]]</f>
        <v>#N/A</v>
      </c>
      <c r="R970" s="21" t="e">
        <f>COUNTIF($Q$7:Q970,Q970)&amp;Q970</f>
        <v>#N/A</v>
      </c>
      <c r="S970" s="44">
        <f>IFERROR(VLOOKUP(R970,Table1[[ct2]:[Số lượng]],13,0),0)</f>
        <v>0</v>
      </c>
      <c r="T970" s="45">
        <f>IFERROR(VLOOKUP(R970,Table1[[ct2]:[Giá]],14,0),Table014[[#This Row],[ĐƠN GIÁ]])</f>
        <v>0</v>
      </c>
      <c r="U970" s="45">
        <f t="shared" si="63"/>
        <v>0</v>
      </c>
      <c r="V970" s="32">
        <f t="shared" si="64"/>
        <v>0</v>
      </c>
      <c r="W970" s="45">
        <f>Table014[[#This Row],[THÀNH TIỀN FAST]]-Table014[[#This Row],[THÀNH TIỀN]]</f>
        <v>0</v>
      </c>
      <c r="X970" s="46" t="b">
        <f>Table014[[#This Row],[ĐG FAST]]=Table014[[#This Row],[ĐƠN GIÁ]]</f>
        <v>1</v>
      </c>
      <c r="Y970" s="47" t="b">
        <f>Table014[[#This Row],[THÀNH TIỀN FAST]]=Table014[[#This Row],[THÀNH TIỀN]]</f>
        <v>1</v>
      </c>
      <c r="Z970" s="48"/>
    </row>
    <row r="971" spans="13:26" x14ac:dyDescent="0.2">
      <c r="M971" s="55">
        <f t="shared" si="61"/>
        <v>0</v>
      </c>
      <c r="N971" s="21" t="e">
        <f>VLOOKUP(I971,'MÃ '!$A$2:$E$1048576,4,0)</f>
        <v>#N/A</v>
      </c>
      <c r="O971" s="21" t="e">
        <f>VLOOKUP(I971,'MÃ '!$A$2:$E$1048576,5,0)</f>
        <v>#N/A</v>
      </c>
      <c r="P971" s="21" t="str">
        <f t="shared" si="62"/>
        <v>TSG06</v>
      </c>
      <c r="Q971" s="21" t="e">
        <f>DAY(Table014[[#This Row],[NGÀY]])&amp;Table014[[#This Row],[TSG06]]&amp;Table014[[#This Row],[MÃ FAST]]</f>
        <v>#N/A</v>
      </c>
      <c r="R971" s="21" t="e">
        <f>COUNTIF($Q$7:Q971,Q971)&amp;Q971</f>
        <v>#N/A</v>
      </c>
      <c r="S971" s="44">
        <f>IFERROR(VLOOKUP(R971,Table1[[ct2]:[Số lượng]],13,0),0)</f>
        <v>0</v>
      </c>
      <c r="T971" s="45">
        <f>IFERROR(VLOOKUP(R971,Table1[[ct2]:[Giá]],14,0),Table014[[#This Row],[ĐƠN GIÁ]])</f>
        <v>0</v>
      </c>
      <c r="U971" s="45">
        <f t="shared" si="63"/>
        <v>0</v>
      </c>
      <c r="V971" s="32">
        <f t="shared" si="64"/>
        <v>0</v>
      </c>
      <c r="W971" s="45">
        <f>Table014[[#This Row],[THÀNH TIỀN FAST]]-Table014[[#This Row],[THÀNH TIỀN]]</f>
        <v>0</v>
      </c>
      <c r="X971" s="46" t="b">
        <f>Table014[[#This Row],[ĐG FAST]]=Table014[[#This Row],[ĐƠN GIÁ]]</f>
        <v>1</v>
      </c>
      <c r="Y971" s="47" t="b">
        <f>Table014[[#This Row],[THÀNH TIỀN FAST]]=Table014[[#This Row],[THÀNH TIỀN]]</f>
        <v>1</v>
      </c>
      <c r="Z971" s="48"/>
    </row>
    <row r="972" spans="13:26" x14ac:dyDescent="0.2">
      <c r="M972" s="55">
        <f t="shared" si="61"/>
        <v>0</v>
      </c>
      <c r="N972" s="21" t="e">
        <f>VLOOKUP(I972,'MÃ '!$A$2:$E$1048576,4,0)</f>
        <v>#N/A</v>
      </c>
      <c r="O972" s="21" t="e">
        <f>VLOOKUP(I972,'MÃ '!$A$2:$E$1048576,5,0)</f>
        <v>#N/A</v>
      </c>
      <c r="P972" s="21" t="str">
        <f t="shared" si="62"/>
        <v>TSG06</v>
      </c>
      <c r="Q972" s="21" t="e">
        <f>DAY(Table014[[#This Row],[NGÀY]])&amp;Table014[[#This Row],[TSG06]]&amp;Table014[[#This Row],[MÃ FAST]]</f>
        <v>#N/A</v>
      </c>
      <c r="R972" s="21" t="e">
        <f>COUNTIF($Q$7:Q972,Q972)&amp;Q972</f>
        <v>#N/A</v>
      </c>
      <c r="S972" s="44">
        <f>IFERROR(VLOOKUP(R972,Table1[[ct2]:[Số lượng]],13,0),0)</f>
        <v>0</v>
      </c>
      <c r="T972" s="45">
        <f>IFERROR(VLOOKUP(R972,Table1[[ct2]:[Giá]],14,0),Table014[[#This Row],[ĐƠN GIÁ]])</f>
        <v>0</v>
      </c>
      <c r="U972" s="45">
        <f t="shared" si="63"/>
        <v>0</v>
      </c>
      <c r="V972" s="32">
        <f t="shared" si="64"/>
        <v>0</v>
      </c>
      <c r="W972" s="45">
        <f>Table014[[#This Row],[THÀNH TIỀN FAST]]-Table014[[#This Row],[THÀNH TIỀN]]</f>
        <v>0</v>
      </c>
      <c r="X972" s="46" t="b">
        <f>Table014[[#This Row],[ĐG FAST]]=Table014[[#This Row],[ĐƠN GIÁ]]</f>
        <v>1</v>
      </c>
      <c r="Y972" s="47" t="b">
        <f>Table014[[#This Row],[THÀNH TIỀN FAST]]=Table014[[#This Row],[THÀNH TIỀN]]</f>
        <v>1</v>
      </c>
      <c r="Z972" s="48"/>
    </row>
    <row r="973" spans="13:26" x14ac:dyDescent="0.2">
      <c r="M973" s="55">
        <f t="shared" si="61"/>
        <v>0</v>
      </c>
      <c r="N973" s="21" t="e">
        <f>VLOOKUP(I973,'MÃ '!$A$2:$E$1048576,4,0)</f>
        <v>#N/A</v>
      </c>
      <c r="O973" s="21" t="e">
        <f>VLOOKUP(I973,'MÃ '!$A$2:$E$1048576,5,0)</f>
        <v>#N/A</v>
      </c>
      <c r="P973" s="21" t="str">
        <f t="shared" si="62"/>
        <v>TSG06</v>
      </c>
      <c r="Q973" s="21" t="e">
        <f>DAY(Table014[[#This Row],[NGÀY]])&amp;Table014[[#This Row],[TSG06]]&amp;Table014[[#This Row],[MÃ FAST]]</f>
        <v>#N/A</v>
      </c>
      <c r="R973" s="21" t="e">
        <f>COUNTIF($Q$7:Q973,Q973)&amp;Q973</f>
        <v>#N/A</v>
      </c>
      <c r="S973" s="44">
        <f>IFERROR(VLOOKUP(R973,Table1[[ct2]:[Số lượng]],13,0),0)</f>
        <v>0</v>
      </c>
      <c r="T973" s="45">
        <f>IFERROR(VLOOKUP(R973,Table1[[ct2]:[Giá]],14,0),Table014[[#This Row],[ĐƠN GIÁ]])</f>
        <v>0</v>
      </c>
      <c r="U973" s="45">
        <f t="shared" si="63"/>
        <v>0</v>
      </c>
      <c r="V973" s="32">
        <f t="shared" si="64"/>
        <v>0</v>
      </c>
      <c r="W973" s="45">
        <f>Table014[[#This Row],[THÀNH TIỀN FAST]]-Table014[[#This Row],[THÀNH TIỀN]]</f>
        <v>0</v>
      </c>
      <c r="X973" s="46" t="b">
        <f>Table014[[#This Row],[ĐG FAST]]=Table014[[#This Row],[ĐƠN GIÁ]]</f>
        <v>1</v>
      </c>
      <c r="Y973" s="47" t="b">
        <f>Table014[[#This Row],[THÀNH TIỀN FAST]]=Table014[[#This Row],[THÀNH TIỀN]]</f>
        <v>1</v>
      </c>
      <c r="Z973" s="48"/>
    </row>
    <row r="974" spans="13:26" x14ac:dyDescent="0.2">
      <c r="M974" s="55">
        <f t="shared" si="61"/>
        <v>0</v>
      </c>
      <c r="N974" s="21" t="e">
        <f>VLOOKUP(I974,'MÃ '!$A$2:$E$1048576,4,0)</f>
        <v>#N/A</v>
      </c>
      <c r="O974" s="21" t="e">
        <f>VLOOKUP(I974,'MÃ '!$A$2:$E$1048576,5,0)</f>
        <v>#N/A</v>
      </c>
      <c r="P974" s="21" t="str">
        <f t="shared" si="62"/>
        <v>TSG06</v>
      </c>
      <c r="Q974" s="21" t="e">
        <f>DAY(Table014[[#This Row],[NGÀY]])&amp;Table014[[#This Row],[TSG06]]&amp;Table014[[#This Row],[MÃ FAST]]</f>
        <v>#N/A</v>
      </c>
      <c r="R974" s="21" t="e">
        <f>COUNTIF($Q$7:Q974,Q974)&amp;Q974</f>
        <v>#N/A</v>
      </c>
      <c r="S974" s="44">
        <f>IFERROR(VLOOKUP(R974,Table1[[ct2]:[Số lượng]],13,0),0)</f>
        <v>0</v>
      </c>
      <c r="T974" s="45">
        <f>IFERROR(VLOOKUP(R974,Table1[[ct2]:[Giá]],14,0),Table014[[#This Row],[ĐƠN GIÁ]])</f>
        <v>0</v>
      </c>
      <c r="U974" s="45">
        <f t="shared" si="63"/>
        <v>0</v>
      </c>
      <c r="V974" s="32">
        <f t="shared" si="64"/>
        <v>0</v>
      </c>
      <c r="W974" s="45">
        <f>Table014[[#This Row],[THÀNH TIỀN FAST]]-Table014[[#This Row],[THÀNH TIỀN]]</f>
        <v>0</v>
      </c>
      <c r="X974" s="46" t="b">
        <f>Table014[[#This Row],[ĐG FAST]]=Table014[[#This Row],[ĐƠN GIÁ]]</f>
        <v>1</v>
      </c>
      <c r="Y974" s="47" t="b">
        <f>Table014[[#This Row],[THÀNH TIỀN FAST]]=Table014[[#This Row],[THÀNH TIỀN]]</f>
        <v>1</v>
      </c>
      <c r="Z974" s="48"/>
    </row>
    <row r="975" spans="13:26" x14ac:dyDescent="0.2">
      <c r="M975" s="55">
        <f t="shared" si="61"/>
        <v>0</v>
      </c>
      <c r="N975" s="21" t="e">
        <f>VLOOKUP(I975,'MÃ '!$A$2:$E$1048576,4,0)</f>
        <v>#N/A</v>
      </c>
      <c r="O975" s="21" t="e">
        <f>VLOOKUP(I975,'MÃ '!$A$2:$E$1048576,5,0)</f>
        <v>#N/A</v>
      </c>
      <c r="P975" s="21" t="str">
        <f t="shared" si="62"/>
        <v>TSG06</v>
      </c>
      <c r="Q975" s="21" t="e">
        <f>DAY(Table014[[#This Row],[NGÀY]])&amp;Table014[[#This Row],[TSG06]]&amp;Table014[[#This Row],[MÃ FAST]]</f>
        <v>#N/A</v>
      </c>
      <c r="R975" s="21" t="e">
        <f>COUNTIF($Q$7:Q975,Q975)&amp;Q975</f>
        <v>#N/A</v>
      </c>
      <c r="S975" s="44">
        <f>IFERROR(VLOOKUP(R975,Table1[[ct2]:[Số lượng]],13,0),0)</f>
        <v>0</v>
      </c>
      <c r="T975" s="45">
        <f>IFERROR(VLOOKUP(R975,Table1[[ct2]:[Giá]],14,0),Table014[[#This Row],[ĐƠN GIÁ]])</f>
        <v>0</v>
      </c>
      <c r="U975" s="45">
        <f t="shared" si="63"/>
        <v>0</v>
      </c>
      <c r="V975" s="32">
        <f t="shared" si="64"/>
        <v>0</v>
      </c>
      <c r="W975" s="45">
        <f>Table014[[#This Row],[THÀNH TIỀN FAST]]-Table014[[#This Row],[THÀNH TIỀN]]</f>
        <v>0</v>
      </c>
      <c r="X975" s="46" t="b">
        <f>Table014[[#This Row],[ĐG FAST]]=Table014[[#This Row],[ĐƠN GIÁ]]</f>
        <v>1</v>
      </c>
      <c r="Y975" s="47" t="b">
        <f>Table014[[#This Row],[THÀNH TIỀN FAST]]=Table014[[#This Row],[THÀNH TIỀN]]</f>
        <v>1</v>
      </c>
      <c r="Z975" s="48"/>
    </row>
    <row r="976" spans="13:26" x14ac:dyDescent="0.2">
      <c r="M976" s="55">
        <f t="shared" si="61"/>
        <v>0</v>
      </c>
      <c r="N976" s="21" t="e">
        <f>VLOOKUP(I976,'MÃ '!$A$2:$E$1048576,4,0)</f>
        <v>#N/A</v>
      </c>
      <c r="O976" s="21" t="e">
        <f>VLOOKUP(I976,'MÃ '!$A$2:$E$1048576,5,0)</f>
        <v>#N/A</v>
      </c>
      <c r="P976" s="21" t="str">
        <f t="shared" si="62"/>
        <v>TSG06</v>
      </c>
      <c r="Q976" s="21" t="e">
        <f>DAY(Table014[[#This Row],[NGÀY]])&amp;Table014[[#This Row],[TSG06]]&amp;Table014[[#This Row],[MÃ FAST]]</f>
        <v>#N/A</v>
      </c>
      <c r="R976" s="21" t="e">
        <f>COUNTIF($Q$7:Q976,Q976)&amp;Q976</f>
        <v>#N/A</v>
      </c>
      <c r="S976" s="44">
        <f>IFERROR(VLOOKUP(R976,Table1[[ct2]:[Số lượng]],13,0),0)</f>
        <v>0</v>
      </c>
      <c r="T976" s="45">
        <f>IFERROR(VLOOKUP(R976,Table1[[ct2]:[Giá]],14,0),Table014[[#This Row],[ĐƠN GIÁ]])</f>
        <v>0</v>
      </c>
      <c r="U976" s="45">
        <f t="shared" si="63"/>
        <v>0</v>
      </c>
      <c r="V976" s="32">
        <f t="shared" si="64"/>
        <v>0</v>
      </c>
      <c r="W976" s="45">
        <f>Table014[[#This Row],[THÀNH TIỀN FAST]]-Table014[[#This Row],[THÀNH TIỀN]]</f>
        <v>0</v>
      </c>
      <c r="X976" s="46" t="b">
        <f>Table014[[#This Row],[ĐG FAST]]=Table014[[#This Row],[ĐƠN GIÁ]]</f>
        <v>1</v>
      </c>
      <c r="Y976" s="47" t="b">
        <f>Table014[[#This Row],[THÀNH TIỀN FAST]]=Table014[[#This Row],[THÀNH TIỀN]]</f>
        <v>1</v>
      </c>
      <c r="Z976" s="48"/>
    </row>
    <row r="977" spans="13:26" x14ac:dyDescent="0.2">
      <c r="M977" s="55">
        <f t="shared" si="61"/>
        <v>0</v>
      </c>
      <c r="N977" s="21" t="e">
        <f>VLOOKUP(I977,'MÃ '!$A$2:$E$1048576,4,0)</f>
        <v>#N/A</v>
      </c>
      <c r="O977" s="21" t="e">
        <f>VLOOKUP(I977,'MÃ '!$A$2:$E$1048576,5,0)</f>
        <v>#N/A</v>
      </c>
      <c r="P977" s="21" t="str">
        <f t="shared" si="62"/>
        <v>TSG06</v>
      </c>
      <c r="Q977" s="21" t="e">
        <f>DAY(Table014[[#This Row],[NGÀY]])&amp;Table014[[#This Row],[TSG06]]&amp;Table014[[#This Row],[MÃ FAST]]</f>
        <v>#N/A</v>
      </c>
      <c r="R977" s="21" t="e">
        <f>COUNTIF($Q$7:Q977,Q977)&amp;Q977</f>
        <v>#N/A</v>
      </c>
      <c r="S977" s="44">
        <f>IFERROR(VLOOKUP(R977,Table1[[ct2]:[Số lượng]],13,0),0)</f>
        <v>0</v>
      </c>
      <c r="T977" s="45">
        <f>IFERROR(VLOOKUP(R977,Table1[[ct2]:[Giá]],14,0),Table014[[#This Row],[ĐƠN GIÁ]])</f>
        <v>0</v>
      </c>
      <c r="U977" s="45">
        <f t="shared" si="63"/>
        <v>0</v>
      </c>
      <c r="V977" s="32">
        <f t="shared" si="64"/>
        <v>0</v>
      </c>
      <c r="W977" s="45">
        <f>Table014[[#This Row],[THÀNH TIỀN FAST]]-Table014[[#This Row],[THÀNH TIỀN]]</f>
        <v>0</v>
      </c>
      <c r="X977" s="46" t="b">
        <f>Table014[[#This Row],[ĐG FAST]]=Table014[[#This Row],[ĐƠN GIÁ]]</f>
        <v>1</v>
      </c>
      <c r="Y977" s="47" t="b">
        <f>Table014[[#This Row],[THÀNH TIỀN FAST]]=Table014[[#This Row],[THÀNH TIỀN]]</f>
        <v>1</v>
      </c>
      <c r="Z977" s="48"/>
    </row>
    <row r="978" spans="13:26" x14ac:dyDescent="0.2">
      <c r="M978" s="55">
        <f t="shared" si="61"/>
        <v>0</v>
      </c>
      <c r="N978" s="21" t="e">
        <f>VLOOKUP(I978,'MÃ '!$A$2:$E$1048576,4,0)</f>
        <v>#N/A</v>
      </c>
      <c r="O978" s="21" t="e">
        <f>VLOOKUP(I978,'MÃ '!$A$2:$E$1048576,5,0)</f>
        <v>#N/A</v>
      </c>
      <c r="P978" s="21" t="str">
        <f t="shared" si="62"/>
        <v>TSG06</v>
      </c>
      <c r="Q978" s="21" t="e">
        <f>DAY(Table014[[#This Row],[NGÀY]])&amp;Table014[[#This Row],[TSG06]]&amp;Table014[[#This Row],[MÃ FAST]]</f>
        <v>#N/A</v>
      </c>
      <c r="R978" s="21" t="e">
        <f>COUNTIF($Q$7:Q978,Q978)&amp;Q978</f>
        <v>#N/A</v>
      </c>
      <c r="S978" s="44">
        <f>IFERROR(VLOOKUP(R978,Table1[[ct2]:[Số lượng]],13,0),0)</f>
        <v>0</v>
      </c>
      <c r="T978" s="45">
        <f>IFERROR(VLOOKUP(R978,Table1[[ct2]:[Giá]],14,0),Table014[[#This Row],[ĐƠN GIÁ]])</f>
        <v>0</v>
      </c>
      <c r="U978" s="45">
        <f t="shared" si="63"/>
        <v>0</v>
      </c>
      <c r="V978" s="32">
        <f t="shared" si="64"/>
        <v>0</v>
      </c>
      <c r="W978" s="45">
        <f>Table014[[#This Row],[THÀNH TIỀN FAST]]-Table014[[#This Row],[THÀNH TIỀN]]</f>
        <v>0</v>
      </c>
      <c r="X978" s="46" t="b">
        <f>Table014[[#This Row],[ĐG FAST]]=Table014[[#This Row],[ĐƠN GIÁ]]</f>
        <v>1</v>
      </c>
      <c r="Y978" s="47" t="b">
        <f>Table014[[#This Row],[THÀNH TIỀN FAST]]=Table014[[#This Row],[THÀNH TIỀN]]</f>
        <v>1</v>
      </c>
      <c r="Z978" s="48"/>
    </row>
    <row r="979" spans="13:26" x14ac:dyDescent="0.2">
      <c r="M979" s="55">
        <f t="shared" si="61"/>
        <v>0</v>
      </c>
      <c r="N979" s="21" t="e">
        <f>VLOOKUP(I979,'MÃ '!$A$2:$E$1048576,4,0)</f>
        <v>#N/A</v>
      </c>
      <c r="O979" s="21" t="e">
        <f>VLOOKUP(I979,'MÃ '!$A$2:$E$1048576,5,0)</f>
        <v>#N/A</v>
      </c>
      <c r="P979" s="21" t="str">
        <f t="shared" si="62"/>
        <v>TSG06</v>
      </c>
      <c r="Q979" s="21" t="e">
        <f>DAY(Table014[[#This Row],[NGÀY]])&amp;Table014[[#This Row],[TSG06]]&amp;Table014[[#This Row],[MÃ FAST]]</f>
        <v>#N/A</v>
      </c>
      <c r="R979" s="21" t="e">
        <f>COUNTIF($Q$7:Q979,Q979)&amp;Q979</f>
        <v>#N/A</v>
      </c>
      <c r="S979" s="44">
        <f>IFERROR(VLOOKUP(R979,Table1[[ct2]:[Số lượng]],13,0),0)</f>
        <v>0</v>
      </c>
      <c r="T979" s="45">
        <f>IFERROR(VLOOKUP(R979,Table1[[ct2]:[Giá]],14,0),Table014[[#This Row],[ĐƠN GIÁ]])</f>
        <v>0</v>
      </c>
      <c r="U979" s="45">
        <f t="shared" si="63"/>
        <v>0</v>
      </c>
      <c r="V979" s="32">
        <f t="shared" si="64"/>
        <v>0</v>
      </c>
      <c r="W979" s="45">
        <f>Table014[[#This Row],[THÀNH TIỀN FAST]]-Table014[[#This Row],[THÀNH TIỀN]]</f>
        <v>0</v>
      </c>
      <c r="X979" s="46" t="b">
        <f>Table014[[#This Row],[ĐG FAST]]=Table014[[#This Row],[ĐƠN GIÁ]]</f>
        <v>1</v>
      </c>
      <c r="Y979" s="47" t="b">
        <f>Table014[[#This Row],[THÀNH TIỀN FAST]]=Table014[[#This Row],[THÀNH TIỀN]]</f>
        <v>1</v>
      </c>
      <c r="Z979" s="48"/>
    </row>
    <row r="980" spans="13:26" x14ac:dyDescent="0.2">
      <c r="M980" s="55">
        <f t="shared" si="61"/>
        <v>0</v>
      </c>
      <c r="N980" s="21" t="e">
        <f>VLOOKUP(I980,'MÃ '!$A$2:$E$1048576,4,0)</f>
        <v>#N/A</v>
      </c>
      <c r="O980" s="21" t="e">
        <f>VLOOKUP(I980,'MÃ '!$A$2:$E$1048576,5,0)</f>
        <v>#N/A</v>
      </c>
      <c r="P980" s="21" t="str">
        <f t="shared" si="62"/>
        <v>TSG06</v>
      </c>
      <c r="Q980" s="21" t="e">
        <f>DAY(Table014[[#This Row],[NGÀY]])&amp;Table014[[#This Row],[TSG06]]&amp;Table014[[#This Row],[MÃ FAST]]</f>
        <v>#N/A</v>
      </c>
      <c r="R980" s="21" t="e">
        <f>COUNTIF($Q$7:Q980,Q980)&amp;Q980</f>
        <v>#N/A</v>
      </c>
      <c r="S980" s="44">
        <f>IFERROR(VLOOKUP(R980,Table1[[ct2]:[Số lượng]],13,0),0)</f>
        <v>0</v>
      </c>
      <c r="T980" s="45">
        <f>IFERROR(VLOOKUP(R980,Table1[[ct2]:[Giá]],14,0),Table014[[#This Row],[ĐƠN GIÁ]])</f>
        <v>0</v>
      </c>
      <c r="U980" s="45">
        <f t="shared" si="63"/>
        <v>0</v>
      </c>
      <c r="V980" s="32">
        <f t="shared" si="64"/>
        <v>0</v>
      </c>
      <c r="W980" s="45">
        <f>Table014[[#This Row],[THÀNH TIỀN FAST]]-Table014[[#This Row],[THÀNH TIỀN]]</f>
        <v>0</v>
      </c>
      <c r="X980" s="46" t="b">
        <f>Table014[[#This Row],[ĐG FAST]]=Table014[[#This Row],[ĐƠN GIÁ]]</f>
        <v>1</v>
      </c>
      <c r="Y980" s="47" t="b">
        <f>Table014[[#This Row],[THÀNH TIỀN FAST]]=Table014[[#This Row],[THÀNH TIỀN]]</f>
        <v>1</v>
      </c>
      <c r="Z980" s="48"/>
    </row>
    <row r="981" spans="13:26" x14ac:dyDescent="0.2">
      <c r="M981" s="55">
        <f t="shared" si="61"/>
        <v>0</v>
      </c>
      <c r="N981" s="21" t="e">
        <f>VLOOKUP(I981,'MÃ '!$A$2:$E$1048576,4,0)</f>
        <v>#N/A</v>
      </c>
      <c r="O981" s="21" t="e">
        <f>VLOOKUP(I981,'MÃ '!$A$2:$E$1048576,5,0)</f>
        <v>#N/A</v>
      </c>
      <c r="P981" s="21" t="str">
        <f t="shared" si="62"/>
        <v>TSG06</v>
      </c>
      <c r="Q981" s="21" t="e">
        <f>DAY(Table014[[#This Row],[NGÀY]])&amp;Table014[[#This Row],[TSG06]]&amp;Table014[[#This Row],[MÃ FAST]]</f>
        <v>#N/A</v>
      </c>
      <c r="R981" s="21" t="e">
        <f>COUNTIF($Q$7:Q981,Q981)&amp;Q981</f>
        <v>#N/A</v>
      </c>
      <c r="S981" s="44">
        <f>IFERROR(VLOOKUP(R981,Table1[[ct2]:[Số lượng]],13,0),0)</f>
        <v>0</v>
      </c>
      <c r="T981" s="45">
        <f>IFERROR(VLOOKUP(R981,Table1[[ct2]:[Giá]],14,0),Table014[[#This Row],[ĐƠN GIÁ]])</f>
        <v>0</v>
      </c>
      <c r="U981" s="45">
        <f t="shared" si="63"/>
        <v>0</v>
      </c>
      <c r="V981" s="32">
        <f t="shared" si="64"/>
        <v>0</v>
      </c>
      <c r="W981" s="45">
        <f>Table014[[#This Row],[THÀNH TIỀN FAST]]-Table014[[#This Row],[THÀNH TIỀN]]</f>
        <v>0</v>
      </c>
      <c r="X981" s="46" t="b">
        <f>Table014[[#This Row],[ĐG FAST]]=Table014[[#This Row],[ĐƠN GIÁ]]</f>
        <v>1</v>
      </c>
      <c r="Y981" s="47" t="b">
        <f>Table014[[#This Row],[THÀNH TIỀN FAST]]=Table014[[#This Row],[THÀNH TIỀN]]</f>
        <v>1</v>
      </c>
      <c r="Z981" s="48"/>
    </row>
    <row r="982" spans="13:26" x14ac:dyDescent="0.2">
      <c r="M982" s="55">
        <f t="shared" si="61"/>
        <v>0</v>
      </c>
      <c r="N982" s="21" t="e">
        <f>VLOOKUP(I982,'MÃ '!$A$2:$E$1048576,4,0)</f>
        <v>#N/A</v>
      </c>
      <c r="O982" s="21" t="e">
        <f>VLOOKUP(I982,'MÃ '!$A$2:$E$1048576,5,0)</f>
        <v>#N/A</v>
      </c>
      <c r="P982" s="21" t="str">
        <f t="shared" si="62"/>
        <v>TSG06</v>
      </c>
      <c r="Q982" s="21" t="e">
        <f>DAY(Table014[[#This Row],[NGÀY]])&amp;Table014[[#This Row],[TSG06]]&amp;Table014[[#This Row],[MÃ FAST]]</f>
        <v>#N/A</v>
      </c>
      <c r="R982" s="21" t="e">
        <f>COUNTIF($Q$7:Q982,Q982)&amp;Q982</f>
        <v>#N/A</v>
      </c>
      <c r="S982" s="44">
        <f>IFERROR(VLOOKUP(R982,Table1[[ct2]:[Số lượng]],13,0),0)</f>
        <v>0</v>
      </c>
      <c r="T982" s="45">
        <f>IFERROR(VLOOKUP(R982,Table1[[ct2]:[Giá]],14,0),Table014[[#This Row],[ĐƠN GIÁ]])</f>
        <v>0</v>
      </c>
      <c r="U982" s="45">
        <f t="shared" si="63"/>
        <v>0</v>
      </c>
      <c r="V982" s="32">
        <f t="shared" si="64"/>
        <v>0</v>
      </c>
      <c r="W982" s="45">
        <f>Table014[[#This Row],[THÀNH TIỀN FAST]]-Table014[[#This Row],[THÀNH TIỀN]]</f>
        <v>0</v>
      </c>
      <c r="X982" s="46" t="b">
        <f>Table014[[#This Row],[ĐG FAST]]=Table014[[#This Row],[ĐƠN GIÁ]]</f>
        <v>1</v>
      </c>
      <c r="Y982" s="47" t="b">
        <f>Table014[[#This Row],[THÀNH TIỀN FAST]]=Table014[[#This Row],[THÀNH TIỀN]]</f>
        <v>1</v>
      </c>
      <c r="Z982" s="48"/>
    </row>
    <row r="983" spans="13:26" x14ac:dyDescent="0.2">
      <c r="M983" s="55">
        <f t="shared" si="61"/>
        <v>0</v>
      </c>
      <c r="N983" s="21" t="e">
        <f>VLOOKUP(I983,'MÃ '!$A$2:$E$1048576,4,0)</f>
        <v>#N/A</v>
      </c>
      <c r="O983" s="21" t="e">
        <f>VLOOKUP(I983,'MÃ '!$A$2:$E$1048576,5,0)</f>
        <v>#N/A</v>
      </c>
      <c r="P983" s="21" t="str">
        <f t="shared" si="62"/>
        <v>TSG06</v>
      </c>
      <c r="Q983" s="21" t="e">
        <f>DAY(Table014[[#This Row],[NGÀY]])&amp;Table014[[#This Row],[TSG06]]&amp;Table014[[#This Row],[MÃ FAST]]</f>
        <v>#N/A</v>
      </c>
      <c r="R983" s="21" t="e">
        <f>COUNTIF($Q$7:Q983,Q983)&amp;Q983</f>
        <v>#N/A</v>
      </c>
      <c r="S983" s="44">
        <f>IFERROR(VLOOKUP(R983,Table1[[ct2]:[Số lượng]],13,0),0)</f>
        <v>0</v>
      </c>
      <c r="T983" s="45">
        <f>IFERROR(VLOOKUP(R983,Table1[[ct2]:[Giá]],14,0),Table014[[#This Row],[ĐƠN GIÁ]])</f>
        <v>0</v>
      </c>
      <c r="U983" s="45">
        <f t="shared" si="63"/>
        <v>0</v>
      </c>
      <c r="V983" s="32">
        <f t="shared" si="64"/>
        <v>0</v>
      </c>
      <c r="W983" s="45">
        <f>Table014[[#This Row],[THÀNH TIỀN FAST]]-Table014[[#This Row],[THÀNH TIỀN]]</f>
        <v>0</v>
      </c>
      <c r="X983" s="46" t="b">
        <f>Table014[[#This Row],[ĐG FAST]]=Table014[[#This Row],[ĐƠN GIÁ]]</f>
        <v>1</v>
      </c>
      <c r="Y983" s="47" t="b">
        <f>Table014[[#This Row],[THÀNH TIỀN FAST]]=Table014[[#This Row],[THÀNH TIỀN]]</f>
        <v>1</v>
      </c>
      <c r="Z983" s="48"/>
    </row>
    <row r="984" spans="13:26" x14ac:dyDescent="0.2">
      <c r="M984" s="55">
        <f t="shared" si="61"/>
        <v>0</v>
      </c>
      <c r="N984" s="21" t="e">
        <f>VLOOKUP(I984,'MÃ '!$A$2:$E$1048576,4,0)</f>
        <v>#N/A</v>
      </c>
      <c r="O984" s="21" t="e">
        <f>VLOOKUP(I984,'MÃ '!$A$2:$E$1048576,5,0)</f>
        <v>#N/A</v>
      </c>
      <c r="P984" s="21" t="str">
        <f t="shared" si="62"/>
        <v>TSG06</v>
      </c>
      <c r="Q984" s="21" t="e">
        <f>DAY(Table014[[#This Row],[NGÀY]])&amp;Table014[[#This Row],[TSG06]]&amp;Table014[[#This Row],[MÃ FAST]]</f>
        <v>#N/A</v>
      </c>
      <c r="R984" s="21" t="e">
        <f>COUNTIF($Q$7:Q984,Q984)&amp;Q984</f>
        <v>#N/A</v>
      </c>
      <c r="S984" s="44">
        <f>IFERROR(VLOOKUP(R984,Table1[[ct2]:[Số lượng]],13,0),0)</f>
        <v>0</v>
      </c>
      <c r="T984" s="45">
        <f>IFERROR(VLOOKUP(R984,Table1[[ct2]:[Giá]],14,0),Table014[[#This Row],[ĐƠN GIÁ]])</f>
        <v>0</v>
      </c>
      <c r="U984" s="45">
        <f t="shared" si="63"/>
        <v>0</v>
      </c>
      <c r="V984" s="32">
        <f t="shared" si="64"/>
        <v>0</v>
      </c>
      <c r="W984" s="45">
        <f>Table014[[#This Row],[THÀNH TIỀN FAST]]-Table014[[#This Row],[THÀNH TIỀN]]</f>
        <v>0</v>
      </c>
      <c r="X984" s="46" t="b">
        <f>Table014[[#This Row],[ĐG FAST]]=Table014[[#This Row],[ĐƠN GIÁ]]</f>
        <v>1</v>
      </c>
      <c r="Y984" s="47" t="b">
        <f>Table014[[#This Row],[THÀNH TIỀN FAST]]=Table014[[#This Row],[THÀNH TIỀN]]</f>
        <v>1</v>
      </c>
      <c r="Z984" s="48"/>
    </row>
    <row r="985" spans="13:26" x14ac:dyDescent="0.2">
      <c r="M985" s="55">
        <f t="shared" si="61"/>
        <v>0</v>
      </c>
      <c r="N985" s="21" t="e">
        <f>VLOOKUP(I985,'MÃ '!$A$2:$E$1048576,4,0)</f>
        <v>#N/A</v>
      </c>
      <c r="O985" s="21" t="e">
        <f>VLOOKUP(I985,'MÃ '!$A$2:$E$1048576,5,0)</f>
        <v>#N/A</v>
      </c>
      <c r="P985" s="21" t="str">
        <f t="shared" si="62"/>
        <v>TSG06</v>
      </c>
      <c r="Q985" s="21" t="e">
        <f>DAY(Table014[[#This Row],[NGÀY]])&amp;Table014[[#This Row],[TSG06]]&amp;Table014[[#This Row],[MÃ FAST]]</f>
        <v>#N/A</v>
      </c>
      <c r="R985" s="21" t="e">
        <f>COUNTIF($Q$7:Q985,Q985)&amp;Q985</f>
        <v>#N/A</v>
      </c>
      <c r="S985" s="44">
        <f>IFERROR(VLOOKUP(R985,Table1[[ct2]:[Số lượng]],13,0),0)</f>
        <v>0</v>
      </c>
      <c r="T985" s="45">
        <f>IFERROR(VLOOKUP(R985,Table1[[ct2]:[Giá]],14,0),Table014[[#This Row],[ĐƠN GIÁ]])</f>
        <v>0</v>
      </c>
      <c r="U985" s="45">
        <f t="shared" si="63"/>
        <v>0</v>
      </c>
      <c r="V985" s="32">
        <f t="shared" si="64"/>
        <v>0</v>
      </c>
      <c r="W985" s="45">
        <f>Table014[[#This Row],[THÀNH TIỀN FAST]]-Table014[[#This Row],[THÀNH TIỀN]]</f>
        <v>0</v>
      </c>
      <c r="X985" s="46" t="b">
        <f>Table014[[#This Row],[ĐG FAST]]=Table014[[#This Row],[ĐƠN GIÁ]]</f>
        <v>1</v>
      </c>
      <c r="Y985" s="47" t="b">
        <f>Table014[[#This Row],[THÀNH TIỀN FAST]]=Table014[[#This Row],[THÀNH TIỀN]]</f>
        <v>1</v>
      </c>
      <c r="Z985" s="48"/>
    </row>
    <row r="986" spans="13:26" x14ac:dyDescent="0.2">
      <c r="M986" s="55">
        <f t="shared" si="61"/>
        <v>0</v>
      </c>
      <c r="N986" s="21" t="e">
        <f>VLOOKUP(I986,'MÃ '!$A$2:$E$1048576,4,0)</f>
        <v>#N/A</v>
      </c>
      <c r="O986" s="21" t="e">
        <f>VLOOKUP(I986,'MÃ '!$A$2:$E$1048576,5,0)</f>
        <v>#N/A</v>
      </c>
      <c r="P986" s="21" t="str">
        <f t="shared" si="62"/>
        <v>TSG06</v>
      </c>
      <c r="Q986" s="21" t="e">
        <f>DAY(Table014[[#This Row],[NGÀY]])&amp;Table014[[#This Row],[TSG06]]&amp;Table014[[#This Row],[MÃ FAST]]</f>
        <v>#N/A</v>
      </c>
      <c r="R986" s="21" t="e">
        <f>COUNTIF($Q$7:Q986,Q986)&amp;Q986</f>
        <v>#N/A</v>
      </c>
      <c r="S986" s="44">
        <f>IFERROR(VLOOKUP(R986,Table1[[ct2]:[Số lượng]],13,0),0)</f>
        <v>0</v>
      </c>
      <c r="T986" s="45">
        <f>IFERROR(VLOOKUP(R986,Table1[[ct2]:[Giá]],14,0),Table014[[#This Row],[ĐƠN GIÁ]])</f>
        <v>0</v>
      </c>
      <c r="U986" s="45">
        <f t="shared" si="63"/>
        <v>0</v>
      </c>
      <c r="V986" s="32">
        <f t="shared" si="64"/>
        <v>0</v>
      </c>
      <c r="W986" s="45">
        <f>Table014[[#This Row],[THÀNH TIỀN FAST]]-Table014[[#This Row],[THÀNH TIỀN]]</f>
        <v>0</v>
      </c>
      <c r="X986" s="46" t="b">
        <f>Table014[[#This Row],[ĐG FAST]]=Table014[[#This Row],[ĐƠN GIÁ]]</f>
        <v>1</v>
      </c>
      <c r="Y986" s="47" t="b">
        <f>Table014[[#This Row],[THÀNH TIỀN FAST]]=Table014[[#This Row],[THÀNH TIỀN]]</f>
        <v>1</v>
      </c>
      <c r="Z986" s="48"/>
    </row>
    <row r="987" spans="13:26" x14ac:dyDescent="0.2">
      <c r="M987" s="55">
        <f t="shared" si="61"/>
        <v>0</v>
      </c>
      <c r="N987" s="21" t="e">
        <f>VLOOKUP(I987,'MÃ '!$A$2:$E$1048576,4,0)</f>
        <v>#N/A</v>
      </c>
      <c r="O987" s="21" t="e">
        <f>VLOOKUP(I987,'MÃ '!$A$2:$E$1048576,5,0)</f>
        <v>#N/A</v>
      </c>
      <c r="P987" s="21" t="str">
        <f t="shared" si="62"/>
        <v>TSG06</v>
      </c>
      <c r="Q987" s="21" t="e">
        <f>DAY(Table014[[#This Row],[NGÀY]])&amp;Table014[[#This Row],[TSG06]]&amp;Table014[[#This Row],[MÃ FAST]]</f>
        <v>#N/A</v>
      </c>
      <c r="R987" s="21" t="e">
        <f>COUNTIF($Q$7:Q987,Q987)&amp;Q987</f>
        <v>#N/A</v>
      </c>
      <c r="S987" s="44">
        <f>IFERROR(VLOOKUP(R987,Table1[[ct2]:[Số lượng]],13,0),0)</f>
        <v>0</v>
      </c>
      <c r="T987" s="45">
        <f>IFERROR(VLOOKUP(R987,Table1[[ct2]:[Giá]],14,0),Table014[[#This Row],[ĐƠN GIÁ]])</f>
        <v>0</v>
      </c>
      <c r="U987" s="45">
        <f t="shared" si="63"/>
        <v>0</v>
      </c>
      <c r="V987" s="32">
        <f t="shared" si="64"/>
        <v>0</v>
      </c>
      <c r="W987" s="45">
        <f>Table014[[#This Row],[THÀNH TIỀN FAST]]-Table014[[#This Row],[THÀNH TIỀN]]</f>
        <v>0</v>
      </c>
      <c r="X987" s="46" t="b">
        <f>Table014[[#This Row],[ĐG FAST]]=Table014[[#This Row],[ĐƠN GIÁ]]</f>
        <v>1</v>
      </c>
      <c r="Y987" s="47" t="b">
        <f>Table014[[#This Row],[THÀNH TIỀN FAST]]=Table014[[#This Row],[THÀNH TIỀN]]</f>
        <v>1</v>
      </c>
      <c r="Z987" s="48"/>
    </row>
    <row r="988" spans="13:26" x14ac:dyDescent="0.2">
      <c r="M988" s="55">
        <f t="shared" si="61"/>
        <v>0</v>
      </c>
      <c r="N988" s="21" t="e">
        <f>VLOOKUP(I988,'MÃ '!$A$2:$E$1048576,4,0)</f>
        <v>#N/A</v>
      </c>
      <c r="O988" s="21" t="e">
        <f>VLOOKUP(I988,'MÃ '!$A$2:$E$1048576,5,0)</f>
        <v>#N/A</v>
      </c>
      <c r="P988" s="21" t="str">
        <f t="shared" si="62"/>
        <v>TSG06</v>
      </c>
      <c r="Q988" s="21" t="e">
        <f>DAY(Table014[[#This Row],[NGÀY]])&amp;Table014[[#This Row],[TSG06]]&amp;Table014[[#This Row],[MÃ FAST]]</f>
        <v>#N/A</v>
      </c>
      <c r="R988" s="21" t="e">
        <f>COUNTIF($Q$7:Q988,Q988)&amp;Q988</f>
        <v>#N/A</v>
      </c>
      <c r="S988" s="44">
        <f>IFERROR(VLOOKUP(R988,Table1[[ct2]:[Số lượng]],13,0),0)</f>
        <v>0</v>
      </c>
      <c r="T988" s="45">
        <f>IFERROR(VLOOKUP(R988,Table1[[ct2]:[Giá]],14,0),Table014[[#This Row],[ĐƠN GIÁ]])</f>
        <v>0</v>
      </c>
      <c r="U988" s="45">
        <f t="shared" si="63"/>
        <v>0</v>
      </c>
      <c r="V988" s="32">
        <f t="shared" si="64"/>
        <v>0</v>
      </c>
      <c r="W988" s="45">
        <f>Table014[[#This Row],[THÀNH TIỀN FAST]]-Table014[[#This Row],[THÀNH TIỀN]]</f>
        <v>0</v>
      </c>
      <c r="X988" s="46" t="b">
        <f>Table014[[#This Row],[ĐG FAST]]=Table014[[#This Row],[ĐƠN GIÁ]]</f>
        <v>1</v>
      </c>
      <c r="Y988" s="47" t="b">
        <f>Table014[[#This Row],[THÀNH TIỀN FAST]]=Table014[[#This Row],[THÀNH TIỀN]]</f>
        <v>1</v>
      </c>
      <c r="Z988" s="48"/>
    </row>
    <row r="989" spans="13:26" x14ac:dyDescent="0.2">
      <c r="M989" s="55">
        <f t="shared" si="61"/>
        <v>0</v>
      </c>
      <c r="N989" s="21" t="e">
        <f>VLOOKUP(I989,'MÃ '!$A$2:$E$1048576,4,0)</f>
        <v>#N/A</v>
      </c>
      <c r="O989" s="21" t="e">
        <f>VLOOKUP(I989,'MÃ '!$A$2:$E$1048576,5,0)</f>
        <v>#N/A</v>
      </c>
      <c r="P989" s="21" t="str">
        <f t="shared" si="62"/>
        <v>TSG06</v>
      </c>
      <c r="Q989" s="21" t="e">
        <f>DAY(Table014[[#This Row],[NGÀY]])&amp;Table014[[#This Row],[TSG06]]&amp;Table014[[#This Row],[MÃ FAST]]</f>
        <v>#N/A</v>
      </c>
      <c r="R989" s="21" t="e">
        <f>COUNTIF($Q$7:Q989,Q989)&amp;Q989</f>
        <v>#N/A</v>
      </c>
      <c r="S989" s="44">
        <f>IFERROR(VLOOKUP(R989,Table1[[ct2]:[Số lượng]],13,0),0)</f>
        <v>0</v>
      </c>
      <c r="T989" s="45">
        <f>IFERROR(VLOOKUP(R989,Table1[[ct2]:[Giá]],14,0),Table014[[#This Row],[ĐƠN GIÁ]])</f>
        <v>0</v>
      </c>
      <c r="U989" s="45">
        <f t="shared" si="63"/>
        <v>0</v>
      </c>
      <c r="V989" s="32">
        <f t="shared" si="64"/>
        <v>0</v>
      </c>
      <c r="W989" s="45">
        <f>Table014[[#This Row],[THÀNH TIỀN FAST]]-Table014[[#This Row],[THÀNH TIỀN]]</f>
        <v>0</v>
      </c>
      <c r="X989" s="46" t="b">
        <f>Table014[[#This Row],[ĐG FAST]]=Table014[[#This Row],[ĐƠN GIÁ]]</f>
        <v>1</v>
      </c>
      <c r="Y989" s="47" t="b">
        <f>Table014[[#This Row],[THÀNH TIỀN FAST]]=Table014[[#This Row],[THÀNH TIỀN]]</f>
        <v>1</v>
      </c>
      <c r="Z989" s="48"/>
    </row>
    <row r="990" spans="13:26" x14ac:dyDescent="0.2">
      <c r="M990" s="55">
        <f t="shared" si="61"/>
        <v>0</v>
      </c>
      <c r="N990" s="21" t="e">
        <f>VLOOKUP(I990,'MÃ '!$A$2:$E$1048576,4,0)</f>
        <v>#N/A</v>
      </c>
      <c r="O990" s="21" t="e">
        <f>VLOOKUP(I990,'MÃ '!$A$2:$E$1048576,5,0)</f>
        <v>#N/A</v>
      </c>
      <c r="P990" s="21" t="str">
        <f t="shared" si="62"/>
        <v>TSG06</v>
      </c>
      <c r="Q990" s="21" t="e">
        <f>DAY(Table014[[#This Row],[NGÀY]])&amp;Table014[[#This Row],[TSG06]]&amp;Table014[[#This Row],[MÃ FAST]]</f>
        <v>#N/A</v>
      </c>
      <c r="R990" s="21" t="e">
        <f>COUNTIF($Q$7:Q990,Q990)&amp;Q990</f>
        <v>#N/A</v>
      </c>
      <c r="S990" s="44">
        <f>IFERROR(VLOOKUP(R990,Table1[[ct2]:[Số lượng]],13,0),0)</f>
        <v>0</v>
      </c>
      <c r="T990" s="45">
        <f>IFERROR(VLOOKUP(R990,Table1[[ct2]:[Giá]],14,0),Table014[[#This Row],[ĐƠN GIÁ]])</f>
        <v>0</v>
      </c>
      <c r="U990" s="45">
        <f t="shared" si="63"/>
        <v>0</v>
      </c>
      <c r="V990" s="32">
        <f t="shared" si="64"/>
        <v>0</v>
      </c>
      <c r="W990" s="45">
        <f>Table014[[#This Row],[THÀNH TIỀN FAST]]-Table014[[#This Row],[THÀNH TIỀN]]</f>
        <v>0</v>
      </c>
      <c r="X990" s="46" t="b">
        <f>Table014[[#This Row],[ĐG FAST]]=Table014[[#This Row],[ĐƠN GIÁ]]</f>
        <v>1</v>
      </c>
      <c r="Y990" s="47" t="b">
        <f>Table014[[#This Row],[THÀNH TIỀN FAST]]=Table014[[#This Row],[THÀNH TIỀN]]</f>
        <v>1</v>
      </c>
      <c r="Z990" s="48"/>
    </row>
    <row r="991" spans="13:26" x14ac:dyDescent="0.2">
      <c r="M991" s="55">
        <f t="shared" si="61"/>
        <v>0</v>
      </c>
      <c r="N991" s="21" t="e">
        <f>VLOOKUP(I991,'MÃ '!$A$2:$E$1048576,4,0)</f>
        <v>#N/A</v>
      </c>
      <c r="O991" s="21" t="e">
        <f>VLOOKUP(I991,'MÃ '!$A$2:$E$1048576,5,0)</f>
        <v>#N/A</v>
      </c>
      <c r="P991" s="21" t="str">
        <f t="shared" si="62"/>
        <v>TSG06</v>
      </c>
      <c r="Q991" s="21" t="e">
        <f>DAY(Table014[[#This Row],[NGÀY]])&amp;Table014[[#This Row],[TSG06]]&amp;Table014[[#This Row],[MÃ FAST]]</f>
        <v>#N/A</v>
      </c>
      <c r="R991" s="21" t="e">
        <f>COUNTIF($Q$7:Q991,Q991)&amp;Q991</f>
        <v>#N/A</v>
      </c>
      <c r="S991" s="44">
        <f>IFERROR(VLOOKUP(R991,Table1[[ct2]:[Số lượng]],13,0),0)</f>
        <v>0</v>
      </c>
      <c r="T991" s="45">
        <f>IFERROR(VLOOKUP(R991,Table1[[ct2]:[Giá]],14,0),Table014[[#This Row],[ĐƠN GIÁ]])</f>
        <v>0</v>
      </c>
      <c r="U991" s="45">
        <f t="shared" si="63"/>
        <v>0</v>
      </c>
      <c r="V991" s="32">
        <f t="shared" si="64"/>
        <v>0</v>
      </c>
      <c r="W991" s="45">
        <f>Table014[[#This Row],[THÀNH TIỀN FAST]]-Table014[[#This Row],[THÀNH TIỀN]]</f>
        <v>0</v>
      </c>
      <c r="X991" s="46" t="b">
        <f>Table014[[#This Row],[ĐG FAST]]=Table014[[#This Row],[ĐƠN GIÁ]]</f>
        <v>1</v>
      </c>
      <c r="Y991" s="47" t="b">
        <f>Table014[[#This Row],[THÀNH TIỀN FAST]]=Table014[[#This Row],[THÀNH TIỀN]]</f>
        <v>1</v>
      </c>
      <c r="Z991" s="48"/>
    </row>
    <row r="992" spans="13:26" x14ac:dyDescent="0.2">
      <c r="M992" s="55">
        <f t="shared" si="61"/>
        <v>0</v>
      </c>
      <c r="N992" s="21" t="e">
        <f>VLOOKUP(I992,'MÃ '!$A$2:$E$1048576,4,0)</f>
        <v>#N/A</v>
      </c>
      <c r="O992" s="21" t="e">
        <f>VLOOKUP(I992,'MÃ '!$A$2:$E$1048576,5,0)</f>
        <v>#N/A</v>
      </c>
      <c r="P992" s="21" t="str">
        <f t="shared" si="62"/>
        <v>TSG06</v>
      </c>
      <c r="Q992" s="21" t="e">
        <f>DAY(Table014[[#This Row],[NGÀY]])&amp;Table014[[#This Row],[TSG06]]&amp;Table014[[#This Row],[MÃ FAST]]</f>
        <v>#N/A</v>
      </c>
      <c r="R992" s="21" t="e">
        <f>COUNTIF($Q$7:Q992,Q992)&amp;Q992</f>
        <v>#N/A</v>
      </c>
      <c r="S992" s="44">
        <f>IFERROR(VLOOKUP(R992,Table1[[ct2]:[Số lượng]],13,0),0)</f>
        <v>0</v>
      </c>
      <c r="T992" s="45">
        <f>IFERROR(VLOOKUP(R992,Table1[[ct2]:[Giá]],14,0),Table014[[#This Row],[ĐƠN GIÁ]])</f>
        <v>0</v>
      </c>
      <c r="U992" s="45">
        <f t="shared" si="63"/>
        <v>0</v>
      </c>
      <c r="V992" s="32">
        <f t="shared" si="64"/>
        <v>0</v>
      </c>
      <c r="W992" s="45">
        <f>Table014[[#This Row],[THÀNH TIỀN FAST]]-Table014[[#This Row],[THÀNH TIỀN]]</f>
        <v>0</v>
      </c>
      <c r="X992" s="46" t="b">
        <f>Table014[[#This Row],[ĐG FAST]]=Table014[[#This Row],[ĐƠN GIÁ]]</f>
        <v>1</v>
      </c>
      <c r="Y992" s="47" t="b">
        <f>Table014[[#This Row],[THÀNH TIỀN FAST]]=Table014[[#This Row],[THÀNH TIỀN]]</f>
        <v>1</v>
      </c>
      <c r="Z992" s="48"/>
    </row>
    <row r="993" spans="13:26" x14ac:dyDescent="0.2">
      <c r="M993" s="55">
        <f t="shared" si="61"/>
        <v>0</v>
      </c>
      <c r="N993" s="21" t="e">
        <f>VLOOKUP(I993,'MÃ '!$A$2:$E$1048576,4,0)</f>
        <v>#N/A</v>
      </c>
      <c r="O993" s="21" t="e">
        <f>VLOOKUP(I993,'MÃ '!$A$2:$E$1048576,5,0)</f>
        <v>#N/A</v>
      </c>
      <c r="P993" s="21" t="str">
        <f t="shared" si="62"/>
        <v>TSG06</v>
      </c>
      <c r="Q993" s="21" t="e">
        <f>DAY(Table014[[#This Row],[NGÀY]])&amp;Table014[[#This Row],[TSG06]]&amp;Table014[[#This Row],[MÃ FAST]]</f>
        <v>#N/A</v>
      </c>
      <c r="R993" s="21" t="e">
        <f>COUNTIF($Q$7:Q993,Q993)&amp;Q993</f>
        <v>#N/A</v>
      </c>
      <c r="S993" s="44">
        <f>IFERROR(VLOOKUP(R993,Table1[[ct2]:[Số lượng]],13,0),0)</f>
        <v>0</v>
      </c>
      <c r="T993" s="45">
        <f>IFERROR(VLOOKUP(R993,Table1[[ct2]:[Giá]],14,0),Table014[[#This Row],[ĐƠN GIÁ]])</f>
        <v>0</v>
      </c>
      <c r="U993" s="45">
        <f t="shared" si="63"/>
        <v>0</v>
      </c>
      <c r="V993" s="32">
        <f t="shared" si="64"/>
        <v>0</v>
      </c>
      <c r="W993" s="45">
        <f>Table014[[#This Row],[THÀNH TIỀN FAST]]-Table014[[#This Row],[THÀNH TIỀN]]</f>
        <v>0</v>
      </c>
      <c r="X993" s="46" t="b">
        <f>Table014[[#This Row],[ĐG FAST]]=Table014[[#This Row],[ĐƠN GIÁ]]</f>
        <v>1</v>
      </c>
      <c r="Y993" s="47" t="b">
        <f>Table014[[#This Row],[THÀNH TIỀN FAST]]=Table014[[#This Row],[THÀNH TIỀN]]</f>
        <v>1</v>
      </c>
      <c r="Z993" s="48"/>
    </row>
    <row r="994" spans="13:26" x14ac:dyDescent="0.2">
      <c r="M994" s="55">
        <f t="shared" si="61"/>
        <v>0</v>
      </c>
      <c r="N994" s="21" t="e">
        <f>VLOOKUP(I994,'MÃ '!$A$2:$E$1048576,4,0)</f>
        <v>#N/A</v>
      </c>
      <c r="O994" s="21" t="e">
        <f>VLOOKUP(I994,'MÃ '!$A$2:$E$1048576,5,0)</f>
        <v>#N/A</v>
      </c>
      <c r="P994" s="21" t="str">
        <f t="shared" si="62"/>
        <v>TSG06</v>
      </c>
      <c r="Q994" s="21" t="e">
        <f>DAY(Table014[[#This Row],[NGÀY]])&amp;Table014[[#This Row],[TSG06]]&amp;Table014[[#This Row],[MÃ FAST]]</f>
        <v>#N/A</v>
      </c>
      <c r="R994" s="21" t="e">
        <f>COUNTIF($Q$7:Q994,Q994)&amp;Q994</f>
        <v>#N/A</v>
      </c>
      <c r="S994" s="44">
        <f>IFERROR(VLOOKUP(R994,Table1[[ct2]:[Số lượng]],13,0),0)</f>
        <v>0</v>
      </c>
      <c r="T994" s="45">
        <f>IFERROR(VLOOKUP(R994,Table1[[ct2]:[Giá]],14,0),Table014[[#This Row],[ĐƠN GIÁ]])</f>
        <v>0</v>
      </c>
      <c r="U994" s="45">
        <f t="shared" si="63"/>
        <v>0</v>
      </c>
      <c r="V994" s="32">
        <f t="shared" si="64"/>
        <v>0</v>
      </c>
      <c r="W994" s="45">
        <f>Table014[[#This Row],[THÀNH TIỀN FAST]]-Table014[[#This Row],[THÀNH TIỀN]]</f>
        <v>0</v>
      </c>
      <c r="X994" s="46" t="b">
        <f>Table014[[#This Row],[ĐG FAST]]=Table014[[#This Row],[ĐƠN GIÁ]]</f>
        <v>1</v>
      </c>
      <c r="Y994" s="47" t="b">
        <f>Table014[[#This Row],[THÀNH TIỀN FAST]]=Table014[[#This Row],[THÀNH TIỀN]]</f>
        <v>1</v>
      </c>
      <c r="Z994" s="48"/>
    </row>
    <row r="995" spans="13:26" x14ac:dyDescent="0.2">
      <c r="M995" s="55">
        <f t="shared" si="61"/>
        <v>0</v>
      </c>
      <c r="N995" s="21" t="e">
        <f>VLOOKUP(I995,'MÃ '!$A$2:$E$1048576,4,0)</f>
        <v>#N/A</v>
      </c>
      <c r="O995" s="21" t="e">
        <f>VLOOKUP(I995,'MÃ '!$A$2:$E$1048576,5,0)</f>
        <v>#N/A</v>
      </c>
      <c r="P995" s="21" t="str">
        <f t="shared" si="62"/>
        <v>TSG06</v>
      </c>
      <c r="Q995" s="21" t="e">
        <f>DAY(Table014[[#This Row],[NGÀY]])&amp;Table014[[#This Row],[TSG06]]&amp;Table014[[#This Row],[MÃ FAST]]</f>
        <v>#N/A</v>
      </c>
      <c r="R995" s="21" t="e">
        <f>COUNTIF($Q$7:Q995,Q995)&amp;Q995</f>
        <v>#N/A</v>
      </c>
      <c r="S995" s="44">
        <f>IFERROR(VLOOKUP(R995,Table1[[ct2]:[Số lượng]],13,0),0)</f>
        <v>0</v>
      </c>
      <c r="T995" s="45">
        <f>IFERROR(VLOOKUP(R995,Table1[[ct2]:[Giá]],14,0),Table014[[#This Row],[ĐƠN GIÁ]])</f>
        <v>0</v>
      </c>
      <c r="U995" s="45">
        <f t="shared" si="63"/>
        <v>0</v>
      </c>
      <c r="V995" s="32">
        <f t="shared" si="64"/>
        <v>0</v>
      </c>
      <c r="W995" s="45">
        <f>Table014[[#This Row],[THÀNH TIỀN FAST]]-Table014[[#This Row],[THÀNH TIỀN]]</f>
        <v>0</v>
      </c>
      <c r="X995" s="46" t="b">
        <f>Table014[[#This Row],[ĐG FAST]]=Table014[[#This Row],[ĐƠN GIÁ]]</f>
        <v>1</v>
      </c>
      <c r="Y995" s="47" t="b">
        <f>Table014[[#This Row],[THÀNH TIỀN FAST]]=Table014[[#This Row],[THÀNH TIỀN]]</f>
        <v>1</v>
      </c>
      <c r="Z995" s="48"/>
    </row>
    <row r="996" spans="13:26" x14ac:dyDescent="0.2">
      <c r="M996" s="55">
        <f t="shared" si="61"/>
        <v>0</v>
      </c>
      <c r="N996" s="21" t="e">
        <f>VLOOKUP(I996,'MÃ '!$A$2:$E$1048576,4,0)</f>
        <v>#N/A</v>
      </c>
      <c r="O996" s="21" t="e">
        <f>VLOOKUP(I996,'MÃ '!$A$2:$E$1048576,5,0)</f>
        <v>#N/A</v>
      </c>
      <c r="P996" s="21" t="str">
        <f t="shared" si="62"/>
        <v>TSG06</v>
      </c>
      <c r="Q996" s="21" t="e">
        <f>DAY(Table014[[#This Row],[NGÀY]])&amp;Table014[[#This Row],[TSG06]]&amp;Table014[[#This Row],[MÃ FAST]]</f>
        <v>#N/A</v>
      </c>
      <c r="R996" s="21" t="e">
        <f>COUNTIF($Q$7:Q996,Q996)&amp;Q996</f>
        <v>#N/A</v>
      </c>
      <c r="S996" s="44">
        <f>IFERROR(VLOOKUP(R996,Table1[[ct2]:[Số lượng]],13,0),0)</f>
        <v>0</v>
      </c>
      <c r="T996" s="45">
        <f>IFERROR(VLOOKUP(R996,Table1[[ct2]:[Giá]],14,0),Table014[[#This Row],[ĐƠN GIÁ]])</f>
        <v>0</v>
      </c>
      <c r="U996" s="45">
        <f t="shared" si="63"/>
        <v>0</v>
      </c>
      <c r="V996" s="32">
        <f t="shared" si="64"/>
        <v>0</v>
      </c>
      <c r="W996" s="45">
        <f>Table014[[#This Row],[THÀNH TIỀN FAST]]-Table014[[#This Row],[THÀNH TIỀN]]</f>
        <v>0</v>
      </c>
      <c r="X996" s="46" t="b">
        <f>Table014[[#This Row],[ĐG FAST]]=Table014[[#This Row],[ĐƠN GIÁ]]</f>
        <v>1</v>
      </c>
      <c r="Y996" s="47" t="b">
        <f>Table014[[#This Row],[THÀNH TIỀN FAST]]=Table014[[#This Row],[THÀNH TIỀN]]</f>
        <v>1</v>
      </c>
      <c r="Z996" s="48"/>
    </row>
    <row r="997" spans="13:26" x14ac:dyDescent="0.2">
      <c r="M997" s="55">
        <f t="shared" si="61"/>
        <v>0</v>
      </c>
      <c r="N997" s="21" t="e">
        <f>VLOOKUP(I997,'MÃ '!$A$2:$E$1048576,4,0)</f>
        <v>#N/A</v>
      </c>
      <c r="O997" s="21" t="e">
        <f>VLOOKUP(I997,'MÃ '!$A$2:$E$1048576,5,0)</f>
        <v>#N/A</v>
      </c>
      <c r="P997" s="21" t="str">
        <f t="shared" si="62"/>
        <v>TSG06</v>
      </c>
      <c r="Q997" s="21" t="e">
        <f>DAY(Table014[[#This Row],[NGÀY]])&amp;Table014[[#This Row],[TSG06]]&amp;Table014[[#This Row],[MÃ FAST]]</f>
        <v>#N/A</v>
      </c>
      <c r="R997" s="21" t="e">
        <f>COUNTIF($Q$7:Q997,Q997)&amp;Q997</f>
        <v>#N/A</v>
      </c>
      <c r="S997" s="44">
        <f>IFERROR(VLOOKUP(R997,Table1[[ct2]:[Số lượng]],13,0),0)</f>
        <v>0</v>
      </c>
      <c r="T997" s="45">
        <f>IFERROR(VLOOKUP(R997,Table1[[ct2]:[Giá]],14,0),Table014[[#This Row],[ĐƠN GIÁ]])</f>
        <v>0</v>
      </c>
      <c r="U997" s="45">
        <f t="shared" si="63"/>
        <v>0</v>
      </c>
      <c r="V997" s="32">
        <f t="shared" si="64"/>
        <v>0</v>
      </c>
      <c r="W997" s="45">
        <f>Table014[[#This Row],[THÀNH TIỀN FAST]]-Table014[[#This Row],[THÀNH TIỀN]]</f>
        <v>0</v>
      </c>
      <c r="X997" s="46" t="b">
        <f>Table014[[#This Row],[ĐG FAST]]=Table014[[#This Row],[ĐƠN GIÁ]]</f>
        <v>1</v>
      </c>
      <c r="Y997" s="47" t="b">
        <f>Table014[[#This Row],[THÀNH TIỀN FAST]]=Table014[[#This Row],[THÀNH TIỀN]]</f>
        <v>1</v>
      </c>
      <c r="Z997" s="48"/>
    </row>
    <row r="998" spans="13:26" x14ac:dyDescent="0.2">
      <c r="M998" s="55">
        <f t="shared" si="61"/>
        <v>0</v>
      </c>
      <c r="N998" s="21" t="e">
        <f>VLOOKUP(I998,'MÃ '!$A$2:$E$1048576,4,0)</f>
        <v>#N/A</v>
      </c>
      <c r="O998" s="21" t="e">
        <f>VLOOKUP(I998,'MÃ '!$A$2:$E$1048576,5,0)</f>
        <v>#N/A</v>
      </c>
      <c r="P998" s="21" t="str">
        <f t="shared" si="62"/>
        <v>TSG06</v>
      </c>
      <c r="Q998" s="21" t="e">
        <f>DAY(Table014[[#This Row],[NGÀY]])&amp;Table014[[#This Row],[TSG06]]&amp;Table014[[#This Row],[MÃ FAST]]</f>
        <v>#N/A</v>
      </c>
      <c r="R998" s="21" t="e">
        <f>COUNTIF($Q$7:Q998,Q998)&amp;Q998</f>
        <v>#N/A</v>
      </c>
      <c r="S998" s="44">
        <f>IFERROR(VLOOKUP(R998,Table1[[ct2]:[Số lượng]],13,0),0)</f>
        <v>0</v>
      </c>
      <c r="T998" s="45">
        <f>IFERROR(VLOOKUP(R998,Table1[[ct2]:[Giá]],14,0),Table014[[#This Row],[ĐƠN GIÁ]])</f>
        <v>0</v>
      </c>
      <c r="U998" s="45">
        <f t="shared" si="63"/>
        <v>0</v>
      </c>
      <c r="V998" s="32">
        <f t="shared" si="64"/>
        <v>0</v>
      </c>
      <c r="W998" s="45">
        <f>Table014[[#This Row],[THÀNH TIỀN FAST]]-Table014[[#This Row],[THÀNH TIỀN]]</f>
        <v>0</v>
      </c>
      <c r="X998" s="46" t="b">
        <f>Table014[[#This Row],[ĐG FAST]]=Table014[[#This Row],[ĐƠN GIÁ]]</f>
        <v>1</v>
      </c>
      <c r="Y998" s="47" t="b">
        <f>Table014[[#This Row],[THÀNH TIỀN FAST]]=Table014[[#This Row],[THÀNH TIỀN]]</f>
        <v>1</v>
      </c>
      <c r="Z998" s="48"/>
    </row>
    <row r="999" spans="13:26" x14ac:dyDescent="0.2">
      <c r="M999" s="55">
        <f t="shared" si="61"/>
        <v>0</v>
      </c>
      <c r="N999" s="21" t="e">
        <f>VLOOKUP(I999,'MÃ '!$A$2:$E$1048576,4,0)</f>
        <v>#N/A</v>
      </c>
      <c r="O999" s="21" t="e">
        <f>VLOOKUP(I999,'MÃ '!$A$2:$E$1048576,5,0)</f>
        <v>#N/A</v>
      </c>
      <c r="P999" s="21" t="str">
        <f t="shared" si="62"/>
        <v>TSG06</v>
      </c>
      <c r="Q999" s="21" t="e">
        <f>DAY(Table014[[#This Row],[NGÀY]])&amp;Table014[[#This Row],[TSG06]]&amp;Table014[[#This Row],[MÃ FAST]]</f>
        <v>#N/A</v>
      </c>
      <c r="R999" s="21" t="e">
        <f>COUNTIF($Q$7:Q999,Q999)&amp;Q999</f>
        <v>#N/A</v>
      </c>
      <c r="S999" s="44">
        <f>IFERROR(VLOOKUP(R999,Table1[[ct2]:[Số lượng]],13,0),0)</f>
        <v>0</v>
      </c>
      <c r="T999" s="45">
        <f>IFERROR(VLOOKUP(R999,Table1[[ct2]:[Giá]],14,0),Table014[[#This Row],[ĐƠN GIÁ]])</f>
        <v>0</v>
      </c>
      <c r="U999" s="45">
        <f t="shared" si="63"/>
        <v>0</v>
      </c>
      <c r="V999" s="32">
        <f t="shared" si="64"/>
        <v>0</v>
      </c>
      <c r="W999" s="45">
        <f>Table014[[#This Row],[THÀNH TIỀN FAST]]-Table014[[#This Row],[THÀNH TIỀN]]</f>
        <v>0</v>
      </c>
      <c r="X999" s="46" t="b">
        <f>Table014[[#This Row],[ĐG FAST]]=Table014[[#This Row],[ĐƠN GIÁ]]</f>
        <v>1</v>
      </c>
      <c r="Y999" s="47" t="b">
        <f>Table014[[#This Row],[THÀNH TIỀN FAST]]=Table014[[#This Row],[THÀNH TIỀN]]</f>
        <v>1</v>
      </c>
      <c r="Z999" s="48"/>
    </row>
    <row r="1000" spans="13:26" x14ac:dyDescent="0.2">
      <c r="M1000" s="55">
        <f t="shared" si="61"/>
        <v>0</v>
      </c>
      <c r="N1000" s="21" t="e">
        <f>VLOOKUP(I1000,'MÃ '!$A$2:$E$1048576,4,0)</f>
        <v>#N/A</v>
      </c>
      <c r="O1000" s="21" t="e">
        <f>VLOOKUP(I1000,'MÃ '!$A$2:$E$1048576,5,0)</f>
        <v>#N/A</v>
      </c>
      <c r="P1000" s="21" t="str">
        <f t="shared" si="62"/>
        <v>TSG06</v>
      </c>
      <c r="Q1000" s="21" t="e">
        <f>DAY(Table014[[#This Row],[NGÀY]])&amp;Table014[[#This Row],[TSG06]]&amp;Table014[[#This Row],[MÃ FAST]]</f>
        <v>#N/A</v>
      </c>
      <c r="R1000" s="21" t="e">
        <f>COUNTIF($Q$7:Q1000,Q1000)&amp;Q1000</f>
        <v>#N/A</v>
      </c>
      <c r="S1000" s="44">
        <f>IFERROR(VLOOKUP(R1000,Table1[[ct2]:[Số lượng]],13,0),0)</f>
        <v>0</v>
      </c>
      <c r="T1000" s="45">
        <f>IFERROR(VLOOKUP(R1000,Table1[[ct2]:[Giá]],14,0),Table014[[#This Row],[ĐƠN GIÁ]])</f>
        <v>0</v>
      </c>
      <c r="U1000" s="45">
        <f t="shared" si="63"/>
        <v>0</v>
      </c>
      <c r="V1000" s="32">
        <f t="shared" si="64"/>
        <v>0</v>
      </c>
      <c r="W1000" s="45">
        <f>Table014[[#This Row],[THÀNH TIỀN FAST]]-Table014[[#This Row],[THÀNH TIỀN]]</f>
        <v>0</v>
      </c>
      <c r="X1000" s="46" t="b">
        <f>Table014[[#This Row],[ĐG FAST]]=Table014[[#This Row],[ĐƠN GIÁ]]</f>
        <v>1</v>
      </c>
      <c r="Y1000" s="47" t="b">
        <f>Table014[[#This Row],[THÀNH TIỀN FAST]]=Table014[[#This Row],[THÀNH TIỀN]]</f>
        <v>1</v>
      </c>
      <c r="Z1000" s="48"/>
    </row>
  </sheetData>
  <mergeCells count="1">
    <mergeCell ref="A1:M3"/>
  </mergeCells>
  <conditionalFormatting sqref="V7:V1000">
    <cfRule type="cellIs" dxfId="98" priority="1" operator="lessThan">
      <formula>0</formula>
    </cfRule>
    <cfRule type="cellIs" dxfId="97" priority="2" operator="greaterThan">
      <formula>0</formula>
    </cfRule>
  </conditionalFormatting>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Z1000"/>
  <sheetViews>
    <sheetView topLeftCell="B1" zoomScaleNormal="100" workbookViewId="0">
      <pane ySplit="6" topLeftCell="A7" activePane="bottomLeft" state="frozen"/>
      <selection activeCell="AA17" sqref="AA17"/>
      <selection pane="bottomLeft" activeCell="L17" sqref="L17"/>
    </sheetView>
  </sheetViews>
  <sheetFormatPr defaultColWidth="26" defaultRowHeight="14.25" x14ac:dyDescent="0.2"/>
  <cols>
    <col min="1" max="1" width="19.140625" style="31" hidden="1" customWidth="1"/>
    <col min="2" max="2" width="11.28515625" style="34" bestFit="1" customWidth="1"/>
    <col min="3" max="3" width="11.5703125" style="31" hidden="1" customWidth="1"/>
    <col min="4" max="4" width="14.28515625" style="31" bestFit="1" customWidth="1"/>
    <col min="5" max="5" width="12" style="31" hidden="1" customWidth="1"/>
    <col min="6" max="6" width="13.140625" style="31" hidden="1" customWidth="1"/>
    <col min="7" max="7" width="13" style="31" hidden="1" customWidth="1"/>
    <col min="8" max="8" width="14.28515625" style="31" hidden="1" customWidth="1"/>
    <col min="9" max="9" width="25.5703125" style="31" bestFit="1" customWidth="1"/>
    <col min="10" max="10" width="9.28515625" style="31" bestFit="1" customWidth="1"/>
    <col min="11" max="11" width="13.42578125" style="35" bestFit="1" customWidth="1"/>
    <col min="12" max="12" width="13.5703125" style="31" bestFit="1" customWidth="1"/>
    <col min="13" max="13" width="16.5703125" style="31" bestFit="1" customWidth="1"/>
    <col min="14" max="14" width="13.85546875" style="31" bestFit="1" customWidth="1"/>
    <col min="15" max="15" width="23.85546875" style="31" bestFit="1" customWidth="1"/>
    <col min="16" max="16" width="11.42578125" style="31" bestFit="1" customWidth="1"/>
    <col min="17" max="17" width="21" style="31" hidden="1" customWidth="1"/>
    <col min="18" max="18" width="22.28515625" style="31" hidden="1" customWidth="1"/>
    <col min="19" max="19" width="16.42578125" style="35" bestFit="1" customWidth="1"/>
    <col min="20" max="20" width="13.5703125" style="46" bestFit="1" customWidth="1"/>
    <col min="21" max="21" width="21.85546875" style="46" bestFit="1" customWidth="1"/>
    <col min="22" max="22" width="11.5703125" style="32" bestFit="1" customWidth="1"/>
    <col min="23" max="23" width="16.7109375" style="46" bestFit="1" customWidth="1"/>
    <col min="24" max="24" width="19.5703125" style="46" bestFit="1" customWidth="1"/>
    <col min="25" max="25" width="9.140625" style="46" bestFit="1" customWidth="1"/>
    <col min="26" max="26" width="12.85546875" style="31" bestFit="1" customWidth="1"/>
    <col min="27" max="16384" width="26" style="31"/>
  </cols>
  <sheetData>
    <row r="1" spans="1:26" ht="20.25" x14ac:dyDescent="0.2">
      <c r="A1" s="64" t="s">
        <v>516</v>
      </c>
      <c r="B1" s="64"/>
      <c r="C1" s="64"/>
      <c r="D1" s="64"/>
      <c r="E1" s="64"/>
      <c r="F1" s="64"/>
      <c r="G1" s="64"/>
      <c r="H1" s="64"/>
      <c r="I1" s="64"/>
      <c r="J1" s="64"/>
      <c r="K1" s="64"/>
      <c r="L1" s="64"/>
      <c r="M1" s="64"/>
      <c r="N1" s="30"/>
      <c r="O1" s="30"/>
      <c r="P1" s="30"/>
      <c r="Q1" s="30"/>
      <c r="R1" s="30"/>
      <c r="S1" s="31"/>
      <c r="T1" s="31"/>
      <c r="U1" s="31"/>
      <c r="W1" s="31"/>
      <c r="X1" s="31"/>
      <c r="Y1" s="31"/>
    </row>
    <row r="2" spans="1:26" ht="20.25" x14ac:dyDescent="0.2">
      <c r="A2" s="64"/>
      <c r="B2" s="64"/>
      <c r="C2" s="64"/>
      <c r="D2" s="64"/>
      <c r="E2" s="64"/>
      <c r="F2" s="64"/>
      <c r="G2" s="64"/>
      <c r="H2" s="64"/>
      <c r="I2" s="64"/>
      <c r="J2" s="64"/>
      <c r="K2" s="64"/>
      <c r="L2" s="64"/>
      <c r="M2" s="64"/>
      <c r="N2" s="30"/>
      <c r="O2" s="30"/>
      <c r="P2" s="30"/>
      <c r="Q2" s="30"/>
      <c r="R2" s="30"/>
      <c r="S2" s="31"/>
      <c r="T2" s="31"/>
      <c r="U2" s="31"/>
      <c r="W2" s="31"/>
      <c r="X2" s="80">
        <f>W5/M5</f>
        <v>-9.4206188107025818E-3</v>
      </c>
      <c r="Y2" s="33"/>
    </row>
    <row r="3" spans="1:26" ht="35.25" customHeight="1" x14ac:dyDescent="0.2">
      <c r="A3" s="64"/>
      <c r="B3" s="64"/>
      <c r="C3" s="64"/>
      <c r="D3" s="64"/>
      <c r="E3" s="64"/>
      <c r="F3" s="64"/>
      <c r="G3" s="64"/>
      <c r="H3" s="64"/>
      <c r="I3" s="64"/>
      <c r="J3" s="64"/>
      <c r="K3" s="64"/>
      <c r="L3" s="64"/>
      <c r="M3" s="64"/>
      <c r="N3" s="30"/>
      <c r="O3" s="30"/>
      <c r="P3" s="30"/>
      <c r="Q3" s="30"/>
      <c r="R3" s="30">
        <f>DAY(B301)</f>
        <v>15</v>
      </c>
      <c r="S3" s="31"/>
      <c r="T3" s="31"/>
      <c r="U3" s="31"/>
      <c r="W3" s="31"/>
      <c r="X3" s="31"/>
      <c r="Y3" s="31"/>
    </row>
    <row r="4" spans="1:26" x14ac:dyDescent="0.2">
      <c r="S4" s="31" t="b">
        <f>SUMIF(Table1[Mã nx],"tsg01",Table1[Đvt])=S5</f>
        <v>0</v>
      </c>
      <c r="T4" s="31"/>
      <c r="U4" s="31" t="b">
        <f>SUMIF(Table1[Mã nx],"tsg01",Table1[Giá báo])=U5</f>
        <v>0</v>
      </c>
      <c r="W4" s="31"/>
      <c r="X4" s="31"/>
      <c r="Y4" s="31"/>
    </row>
    <row r="5" spans="1:26" s="56" customFormat="1" ht="15" x14ac:dyDescent="0.2">
      <c r="B5" s="57"/>
      <c r="K5" s="58">
        <f>SUM(K7:K1048576)</f>
        <v>1509.67</v>
      </c>
      <c r="M5" s="59">
        <f>SUM(M7:M1048576)</f>
        <v>59014170</v>
      </c>
      <c r="N5" s="59"/>
      <c r="O5" s="59"/>
      <c r="P5" s="59"/>
      <c r="Q5" s="59"/>
      <c r="R5" s="59"/>
      <c r="S5" s="60">
        <f>SUM(S7:S1048576)</f>
        <v>1492.32</v>
      </c>
      <c r="U5" s="59">
        <f>SUM(U7:U1048576)</f>
        <v>58458220</v>
      </c>
      <c r="V5" s="61">
        <f>SUM(V7:V1048576)</f>
        <v>-17.350000000000001</v>
      </c>
      <c r="W5" s="61">
        <f>SUM(W7:W1048576)</f>
        <v>-555950</v>
      </c>
      <c r="X5" s="31"/>
      <c r="Y5" s="63"/>
    </row>
    <row r="6" spans="1:26" s="41" customFormat="1" ht="22.5" customHeight="1" x14ac:dyDescent="0.25">
      <c r="A6" s="36" t="s">
        <v>0</v>
      </c>
      <c r="B6" s="37" t="s">
        <v>1</v>
      </c>
      <c r="C6" s="36" t="s">
        <v>2</v>
      </c>
      <c r="D6" s="36" t="s">
        <v>3</v>
      </c>
      <c r="E6" s="36" t="s">
        <v>4</v>
      </c>
      <c r="F6" s="36" t="s">
        <v>5</v>
      </c>
      <c r="G6" s="36" t="s">
        <v>6</v>
      </c>
      <c r="H6" s="36" t="s">
        <v>7</v>
      </c>
      <c r="I6" s="36" t="s">
        <v>8</v>
      </c>
      <c r="J6" s="36" t="s">
        <v>9</v>
      </c>
      <c r="K6" s="38" t="s">
        <v>10</v>
      </c>
      <c r="L6" s="36" t="s">
        <v>11</v>
      </c>
      <c r="M6" s="36" t="s">
        <v>12</v>
      </c>
      <c r="N6" s="36" t="s">
        <v>343</v>
      </c>
      <c r="O6" s="36" t="s">
        <v>344</v>
      </c>
      <c r="P6" s="36" t="s">
        <v>337</v>
      </c>
      <c r="Q6" s="36" t="s">
        <v>345</v>
      </c>
      <c r="R6" s="36" t="s">
        <v>346</v>
      </c>
      <c r="S6" s="39" t="s">
        <v>52</v>
      </c>
      <c r="T6" s="39" t="s">
        <v>53</v>
      </c>
      <c r="U6" s="39" t="s">
        <v>54</v>
      </c>
      <c r="V6" s="40" t="s">
        <v>512</v>
      </c>
      <c r="W6" s="39" t="s">
        <v>513</v>
      </c>
      <c r="X6" s="39" t="s">
        <v>347</v>
      </c>
      <c r="Y6" s="39" t="s">
        <v>514</v>
      </c>
      <c r="Z6" s="39" t="s">
        <v>348</v>
      </c>
    </row>
    <row r="7" spans="1:26" ht="15" x14ac:dyDescent="0.2">
      <c r="A7" s="1"/>
      <c r="B7" s="2" t="s">
        <v>354</v>
      </c>
      <c r="C7" s="42"/>
      <c r="D7" s="2" t="s">
        <v>519</v>
      </c>
      <c r="E7" s="43"/>
      <c r="F7" s="43"/>
      <c r="G7" s="43"/>
      <c r="H7" s="43"/>
      <c r="I7" s="2" t="s">
        <v>14</v>
      </c>
      <c r="J7" s="2" t="s">
        <v>15</v>
      </c>
      <c r="K7" s="3">
        <v>8</v>
      </c>
      <c r="L7" s="4">
        <v>8500</v>
      </c>
      <c r="M7" s="4">
        <f>K7*L7</f>
        <v>68000</v>
      </c>
      <c r="N7" s="21" t="str">
        <f>VLOOKUP(I7,'MÃ '!$A$2:$E$1048576,4,0)</f>
        <v>NL300107</v>
      </c>
      <c r="O7" s="21" t="str">
        <f>VLOOKUP(I7,'MÃ '!$A$2:$E$1048576,5,0)</f>
        <v>Ngô ngọt ( Bắp trái)</v>
      </c>
      <c r="P7" s="21" t="str">
        <f>$P$6</f>
        <v>TSG08</v>
      </c>
      <c r="Q7" s="21" t="str">
        <f>DAY(Table0145[[#This Row],[NGÀY]])&amp;Table0145[[#This Row],[TSG08]]&amp;Table0145[[#This Row],[MÃ FAST]]</f>
        <v>1TSG08NL300107</v>
      </c>
      <c r="R7" s="21" t="str">
        <f>COUNTIF($Q$7:Q7,Q7)&amp;Q7</f>
        <v>11TSG08NL300107</v>
      </c>
      <c r="S7" s="44">
        <f>IFERROR(VLOOKUP(R7,Table1[[ct2]:[Số lượng]],13,0),0)</f>
        <v>8</v>
      </c>
      <c r="T7" s="45">
        <f>IFERROR(VLOOKUP(R7,Table1[[ct2]:[Giá]],14,0),Table0145[[#This Row],[ĐƠN GIÁ]])</f>
        <v>8500</v>
      </c>
      <c r="U7" s="45">
        <f>IFERROR((T7*S7),"0")</f>
        <v>68000</v>
      </c>
      <c r="V7" s="32">
        <f>S7-K7</f>
        <v>0</v>
      </c>
      <c r="W7" s="45">
        <f>Table0145[[#This Row],[THÀNH TIỀN FAST]]-Table0145[[#This Row],[THÀNH TIỀN]]</f>
        <v>0</v>
      </c>
      <c r="X7" s="46" t="b">
        <f>Table0145[[#This Row],[ĐG FAST]]=Table0145[[#This Row],[ĐƠN GIÁ]]</f>
        <v>1</v>
      </c>
      <c r="Y7" s="47" t="b">
        <f>Table0145[[#This Row],[THÀNH TIỀN FAST]]=Table0145[[#This Row],[THÀNH TIỀN]]</f>
        <v>1</v>
      </c>
      <c r="Z7" s="48"/>
    </row>
    <row r="8" spans="1:26" ht="15" x14ac:dyDescent="0.2">
      <c r="A8" s="1"/>
      <c r="B8" s="2" t="s">
        <v>354</v>
      </c>
      <c r="C8" s="42"/>
      <c r="D8" s="2" t="s">
        <v>519</v>
      </c>
      <c r="E8" s="43"/>
      <c r="F8" s="43"/>
      <c r="G8" s="43"/>
      <c r="H8" s="43"/>
      <c r="I8" s="2" t="s">
        <v>18</v>
      </c>
      <c r="J8" s="2" t="s">
        <v>17</v>
      </c>
      <c r="K8" s="3">
        <v>2.7</v>
      </c>
      <c r="L8" s="4">
        <v>45000</v>
      </c>
      <c r="M8" s="4">
        <f t="shared" ref="M8:M71" si="0">K8*L8</f>
        <v>121500.00000000001</v>
      </c>
      <c r="N8" s="21" t="str">
        <f>VLOOKUP(I8,'MÃ '!$A$2:$E$1048576,4,0)</f>
        <v>NL300203</v>
      </c>
      <c r="O8" s="21" t="str">
        <f>VLOOKUP(I8,'MÃ '!$A$2:$E$1048576,5,0)</f>
        <v>Cải bó xôi</v>
      </c>
      <c r="P8" s="21" t="str">
        <f t="shared" ref="P8:P71" si="1">$P$6</f>
        <v>TSG08</v>
      </c>
      <c r="Q8" s="21" t="str">
        <f>DAY(Table0145[[#This Row],[NGÀY]])&amp;Table0145[[#This Row],[TSG08]]&amp;Table0145[[#This Row],[MÃ FAST]]</f>
        <v>1TSG08NL300203</v>
      </c>
      <c r="R8" s="21" t="str">
        <f>COUNTIF($Q$7:Q8,Q8)&amp;Q8</f>
        <v>11TSG08NL300203</v>
      </c>
      <c r="S8" s="44">
        <f>IFERROR(VLOOKUP(R8,Table1[[ct2]:[Số lượng]],13,0),0)</f>
        <v>2.7</v>
      </c>
      <c r="T8" s="45">
        <f>IFERROR(VLOOKUP(R8,Table1[[ct2]:[Giá]],14,0),Table0145[[#This Row],[ĐƠN GIÁ]])</f>
        <v>45000</v>
      </c>
      <c r="U8" s="45">
        <f t="shared" ref="U8:U71" si="2">IFERROR((T8*S8),"0")</f>
        <v>121500.00000000001</v>
      </c>
      <c r="V8" s="32">
        <f t="shared" ref="V8:V71" si="3">S8-K8</f>
        <v>0</v>
      </c>
      <c r="W8" s="45">
        <f>Table0145[[#This Row],[THÀNH TIỀN FAST]]-Table0145[[#This Row],[THÀNH TIỀN]]</f>
        <v>0</v>
      </c>
      <c r="X8" s="46" t="b">
        <f>Table0145[[#This Row],[ĐG FAST]]=Table0145[[#This Row],[ĐƠN GIÁ]]</f>
        <v>1</v>
      </c>
      <c r="Y8" s="47" t="b">
        <f>Table0145[[#This Row],[THÀNH TIỀN FAST]]=Table0145[[#This Row],[THÀNH TIỀN]]</f>
        <v>1</v>
      </c>
      <c r="Z8" s="48"/>
    </row>
    <row r="9" spans="1:26" ht="15" x14ac:dyDescent="0.2">
      <c r="A9" s="1"/>
      <c r="B9" s="2" t="s">
        <v>354</v>
      </c>
      <c r="C9" s="42"/>
      <c r="D9" s="2" t="s">
        <v>519</v>
      </c>
      <c r="E9" s="43"/>
      <c r="F9" s="43"/>
      <c r="G9" s="43"/>
      <c r="H9" s="43"/>
      <c r="I9" s="2" t="s">
        <v>19</v>
      </c>
      <c r="J9" s="2" t="s">
        <v>17</v>
      </c>
      <c r="K9" s="3">
        <v>1</v>
      </c>
      <c r="L9" s="4">
        <v>50000</v>
      </c>
      <c r="M9" s="4">
        <f t="shared" si="0"/>
        <v>50000</v>
      </c>
      <c r="N9" s="21" t="str">
        <f>VLOOKUP(I9,'MÃ '!$A$2:$E$1048576,4,0)</f>
        <v>NL300013</v>
      </c>
      <c r="O9" s="21" t="str">
        <f>VLOOKUP(I9,'MÃ '!$A$2:$E$1048576,5,0)</f>
        <v>Cà chua</v>
      </c>
      <c r="P9" s="21" t="str">
        <f t="shared" si="1"/>
        <v>TSG08</v>
      </c>
      <c r="Q9" s="21" t="str">
        <f>DAY(Table0145[[#This Row],[NGÀY]])&amp;Table0145[[#This Row],[TSG08]]&amp;Table0145[[#This Row],[MÃ FAST]]</f>
        <v>1TSG08NL300013</v>
      </c>
      <c r="R9" s="21" t="str">
        <f>COUNTIF($Q$7:Q9,Q9)&amp;Q9</f>
        <v>11TSG08NL300013</v>
      </c>
      <c r="S9" s="44">
        <f>IFERROR(VLOOKUP(R9,Table1[[ct2]:[Số lượng]],13,0),0)</f>
        <v>1</v>
      </c>
      <c r="T9" s="45">
        <f>IFERROR(VLOOKUP(R9,Table1[[ct2]:[Giá]],14,0),Table0145[[#This Row],[ĐƠN GIÁ]])</f>
        <v>50000</v>
      </c>
      <c r="U9" s="45">
        <f t="shared" si="2"/>
        <v>50000</v>
      </c>
      <c r="V9" s="32">
        <f t="shared" si="3"/>
        <v>0</v>
      </c>
      <c r="W9" s="45">
        <f>Table0145[[#This Row],[THÀNH TIỀN FAST]]-Table0145[[#This Row],[THÀNH TIỀN]]</f>
        <v>0</v>
      </c>
      <c r="X9" s="46" t="b">
        <f>Table0145[[#This Row],[ĐG FAST]]=Table0145[[#This Row],[ĐƠN GIÁ]]</f>
        <v>1</v>
      </c>
      <c r="Y9" s="47" t="b">
        <f>Table0145[[#This Row],[THÀNH TIỀN FAST]]=Table0145[[#This Row],[THÀNH TIỀN]]</f>
        <v>1</v>
      </c>
      <c r="Z9" s="48"/>
    </row>
    <row r="10" spans="1:26" ht="15" x14ac:dyDescent="0.2">
      <c r="A10" s="1"/>
      <c r="B10" s="2" t="s">
        <v>354</v>
      </c>
      <c r="C10" s="42"/>
      <c r="D10" s="2" t="s">
        <v>519</v>
      </c>
      <c r="E10" s="43"/>
      <c r="F10" s="43"/>
      <c r="G10" s="43"/>
      <c r="H10" s="43"/>
      <c r="I10" s="2" t="s">
        <v>20</v>
      </c>
      <c r="J10" s="2" t="s">
        <v>17</v>
      </c>
      <c r="K10" s="3">
        <v>12</v>
      </c>
      <c r="L10" s="4">
        <v>18000</v>
      </c>
      <c r="M10" s="4">
        <f t="shared" si="0"/>
        <v>216000</v>
      </c>
      <c r="N10" s="21" t="str">
        <f>VLOOKUP(I10,'MÃ '!$A$2:$E$1048576,4,0)</f>
        <v>NL300022</v>
      </c>
      <c r="O10" s="21" t="str">
        <f>VLOOKUP(I10,'MÃ '!$A$2:$E$1048576,5,0)</f>
        <v>Cải thảo</v>
      </c>
      <c r="P10" s="21" t="str">
        <f t="shared" si="1"/>
        <v>TSG08</v>
      </c>
      <c r="Q10" s="21" t="str">
        <f>DAY(Table0145[[#This Row],[NGÀY]])&amp;Table0145[[#This Row],[TSG08]]&amp;Table0145[[#This Row],[MÃ FAST]]</f>
        <v>1TSG08NL300022</v>
      </c>
      <c r="R10" s="21" t="str">
        <f>COUNTIF($Q$7:Q10,Q10)&amp;Q10</f>
        <v>11TSG08NL300022</v>
      </c>
      <c r="S10" s="44">
        <f>IFERROR(VLOOKUP(R10,Table1[[ct2]:[Số lượng]],13,0),0)</f>
        <v>12</v>
      </c>
      <c r="T10" s="45">
        <f>IFERROR(VLOOKUP(R10,Table1[[ct2]:[Giá]],14,0),Table0145[[#This Row],[ĐƠN GIÁ]])</f>
        <v>18000</v>
      </c>
      <c r="U10" s="45">
        <f t="shared" si="2"/>
        <v>216000</v>
      </c>
      <c r="V10" s="32">
        <f t="shared" si="3"/>
        <v>0</v>
      </c>
      <c r="W10" s="45">
        <f>Table0145[[#This Row],[THÀNH TIỀN FAST]]-Table0145[[#This Row],[THÀNH TIỀN]]</f>
        <v>0</v>
      </c>
      <c r="X10" s="46" t="b">
        <f>Table0145[[#This Row],[ĐG FAST]]=Table0145[[#This Row],[ĐƠN GIÁ]]</f>
        <v>1</v>
      </c>
      <c r="Y10" s="47" t="b">
        <f>Table0145[[#This Row],[THÀNH TIỀN FAST]]=Table0145[[#This Row],[THÀNH TIỀN]]</f>
        <v>1</v>
      </c>
      <c r="Z10" s="48"/>
    </row>
    <row r="11" spans="1:26" ht="15" x14ac:dyDescent="0.2">
      <c r="A11" s="1"/>
      <c r="B11" s="2" t="s">
        <v>354</v>
      </c>
      <c r="C11" s="42"/>
      <c r="D11" s="2" t="s">
        <v>519</v>
      </c>
      <c r="E11" s="43"/>
      <c r="F11" s="43"/>
      <c r="G11" s="43"/>
      <c r="H11" s="43"/>
      <c r="I11" s="2" t="s">
        <v>22</v>
      </c>
      <c r="J11" s="2" t="s">
        <v>17</v>
      </c>
      <c r="K11" s="3">
        <v>0.5</v>
      </c>
      <c r="L11" s="4">
        <v>34000</v>
      </c>
      <c r="M11" s="4">
        <f t="shared" si="0"/>
        <v>17000</v>
      </c>
      <c r="N11" s="21" t="str">
        <f>VLOOKUP(I11,'MÃ '!$A$2:$E$1048576,4,0)</f>
        <v>NL300030</v>
      </c>
      <c r="O11" s="21" t="str">
        <f>VLOOKUP(I11,'MÃ '!$A$2:$E$1048576,5,0)</f>
        <v>Chanh dây (chanh leo)</v>
      </c>
      <c r="P11" s="21" t="str">
        <f t="shared" si="1"/>
        <v>TSG08</v>
      </c>
      <c r="Q11" s="21" t="str">
        <f>DAY(Table0145[[#This Row],[NGÀY]])&amp;Table0145[[#This Row],[TSG08]]&amp;Table0145[[#This Row],[MÃ FAST]]</f>
        <v>1TSG08NL300030</v>
      </c>
      <c r="R11" s="21" t="str">
        <f>COUNTIF($Q$7:Q11,Q11)&amp;Q11</f>
        <v>11TSG08NL300030</v>
      </c>
      <c r="S11" s="44">
        <f>IFERROR(VLOOKUP(R11,Table1[[ct2]:[Số lượng]],13,0),0)</f>
        <v>0.5</v>
      </c>
      <c r="T11" s="45">
        <f>IFERROR(VLOOKUP(R11,Table1[[ct2]:[Giá]],14,0),Table0145[[#This Row],[ĐƠN GIÁ]])</f>
        <v>34000</v>
      </c>
      <c r="U11" s="45">
        <f t="shared" si="2"/>
        <v>17000</v>
      </c>
      <c r="V11" s="32">
        <f t="shared" si="3"/>
        <v>0</v>
      </c>
      <c r="W11" s="45">
        <f>Table0145[[#This Row],[THÀNH TIỀN FAST]]-Table0145[[#This Row],[THÀNH TIỀN]]</f>
        <v>0</v>
      </c>
      <c r="X11" s="46" t="b">
        <f>Table0145[[#This Row],[ĐG FAST]]=Table0145[[#This Row],[ĐƠN GIÁ]]</f>
        <v>1</v>
      </c>
      <c r="Y11" s="47" t="b">
        <f>Table0145[[#This Row],[THÀNH TIỀN FAST]]=Table0145[[#This Row],[THÀNH TIỀN]]</f>
        <v>1</v>
      </c>
      <c r="Z11" s="48"/>
    </row>
    <row r="12" spans="1:26" ht="15" x14ac:dyDescent="0.2">
      <c r="A12" s="1"/>
      <c r="B12" s="2" t="s">
        <v>354</v>
      </c>
      <c r="C12" s="42"/>
      <c r="D12" s="2" t="s">
        <v>519</v>
      </c>
      <c r="E12" s="43"/>
      <c r="F12" s="43"/>
      <c r="G12" s="43"/>
      <c r="H12" s="43"/>
      <c r="I12" s="2" t="s">
        <v>48</v>
      </c>
      <c r="J12" s="2" t="s">
        <v>17</v>
      </c>
      <c r="K12" s="3">
        <v>0.5</v>
      </c>
      <c r="L12" s="4">
        <v>95000</v>
      </c>
      <c r="M12" s="4">
        <f t="shared" si="0"/>
        <v>47500</v>
      </c>
      <c r="N12" s="21" t="str">
        <f>VLOOKUP(I12,'MÃ '!$A$2:$E$1048576,4,0)</f>
        <v>NL600068</v>
      </c>
      <c r="O12" s="21" t="str">
        <f>VLOOKUP(I12,'MÃ '!$A$2:$E$1048576,5,0)</f>
        <v>Chanh vàng</v>
      </c>
      <c r="P12" s="21" t="str">
        <f t="shared" si="1"/>
        <v>TSG08</v>
      </c>
      <c r="Q12" s="21" t="str">
        <f>DAY(Table0145[[#This Row],[NGÀY]])&amp;Table0145[[#This Row],[TSG08]]&amp;Table0145[[#This Row],[MÃ FAST]]</f>
        <v>1TSG08NL600068</v>
      </c>
      <c r="R12" s="21" t="str">
        <f>COUNTIF($Q$7:Q12,Q12)&amp;Q12</f>
        <v>11TSG08NL600068</v>
      </c>
      <c r="S12" s="44">
        <f>IFERROR(VLOOKUP(R12,Table1[[ct2]:[Số lượng]],13,0),0)</f>
        <v>0.5</v>
      </c>
      <c r="T12" s="45">
        <f>IFERROR(VLOOKUP(R12,Table1[[ct2]:[Giá]],14,0),Table0145[[#This Row],[ĐƠN GIÁ]])</f>
        <v>95000</v>
      </c>
      <c r="U12" s="45">
        <f t="shared" si="2"/>
        <v>47500</v>
      </c>
      <c r="V12" s="32">
        <f t="shared" si="3"/>
        <v>0</v>
      </c>
      <c r="W12" s="45">
        <f>Table0145[[#This Row],[THÀNH TIỀN FAST]]-Table0145[[#This Row],[THÀNH TIỀN]]</f>
        <v>0</v>
      </c>
      <c r="X12" s="46" t="b">
        <f>Table0145[[#This Row],[ĐG FAST]]=Table0145[[#This Row],[ĐƠN GIÁ]]</f>
        <v>1</v>
      </c>
      <c r="Y12" s="47" t="b">
        <f>Table0145[[#This Row],[THÀNH TIỀN FAST]]=Table0145[[#This Row],[THÀNH TIỀN]]</f>
        <v>1</v>
      </c>
      <c r="Z12" s="48"/>
    </row>
    <row r="13" spans="1:26" ht="15" x14ac:dyDescent="0.2">
      <c r="A13" s="1"/>
      <c r="B13" s="2" t="s">
        <v>354</v>
      </c>
      <c r="C13" s="42"/>
      <c r="D13" s="2" t="s">
        <v>519</v>
      </c>
      <c r="E13" s="43"/>
      <c r="F13" s="43"/>
      <c r="G13" s="43"/>
      <c r="H13" s="43"/>
      <c r="I13" s="2" t="s">
        <v>45</v>
      </c>
      <c r="J13" s="2" t="s">
        <v>17</v>
      </c>
      <c r="K13" s="3">
        <v>0.9</v>
      </c>
      <c r="L13" s="4">
        <v>13000</v>
      </c>
      <c r="M13" s="4">
        <f t="shared" si="0"/>
        <v>11700</v>
      </c>
      <c r="N13" s="21" t="str">
        <f>VLOOKUP(I13,'MÃ '!$A$2:$E$1048576,4,0)</f>
        <v>NL300033</v>
      </c>
      <c r="O13" s="21" t="str">
        <f>VLOOKUP(I13,'MÃ '!$A$2:$E$1048576,5,0)</f>
        <v>Củ cải trắng</v>
      </c>
      <c r="P13" s="21" t="str">
        <f t="shared" si="1"/>
        <v>TSG08</v>
      </c>
      <c r="Q13" s="21" t="str">
        <f>DAY(Table0145[[#This Row],[NGÀY]])&amp;Table0145[[#This Row],[TSG08]]&amp;Table0145[[#This Row],[MÃ FAST]]</f>
        <v>1TSG08NL300033</v>
      </c>
      <c r="R13" s="21" t="str">
        <f>COUNTIF($Q$7:Q13,Q13)&amp;Q13</f>
        <v>11TSG08NL300033</v>
      </c>
      <c r="S13" s="44">
        <f>IFERROR(VLOOKUP(R13,Table1[[ct2]:[Số lượng]],13,0),0)</f>
        <v>0.9</v>
      </c>
      <c r="T13" s="45">
        <f>IFERROR(VLOOKUP(R13,Table1[[ct2]:[Giá]],14,0),Table0145[[#This Row],[ĐƠN GIÁ]])</f>
        <v>13000</v>
      </c>
      <c r="U13" s="45">
        <f t="shared" si="2"/>
        <v>11700</v>
      </c>
      <c r="V13" s="32">
        <f t="shared" si="3"/>
        <v>0</v>
      </c>
      <c r="W13" s="45">
        <f>Table0145[[#This Row],[THÀNH TIỀN FAST]]-Table0145[[#This Row],[THÀNH TIỀN]]</f>
        <v>0</v>
      </c>
      <c r="X13" s="46" t="b">
        <f>Table0145[[#This Row],[ĐG FAST]]=Table0145[[#This Row],[ĐƠN GIÁ]]</f>
        <v>1</v>
      </c>
      <c r="Y13" s="47" t="b">
        <f>Table0145[[#This Row],[THÀNH TIỀN FAST]]=Table0145[[#This Row],[THÀNH TIỀN]]</f>
        <v>1</v>
      </c>
      <c r="Z13" s="48"/>
    </row>
    <row r="14" spans="1:26" ht="15" x14ac:dyDescent="0.2">
      <c r="A14" s="1"/>
      <c r="B14" s="2" t="s">
        <v>354</v>
      </c>
      <c r="C14" s="42"/>
      <c r="D14" s="2" t="s">
        <v>519</v>
      </c>
      <c r="E14" s="43"/>
      <c r="F14" s="43"/>
      <c r="G14" s="43"/>
      <c r="H14" s="43"/>
      <c r="I14" s="2" t="s">
        <v>24</v>
      </c>
      <c r="J14" s="2" t="s">
        <v>17</v>
      </c>
      <c r="K14" s="3">
        <v>0.9</v>
      </c>
      <c r="L14" s="4">
        <v>47000</v>
      </c>
      <c r="M14" s="4">
        <f t="shared" si="0"/>
        <v>42300</v>
      </c>
      <c r="N14" s="21" t="str">
        <f>VLOOKUP(I14,'MÃ '!$A$2:$E$1048576,4,0)</f>
        <v>NL300036</v>
      </c>
      <c r="O14" s="21" t="str">
        <f>VLOOKUP(I14,'MÃ '!$A$2:$E$1048576,5,0)</f>
        <v>Củ sen</v>
      </c>
      <c r="P14" s="21" t="str">
        <f t="shared" si="1"/>
        <v>TSG08</v>
      </c>
      <c r="Q14" s="21" t="str">
        <f>DAY(Table0145[[#This Row],[NGÀY]])&amp;Table0145[[#This Row],[TSG08]]&amp;Table0145[[#This Row],[MÃ FAST]]</f>
        <v>1TSG08NL300036</v>
      </c>
      <c r="R14" s="21" t="str">
        <f>COUNTIF($Q$7:Q14,Q14)&amp;Q14</f>
        <v>11TSG08NL300036</v>
      </c>
      <c r="S14" s="44">
        <f>IFERROR(VLOOKUP(R14,Table1[[ct2]:[Số lượng]],13,0),0)</f>
        <v>0.9</v>
      </c>
      <c r="T14" s="45">
        <f>IFERROR(VLOOKUP(R14,Table1[[ct2]:[Giá]],14,0),Table0145[[#This Row],[ĐƠN GIÁ]])</f>
        <v>47000</v>
      </c>
      <c r="U14" s="45">
        <f t="shared" si="2"/>
        <v>42300</v>
      </c>
      <c r="V14" s="32">
        <f t="shared" si="3"/>
        <v>0</v>
      </c>
      <c r="W14" s="45">
        <f>Table0145[[#This Row],[THÀNH TIỀN FAST]]-Table0145[[#This Row],[THÀNH TIỀN]]</f>
        <v>0</v>
      </c>
      <c r="X14" s="46" t="b">
        <f>Table0145[[#This Row],[ĐG FAST]]=Table0145[[#This Row],[ĐƠN GIÁ]]</f>
        <v>1</v>
      </c>
      <c r="Y14" s="47" t="b">
        <f>Table0145[[#This Row],[THÀNH TIỀN FAST]]=Table0145[[#This Row],[THÀNH TIỀN]]</f>
        <v>1</v>
      </c>
      <c r="Z14" s="48"/>
    </row>
    <row r="15" spans="1:26" ht="15" x14ac:dyDescent="0.2">
      <c r="A15" s="1"/>
      <c r="B15" s="2" t="s">
        <v>354</v>
      </c>
      <c r="C15" s="42"/>
      <c r="D15" s="2" t="s">
        <v>519</v>
      </c>
      <c r="E15" s="43"/>
      <c r="F15" s="43"/>
      <c r="G15" s="43"/>
      <c r="H15" s="43"/>
      <c r="I15" s="2" t="s">
        <v>25</v>
      </c>
      <c r="J15" s="2" t="s">
        <v>17</v>
      </c>
      <c r="K15" s="3">
        <v>50</v>
      </c>
      <c r="L15" s="4">
        <v>18000</v>
      </c>
      <c r="M15" s="4">
        <f t="shared" si="0"/>
        <v>900000</v>
      </c>
      <c r="N15" s="21" t="str">
        <f>VLOOKUP(I15,'MÃ '!$A$2:$E$1048576,4,0)</f>
        <v>NL600004</v>
      </c>
      <c r="O15" s="21" t="str">
        <f>VLOOKUP(I15,'MÃ '!$A$2:$E$1048576,5,0)</f>
        <v>Dưa hấu</v>
      </c>
      <c r="P15" s="21" t="str">
        <f t="shared" si="1"/>
        <v>TSG08</v>
      </c>
      <c r="Q15" s="21" t="str">
        <f>DAY(Table0145[[#This Row],[NGÀY]])&amp;Table0145[[#This Row],[TSG08]]&amp;Table0145[[#This Row],[MÃ FAST]]</f>
        <v>1TSG08NL600004</v>
      </c>
      <c r="R15" s="21" t="str">
        <f>COUNTIF($Q$7:Q15,Q15)&amp;Q15</f>
        <v>11TSG08NL600004</v>
      </c>
      <c r="S15" s="44">
        <f>IFERROR(VLOOKUP(R15,Table1[[ct2]:[Số lượng]],13,0),0)</f>
        <v>50</v>
      </c>
      <c r="T15" s="45">
        <f>IFERROR(VLOOKUP(R15,Table1[[ct2]:[Giá]],14,0),Table0145[[#This Row],[ĐƠN GIÁ]])</f>
        <v>18000</v>
      </c>
      <c r="U15" s="45">
        <f t="shared" si="2"/>
        <v>900000</v>
      </c>
      <c r="V15" s="32">
        <f t="shared" si="3"/>
        <v>0</v>
      </c>
      <c r="W15" s="45">
        <f>Table0145[[#This Row],[THÀNH TIỀN FAST]]-Table0145[[#This Row],[THÀNH TIỀN]]</f>
        <v>0</v>
      </c>
      <c r="X15" s="46" t="b">
        <f>Table0145[[#This Row],[ĐG FAST]]=Table0145[[#This Row],[ĐƠN GIÁ]]</f>
        <v>1</v>
      </c>
      <c r="Y15" s="47" t="b">
        <f>Table0145[[#This Row],[THÀNH TIỀN FAST]]=Table0145[[#This Row],[THÀNH TIỀN]]</f>
        <v>1</v>
      </c>
      <c r="Z15" s="48"/>
    </row>
    <row r="16" spans="1:26" ht="15" x14ac:dyDescent="0.2">
      <c r="A16" s="1"/>
      <c r="B16" s="2" t="s">
        <v>354</v>
      </c>
      <c r="C16" s="42"/>
      <c r="D16" s="2" t="s">
        <v>519</v>
      </c>
      <c r="E16" s="43"/>
      <c r="F16" s="43"/>
      <c r="G16" s="43"/>
      <c r="H16" s="43"/>
      <c r="I16" s="2" t="s">
        <v>26</v>
      </c>
      <c r="J16" s="2" t="s">
        <v>17</v>
      </c>
      <c r="K16" s="3">
        <v>0.4</v>
      </c>
      <c r="L16" s="4">
        <v>30000</v>
      </c>
      <c r="M16" s="4">
        <f t="shared" si="0"/>
        <v>12000</v>
      </c>
      <c r="N16" s="21" t="str">
        <f>VLOOKUP(I16,'MÃ '!$A$2:$E$1048576,4,0)</f>
        <v>NL300053</v>
      </c>
      <c r="O16" s="21" t="str">
        <f>VLOOKUP(I16,'MÃ '!$A$2:$E$1048576,5,0)</f>
        <v>Gừng ta</v>
      </c>
      <c r="P16" s="21" t="str">
        <f t="shared" si="1"/>
        <v>TSG08</v>
      </c>
      <c r="Q16" s="21" t="str">
        <f>DAY(Table0145[[#This Row],[NGÀY]])&amp;Table0145[[#This Row],[TSG08]]&amp;Table0145[[#This Row],[MÃ FAST]]</f>
        <v>1TSG08NL300053</v>
      </c>
      <c r="R16" s="21" t="str">
        <f>COUNTIF($Q$7:Q16,Q16)&amp;Q16</f>
        <v>11TSG08NL300053</v>
      </c>
      <c r="S16" s="44">
        <f>IFERROR(VLOOKUP(R16,Table1[[ct2]:[Số lượng]],13,0),0)</f>
        <v>0.4</v>
      </c>
      <c r="T16" s="45">
        <f>IFERROR(VLOOKUP(R16,Table1[[ct2]:[Giá]],14,0),Table0145[[#This Row],[ĐƠN GIÁ]])</f>
        <v>30000</v>
      </c>
      <c r="U16" s="45">
        <f t="shared" si="2"/>
        <v>12000</v>
      </c>
      <c r="V16" s="32">
        <f t="shared" si="3"/>
        <v>0</v>
      </c>
      <c r="W16" s="45">
        <f>Table0145[[#This Row],[THÀNH TIỀN FAST]]-Table0145[[#This Row],[THÀNH TIỀN]]</f>
        <v>0</v>
      </c>
      <c r="X16" s="46" t="b">
        <f>Table0145[[#This Row],[ĐG FAST]]=Table0145[[#This Row],[ĐƠN GIÁ]]</f>
        <v>1</v>
      </c>
      <c r="Y16" s="47" t="b">
        <f>Table0145[[#This Row],[THÀNH TIỀN FAST]]=Table0145[[#This Row],[THÀNH TIỀN]]</f>
        <v>1</v>
      </c>
      <c r="Z16" s="48"/>
    </row>
    <row r="17" spans="1:26" ht="15" x14ac:dyDescent="0.2">
      <c r="A17" s="1"/>
      <c r="B17" s="2" t="s">
        <v>354</v>
      </c>
      <c r="C17" s="42"/>
      <c r="D17" s="2" t="s">
        <v>519</v>
      </c>
      <c r="E17" s="43"/>
      <c r="F17" s="43"/>
      <c r="G17" s="43"/>
      <c r="H17" s="43"/>
      <c r="I17" s="2" t="s">
        <v>27</v>
      </c>
      <c r="J17" s="2" t="s">
        <v>17</v>
      </c>
      <c r="K17" s="3">
        <v>2</v>
      </c>
      <c r="L17" s="4">
        <v>55000</v>
      </c>
      <c r="M17" s="4">
        <f t="shared" si="0"/>
        <v>110000</v>
      </c>
      <c r="N17" s="21" t="str">
        <f>VLOOKUP(I17,'MÃ '!$A$2:$E$1048576,4,0)</f>
        <v>NL300058</v>
      </c>
      <c r="O17" s="21" t="str">
        <f>VLOOKUP(I17,'MÃ '!$A$2:$E$1048576,5,0)</f>
        <v>Hành lá</v>
      </c>
      <c r="P17" s="21" t="str">
        <f t="shared" si="1"/>
        <v>TSG08</v>
      </c>
      <c r="Q17" s="21" t="str">
        <f>DAY(Table0145[[#This Row],[NGÀY]])&amp;Table0145[[#This Row],[TSG08]]&amp;Table0145[[#This Row],[MÃ FAST]]</f>
        <v>1TSG08NL300058</v>
      </c>
      <c r="R17" s="21" t="str">
        <f>COUNTIF($Q$7:Q17,Q17)&amp;Q17</f>
        <v>11TSG08NL300058</v>
      </c>
      <c r="S17" s="44">
        <f>IFERROR(VLOOKUP(R17,Table1[[ct2]:[Số lượng]],13,0),0)</f>
        <v>2</v>
      </c>
      <c r="T17" s="45">
        <f>IFERROR(VLOOKUP(R17,Table1[[ct2]:[Giá]],14,0),Table0145[[#This Row],[ĐƠN GIÁ]])</f>
        <v>55000</v>
      </c>
      <c r="U17" s="45">
        <f t="shared" si="2"/>
        <v>110000</v>
      </c>
      <c r="V17" s="32">
        <f t="shared" si="3"/>
        <v>0</v>
      </c>
      <c r="W17" s="45">
        <f>Table0145[[#This Row],[THÀNH TIỀN FAST]]-Table0145[[#This Row],[THÀNH TIỀN]]</f>
        <v>0</v>
      </c>
      <c r="X17" s="46" t="b">
        <f>Table0145[[#This Row],[ĐG FAST]]=Table0145[[#This Row],[ĐƠN GIÁ]]</f>
        <v>1</v>
      </c>
      <c r="Y17" s="47" t="b">
        <f>Table0145[[#This Row],[THÀNH TIỀN FAST]]=Table0145[[#This Row],[THÀNH TIỀN]]</f>
        <v>1</v>
      </c>
      <c r="Z17" s="48"/>
    </row>
    <row r="18" spans="1:26" ht="15" x14ac:dyDescent="0.2">
      <c r="A18" s="1"/>
      <c r="B18" s="2" t="s">
        <v>354</v>
      </c>
      <c r="C18" s="42"/>
      <c r="D18" s="2" t="s">
        <v>519</v>
      </c>
      <c r="E18" s="43"/>
      <c r="F18" s="43"/>
      <c r="G18" s="43"/>
      <c r="H18" s="43"/>
      <c r="I18" s="2" t="s">
        <v>31</v>
      </c>
      <c r="J18" s="2" t="s">
        <v>17</v>
      </c>
      <c r="K18" s="3">
        <v>1.7</v>
      </c>
      <c r="L18" s="4">
        <v>30000</v>
      </c>
      <c r="M18" s="4">
        <f t="shared" si="0"/>
        <v>51000</v>
      </c>
      <c r="N18" s="21" t="str">
        <f>VLOOKUP(I18,'MÃ '!$A$2:$E$1048576,4,0)</f>
        <v>NL300209</v>
      </c>
      <c r="O18" s="21" t="str">
        <f>VLOOKUP(I18,'MÃ '!$A$2:$E$1048576,5,0)</f>
        <v>Khoai môn</v>
      </c>
      <c r="P18" s="21" t="str">
        <f t="shared" si="1"/>
        <v>TSG08</v>
      </c>
      <c r="Q18" s="21" t="str">
        <f>DAY(Table0145[[#This Row],[NGÀY]])&amp;Table0145[[#This Row],[TSG08]]&amp;Table0145[[#This Row],[MÃ FAST]]</f>
        <v>1TSG08NL300209</v>
      </c>
      <c r="R18" s="21" t="str">
        <f>COUNTIF($Q$7:Q18,Q18)&amp;Q18</f>
        <v>11TSG08NL300209</v>
      </c>
      <c r="S18" s="44">
        <f>IFERROR(VLOOKUP(R18,Table1[[ct2]:[Số lượng]],13,0),0)</f>
        <v>1.7</v>
      </c>
      <c r="T18" s="45">
        <f>IFERROR(VLOOKUP(R18,Table1[[ct2]:[Giá]],14,0),Table0145[[#This Row],[ĐƠN GIÁ]])</f>
        <v>30000</v>
      </c>
      <c r="U18" s="45">
        <f t="shared" si="2"/>
        <v>51000</v>
      </c>
      <c r="V18" s="32">
        <f t="shared" si="3"/>
        <v>0</v>
      </c>
      <c r="W18" s="45">
        <f>Table0145[[#This Row],[THÀNH TIỀN FAST]]-Table0145[[#This Row],[THÀNH TIỀN]]</f>
        <v>0</v>
      </c>
      <c r="X18" s="46" t="b">
        <f>Table0145[[#This Row],[ĐG FAST]]=Table0145[[#This Row],[ĐƠN GIÁ]]</f>
        <v>1</v>
      </c>
      <c r="Y18" s="47" t="b">
        <f>Table0145[[#This Row],[THÀNH TIỀN FAST]]=Table0145[[#This Row],[THÀNH TIỀN]]</f>
        <v>1</v>
      </c>
      <c r="Z18" s="48"/>
    </row>
    <row r="19" spans="1:26" ht="15" x14ac:dyDescent="0.2">
      <c r="A19" s="1"/>
      <c r="B19" s="2" t="s">
        <v>354</v>
      </c>
      <c r="C19" s="42"/>
      <c r="D19" s="2" t="s">
        <v>519</v>
      </c>
      <c r="E19" s="43"/>
      <c r="F19" s="43"/>
      <c r="G19" s="43"/>
      <c r="H19" s="43"/>
      <c r="I19" s="2" t="s">
        <v>32</v>
      </c>
      <c r="J19" s="2" t="s">
        <v>17</v>
      </c>
      <c r="K19" s="3">
        <v>1.4</v>
      </c>
      <c r="L19" s="4">
        <v>18000</v>
      </c>
      <c r="M19" s="4">
        <f t="shared" si="0"/>
        <v>25200</v>
      </c>
      <c r="N19" s="21" t="str">
        <f>VLOOKUP(I19,'MÃ '!$A$2:$E$1048576,4,0)</f>
        <v>NL300074</v>
      </c>
      <c r="O19" s="21" t="str">
        <f>VLOOKUP(I19,'MÃ '!$A$2:$E$1048576,5,0)</f>
        <v>Lá chuối</v>
      </c>
      <c r="P19" s="21" t="str">
        <f t="shared" si="1"/>
        <v>TSG08</v>
      </c>
      <c r="Q19" s="21" t="str">
        <f>DAY(Table0145[[#This Row],[NGÀY]])&amp;Table0145[[#This Row],[TSG08]]&amp;Table0145[[#This Row],[MÃ FAST]]</f>
        <v>1TSG08NL300074</v>
      </c>
      <c r="R19" s="21" t="str">
        <f>COUNTIF($Q$7:Q19,Q19)&amp;Q19</f>
        <v>11TSG08NL300074</v>
      </c>
      <c r="S19" s="44">
        <f>IFERROR(VLOOKUP(R19,Table1[[ct2]:[Số lượng]],13,0),0)</f>
        <v>1.4</v>
      </c>
      <c r="T19" s="45">
        <f>IFERROR(VLOOKUP(R19,Table1[[ct2]:[Giá]],14,0),Table0145[[#This Row],[ĐƠN GIÁ]])</f>
        <v>18000</v>
      </c>
      <c r="U19" s="45">
        <f t="shared" si="2"/>
        <v>25200</v>
      </c>
      <c r="V19" s="32">
        <f t="shared" si="3"/>
        <v>0</v>
      </c>
      <c r="W19" s="45">
        <f>Table0145[[#This Row],[THÀNH TIỀN FAST]]-Table0145[[#This Row],[THÀNH TIỀN]]</f>
        <v>0</v>
      </c>
      <c r="X19" s="46" t="b">
        <f>Table0145[[#This Row],[ĐG FAST]]=Table0145[[#This Row],[ĐƠN GIÁ]]</f>
        <v>1</v>
      </c>
      <c r="Y19" s="47" t="b">
        <f>Table0145[[#This Row],[THÀNH TIỀN FAST]]=Table0145[[#This Row],[THÀNH TIỀN]]</f>
        <v>1</v>
      </c>
      <c r="Z19" s="48"/>
    </row>
    <row r="20" spans="1:26" ht="15" x14ac:dyDescent="0.2">
      <c r="A20" s="1"/>
      <c r="B20" s="2" t="s">
        <v>354</v>
      </c>
      <c r="C20" s="42"/>
      <c r="D20" s="2" t="s">
        <v>519</v>
      </c>
      <c r="E20" s="43"/>
      <c r="F20" s="43"/>
      <c r="G20" s="43"/>
      <c r="H20" s="43"/>
      <c r="I20" s="2" t="s">
        <v>33</v>
      </c>
      <c r="J20" s="2" t="s">
        <v>17</v>
      </c>
      <c r="K20" s="3">
        <v>5.7</v>
      </c>
      <c r="L20" s="4">
        <v>22000</v>
      </c>
      <c r="M20" s="4">
        <f t="shared" si="0"/>
        <v>125400</v>
      </c>
      <c r="N20" s="21" t="str">
        <f>VLOOKUP(I20,'MÃ '!$A$2:$E$1048576,4,0)</f>
        <v>NL300084</v>
      </c>
      <c r="O20" s="21" t="str">
        <f>VLOOKUP(I20,'MÃ '!$A$2:$E$1048576,5,0)</f>
        <v>Mồng tơi nhặt</v>
      </c>
      <c r="P20" s="21" t="str">
        <f t="shared" si="1"/>
        <v>TSG08</v>
      </c>
      <c r="Q20" s="21" t="str">
        <f>DAY(Table0145[[#This Row],[NGÀY]])&amp;Table0145[[#This Row],[TSG08]]&amp;Table0145[[#This Row],[MÃ FAST]]</f>
        <v>1TSG08NL300084</v>
      </c>
      <c r="R20" s="21" t="str">
        <f>COUNTIF($Q$7:Q20,Q20)&amp;Q20</f>
        <v>11TSG08NL300084</v>
      </c>
      <c r="S20" s="44">
        <f>IFERROR(VLOOKUP(R20,Table1[[ct2]:[Số lượng]],13,0),0)</f>
        <v>5.7</v>
      </c>
      <c r="T20" s="45">
        <f>IFERROR(VLOOKUP(R20,Table1[[ct2]:[Giá]],14,0),Table0145[[#This Row],[ĐƠN GIÁ]])</f>
        <v>22000</v>
      </c>
      <c r="U20" s="45">
        <f t="shared" si="2"/>
        <v>125400</v>
      </c>
      <c r="V20" s="32">
        <f t="shared" si="3"/>
        <v>0</v>
      </c>
      <c r="W20" s="45">
        <f>Table0145[[#This Row],[THÀNH TIỀN FAST]]-Table0145[[#This Row],[THÀNH TIỀN]]</f>
        <v>0</v>
      </c>
      <c r="X20" s="46" t="b">
        <f>Table0145[[#This Row],[ĐG FAST]]=Table0145[[#This Row],[ĐƠN GIÁ]]</f>
        <v>1</v>
      </c>
      <c r="Y20" s="47" t="b">
        <f>Table0145[[#This Row],[THÀNH TIỀN FAST]]=Table0145[[#This Row],[THÀNH TIỀN]]</f>
        <v>1</v>
      </c>
      <c r="Z20" s="48"/>
    </row>
    <row r="21" spans="1:26" ht="15" x14ac:dyDescent="0.2">
      <c r="A21" s="1"/>
      <c r="B21" s="2" t="s">
        <v>354</v>
      </c>
      <c r="C21" s="42"/>
      <c r="D21" s="2" t="s">
        <v>519</v>
      </c>
      <c r="E21" s="43"/>
      <c r="F21" s="43"/>
      <c r="G21" s="43"/>
      <c r="H21" s="43"/>
      <c r="I21" s="2" t="s">
        <v>34</v>
      </c>
      <c r="J21" s="2" t="s">
        <v>17</v>
      </c>
      <c r="K21" s="3">
        <v>3</v>
      </c>
      <c r="L21" s="4">
        <v>145000</v>
      </c>
      <c r="M21" s="4">
        <f t="shared" si="0"/>
        <v>435000</v>
      </c>
      <c r="N21" s="21" t="str">
        <f>VLOOKUP(I21,'MÃ '!$A$2:$E$1048576,4,0)</f>
        <v>NL300090</v>
      </c>
      <c r="O21" s="21" t="str">
        <f>VLOOKUP(I21,'MÃ '!$A$2:$E$1048576,5,0)</f>
        <v>Nấm đông cô tươi</v>
      </c>
      <c r="P21" s="21" t="str">
        <f t="shared" si="1"/>
        <v>TSG08</v>
      </c>
      <c r="Q21" s="21" t="str">
        <f>DAY(Table0145[[#This Row],[NGÀY]])&amp;Table0145[[#This Row],[TSG08]]&amp;Table0145[[#This Row],[MÃ FAST]]</f>
        <v>1TSG08NL300090</v>
      </c>
      <c r="R21" s="21" t="str">
        <f>COUNTIF($Q$7:Q21,Q21)&amp;Q21</f>
        <v>11TSG08NL300090</v>
      </c>
      <c r="S21" s="44">
        <f>IFERROR(VLOOKUP(R21,Table1[[ct2]:[Số lượng]],13,0),0)</f>
        <v>3</v>
      </c>
      <c r="T21" s="45">
        <f>IFERROR(VLOOKUP(R21,Table1[[ct2]:[Giá]],14,0),Table0145[[#This Row],[ĐƠN GIÁ]])</f>
        <v>145000</v>
      </c>
      <c r="U21" s="45">
        <f t="shared" si="2"/>
        <v>435000</v>
      </c>
      <c r="V21" s="32">
        <f t="shared" si="3"/>
        <v>0</v>
      </c>
      <c r="W21" s="45">
        <f>Table0145[[#This Row],[THÀNH TIỀN FAST]]-Table0145[[#This Row],[THÀNH TIỀN]]</f>
        <v>0</v>
      </c>
      <c r="X21" s="46" t="b">
        <f>Table0145[[#This Row],[ĐG FAST]]=Table0145[[#This Row],[ĐƠN GIÁ]]</f>
        <v>1</v>
      </c>
      <c r="Y21" s="47" t="b">
        <f>Table0145[[#This Row],[THÀNH TIỀN FAST]]=Table0145[[#This Row],[THÀNH TIỀN]]</f>
        <v>1</v>
      </c>
      <c r="Z21" s="48"/>
    </row>
    <row r="22" spans="1:26" ht="15" x14ac:dyDescent="0.2">
      <c r="A22" s="1"/>
      <c r="B22" s="2" t="s">
        <v>354</v>
      </c>
      <c r="C22" s="42"/>
      <c r="D22" s="2" t="s">
        <v>519</v>
      </c>
      <c r="E22" s="43"/>
      <c r="F22" s="43"/>
      <c r="G22" s="43"/>
      <c r="H22" s="43"/>
      <c r="I22" s="2" t="s">
        <v>35</v>
      </c>
      <c r="J22" s="2" t="s">
        <v>17</v>
      </c>
      <c r="K22" s="3">
        <v>7</v>
      </c>
      <c r="L22" s="4">
        <v>47000</v>
      </c>
      <c r="M22" s="4">
        <f t="shared" si="0"/>
        <v>329000</v>
      </c>
      <c r="N22" s="21" t="str">
        <f>VLOOKUP(I22,'MÃ '!$A$2:$E$1048576,4,0)</f>
        <v>NL300091</v>
      </c>
      <c r="O22" s="21" t="str">
        <f>VLOOKUP(I22,'MÃ '!$A$2:$E$1048576,5,0)</f>
        <v>Nấm đùi gà</v>
      </c>
      <c r="P22" s="21" t="str">
        <f t="shared" si="1"/>
        <v>TSG08</v>
      </c>
      <c r="Q22" s="21" t="str">
        <f>DAY(Table0145[[#This Row],[NGÀY]])&amp;Table0145[[#This Row],[TSG08]]&amp;Table0145[[#This Row],[MÃ FAST]]</f>
        <v>1TSG08NL300091</v>
      </c>
      <c r="R22" s="21" t="str">
        <f>COUNTIF($Q$7:Q22,Q22)&amp;Q22</f>
        <v>11TSG08NL300091</v>
      </c>
      <c r="S22" s="44">
        <f>IFERROR(VLOOKUP(R22,Table1[[ct2]:[Số lượng]],13,0),0)</f>
        <v>7</v>
      </c>
      <c r="T22" s="45">
        <f>IFERROR(VLOOKUP(R22,Table1[[ct2]:[Giá]],14,0),Table0145[[#This Row],[ĐƠN GIÁ]])</f>
        <v>47000</v>
      </c>
      <c r="U22" s="45">
        <f t="shared" si="2"/>
        <v>329000</v>
      </c>
      <c r="V22" s="32">
        <f t="shared" si="3"/>
        <v>0</v>
      </c>
      <c r="W22" s="45">
        <f>Table0145[[#This Row],[THÀNH TIỀN FAST]]-Table0145[[#This Row],[THÀNH TIỀN]]</f>
        <v>0</v>
      </c>
      <c r="X22" s="46" t="b">
        <f>Table0145[[#This Row],[ĐG FAST]]=Table0145[[#This Row],[ĐƠN GIÁ]]</f>
        <v>1</v>
      </c>
      <c r="Y22" s="47" t="b">
        <f>Table0145[[#This Row],[THÀNH TIỀN FAST]]=Table0145[[#This Row],[THÀNH TIỀN]]</f>
        <v>1</v>
      </c>
      <c r="Z22" s="48"/>
    </row>
    <row r="23" spans="1:26" ht="15" x14ac:dyDescent="0.2">
      <c r="A23" s="1"/>
      <c r="B23" s="2" t="s">
        <v>354</v>
      </c>
      <c r="C23" s="42"/>
      <c r="D23" s="2" t="s">
        <v>519</v>
      </c>
      <c r="E23" s="43"/>
      <c r="F23" s="43"/>
      <c r="G23" s="43"/>
      <c r="H23" s="43"/>
      <c r="I23" s="2" t="s">
        <v>46</v>
      </c>
      <c r="J23" s="2" t="s">
        <v>17</v>
      </c>
      <c r="K23" s="3">
        <v>3</v>
      </c>
      <c r="L23" s="4">
        <v>80000</v>
      </c>
      <c r="M23" s="4">
        <f t="shared" si="0"/>
        <v>240000</v>
      </c>
      <c r="N23" s="21" t="str">
        <f>VLOOKUP(I23,'MÃ '!$A$2:$E$1048576,4,0)</f>
        <v>NL300094</v>
      </c>
      <c r="O23" s="21" t="str">
        <f>VLOOKUP(I23,'MÃ '!$A$2:$E$1048576,5,0)</f>
        <v>Nấm hải sản</v>
      </c>
      <c r="P23" s="21" t="str">
        <f t="shared" si="1"/>
        <v>TSG08</v>
      </c>
      <c r="Q23" s="21" t="str">
        <f>DAY(Table0145[[#This Row],[NGÀY]])&amp;Table0145[[#This Row],[TSG08]]&amp;Table0145[[#This Row],[MÃ FAST]]</f>
        <v>1TSG08NL300094</v>
      </c>
      <c r="R23" s="21" t="str">
        <f>COUNTIF($Q$7:Q23,Q23)&amp;Q23</f>
        <v>11TSG08NL300094</v>
      </c>
      <c r="S23" s="44">
        <f>IFERROR(VLOOKUP(R23,Table1[[ct2]:[Số lượng]],13,0),0)</f>
        <v>3</v>
      </c>
      <c r="T23" s="45">
        <f>IFERROR(VLOOKUP(R23,Table1[[ct2]:[Giá]],14,0),Table0145[[#This Row],[ĐƠN GIÁ]])</f>
        <v>80000</v>
      </c>
      <c r="U23" s="45">
        <f t="shared" si="2"/>
        <v>240000</v>
      </c>
      <c r="V23" s="32">
        <f t="shared" si="3"/>
        <v>0</v>
      </c>
      <c r="W23" s="45">
        <f>Table0145[[#This Row],[THÀNH TIỀN FAST]]-Table0145[[#This Row],[THÀNH TIỀN]]</f>
        <v>0</v>
      </c>
      <c r="X23" s="46" t="b">
        <f>Table0145[[#This Row],[ĐG FAST]]=Table0145[[#This Row],[ĐƠN GIÁ]]</f>
        <v>1</v>
      </c>
      <c r="Y23" s="47" t="b">
        <f>Table0145[[#This Row],[THÀNH TIỀN FAST]]=Table0145[[#This Row],[THÀNH TIỀN]]</f>
        <v>1</v>
      </c>
      <c r="Z23" s="48"/>
    </row>
    <row r="24" spans="1:26" ht="15" x14ac:dyDescent="0.2">
      <c r="A24" s="1"/>
      <c r="B24" s="2" t="s">
        <v>354</v>
      </c>
      <c r="C24" s="42"/>
      <c r="D24" s="2" t="s">
        <v>519</v>
      </c>
      <c r="E24" s="43"/>
      <c r="F24" s="43"/>
      <c r="G24" s="43"/>
      <c r="H24" s="43"/>
      <c r="I24" s="2" t="s">
        <v>50</v>
      </c>
      <c r="J24" s="2" t="s">
        <v>17</v>
      </c>
      <c r="K24" s="3">
        <v>6</v>
      </c>
      <c r="L24" s="4">
        <v>45000</v>
      </c>
      <c r="M24" s="4">
        <f t="shared" si="0"/>
        <v>270000</v>
      </c>
      <c r="N24" s="21" t="str">
        <f>VLOOKUP(I24,'MÃ '!$A$2:$E$1048576,4,0)</f>
        <v>NL300096</v>
      </c>
      <c r="O24" s="21" t="str">
        <f>VLOOKUP(I24,'MÃ '!$A$2:$E$1048576,5,0)</f>
        <v>Nấm kim châm tươi</v>
      </c>
      <c r="P24" s="21" t="str">
        <f t="shared" si="1"/>
        <v>TSG08</v>
      </c>
      <c r="Q24" s="21" t="str">
        <f>DAY(Table0145[[#This Row],[NGÀY]])&amp;Table0145[[#This Row],[TSG08]]&amp;Table0145[[#This Row],[MÃ FAST]]</f>
        <v>1TSG08NL300096</v>
      </c>
      <c r="R24" s="21" t="str">
        <f>COUNTIF($Q$7:Q24,Q24)&amp;Q24</f>
        <v>11TSG08NL300096</v>
      </c>
      <c r="S24" s="44">
        <f>IFERROR(VLOOKUP(R24,Table1[[ct2]:[Số lượng]],13,0),0)</f>
        <v>6</v>
      </c>
      <c r="T24" s="45">
        <f>IFERROR(VLOOKUP(R24,Table1[[ct2]:[Giá]],14,0),Table0145[[#This Row],[ĐƠN GIÁ]])</f>
        <v>45000</v>
      </c>
      <c r="U24" s="45">
        <f t="shared" si="2"/>
        <v>270000</v>
      </c>
      <c r="V24" s="32">
        <f t="shared" si="3"/>
        <v>0</v>
      </c>
      <c r="W24" s="45">
        <f>Table0145[[#This Row],[THÀNH TIỀN FAST]]-Table0145[[#This Row],[THÀNH TIỀN]]</f>
        <v>0</v>
      </c>
      <c r="X24" s="46" t="b">
        <f>Table0145[[#This Row],[ĐG FAST]]=Table0145[[#This Row],[ĐƠN GIÁ]]</f>
        <v>1</v>
      </c>
      <c r="Y24" s="47" t="b">
        <f>Table0145[[#This Row],[THÀNH TIỀN FAST]]=Table0145[[#This Row],[THÀNH TIỀN]]</f>
        <v>1</v>
      </c>
      <c r="Z24" s="48"/>
    </row>
    <row r="25" spans="1:26" ht="15" x14ac:dyDescent="0.2">
      <c r="A25" s="1"/>
      <c r="B25" s="2" t="s">
        <v>354</v>
      </c>
      <c r="C25" s="42"/>
      <c r="D25" s="2" t="s">
        <v>519</v>
      </c>
      <c r="E25" s="43"/>
      <c r="F25" s="43"/>
      <c r="G25" s="43"/>
      <c r="H25" s="43"/>
      <c r="I25" s="2" t="s">
        <v>38</v>
      </c>
      <c r="J25" s="2" t="s">
        <v>17</v>
      </c>
      <c r="K25" s="3">
        <v>7</v>
      </c>
      <c r="L25" s="4">
        <v>95000</v>
      </c>
      <c r="M25" s="4">
        <f t="shared" si="0"/>
        <v>665000</v>
      </c>
      <c r="N25" s="21" t="str">
        <f>VLOOKUP(I25,'MÃ '!$A$2:$E$1048576,4,0)</f>
        <v>NL300098</v>
      </c>
      <c r="O25" s="21" t="str">
        <f>VLOOKUP(I25,'MÃ '!$A$2:$E$1048576,5,0)</f>
        <v>Nấm Linh Chi trắng</v>
      </c>
      <c r="P25" s="21" t="str">
        <f t="shared" si="1"/>
        <v>TSG08</v>
      </c>
      <c r="Q25" s="21" t="str">
        <f>DAY(Table0145[[#This Row],[NGÀY]])&amp;Table0145[[#This Row],[TSG08]]&amp;Table0145[[#This Row],[MÃ FAST]]</f>
        <v>1TSG08NL300098</v>
      </c>
      <c r="R25" s="21" t="str">
        <f>COUNTIF($Q$7:Q25,Q25)&amp;Q25</f>
        <v>11TSG08NL300098</v>
      </c>
      <c r="S25" s="44">
        <f>IFERROR(VLOOKUP(R25,Table1[[ct2]:[Số lượng]],13,0),0)</f>
        <v>7</v>
      </c>
      <c r="T25" s="45">
        <f>IFERROR(VLOOKUP(R25,Table1[[ct2]:[Giá]],14,0),Table0145[[#This Row],[ĐƠN GIÁ]])</f>
        <v>95000</v>
      </c>
      <c r="U25" s="45">
        <f t="shared" si="2"/>
        <v>665000</v>
      </c>
      <c r="V25" s="32">
        <f t="shared" si="3"/>
        <v>0</v>
      </c>
      <c r="W25" s="45">
        <f>Table0145[[#This Row],[THÀNH TIỀN FAST]]-Table0145[[#This Row],[THÀNH TIỀN]]</f>
        <v>0</v>
      </c>
      <c r="X25" s="46" t="b">
        <f>Table0145[[#This Row],[ĐG FAST]]=Table0145[[#This Row],[ĐƠN GIÁ]]</f>
        <v>1</v>
      </c>
      <c r="Y25" s="47" t="b">
        <f>Table0145[[#This Row],[THÀNH TIỀN FAST]]=Table0145[[#This Row],[THÀNH TIỀN]]</f>
        <v>1</v>
      </c>
      <c r="Z25" s="48"/>
    </row>
    <row r="26" spans="1:26" ht="15" x14ac:dyDescent="0.2">
      <c r="A26" s="1"/>
      <c r="B26" s="2" t="s">
        <v>354</v>
      </c>
      <c r="C26" s="42"/>
      <c r="D26" s="2" t="s">
        <v>519</v>
      </c>
      <c r="E26" s="43"/>
      <c r="F26" s="43"/>
      <c r="G26" s="43"/>
      <c r="H26" s="43"/>
      <c r="I26" s="2" t="s">
        <v>39</v>
      </c>
      <c r="J26" s="2" t="s">
        <v>17</v>
      </c>
      <c r="K26" s="3">
        <v>1.5</v>
      </c>
      <c r="L26" s="4">
        <v>45000</v>
      </c>
      <c r="M26" s="4">
        <f t="shared" si="0"/>
        <v>67500</v>
      </c>
      <c r="N26" s="21" t="str">
        <f>VLOOKUP(I26,'MÃ '!$A$2:$E$1048576,4,0)</f>
        <v>NL300085</v>
      </c>
      <c r="O26" s="21" t="str">
        <f>VLOOKUP(I26,'MÃ '!$A$2:$E$1048576,5,0)</f>
        <v>Mùi ta ( Ngò rí )</v>
      </c>
      <c r="P26" s="21" t="str">
        <f t="shared" si="1"/>
        <v>TSG08</v>
      </c>
      <c r="Q26" s="21" t="str">
        <f>DAY(Table0145[[#This Row],[NGÀY]])&amp;Table0145[[#This Row],[TSG08]]&amp;Table0145[[#This Row],[MÃ FAST]]</f>
        <v>1TSG08NL300085</v>
      </c>
      <c r="R26" s="21" t="str">
        <f>COUNTIF($Q$7:Q26,Q26)&amp;Q26</f>
        <v>11TSG08NL300085</v>
      </c>
      <c r="S26" s="44">
        <f>IFERROR(VLOOKUP(R26,Table1[[ct2]:[Số lượng]],13,0),0)</f>
        <v>1.5</v>
      </c>
      <c r="T26" s="45">
        <f>IFERROR(VLOOKUP(R26,Table1[[ct2]:[Giá]],14,0),Table0145[[#This Row],[ĐƠN GIÁ]])</f>
        <v>45000</v>
      </c>
      <c r="U26" s="45">
        <f t="shared" si="2"/>
        <v>67500</v>
      </c>
      <c r="V26" s="32">
        <f t="shared" si="3"/>
        <v>0</v>
      </c>
      <c r="W26" s="45">
        <f>Table0145[[#This Row],[THÀNH TIỀN FAST]]-Table0145[[#This Row],[THÀNH TIỀN]]</f>
        <v>0</v>
      </c>
      <c r="X26" s="46" t="b">
        <f>Table0145[[#This Row],[ĐG FAST]]=Table0145[[#This Row],[ĐƠN GIÁ]]</f>
        <v>1</v>
      </c>
      <c r="Y26" s="47" t="b">
        <f>Table0145[[#This Row],[THÀNH TIỀN FAST]]=Table0145[[#This Row],[THÀNH TIỀN]]</f>
        <v>1</v>
      </c>
      <c r="Z26" s="48"/>
    </row>
    <row r="27" spans="1:26" ht="15" x14ac:dyDescent="0.2">
      <c r="A27" s="1"/>
      <c r="B27" s="2" t="s">
        <v>354</v>
      </c>
      <c r="C27" s="42"/>
      <c r="D27" s="2" t="s">
        <v>519</v>
      </c>
      <c r="E27" s="43"/>
      <c r="F27" s="43"/>
      <c r="G27" s="43"/>
      <c r="H27" s="43"/>
      <c r="I27" s="2" t="s">
        <v>47</v>
      </c>
      <c r="J27" s="2" t="s">
        <v>17</v>
      </c>
      <c r="K27" s="3">
        <v>0.2</v>
      </c>
      <c r="L27" s="4">
        <v>70000</v>
      </c>
      <c r="M27" s="4">
        <f t="shared" si="0"/>
        <v>14000</v>
      </c>
      <c r="N27" s="21" t="str">
        <f>VLOOKUP(I27,'MÃ '!$A$2:$E$1048576,4,0)</f>
        <v>NL300126</v>
      </c>
      <c r="O27" s="21" t="str">
        <f>VLOOKUP(I27,'MÃ '!$A$2:$E$1048576,5,0)</f>
        <v>Rau mùi tây</v>
      </c>
      <c r="P27" s="21" t="str">
        <f t="shared" si="1"/>
        <v>TSG08</v>
      </c>
      <c r="Q27" s="21" t="str">
        <f>DAY(Table0145[[#This Row],[NGÀY]])&amp;Table0145[[#This Row],[TSG08]]&amp;Table0145[[#This Row],[MÃ FAST]]</f>
        <v>1TSG08NL300126</v>
      </c>
      <c r="R27" s="21" t="str">
        <f>COUNTIF($Q$7:Q27,Q27)&amp;Q27</f>
        <v>11TSG08NL300126</v>
      </c>
      <c r="S27" s="44">
        <f>IFERROR(VLOOKUP(R27,Table1[[ct2]:[Số lượng]],13,0),0)</f>
        <v>0.2</v>
      </c>
      <c r="T27" s="45">
        <f>IFERROR(VLOOKUP(R27,Table1[[ct2]:[Giá]],14,0),Table0145[[#This Row],[ĐƠN GIÁ]])</f>
        <v>70000</v>
      </c>
      <c r="U27" s="45">
        <f t="shared" si="2"/>
        <v>14000</v>
      </c>
      <c r="V27" s="32">
        <f t="shared" si="3"/>
        <v>0</v>
      </c>
      <c r="W27" s="45">
        <f>Table0145[[#This Row],[THÀNH TIỀN FAST]]-Table0145[[#This Row],[THÀNH TIỀN]]</f>
        <v>0</v>
      </c>
      <c r="X27" s="46" t="b">
        <f>Table0145[[#This Row],[ĐG FAST]]=Table0145[[#This Row],[ĐƠN GIÁ]]</f>
        <v>1</v>
      </c>
      <c r="Y27" s="47" t="b">
        <f>Table0145[[#This Row],[THÀNH TIỀN FAST]]=Table0145[[#This Row],[THÀNH TIỀN]]</f>
        <v>1</v>
      </c>
      <c r="Z27" s="48"/>
    </row>
    <row r="28" spans="1:26" ht="15" x14ac:dyDescent="0.2">
      <c r="A28" s="1"/>
      <c r="B28" s="2" t="s">
        <v>354</v>
      </c>
      <c r="C28" s="42"/>
      <c r="D28" s="2" t="s">
        <v>519</v>
      </c>
      <c r="E28" s="43"/>
      <c r="F28" s="43"/>
      <c r="G28" s="43"/>
      <c r="H28" s="43"/>
      <c r="I28" s="2" t="s">
        <v>40</v>
      </c>
      <c r="J28" s="2" t="s">
        <v>17</v>
      </c>
      <c r="K28" s="3">
        <v>1.6</v>
      </c>
      <c r="L28" s="4">
        <v>145000</v>
      </c>
      <c r="M28" s="4">
        <f t="shared" si="0"/>
        <v>232000</v>
      </c>
      <c r="N28" s="21" t="str">
        <f>VLOOKUP(I28,'MÃ '!$A$2:$E$1048576,4,0)</f>
        <v>NL300113</v>
      </c>
      <c r="O28" s="21" t="str">
        <f>VLOOKUP(I28,'MÃ '!$A$2:$E$1048576,5,0)</f>
        <v>Ớt hiểm đỏ</v>
      </c>
      <c r="P28" s="21" t="str">
        <f t="shared" si="1"/>
        <v>TSG08</v>
      </c>
      <c r="Q28" s="21" t="str">
        <f>DAY(Table0145[[#This Row],[NGÀY]])&amp;Table0145[[#This Row],[TSG08]]&amp;Table0145[[#This Row],[MÃ FAST]]</f>
        <v>1TSG08NL300113</v>
      </c>
      <c r="R28" s="21" t="str">
        <f>COUNTIF($Q$7:Q28,Q28)&amp;Q28</f>
        <v>11TSG08NL300113</v>
      </c>
      <c r="S28" s="44">
        <f>IFERROR(VLOOKUP(R28,Table1[[ct2]:[Số lượng]],13,0),0)</f>
        <v>1.6</v>
      </c>
      <c r="T28" s="45">
        <f>IFERROR(VLOOKUP(R28,Table1[[ct2]:[Giá]],14,0),Table0145[[#This Row],[ĐƠN GIÁ]])</f>
        <v>145000</v>
      </c>
      <c r="U28" s="45">
        <f t="shared" si="2"/>
        <v>232000</v>
      </c>
      <c r="V28" s="32">
        <f t="shared" si="3"/>
        <v>0</v>
      </c>
      <c r="W28" s="45">
        <f>Table0145[[#This Row],[THÀNH TIỀN FAST]]-Table0145[[#This Row],[THÀNH TIỀN]]</f>
        <v>0</v>
      </c>
      <c r="X28" s="46" t="b">
        <f>Table0145[[#This Row],[ĐG FAST]]=Table0145[[#This Row],[ĐƠN GIÁ]]</f>
        <v>1</v>
      </c>
      <c r="Y28" s="47" t="b">
        <f>Table0145[[#This Row],[THÀNH TIỀN FAST]]=Table0145[[#This Row],[THÀNH TIỀN]]</f>
        <v>1</v>
      </c>
      <c r="Z28" s="48"/>
    </row>
    <row r="29" spans="1:26" ht="15" x14ac:dyDescent="0.2">
      <c r="A29" s="1"/>
      <c r="B29" s="2" t="s">
        <v>354</v>
      </c>
      <c r="C29" s="42"/>
      <c r="D29" s="2" t="s">
        <v>519</v>
      </c>
      <c r="E29" s="43"/>
      <c r="F29" s="43"/>
      <c r="G29" s="43"/>
      <c r="H29" s="43"/>
      <c r="I29" s="2" t="s">
        <v>41</v>
      </c>
      <c r="J29" s="2" t="s">
        <v>17</v>
      </c>
      <c r="K29" s="3">
        <v>25</v>
      </c>
      <c r="L29" s="4">
        <v>21000</v>
      </c>
      <c r="M29" s="4">
        <f t="shared" si="0"/>
        <v>525000</v>
      </c>
      <c r="N29" s="21" t="str">
        <f>VLOOKUP(I29,'MÃ '!$A$2:$E$1048576,4,0)</f>
        <v>NL300119</v>
      </c>
      <c r="O29" s="21" t="str">
        <f>VLOOKUP(I29,'MÃ '!$A$2:$E$1048576,5,0)</f>
        <v>Quất ( Tắc trái )</v>
      </c>
      <c r="P29" s="21" t="str">
        <f t="shared" si="1"/>
        <v>TSG08</v>
      </c>
      <c r="Q29" s="21" t="str">
        <f>DAY(Table0145[[#This Row],[NGÀY]])&amp;Table0145[[#This Row],[TSG08]]&amp;Table0145[[#This Row],[MÃ FAST]]</f>
        <v>1TSG08NL300119</v>
      </c>
      <c r="R29" s="21" t="str">
        <f>COUNTIF($Q$7:Q29,Q29)&amp;Q29</f>
        <v>11TSG08NL300119</v>
      </c>
      <c r="S29" s="44">
        <f>IFERROR(VLOOKUP(R29,Table1[[ct2]:[Số lượng]],13,0),0)</f>
        <v>25</v>
      </c>
      <c r="T29" s="45">
        <f>IFERROR(VLOOKUP(R29,Table1[[ct2]:[Giá]],14,0),Table0145[[#This Row],[ĐƠN GIÁ]])</f>
        <v>21000</v>
      </c>
      <c r="U29" s="45">
        <f t="shared" si="2"/>
        <v>525000</v>
      </c>
      <c r="V29" s="32">
        <f t="shared" si="3"/>
        <v>0</v>
      </c>
      <c r="W29" s="45">
        <f>Table0145[[#This Row],[THÀNH TIỀN FAST]]-Table0145[[#This Row],[THÀNH TIỀN]]</f>
        <v>0</v>
      </c>
      <c r="X29" s="46" t="b">
        <f>Table0145[[#This Row],[ĐG FAST]]=Table0145[[#This Row],[ĐƠN GIÁ]]</f>
        <v>1</v>
      </c>
      <c r="Y29" s="47" t="b">
        <f>Table0145[[#This Row],[THÀNH TIỀN FAST]]=Table0145[[#This Row],[THÀNH TIỀN]]</f>
        <v>1</v>
      </c>
      <c r="Z29" s="48"/>
    </row>
    <row r="30" spans="1:26" ht="15" x14ac:dyDescent="0.2">
      <c r="A30" s="1"/>
      <c r="B30" s="2" t="s">
        <v>354</v>
      </c>
      <c r="C30" s="42"/>
      <c r="D30" s="2" t="s">
        <v>519</v>
      </c>
      <c r="E30" s="43"/>
      <c r="F30" s="43"/>
      <c r="G30" s="43"/>
      <c r="H30" s="43"/>
      <c r="I30" s="2" t="s">
        <v>42</v>
      </c>
      <c r="J30" s="2" t="s">
        <v>17</v>
      </c>
      <c r="K30" s="3">
        <v>6.5</v>
      </c>
      <c r="L30" s="4">
        <v>38000</v>
      </c>
      <c r="M30" s="4">
        <f t="shared" si="0"/>
        <v>247000</v>
      </c>
      <c r="N30" s="21" t="str">
        <f>VLOOKUP(I30,'MÃ '!$A$2:$E$1048576,4,0)</f>
        <v>NL300018</v>
      </c>
      <c r="O30" s="21" t="str">
        <f>VLOOKUP(I30,'MÃ '!$A$2:$E$1048576,5,0)</f>
        <v>Cải cúc</v>
      </c>
      <c r="P30" s="21" t="str">
        <f t="shared" si="1"/>
        <v>TSG08</v>
      </c>
      <c r="Q30" s="21" t="str">
        <f>DAY(Table0145[[#This Row],[NGÀY]])&amp;Table0145[[#This Row],[TSG08]]&amp;Table0145[[#This Row],[MÃ FAST]]</f>
        <v>1TSG08NL300018</v>
      </c>
      <c r="R30" s="21" t="str">
        <f>COUNTIF($Q$7:Q30,Q30)&amp;Q30</f>
        <v>11TSG08NL300018</v>
      </c>
      <c r="S30" s="44">
        <f>IFERROR(VLOOKUP(R30,Table1[[ct2]:[Số lượng]],13,0),0)</f>
        <v>6.5</v>
      </c>
      <c r="T30" s="45">
        <f>IFERROR(VLOOKUP(R30,Table1[[ct2]:[Giá]],14,0),Table0145[[#This Row],[ĐƠN GIÁ]])</f>
        <v>38000</v>
      </c>
      <c r="U30" s="45">
        <f t="shared" si="2"/>
        <v>247000</v>
      </c>
      <c r="V30" s="32">
        <f t="shared" si="3"/>
        <v>0</v>
      </c>
      <c r="W30" s="45">
        <f>Table0145[[#This Row],[THÀNH TIỀN FAST]]-Table0145[[#This Row],[THÀNH TIỀN]]</f>
        <v>0</v>
      </c>
      <c r="X30" s="46" t="b">
        <f>Table0145[[#This Row],[ĐG FAST]]=Table0145[[#This Row],[ĐƠN GIÁ]]</f>
        <v>1</v>
      </c>
      <c r="Y30" s="47" t="b">
        <f>Table0145[[#This Row],[THÀNH TIỀN FAST]]=Table0145[[#This Row],[THÀNH TIỀN]]</f>
        <v>1</v>
      </c>
      <c r="Z30" s="48"/>
    </row>
    <row r="31" spans="1:26" ht="15" x14ac:dyDescent="0.2">
      <c r="A31" s="1"/>
      <c r="B31" s="2" t="s">
        <v>354</v>
      </c>
      <c r="C31" s="42"/>
      <c r="D31" s="2" t="s">
        <v>519</v>
      </c>
      <c r="E31" s="43"/>
      <c r="F31" s="43"/>
      <c r="G31" s="43"/>
      <c r="H31" s="43"/>
      <c r="I31" s="2" t="s">
        <v>43</v>
      </c>
      <c r="J31" s="2" t="s">
        <v>17</v>
      </c>
      <c r="K31" s="3">
        <v>2</v>
      </c>
      <c r="L31" s="4">
        <v>50000</v>
      </c>
      <c r="M31" s="4">
        <f t="shared" si="0"/>
        <v>100000</v>
      </c>
      <c r="N31" s="21" t="str">
        <f>VLOOKUP(I31,'MÃ '!$A$2:$E$1048576,4,0)</f>
        <v>NL300142</v>
      </c>
      <c r="O31" s="21" t="str">
        <f>VLOOKUP(I31,'MÃ '!$A$2:$E$1048576,5,0)</f>
        <v>Tỏi bóc</v>
      </c>
      <c r="P31" s="21" t="str">
        <f t="shared" si="1"/>
        <v>TSG08</v>
      </c>
      <c r="Q31" s="21" t="str">
        <f>DAY(Table0145[[#This Row],[NGÀY]])&amp;Table0145[[#This Row],[TSG08]]&amp;Table0145[[#This Row],[MÃ FAST]]</f>
        <v>1TSG08NL300142</v>
      </c>
      <c r="R31" s="21" t="str">
        <f>COUNTIF($Q$7:Q31,Q31)&amp;Q31</f>
        <v>11TSG08NL300142</v>
      </c>
      <c r="S31" s="44">
        <f>IFERROR(VLOOKUP(R31,Table1[[ct2]:[Số lượng]],13,0),0)</f>
        <v>2</v>
      </c>
      <c r="T31" s="45">
        <f>IFERROR(VLOOKUP(R31,Table1[[ct2]:[Giá]],14,0),Table0145[[#This Row],[ĐƠN GIÁ]])</f>
        <v>50000</v>
      </c>
      <c r="U31" s="45">
        <f t="shared" si="2"/>
        <v>100000</v>
      </c>
      <c r="V31" s="32">
        <f t="shared" si="3"/>
        <v>0</v>
      </c>
      <c r="W31" s="45">
        <f>Table0145[[#This Row],[THÀNH TIỀN FAST]]-Table0145[[#This Row],[THÀNH TIỀN]]</f>
        <v>0</v>
      </c>
      <c r="X31" s="46" t="b">
        <f>Table0145[[#This Row],[ĐG FAST]]=Table0145[[#This Row],[ĐƠN GIÁ]]</f>
        <v>1</v>
      </c>
      <c r="Y31" s="47" t="b">
        <f>Table0145[[#This Row],[THÀNH TIỀN FAST]]=Table0145[[#This Row],[THÀNH TIỀN]]</f>
        <v>1</v>
      </c>
      <c r="Z31" s="48"/>
    </row>
    <row r="32" spans="1:26" ht="15" x14ac:dyDescent="0.2">
      <c r="A32" s="1"/>
      <c r="B32" s="2" t="s">
        <v>354</v>
      </c>
      <c r="C32" s="42"/>
      <c r="D32" s="2" t="s">
        <v>519</v>
      </c>
      <c r="E32" s="43"/>
      <c r="F32" s="43"/>
      <c r="G32" s="43"/>
      <c r="H32" s="43"/>
      <c r="I32" s="2" t="s">
        <v>44</v>
      </c>
      <c r="J32" s="2" t="s">
        <v>17</v>
      </c>
      <c r="K32" s="3">
        <v>12</v>
      </c>
      <c r="L32" s="4">
        <v>62000</v>
      </c>
      <c r="M32" s="4">
        <f t="shared" si="0"/>
        <v>744000</v>
      </c>
      <c r="N32" s="21" t="str">
        <f>VLOOKUP(I32,'MÃ '!$A$2:$E$1048576,4,0)</f>
        <v>NL300147</v>
      </c>
      <c r="O32" s="21" t="str">
        <f>VLOOKUP(I32,'MÃ '!$A$2:$E$1048576,5,0)</f>
        <v>Xà lách Roman</v>
      </c>
      <c r="P32" s="21" t="str">
        <f t="shared" si="1"/>
        <v>TSG08</v>
      </c>
      <c r="Q32" s="21" t="str">
        <f>DAY(Table0145[[#This Row],[NGÀY]])&amp;Table0145[[#This Row],[TSG08]]&amp;Table0145[[#This Row],[MÃ FAST]]</f>
        <v>1TSG08NL300147</v>
      </c>
      <c r="R32" s="21" t="str">
        <f>COUNTIF($Q$7:Q32,Q32)&amp;Q32</f>
        <v>11TSG08NL300147</v>
      </c>
      <c r="S32" s="44">
        <f>IFERROR(VLOOKUP(R32,Table1[[ct2]:[Số lượng]],13,0),0)</f>
        <v>12</v>
      </c>
      <c r="T32" s="45">
        <f>IFERROR(VLOOKUP(R32,Table1[[ct2]:[Giá]],14,0),Table0145[[#This Row],[ĐƠN GIÁ]])</f>
        <v>62000</v>
      </c>
      <c r="U32" s="45">
        <f t="shared" si="2"/>
        <v>744000</v>
      </c>
      <c r="V32" s="32">
        <f t="shared" si="3"/>
        <v>0</v>
      </c>
      <c r="W32" s="45">
        <f>Table0145[[#This Row],[THÀNH TIỀN FAST]]-Table0145[[#This Row],[THÀNH TIỀN]]</f>
        <v>0</v>
      </c>
      <c r="X32" s="46" t="b">
        <f>Table0145[[#This Row],[ĐG FAST]]=Table0145[[#This Row],[ĐƠN GIÁ]]</f>
        <v>1</v>
      </c>
      <c r="Y32" s="47" t="b">
        <f>Table0145[[#This Row],[THÀNH TIỀN FAST]]=Table0145[[#This Row],[THÀNH TIỀN]]</f>
        <v>1</v>
      </c>
      <c r="Z32" s="48"/>
    </row>
    <row r="33" spans="1:26" ht="15" x14ac:dyDescent="0.2">
      <c r="A33" s="1"/>
      <c r="B33" s="2" t="s">
        <v>355</v>
      </c>
      <c r="C33" s="42"/>
      <c r="D33" s="2" t="s">
        <v>519</v>
      </c>
      <c r="E33" s="43"/>
      <c r="F33" s="43"/>
      <c r="G33" s="43"/>
      <c r="H33" s="43"/>
      <c r="I33" s="2" t="s">
        <v>14</v>
      </c>
      <c r="J33" s="2" t="s">
        <v>15</v>
      </c>
      <c r="K33" s="3">
        <v>8</v>
      </c>
      <c r="L33" s="4">
        <v>8500</v>
      </c>
      <c r="M33" s="4">
        <f t="shared" si="0"/>
        <v>68000</v>
      </c>
      <c r="N33" s="21" t="str">
        <f>VLOOKUP(I33,'MÃ '!$A$2:$E$1048576,4,0)</f>
        <v>NL300107</v>
      </c>
      <c r="O33" s="21" t="str">
        <f>VLOOKUP(I33,'MÃ '!$A$2:$E$1048576,5,0)</f>
        <v>Ngô ngọt ( Bắp trái)</v>
      </c>
      <c r="P33" s="21" t="str">
        <f t="shared" si="1"/>
        <v>TSG08</v>
      </c>
      <c r="Q33" s="21" t="str">
        <f>DAY(Table0145[[#This Row],[NGÀY]])&amp;Table0145[[#This Row],[TSG08]]&amp;Table0145[[#This Row],[MÃ FAST]]</f>
        <v>2TSG08NL300107</v>
      </c>
      <c r="R33" s="21" t="str">
        <f>COUNTIF($Q$7:Q33,Q33)&amp;Q33</f>
        <v>12TSG08NL300107</v>
      </c>
      <c r="S33" s="44">
        <f>IFERROR(VLOOKUP(R33,Table1[[ct2]:[Số lượng]],13,0),0)</f>
        <v>8</v>
      </c>
      <c r="T33" s="45">
        <f>IFERROR(VLOOKUP(R33,Table1[[ct2]:[Giá]],14,0),Table0145[[#This Row],[ĐƠN GIÁ]])</f>
        <v>8500</v>
      </c>
      <c r="U33" s="45">
        <f t="shared" si="2"/>
        <v>68000</v>
      </c>
      <c r="V33" s="32">
        <f t="shared" si="3"/>
        <v>0</v>
      </c>
      <c r="W33" s="45">
        <f>Table0145[[#This Row],[THÀNH TIỀN FAST]]-Table0145[[#This Row],[THÀNH TIỀN]]</f>
        <v>0</v>
      </c>
      <c r="X33" s="46" t="b">
        <f>Table0145[[#This Row],[ĐG FAST]]=Table0145[[#This Row],[ĐƠN GIÁ]]</f>
        <v>1</v>
      </c>
      <c r="Y33" s="47" t="b">
        <f>Table0145[[#This Row],[THÀNH TIỀN FAST]]=Table0145[[#This Row],[THÀNH TIỀN]]</f>
        <v>1</v>
      </c>
      <c r="Z33" s="48"/>
    </row>
    <row r="34" spans="1:26" ht="15" x14ac:dyDescent="0.2">
      <c r="A34" s="1"/>
      <c r="B34" s="2" t="s">
        <v>355</v>
      </c>
      <c r="C34" s="42"/>
      <c r="D34" s="2" t="s">
        <v>519</v>
      </c>
      <c r="E34" s="43"/>
      <c r="F34" s="43"/>
      <c r="G34" s="43"/>
      <c r="H34" s="43"/>
      <c r="I34" s="2" t="s">
        <v>18</v>
      </c>
      <c r="J34" s="2" t="s">
        <v>17</v>
      </c>
      <c r="K34" s="3">
        <v>2.2000000000000002</v>
      </c>
      <c r="L34" s="4">
        <v>45000</v>
      </c>
      <c r="M34" s="4">
        <f t="shared" si="0"/>
        <v>99000.000000000015</v>
      </c>
      <c r="N34" s="21" t="str">
        <f>VLOOKUP(I34,'MÃ '!$A$2:$E$1048576,4,0)</f>
        <v>NL300203</v>
      </c>
      <c r="O34" s="21" t="str">
        <f>VLOOKUP(I34,'MÃ '!$A$2:$E$1048576,5,0)</f>
        <v>Cải bó xôi</v>
      </c>
      <c r="P34" s="21" t="str">
        <f t="shared" si="1"/>
        <v>TSG08</v>
      </c>
      <c r="Q34" s="21" t="str">
        <f>DAY(Table0145[[#This Row],[NGÀY]])&amp;Table0145[[#This Row],[TSG08]]&amp;Table0145[[#This Row],[MÃ FAST]]</f>
        <v>2TSG08NL300203</v>
      </c>
      <c r="R34" s="21" t="str">
        <f>COUNTIF($Q$7:Q34,Q34)&amp;Q34</f>
        <v>12TSG08NL300203</v>
      </c>
      <c r="S34" s="44">
        <f>IFERROR(VLOOKUP(R34,Table1[[ct2]:[Số lượng]],13,0),0)</f>
        <v>2</v>
      </c>
      <c r="T34" s="45">
        <f>IFERROR(VLOOKUP(R34,Table1[[ct2]:[Giá]],14,0),Table0145[[#This Row],[ĐƠN GIÁ]])</f>
        <v>45000</v>
      </c>
      <c r="U34" s="45">
        <f t="shared" si="2"/>
        <v>90000</v>
      </c>
      <c r="V34" s="32">
        <f t="shared" si="3"/>
        <v>-0.20000000000000018</v>
      </c>
      <c r="W34" s="45">
        <f>Table0145[[#This Row],[THÀNH TIỀN FAST]]-Table0145[[#This Row],[THÀNH TIỀN]]</f>
        <v>-9000.0000000000146</v>
      </c>
      <c r="X34" s="46" t="b">
        <f>Table0145[[#This Row],[ĐG FAST]]=Table0145[[#This Row],[ĐƠN GIÁ]]</f>
        <v>1</v>
      </c>
      <c r="Y34" s="47" t="b">
        <f>Table0145[[#This Row],[THÀNH TIỀN FAST]]=Table0145[[#This Row],[THÀNH TIỀN]]</f>
        <v>0</v>
      </c>
      <c r="Z34" s="48"/>
    </row>
    <row r="35" spans="1:26" ht="15" x14ac:dyDescent="0.2">
      <c r="A35" s="1"/>
      <c r="B35" s="2" t="s">
        <v>355</v>
      </c>
      <c r="C35" s="42"/>
      <c r="D35" s="2" t="s">
        <v>519</v>
      </c>
      <c r="E35" s="43"/>
      <c r="F35" s="43"/>
      <c r="G35" s="43"/>
      <c r="H35" s="43"/>
      <c r="I35" s="2" t="s">
        <v>19</v>
      </c>
      <c r="J35" s="2" t="s">
        <v>17</v>
      </c>
      <c r="K35" s="3">
        <v>1</v>
      </c>
      <c r="L35" s="4">
        <v>50000</v>
      </c>
      <c r="M35" s="4">
        <f t="shared" si="0"/>
        <v>50000</v>
      </c>
      <c r="N35" s="21" t="str">
        <f>VLOOKUP(I35,'MÃ '!$A$2:$E$1048576,4,0)</f>
        <v>NL300013</v>
      </c>
      <c r="O35" s="21" t="str">
        <f>VLOOKUP(I35,'MÃ '!$A$2:$E$1048576,5,0)</f>
        <v>Cà chua</v>
      </c>
      <c r="P35" s="21" t="str">
        <f t="shared" si="1"/>
        <v>TSG08</v>
      </c>
      <c r="Q35" s="21" t="str">
        <f>DAY(Table0145[[#This Row],[NGÀY]])&amp;Table0145[[#This Row],[TSG08]]&amp;Table0145[[#This Row],[MÃ FAST]]</f>
        <v>2TSG08NL300013</v>
      </c>
      <c r="R35" s="21" t="str">
        <f>COUNTIF($Q$7:Q35,Q35)&amp;Q35</f>
        <v>12TSG08NL300013</v>
      </c>
      <c r="S35" s="44">
        <f>IFERROR(VLOOKUP(R35,Table1[[ct2]:[Số lượng]],13,0),0)</f>
        <v>1</v>
      </c>
      <c r="T35" s="45">
        <f>IFERROR(VLOOKUP(R35,Table1[[ct2]:[Giá]],14,0),Table0145[[#This Row],[ĐƠN GIÁ]])</f>
        <v>50000</v>
      </c>
      <c r="U35" s="45">
        <f t="shared" si="2"/>
        <v>50000</v>
      </c>
      <c r="V35" s="32">
        <f t="shared" si="3"/>
        <v>0</v>
      </c>
      <c r="W35" s="45">
        <f>Table0145[[#This Row],[THÀNH TIỀN FAST]]-Table0145[[#This Row],[THÀNH TIỀN]]</f>
        <v>0</v>
      </c>
      <c r="X35" s="46" t="b">
        <f>Table0145[[#This Row],[ĐG FAST]]=Table0145[[#This Row],[ĐƠN GIÁ]]</f>
        <v>1</v>
      </c>
      <c r="Y35" s="47" t="b">
        <f>Table0145[[#This Row],[THÀNH TIỀN FAST]]=Table0145[[#This Row],[THÀNH TIỀN]]</f>
        <v>1</v>
      </c>
      <c r="Z35" s="48"/>
    </row>
    <row r="36" spans="1:26" ht="15" x14ac:dyDescent="0.2">
      <c r="A36" s="1"/>
      <c r="B36" s="2" t="s">
        <v>355</v>
      </c>
      <c r="C36" s="42"/>
      <c r="D36" s="2" t="s">
        <v>519</v>
      </c>
      <c r="E36" s="43"/>
      <c r="F36" s="43"/>
      <c r="G36" s="43"/>
      <c r="H36" s="43"/>
      <c r="I36" s="2" t="s">
        <v>20</v>
      </c>
      <c r="J36" s="2" t="s">
        <v>17</v>
      </c>
      <c r="K36" s="3">
        <v>12.5</v>
      </c>
      <c r="L36" s="4">
        <v>18000</v>
      </c>
      <c r="M36" s="4">
        <f t="shared" si="0"/>
        <v>225000</v>
      </c>
      <c r="N36" s="21" t="str">
        <f>VLOOKUP(I36,'MÃ '!$A$2:$E$1048576,4,0)</f>
        <v>NL300022</v>
      </c>
      <c r="O36" s="21" t="str">
        <f>VLOOKUP(I36,'MÃ '!$A$2:$E$1048576,5,0)</f>
        <v>Cải thảo</v>
      </c>
      <c r="P36" s="21" t="str">
        <f t="shared" si="1"/>
        <v>TSG08</v>
      </c>
      <c r="Q36" s="21" t="str">
        <f>DAY(Table0145[[#This Row],[NGÀY]])&amp;Table0145[[#This Row],[TSG08]]&amp;Table0145[[#This Row],[MÃ FAST]]</f>
        <v>2TSG08NL300022</v>
      </c>
      <c r="R36" s="21" t="str">
        <f>COUNTIF($Q$7:Q36,Q36)&amp;Q36</f>
        <v>12TSG08NL300022</v>
      </c>
      <c r="S36" s="44">
        <f>IFERROR(VLOOKUP(R36,Table1[[ct2]:[Số lượng]],13,0),0)</f>
        <v>12</v>
      </c>
      <c r="T36" s="45">
        <f>IFERROR(VLOOKUP(R36,Table1[[ct2]:[Giá]],14,0),Table0145[[#This Row],[ĐƠN GIÁ]])</f>
        <v>18000</v>
      </c>
      <c r="U36" s="45">
        <f t="shared" si="2"/>
        <v>216000</v>
      </c>
      <c r="V36" s="32">
        <f t="shared" si="3"/>
        <v>-0.5</v>
      </c>
      <c r="W36" s="45">
        <f>Table0145[[#This Row],[THÀNH TIỀN FAST]]-Table0145[[#This Row],[THÀNH TIỀN]]</f>
        <v>-9000</v>
      </c>
      <c r="X36" s="46" t="b">
        <f>Table0145[[#This Row],[ĐG FAST]]=Table0145[[#This Row],[ĐƠN GIÁ]]</f>
        <v>1</v>
      </c>
      <c r="Y36" s="47" t="b">
        <f>Table0145[[#This Row],[THÀNH TIỀN FAST]]=Table0145[[#This Row],[THÀNH TIỀN]]</f>
        <v>0</v>
      </c>
      <c r="Z36" s="48"/>
    </row>
    <row r="37" spans="1:26" ht="15" x14ac:dyDescent="0.2">
      <c r="A37" s="1"/>
      <c r="B37" s="2" t="s">
        <v>355</v>
      </c>
      <c r="C37" s="42"/>
      <c r="D37" s="2" t="s">
        <v>519</v>
      </c>
      <c r="E37" s="43"/>
      <c r="F37" s="43"/>
      <c r="G37" s="43"/>
      <c r="H37" s="43"/>
      <c r="I37" s="2" t="s">
        <v>21</v>
      </c>
      <c r="J37" s="2" t="s">
        <v>17</v>
      </c>
      <c r="K37" s="3">
        <v>0.7</v>
      </c>
      <c r="L37" s="4">
        <v>75000</v>
      </c>
      <c r="M37" s="4">
        <f t="shared" si="0"/>
        <v>52500</v>
      </c>
      <c r="N37" s="21" t="str">
        <f>VLOOKUP(I37,'MÃ '!$A$2:$E$1048576,4,0)</f>
        <v>NL600067</v>
      </c>
      <c r="O37" s="21" t="str">
        <f>VLOOKUP(I37,'MÃ '!$A$2:$E$1048576,5,0)</f>
        <v>Cam vàng</v>
      </c>
      <c r="P37" s="21" t="str">
        <f t="shared" si="1"/>
        <v>TSG08</v>
      </c>
      <c r="Q37" s="21" t="str">
        <f>DAY(Table0145[[#This Row],[NGÀY]])&amp;Table0145[[#This Row],[TSG08]]&amp;Table0145[[#This Row],[MÃ FAST]]</f>
        <v>2TSG08NL600067</v>
      </c>
      <c r="R37" s="21" t="str">
        <f>COUNTIF($Q$7:Q37,Q37)&amp;Q37</f>
        <v>12TSG08NL600067</v>
      </c>
      <c r="S37" s="44">
        <f>IFERROR(VLOOKUP(R37,Table1[[ct2]:[Số lượng]],13,0),0)</f>
        <v>0.7</v>
      </c>
      <c r="T37" s="45">
        <f>IFERROR(VLOOKUP(R37,Table1[[ct2]:[Giá]],14,0),Table0145[[#This Row],[ĐƠN GIÁ]])</f>
        <v>75000</v>
      </c>
      <c r="U37" s="45">
        <f t="shared" si="2"/>
        <v>52500</v>
      </c>
      <c r="V37" s="32">
        <f t="shared" si="3"/>
        <v>0</v>
      </c>
      <c r="W37" s="45">
        <f>Table0145[[#This Row],[THÀNH TIỀN FAST]]-Table0145[[#This Row],[THÀNH TIỀN]]</f>
        <v>0</v>
      </c>
      <c r="X37" s="46" t="b">
        <f>Table0145[[#This Row],[ĐG FAST]]=Table0145[[#This Row],[ĐƠN GIÁ]]</f>
        <v>1</v>
      </c>
      <c r="Y37" s="47" t="b">
        <f>Table0145[[#This Row],[THÀNH TIỀN FAST]]=Table0145[[#This Row],[THÀNH TIỀN]]</f>
        <v>1</v>
      </c>
      <c r="Z37" s="48"/>
    </row>
    <row r="38" spans="1:26" ht="15" x14ac:dyDescent="0.2">
      <c r="A38" s="1"/>
      <c r="B38" s="2" t="s">
        <v>355</v>
      </c>
      <c r="C38" s="42"/>
      <c r="D38" s="2" t="s">
        <v>519</v>
      </c>
      <c r="E38" s="43"/>
      <c r="F38" s="43"/>
      <c r="G38" s="43"/>
      <c r="H38" s="43"/>
      <c r="I38" s="2" t="s">
        <v>22</v>
      </c>
      <c r="J38" s="2" t="s">
        <v>17</v>
      </c>
      <c r="K38" s="3">
        <v>0.6</v>
      </c>
      <c r="L38" s="4">
        <v>34000</v>
      </c>
      <c r="M38" s="4">
        <f t="shared" si="0"/>
        <v>20400</v>
      </c>
      <c r="N38" s="21" t="str">
        <f>VLOOKUP(I38,'MÃ '!$A$2:$E$1048576,4,0)</f>
        <v>NL300030</v>
      </c>
      <c r="O38" s="21" t="str">
        <f>VLOOKUP(I38,'MÃ '!$A$2:$E$1048576,5,0)</f>
        <v>Chanh dây (chanh leo)</v>
      </c>
      <c r="P38" s="21" t="str">
        <f t="shared" si="1"/>
        <v>TSG08</v>
      </c>
      <c r="Q38" s="21" t="str">
        <f>DAY(Table0145[[#This Row],[NGÀY]])&amp;Table0145[[#This Row],[TSG08]]&amp;Table0145[[#This Row],[MÃ FAST]]</f>
        <v>2TSG08NL300030</v>
      </c>
      <c r="R38" s="21" t="str">
        <f>COUNTIF($Q$7:Q38,Q38)&amp;Q38</f>
        <v>12TSG08NL300030</v>
      </c>
      <c r="S38" s="44">
        <f>IFERROR(VLOOKUP(R38,Table1[[ct2]:[Số lượng]],13,0),0)</f>
        <v>0.6</v>
      </c>
      <c r="T38" s="45">
        <f>IFERROR(VLOOKUP(R38,Table1[[ct2]:[Giá]],14,0),Table0145[[#This Row],[ĐƠN GIÁ]])</f>
        <v>34000</v>
      </c>
      <c r="U38" s="45">
        <f t="shared" si="2"/>
        <v>20400</v>
      </c>
      <c r="V38" s="32">
        <f t="shared" si="3"/>
        <v>0</v>
      </c>
      <c r="W38" s="45">
        <f>Table0145[[#This Row],[THÀNH TIỀN FAST]]-Table0145[[#This Row],[THÀNH TIỀN]]</f>
        <v>0</v>
      </c>
      <c r="X38" s="46" t="b">
        <f>Table0145[[#This Row],[ĐG FAST]]=Table0145[[#This Row],[ĐƠN GIÁ]]</f>
        <v>1</v>
      </c>
      <c r="Y38" s="47" t="b">
        <f>Table0145[[#This Row],[THÀNH TIỀN FAST]]=Table0145[[#This Row],[THÀNH TIỀN]]</f>
        <v>1</v>
      </c>
      <c r="Z38" s="48"/>
    </row>
    <row r="39" spans="1:26" ht="15" x14ac:dyDescent="0.2">
      <c r="A39" s="1"/>
      <c r="B39" s="2" t="s">
        <v>355</v>
      </c>
      <c r="C39" s="42"/>
      <c r="D39" s="2" t="s">
        <v>519</v>
      </c>
      <c r="E39" s="43"/>
      <c r="F39" s="43"/>
      <c r="G39" s="43"/>
      <c r="H39" s="43"/>
      <c r="I39" s="2" t="s">
        <v>23</v>
      </c>
      <c r="J39" s="2" t="s">
        <v>17</v>
      </c>
      <c r="K39" s="3">
        <v>0.5</v>
      </c>
      <c r="L39" s="4">
        <v>22000</v>
      </c>
      <c r="M39" s="4">
        <f t="shared" si="0"/>
        <v>11000</v>
      </c>
      <c r="N39" s="21" t="str">
        <f>VLOOKUP(I39,'MÃ '!$A$2:$E$1048576,4,0)</f>
        <v>NL300029</v>
      </c>
      <c r="O39" s="21" t="str">
        <f>VLOOKUP(I39,'MÃ '!$A$2:$E$1048576,5,0)</f>
        <v>Chanh</v>
      </c>
      <c r="P39" s="21" t="str">
        <f t="shared" si="1"/>
        <v>TSG08</v>
      </c>
      <c r="Q39" s="21" t="str">
        <f>DAY(Table0145[[#This Row],[NGÀY]])&amp;Table0145[[#This Row],[TSG08]]&amp;Table0145[[#This Row],[MÃ FAST]]</f>
        <v>2TSG08NL300029</v>
      </c>
      <c r="R39" s="21" t="str">
        <f>COUNTIF($Q$7:Q39,Q39)&amp;Q39</f>
        <v>12TSG08NL300029</v>
      </c>
      <c r="S39" s="44">
        <f>IFERROR(VLOOKUP(R39,Table1[[ct2]:[Số lượng]],13,0),0)</f>
        <v>0.5</v>
      </c>
      <c r="T39" s="45">
        <f>IFERROR(VLOOKUP(R39,Table1[[ct2]:[Giá]],14,0),Table0145[[#This Row],[ĐƠN GIÁ]])</f>
        <v>22000</v>
      </c>
      <c r="U39" s="45">
        <f t="shared" si="2"/>
        <v>11000</v>
      </c>
      <c r="V39" s="32">
        <f t="shared" si="3"/>
        <v>0</v>
      </c>
      <c r="W39" s="45">
        <f>Table0145[[#This Row],[THÀNH TIỀN FAST]]-Table0145[[#This Row],[THÀNH TIỀN]]</f>
        <v>0</v>
      </c>
      <c r="X39" s="46" t="b">
        <f>Table0145[[#This Row],[ĐG FAST]]=Table0145[[#This Row],[ĐƠN GIÁ]]</f>
        <v>1</v>
      </c>
      <c r="Y39" s="47" t="b">
        <f>Table0145[[#This Row],[THÀNH TIỀN FAST]]=Table0145[[#This Row],[THÀNH TIỀN]]</f>
        <v>1</v>
      </c>
      <c r="Z39" s="48"/>
    </row>
    <row r="40" spans="1:26" ht="15" x14ac:dyDescent="0.2">
      <c r="A40" s="1"/>
      <c r="B40" s="2" t="s">
        <v>355</v>
      </c>
      <c r="C40" s="42"/>
      <c r="D40" s="2" t="s">
        <v>519</v>
      </c>
      <c r="E40" s="43"/>
      <c r="F40" s="43"/>
      <c r="G40" s="43"/>
      <c r="H40" s="43"/>
      <c r="I40" s="2" t="s">
        <v>45</v>
      </c>
      <c r="J40" s="2" t="s">
        <v>17</v>
      </c>
      <c r="K40" s="3">
        <v>1.1000000000000001</v>
      </c>
      <c r="L40" s="4">
        <v>13000</v>
      </c>
      <c r="M40" s="4">
        <f t="shared" si="0"/>
        <v>14300.000000000002</v>
      </c>
      <c r="N40" s="21" t="str">
        <f>VLOOKUP(I40,'MÃ '!$A$2:$E$1048576,4,0)</f>
        <v>NL300033</v>
      </c>
      <c r="O40" s="21" t="str">
        <f>VLOOKUP(I40,'MÃ '!$A$2:$E$1048576,5,0)</f>
        <v>Củ cải trắng</v>
      </c>
      <c r="P40" s="21" t="str">
        <f t="shared" si="1"/>
        <v>TSG08</v>
      </c>
      <c r="Q40" s="21" t="str">
        <f>DAY(Table0145[[#This Row],[NGÀY]])&amp;Table0145[[#This Row],[TSG08]]&amp;Table0145[[#This Row],[MÃ FAST]]</f>
        <v>2TSG08NL300033</v>
      </c>
      <c r="R40" s="21" t="str">
        <f>COUNTIF($Q$7:Q40,Q40)&amp;Q40</f>
        <v>12TSG08NL300033</v>
      </c>
      <c r="S40" s="44">
        <f>IFERROR(VLOOKUP(R40,Table1[[ct2]:[Số lượng]],13,0),0)</f>
        <v>1.1000000000000001</v>
      </c>
      <c r="T40" s="45">
        <f>IFERROR(VLOOKUP(R40,Table1[[ct2]:[Giá]],14,0),Table0145[[#This Row],[ĐƠN GIÁ]])</f>
        <v>13000</v>
      </c>
      <c r="U40" s="45">
        <f t="shared" si="2"/>
        <v>14300.000000000002</v>
      </c>
      <c r="V40" s="32">
        <f t="shared" si="3"/>
        <v>0</v>
      </c>
      <c r="W40" s="45">
        <f>Table0145[[#This Row],[THÀNH TIỀN FAST]]-Table0145[[#This Row],[THÀNH TIỀN]]</f>
        <v>0</v>
      </c>
      <c r="X40" s="46" t="b">
        <f>Table0145[[#This Row],[ĐG FAST]]=Table0145[[#This Row],[ĐƠN GIÁ]]</f>
        <v>1</v>
      </c>
      <c r="Y40" s="47" t="b">
        <f>Table0145[[#This Row],[THÀNH TIỀN FAST]]=Table0145[[#This Row],[THÀNH TIỀN]]</f>
        <v>1</v>
      </c>
      <c r="Z40" s="48"/>
    </row>
    <row r="41" spans="1:26" ht="15" x14ac:dyDescent="0.2">
      <c r="A41" s="1"/>
      <c r="B41" s="2" t="s">
        <v>355</v>
      </c>
      <c r="C41" s="42"/>
      <c r="D41" s="2" t="s">
        <v>519</v>
      </c>
      <c r="E41" s="43"/>
      <c r="F41" s="43"/>
      <c r="G41" s="43"/>
      <c r="H41" s="43"/>
      <c r="I41" s="2" t="s">
        <v>24</v>
      </c>
      <c r="J41" s="2" t="s">
        <v>17</v>
      </c>
      <c r="K41" s="3">
        <v>1</v>
      </c>
      <c r="L41" s="4">
        <v>47000</v>
      </c>
      <c r="M41" s="4">
        <f t="shared" si="0"/>
        <v>47000</v>
      </c>
      <c r="N41" s="21" t="str">
        <f>VLOOKUP(I41,'MÃ '!$A$2:$E$1048576,4,0)</f>
        <v>NL300036</v>
      </c>
      <c r="O41" s="21" t="str">
        <f>VLOOKUP(I41,'MÃ '!$A$2:$E$1048576,5,0)</f>
        <v>Củ sen</v>
      </c>
      <c r="P41" s="21" t="str">
        <f t="shared" si="1"/>
        <v>TSG08</v>
      </c>
      <c r="Q41" s="21" t="str">
        <f>DAY(Table0145[[#This Row],[NGÀY]])&amp;Table0145[[#This Row],[TSG08]]&amp;Table0145[[#This Row],[MÃ FAST]]</f>
        <v>2TSG08NL300036</v>
      </c>
      <c r="R41" s="21" t="str">
        <f>COUNTIF($Q$7:Q41,Q41)&amp;Q41</f>
        <v>12TSG08NL300036</v>
      </c>
      <c r="S41" s="44">
        <f>IFERROR(VLOOKUP(R41,Table1[[ct2]:[Số lượng]],13,0),0)</f>
        <v>1</v>
      </c>
      <c r="T41" s="45">
        <f>IFERROR(VLOOKUP(R41,Table1[[ct2]:[Giá]],14,0),Table0145[[#This Row],[ĐƠN GIÁ]])</f>
        <v>47000</v>
      </c>
      <c r="U41" s="45">
        <f t="shared" si="2"/>
        <v>47000</v>
      </c>
      <c r="V41" s="32">
        <f t="shared" si="3"/>
        <v>0</v>
      </c>
      <c r="W41" s="45">
        <f>Table0145[[#This Row],[THÀNH TIỀN FAST]]-Table0145[[#This Row],[THÀNH TIỀN]]</f>
        <v>0</v>
      </c>
      <c r="X41" s="46" t="b">
        <f>Table0145[[#This Row],[ĐG FAST]]=Table0145[[#This Row],[ĐƠN GIÁ]]</f>
        <v>1</v>
      </c>
      <c r="Y41" s="47" t="b">
        <f>Table0145[[#This Row],[THÀNH TIỀN FAST]]=Table0145[[#This Row],[THÀNH TIỀN]]</f>
        <v>1</v>
      </c>
      <c r="Z41" s="48"/>
    </row>
    <row r="42" spans="1:26" ht="15" x14ac:dyDescent="0.2">
      <c r="A42" s="1"/>
      <c r="B42" s="2" t="s">
        <v>355</v>
      </c>
      <c r="C42" s="42"/>
      <c r="D42" s="2" t="s">
        <v>519</v>
      </c>
      <c r="E42" s="43"/>
      <c r="F42" s="43"/>
      <c r="G42" s="43"/>
      <c r="H42" s="43"/>
      <c r="I42" s="2" t="s">
        <v>25</v>
      </c>
      <c r="J42" s="2" t="s">
        <v>17</v>
      </c>
      <c r="K42" s="3">
        <v>39</v>
      </c>
      <c r="L42" s="4">
        <v>18000</v>
      </c>
      <c r="M42" s="4">
        <f t="shared" si="0"/>
        <v>702000</v>
      </c>
      <c r="N42" s="21" t="str">
        <f>VLOOKUP(I42,'MÃ '!$A$2:$E$1048576,4,0)</f>
        <v>NL600004</v>
      </c>
      <c r="O42" s="21" t="str">
        <f>VLOOKUP(I42,'MÃ '!$A$2:$E$1048576,5,0)</f>
        <v>Dưa hấu</v>
      </c>
      <c r="P42" s="21" t="str">
        <f t="shared" si="1"/>
        <v>TSG08</v>
      </c>
      <c r="Q42" s="21" t="str">
        <f>DAY(Table0145[[#This Row],[NGÀY]])&amp;Table0145[[#This Row],[TSG08]]&amp;Table0145[[#This Row],[MÃ FAST]]</f>
        <v>2TSG08NL600004</v>
      </c>
      <c r="R42" s="21" t="str">
        <f>COUNTIF($Q$7:Q42,Q42)&amp;Q42</f>
        <v>12TSG08NL600004</v>
      </c>
      <c r="S42" s="44">
        <f>IFERROR(VLOOKUP(R42,Table1[[ct2]:[Số lượng]],13,0),0)</f>
        <v>38</v>
      </c>
      <c r="T42" s="45">
        <f>IFERROR(VLOOKUP(R42,Table1[[ct2]:[Giá]],14,0),Table0145[[#This Row],[ĐƠN GIÁ]])</f>
        <v>18000</v>
      </c>
      <c r="U42" s="45">
        <f t="shared" si="2"/>
        <v>684000</v>
      </c>
      <c r="V42" s="32">
        <f t="shared" si="3"/>
        <v>-1</v>
      </c>
      <c r="W42" s="45">
        <f>Table0145[[#This Row],[THÀNH TIỀN FAST]]-Table0145[[#This Row],[THÀNH TIỀN]]</f>
        <v>-18000</v>
      </c>
      <c r="X42" s="46" t="b">
        <f>Table0145[[#This Row],[ĐG FAST]]=Table0145[[#This Row],[ĐƠN GIÁ]]</f>
        <v>1</v>
      </c>
      <c r="Y42" s="47" t="b">
        <f>Table0145[[#This Row],[THÀNH TIỀN FAST]]=Table0145[[#This Row],[THÀNH TIỀN]]</f>
        <v>0</v>
      </c>
      <c r="Z42" s="48"/>
    </row>
    <row r="43" spans="1:26" ht="15" x14ac:dyDescent="0.2">
      <c r="A43" s="1"/>
      <c r="B43" s="2" t="s">
        <v>355</v>
      </c>
      <c r="C43" s="42"/>
      <c r="D43" s="2" t="s">
        <v>519</v>
      </c>
      <c r="E43" s="43"/>
      <c r="F43" s="43"/>
      <c r="G43" s="43"/>
      <c r="H43" s="43"/>
      <c r="I43" s="2" t="s">
        <v>26</v>
      </c>
      <c r="J43" s="2" t="s">
        <v>17</v>
      </c>
      <c r="K43" s="3">
        <v>0.5</v>
      </c>
      <c r="L43" s="4">
        <v>30000</v>
      </c>
      <c r="M43" s="4">
        <f t="shared" si="0"/>
        <v>15000</v>
      </c>
      <c r="N43" s="21" t="str">
        <f>VLOOKUP(I43,'MÃ '!$A$2:$E$1048576,4,0)</f>
        <v>NL300053</v>
      </c>
      <c r="O43" s="21" t="str">
        <f>VLOOKUP(I43,'MÃ '!$A$2:$E$1048576,5,0)</f>
        <v>Gừng ta</v>
      </c>
      <c r="P43" s="21" t="str">
        <f t="shared" si="1"/>
        <v>TSG08</v>
      </c>
      <c r="Q43" s="21" t="str">
        <f>DAY(Table0145[[#This Row],[NGÀY]])&amp;Table0145[[#This Row],[TSG08]]&amp;Table0145[[#This Row],[MÃ FAST]]</f>
        <v>2TSG08NL300053</v>
      </c>
      <c r="R43" s="21" t="str">
        <f>COUNTIF($Q$7:Q43,Q43)&amp;Q43</f>
        <v>12TSG08NL300053</v>
      </c>
      <c r="S43" s="44">
        <f>IFERROR(VLOOKUP(R43,Table1[[ct2]:[Số lượng]],13,0),0)</f>
        <v>0.5</v>
      </c>
      <c r="T43" s="45">
        <f>IFERROR(VLOOKUP(R43,Table1[[ct2]:[Giá]],14,0),Table0145[[#This Row],[ĐƠN GIÁ]])</f>
        <v>30000</v>
      </c>
      <c r="U43" s="45">
        <f t="shared" si="2"/>
        <v>15000</v>
      </c>
      <c r="V43" s="32">
        <f t="shared" si="3"/>
        <v>0</v>
      </c>
      <c r="W43" s="45">
        <f>Table0145[[#This Row],[THÀNH TIỀN FAST]]-Table0145[[#This Row],[THÀNH TIỀN]]</f>
        <v>0</v>
      </c>
      <c r="X43" s="46" t="b">
        <f>Table0145[[#This Row],[ĐG FAST]]=Table0145[[#This Row],[ĐƠN GIÁ]]</f>
        <v>1</v>
      </c>
      <c r="Y43" s="47" t="b">
        <f>Table0145[[#This Row],[THÀNH TIỀN FAST]]=Table0145[[#This Row],[THÀNH TIỀN]]</f>
        <v>1</v>
      </c>
      <c r="Z43" s="48"/>
    </row>
    <row r="44" spans="1:26" ht="15" x14ac:dyDescent="0.2">
      <c r="A44" s="1"/>
      <c r="B44" s="2" t="s">
        <v>355</v>
      </c>
      <c r="C44" s="42"/>
      <c r="D44" s="2" t="s">
        <v>519</v>
      </c>
      <c r="E44" s="43"/>
      <c r="F44" s="43"/>
      <c r="G44" s="43"/>
      <c r="H44" s="43"/>
      <c r="I44" s="2" t="s">
        <v>27</v>
      </c>
      <c r="J44" s="2" t="s">
        <v>17</v>
      </c>
      <c r="K44" s="3">
        <v>2</v>
      </c>
      <c r="L44" s="4">
        <v>55000</v>
      </c>
      <c r="M44" s="4">
        <f t="shared" si="0"/>
        <v>110000</v>
      </c>
      <c r="N44" s="21" t="str">
        <f>VLOOKUP(I44,'MÃ '!$A$2:$E$1048576,4,0)</f>
        <v>NL300058</v>
      </c>
      <c r="O44" s="21" t="str">
        <f>VLOOKUP(I44,'MÃ '!$A$2:$E$1048576,5,0)</f>
        <v>Hành lá</v>
      </c>
      <c r="P44" s="21" t="str">
        <f t="shared" si="1"/>
        <v>TSG08</v>
      </c>
      <c r="Q44" s="21" t="str">
        <f>DAY(Table0145[[#This Row],[NGÀY]])&amp;Table0145[[#This Row],[TSG08]]&amp;Table0145[[#This Row],[MÃ FAST]]</f>
        <v>2TSG08NL300058</v>
      </c>
      <c r="R44" s="21" t="str">
        <f>COUNTIF($Q$7:Q44,Q44)&amp;Q44</f>
        <v>12TSG08NL300058</v>
      </c>
      <c r="S44" s="44">
        <f>IFERROR(VLOOKUP(R44,Table1[[ct2]:[Số lượng]],13,0),0)</f>
        <v>2</v>
      </c>
      <c r="T44" s="45">
        <f>IFERROR(VLOOKUP(R44,Table1[[ct2]:[Giá]],14,0),Table0145[[#This Row],[ĐƠN GIÁ]])</f>
        <v>55000</v>
      </c>
      <c r="U44" s="45">
        <f t="shared" si="2"/>
        <v>110000</v>
      </c>
      <c r="V44" s="32">
        <f t="shared" si="3"/>
        <v>0</v>
      </c>
      <c r="W44" s="45">
        <f>Table0145[[#This Row],[THÀNH TIỀN FAST]]-Table0145[[#This Row],[THÀNH TIỀN]]</f>
        <v>0</v>
      </c>
      <c r="X44" s="46" t="b">
        <f>Table0145[[#This Row],[ĐG FAST]]=Table0145[[#This Row],[ĐƠN GIÁ]]</f>
        <v>1</v>
      </c>
      <c r="Y44" s="47" t="b">
        <f>Table0145[[#This Row],[THÀNH TIỀN FAST]]=Table0145[[#This Row],[THÀNH TIỀN]]</f>
        <v>1</v>
      </c>
      <c r="Z44" s="48"/>
    </row>
    <row r="45" spans="1:26" ht="15" x14ac:dyDescent="0.2">
      <c r="A45" s="1"/>
      <c r="B45" s="2" t="s">
        <v>355</v>
      </c>
      <c r="C45" s="42"/>
      <c r="D45" s="2" t="s">
        <v>519</v>
      </c>
      <c r="E45" s="43"/>
      <c r="F45" s="43"/>
      <c r="G45" s="43"/>
      <c r="H45" s="43"/>
      <c r="I45" s="2" t="s">
        <v>30</v>
      </c>
      <c r="J45" s="2" t="s">
        <v>17</v>
      </c>
      <c r="K45" s="3">
        <v>0.7</v>
      </c>
      <c r="L45" s="4">
        <v>65000</v>
      </c>
      <c r="M45" s="4">
        <f t="shared" si="0"/>
        <v>45500</v>
      </c>
      <c r="N45" s="21" t="str">
        <f>VLOOKUP(I45,'MÃ '!$A$2:$E$1048576,4,0)</f>
        <v>NL300062</v>
      </c>
      <c r="O45" s="21" t="str">
        <f>VLOOKUP(I45,'MÃ '!$A$2:$E$1048576,5,0)</f>
        <v>Húng Bạc Hà</v>
      </c>
      <c r="P45" s="21" t="str">
        <f t="shared" si="1"/>
        <v>TSG08</v>
      </c>
      <c r="Q45" s="21" t="str">
        <f>DAY(Table0145[[#This Row],[NGÀY]])&amp;Table0145[[#This Row],[TSG08]]&amp;Table0145[[#This Row],[MÃ FAST]]</f>
        <v>2TSG08NL300062</v>
      </c>
      <c r="R45" s="21" t="str">
        <f>COUNTIF($Q$7:Q45,Q45)&amp;Q45</f>
        <v>12TSG08NL300062</v>
      </c>
      <c r="S45" s="44">
        <f>IFERROR(VLOOKUP(R45,Table1[[ct2]:[Số lượng]],13,0),0)</f>
        <v>0.65</v>
      </c>
      <c r="T45" s="45">
        <f>IFERROR(VLOOKUP(R45,Table1[[ct2]:[Giá]],14,0),Table0145[[#This Row],[ĐƠN GIÁ]])</f>
        <v>65000</v>
      </c>
      <c r="U45" s="45">
        <f t="shared" si="2"/>
        <v>42250</v>
      </c>
      <c r="V45" s="32">
        <f t="shared" si="3"/>
        <v>-4.9999999999999933E-2</v>
      </c>
      <c r="W45" s="45">
        <f>Table0145[[#This Row],[THÀNH TIỀN FAST]]-Table0145[[#This Row],[THÀNH TIỀN]]</f>
        <v>-3250</v>
      </c>
      <c r="X45" s="46" t="b">
        <f>Table0145[[#This Row],[ĐG FAST]]=Table0145[[#This Row],[ĐƠN GIÁ]]</f>
        <v>1</v>
      </c>
      <c r="Y45" s="47" t="b">
        <f>Table0145[[#This Row],[THÀNH TIỀN FAST]]=Table0145[[#This Row],[THÀNH TIỀN]]</f>
        <v>0</v>
      </c>
      <c r="Z45" s="48"/>
    </row>
    <row r="46" spans="1:26" ht="15" x14ac:dyDescent="0.2">
      <c r="A46" s="1"/>
      <c r="B46" s="2" t="s">
        <v>355</v>
      </c>
      <c r="C46" s="42"/>
      <c r="D46" s="2" t="s">
        <v>519</v>
      </c>
      <c r="E46" s="43"/>
      <c r="F46" s="43"/>
      <c r="G46" s="43"/>
      <c r="H46" s="43"/>
      <c r="I46" s="2" t="s">
        <v>31</v>
      </c>
      <c r="J46" s="2" t="s">
        <v>17</v>
      </c>
      <c r="K46" s="3">
        <v>3.3</v>
      </c>
      <c r="L46" s="4">
        <v>30000</v>
      </c>
      <c r="M46" s="4">
        <f t="shared" si="0"/>
        <v>99000</v>
      </c>
      <c r="N46" s="21" t="str">
        <f>VLOOKUP(I46,'MÃ '!$A$2:$E$1048576,4,0)</f>
        <v>NL300209</v>
      </c>
      <c r="O46" s="21" t="str">
        <f>VLOOKUP(I46,'MÃ '!$A$2:$E$1048576,5,0)</f>
        <v>Khoai môn</v>
      </c>
      <c r="P46" s="21" t="str">
        <f t="shared" si="1"/>
        <v>TSG08</v>
      </c>
      <c r="Q46" s="21" t="str">
        <f>DAY(Table0145[[#This Row],[NGÀY]])&amp;Table0145[[#This Row],[TSG08]]&amp;Table0145[[#This Row],[MÃ FAST]]</f>
        <v>2TSG08NL300209</v>
      </c>
      <c r="R46" s="21" t="str">
        <f>COUNTIF($Q$7:Q46,Q46)&amp;Q46</f>
        <v>12TSG08NL300209</v>
      </c>
      <c r="S46" s="44">
        <f>IFERROR(VLOOKUP(R46,Table1[[ct2]:[Số lượng]],13,0),0)</f>
        <v>3.3</v>
      </c>
      <c r="T46" s="45">
        <f>IFERROR(VLOOKUP(R46,Table1[[ct2]:[Giá]],14,0),Table0145[[#This Row],[ĐƠN GIÁ]])</f>
        <v>30000</v>
      </c>
      <c r="U46" s="45">
        <f t="shared" si="2"/>
        <v>99000</v>
      </c>
      <c r="V46" s="32">
        <f t="shared" si="3"/>
        <v>0</v>
      </c>
      <c r="W46" s="45">
        <f>Table0145[[#This Row],[THÀNH TIỀN FAST]]-Table0145[[#This Row],[THÀNH TIỀN]]</f>
        <v>0</v>
      </c>
      <c r="X46" s="46" t="b">
        <f>Table0145[[#This Row],[ĐG FAST]]=Table0145[[#This Row],[ĐƠN GIÁ]]</f>
        <v>1</v>
      </c>
      <c r="Y46" s="47" t="b">
        <f>Table0145[[#This Row],[THÀNH TIỀN FAST]]=Table0145[[#This Row],[THÀNH TIỀN]]</f>
        <v>1</v>
      </c>
      <c r="Z46" s="48"/>
    </row>
    <row r="47" spans="1:26" ht="15" x14ac:dyDescent="0.2">
      <c r="A47" s="1"/>
      <c r="B47" s="2" t="s">
        <v>355</v>
      </c>
      <c r="C47" s="42"/>
      <c r="D47" s="2" t="s">
        <v>519</v>
      </c>
      <c r="E47" s="43"/>
      <c r="F47" s="43"/>
      <c r="G47" s="43"/>
      <c r="H47" s="43"/>
      <c r="I47" s="2" t="s">
        <v>32</v>
      </c>
      <c r="J47" s="2" t="s">
        <v>17</v>
      </c>
      <c r="K47" s="3">
        <v>1.1000000000000001</v>
      </c>
      <c r="L47" s="4">
        <v>18000</v>
      </c>
      <c r="M47" s="4">
        <f t="shared" si="0"/>
        <v>19800</v>
      </c>
      <c r="N47" s="21" t="str">
        <f>VLOOKUP(I47,'MÃ '!$A$2:$E$1048576,4,0)</f>
        <v>NL300074</v>
      </c>
      <c r="O47" s="21" t="str">
        <f>VLOOKUP(I47,'MÃ '!$A$2:$E$1048576,5,0)</f>
        <v>Lá chuối</v>
      </c>
      <c r="P47" s="21" t="str">
        <f t="shared" si="1"/>
        <v>TSG08</v>
      </c>
      <c r="Q47" s="21" t="str">
        <f>DAY(Table0145[[#This Row],[NGÀY]])&amp;Table0145[[#This Row],[TSG08]]&amp;Table0145[[#This Row],[MÃ FAST]]</f>
        <v>2TSG08NL300074</v>
      </c>
      <c r="R47" s="21" t="str">
        <f>COUNTIF($Q$7:Q47,Q47)&amp;Q47</f>
        <v>12TSG08NL300074</v>
      </c>
      <c r="S47" s="44">
        <f>IFERROR(VLOOKUP(R47,Table1[[ct2]:[Số lượng]],13,0),0)</f>
        <v>1.1000000000000001</v>
      </c>
      <c r="T47" s="45">
        <f>IFERROR(VLOOKUP(R47,Table1[[ct2]:[Giá]],14,0),Table0145[[#This Row],[ĐƠN GIÁ]])</f>
        <v>18000</v>
      </c>
      <c r="U47" s="45">
        <f t="shared" si="2"/>
        <v>19800</v>
      </c>
      <c r="V47" s="32">
        <f t="shared" si="3"/>
        <v>0</v>
      </c>
      <c r="W47" s="45">
        <f>Table0145[[#This Row],[THÀNH TIỀN FAST]]-Table0145[[#This Row],[THÀNH TIỀN]]</f>
        <v>0</v>
      </c>
      <c r="X47" s="46" t="b">
        <f>Table0145[[#This Row],[ĐG FAST]]=Table0145[[#This Row],[ĐƠN GIÁ]]</f>
        <v>1</v>
      </c>
      <c r="Y47" s="47" t="b">
        <f>Table0145[[#This Row],[THÀNH TIỀN FAST]]=Table0145[[#This Row],[THÀNH TIỀN]]</f>
        <v>1</v>
      </c>
      <c r="Z47" s="48"/>
    </row>
    <row r="48" spans="1:26" ht="15" x14ac:dyDescent="0.2">
      <c r="A48" s="1"/>
      <c r="B48" s="2" t="s">
        <v>355</v>
      </c>
      <c r="C48" s="42"/>
      <c r="D48" s="2" t="s">
        <v>519</v>
      </c>
      <c r="E48" s="43"/>
      <c r="F48" s="43"/>
      <c r="G48" s="43"/>
      <c r="H48" s="43"/>
      <c r="I48" s="2" t="s">
        <v>33</v>
      </c>
      <c r="J48" s="2" t="s">
        <v>17</v>
      </c>
      <c r="K48" s="3">
        <v>5</v>
      </c>
      <c r="L48" s="4">
        <v>22000</v>
      </c>
      <c r="M48" s="4">
        <f t="shared" si="0"/>
        <v>110000</v>
      </c>
      <c r="N48" s="21" t="str">
        <f>VLOOKUP(I48,'MÃ '!$A$2:$E$1048576,4,0)</f>
        <v>NL300084</v>
      </c>
      <c r="O48" s="21" t="str">
        <f>VLOOKUP(I48,'MÃ '!$A$2:$E$1048576,5,0)</f>
        <v>Mồng tơi nhặt</v>
      </c>
      <c r="P48" s="21" t="str">
        <f t="shared" si="1"/>
        <v>TSG08</v>
      </c>
      <c r="Q48" s="21" t="str">
        <f>DAY(Table0145[[#This Row],[NGÀY]])&amp;Table0145[[#This Row],[TSG08]]&amp;Table0145[[#This Row],[MÃ FAST]]</f>
        <v>2TSG08NL300084</v>
      </c>
      <c r="R48" s="21" t="str">
        <f>COUNTIF($Q$7:Q48,Q48)&amp;Q48</f>
        <v>12TSG08NL300084</v>
      </c>
      <c r="S48" s="44">
        <f>IFERROR(VLOOKUP(R48,Table1[[ct2]:[Số lượng]],13,0),0)</f>
        <v>4.5</v>
      </c>
      <c r="T48" s="45">
        <f>IFERROR(VLOOKUP(R48,Table1[[ct2]:[Giá]],14,0),Table0145[[#This Row],[ĐƠN GIÁ]])</f>
        <v>22000</v>
      </c>
      <c r="U48" s="45">
        <f t="shared" si="2"/>
        <v>99000</v>
      </c>
      <c r="V48" s="32">
        <f t="shared" si="3"/>
        <v>-0.5</v>
      </c>
      <c r="W48" s="45">
        <f>Table0145[[#This Row],[THÀNH TIỀN FAST]]-Table0145[[#This Row],[THÀNH TIỀN]]</f>
        <v>-11000</v>
      </c>
      <c r="X48" s="46" t="b">
        <f>Table0145[[#This Row],[ĐG FAST]]=Table0145[[#This Row],[ĐƠN GIÁ]]</f>
        <v>1</v>
      </c>
      <c r="Y48" s="47" t="b">
        <f>Table0145[[#This Row],[THÀNH TIỀN FAST]]=Table0145[[#This Row],[THÀNH TIỀN]]</f>
        <v>0</v>
      </c>
      <c r="Z48" s="48"/>
    </row>
    <row r="49" spans="1:26" ht="15" x14ac:dyDescent="0.2">
      <c r="A49" s="1"/>
      <c r="B49" s="2" t="s">
        <v>355</v>
      </c>
      <c r="C49" s="42"/>
      <c r="D49" s="2" t="s">
        <v>519</v>
      </c>
      <c r="E49" s="43"/>
      <c r="F49" s="43"/>
      <c r="G49" s="43"/>
      <c r="H49" s="43"/>
      <c r="I49" s="2" t="s">
        <v>34</v>
      </c>
      <c r="J49" s="2" t="s">
        <v>17</v>
      </c>
      <c r="K49" s="3">
        <v>3</v>
      </c>
      <c r="L49" s="4">
        <v>145000</v>
      </c>
      <c r="M49" s="4">
        <f t="shared" si="0"/>
        <v>435000</v>
      </c>
      <c r="N49" s="21" t="str">
        <f>VLOOKUP(I49,'MÃ '!$A$2:$E$1048576,4,0)</f>
        <v>NL300090</v>
      </c>
      <c r="O49" s="21" t="str">
        <f>VLOOKUP(I49,'MÃ '!$A$2:$E$1048576,5,0)</f>
        <v>Nấm đông cô tươi</v>
      </c>
      <c r="P49" s="21" t="str">
        <f t="shared" si="1"/>
        <v>TSG08</v>
      </c>
      <c r="Q49" s="21" t="str">
        <f>DAY(Table0145[[#This Row],[NGÀY]])&amp;Table0145[[#This Row],[TSG08]]&amp;Table0145[[#This Row],[MÃ FAST]]</f>
        <v>2TSG08NL300090</v>
      </c>
      <c r="R49" s="21" t="str">
        <f>COUNTIF($Q$7:Q49,Q49)&amp;Q49</f>
        <v>12TSG08NL300090</v>
      </c>
      <c r="S49" s="44">
        <f>IFERROR(VLOOKUP(R49,Table1[[ct2]:[Số lượng]],13,0),0)</f>
        <v>3</v>
      </c>
      <c r="T49" s="45">
        <f>IFERROR(VLOOKUP(R49,Table1[[ct2]:[Giá]],14,0),Table0145[[#This Row],[ĐƠN GIÁ]])</f>
        <v>145000</v>
      </c>
      <c r="U49" s="45">
        <f t="shared" si="2"/>
        <v>435000</v>
      </c>
      <c r="V49" s="32">
        <f t="shared" si="3"/>
        <v>0</v>
      </c>
      <c r="W49" s="45">
        <f>Table0145[[#This Row],[THÀNH TIỀN FAST]]-Table0145[[#This Row],[THÀNH TIỀN]]</f>
        <v>0</v>
      </c>
      <c r="X49" s="46" t="b">
        <f>Table0145[[#This Row],[ĐG FAST]]=Table0145[[#This Row],[ĐƠN GIÁ]]</f>
        <v>1</v>
      </c>
      <c r="Y49" s="47" t="b">
        <f>Table0145[[#This Row],[THÀNH TIỀN FAST]]=Table0145[[#This Row],[THÀNH TIỀN]]</f>
        <v>1</v>
      </c>
      <c r="Z49" s="48"/>
    </row>
    <row r="50" spans="1:26" ht="15" x14ac:dyDescent="0.2">
      <c r="A50" s="1"/>
      <c r="B50" s="2" t="s">
        <v>355</v>
      </c>
      <c r="C50" s="42"/>
      <c r="D50" s="2" t="s">
        <v>519</v>
      </c>
      <c r="E50" s="43"/>
      <c r="F50" s="43"/>
      <c r="G50" s="43"/>
      <c r="H50" s="43"/>
      <c r="I50" s="2" t="s">
        <v>35</v>
      </c>
      <c r="J50" s="2" t="s">
        <v>17</v>
      </c>
      <c r="K50" s="3">
        <v>6</v>
      </c>
      <c r="L50" s="4">
        <v>47000</v>
      </c>
      <c r="M50" s="4">
        <f t="shared" si="0"/>
        <v>282000</v>
      </c>
      <c r="N50" s="21" t="str">
        <f>VLOOKUP(I50,'MÃ '!$A$2:$E$1048576,4,0)</f>
        <v>NL300091</v>
      </c>
      <c r="O50" s="21" t="str">
        <f>VLOOKUP(I50,'MÃ '!$A$2:$E$1048576,5,0)</f>
        <v>Nấm đùi gà</v>
      </c>
      <c r="P50" s="21" t="str">
        <f t="shared" si="1"/>
        <v>TSG08</v>
      </c>
      <c r="Q50" s="21" t="str">
        <f>DAY(Table0145[[#This Row],[NGÀY]])&amp;Table0145[[#This Row],[TSG08]]&amp;Table0145[[#This Row],[MÃ FAST]]</f>
        <v>2TSG08NL300091</v>
      </c>
      <c r="R50" s="21" t="str">
        <f>COUNTIF($Q$7:Q50,Q50)&amp;Q50</f>
        <v>12TSG08NL300091</v>
      </c>
      <c r="S50" s="44">
        <f>IFERROR(VLOOKUP(R50,Table1[[ct2]:[Số lượng]],13,0),0)</f>
        <v>6</v>
      </c>
      <c r="T50" s="45">
        <f>IFERROR(VLOOKUP(R50,Table1[[ct2]:[Giá]],14,0),Table0145[[#This Row],[ĐƠN GIÁ]])</f>
        <v>47000</v>
      </c>
      <c r="U50" s="45">
        <f t="shared" si="2"/>
        <v>282000</v>
      </c>
      <c r="V50" s="32">
        <f t="shared" si="3"/>
        <v>0</v>
      </c>
      <c r="W50" s="45">
        <f>Table0145[[#This Row],[THÀNH TIỀN FAST]]-Table0145[[#This Row],[THÀNH TIỀN]]</f>
        <v>0</v>
      </c>
      <c r="X50" s="46" t="b">
        <f>Table0145[[#This Row],[ĐG FAST]]=Table0145[[#This Row],[ĐƠN GIÁ]]</f>
        <v>1</v>
      </c>
      <c r="Y50" s="47" t="b">
        <f>Table0145[[#This Row],[THÀNH TIỀN FAST]]=Table0145[[#This Row],[THÀNH TIỀN]]</f>
        <v>1</v>
      </c>
      <c r="Z50" s="48"/>
    </row>
    <row r="51" spans="1:26" ht="15" x14ac:dyDescent="0.2">
      <c r="A51" s="1"/>
      <c r="B51" s="2" t="s">
        <v>355</v>
      </c>
      <c r="C51" s="42"/>
      <c r="D51" s="2" t="s">
        <v>519</v>
      </c>
      <c r="E51" s="43"/>
      <c r="F51" s="43"/>
      <c r="G51" s="43"/>
      <c r="H51" s="43"/>
      <c r="I51" s="2" t="s">
        <v>46</v>
      </c>
      <c r="J51" s="2" t="s">
        <v>17</v>
      </c>
      <c r="K51" s="3">
        <v>1</v>
      </c>
      <c r="L51" s="4">
        <v>80000</v>
      </c>
      <c r="M51" s="4">
        <f t="shared" si="0"/>
        <v>80000</v>
      </c>
      <c r="N51" s="21" t="str">
        <f>VLOOKUP(I51,'MÃ '!$A$2:$E$1048576,4,0)</f>
        <v>NL300094</v>
      </c>
      <c r="O51" s="21" t="str">
        <f>VLOOKUP(I51,'MÃ '!$A$2:$E$1048576,5,0)</f>
        <v>Nấm hải sản</v>
      </c>
      <c r="P51" s="21" t="str">
        <f t="shared" si="1"/>
        <v>TSG08</v>
      </c>
      <c r="Q51" s="21" t="str">
        <f>DAY(Table0145[[#This Row],[NGÀY]])&amp;Table0145[[#This Row],[TSG08]]&amp;Table0145[[#This Row],[MÃ FAST]]</f>
        <v>2TSG08NL300094</v>
      </c>
      <c r="R51" s="21" t="str">
        <f>COUNTIF($Q$7:Q51,Q51)&amp;Q51</f>
        <v>12TSG08NL300094</v>
      </c>
      <c r="S51" s="44">
        <f>IFERROR(VLOOKUP(R51,Table1[[ct2]:[Số lượng]],13,0),0)</f>
        <v>1</v>
      </c>
      <c r="T51" s="45">
        <f>IFERROR(VLOOKUP(R51,Table1[[ct2]:[Giá]],14,0),Table0145[[#This Row],[ĐƠN GIÁ]])</f>
        <v>80000</v>
      </c>
      <c r="U51" s="45">
        <f t="shared" si="2"/>
        <v>80000</v>
      </c>
      <c r="V51" s="32">
        <f t="shared" si="3"/>
        <v>0</v>
      </c>
      <c r="W51" s="45">
        <f>Table0145[[#This Row],[THÀNH TIỀN FAST]]-Table0145[[#This Row],[THÀNH TIỀN]]</f>
        <v>0</v>
      </c>
      <c r="X51" s="46" t="b">
        <f>Table0145[[#This Row],[ĐG FAST]]=Table0145[[#This Row],[ĐƠN GIÁ]]</f>
        <v>1</v>
      </c>
      <c r="Y51" s="47" t="b">
        <f>Table0145[[#This Row],[THÀNH TIỀN FAST]]=Table0145[[#This Row],[THÀNH TIỀN]]</f>
        <v>1</v>
      </c>
      <c r="Z51" s="48"/>
    </row>
    <row r="52" spans="1:26" ht="15" x14ac:dyDescent="0.2">
      <c r="A52" s="1"/>
      <c r="B52" s="2" t="s">
        <v>355</v>
      </c>
      <c r="C52" s="42"/>
      <c r="D52" s="2" t="s">
        <v>519</v>
      </c>
      <c r="E52" s="43"/>
      <c r="F52" s="43"/>
      <c r="G52" s="43"/>
      <c r="H52" s="43"/>
      <c r="I52" s="2" t="s">
        <v>50</v>
      </c>
      <c r="J52" s="2" t="s">
        <v>17</v>
      </c>
      <c r="K52" s="3">
        <v>6</v>
      </c>
      <c r="L52" s="4">
        <v>45000</v>
      </c>
      <c r="M52" s="4">
        <f t="shared" si="0"/>
        <v>270000</v>
      </c>
      <c r="N52" s="21" t="str">
        <f>VLOOKUP(I52,'MÃ '!$A$2:$E$1048576,4,0)</f>
        <v>NL300096</v>
      </c>
      <c r="O52" s="21" t="str">
        <f>VLOOKUP(I52,'MÃ '!$A$2:$E$1048576,5,0)</f>
        <v>Nấm kim châm tươi</v>
      </c>
      <c r="P52" s="21" t="str">
        <f t="shared" si="1"/>
        <v>TSG08</v>
      </c>
      <c r="Q52" s="21" t="str">
        <f>DAY(Table0145[[#This Row],[NGÀY]])&amp;Table0145[[#This Row],[TSG08]]&amp;Table0145[[#This Row],[MÃ FAST]]</f>
        <v>2TSG08NL300096</v>
      </c>
      <c r="R52" s="21" t="str">
        <f>COUNTIF($Q$7:Q52,Q52)&amp;Q52</f>
        <v>12TSG08NL300096</v>
      </c>
      <c r="S52" s="44">
        <f>IFERROR(VLOOKUP(R52,Table1[[ct2]:[Số lượng]],13,0),0)</f>
        <v>6</v>
      </c>
      <c r="T52" s="45">
        <f>IFERROR(VLOOKUP(R52,Table1[[ct2]:[Giá]],14,0),Table0145[[#This Row],[ĐƠN GIÁ]])</f>
        <v>45000</v>
      </c>
      <c r="U52" s="45">
        <f t="shared" si="2"/>
        <v>270000</v>
      </c>
      <c r="V52" s="32">
        <f t="shared" si="3"/>
        <v>0</v>
      </c>
      <c r="W52" s="45">
        <f>Table0145[[#This Row],[THÀNH TIỀN FAST]]-Table0145[[#This Row],[THÀNH TIỀN]]</f>
        <v>0</v>
      </c>
      <c r="X52" s="46" t="b">
        <f>Table0145[[#This Row],[ĐG FAST]]=Table0145[[#This Row],[ĐƠN GIÁ]]</f>
        <v>1</v>
      </c>
      <c r="Y52" s="47" t="b">
        <f>Table0145[[#This Row],[THÀNH TIỀN FAST]]=Table0145[[#This Row],[THÀNH TIỀN]]</f>
        <v>1</v>
      </c>
      <c r="Z52" s="48"/>
    </row>
    <row r="53" spans="1:26" ht="15" x14ac:dyDescent="0.2">
      <c r="A53" s="1"/>
      <c r="B53" s="2" t="s">
        <v>355</v>
      </c>
      <c r="C53" s="42"/>
      <c r="D53" s="2" t="s">
        <v>519</v>
      </c>
      <c r="E53" s="43"/>
      <c r="F53" s="43"/>
      <c r="G53" s="43"/>
      <c r="H53" s="43"/>
      <c r="I53" s="2" t="s">
        <v>38</v>
      </c>
      <c r="J53" s="2" t="s">
        <v>17</v>
      </c>
      <c r="K53" s="3">
        <v>8</v>
      </c>
      <c r="L53" s="4">
        <v>95000</v>
      </c>
      <c r="M53" s="4">
        <f t="shared" si="0"/>
        <v>760000</v>
      </c>
      <c r="N53" s="21" t="str">
        <f>VLOOKUP(I53,'MÃ '!$A$2:$E$1048576,4,0)</f>
        <v>NL300098</v>
      </c>
      <c r="O53" s="21" t="str">
        <f>VLOOKUP(I53,'MÃ '!$A$2:$E$1048576,5,0)</f>
        <v>Nấm Linh Chi trắng</v>
      </c>
      <c r="P53" s="21" t="str">
        <f t="shared" si="1"/>
        <v>TSG08</v>
      </c>
      <c r="Q53" s="21" t="str">
        <f>DAY(Table0145[[#This Row],[NGÀY]])&amp;Table0145[[#This Row],[TSG08]]&amp;Table0145[[#This Row],[MÃ FAST]]</f>
        <v>2TSG08NL300098</v>
      </c>
      <c r="R53" s="21" t="str">
        <f>COUNTIF($Q$7:Q53,Q53)&amp;Q53</f>
        <v>12TSG08NL300098</v>
      </c>
      <c r="S53" s="44">
        <f>IFERROR(VLOOKUP(R53,Table1[[ct2]:[Số lượng]],13,0),0)</f>
        <v>8</v>
      </c>
      <c r="T53" s="45">
        <f>IFERROR(VLOOKUP(R53,Table1[[ct2]:[Giá]],14,0),Table0145[[#This Row],[ĐƠN GIÁ]])</f>
        <v>95000</v>
      </c>
      <c r="U53" s="45">
        <f t="shared" si="2"/>
        <v>760000</v>
      </c>
      <c r="V53" s="32">
        <f t="shared" si="3"/>
        <v>0</v>
      </c>
      <c r="W53" s="45">
        <f>Table0145[[#This Row],[THÀNH TIỀN FAST]]-Table0145[[#This Row],[THÀNH TIỀN]]</f>
        <v>0</v>
      </c>
      <c r="X53" s="46" t="b">
        <f>Table0145[[#This Row],[ĐG FAST]]=Table0145[[#This Row],[ĐƠN GIÁ]]</f>
        <v>1</v>
      </c>
      <c r="Y53" s="47" t="b">
        <f>Table0145[[#This Row],[THÀNH TIỀN FAST]]=Table0145[[#This Row],[THÀNH TIỀN]]</f>
        <v>1</v>
      </c>
      <c r="Z53" s="48"/>
    </row>
    <row r="54" spans="1:26" ht="15" x14ac:dyDescent="0.2">
      <c r="A54" s="1"/>
      <c r="B54" s="2" t="s">
        <v>355</v>
      </c>
      <c r="C54" s="42"/>
      <c r="D54" s="2" t="s">
        <v>519</v>
      </c>
      <c r="E54" s="43"/>
      <c r="F54" s="43"/>
      <c r="G54" s="43"/>
      <c r="H54" s="43"/>
      <c r="I54" s="2" t="s">
        <v>39</v>
      </c>
      <c r="J54" s="2" t="s">
        <v>17</v>
      </c>
      <c r="K54" s="3">
        <v>2</v>
      </c>
      <c r="L54" s="4">
        <v>45000</v>
      </c>
      <c r="M54" s="4">
        <f t="shared" si="0"/>
        <v>90000</v>
      </c>
      <c r="N54" s="21" t="str">
        <f>VLOOKUP(I54,'MÃ '!$A$2:$E$1048576,4,0)</f>
        <v>NL300085</v>
      </c>
      <c r="O54" s="21" t="str">
        <f>VLOOKUP(I54,'MÃ '!$A$2:$E$1048576,5,0)</f>
        <v>Mùi ta ( Ngò rí )</v>
      </c>
      <c r="P54" s="21" t="str">
        <f t="shared" si="1"/>
        <v>TSG08</v>
      </c>
      <c r="Q54" s="21" t="str">
        <f>DAY(Table0145[[#This Row],[NGÀY]])&amp;Table0145[[#This Row],[TSG08]]&amp;Table0145[[#This Row],[MÃ FAST]]</f>
        <v>2TSG08NL300085</v>
      </c>
      <c r="R54" s="21" t="str">
        <f>COUNTIF($Q$7:Q54,Q54)&amp;Q54</f>
        <v>12TSG08NL300085</v>
      </c>
      <c r="S54" s="44">
        <f>IFERROR(VLOOKUP(R54,Table1[[ct2]:[Số lượng]],13,0),0)</f>
        <v>1.8</v>
      </c>
      <c r="T54" s="45">
        <f>IFERROR(VLOOKUP(R54,Table1[[ct2]:[Giá]],14,0),Table0145[[#This Row],[ĐƠN GIÁ]])</f>
        <v>45000</v>
      </c>
      <c r="U54" s="45">
        <f t="shared" si="2"/>
        <v>81000</v>
      </c>
      <c r="V54" s="32">
        <f t="shared" si="3"/>
        <v>-0.19999999999999996</v>
      </c>
      <c r="W54" s="45">
        <f>Table0145[[#This Row],[THÀNH TIỀN FAST]]-Table0145[[#This Row],[THÀNH TIỀN]]</f>
        <v>-9000</v>
      </c>
      <c r="X54" s="46" t="b">
        <f>Table0145[[#This Row],[ĐG FAST]]=Table0145[[#This Row],[ĐƠN GIÁ]]</f>
        <v>1</v>
      </c>
      <c r="Y54" s="47" t="b">
        <f>Table0145[[#This Row],[THÀNH TIỀN FAST]]=Table0145[[#This Row],[THÀNH TIỀN]]</f>
        <v>0</v>
      </c>
      <c r="Z54" s="48"/>
    </row>
    <row r="55" spans="1:26" ht="15" x14ac:dyDescent="0.2">
      <c r="A55" s="1"/>
      <c r="B55" s="2" t="s">
        <v>355</v>
      </c>
      <c r="C55" s="42"/>
      <c r="D55" s="2" t="s">
        <v>519</v>
      </c>
      <c r="E55" s="43"/>
      <c r="F55" s="43"/>
      <c r="G55" s="43"/>
      <c r="H55" s="43"/>
      <c r="I55" s="2" t="s">
        <v>40</v>
      </c>
      <c r="J55" s="2" t="s">
        <v>17</v>
      </c>
      <c r="K55" s="3">
        <v>2</v>
      </c>
      <c r="L55" s="4">
        <v>145000</v>
      </c>
      <c r="M55" s="4">
        <f t="shared" si="0"/>
        <v>290000</v>
      </c>
      <c r="N55" s="21" t="str">
        <f>VLOOKUP(I55,'MÃ '!$A$2:$E$1048576,4,0)</f>
        <v>NL300113</v>
      </c>
      <c r="O55" s="21" t="str">
        <f>VLOOKUP(I55,'MÃ '!$A$2:$E$1048576,5,0)</f>
        <v>Ớt hiểm đỏ</v>
      </c>
      <c r="P55" s="21" t="str">
        <f t="shared" si="1"/>
        <v>TSG08</v>
      </c>
      <c r="Q55" s="21" t="str">
        <f>DAY(Table0145[[#This Row],[NGÀY]])&amp;Table0145[[#This Row],[TSG08]]&amp;Table0145[[#This Row],[MÃ FAST]]</f>
        <v>2TSG08NL300113</v>
      </c>
      <c r="R55" s="21" t="str">
        <f>COUNTIF($Q$7:Q55,Q55)&amp;Q55</f>
        <v>12TSG08NL300113</v>
      </c>
      <c r="S55" s="44">
        <f>IFERROR(VLOOKUP(R55,Table1[[ct2]:[Số lượng]],13,0),0)</f>
        <v>2</v>
      </c>
      <c r="T55" s="45">
        <f>IFERROR(VLOOKUP(R55,Table1[[ct2]:[Giá]],14,0),Table0145[[#This Row],[ĐƠN GIÁ]])</f>
        <v>145000</v>
      </c>
      <c r="U55" s="45">
        <f t="shared" si="2"/>
        <v>290000</v>
      </c>
      <c r="V55" s="32">
        <f t="shared" si="3"/>
        <v>0</v>
      </c>
      <c r="W55" s="45">
        <f>Table0145[[#This Row],[THÀNH TIỀN FAST]]-Table0145[[#This Row],[THÀNH TIỀN]]</f>
        <v>0</v>
      </c>
      <c r="X55" s="46" t="b">
        <f>Table0145[[#This Row],[ĐG FAST]]=Table0145[[#This Row],[ĐƠN GIÁ]]</f>
        <v>1</v>
      </c>
      <c r="Y55" s="47" t="b">
        <f>Table0145[[#This Row],[THÀNH TIỀN FAST]]=Table0145[[#This Row],[THÀNH TIỀN]]</f>
        <v>1</v>
      </c>
      <c r="Z55" s="48"/>
    </row>
    <row r="56" spans="1:26" ht="15" x14ac:dyDescent="0.2">
      <c r="A56" s="1"/>
      <c r="B56" s="2" t="s">
        <v>355</v>
      </c>
      <c r="C56" s="42"/>
      <c r="D56" s="2" t="s">
        <v>519</v>
      </c>
      <c r="E56" s="43"/>
      <c r="F56" s="43"/>
      <c r="G56" s="43"/>
      <c r="H56" s="43"/>
      <c r="I56" s="2" t="s">
        <v>41</v>
      </c>
      <c r="J56" s="2" t="s">
        <v>17</v>
      </c>
      <c r="K56" s="3">
        <v>5</v>
      </c>
      <c r="L56" s="4">
        <v>21000</v>
      </c>
      <c r="M56" s="4">
        <f t="shared" si="0"/>
        <v>105000</v>
      </c>
      <c r="N56" s="21" t="str">
        <f>VLOOKUP(I56,'MÃ '!$A$2:$E$1048576,4,0)</f>
        <v>NL300119</v>
      </c>
      <c r="O56" s="21" t="str">
        <f>VLOOKUP(I56,'MÃ '!$A$2:$E$1048576,5,0)</f>
        <v>Quất ( Tắc trái )</v>
      </c>
      <c r="P56" s="21" t="str">
        <f t="shared" si="1"/>
        <v>TSG08</v>
      </c>
      <c r="Q56" s="21" t="str">
        <f>DAY(Table0145[[#This Row],[NGÀY]])&amp;Table0145[[#This Row],[TSG08]]&amp;Table0145[[#This Row],[MÃ FAST]]</f>
        <v>2TSG08NL300119</v>
      </c>
      <c r="R56" s="21" t="str">
        <f>COUNTIF($Q$7:Q56,Q56)&amp;Q56</f>
        <v>12TSG08NL300119</v>
      </c>
      <c r="S56" s="44">
        <f>IFERROR(VLOOKUP(R56,Table1[[ct2]:[Số lượng]],13,0),0)</f>
        <v>5</v>
      </c>
      <c r="T56" s="45">
        <f>IFERROR(VLOOKUP(R56,Table1[[ct2]:[Giá]],14,0),Table0145[[#This Row],[ĐƠN GIÁ]])</f>
        <v>21000</v>
      </c>
      <c r="U56" s="45">
        <f t="shared" si="2"/>
        <v>105000</v>
      </c>
      <c r="V56" s="32">
        <f t="shared" si="3"/>
        <v>0</v>
      </c>
      <c r="W56" s="45">
        <f>Table0145[[#This Row],[THÀNH TIỀN FAST]]-Table0145[[#This Row],[THÀNH TIỀN]]</f>
        <v>0</v>
      </c>
      <c r="X56" s="46" t="b">
        <f>Table0145[[#This Row],[ĐG FAST]]=Table0145[[#This Row],[ĐƠN GIÁ]]</f>
        <v>1</v>
      </c>
      <c r="Y56" s="47" t="b">
        <f>Table0145[[#This Row],[THÀNH TIỀN FAST]]=Table0145[[#This Row],[THÀNH TIỀN]]</f>
        <v>1</v>
      </c>
      <c r="Z56" s="48"/>
    </row>
    <row r="57" spans="1:26" ht="15" x14ac:dyDescent="0.2">
      <c r="A57" s="1"/>
      <c r="B57" s="2" t="s">
        <v>355</v>
      </c>
      <c r="C57" s="42"/>
      <c r="D57" s="2" t="s">
        <v>519</v>
      </c>
      <c r="E57" s="43"/>
      <c r="F57" s="43"/>
      <c r="G57" s="43"/>
      <c r="H57" s="43"/>
      <c r="I57" s="2" t="s">
        <v>42</v>
      </c>
      <c r="J57" s="2" t="s">
        <v>17</v>
      </c>
      <c r="K57" s="3">
        <v>7</v>
      </c>
      <c r="L57" s="4">
        <v>38000</v>
      </c>
      <c r="M57" s="4">
        <f t="shared" si="0"/>
        <v>266000</v>
      </c>
      <c r="N57" s="21" t="str">
        <f>VLOOKUP(I57,'MÃ '!$A$2:$E$1048576,4,0)</f>
        <v>NL300018</v>
      </c>
      <c r="O57" s="21" t="str">
        <f>VLOOKUP(I57,'MÃ '!$A$2:$E$1048576,5,0)</f>
        <v>Cải cúc</v>
      </c>
      <c r="P57" s="21" t="str">
        <f t="shared" si="1"/>
        <v>TSG08</v>
      </c>
      <c r="Q57" s="21" t="str">
        <f>DAY(Table0145[[#This Row],[NGÀY]])&amp;Table0145[[#This Row],[TSG08]]&amp;Table0145[[#This Row],[MÃ FAST]]</f>
        <v>2TSG08NL300018</v>
      </c>
      <c r="R57" s="21" t="str">
        <f>COUNTIF($Q$7:Q57,Q57)&amp;Q57</f>
        <v>12TSG08NL300018</v>
      </c>
      <c r="S57" s="44">
        <f>IFERROR(VLOOKUP(R57,Table1[[ct2]:[Số lượng]],13,0),0)</f>
        <v>6.5</v>
      </c>
      <c r="T57" s="45">
        <f>IFERROR(VLOOKUP(R57,Table1[[ct2]:[Giá]],14,0),Table0145[[#This Row],[ĐƠN GIÁ]])</f>
        <v>38000</v>
      </c>
      <c r="U57" s="45">
        <f t="shared" si="2"/>
        <v>247000</v>
      </c>
      <c r="V57" s="32">
        <f t="shared" si="3"/>
        <v>-0.5</v>
      </c>
      <c r="W57" s="45">
        <f>Table0145[[#This Row],[THÀNH TIỀN FAST]]-Table0145[[#This Row],[THÀNH TIỀN]]</f>
        <v>-19000</v>
      </c>
      <c r="X57" s="46" t="b">
        <f>Table0145[[#This Row],[ĐG FAST]]=Table0145[[#This Row],[ĐƠN GIÁ]]</f>
        <v>1</v>
      </c>
      <c r="Y57" s="47" t="b">
        <f>Table0145[[#This Row],[THÀNH TIỀN FAST]]=Table0145[[#This Row],[THÀNH TIỀN]]</f>
        <v>0</v>
      </c>
      <c r="Z57" s="48"/>
    </row>
    <row r="58" spans="1:26" ht="15" x14ac:dyDescent="0.2">
      <c r="A58" s="1"/>
      <c r="B58" s="2" t="s">
        <v>355</v>
      </c>
      <c r="C58" s="42"/>
      <c r="D58" s="2" t="s">
        <v>519</v>
      </c>
      <c r="E58" s="43"/>
      <c r="F58" s="43"/>
      <c r="G58" s="43"/>
      <c r="H58" s="43"/>
      <c r="I58" s="2" t="s">
        <v>43</v>
      </c>
      <c r="J58" s="2" t="s">
        <v>17</v>
      </c>
      <c r="K58" s="3">
        <v>2</v>
      </c>
      <c r="L58" s="4">
        <v>50000</v>
      </c>
      <c r="M58" s="4">
        <f t="shared" si="0"/>
        <v>100000</v>
      </c>
      <c r="N58" s="21" t="str">
        <f>VLOOKUP(I58,'MÃ '!$A$2:$E$1048576,4,0)</f>
        <v>NL300142</v>
      </c>
      <c r="O58" s="21" t="str">
        <f>VLOOKUP(I58,'MÃ '!$A$2:$E$1048576,5,0)</f>
        <v>Tỏi bóc</v>
      </c>
      <c r="P58" s="21" t="str">
        <f t="shared" si="1"/>
        <v>TSG08</v>
      </c>
      <c r="Q58" s="21" t="str">
        <f>DAY(Table0145[[#This Row],[NGÀY]])&amp;Table0145[[#This Row],[TSG08]]&amp;Table0145[[#This Row],[MÃ FAST]]</f>
        <v>2TSG08NL300142</v>
      </c>
      <c r="R58" s="21" t="str">
        <f>COUNTIF($Q$7:Q58,Q58)&amp;Q58</f>
        <v>12TSG08NL300142</v>
      </c>
      <c r="S58" s="44">
        <f>IFERROR(VLOOKUP(R58,Table1[[ct2]:[Số lượng]],13,0),0)</f>
        <v>2</v>
      </c>
      <c r="T58" s="45">
        <f>IFERROR(VLOOKUP(R58,Table1[[ct2]:[Giá]],14,0),Table0145[[#This Row],[ĐƠN GIÁ]])</f>
        <v>50000</v>
      </c>
      <c r="U58" s="45">
        <f t="shared" si="2"/>
        <v>100000</v>
      </c>
      <c r="V58" s="32">
        <f t="shared" si="3"/>
        <v>0</v>
      </c>
      <c r="W58" s="45">
        <f>Table0145[[#This Row],[THÀNH TIỀN FAST]]-Table0145[[#This Row],[THÀNH TIỀN]]</f>
        <v>0</v>
      </c>
      <c r="X58" s="46" t="b">
        <f>Table0145[[#This Row],[ĐG FAST]]=Table0145[[#This Row],[ĐƠN GIÁ]]</f>
        <v>1</v>
      </c>
      <c r="Y58" s="47" t="b">
        <f>Table0145[[#This Row],[THÀNH TIỀN FAST]]=Table0145[[#This Row],[THÀNH TIỀN]]</f>
        <v>1</v>
      </c>
      <c r="Z58" s="48"/>
    </row>
    <row r="59" spans="1:26" ht="15" x14ac:dyDescent="0.2">
      <c r="A59" s="1"/>
      <c r="B59" s="2" t="s">
        <v>355</v>
      </c>
      <c r="C59" s="42"/>
      <c r="D59" s="2" t="s">
        <v>519</v>
      </c>
      <c r="E59" s="43"/>
      <c r="F59" s="43"/>
      <c r="G59" s="43"/>
      <c r="H59" s="43"/>
      <c r="I59" s="2" t="s">
        <v>44</v>
      </c>
      <c r="J59" s="2" t="s">
        <v>17</v>
      </c>
      <c r="K59" s="3">
        <v>12</v>
      </c>
      <c r="L59" s="4">
        <v>62000</v>
      </c>
      <c r="M59" s="4">
        <f t="shared" si="0"/>
        <v>744000</v>
      </c>
      <c r="N59" s="21" t="str">
        <f>VLOOKUP(I59,'MÃ '!$A$2:$E$1048576,4,0)</f>
        <v>NL300147</v>
      </c>
      <c r="O59" s="21" t="str">
        <f>VLOOKUP(I59,'MÃ '!$A$2:$E$1048576,5,0)</f>
        <v>Xà lách Roman</v>
      </c>
      <c r="P59" s="21" t="str">
        <f t="shared" si="1"/>
        <v>TSG08</v>
      </c>
      <c r="Q59" s="21" t="str">
        <f>DAY(Table0145[[#This Row],[NGÀY]])&amp;Table0145[[#This Row],[TSG08]]&amp;Table0145[[#This Row],[MÃ FAST]]</f>
        <v>2TSG08NL300147</v>
      </c>
      <c r="R59" s="21" t="str">
        <f>COUNTIF($Q$7:Q59,Q59)&amp;Q59</f>
        <v>12TSG08NL300147</v>
      </c>
      <c r="S59" s="44">
        <f>IFERROR(VLOOKUP(R59,Table1[[ct2]:[Số lượng]],13,0),0)</f>
        <v>12</v>
      </c>
      <c r="T59" s="45">
        <f>IFERROR(VLOOKUP(R59,Table1[[ct2]:[Giá]],14,0),Table0145[[#This Row],[ĐƠN GIÁ]])</f>
        <v>62000</v>
      </c>
      <c r="U59" s="45">
        <f t="shared" si="2"/>
        <v>744000</v>
      </c>
      <c r="V59" s="32">
        <f t="shared" si="3"/>
        <v>0</v>
      </c>
      <c r="W59" s="45">
        <f>Table0145[[#This Row],[THÀNH TIỀN FAST]]-Table0145[[#This Row],[THÀNH TIỀN]]</f>
        <v>0</v>
      </c>
      <c r="X59" s="46" t="b">
        <f>Table0145[[#This Row],[ĐG FAST]]=Table0145[[#This Row],[ĐƠN GIÁ]]</f>
        <v>1</v>
      </c>
      <c r="Y59" s="47" t="b">
        <f>Table0145[[#This Row],[THÀNH TIỀN FAST]]=Table0145[[#This Row],[THÀNH TIỀN]]</f>
        <v>1</v>
      </c>
      <c r="Z59" s="48"/>
    </row>
    <row r="60" spans="1:26" ht="15" x14ac:dyDescent="0.2">
      <c r="A60" s="1"/>
      <c r="B60" s="2" t="s">
        <v>356</v>
      </c>
      <c r="C60" s="42"/>
      <c r="D60" s="2" t="s">
        <v>519</v>
      </c>
      <c r="E60" s="43"/>
      <c r="F60" s="43"/>
      <c r="G60" s="43"/>
      <c r="H60" s="43"/>
      <c r="I60" s="2" t="s">
        <v>14</v>
      </c>
      <c r="J60" s="2" t="s">
        <v>15</v>
      </c>
      <c r="K60" s="3">
        <v>5</v>
      </c>
      <c r="L60" s="4">
        <v>8500</v>
      </c>
      <c r="M60" s="4">
        <f t="shared" si="0"/>
        <v>42500</v>
      </c>
      <c r="N60" s="21" t="str">
        <f>VLOOKUP(I60,'MÃ '!$A$2:$E$1048576,4,0)</f>
        <v>NL300107</v>
      </c>
      <c r="O60" s="21" t="str">
        <f>VLOOKUP(I60,'MÃ '!$A$2:$E$1048576,5,0)</f>
        <v>Ngô ngọt ( Bắp trái)</v>
      </c>
      <c r="P60" s="21" t="str">
        <f t="shared" si="1"/>
        <v>TSG08</v>
      </c>
      <c r="Q60" s="21" t="str">
        <f>DAY(Table0145[[#This Row],[NGÀY]])&amp;Table0145[[#This Row],[TSG08]]&amp;Table0145[[#This Row],[MÃ FAST]]</f>
        <v>3TSG08NL300107</v>
      </c>
      <c r="R60" s="21" t="str">
        <f>COUNTIF($Q$7:Q60,Q60)&amp;Q60</f>
        <v>13TSG08NL300107</v>
      </c>
      <c r="S60" s="44">
        <f>IFERROR(VLOOKUP(R60,Table1[[ct2]:[Số lượng]],13,0),0)</f>
        <v>5</v>
      </c>
      <c r="T60" s="45">
        <f>IFERROR(VLOOKUP(R60,Table1[[ct2]:[Giá]],14,0),Table0145[[#This Row],[ĐƠN GIÁ]])</f>
        <v>8500</v>
      </c>
      <c r="U60" s="45">
        <f t="shared" si="2"/>
        <v>42500</v>
      </c>
      <c r="V60" s="32">
        <f t="shared" si="3"/>
        <v>0</v>
      </c>
      <c r="W60" s="45">
        <f>Table0145[[#This Row],[THÀNH TIỀN FAST]]-Table0145[[#This Row],[THÀNH TIỀN]]</f>
        <v>0</v>
      </c>
      <c r="X60" s="46" t="b">
        <f>Table0145[[#This Row],[ĐG FAST]]=Table0145[[#This Row],[ĐƠN GIÁ]]</f>
        <v>1</v>
      </c>
      <c r="Y60" s="47" t="b">
        <f>Table0145[[#This Row],[THÀNH TIỀN FAST]]=Table0145[[#This Row],[THÀNH TIỀN]]</f>
        <v>1</v>
      </c>
      <c r="Z60" s="48"/>
    </row>
    <row r="61" spans="1:26" ht="15" x14ac:dyDescent="0.2">
      <c r="A61" s="1"/>
      <c r="B61" s="2" t="s">
        <v>356</v>
      </c>
      <c r="C61" s="42"/>
      <c r="D61" s="2" t="s">
        <v>519</v>
      </c>
      <c r="E61" s="43"/>
      <c r="F61" s="43"/>
      <c r="G61" s="43"/>
      <c r="H61" s="43"/>
      <c r="I61" s="2" t="s">
        <v>18</v>
      </c>
      <c r="J61" s="2" t="s">
        <v>17</v>
      </c>
      <c r="K61" s="3">
        <v>2</v>
      </c>
      <c r="L61" s="4">
        <v>45000</v>
      </c>
      <c r="M61" s="4">
        <f t="shared" si="0"/>
        <v>90000</v>
      </c>
      <c r="N61" s="21" t="str">
        <f>VLOOKUP(I61,'MÃ '!$A$2:$E$1048576,4,0)</f>
        <v>NL300203</v>
      </c>
      <c r="O61" s="21" t="str">
        <f>VLOOKUP(I61,'MÃ '!$A$2:$E$1048576,5,0)</f>
        <v>Cải bó xôi</v>
      </c>
      <c r="P61" s="21" t="str">
        <f t="shared" si="1"/>
        <v>TSG08</v>
      </c>
      <c r="Q61" s="21" t="str">
        <f>DAY(Table0145[[#This Row],[NGÀY]])&amp;Table0145[[#This Row],[TSG08]]&amp;Table0145[[#This Row],[MÃ FAST]]</f>
        <v>3TSG08NL300203</v>
      </c>
      <c r="R61" s="21" t="str">
        <f>COUNTIF($Q$7:Q61,Q61)&amp;Q61</f>
        <v>13TSG08NL300203</v>
      </c>
      <c r="S61" s="44">
        <f>IFERROR(VLOOKUP(R61,Table1[[ct2]:[Số lượng]],13,0),0)</f>
        <v>1.5</v>
      </c>
      <c r="T61" s="45">
        <f>IFERROR(VLOOKUP(R61,Table1[[ct2]:[Giá]],14,0),Table0145[[#This Row],[ĐƠN GIÁ]])</f>
        <v>45000</v>
      </c>
      <c r="U61" s="45">
        <f t="shared" si="2"/>
        <v>67500</v>
      </c>
      <c r="V61" s="32">
        <f t="shared" si="3"/>
        <v>-0.5</v>
      </c>
      <c r="W61" s="45">
        <f>Table0145[[#This Row],[THÀNH TIỀN FAST]]-Table0145[[#This Row],[THÀNH TIỀN]]</f>
        <v>-22500</v>
      </c>
      <c r="X61" s="46" t="b">
        <f>Table0145[[#This Row],[ĐG FAST]]=Table0145[[#This Row],[ĐƠN GIÁ]]</f>
        <v>1</v>
      </c>
      <c r="Y61" s="47" t="b">
        <f>Table0145[[#This Row],[THÀNH TIỀN FAST]]=Table0145[[#This Row],[THÀNH TIỀN]]</f>
        <v>0</v>
      </c>
      <c r="Z61" s="48"/>
    </row>
    <row r="62" spans="1:26" ht="15" x14ac:dyDescent="0.2">
      <c r="A62" s="1"/>
      <c r="B62" s="2" t="s">
        <v>356</v>
      </c>
      <c r="C62" s="42"/>
      <c r="D62" s="2" t="s">
        <v>519</v>
      </c>
      <c r="E62" s="43"/>
      <c r="F62" s="43"/>
      <c r="G62" s="43"/>
      <c r="H62" s="43"/>
      <c r="I62" s="2" t="s">
        <v>19</v>
      </c>
      <c r="J62" s="2" t="s">
        <v>17</v>
      </c>
      <c r="K62" s="3">
        <v>0.5</v>
      </c>
      <c r="L62" s="4">
        <v>50000</v>
      </c>
      <c r="M62" s="4">
        <f t="shared" si="0"/>
        <v>25000</v>
      </c>
      <c r="N62" s="21" t="str">
        <f>VLOOKUP(I62,'MÃ '!$A$2:$E$1048576,4,0)</f>
        <v>NL300013</v>
      </c>
      <c r="O62" s="21" t="str">
        <f>VLOOKUP(I62,'MÃ '!$A$2:$E$1048576,5,0)</f>
        <v>Cà chua</v>
      </c>
      <c r="P62" s="21" t="str">
        <f t="shared" si="1"/>
        <v>TSG08</v>
      </c>
      <c r="Q62" s="21" t="str">
        <f>DAY(Table0145[[#This Row],[NGÀY]])&amp;Table0145[[#This Row],[TSG08]]&amp;Table0145[[#This Row],[MÃ FAST]]</f>
        <v>3TSG08NL300013</v>
      </c>
      <c r="R62" s="21" t="str">
        <f>COUNTIF($Q$7:Q62,Q62)&amp;Q62</f>
        <v>13TSG08NL300013</v>
      </c>
      <c r="S62" s="44">
        <f>IFERROR(VLOOKUP(R62,Table1[[ct2]:[Số lượng]],13,0),0)</f>
        <v>0.4</v>
      </c>
      <c r="T62" s="45">
        <f>IFERROR(VLOOKUP(R62,Table1[[ct2]:[Giá]],14,0),Table0145[[#This Row],[ĐƠN GIÁ]])</f>
        <v>50000</v>
      </c>
      <c r="U62" s="45">
        <f t="shared" si="2"/>
        <v>20000</v>
      </c>
      <c r="V62" s="32">
        <f t="shared" si="3"/>
        <v>-9.9999999999999978E-2</v>
      </c>
      <c r="W62" s="45">
        <f>Table0145[[#This Row],[THÀNH TIỀN FAST]]-Table0145[[#This Row],[THÀNH TIỀN]]</f>
        <v>-5000</v>
      </c>
      <c r="X62" s="46" t="b">
        <f>Table0145[[#This Row],[ĐG FAST]]=Table0145[[#This Row],[ĐƠN GIÁ]]</f>
        <v>1</v>
      </c>
      <c r="Y62" s="47" t="b">
        <f>Table0145[[#This Row],[THÀNH TIỀN FAST]]=Table0145[[#This Row],[THÀNH TIỀN]]</f>
        <v>0</v>
      </c>
      <c r="Z62" s="48"/>
    </row>
    <row r="63" spans="1:26" ht="15" x14ac:dyDescent="0.2">
      <c r="A63" s="1"/>
      <c r="B63" s="2" t="s">
        <v>356</v>
      </c>
      <c r="C63" s="42"/>
      <c r="D63" s="2" t="s">
        <v>519</v>
      </c>
      <c r="E63" s="43"/>
      <c r="F63" s="43"/>
      <c r="G63" s="43"/>
      <c r="H63" s="43"/>
      <c r="I63" s="2" t="s">
        <v>20</v>
      </c>
      <c r="J63" s="2" t="s">
        <v>17</v>
      </c>
      <c r="K63" s="3">
        <v>12</v>
      </c>
      <c r="L63" s="4">
        <v>18000</v>
      </c>
      <c r="M63" s="4">
        <f t="shared" si="0"/>
        <v>216000</v>
      </c>
      <c r="N63" s="21" t="str">
        <f>VLOOKUP(I63,'MÃ '!$A$2:$E$1048576,4,0)</f>
        <v>NL300022</v>
      </c>
      <c r="O63" s="21" t="str">
        <f>VLOOKUP(I63,'MÃ '!$A$2:$E$1048576,5,0)</f>
        <v>Cải thảo</v>
      </c>
      <c r="P63" s="21" t="str">
        <f t="shared" si="1"/>
        <v>TSG08</v>
      </c>
      <c r="Q63" s="21" t="str">
        <f>DAY(Table0145[[#This Row],[NGÀY]])&amp;Table0145[[#This Row],[TSG08]]&amp;Table0145[[#This Row],[MÃ FAST]]</f>
        <v>3TSG08NL300022</v>
      </c>
      <c r="R63" s="21" t="str">
        <f>COUNTIF($Q$7:Q63,Q63)&amp;Q63</f>
        <v>13TSG08NL300022</v>
      </c>
      <c r="S63" s="44">
        <f>IFERROR(VLOOKUP(R63,Table1[[ct2]:[Số lượng]],13,0),0)</f>
        <v>11</v>
      </c>
      <c r="T63" s="45">
        <f>IFERROR(VLOOKUP(R63,Table1[[ct2]:[Giá]],14,0),Table0145[[#This Row],[ĐƠN GIÁ]])</f>
        <v>18000</v>
      </c>
      <c r="U63" s="45">
        <f t="shared" si="2"/>
        <v>198000</v>
      </c>
      <c r="V63" s="32">
        <f t="shared" si="3"/>
        <v>-1</v>
      </c>
      <c r="W63" s="45">
        <f>Table0145[[#This Row],[THÀNH TIỀN FAST]]-Table0145[[#This Row],[THÀNH TIỀN]]</f>
        <v>-18000</v>
      </c>
      <c r="X63" s="46" t="b">
        <f>Table0145[[#This Row],[ĐG FAST]]=Table0145[[#This Row],[ĐƠN GIÁ]]</f>
        <v>1</v>
      </c>
      <c r="Y63" s="47" t="b">
        <f>Table0145[[#This Row],[THÀNH TIỀN FAST]]=Table0145[[#This Row],[THÀNH TIỀN]]</f>
        <v>0</v>
      </c>
      <c r="Z63" s="48"/>
    </row>
    <row r="64" spans="1:26" ht="15" x14ac:dyDescent="0.2">
      <c r="A64" s="1"/>
      <c r="B64" s="2" t="s">
        <v>356</v>
      </c>
      <c r="C64" s="42"/>
      <c r="D64" s="2" t="s">
        <v>519</v>
      </c>
      <c r="E64" s="43"/>
      <c r="F64" s="43"/>
      <c r="G64" s="43"/>
      <c r="H64" s="43"/>
      <c r="I64" s="2" t="s">
        <v>25</v>
      </c>
      <c r="J64" s="2" t="s">
        <v>17</v>
      </c>
      <c r="K64" s="3">
        <v>15</v>
      </c>
      <c r="L64" s="4">
        <v>18000</v>
      </c>
      <c r="M64" s="4">
        <f t="shared" si="0"/>
        <v>270000</v>
      </c>
      <c r="N64" s="21" t="str">
        <f>VLOOKUP(I64,'MÃ '!$A$2:$E$1048576,4,0)</f>
        <v>NL600004</v>
      </c>
      <c r="O64" s="21" t="str">
        <f>VLOOKUP(I64,'MÃ '!$A$2:$E$1048576,5,0)</f>
        <v>Dưa hấu</v>
      </c>
      <c r="P64" s="21" t="str">
        <f t="shared" si="1"/>
        <v>TSG08</v>
      </c>
      <c r="Q64" s="21" t="str">
        <f>DAY(Table0145[[#This Row],[NGÀY]])&amp;Table0145[[#This Row],[TSG08]]&amp;Table0145[[#This Row],[MÃ FAST]]</f>
        <v>3TSG08NL600004</v>
      </c>
      <c r="R64" s="21" t="str">
        <f>COUNTIF($Q$7:Q64,Q64)&amp;Q64</f>
        <v>13TSG08NL600004</v>
      </c>
      <c r="S64" s="44">
        <f>IFERROR(VLOOKUP(R64,Table1[[ct2]:[Số lượng]],13,0),0)</f>
        <v>12</v>
      </c>
      <c r="T64" s="45">
        <f>IFERROR(VLOOKUP(R64,Table1[[ct2]:[Giá]],14,0),Table0145[[#This Row],[ĐƠN GIÁ]])</f>
        <v>18000</v>
      </c>
      <c r="U64" s="45">
        <f t="shared" si="2"/>
        <v>216000</v>
      </c>
      <c r="V64" s="32">
        <f t="shared" si="3"/>
        <v>-3</v>
      </c>
      <c r="W64" s="45">
        <f>Table0145[[#This Row],[THÀNH TIỀN FAST]]-Table0145[[#This Row],[THÀNH TIỀN]]</f>
        <v>-54000</v>
      </c>
      <c r="X64" s="46" t="b">
        <f>Table0145[[#This Row],[ĐG FAST]]=Table0145[[#This Row],[ĐƠN GIÁ]]</f>
        <v>1</v>
      </c>
      <c r="Y64" s="47" t="b">
        <f>Table0145[[#This Row],[THÀNH TIỀN FAST]]=Table0145[[#This Row],[THÀNH TIỀN]]</f>
        <v>0</v>
      </c>
      <c r="Z64" s="48"/>
    </row>
    <row r="65" spans="1:26" ht="15" x14ac:dyDescent="0.2">
      <c r="A65" s="1"/>
      <c r="B65" s="2" t="s">
        <v>356</v>
      </c>
      <c r="C65" s="42"/>
      <c r="D65" s="2" t="s">
        <v>519</v>
      </c>
      <c r="E65" s="43"/>
      <c r="F65" s="43"/>
      <c r="G65" s="43"/>
      <c r="H65" s="43"/>
      <c r="I65" s="2" t="s">
        <v>32</v>
      </c>
      <c r="J65" s="2" t="s">
        <v>17</v>
      </c>
      <c r="K65" s="3">
        <v>0.6</v>
      </c>
      <c r="L65" s="4">
        <v>18000</v>
      </c>
      <c r="M65" s="4">
        <f t="shared" si="0"/>
        <v>10800</v>
      </c>
      <c r="N65" s="21" t="str">
        <f>VLOOKUP(I65,'MÃ '!$A$2:$E$1048576,4,0)</f>
        <v>NL300074</v>
      </c>
      <c r="O65" s="21" t="str">
        <f>VLOOKUP(I65,'MÃ '!$A$2:$E$1048576,5,0)</f>
        <v>Lá chuối</v>
      </c>
      <c r="P65" s="21" t="str">
        <f t="shared" si="1"/>
        <v>TSG08</v>
      </c>
      <c r="Q65" s="21" t="str">
        <f>DAY(Table0145[[#This Row],[NGÀY]])&amp;Table0145[[#This Row],[TSG08]]&amp;Table0145[[#This Row],[MÃ FAST]]</f>
        <v>3TSG08NL300074</v>
      </c>
      <c r="R65" s="21" t="str">
        <f>COUNTIF($Q$7:Q65,Q65)&amp;Q65</f>
        <v>13TSG08NL300074</v>
      </c>
      <c r="S65" s="44">
        <f>IFERROR(VLOOKUP(R65,Table1[[ct2]:[Số lượng]],13,0),0)</f>
        <v>0.3</v>
      </c>
      <c r="T65" s="45">
        <f>IFERROR(VLOOKUP(R65,Table1[[ct2]:[Giá]],14,0),Table0145[[#This Row],[ĐƠN GIÁ]])</f>
        <v>18000</v>
      </c>
      <c r="U65" s="45">
        <f t="shared" si="2"/>
        <v>5400</v>
      </c>
      <c r="V65" s="32">
        <f t="shared" si="3"/>
        <v>-0.3</v>
      </c>
      <c r="W65" s="45">
        <f>Table0145[[#This Row],[THÀNH TIỀN FAST]]-Table0145[[#This Row],[THÀNH TIỀN]]</f>
        <v>-5400</v>
      </c>
      <c r="X65" s="46" t="b">
        <f>Table0145[[#This Row],[ĐG FAST]]=Table0145[[#This Row],[ĐƠN GIÁ]]</f>
        <v>1</v>
      </c>
      <c r="Y65" s="47" t="b">
        <f>Table0145[[#This Row],[THÀNH TIỀN FAST]]=Table0145[[#This Row],[THÀNH TIỀN]]</f>
        <v>0</v>
      </c>
      <c r="Z65" s="48"/>
    </row>
    <row r="66" spans="1:26" ht="15" x14ac:dyDescent="0.2">
      <c r="A66" s="1"/>
      <c r="B66" s="2" t="s">
        <v>356</v>
      </c>
      <c r="C66" s="42"/>
      <c r="D66" s="2" t="s">
        <v>519</v>
      </c>
      <c r="E66" s="43"/>
      <c r="F66" s="43"/>
      <c r="G66" s="43"/>
      <c r="H66" s="43"/>
      <c r="I66" s="2" t="s">
        <v>33</v>
      </c>
      <c r="J66" s="2" t="s">
        <v>17</v>
      </c>
      <c r="K66" s="3">
        <v>5</v>
      </c>
      <c r="L66" s="4">
        <v>22000</v>
      </c>
      <c r="M66" s="4">
        <f t="shared" si="0"/>
        <v>110000</v>
      </c>
      <c r="N66" s="21" t="str">
        <f>VLOOKUP(I66,'MÃ '!$A$2:$E$1048576,4,0)</f>
        <v>NL300084</v>
      </c>
      <c r="O66" s="21" t="str">
        <f>VLOOKUP(I66,'MÃ '!$A$2:$E$1048576,5,0)</f>
        <v>Mồng tơi nhặt</v>
      </c>
      <c r="P66" s="21" t="str">
        <f t="shared" si="1"/>
        <v>TSG08</v>
      </c>
      <c r="Q66" s="21" t="str">
        <f>DAY(Table0145[[#This Row],[NGÀY]])&amp;Table0145[[#This Row],[TSG08]]&amp;Table0145[[#This Row],[MÃ FAST]]</f>
        <v>3TSG08NL300084</v>
      </c>
      <c r="R66" s="21" t="str">
        <f>COUNTIF($Q$7:Q66,Q66)&amp;Q66</f>
        <v>13TSG08NL300084</v>
      </c>
      <c r="S66" s="44">
        <f>IFERROR(VLOOKUP(R66,Table1[[ct2]:[Số lượng]],13,0),0)</f>
        <v>4</v>
      </c>
      <c r="T66" s="45">
        <f>IFERROR(VLOOKUP(R66,Table1[[ct2]:[Giá]],14,0),Table0145[[#This Row],[ĐƠN GIÁ]])</f>
        <v>22000</v>
      </c>
      <c r="U66" s="45">
        <f t="shared" si="2"/>
        <v>88000</v>
      </c>
      <c r="V66" s="32">
        <f t="shared" si="3"/>
        <v>-1</v>
      </c>
      <c r="W66" s="45">
        <f>Table0145[[#This Row],[THÀNH TIỀN FAST]]-Table0145[[#This Row],[THÀNH TIỀN]]</f>
        <v>-22000</v>
      </c>
      <c r="X66" s="46" t="b">
        <f>Table0145[[#This Row],[ĐG FAST]]=Table0145[[#This Row],[ĐƠN GIÁ]]</f>
        <v>1</v>
      </c>
      <c r="Y66" s="47" t="b">
        <f>Table0145[[#This Row],[THÀNH TIỀN FAST]]=Table0145[[#This Row],[THÀNH TIỀN]]</f>
        <v>0</v>
      </c>
      <c r="Z66" s="48"/>
    </row>
    <row r="67" spans="1:26" ht="15" x14ac:dyDescent="0.2">
      <c r="A67" s="1"/>
      <c r="B67" s="2" t="s">
        <v>356</v>
      </c>
      <c r="C67" s="42"/>
      <c r="D67" s="2" t="s">
        <v>519</v>
      </c>
      <c r="E67" s="43"/>
      <c r="F67" s="43"/>
      <c r="G67" s="43"/>
      <c r="H67" s="43"/>
      <c r="I67" s="2" t="s">
        <v>34</v>
      </c>
      <c r="J67" s="2" t="s">
        <v>17</v>
      </c>
      <c r="K67" s="3">
        <v>2</v>
      </c>
      <c r="L67" s="4">
        <v>145000</v>
      </c>
      <c r="M67" s="4">
        <f t="shared" si="0"/>
        <v>290000</v>
      </c>
      <c r="N67" s="21" t="str">
        <f>VLOOKUP(I67,'MÃ '!$A$2:$E$1048576,4,0)</f>
        <v>NL300090</v>
      </c>
      <c r="O67" s="21" t="str">
        <f>VLOOKUP(I67,'MÃ '!$A$2:$E$1048576,5,0)</f>
        <v>Nấm đông cô tươi</v>
      </c>
      <c r="P67" s="21" t="str">
        <f t="shared" si="1"/>
        <v>TSG08</v>
      </c>
      <c r="Q67" s="21" t="str">
        <f>DAY(Table0145[[#This Row],[NGÀY]])&amp;Table0145[[#This Row],[TSG08]]&amp;Table0145[[#This Row],[MÃ FAST]]</f>
        <v>3TSG08NL300090</v>
      </c>
      <c r="R67" s="21" t="str">
        <f>COUNTIF($Q$7:Q67,Q67)&amp;Q67</f>
        <v>13TSG08NL300090</v>
      </c>
      <c r="S67" s="44">
        <f>IFERROR(VLOOKUP(R67,Table1[[ct2]:[Số lượng]],13,0),0)</f>
        <v>2</v>
      </c>
      <c r="T67" s="45">
        <f>IFERROR(VLOOKUP(R67,Table1[[ct2]:[Giá]],14,0),Table0145[[#This Row],[ĐƠN GIÁ]])</f>
        <v>145000</v>
      </c>
      <c r="U67" s="45">
        <f t="shared" si="2"/>
        <v>290000</v>
      </c>
      <c r="V67" s="32">
        <f t="shared" si="3"/>
        <v>0</v>
      </c>
      <c r="W67" s="45">
        <f>Table0145[[#This Row],[THÀNH TIỀN FAST]]-Table0145[[#This Row],[THÀNH TIỀN]]</f>
        <v>0</v>
      </c>
      <c r="X67" s="46" t="b">
        <f>Table0145[[#This Row],[ĐG FAST]]=Table0145[[#This Row],[ĐƠN GIÁ]]</f>
        <v>1</v>
      </c>
      <c r="Y67" s="47" t="b">
        <f>Table0145[[#This Row],[THÀNH TIỀN FAST]]=Table0145[[#This Row],[THÀNH TIỀN]]</f>
        <v>1</v>
      </c>
      <c r="Z67" s="48"/>
    </row>
    <row r="68" spans="1:26" ht="15" x14ac:dyDescent="0.2">
      <c r="A68" s="1"/>
      <c r="B68" s="2" t="s">
        <v>356</v>
      </c>
      <c r="C68" s="42"/>
      <c r="D68" s="2" t="s">
        <v>519</v>
      </c>
      <c r="E68" s="43"/>
      <c r="F68" s="43"/>
      <c r="G68" s="43"/>
      <c r="H68" s="43"/>
      <c r="I68" s="2" t="s">
        <v>35</v>
      </c>
      <c r="J68" s="2" t="s">
        <v>17</v>
      </c>
      <c r="K68" s="3">
        <v>3</v>
      </c>
      <c r="L68" s="4">
        <v>47000</v>
      </c>
      <c r="M68" s="4">
        <f t="shared" si="0"/>
        <v>141000</v>
      </c>
      <c r="N68" s="21" t="str">
        <f>VLOOKUP(I68,'MÃ '!$A$2:$E$1048576,4,0)</f>
        <v>NL300091</v>
      </c>
      <c r="O68" s="21" t="str">
        <f>VLOOKUP(I68,'MÃ '!$A$2:$E$1048576,5,0)</f>
        <v>Nấm đùi gà</v>
      </c>
      <c r="P68" s="21" t="str">
        <f t="shared" si="1"/>
        <v>TSG08</v>
      </c>
      <c r="Q68" s="21" t="str">
        <f>DAY(Table0145[[#This Row],[NGÀY]])&amp;Table0145[[#This Row],[TSG08]]&amp;Table0145[[#This Row],[MÃ FAST]]</f>
        <v>3TSG08NL300091</v>
      </c>
      <c r="R68" s="21" t="str">
        <f>COUNTIF($Q$7:Q68,Q68)&amp;Q68</f>
        <v>13TSG08NL300091</v>
      </c>
      <c r="S68" s="44">
        <f>IFERROR(VLOOKUP(R68,Table1[[ct2]:[Số lượng]],13,0),0)</f>
        <v>3</v>
      </c>
      <c r="T68" s="45">
        <f>IFERROR(VLOOKUP(R68,Table1[[ct2]:[Giá]],14,0),Table0145[[#This Row],[ĐƠN GIÁ]])</f>
        <v>47000</v>
      </c>
      <c r="U68" s="45">
        <f t="shared" si="2"/>
        <v>141000</v>
      </c>
      <c r="V68" s="32">
        <f t="shared" si="3"/>
        <v>0</v>
      </c>
      <c r="W68" s="45">
        <f>Table0145[[#This Row],[THÀNH TIỀN FAST]]-Table0145[[#This Row],[THÀNH TIỀN]]</f>
        <v>0</v>
      </c>
      <c r="X68" s="46" t="b">
        <f>Table0145[[#This Row],[ĐG FAST]]=Table0145[[#This Row],[ĐƠN GIÁ]]</f>
        <v>1</v>
      </c>
      <c r="Y68" s="47" t="b">
        <f>Table0145[[#This Row],[THÀNH TIỀN FAST]]=Table0145[[#This Row],[THÀNH TIỀN]]</f>
        <v>1</v>
      </c>
      <c r="Z68" s="48"/>
    </row>
    <row r="69" spans="1:26" ht="15" x14ac:dyDescent="0.2">
      <c r="A69" s="1"/>
      <c r="B69" s="2" t="s">
        <v>356</v>
      </c>
      <c r="C69" s="42"/>
      <c r="D69" s="2" t="s">
        <v>519</v>
      </c>
      <c r="E69" s="43"/>
      <c r="F69" s="43"/>
      <c r="G69" s="43"/>
      <c r="H69" s="43"/>
      <c r="I69" s="2" t="s">
        <v>50</v>
      </c>
      <c r="J69" s="2" t="s">
        <v>17</v>
      </c>
      <c r="K69" s="3">
        <v>6</v>
      </c>
      <c r="L69" s="4">
        <v>45000</v>
      </c>
      <c r="M69" s="4">
        <f t="shared" si="0"/>
        <v>270000</v>
      </c>
      <c r="N69" s="21" t="str">
        <f>VLOOKUP(I69,'MÃ '!$A$2:$E$1048576,4,0)</f>
        <v>NL300096</v>
      </c>
      <c r="O69" s="21" t="str">
        <f>VLOOKUP(I69,'MÃ '!$A$2:$E$1048576,5,0)</f>
        <v>Nấm kim châm tươi</v>
      </c>
      <c r="P69" s="21" t="str">
        <f t="shared" si="1"/>
        <v>TSG08</v>
      </c>
      <c r="Q69" s="21" t="str">
        <f>DAY(Table0145[[#This Row],[NGÀY]])&amp;Table0145[[#This Row],[TSG08]]&amp;Table0145[[#This Row],[MÃ FAST]]</f>
        <v>3TSG08NL300096</v>
      </c>
      <c r="R69" s="21" t="str">
        <f>COUNTIF($Q$7:Q69,Q69)&amp;Q69</f>
        <v>13TSG08NL300096</v>
      </c>
      <c r="S69" s="44">
        <f>IFERROR(VLOOKUP(R69,Table1[[ct2]:[Số lượng]],13,0),0)</f>
        <v>6</v>
      </c>
      <c r="T69" s="45">
        <f>IFERROR(VLOOKUP(R69,Table1[[ct2]:[Giá]],14,0),Table0145[[#This Row],[ĐƠN GIÁ]])</f>
        <v>45000</v>
      </c>
      <c r="U69" s="45">
        <f t="shared" si="2"/>
        <v>270000</v>
      </c>
      <c r="V69" s="32">
        <f t="shared" si="3"/>
        <v>0</v>
      </c>
      <c r="W69" s="45">
        <f>Table0145[[#This Row],[THÀNH TIỀN FAST]]-Table0145[[#This Row],[THÀNH TIỀN]]</f>
        <v>0</v>
      </c>
      <c r="X69" s="46" t="b">
        <f>Table0145[[#This Row],[ĐG FAST]]=Table0145[[#This Row],[ĐƠN GIÁ]]</f>
        <v>1</v>
      </c>
      <c r="Y69" s="47" t="b">
        <f>Table0145[[#This Row],[THÀNH TIỀN FAST]]=Table0145[[#This Row],[THÀNH TIỀN]]</f>
        <v>1</v>
      </c>
      <c r="Z69" s="48"/>
    </row>
    <row r="70" spans="1:26" ht="15" x14ac:dyDescent="0.2">
      <c r="A70" s="1"/>
      <c r="B70" s="2" t="s">
        <v>356</v>
      </c>
      <c r="C70" s="42"/>
      <c r="D70" s="2" t="s">
        <v>519</v>
      </c>
      <c r="E70" s="43"/>
      <c r="F70" s="43"/>
      <c r="G70" s="43"/>
      <c r="H70" s="43"/>
      <c r="I70" s="2" t="s">
        <v>38</v>
      </c>
      <c r="J70" s="2" t="s">
        <v>17</v>
      </c>
      <c r="K70" s="3">
        <v>6</v>
      </c>
      <c r="L70" s="4">
        <v>95000</v>
      </c>
      <c r="M70" s="4">
        <f t="shared" si="0"/>
        <v>570000</v>
      </c>
      <c r="N70" s="21" t="str">
        <f>VLOOKUP(I70,'MÃ '!$A$2:$E$1048576,4,0)</f>
        <v>NL300098</v>
      </c>
      <c r="O70" s="21" t="str">
        <f>VLOOKUP(I70,'MÃ '!$A$2:$E$1048576,5,0)</f>
        <v>Nấm Linh Chi trắng</v>
      </c>
      <c r="P70" s="21" t="str">
        <f t="shared" si="1"/>
        <v>TSG08</v>
      </c>
      <c r="Q70" s="21" t="str">
        <f>DAY(Table0145[[#This Row],[NGÀY]])&amp;Table0145[[#This Row],[TSG08]]&amp;Table0145[[#This Row],[MÃ FAST]]</f>
        <v>3TSG08NL300098</v>
      </c>
      <c r="R70" s="21" t="str">
        <f>COUNTIF($Q$7:Q70,Q70)&amp;Q70</f>
        <v>13TSG08NL300098</v>
      </c>
      <c r="S70" s="44">
        <f>IFERROR(VLOOKUP(R70,Table1[[ct2]:[Số lượng]],13,0),0)</f>
        <v>6</v>
      </c>
      <c r="T70" s="45">
        <f>IFERROR(VLOOKUP(R70,Table1[[ct2]:[Giá]],14,0),Table0145[[#This Row],[ĐƠN GIÁ]])</f>
        <v>95000</v>
      </c>
      <c r="U70" s="45">
        <f t="shared" si="2"/>
        <v>570000</v>
      </c>
      <c r="V70" s="32">
        <f t="shared" si="3"/>
        <v>0</v>
      </c>
      <c r="W70" s="45">
        <f>Table0145[[#This Row],[THÀNH TIỀN FAST]]-Table0145[[#This Row],[THÀNH TIỀN]]</f>
        <v>0</v>
      </c>
      <c r="X70" s="46" t="b">
        <f>Table0145[[#This Row],[ĐG FAST]]=Table0145[[#This Row],[ĐƠN GIÁ]]</f>
        <v>1</v>
      </c>
      <c r="Y70" s="47" t="b">
        <f>Table0145[[#This Row],[THÀNH TIỀN FAST]]=Table0145[[#This Row],[THÀNH TIỀN]]</f>
        <v>1</v>
      </c>
      <c r="Z70" s="48"/>
    </row>
    <row r="71" spans="1:26" ht="15" x14ac:dyDescent="0.2">
      <c r="A71" s="1"/>
      <c r="B71" s="2" t="s">
        <v>356</v>
      </c>
      <c r="C71" s="42"/>
      <c r="D71" s="2" t="s">
        <v>519</v>
      </c>
      <c r="E71" s="43"/>
      <c r="F71" s="43"/>
      <c r="G71" s="43"/>
      <c r="H71" s="43"/>
      <c r="I71" s="2" t="s">
        <v>41</v>
      </c>
      <c r="J71" s="2" t="s">
        <v>17</v>
      </c>
      <c r="K71" s="3">
        <v>10</v>
      </c>
      <c r="L71" s="4">
        <v>21000</v>
      </c>
      <c r="M71" s="4">
        <f t="shared" si="0"/>
        <v>210000</v>
      </c>
      <c r="N71" s="21" t="str">
        <f>VLOOKUP(I71,'MÃ '!$A$2:$E$1048576,4,0)</f>
        <v>NL300119</v>
      </c>
      <c r="O71" s="21" t="str">
        <f>VLOOKUP(I71,'MÃ '!$A$2:$E$1048576,5,0)</f>
        <v>Quất ( Tắc trái )</v>
      </c>
      <c r="P71" s="21" t="str">
        <f t="shared" si="1"/>
        <v>TSG08</v>
      </c>
      <c r="Q71" s="21" t="str">
        <f>DAY(Table0145[[#This Row],[NGÀY]])&amp;Table0145[[#This Row],[TSG08]]&amp;Table0145[[#This Row],[MÃ FAST]]</f>
        <v>3TSG08NL300119</v>
      </c>
      <c r="R71" s="21" t="str">
        <f>COUNTIF($Q$7:Q71,Q71)&amp;Q71</f>
        <v>13TSG08NL300119</v>
      </c>
      <c r="S71" s="44">
        <f>IFERROR(VLOOKUP(R71,Table1[[ct2]:[Số lượng]],13,0),0)</f>
        <v>8.5</v>
      </c>
      <c r="T71" s="45">
        <f>IFERROR(VLOOKUP(R71,Table1[[ct2]:[Giá]],14,0),Table0145[[#This Row],[ĐƠN GIÁ]])</f>
        <v>21000</v>
      </c>
      <c r="U71" s="45">
        <f t="shared" si="2"/>
        <v>178500</v>
      </c>
      <c r="V71" s="32">
        <f t="shared" si="3"/>
        <v>-1.5</v>
      </c>
      <c r="W71" s="45">
        <f>Table0145[[#This Row],[THÀNH TIỀN FAST]]-Table0145[[#This Row],[THÀNH TIỀN]]</f>
        <v>-31500</v>
      </c>
      <c r="X71" s="46" t="b">
        <f>Table0145[[#This Row],[ĐG FAST]]=Table0145[[#This Row],[ĐƠN GIÁ]]</f>
        <v>1</v>
      </c>
      <c r="Y71" s="47" t="b">
        <f>Table0145[[#This Row],[THÀNH TIỀN FAST]]=Table0145[[#This Row],[THÀNH TIỀN]]</f>
        <v>0</v>
      </c>
      <c r="Z71" s="48"/>
    </row>
    <row r="72" spans="1:26" ht="15" x14ac:dyDescent="0.2">
      <c r="A72" s="1"/>
      <c r="B72" s="2" t="s">
        <v>356</v>
      </c>
      <c r="C72" s="42"/>
      <c r="D72" s="2" t="s">
        <v>519</v>
      </c>
      <c r="E72" s="43"/>
      <c r="F72" s="43"/>
      <c r="G72" s="43"/>
      <c r="H72" s="43"/>
      <c r="I72" s="2" t="s">
        <v>42</v>
      </c>
      <c r="J72" s="2" t="s">
        <v>17</v>
      </c>
      <c r="K72" s="3">
        <v>7</v>
      </c>
      <c r="L72" s="4">
        <v>38000</v>
      </c>
      <c r="M72" s="4">
        <f t="shared" ref="M72:M135" si="4">K72*L72</f>
        <v>266000</v>
      </c>
      <c r="N72" s="21" t="str">
        <f>VLOOKUP(I72,'MÃ '!$A$2:$E$1048576,4,0)</f>
        <v>NL300018</v>
      </c>
      <c r="O72" s="21" t="str">
        <f>VLOOKUP(I72,'MÃ '!$A$2:$E$1048576,5,0)</f>
        <v>Cải cúc</v>
      </c>
      <c r="P72" s="21" t="str">
        <f t="shared" ref="P72:P135" si="5">$P$6</f>
        <v>TSG08</v>
      </c>
      <c r="Q72" s="21" t="str">
        <f>DAY(Table0145[[#This Row],[NGÀY]])&amp;Table0145[[#This Row],[TSG08]]&amp;Table0145[[#This Row],[MÃ FAST]]</f>
        <v>3TSG08NL300018</v>
      </c>
      <c r="R72" s="21" t="str">
        <f>COUNTIF($Q$7:Q72,Q72)&amp;Q72</f>
        <v>13TSG08NL300018</v>
      </c>
      <c r="S72" s="44">
        <f>IFERROR(VLOOKUP(R72,Table1[[ct2]:[Số lượng]],13,0),0)</f>
        <v>6</v>
      </c>
      <c r="T72" s="45">
        <f>IFERROR(VLOOKUP(R72,Table1[[ct2]:[Giá]],14,0),Table0145[[#This Row],[ĐƠN GIÁ]])</f>
        <v>38000</v>
      </c>
      <c r="U72" s="45">
        <f t="shared" ref="U72:U135" si="6">IFERROR((T72*S72),"0")</f>
        <v>228000</v>
      </c>
      <c r="V72" s="32">
        <f t="shared" ref="V72:V135" si="7">S72-K72</f>
        <v>-1</v>
      </c>
      <c r="W72" s="45">
        <f>Table0145[[#This Row],[THÀNH TIỀN FAST]]-Table0145[[#This Row],[THÀNH TIỀN]]</f>
        <v>-38000</v>
      </c>
      <c r="X72" s="46" t="b">
        <f>Table0145[[#This Row],[ĐG FAST]]=Table0145[[#This Row],[ĐƠN GIÁ]]</f>
        <v>1</v>
      </c>
      <c r="Y72" s="47" t="b">
        <f>Table0145[[#This Row],[THÀNH TIỀN FAST]]=Table0145[[#This Row],[THÀNH TIỀN]]</f>
        <v>0</v>
      </c>
      <c r="Z72" s="48"/>
    </row>
    <row r="73" spans="1:26" ht="15" x14ac:dyDescent="0.2">
      <c r="A73" s="1"/>
      <c r="B73" s="2" t="s">
        <v>356</v>
      </c>
      <c r="C73" s="42"/>
      <c r="D73" s="2" t="s">
        <v>519</v>
      </c>
      <c r="E73" s="43"/>
      <c r="F73" s="43"/>
      <c r="G73" s="43"/>
      <c r="H73" s="43"/>
      <c r="I73" s="2" t="s">
        <v>43</v>
      </c>
      <c r="J73" s="2" t="s">
        <v>17</v>
      </c>
      <c r="K73" s="3">
        <v>2</v>
      </c>
      <c r="L73" s="4">
        <v>50000</v>
      </c>
      <c r="M73" s="4">
        <f t="shared" si="4"/>
        <v>100000</v>
      </c>
      <c r="N73" s="21" t="str">
        <f>VLOOKUP(I73,'MÃ '!$A$2:$E$1048576,4,0)</f>
        <v>NL300142</v>
      </c>
      <c r="O73" s="21" t="str">
        <f>VLOOKUP(I73,'MÃ '!$A$2:$E$1048576,5,0)</f>
        <v>Tỏi bóc</v>
      </c>
      <c r="P73" s="21" t="str">
        <f t="shared" si="5"/>
        <v>TSG08</v>
      </c>
      <c r="Q73" s="21" t="str">
        <f>DAY(Table0145[[#This Row],[NGÀY]])&amp;Table0145[[#This Row],[TSG08]]&amp;Table0145[[#This Row],[MÃ FAST]]</f>
        <v>3TSG08NL300142</v>
      </c>
      <c r="R73" s="21" t="str">
        <f>COUNTIF($Q$7:Q73,Q73)&amp;Q73</f>
        <v>13TSG08NL300142</v>
      </c>
      <c r="S73" s="44">
        <f>IFERROR(VLOOKUP(R73,Table1[[ct2]:[Số lượng]],13,0),0)</f>
        <v>2</v>
      </c>
      <c r="T73" s="45">
        <f>IFERROR(VLOOKUP(R73,Table1[[ct2]:[Giá]],14,0),Table0145[[#This Row],[ĐƠN GIÁ]])</f>
        <v>50000</v>
      </c>
      <c r="U73" s="45">
        <f t="shared" si="6"/>
        <v>100000</v>
      </c>
      <c r="V73" s="32">
        <f t="shared" si="7"/>
        <v>0</v>
      </c>
      <c r="W73" s="45">
        <f>Table0145[[#This Row],[THÀNH TIỀN FAST]]-Table0145[[#This Row],[THÀNH TIỀN]]</f>
        <v>0</v>
      </c>
      <c r="X73" s="46" t="b">
        <f>Table0145[[#This Row],[ĐG FAST]]=Table0145[[#This Row],[ĐƠN GIÁ]]</f>
        <v>1</v>
      </c>
      <c r="Y73" s="47" t="b">
        <f>Table0145[[#This Row],[THÀNH TIỀN FAST]]=Table0145[[#This Row],[THÀNH TIỀN]]</f>
        <v>1</v>
      </c>
      <c r="Z73" s="48"/>
    </row>
    <row r="74" spans="1:26" ht="15" x14ac:dyDescent="0.2">
      <c r="A74" s="1"/>
      <c r="B74" s="2" t="s">
        <v>356</v>
      </c>
      <c r="C74" s="42"/>
      <c r="D74" s="2" t="s">
        <v>519</v>
      </c>
      <c r="E74" s="43"/>
      <c r="F74" s="43"/>
      <c r="G74" s="43"/>
      <c r="H74" s="43"/>
      <c r="I74" s="2" t="s">
        <v>44</v>
      </c>
      <c r="J74" s="2" t="s">
        <v>17</v>
      </c>
      <c r="K74" s="3">
        <v>12</v>
      </c>
      <c r="L74" s="4">
        <v>62000</v>
      </c>
      <c r="M74" s="4">
        <f t="shared" si="4"/>
        <v>744000</v>
      </c>
      <c r="N74" s="21" t="str">
        <f>VLOOKUP(I74,'MÃ '!$A$2:$E$1048576,4,0)</f>
        <v>NL300147</v>
      </c>
      <c r="O74" s="21" t="str">
        <f>VLOOKUP(I74,'MÃ '!$A$2:$E$1048576,5,0)</f>
        <v>Xà lách Roman</v>
      </c>
      <c r="P74" s="21" t="str">
        <f t="shared" si="5"/>
        <v>TSG08</v>
      </c>
      <c r="Q74" s="21" t="str">
        <f>DAY(Table0145[[#This Row],[NGÀY]])&amp;Table0145[[#This Row],[TSG08]]&amp;Table0145[[#This Row],[MÃ FAST]]</f>
        <v>3TSG08NL300147</v>
      </c>
      <c r="R74" s="21" t="str">
        <f>COUNTIF($Q$7:Q74,Q74)&amp;Q74</f>
        <v>13TSG08NL300147</v>
      </c>
      <c r="S74" s="44">
        <f>IFERROR(VLOOKUP(R74,Table1[[ct2]:[Số lượng]],13,0),0)</f>
        <v>11</v>
      </c>
      <c r="T74" s="45">
        <f>IFERROR(VLOOKUP(R74,Table1[[ct2]:[Giá]],14,0),Table0145[[#This Row],[ĐƠN GIÁ]])</f>
        <v>62000</v>
      </c>
      <c r="U74" s="45">
        <f t="shared" si="6"/>
        <v>682000</v>
      </c>
      <c r="V74" s="32">
        <f t="shared" si="7"/>
        <v>-1</v>
      </c>
      <c r="W74" s="45">
        <f>Table0145[[#This Row],[THÀNH TIỀN FAST]]-Table0145[[#This Row],[THÀNH TIỀN]]</f>
        <v>-62000</v>
      </c>
      <c r="X74" s="46" t="b">
        <f>Table0145[[#This Row],[ĐG FAST]]=Table0145[[#This Row],[ĐƠN GIÁ]]</f>
        <v>1</v>
      </c>
      <c r="Y74" s="47" t="b">
        <f>Table0145[[#This Row],[THÀNH TIỀN FAST]]=Table0145[[#This Row],[THÀNH TIỀN]]</f>
        <v>0</v>
      </c>
      <c r="Z74" s="48"/>
    </row>
    <row r="75" spans="1:26" ht="15" x14ac:dyDescent="0.2">
      <c r="A75" s="1"/>
      <c r="B75" s="2" t="s">
        <v>357</v>
      </c>
      <c r="C75" s="42"/>
      <c r="D75" s="2" t="s">
        <v>519</v>
      </c>
      <c r="E75" s="43"/>
      <c r="F75" s="43"/>
      <c r="G75" s="43"/>
      <c r="H75" s="43"/>
      <c r="I75" s="2" t="s">
        <v>14</v>
      </c>
      <c r="J75" s="2" t="s">
        <v>15</v>
      </c>
      <c r="K75" s="3">
        <v>5</v>
      </c>
      <c r="L75" s="4">
        <v>8500</v>
      </c>
      <c r="M75" s="4">
        <f t="shared" si="4"/>
        <v>42500</v>
      </c>
      <c r="N75" s="21" t="str">
        <f>VLOOKUP(I75,'MÃ '!$A$2:$E$1048576,4,0)</f>
        <v>NL300107</v>
      </c>
      <c r="O75" s="21" t="str">
        <f>VLOOKUP(I75,'MÃ '!$A$2:$E$1048576,5,0)</f>
        <v>Ngô ngọt ( Bắp trái)</v>
      </c>
      <c r="P75" s="21" t="str">
        <f t="shared" si="5"/>
        <v>TSG08</v>
      </c>
      <c r="Q75" s="21" t="str">
        <f>DAY(Table0145[[#This Row],[NGÀY]])&amp;Table0145[[#This Row],[TSG08]]&amp;Table0145[[#This Row],[MÃ FAST]]</f>
        <v>4TSG08NL300107</v>
      </c>
      <c r="R75" s="21" t="str">
        <f>COUNTIF($Q$7:Q75,Q75)&amp;Q75</f>
        <v>14TSG08NL300107</v>
      </c>
      <c r="S75" s="44">
        <f>IFERROR(VLOOKUP(R75,Table1[[ct2]:[Số lượng]],13,0),0)</f>
        <v>5</v>
      </c>
      <c r="T75" s="45">
        <f>IFERROR(VLOOKUP(R75,Table1[[ct2]:[Giá]],14,0),Table0145[[#This Row],[ĐƠN GIÁ]])</f>
        <v>8500</v>
      </c>
      <c r="U75" s="45">
        <f t="shared" si="6"/>
        <v>42500</v>
      </c>
      <c r="V75" s="32">
        <f t="shared" si="7"/>
        <v>0</v>
      </c>
      <c r="W75" s="45">
        <f>Table0145[[#This Row],[THÀNH TIỀN FAST]]-Table0145[[#This Row],[THÀNH TIỀN]]</f>
        <v>0</v>
      </c>
      <c r="X75" s="46" t="b">
        <f>Table0145[[#This Row],[ĐG FAST]]=Table0145[[#This Row],[ĐƠN GIÁ]]</f>
        <v>1</v>
      </c>
      <c r="Y75" s="47" t="b">
        <f>Table0145[[#This Row],[THÀNH TIỀN FAST]]=Table0145[[#This Row],[THÀNH TIỀN]]</f>
        <v>1</v>
      </c>
      <c r="Z75" s="48"/>
    </row>
    <row r="76" spans="1:26" ht="15" x14ac:dyDescent="0.2">
      <c r="A76" s="1"/>
      <c r="B76" s="2" t="s">
        <v>357</v>
      </c>
      <c r="C76" s="42"/>
      <c r="D76" s="2" t="s">
        <v>519</v>
      </c>
      <c r="E76" s="43"/>
      <c r="F76" s="43"/>
      <c r="G76" s="43"/>
      <c r="H76" s="43"/>
      <c r="I76" s="2" t="s">
        <v>20</v>
      </c>
      <c r="J76" s="2" t="s">
        <v>17</v>
      </c>
      <c r="K76" s="3">
        <v>12</v>
      </c>
      <c r="L76" s="4">
        <v>18000</v>
      </c>
      <c r="M76" s="4">
        <f t="shared" si="4"/>
        <v>216000</v>
      </c>
      <c r="N76" s="21" t="str">
        <f>VLOOKUP(I76,'MÃ '!$A$2:$E$1048576,4,0)</f>
        <v>NL300022</v>
      </c>
      <c r="O76" s="21" t="str">
        <f>VLOOKUP(I76,'MÃ '!$A$2:$E$1048576,5,0)</f>
        <v>Cải thảo</v>
      </c>
      <c r="P76" s="21" t="str">
        <f t="shared" si="5"/>
        <v>TSG08</v>
      </c>
      <c r="Q76" s="21" t="str">
        <f>DAY(Table0145[[#This Row],[NGÀY]])&amp;Table0145[[#This Row],[TSG08]]&amp;Table0145[[#This Row],[MÃ FAST]]</f>
        <v>4TSG08NL300022</v>
      </c>
      <c r="R76" s="21" t="str">
        <f>COUNTIF($Q$7:Q76,Q76)&amp;Q76</f>
        <v>14TSG08NL300022</v>
      </c>
      <c r="S76" s="44">
        <f>IFERROR(VLOOKUP(R76,Table1[[ct2]:[Số lượng]],13,0),0)</f>
        <v>12</v>
      </c>
      <c r="T76" s="45">
        <f>IFERROR(VLOOKUP(R76,Table1[[ct2]:[Giá]],14,0),Table0145[[#This Row],[ĐƠN GIÁ]])</f>
        <v>18000</v>
      </c>
      <c r="U76" s="45">
        <f t="shared" si="6"/>
        <v>216000</v>
      </c>
      <c r="V76" s="32">
        <f t="shared" si="7"/>
        <v>0</v>
      </c>
      <c r="W76" s="45">
        <f>Table0145[[#This Row],[THÀNH TIỀN FAST]]-Table0145[[#This Row],[THÀNH TIỀN]]</f>
        <v>0</v>
      </c>
      <c r="X76" s="46" t="b">
        <f>Table0145[[#This Row],[ĐG FAST]]=Table0145[[#This Row],[ĐƠN GIÁ]]</f>
        <v>1</v>
      </c>
      <c r="Y76" s="47" t="b">
        <f>Table0145[[#This Row],[THÀNH TIỀN FAST]]=Table0145[[#This Row],[THÀNH TIỀN]]</f>
        <v>1</v>
      </c>
      <c r="Z76" s="48"/>
    </row>
    <row r="77" spans="1:26" ht="15" x14ac:dyDescent="0.2">
      <c r="A77" s="1"/>
      <c r="B77" s="2" t="s">
        <v>357</v>
      </c>
      <c r="C77" s="42"/>
      <c r="D77" s="2" t="s">
        <v>519</v>
      </c>
      <c r="E77" s="43"/>
      <c r="F77" s="43"/>
      <c r="G77" s="43"/>
      <c r="H77" s="43"/>
      <c r="I77" s="2" t="s">
        <v>23</v>
      </c>
      <c r="J77" s="2" t="s">
        <v>17</v>
      </c>
      <c r="K77" s="3">
        <v>0.5</v>
      </c>
      <c r="L77" s="4">
        <v>22000</v>
      </c>
      <c r="M77" s="4">
        <f t="shared" si="4"/>
        <v>11000</v>
      </c>
      <c r="N77" s="21" t="str">
        <f>VLOOKUP(I77,'MÃ '!$A$2:$E$1048576,4,0)</f>
        <v>NL300029</v>
      </c>
      <c r="O77" s="21" t="str">
        <f>VLOOKUP(I77,'MÃ '!$A$2:$E$1048576,5,0)</f>
        <v>Chanh</v>
      </c>
      <c r="P77" s="21" t="str">
        <f t="shared" si="5"/>
        <v>TSG08</v>
      </c>
      <c r="Q77" s="21" t="str">
        <f>DAY(Table0145[[#This Row],[NGÀY]])&amp;Table0145[[#This Row],[TSG08]]&amp;Table0145[[#This Row],[MÃ FAST]]</f>
        <v>4TSG08NL300029</v>
      </c>
      <c r="R77" s="21" t="str">
        <f>COUNTIF($Q$7:Q77,Q77)&amp;Q77</f>
        <v>14TSG08NL300029</v>
      </c>
      <c r="S77" s="44">
        <f>IFERROR(VLOOKUP(R77,Table1[[ct2]:[Số lượng]],13,0),0)</f>
        <v>0</v>
      </c>
      <c r="T77" s="45">
        <f>IFERROR(VLOOKUP(R77,Table1[[ct2]:[Giá]],14,0),Table0145[[#This Row],[ĐƠN GIÁ]])</f>
        <v>22000</v>
      </c>
      <c r="U77" s="45">
        <f t="shared" si="6"/>
        <v>0</v>
      </c>
      <c r="V77" s="32">
        <f t="shared" si="7"/>
        <v>-0.5</v>
      </c>
      <c r="W77" s="45">
        <f>Table0145[[#This Row],[THÀNH TIỀN FAST]]-Table0145[[#This Row],[THÀNH TIỀN]]</f>
        <v>-11000</v>
      </c>
      <c r="X77" s="46" t="b">
        <f>Table0145[[#This Row],[ĐG FAST]]=Table0145[[#This Row],[ĐƠN GIÁ]]</f>
        <v>1</v>
      </c>
      <c r="Y77" s="47" t="b">
        <f>Table0145[[#This Row],[THÀNH TIỀN FAST]]=Table0145[[#This Row],[THÀNH TIỀN]]</f>
        <v>0</v>
      </c>
      <c r="Z77" s="48"/>
    </row>
    <row r="78" spans="1:26" ht="15" x14ac:dyDescent="0.2">
      <c r="A78" s="1"/>
      <c r="B78" s="2" t="s">
        <v>357</v>
      </c>
      <c r="C78" s="42"/>
      <c r="D78" s="2" t="s">
        <v>519</v>
      </c>
      <c r="E78" s="43"/>
      <c r="F78" s="43"/>
      <c r="G78" s="43"/>
      <c r="H78" s="43"/>
      <c r="I78" s="2" t="s">
        <v>45</v>
      </c>
      <c r="J78" s="2" t="s">
        <v>17</v>
      </c>
      <c r="K78" s="3">
        <v>1.2</v>
      </c>
      <c r="L78" s="4">
        <v>13000</v>
      </c>
      <c r="M78" s="4">
        <f t="shared" si="4"/>
        <v>15600</v>
      </c>
      <c r="N78" s="21" t="str">
        <f>VLOOKUP(I78,'MÃ '!$A$2:$E$1048576,4,0)</f>
        <v>NL300033</v>
      </c>
      <c r="O78" s="21" t="str">
        <f>VLOOKUP(I78,'MÃ '!$A$2:$E$1048576,5,0)</f>
        <v>Củ cải trắng</v>
      </c>
      <c r="P78" s="21" t="str">
        <f t="shared" si="5"/>
        <v>TSG08</v>
      </c>
      <c r="Q78" s="21" t="str">
        <f>DAY(Table0145[[#This Row],[NGÀY]])&amp;Table0145[[#This Row],[TSG08]]&amp;Table0145[[#This Row],[MÃ FAST]]</f>
        <v>4TSG08NL300033</v>
      </c>
      <c r="R78" s="21" t="str">
        <f>COUNTIF($Q$7:Q78,Q78)&amp;Q78</f>
        <v>14TSG08NL300033</v>
      </c>
      <c r="S78" s="44">
        <f>IFERROR(VLOOKUP(R78,Table1[[ct2]:[Số lượng]],13,0),0)</f>
        <v>1.2</v>
      </c>
      <c r="T78" s="45">
        <f>IFERROR(VLOOKUP(R78,Table1[[ct2]:[Giá]],14,0),Table0145[[#This Row],[ĐƠN GIÁ]])</f>
        <v>13000</v>
      </c>
      <c r="U78" s="45">
        <f t="shared" si="6"/>
        <v>15600</v>
      </c>
      <c r="V78" s="32">
        <f t="shared" si="7"/>
        <v>0</v>
      </c>
      <c r="W78" s="45">
        <f>Table0145[[#This Row],[THÀNH TIỀN FAST]]-Table0145[[#This Row],[THÀNH TIỀN]]</f>
        <v>0</v>
      </c>
      <c r="X78" s="46" t="b">
        <f>Table0145[[#This Row],[ĐG FAST]]=Table0145[[#This Row],[ĐƠN GIÁ]]</f>
        <v>1</v>
      </c>
      <c r="Y78" s="47" t="b">
        <f>Table0145[[#This Row],[THÀNH TIỀN FAST]]=Table0145[[#This Row],[THÀNH TIỀN]]</f>
        <v>1</v>
      </c>
      <c r="Z78" s="48"/>
    </row>
    <row r="79" spans="1:26" ht="15" x14ac:dyDescent="0.2">
      <c r="A79" s="1"/>
      <c r="B79" s="2" t="s">
        <v>357</v>
      </c>
      <c r="C79" s="42"/>
      <c r="D79" s="2" t="s">
        <v>519</v>
      </c>
      <c r="E79" s="43"/>
      <c r="F79" s="43"/>
      <c r="G79" s="43"/>
      <c r="H79" s="43"/>
      <c r="I79" s="2" t="s">
        <v>24</v>
      </c>
      <c r="J79" s="2" t="s">
        <v>17</v>
      </c>
      <c r="K79" s="3">
        <v>2</v>
      </c>
      <c r="L79" s="4">
        <v>47000</v>
      </c>
      <c r="M79" s="4">
        <f t="shared" si="4"/>
        <v>94000</v>
      </c>
      <c r="N79" s="21" t="str">
        <f>VLOOKUP(I79,'MÃ '!$A$2:$E$1048576,4,0)</f>
        <v>NL300036</v>
      </c>
      <c r="O79" s="21" t="str">
        <f>VLOOKUP(I79,'MÃ '!$A$2:$E$1048576,5,0)</f>
        <v>Củ sen</v>
      </c>
      <c r="P79" s="21" t="str">
        <f t="shared" si="5"/>
        <v>TSG08</v>
      </c>
      <c r="Q79" s="21" t="str">
        <f>DAY(Table0145[[#This Row],[NGÀY]])&amp;Table0145[[#This Row],[TSG08]]&amp;Table0145[[#This Row],[MÃ FAST]]</f>
        <v>4TSG08NL300036</v>
      </c>
      <c r="R79" s="21" t="str">
        <f>COUNTIF($Q$7:Q79,Q79)&amp;Q79</f>
        <v>14TSG08NL300036</v>
      </c>
      <c r="S79" s="44">
        <f>IFERROR(VLOOKUP(R79,Table1[[ct2]:[Số lượng]],13,0),0)</f>
        <v>2</v>
      </c>
      <c r="T79" s="45">
        <f>IFERROR(VLOOKUP(R79,Table1[[ct2]:[Giá]],14,0),Table0145[[#This Row],[ĐƠN GIÁ]])</f>
        <v>47000</v>
      </c>
      <c r="U79" s="45">
        <f t="shared" si="6"/>
        <v>94000</v>
      </c>
      <c r="V79" s="32">
        <f t="shared" si="7"/>
        <v>0</v>
      </c>
      <c r="W79" s="45">
        <f>Table0145[[#This Row],[THÀNH TIỀN FAST]]-Table0145[[#This Row],[THÀNH TIỀN]]</f>
        <v>0</v>
      </c>
      <c r="X79" s="46" t="b">
        <f>Table0145[[#This Row],[ĐG FAST]]=Table0145[[#This Row],[ĐƠN GIÁ]]</f>
        <v>1</v>
      </c>
      <c r="Y79" s="47" t="b">
        <f>Table0145[[#This Row],[THÀNH TIỀN FAST]]=Table0145[[#This Row],[THÀNH TIỀN]]</f>
        <v>1</v>
      </c>
      <c r="Z79" s="48"/>
    </row>
    <row r="80" spans="1:26" ht="15" x14ac:dyDescent="0.2">
      <c r="A80" s="1"/>
      <c r="B80" s="2" t="s">
        <v>357</v>
      </c>
      <c r="C80" s="42"/>
      <c r="D80" s="2" t="s">
        <v>519</v>
      </c>
      <c r="E80" s="43"/>
      <c r="F80" s="43"/>
      <c r="G80" s="43"/>
      <c r="H80" s="43"/>
      <c r="I80" s="2" t="s">
        <v>25</v>
      </c>
      <c r="J80" s="2" t="s">
        <v>17</v>
      </c>
      <c r="K80" s="3">
        <v>15</v>
      </c>
      <c r="L80" s="4">
        <v>18000</v>
      </c>
      <c r="M80" s="4">
        <f t="shared" si="4"/>
        <v>270000</v>
      </c>
      <c r="N80" s="21" t="str">
        <f>VLOOKUP(I80,'MÃ '!$A$2:$E$1048576,4,0)</f>
        <v>NL600004</v>
      </c>
      <c r="O80" s="21" t="str">
        <f>VLOOKUP(I80,'MÃ '!$A$2:$E$1048576,5,0)</f>
        <v>Dưa hấu</v>
      </c>
      <c r="P80" s="21" t="str">
        <f t="shared" si="5"/>
        <v>TSG08</v>
      </c>
      <c r="Q80" s="21" t="str">
        <f>DAY(Table0145[[#This Row],[NGÀY]])&amp;Table0145[[#This Row],[TSG08]]&amp;Table0145[[#This Row],[MÃ FAST]]</f>
        <v>4TSG08NL600004</v>
      </c>
      <c r="R80" s="21" t="str">
        <f>COUNTIF($Q$7:Q80,Q80)&amp;Q80</f>
        <v>14TSG08NL600004</v>
      </c>
      <c r="S80" s="44">
        <f>IFERROR(VLOOKUP(R80,Table1[[ct2]:[Số lượng]],13,0),0)</f>
        <v>15</v>
      </c>
      <c r="T80" s="45">
        <f>IFERROR(VLOOKUP(R80,Table1[[ct2]:[Giá]],14,0),Table0145[[#This Row],[ĐƠN GIÁ]])</f>
        <v>18000</v>
      </c>
      <c r="U80" s="45">
        <f t="shared" si="6"/>
        <v>270000</v>
      </c>
      <c r="V80" s="32">
        <f t="shared" si="7"/>
        <v>0</v>
      </c>
      <c r="W80" s="45">
        <f>Table0145[[#This Row],[THÀNH TIỀN FAST]]-Table0145[[#This Row],[THÀNH TIỀN]]</f>
        <v>0</v>
      </c>
      <c r="X80" s="46" t="b">
        <f>Table0145[[#This Row],[ĐG FAST]]=Table0145[[#This Row],[ĐƠN GIÁ]]</f>
        <v>1</v>
      </c>
      <c r="Y80" s="47" t="b">
        <f>Table0145[[#This Row],[THÀNH TIỀN FAST]]=Table0145[[#This Row],[THÀNH TIỀN]]</f>
        <v>1</v>
      </c>
      <c r="Z80" s="48"/>
    </row>
    <row r="81" spans="1:26" ht="15" x14ac:dyDescent="0.2">
      <c r="A81" s="1"/>
      <c r="B81" s="2" t="s">
        <v>357</v>
      </c>
      <c r="C81" s="42"/>
      <c r="D81" s="2" t="s">
        <v>519</v>
      </c>
      <c r="E81" s="43"/>
      <c r="F81" s="43"/>
      <c r="G81" s="43"/>
      <c r="H81" s="43"/>
      <c r="I81" s="2" t="s">
        <v>27</v>
      </c>
      <c r="J81" s="2" t="s">
        <v>17</v>
      </c>
      <c r="K81" s="3">
        <v>2</v>
      </c>
      <c r="L81" s="4">
        <v>55000</v>
      </c>
      <c r="M81" s="4">
        <f t="shared" si="4"/>
        <v>110000</v>
      </c>
      <c r="N81" s="21" t="str">
        <f>VLOOKUP(I81,'MÃ '!$A$2:$E$1048576,4,0)</f>
        <v>NL300058</v>
      </c>
      <c r="O81" s="21" t="str">
        <f>VLOOKUP(I81,'MÃ '!$A$2:$E$1048576,5,0)</f>
        <v>Hành lá</v>
      </c>
      <c r="P81" s="21" t="str">
        <f t="shared" si="5"/>
        <v>TSG08</v>
      </c>
      <c r="Q81" s="21" t="str">
        <f>DAY(Table0145[[#This Row],[NGÀY]])&amp;Table0145[[#This Row],[TSG08]]&amp;Table0145[[#This Row],[MÃ FAST]]</f>
        <v>4TSG08NL300058</v>
      </c>
      <c r="R81" s="21" t="str">
        <f>COUNTIF($Q$7:Q81,Q81)&amp;Q81</f>
        <v>14TSG08NL300058</v>
      </c>
      <c r="S81" s="44">
        <f>IFERROR(VLOOKUP(R81,Table1[[ct2]:[Số lượng]],13,0),0)</f>
        <v>0</v>
      </c>
      <c r="T81" s="45">
        <f>IFERROR(VLOOKUP(R81,Table1[[ct2]:[Giá]],14,0),Table0145[[#This Row],[ĐƠN GIÁ]])</f>
        <v>55000</v>
      </c>
      <c r="U81" s="45">
        <f t="shared" si="6"/>
        <v>0</v>
      </c>
      <c r="V81" s="32">
        <f t="shared" si="7"/>
        <v>-2</v>
      </c>
      <c r="W81" s="45">
        <f>Table0145[[#This Row],[THÀNH TIỀN FAST]]-Table0145[[#This Row],[THÀNH TIỀN]]</f>
        <v>-110000</v>
      </c>
      <c r="X81" s="46" t="b">
        <f>Table0145[[#This Row],[ĐG FAST]]=Table0145[[#This Row],[ĐƠN GIÁ]]</f>
        <v>1</v>
      </c>
      <c r="Y81" s="47" t="b">
        <f>Table0145[[#This Row],[THÀNH TIỀN FAST]]=Table0145[[#This Row],[THÀNH TIỀN]]</f>
        <v>0</v>
      </c>
      <c r="Z81" s="48"/>
    </row>
    <row r="82" spans="1:26" ht="15" x14ac:dyDescent="0.2">
      <c r="A82" s="1"/>
      <c r="B82" s="2" t="s">
        <v>357</v>
      </c>
      <c r="C82" s="42"/>
      <c r="D82" s="2" t="s">
        <v>519</v>
      </c>
      <c r="E82" s="43"/>
      <c r="F82" s="43"/>
      <c r="G82" s="43"/>
      <c r="H82" s="43"/>
      <c r="I82" s="2" t="s">
        <v>31</v>
      </c>
      <c r="J82" s="2" t="s">
        <v>17</v>
      </c>
      <c r="K82" s="3">
        <v>1.9</v>
      </c>
      <c r="L82" s="4">
        <v>30000</v>
      </c>
      <c r="M82" s="4">
        <f t="shared" si="4"/>
        <v>57000</v>
      </c>
      <c r="N82" s="21" t="str">
        <f>VLOOKUP(I82,'MÃ '!$A$2:$E$1048576,4,0)</f>
        <v>NL300209</v>
      </c>
      <c r="O82" s="21" t="str">
        <f>VLOOKUP(I82,'MÃ '!$A$2:$E$1048576,5,0)</f>
        <v>Khoai môn</v>
      </c>
      <c r="P82" s="21" t="str">
        <f t="shared" si="5"/>
        <v>TSG08</v>
      </c>
      <c r="Q82" s="21" t="str">
        <f>DAY(Table0145[[#This Row],[NGÀY]])&amp;Table0145[[#This Row],[TSG08]]&amp;Table0145[[#This Row],[MÃ FAST]]</f>
        <v>4TSG08NL300209</v>
      </c>
      <c r="R82" s="21" t="str">
        <f>COUNTIF($Q$7:Q82,Q82)&amp;Q82</f>
        <v>14TSG08NL300209</v>
      </c>
      <c r="S82" s="44">
        <f>IFERROR(VLOOKUP(R82,Table1[[ct2]:[Số lượng]],13,0),0)</f>
        <v>1.9</v>
      </c>
      <c r="T82" s="45">
        <f>IFERROR(VLOOKUP(R82,Table1[[ct2]:[Giá]],14,0),Table0145[[#This Row],[ĐƠN GIÁ]])</f>
        <v>30000</v>
      </c>
      <c r="U82" s="45">
        <f t="shared" si="6"/>
        <v>57000</v>
      </c>
      <c r="V82" s="32">
        <f t="shared" si="7"/>
        <v>0</v>
      </c>
      <c r="W82" s="45">
        <f>Table0145[[#This Row],[THÀNH TIỀN FAST]]-Table0145[[#This Row],[THÀNH TIỀN]]</f>
        <v>0</v>
      </c>
      <c r="X82" s="46" t="b">
        <f>Table0145[[#This Row],[ĐG FAST]]=Table0145[[#This Row],[ĐƠN GIÁ]]</f>
        <v>1</v>
      </c>
      <c r="Y82" s="47" t="b">
        <f>Table0145[[#This Row],[THÀNH TIỀN FAST]]=Table0145[[#This Row],[THÀNH TIỀN]]</f>
        <v>1</v>
      </c>
      <c r="Z82" s="48"/>
    </row>
    <row r="83" spans="1:26" ht="15" x14ac:dyDescent="0.2">
      <c r="A83" s="1"/>
      <c r="B83" s="2" t="s">
        <v>357</v>
      </c>
      <c r="C83" s="42"/>
      <c r="D83" s="2" t="s">
        <v>519</v>
      </c>
      <c r="E83" s="43"/>
      <c r="F83" s="43"/>
      <c r="G83" s="43"/>
      <c r="H83" s="43"/>
      <c r="I83" s="2" t="s">
        <v>33</v>
      </c>
      <c r="J83" s="2" t="s">
        <v>17</v>
      </c>
      <c r="K83" s="3">
        <v>5</v>
      </c>
      <c r="L83" s="4">
        <v>22000</v>
      </c>
      <c r="M83" s="4">
        <f t="shared" si="4"/>
        <v>110000</v>
      </c>
      <c r="N83" s="21" t="str">
        <f>VLOOKUP(I83,'MÃ '!$A$2:$E$1048576,4,0)</f>
        <v>NL300084</v>
      </c>
      <c r="O83" s="21" t="str">
        <f>VLOOKUP(I83,'MÃ '!$A$2:$E$1048576,5,0)</f>
        <v>Mồng tơi nhặt</v>
      </c>
      <c r="P83" s="21" t="str">
        <f t="shared" si="5"/>
        <v>TSG08</v>
      </c>
      <c r="Q83" s="21" t="str">
        <f>DAY(Table0145[[#This Row],[NGÀY]])&amp;Table0145[[#This Row],[TSG08]]&amp;Table0145[[#This Row],[MÃ FAST]]</f>
        <v>4TSG08NL300084</v>
      </c>
      <c r="R83" s="21" t="str">
        <f>COUNTIF($Q$7:Q83,Q83)&amp;Q83</f>
        <v>14TSG08NL300084</v>
      </c>
      <c r="S83" s="44">
        <f>IFERROR(VLOOKUP(R83,Table1[[ct2]:[Số lượng]],13,0),0)</f>
        <v>5</v>
      </c>
      <c r="T83" s="45">
        <f>IFERROR(VLOOKUP(R83,Table1[[ct2]:[Giá]],14,0),Table0145[[#This Row],[ĐƠN GIÁ]])</f>
        <v>22000</v>
      </c>
      <c r="U83" s="45">
        <f t="shared" si="6"/>
        <v>110000</v>
      </c>
      <c r="V83" s="32">
        <f t="shared" si="7"/>
        <v>0</v>
      </c>
      <c r="W83" s="45">
        <f>Table0145[[#This Row],[THÀNH TIỀN FAST]]-Table0145[[#This Row],[THÀNH TIỀN]]</f>
        <v>0</v>
      </c>
      <c r="X83" s="46" t="b">
        <f>Table0145[[#This Row],[ĐG FAST]]=Table0145[[#This Row],[ĐƠN GIÁ]]</f>
        <v>1</v>
      </c>
      <c r="Y83" s="47" t="b">
        <f>Table0145[[#This Row],[THÀNH TIỀN FAST]]=Table0145[[#This Row],[THÀNH TIỀN]]</f>
        <v>1</v>
      </c>
      <c r="Z83" s="48"/>
    </row>
    <row r="84" spans="1:26" ht="15" x14ac:dyDescent="0.2">
      <c r="A84" s="1"/>
      <c r="B84" s="2" t="s">
        <v>357</v>
      </c>
      <c r="C84" s="42"/>
      <c r="D84" s="2" t="s">
        <v>519</v>
      </c>
      <c r="E84" s="43"/>
      <c r="F84" s="43"/>
      <c r="G84" s="43"/>
      <c r="H84" s="43"/>
      <c r="I84" s="2" t="s">
        <v>34</v>
      </c>
      <c r="J84" s="2" t="s">
        <v>17</v>
      </c>
      <c r="K84" s="3">
        <v>4</v>
      </c>
      <c r="L84" s="4">
        <v>145000</v>
      </c>
      <c r="M84" s="4">
        <f t="shared" si="4"/>
        <v>580000</v>
      </c>
      <c r="N84" s="21" t="str">
        <f>VLOOKUP(I84,'MÃ '!$A$2:$E$1048576,4,0)</f>
        <v>NL300090</v>
      </c>
      <c r="O84" s="21" t="str">
        <f>VLOOKUP(I84,'MÃ '!$A$2:$E$1048576,5,0)</f>
        <v>Nấm đông cô tươi</v>
      </c>
      <c r="P84" s="21" t="str">
        <f t="shared" si="5"/>
        <v>TSG08</v>
      </c>
      <c r="Q84" s="21" t="str">
        <f>DAY(Table0145[[#This Row],[NGÀY]])&amp;Table0145[[#This Row],[TSG08]]&amp;Table0145[[#This Row],[MÃ FAST]]</f>
        <v>4TSG08NL300090</v>
      </c>
      <c r="R84" s="21" t="str">
        <f>COUNTIF($Q$7:Q84,Q84)&amp;Q84</f>
        <v>14TSG08NL300090</v>
      </c>
      <c r="S84" s="44">
        <f>IFERROR(VLOOKUP(R84,Table1[[ct2]:[Số lượng]],13,0),0)</f>
        <v>4</v>
      </c>
      <c r="T84" s="45">
        <f>IFERROR(VLOOKUP(R84,Table1[[ct2]:[Giá]],14,0),Table0145[[#This Row],[ĐƠN GIÁ]])</f>
        <v>145000</v>
      </c>
      <c r="U84" s="45">
        <f t="shared" si="6"/>
        <v>580000</v>
      </c>
      <c r="V84" s="32">
        <f t="shared" si="7"/>
        <v>0</v>
      </c>
      <c r="W84" s="45">
        <f>Table0145[[#This Row],[THÀNH TIỀN FAST]]-Table0145[[#This Row],[THÀNH TIỀN]]</f>
        <v>0</v>
      </c>
      <c r="X84" s="46" t="b">
        <f>Table0145[[#This Row],[ĐG FAST]]=Table0145[[#This Row],[ĐƠN GIÁ]]</f>
        <v>1</v>
      </c>
      <c r="Y84" s="47" t="b">
        <f>Table0145[[#This Row],[THÀNH TIỀN FAST]]=Table0145[[#This Row],[THÀNH TIỀN]]</f>
        <v>1</v>
      </c>
      <c r="Z84" s="48"/>
    </row>
    <row r="85" spans="1:26" ht="15" x14ac:dyDescent="0.2">
      <c r="A85" s="1"/>
      <c r="B85" s="2" t="s">
        <v>357</v>
      </c>
      <c r="C85" s="42"/>
      <c r="D85" s="2" t="s">
        <v>519</v>
      </c>
      <c r="E85" s="43"/>
      <c r="F85" s="43"/>
      <c r="G85" s="43"/>
      <c r="H85" s="43"/>
      <c r="I85" s="2" t="s">
        <v>35</v>
      </c>
      <c r="J85" s="2" t="s">
        <v>17</v>
      </c>
      <c r="K85" s="3">
        <v>6</v>
      </c>
      <c r="L85" s="4">
        <v>47000</v>
      </c>
      <c r="M85" s="4">
        <f t="shared" si="4"/>
        <v>282000</v>
      </c>
      <c r="N85" s="21" t="str">
        <f>VLOOKUP(I85,'MÃ '!$A$2:$E$1048576,4,0)</f>
        <v>NL300091</v>
      </c>
      <c r="O85" s="21" t="str">
        <f>VLOOKUP(I85,'MÃ '!$A$2:$E$1048576,5,0)</f>
        <v>Nấm đùi gà</v>
      </c>
      <c r="P85" s="21" t="str">
        <f t="shared" si="5"/>
        <v>TSG08</v>
      </c>
      <c r="Q85" s="21" t="str">
        <f>DAY(Table0145[[#This Row],[NGÀY]])&amp;Table0145[[#This Row],[TSG08]]&amp;Table0145[[#This Row],[MÃ FAST]]</f>
        <v>4TSG08NL300091</v>
      </c>
      <c r="R85" s="21" t="str">
        <f>COUNTIF($Q$7:Q85,Q85)&amp;Q85</f>
        <v>14TSG08NL300091</v>
      </c>
      <c r="S85" s="44">
        <f>IFERROR(VLOOKUP(R85,Table1[[ct2]:[Số lượng]],13,0),0)</f>
        <v>6</v>
      </c>
      <c r="T85" s="45">
        <f>IFERROR(VLOOKUP(R85,Table1[[ct2]:[Giá]],14,0),Table0145[[#This Row],[ĐƠN GIÁ]])</f>
        <v>47000</v>
      </c>
      <c r="U85" s="45">
        <f t="shared" si="6"/>
        <v>282000</v>
      </c>
      <c r="V85" s="32">
        <f t="shared" si="7"/>
        <v>0</v>
      </c>
      <c r="W85" s="45">
        <f>Table0145[[#This Row],[THÀNH TIỀN FAST]]-Table0145[[#This Row],[THÀNH TIỀN]]</f>
        <v>0</v>
      </c>
      <c r="X85" s="46" t="b">
        <f>Table0145[[#This Row],[ĐG FAST]]=Table0145[[#This Row],[ĐƠN GIÁ]]</f>
        <v>1</v>
      </c>
      <c r="Y85" s="47" t="b">
        <f>Table0145[[#This Row],[THÀNH TIỀN FAST]]=Table0145[[#This Row],[THÀNH TIỀN]]</f>
        <v>1</v>
      </c>
      <c r="Z85" s="48"/>
    </row>
    <row r="86" spans="1:26" x14ac:dyDescent="0.2">
      <c r="A86" s="1"/>
      <c r="B86" s="2" t="s">
        <v>357</v>
      </c>
      <c r="C86" s="49"/>
      <c r="D86" s="2" t="s">
        <v>519</v>
      </c>
      <c r="E86" s="43"/>
      <c r="F86" s="43"/>
      <c r="G86" s="43"/>
      <c r="H86" s="43"/>
      <c r="I86" s="2" t="s">
        <v>50</v>
      </c>
      <c r="J86" s="2" t="s">
        <v>17</v>
      </c>
      <c r="K86" s="3">
        <v>6</v>
      </c>
      <c r="L86" s="4">
        <v>45000</v>
      </c>
      <c r="M86" s="4">
        <f t="shared" si="4"/>
        <v>270000</v>
      </c>
      <c r="N86" s="21" t="str">
        <f>VLOOKUP(I86,'MÃ '!$A$2:$E$1048576,4,0)</f>
        <v>NL300096</v>
      </c>
      <c r="O86" s="21" t="str">
        <f>VLOOKUP(I86,'MÃ '!$A$2:$E$1048576,5,0)</f>
        <v>Nấm kim châm tươi</v>
      </c>
      <c r="P86" s="21" t="str">
        <f t="shared" si="5"/>
        <v>TSG08</v>
      </c>
      <c r="Q86" s="21" t="str">
        <f>DAY(Table0145[[#This Row],[NGÀY]])&amp;Table0145[[#This Row],[TSG08]]&amp;Table0145[[#This Row],[MÃ FAST]]</f>
        <v>4TSG08NL300096</v>
      </c>
      <c r="R86" s="21" t="str">
        <f>COUNTIF($Q$7:Q86,Q86)&amp;Q86</f>
        <v>14TSG08NL300096</v>
      </c>
      <c r="S86" s="44">
        <f>IFERROR(VLOOKUP(R86,Table1[[ct2]:[Số lượng]],13,0),0)</f>
        <v>6</v>
      </c>
      <c r="T86" s="45">
        <f>IFERROR(VLOOKUP(R86,Table1[[ct2]:[Giá]],14,0),Table0145[[#This Row],[ĐƠN GIÁ]])</f>
        <v>45000</v>
      </c>
      <c r="U86" s="45">
        <f t="shared" si="6"/>
        <v>270000</v>
      </c>
      <c r="V86" s="32">
        <f t="shared" si="7"/>
        <v>0</v>
      </c>
      <c r="W86" s="45">
        <f>Table0145[[#This Row],[THÀNH TIỀN FAST]]-Table0145[[#This Row],[THÀNH TIỀN]]</f>
        <v>0</v>
      </c>
      <c r="X86" s="46" t="b">
        <f>Table0145[[#This Row],[ĐG FAST]]=Table0145[[#This Row],[ĐƠN GIÁ]]</f>
        <v>1</v>
      </c>
      <c r="Y86" s="47" t="b">
        <f>Table0145[[#This Row],[THÀNH TIỀN FAST]]=Table0145[[#This Row],[THÀNH TIỀN]]</f>
        <v>1</v>
      </c>
      <c r="Z86" s="48"/>
    </row>
    <row r="87" spans="1:26" ht="15" x14ac:dyDescent="0.2">
      <c r="A87" s="1"/>
      <c r="B87" s="2" t="s">
        <v>357</v>
      </c>
      <c r="C87" s="42"/>
      <c r="D87" s="2" t="s">
        <v>519</v>
      </c>
      <c r="E87" s="43"/>
      <c r="F87" s="43"/>
      <c r="G87" s="43"/>
      <c r="H87" s="43"/>
      <c r="I87" s="2" t="s">
        <v>38</v>
      </c>
      <c r="J87" s="2" t="s">
        <v>17</v>
      </c>
      <c r="K87" s="3">
        <v>6</v>
      </c>
      <c r="L87" s="4">
        <v>95000</v>
      </c>
      <c r="M87" s="4">
        <f t="shared" si="4"/>
        <v>570000</v>
      </c>
      <c r="N87" s="21" t="str">
        <f>VLOOKUP(I87,'MÃ '!$A$2:$E$1048576,4,0)</f>
        <v>NL300098</v>
      </c>
      <c r="O87" s="21" t="str">
        <f>VLOOKUP(I87,'MÃ '!$A$2:$E$1048576,5,0)</f>
        <v>Nấm Linh Chi trắng</v>
      </c>
      <c r="P87" s="21" t="str">
        <f t="shared" si="5"/>
        <v>TSG08</v>
      </c>
      <c r="Q87" s="21" t="str">
        <f>DAY(Table0145[[#This Row],[NGÀY]])&amp;Table0145[[#This Row],[TSG08]]&amp;Table0145[[#This Row],[MÃ FAST]]</f>
        <v>4TSG08NL300098</v>
      </c>
      <c r="R87" s="21" t="str">
        <f>COUNTIF($Q$7:Q87,Q87)&amp;Q87</f>
        <v>14TSG08NL300098</v>
      </c>
      <c r="S87" s="44">
        <f>IFERROR(VLOOKUP(R87,Table1[[ct2]:[Số lượng]],13,0),0)</f>
        <v>6</v>
      </c>
      <c r="T87" s="45">
        <f>IFERROR(VLOOKUP(R87,Table1[[ct2]:[Giá]],14,0),Table0145[[#This Row],[ĐƠN GIÁ]])</f>
        <v>95000</v>
      </c>
      <c r="U87" s="45">
        <f t="shared" si="6"/>
        <v>570000</v>
      </c>
      <c r="V87" s="32">
        <f t="shared" si="7"/>
        <v>0</v>
      </c>
      <c r="W87" s="45">
        <f>Table0145[[#This Row],[THÀNH TIỀN FAST]]-Table0145[[#This Row],[THÀNH TIỀN]]</f>
        <v>0</v>
      </c>
      <c r="X87" s="46" t="b">
        <f>Table0145[[#This Row],[ĐG FAST]]=Table0145[[#This Row],[ĐƠN GIÁ]]</f>
        <v>1</v>
      </c>
      <c r="Y87" s="47" t="b">
        <f>Table0145[[#This Row],[THÀNH TIỀN FAST]]=Table0145[[#This Row],[THÀNH TIỀN]]</f>
        <v>1</v>
      </c>
      <c r="Z87" s="48"/>
    </row>
    <row r="88" spans="1:26" ht="15" x14ac:dyDescent="0.2">
      <c r="A88" s="1"/>
      <c r="B88" s="2" t="s">
        <v>357</v>
      </c>
      <c r="C88" s="42"/>
      <c r="D88" s="2" t="s">
        <v>519</v>
      </c>
      <c r="E88" s="43"/>
      <c r="F88" s="43"/>
      <c r="G88" s="43"/>
      <c r="H88" s="43"/>
      <c r="I88" s="2" t="s">
        <v>39</v>
      </c>
      <c r="J88" s="2" t="s">
        <v>17</v>
      </c>
      <c r="K88" s="3">
        <v>2</v>
      </c>
      <c r="L88" s="4">
        <v>45000</v>
      </c>
      <c r="M88" s="4">
        <f t="shared" si="4"/>
        <v>90000</v>
      </c>
      <c r="N88" s="21" t="str">
        <f>VLOOKUP(I88,'MÃ '!$A$2:$E$1048576,4,0)</f>
        <v>NL300085</v>
      </c>
      <c r="O88" s="21" t="str">
        <f>VLOOKUP(I88,'MÃ '!$A$2:$E$1048576,5,0)</f>
        <v>Mùi ta ( Ngò rí )</v>
      </c>
      <c r="P88" s="21" t="str">
        <f t="shared" si="5"/>
        <v>TSG08</v>
      </c>
      <c r="Q88" s="21" t="str">
        <f>DAY(Table0145[[#This Row],[NGÀY]])&amp;Table0145[[#This Row],[TSG08]]&amp;Table0145[[#This Row],[MÃ FAST]]</f>
        <v>4TSG08NL300085</v>
      </c>
      <c r="R88" s="21" t="str">
        <f>COUNTIF($Q$7:Q88,Q88)&amp;Q88</f>
        <v>14TSG08NL300085</v>
      </c>
      <c r="S88" s="44">
        <f>IFERROR(VLOOKUP(R88,Table1[[ct2]:[Số lượng]],13,0),0)</f>
        <v>1.8</v>
      </c>
      <c r="T88" s="45">
        <f>IFERROR(VLOOKUP(R88,Table1[[ct2]:[Giá]],14,0),Table0145[[#This Row],[ĐƠN GIÁ]])</f>
        <v>45000</v>
      </c>
      <c r="U88" s="45">
        <f t="shared" si="6"/>
        <v>81000</v>
      </c>
      <c r="V88" s="32">
        <f t="shared" si="7"/>
        <v>-0.19999999999999996</v>
      </c>
      <c r="W88" s="45">
        <f>Table0145[[#This Row],[THÀNH TIỀN FAST]]-Table0145[[#This Row],[THÀNH TIỀN]]</f>
        <v>-9000</v>
      </c>
      <c r="X88" s="46" t="b">
        <f>Table0145[[#This Row],[ĐG FAST]]=Table0145[[#This Row],[ĐƠN GIÁ]]</f>
        <v>1</v>
      </c>
      <c r="Y88" s="47" t="b">
        <f>Table0145[[#This Row],[THÀNH TIỀN FAST]]=Table0145[[#This Row],[THÀNH TIỀN]]</f>
        <v>0</v>
      </c>
      <c r="Z88" s="48"/>
    </row>
    <row r="89" spans="1:26" ht="15" x14ac:dyDescent="0.2">
      <c r="A89" s="1"/>
      <c r="B89" s="2" t="s">
        <v>357</v>
      </c>
      <c r="C89" s="42"/>
      <c r="D89" s="2" t="s">
        <v>519</v>
      </c>
      <c r="E89" s="43"/>
      <c r="F89" s="43"/>
      <c r="G89" s="43"/>
      <c r="H89" s="43"/>
      <c r="I89" s="2" t="s">
        <v>47</v>
      </c>
      <c r="J89" s="2" t="s">
        <v>17</v>
      </c>
      <c r="K89" s="3">
        <v>0.3</v>
      </c>
      <c r="L89" s="4">
        <v>70000</v>
      </c>
      <c r="M89" s="4">
        <f t="shared" si="4"/>
        <v>21000</v>
      </c>
      <c r="N89" s="21" t="str">
        <f>VLOOKUP(I89,'MÃ '!$A$2:$E$1048576,4,0)</f>
        <v>NL300126</v>
      </c>
      <c r="O89" s="21" t="str">
        <f>VLOOKUP(I89,'MÃ '!$A$2:$E$1048576,5,0)</f>
        <v>Rau mùi tây</v>
      </c>
      <c r="P89" s="21" t="str">
        <f t="shared" si="5"/>
        <v>TSG08</v>
      </c>
      <c r="Q89" s="21" t="str">
        <f>DAY(Table0145[[#This Row],[NGÀY]])&amp;Table0145[[#This Row],[TSG08]]&amp;Table0145[[#This Row],[MÃ FAST]]</f>
        <v>4TSG08NL300126</v>
      </c>
      <c r="R89" s="21" t="str">
        <f>COUNTIF($Q$7:Q89,Q89)&amp;Q89</f>
        <v>14TSG08NL300126</v>
      </c>
      <c r="S89" s="44">
        <f>IFERROR(VLOOKUP(R89,Table1[[ct2]:[Số lượng]],13,0),0)</f>
        <v>0.3</v>
      </c>
      <c r="T89" s="45">
        <f>IFERROR(VLOOKUP(R89,Table1[[ct2]:[Giá]],14,0),Table0145[[#This Row],[ĐƠN GIÁ]])</f>
        <v>70000</v>
      </c>
      <c r="U89" s="45">
        <f t="shared" si="6"/>
        <v>21000</v>
      </c>
      <c r="V89" s="32">
        <f t="shared" si="7"/>
        <v>0</v>
      </c>
      <c r="W89" s="45">
        <f>Table0145[[#This Row],[THÀNH TIỀN FAST]]-Table0145[[#This Row],[THÀNH TIỀN]]</f>
        <v>0</v>
      </c>
      <c r="X89" s="46" t="b">
        <f>Table0145[[#This Row],[ĐG FAST]]=Table0145[[#This Row],[ĐƠN GIÁ]]</f>
        <v>1</v>
      </c>
      <c r="Y89" s="47" t="b">
        <f>Table0145[[#This Row],[THÀNH TIỀN FAST]]=Table0145[[#This Row],[THÀNH TIỀN]]</f>
        <v>1</v>
      </c>
      <c r="Z89" s="48"/>
    </row>
    <row r="90" spans="1:26" ht="15" x14ac:dyDescent="0.2">
      <c r="A90" s="1"/>
      <c r="B90" s="2" t="s">
        <v>357</v>
      </c>
      <c r="C90" s="42"/>
      <c r="D90" s="2" t="s">
        <v>519</v>
      </c>
      <c r="E90" s="43"/>
      <c r="F90" s="43"/>
      <c r="G90" s="43"/>
      <c r="H90" s="43"/>
      <c r="I90" s="2" t="s">
        <v>40</v>
      </c>
      <c r="J90" s="2" t="s">
        <v>17</v>
      </c>
      <c r="K90" s="3">
        <v>2</v>
      </c>
      <c r="L90" s="4">
        <v>145000</v>
      </c>
      <c r="M90" s="4">
        <f t="shared" si="4"/>
        <v>290000</v>
      </c>
      <c r="N90" s="21" t="str">
        <f>VLOOKUP(I90,'MÃ '!$A$2:$E$1048576,4,0)</f>
        <v>NL300113</v>
      </c>
      <c r="O90" s="21" t="str">
        <f>VLOOKUP(I90,'MÃ '!$A$2:$E$1048576,5,0)</f>
        <v>Ớt hiểm đỏ</v>
      </c>
      <c r="P90" s="21" t="str">
        <f t="shared" si="5"/>
        <v>TSG08</v>
      </c>
      <c r="Q90" s="21" t="str">
        <f>DAY(Table0145[[#This Row],[NGÀY]])&amp;Table0145[[#This Row],[TSG08]]&amp;Table0145[[#This Row],[MÃ FAST]]</f>
        <v>4TSG08NL300113</v>
      </c>
      <c r="R90" s="21" t="str">
        <f>COUNTIF($Q$7:Q90,Q90)&amp;Q90</f>
        <v>14TSG08NL300113</v>
      </c>
      <c r="S90" s="44">
        <f>IFERROR(VLOOKUP(R90,Table1[[ct2]:[Số lượng]],13,0),0)</f>
        <v>2</v>
      </c>
      <c r="T90" s="45">
        <f>IFERROR(VLOOKUP(R90,Table1[[ct2]:[Giá]],14,0),Table0145[[#This Row],[ĐƠN GIÁ]])</f>
        <v>145000</v>
      </c>
      <c r="U90" s="45">
        <f t="shared" si="6"/>
        <v>290000</v>
      </c>
      <c r="V90" s="32">
        <f t="shared" si="7"/>
        <v>0</v>
      </c>
      <c r="W90" s="45">
        <f>Table0145[[#This Row],[THÀNH TIỀN FAST]]-Table0145[[#This Row],[THÀNH TIỀN]]</f>
        <v>0</v>
      </c>
      <c r="X90" s="46" t="b">
        <f>Table0145[[#This Row],[ĐG FAST]]=Table0145[[#This Row],[ĐƠN GIÁ]]</f>
        <v>1</v>
      </c>
      <c r="Y90" s="47" t="b">
        <f>Table0145[[#This Row],[THÀNH TIỀN FAST]]=Table0145[[#This Row],[THÀNH TIỀN]]</f>
        <v>1</v>
      </c>
      <c r="Z90" s="48"/>
    </row>
    <row r="91" spans="1:26" ht="15" x14ac:dyDescent="0.2">
      <c r="A91" s="1"/>
      <c r="B91" s="2" t="s">
        <v>357</v>
      </c>
      <c r="C91" s="42"/>
      <c r="D91" s="2" t="s">
        <v>519</v>
      </c>
      <c r="E91" s="43"/>
      <c r="F91" s="43"/>
      <c r="G91" s="43"/>
      <c r="H91" s="43"/>
      <c r="I91" s="2" t="s">
        <v>41</v>
      </c>
      <c r="J91" s="2" t="s">
        <v>17</v>
      </c>
      <c r="K91" s="3">
        <v>6</v>
      </c>
      <c r="L91" s="4">
        <v>21000</v>
      </c>
      <c r="M91" s="4">
        <f t="shared" si="4"/>
        <v>126000</v>
      </c>
      <c r="N91" s="21" t="str">
        <f>VLOOKUP(I91,'MÃ '!$A$2:$E$1048576,4,0)</f>
        <v>NL300119</v>
      </c>
      <c r="O91" s="21" t="str">
        <f>VLOOKUP(I91,'MÃ '!$A$2:$E$1048576,5,0)</f>
        <v>Quất ( Tắc trái )</v>
      </c>
      <c r="P91" s="21" t="str">
        <f t="shared" si="5"/>
        <v>TSG08</v>
      </c>
      <c r="Q91" s="21" t="str">
        <f>DAY(Table0145[[#This Row],[NGÀY]])&amp;Table0145[[#This Row],[TSG08]]&amp;Table0145[[#This Row],[MÃ FAST]]</f>
        <v>4TSG08NL300119</v>
      </c>
      <c r="R91" s="21" t="str">
        <f>COUNTIF($Q$7:Q91,Q91)&amp;Q91</f>
        <v>14TSG08NL300119</v>
      </c>
      <c r="S91" s="44">
        <f>IFERROR(VLOOKUP(R91,Table1[[ct2]:[Số lượng]],13,0),0)</f>
        <v>6</v>
      </c>
      <c r="T91" s="45">
        <f>IFERROR(VLOOKUP(R91,Table1[[ct2]:[Giá]],14,0),Table0145[[#This Row],[ĐƠN GIÁ]])</f>
        <v>21000</v>
      </c>
      <c r="U91" s="45">
        <f t="shared" si="6"/>
        <v>126000</v>
      </c>
      <c r="V91" s="32">
        <f t="shared" si="7"/>
        <v>0</v>
      </c>
      <c r="W91" s="45">
        <f>Table0145[[#This Row],[THÀNH TIỀN FAST]]-Table0145[[#This Row],[THÀNH TIỀN]]</f>
        <v>0</v>
      </c>
      <c r="X91" s="46" t="b">
        <f>Table0145[[#This Row],[ĐG FAST]]=Table0145[[#This Row],[ĐƠN GIÁ]]</f>
        <v>1</v>
      </c>
      <c r="Y91" s="47" t="b">
        <f>Table0145[[#This Row],[THÀNH TIỀN FAST]]=Table0145[[#This Row],[THÀNH TIỀN]]</f>
        <v>1</v>
      </c>
      <c r="Z91" s="48"/>
    </row>
    <row r="92" spans="1:26" ht="15" x14ac:dyDescent="0.2">
      <c r="A92" s="1"/>
      <c r="B92" s="2" t="s">
        <v>357</v>
      </c>
      <c r="C92" s="42"/>
      <c r="D92" s="2" t="s">
        <v>519</v>
      </c>
      <c r="E92" s="43"/>
      <c r="F92" s="43"/>
      <c r="G92" s="43"/>
      <c r="H92" s="43"/>
      <c r="I92" s="2" t="s">
        <v>42</v>
      </c>
      <c r="J92" s="2" t="s">
        <v>17</v>
      </c>
      <c r="K92" s="3">
        <v>8</v>
      </c>
      <c r="L92" s="4">
        <v>38000</v>
      </c>
      <c r="M92" s="4">
        <f t="shared" si="4"/>
        <v>304000</v>
      </c>
      <c r="N92" s="21" t="str">
        <f>VLOOKUP(I92,'MÃ '!$A$2:$E$1048576,4,0)</f>
        <v>NL300018</v>
      </c>
      <c r="O92" s="21" t="str">
        <f>VLOOKUP(I92,'MÃ '!$A$2:$E$1048576,5,0)</f>
        <v>Cải cúc</v>
      </c>
      <c r="P92" s="21" t="str">
        <f t="shared" si="5"/>
        <v>TSG08</v>
      </c>
      <c r="Q92" s="21" t="str">
        <f>DAY(Table0145[[#This Row],[NGÀY]])&amp;Table0145[[#This Row],[TSG08]]&amp;Table0145[[#This Row],[MÃ FAST]]</f>
        <v>4TSG08NL300018</v>
      </c>
      <c r="R92" s="21" t="str">
        <f>COUNTIF($Q$7:Q92,Q92)&amp;Q92</f>
        <v>14TSG08NL300018</v>
      </c>
      <c r="S92" s="44">
        <f>IFERROR(VLOOKUP(R92,Table1[[ct2]:[Số lượng]],13,0),0)</f>
        <v>8</v>
      </c>
      <c r="T92" s="45">
        <f>IFERROR(VLOOKUP(R92,Table1[[ct2]:[Giá]],14,0),Table0145[[#This Row],[ĐƠN GIÁ]])</f>
        <v>38000</v>
      </c>
      <c r="U92" s="45">
        <f t="shared" si="6"/>
        <v>304000</v>
      </c>
      <c r="V92" s="32">
        <f t="shared" si="7"/>
        <v>0</v>
      </c>
      <c r="W92" s="45">
        <f>Table0145[[#This Row],[THÀNH TIỀN FAST]]-Table0145[[#This Row],[THÀNH TIỀN]]</f>
        <v>0</v>
      </c>
      <c r="X92" s="46" t="b">
        <f>Table0145[[#This Row],[ĐG FAST]]=Table0145[[#This Row],[ĐƠN GIÁ]]</f>
        <v>1</v>
      </c>
      <c r="Y92" s="47" t="b">
        <f>Table0145[[#This Row],[THÀNH TIỀN FAST]]=Table0145[[#This Row],[THÀNH TIỀN]]</f>
        <v>1</v>
      </c>
      <c r="Z92" s="48"/>
    </row>
    <row r="93" spans="1:26" ht="15" x14ac:dyDescent="0.2">
      <c r="A93" s="1"/>
      <c r="B93" s="2" t="s">
        <v>357</v>
      </c>
      <c r="C93" s="42"/>
      <c r="D93" s="2" t="s">
        <v>519</v>
      </c>
      <c r="E93" s="43"/>
      <c r="F93" s="43"/>
      <c r="G93" s="43"/>
      <c r="H93" s="43"/>
      <c r="I93" s="2" t="s">
        <v>43</v>
      </c>
      <c r="J93" s="2" t="s">
        <v>17</v>
      </c>
      <c r="K93" s="3">
        <v>2</v>
      </c>
      <c r="L93" s="4">
        <v>50000</v>
      </c>
      <c r="M93" s="4">
        <f t="shared" si="4"/>
        <v>100000</v>
      </c>
      <c r="N93" s="21" t="str">
        <f>VLOOKUP(I93,'MÃ '!$A$2:$E$1048576,4,0)</f>
        <v>NL300142</v>
      </c>
      <c r="O93" s="21" t="str">
        <f>VLOOKUP(I93,'MÃ '!$A$2:$E$1048576,5,0)</f>
        <v>Tỏi bóc</v>
      </c>
      <c r="P93" s="21" t="str">
        <f t="shared" si="5"/>
        <v>TSG08</v>
      </c>
      <c r="Q93" s="21" t="str">
        <f>DAY(Table0145[[#This Row],[NGÀY]])&amp;Table0145[[#This Row],[TSG08]]&amp;Table0145[[#This Row],[MÃ FAST]]</f>
        <v>4TSG08NL300142</v>
      </c>
      <c r="R93" s="21" t="str">
        <f>COUNTIF($Q$7:Q93,Q93)&amp;Q93</f>
        <v>14TSG08NL300142</v>
      </c>
      <c r="S93" s="44">
        <f>IFERROR(VLOOKUP(R93,Table1[[ct2]:[Số lượng]],13,0),0)</f>
        <v>2</v>
      </c>
      <c r="T93" s="45">
        <f>IFERROR(VLOOKUP(R93,Table1[[ct2]:[Giá]],14,0),Table0145[[#This Row],[ĐƠN GIÁ]])</f>
        <v>50000</v>
      </c>
      <c r="U93" s="45">
        <f t="shared" si="6"/>
        <v>100000</v>
      </c>
      <c r="V93" s="32">
        <f t="shared" si="7"/>
        <v>0</v>
      </c>
      <c r="W93" s="45">
        <f>Table0145[[#This Row],[THÀNH TIỀN FAST]]-Table0145[[#This Row],[THÀNH TIỀN]]</f>
        <v>0</v>
      </c>
      <c r="X93" s="46" t="b">
        <f>Table0145[[#This Row],[ĐG FAST]]=Table0145[[#This Row],[ĐƠN GIÁ]]</f>
        <v>1</v>
      </c>
      <c r="Y93" s="47" t="b">
        <f>Table0145[[#This Row],[THÀNH TIỀN FAST]]=Table0145[[#This Row],[THÀNH TIỀN]]</f>
        <v>1</v>
      </c>
      <c r="Z93" s="48"/>
    </row>
    <row r="94" spans="1:26" ht="15" x14ac:dyDescent="0.2">
      <c r="A94" s="1"/>
      <c r="B94" s="2" t="s">
        <v>357</v>
      </c>
      <c r="C94" s="42"/>
      <c r="D94" s="2" t="s">
        <v>519</v>
      </c>
      <c r="E94" s="43"/>
      <c r="F94" s="43"/>
      <c r="G94" s="43"/>
      <c r="H94" s="43"/>
      <c r="I94" s="2" t="s">
        <v>44</v>
      </c>
      <c r="J94" s="2" t="s">
        <v>17</v>
      </c>
      <c r="K94" s="3">
        <v>10</v>
      </c>
      <c r="L94" s="4">
        <v>62000</v>
      </c>
      <c r="M94" s="4">
        <f t="shared" si="4"/>
        <v>620000</v>
      </c>
      <c r="N94" s="21" t="str">
        <f>VLOOKUP(I94,'MÃ '!$A$2:$E$1048576,4,0)</f>
        <v>NL300147</v>
      </c>
      <c r="O94" s="21" t="str">
        <f>VLOOKUP(I94,'MÃ '!$A$2:$E$1048576,5,0)</f>
        <v>Xà lách Roman</v>
      </c>
      <c r="P94" s="21" t="str">
        <f t="shared" si="5"/>
        <v>TSG08</v>
      </c>
      <c r="Q94" s="21" t="str">
        <f>DAY(Table0145[[#This Row],[NGÀY]])&amp;Table0145[[#This Row],[TSG08]]&amp;Table0145[[#This Row],[MÃ FAST]]</f>
        <v>4TSG08NL300147</v>
      </c>
      <c r="R94" s="21" t="str">
        <f>COUNTIF($Q$7:Q94,Q94)&amp;Q94</f>
        <v>14TSG08NL300147</v>
      </c>
      <c r="S94" s="44">
        <f>IFERROR(VLOOKUP(R94,Table1[[ct2]:[Số lượng]],13,0),0)</f>
        <v>10</v>
      </c>
      <c r="T94" s="45">
        <f>IFERROR(VLOOKUP(R94,Table1[[ct2]:[Giá]],14,0),Table0145[[#This Row],[ĐƠN GIÁ]])</f>
        <v>62000</v>
      </c>
      <c r="U94" s="45">
        <f t="shared" si="6"/>
        <v>620000</v>
      </c>
      <c r="V94" s="32">
        <f t="shared" si="7"/>
        <v>0</v>
      </c>
      <c r="W94" s="45">
        <f>Table0145[[#This Row],[THÀNH TIỀN FAST]]-Table0145[[#This Row],[THÀNH TIỀN]]</f>
        <v>0</v>
      </c>
      <c r="X94" s="46" t="b">
        <f>Table0145[[#This Row],[ĐG FAST]]=Table0145[[#This Row],[ĐƠN GIÁ]]</f>
        <v>1</v>
      </c>
      <c r="Y94" s="47" t="b">
        <f>Table0145[[#This Row],[THÀNH TIỀN FAST]]=Table0145[[#This Row],[THÀNH TIỀN]]</f>
        <v>1</v>
      </c>
      <c r="Z94" s="48"/>
    </row>
    <row r="95" spans="1:26" ht="15" x14ac:dyDescent="0.2">
      <c r="A95" s="1"/>
      <c r="B95" s="2" t="s">
        <v>358</v>
      </c>
      <c r="C95" s="42"/>
      <c r="D95" s="2" t="s">
        <v>519</v>
      </c>
      <c r="E95" s="43"/>
      <c r="F95" s="43"/>
      <c r="G95" s="43"/>
      <c r="H95" s="43"/>
      <c r="I95" s="2" t="s">
        <v>14</v>
      </c>
      <c r="J95" s="2" t="s">
        <v>15</v>
      </c>
      <c r="K95" s="3">
        <v>6</v>
      </c>
      <c r="L95" s="4">
        <v>8500</v>
      </c>
      <c r="M95" s="4">
        <f t="shared" si="4"/>
        <v>51000</v>
      </c>
      <c r="N95" s="21" t="str">
        <f>VLOOKUP(I95,'MÃ '!$A$2:$E$1048576,4,0)</f>
        <v>NL300107</v>
      </c>
      <c r="O95" s="21" t="str">
        <f>VLOOKUP(I95,'MÃ '!$A$2:$E$1048576,5,0)</f>
        <v>Ngô ngọt ( Bắp trái)</v>
      </c>
      <c r="P95" s="21" t="str">
        <f t="shared" si="5"/>
        <v>TSG08</v>
      </c>
      <c r="Q95" s="21" t="str">
        <f>DAY(Table0145[[#This Row],[NGÀY]])&amp;Table0145[[#This Row],[TSG08]]&amp;Table0145[[#This Row],[MÃ FAST]]</f>
        <v>5TSG08NL300107</v>
      </c>
      <c r="R95" s="21" t="str">
        <f>COUNTIF($Q$7:Q95,Q95)&amp;Q95</f>
        <v>15TSG08NL300107</v>
      </c>
      <c r="S95" s="44">
        <f>IFERROR(VLOOKUP(R95,Table1[[ct2]:[Số lượng]],13,0),0)</f>
        <v>6</v>
      </c>
      <c r="T95" s="45">
        <f>IFERROR(VLOOKUP(R95,Table1[[ct2]:[Giá]],14,0),Table0145[[#This Row],[ĐƠN GIÁ]])</f>
        <v>8500</v>
      </c>
      <c r="U95" s="45">
        <f t="shared" si="6"/>
        <v>51000</v>
      </c>
      <c r="V95" s="32">
        <f t="shared" si="7"/>
        <v>0</v>
      </c>
      <c r="W95" s="45">
        <f>Table0145[[#This Row],[THÀNH TIỀN FAST]]-Table0145[[#This Row],[THÀNH TIỀN]]</f>
        <v>0</v>
      </c>
      <c r="X95" s="46" t="b">
        <f>Table0145[[#This Row],[ĐG FAST]]=Table0145[[#This Row],[ĐƠN GIÁ]]</f>
        <v>1</v>
      </c>
      <c r="Y95" s="47" t="b">
        <f>Table0145[[#This Row],[THÀNH TIỀN FAST]]=Table0145[[#This Row],[THÀNH TIỀN]]</f>
        <v>1</v>
      </c>
      <c r="Z95" s="48"/>
    </row>
    <row r="96" spans="1:26" ht="15" x14ac:dyDescent="0.2">
      <c r="A96" s="1"/>
      <c r="B96" s="2" t="s">
        <v>358</v>
      </c>
      <c r="C96" s="42"/>
      <c r="D96" s="2" t="s">
        <v>519</v>
      </c>
      <c r="E96" s="43"/>
      <c r="F96" s="43"/>
      <c r="G96" s="43"/>
      <c r="H96" s="43"/>
      <c r="I96" s="2" t="s">
        <v>16</v>
      </c>
      <c r="J96" s="2" t="s">
        <v>17</v>
      </c>
      <c r="K96" s="3">
        <v>1</v>
      </c>
      <c r="L96" s="4">
        <v>30000</v>
      </c>
      <c r="M96" s="4">
        <f t="shared" si="4"/>
        <v>30000</v>
      </c>
      <c r="N96" s="21" t="str">
        <f>VLOOKUP(I96,'MÃ '!$A$2:$E$1048576,4,0)</f>
        <v>NL300007</v>
      </c>
      <c r="O96" s="21" t="str">
        <f>VLOOKUP(I96,'MÃ '!$A$2:$E$1048576,5,0)</f>
        <v>Bí đỏ</v>
      </c>
      <c r="P96" s="21" t="str">
        <f t="shared" si="5"/>
        <v>TSG08</v>
      </c>
      <c r="Q96" s="21" t="str">
        <f>DAY(Table0145[[#This Row],[NGÀY]])&amp;Table0145[[#This Row],[TSG08]]&amp;Table0145[[#This Row],[MÃ FAST]]</f>
        <v>5TSG08NL300007</v>
      </c>
      <c r="R96" s="21" t="str">
        <f>COUNTIF($Q$7:Q96,Q96)&amp;Q96</f>
        <v>15TSG08NL300007</v>
      </c>
      <c r="S96" s="44">
        <f>IFERROR(VLOOKUP(R96,Table1[[ct2]:[Số lượng]],13,0),0)</f>
        <v>1</v>
      </c>
      <c r="T96" s="45">
        <f>IFERROR(VLOOKUP(R96,Table1[[ct2]:[Giá]],14,0),Table0145[[#This Row],[ĐƠN GIÁ]])</f>
        <v>30000</v>
      </c>
      <c r="U96" s="45">
        <f t="shared" si="6"/>
        <v>30000</v>
      </c>
      <c r="V96" s="32">
        <f t="shared" si="7"/>
        <v>0</v>
      </c>
      <c r="W96" s="45">
        <f>Table0145[[#This Row],[THÀNH TIỀN FAST]]-Table0145[[#This Row],[THÀNH TIỀN]]</f>
        <v>0</v>
      </c>
      <c r="X96" s="46" t="b">
        <f>Table0145[[#This Row],[ĐG FAST]]=Table0145[[#This Row],[ĐƠN GIÁ]]</f>
        <v>1</v>
      </c>
      <c r="Y96" s="47" t="b">
        <f>Table0145[[#This Row],[THÀNH TIỀN FAST]]=Table0145[[#This Row],[THÀNH TIỀN]]</f>
        <v>1</v>
      </c>
      <c r="Z96" s="48"/>
    </row>
    <row r="97" spans="1:26" ht="15" x14ac:dyDescent="0.2">
      <c r="A97" s="1"/>
      <c r="B97" s="2" t="s">
        <v>358</v>
      </c>
      <c r="C97" s="42"/>
      <c r="D97" s="2" t="s">
        <v>519</v>
      </c>
      <c r="E97" s="43"/>
      <c r="F97" s="43"/>
      <c r="G97" s="43"/>
      <c r="H97" s="43"/>
      <c r="I97" s="2" t="s">
        <v>20</v>
      </c>
      <c r="J97" s="2" t="s">
        <v>17</v>
      </c>
      <c r="K97" s="3">
        <v>9</v>
      </c>
      <c r="L97" s="4">
        <v>18000</v>
      </c>
      <c r="M97" s="4">
        <f t="shared" si="4"/>
        <v>162000</v>
      </c>
      <c r="N97" s="21" t="str">
        <f>VLOOKUP(I97,'MÃ '!$A$2:$E$1048576,4,0)</f>
        <v>NL300022</v>
      </c>
      <c r="O97" s="21" t="str">
        <f>VLOOKUP(I97,'MÃ '!$A$2:$E$1048576,5,0)</f>
        <v>Cải thảo</v>
      </c>
      <c r="P97" s="21" t="str">
        <f t="shared" si="5"/>
        <v>TSG08</v>
      </c>
      <c r="Q97" s="21" t="str">
        <f>DAY(Table0145[[#This Row],[NGÀY]])&amp;Table0145[[#This Row],[TSG08]]&amp;Table0145[[#This Row],[MÃ FAST]]</f>
        <v>5TSG08NL300022</v>
      </c>
      <c r="R97" s="21" t="str">
        <f>COUNTIF($Q$7:Q97,Q97)&amp;Q97</f>
        <v>15TSG08NL300022</v>
      </c>
      <c r="S97" s="44">
        <f>IFERROR(VLOOKUP(R97,Table1[[ct2]:[Số lượng]],13,0),0)</f>
        <v>9</v>
      </c>
      <c r="T97" s="45">
        <f>IFERROR(VLOOKUP(R97,Table1[[ct2]:[Giá]],14,0),Table0145[[#This Row],[ĐƠN GIÁ]])</f>
        <v>18000</v>
      </c>
      <c r="U97" s="45">
        <f t="shared" si="6"/>
        <v>162000</v>
      </c>
      <c r="V97" s="32">
        <f t="shared" si="7"/>
        <v>0</v>
      </c>
      <c r="W97" s="45">
        <f>Table0145[[#This Row],[THÀNH TIỀN FAST]]-Table0145[[#This Row],[THÀNH TIỀN]]</f>
        <v>0</v>
      </c>
      <c r="X97" s="46" t="b">
        <f>Table0145[[#This Row],[ĐG FAST]]=Table0145[[#This Row],[ĐƠN GIÁ]]</f>
        <v>1</v>
      </c>
      <c r="Y97" s="47" t="b">
        <f>Table0145[[#This Row],[THÀNH TIỀN FAST]]=Table0145[[#This Row],[THÀNH TIỀN]]</f>
        <v>1</v>
      </c>
      <c r="Z97" s="48"/>
    </row>
    <row r="98" spans="1:26" ht="15" x14ac:dyDescent="0.2">
      <c r="A98" s="1"/>
      <c r="B98" s="2" t="s">
        <v>358</v>
      </c>
      <c r="C98" s="42"/>
      <c r="D98" s="2" t="s">
        <v>519</v>
      </c>
      <c r="E98" s="43"/>
      <c r="F98" s="43"/>
      <c r="G98" s="43"/>
      <c r="H98" s="43"/>
      <c r="I98" s="2" t="s">
        <v>22</v>
      </c>
      <c r="J98" s="2" t="s">
        <v>17</v>
      </c>
      <c r="K98" s="3">
        <v>0.5</v>
      </c>
      <c r="L98" s="4">
        <v>34000</v>
      </c>
      <c r="M98" s="4">
        <f t="shared" si="4"/>
        <v>17000</v>
      </c>
      <c r="N98" s="21" t="str">
        <f>VLOOKUP(I98,'MÃ '!$A$2:$E$1048576,4,0)</f>
        <v>NL300030</v>
      </c>
      <c r="O98" s="21" t="str">
        <f>VLOOKUP(I98,'MÃ '!$A$2:$E$1048576,5,0)</f>
        <v>Chanh dây (chanh leo)</v>
      </c>
      <c r="P98" s="21" t="str">
        <f t="shared" si="5"/>
        <v>TSG08</v>
      </c>
      <c r="Q98" s="21" t="str">
        <f>DAY(Table0145[[#This Row],[NGÀY]])&amp;Table0145[[#This Row],[TSG08]]&amp;Table0145[[#This Row],[MÃ FAST]]</f>
        <v>5TSG08NL300030</v>
      </c>
      <c r="R98" s="21" t="str">
        <f>COUNTIF($Q$7:Q98,Q98)&amp;Q98</f>
        <v>15TSG08NL300030</v>
      </c>
      <c r="S98" s="44">
        <f>IFERROR(VLOOKUP(R98,Table1[[ct2]:[Số lượng]],13,0),0)</f>
        <v>0.5</v>
      </c>
      <c r="T98" s="45">
        <f>IFERROR(VLOOKUP(R98,Table1[[ct2]:[Giá]],14,0),Table0145[[#This Row],[ĐƠN GIÁ]])</f>
        <v>34000</v>
      </c>
      <c r="U98" s="45">
        <f t="shared" si="6"/>
        <v>17000</v>
      </c>
      <c r="V98" s="32">
        <f t="shared" si="7"/>
        <v>0</v>
      </c>
      <c r="W98" s="45">
        <f>Table0145[[#This Row],[THÀNH TIỀN FAST]]-Table0145[[#This Row],[THÀNH TIỀN]]</f>
        <v>0</v>
      </c>
      <c r="X98" s="46" t="b">
        <f>Table0145[[#This Row],[ĐG FAST]]=Table0145[[#This Row],[ĐƠN GIÁ]]</f>
        <v>1</v>
      </c>
      <c r="Y98" s="47" t="b">
        <f>Table0145[[#This Row],[THÀNH TIỀN FAST]]=Table0145[[#This Row],[THÀNH TIỀN]]</f>
        <v>1</v>
      </c>
      <c r="Z98" s="48"/>
    </row>
    <row r="99" spans="1:26" ht="15" x14ac:dyDescent="0.2">
      <c r="A99" s="1"/>
      <c r="B99" s="2" t="s">
        <v>358</v>
      </c>
      <c r="C99" s="42"/>
      <c r="D99" s="2" t="s">
        <v>519</v>
      </c>
      <c r="E99" s="43"/>
      <c r="F99" s="43"/>
      <c r="G99" s="43"/>
      <c r="H99" s="43"/>
      <c r="I99" s="2" t="s">
        <v>25</v>
      </c>
      <c r="J99" s="2" t="s">
        <v>17</v>
      </c>
      <c r="K99" s="3">
        <v>25</v>
      </c>
      <c r="L99" s="4">
        <v>18000</v>
      </c>
      <c r="M99" s="4">
        <f t="shared" si="4"/>
        <v>450000</v>
      </c>
      <c r="N99" s="21" t="str">
        <f>VLOOKUP(I99,'MÃ '!$A$2:$E$1048576,4,0)</f>
        <v>NL600004</v>
      </c>
      <c r="O99" s="21" t="str">
        <f>VLOOKUP(I99,'MÃ '!$A$2:$E$1048576,5,0)</f>
        <v>Dưa hấu</v>
      </c>
      <c r="P99" s="21" t="str">
        <f t="shared" si="5"/>
        <v>TSG08</v>
      </c>
      <c r="Q99" s="21" t="str">
        <f>DAY(Table0145[[#This Row],[NGÀY]])&amp;Table0145[[#This Row],[TSG08]]&amp;Table0145[[#This Row],[MÃ FAST]]</f>
        <v>5TSG08NL600004</v>
      </c>
      <c r="R99" s="21" t="str">
        <f>COUNTIF($Q$7:Q99,Q99)&amp;Q99</f>
        <v>15TSG08NL600004</v>
      </c>
      <c r="S99" s="44">
        <f>IFERROR(VLOOKUP(R99,Table1[[ct2]:[Số lượng]],13,0),0)</f>
        <v>25</v>
      </c>
      <c r="T99" s="45">
        <f>IFERROR(VLOOKUP(R99,Table1[[ct2]:[Giá]],14,0),Table0145[[#This Row],[ĐƠN GIÁ]])</f>
        <v>18000</v>
      </c>
      <c r="U99" s="45">
        <f t="shared" si="6"/>
        <v>450000</v>
      </c>
      <c r="V99" s="32">
        <f t="shared" si="7"/>
        <v>0</v>
      </c>
      <c r="W99" s="45">
        <f>Table0145[[#This Row],[THÀNH TIỀN FAST]]-Table0145[[#This Row],[THÀNH TIỀN]]</f>
        <v>0</v>
      </c>
      <c r="X99" s="46" t="b">
        <f>Table0145[[#This Row],[ĐG FAST]]=Table0145[[#This Row],[ĐƠN GIÁ]]</f>
        <v>1</v>
      </c>
      <c r="Y99" s="47" t="b">
        <f>Table0145[[#This Row],[THÀNH TIỀN FAST]]=Table0145[[#This Row],[THÀNH TIỀN]]</f>
        <v>1</v>
      </c>
      <c r="Z99" s="48"/>
    </row>
    <row r="100" spans="1:26" ht="15" x14ac:dyDescent="0.2">
      <c r="A100" s="1"/>
      <c r="B100" s="2" t="s">
        <v>358</v>
      </c>
      <c r="C100" s="42"/>
      <c r="D100" s="2" t="s">
        <v>519</v>
      </c>
      <c r="E100" s="43"/>
      <c r="F100" s="43"/>
      <c r="G100" s="43"/>
      <c r="H100" s="43"/>
      <c r="I100" s="2" t="s">
        <v>27</v>
      </c>
      <c r="J100" s="2" t="s">
        <v>17</v>
      </c>
      <c r="K100" s="3">
        <v>1.2</v>
      </c>
      <c r="L100" s="4">
        <v>55000</v>
      </c>
      <c r="M100" s="4">
        <f t="shared" si="4"/>
        <v>66000</v>
      </c>
      <c r="N100" s="21" t="str">
        <f>VLOOKUP(I100,'MÃ '!$A$2:$E$1048576,4,0)</f>
        <v>NL300058</v>
      </c>
      <c r="O100" s="21" t="str">
        <f>VLOOKUP(I100,'MÃ '!$A$2:$E$1048576,5,0)</f>
        <v>Hành lá</v>
      </c>
      <c r="P100" s="21" t="str">
        <f t="shared" si="5"/>
        <v>TSG08</v>
      </c>
      <c r="Q100" s="21" t="str">
        <f>DAY(Table0145[[#This Row],[NGÀY]])&amp;Table0145[[#This Row],[TSG08]]&amp;Table0145[[#This Row],[MÃ FAST]]</f>
        <v>5TSG08NL300058</v>
      </c>
      <c r="R100" s="21" t="str">
        <f>COUNTIF($Q$7:Q100,Q100)&amp;Q100</f>
        <v>15TSG08NL300058</v>
      </c>
      <c r="S100" s="44">
        <f>IFERROR(VLOOKUP(R100,Table1[[ct2]:[Số lượng]],13,0),0)</f>
        <v>1.2</v>
      </c>
      <c r="T100" s="45">
        <f>IFERROR(VLOOKUP(R100,Table1[[ct2]:[Giá]],14,0),Table0145[[#This Row],[ĐƠN GIÁ]])</f>
        <v>55000</v>
      </c>
      <c r="U100" s="45">
        <f t="shared" si="6"/>
        <v>66000</v>
      </c>
      <c r="V100" s="32">
        <f t="shared" si="7"/>
        <v>0</v>
      </c>
      <c r="W100" s="45">
        <f>Table0145[[#This Row],[THÀNH TIỀN FAST]]-Table0145[[#This Row],[THÀNH TIỀN]]</f>
        <v>0</v>
      </c>
      <c r="X100" s="46" t="b">
        <f>Table0145[[#This Row],[ĐG FAST]]=Table0145[[#This Row],[ĐƠN GIÁ]]</f>
        <v>1</v>
      </c>
      <c r="Y100" s="47" t="b">
        <f>Table0145[[#This Row],[THÀNH TIỀN FAST]]=Table0145[[#This Row],[THÀNH TIỀN]]</f>
        <v>1</v>
      </c>
      <c r="Z100" s="48"/>
    </row>
    <row r="101" spans="1:26" ht="15" x14ac:dyDescent="0.2">
      <c r="A101" s="1"/>
      <c r="B101" s="2" t="s">
        <v>358</v>
      </c>
      <c r="C101" s="42"/>
      <c r="D101" s="2" t="s">
        <v>519</v>
      </c>
      <c r="E101" s="43"/>
      <c r="F101" s="43"/>
      <c r="G101" s="43"/>
      <c r="H101" s="43"/>
      <c r="I101" s="2" t="s">
        <v>32</v>
      </c>
      <c r="J101" s="2" t="s">
        <v>17</v>
      </c>
      <c r="K101" s="3">
        <v>0.9</v>
      </c>
      <c r="L101" s="4">
        <v>18000</v>
      </c>
      <c r="M101" s="4">
        <f t="shared" si="4"/>
        <v>16200</v>
      </c>
      <c r="N101" s="21" t="str">
        <f>VLOOKUP(I101,'MÃ '!$A$2:$E$1048576,4,0)</f>
        <v>NL300074</v>
      </c>
      <c r="O101" s="21" t="str">
        <f>VLOOKUP(I101,'MÃ '!$A$2:$E$1048576,5,0)</f>
        <v>Lá chuối</v>
      </c>
      <c r="P101" s="21" t="str">
        <f t="shared" si="5"/>
        <v>TSG08</v>
      </c>
      <c r="Q101" s="21" t="str">
        <f>DAY(Table0145[[#This Row],[NGÀY]])&amp;Table0145[[#This Row],[TSG08]]&amp;Table0145[[#This Row],[MÃ FAST]]</f>
        <v>5TSG08NL300074</v>
      </c>
      <c r="R101" s="21" t="str">
        <f>COUNTIF($Q$7:Q101,Q101)&amp;Q101</f>
        <v>15TSG08NL300074</v>
      </c>
      <c r="S101" s="44">
        <f>IFERROR(VLOOKUP(R101,Table1[[ct2]:[Số lượng]],13,0),0)</f>
        <v>0.9</v>
      </c>
      <c r="T101" s="45">
        <f>IFERROR(VLOOKUP(R101,Table1[[ct2]:[Giá]],14,0),Table0145[[#This Row],[ĐƠN GIÁ]])</f>
        <v>18000</v>
      </c>
      <c r="U101" s="45">
        <f t="shared" si="6"/>
        <v>16200</v>
      </c>
      <c r="V101" s="32">
        <f t="shared" si="7"/>
        <v>0</v>
      </c>
      <c r="W101" s="45">
        <f>Table0145[[#This Row],[THÀNH TIỀN FAST]]-Table0145[[#This Row],[THÀNH TIỀN]]</f>
        <v>0</v>
      </c>
      <c r="X101" s="46" t="b">
        <f>Table0145[[#This Row],[ĐG FAST]]=Table0145[[#This Row],[ĐƠN GIÁ]]</f>
        <v>1</v>
      </c>
      <c r="Y101" s="47" t="b">
        <f>Table0145[[#This Row],[THÀNH TIỀN FAST]]=Table0145[[#This Row],[THÀNH TIỀN]]</f>
        <v>1</v>
      </c>
      <c r="Z101" s="48"/>
    </row>
    <row r="102" spans="1:26" ht="15" x14ac:dyDescent="0.2">
      <c r="A102" s="1"/>
      <c r="B102" s="2" t="s">
        <v>358</v>
      </c>
      <c r="C102" s="42"/>
      <c r="D102" s="2" t="s">
        <v>519</v>
      </c>
      <c r="E102" s="43"/>
      <c r="F102" s="43"/>
      <c r="G102" s="43"/>
      <c r="H102" s="43"/>
      <c r="I102" s="2" t="s">
        <v>33</v>
      </c>
      <c r="J102" s="2" t="s">
        <v>17</v>
      </c>
      <c r="K102" s="3">
        <v>5.7</v>
      </c>
      <c r="L102" s="4">
        <v>22000</v>
      </c>
      <c r="M102" s="4">
        <f t="shared" si="4"/>
        <v>125400</v>
      </c>
      <c r="N102" s="21" t="str">
        <f>VLOOKUP(I102,'MÃ '!$A$2:$E$1048576,4,0)</f>
        <v>NL300084</v>
      </c>
      <c r="O102" s="21" t="str">
        <f>VLOOKUP(I102,'MÃ '!$A$2:$E$1048576,5,0)</f>
        <v>Mồng tơi nhặt</v>
      </c>
      <c r="P102" s="21" t="str">
        <f t="shared" si="5"/>
        <v>TSG08</v>
      </c>
      <c r="Q102" s="21" t="str">
        <f>DAY(Table0145[[#This Row],[NGÀY]])&amp;Table0145[[#This Row],[TSG08]]&amp;Table0145[[#This Row],[MÃ FAST]]</f>
        <v>5TSG08NL300084</v>
      </c>
      <c r="R102" s="21" t="str">
        <f>COUNTIF($Q$7:Q102,Q102)&amp;Q102</f>
        <v>15TSG08NL300084</v>
      </c>
      <c r="S102" s="44">
        <f>IFERROR(VLOOKUP(R102,Table1[[ct2]:[Số lượng]],13,0),0)</f>
        <v>5.7</v>
      </c>
      <c r="T102" s="45">
        <f>IFERROR(VLOOKUP(R102,Table1[[ct2]:[Giá]],14,0),Table0145[[#This Row],[ĐƠN GIÁ]])</f>
        <v>22000</v>
      </c>
      <c r="U102" s="45">
        <f t="shared" si="6"/>
        <v>125400</v>
      </c>
      <c r="V102" s="32">
        <f t="shared" si="7"/>
        <v>0</v>
      </c>
      <c r="W102" s="45">
        <f>Table0145[[#This Row],[THÀNH TIỀN FAST]]-Table0145[[#This Row],[THÀNH TIỀN]]</f>
        <v>0</v>
      </c>
      <c r="X102" s="46" t="b">
        <f>Table0145[[#This Row],[ĐG FAST]]=Table0145[[#This Row],[ĐƠN GIÁ]]</f>
        <v>1</v>
      </c>
      <c r="Y102" s="47" t="b">
        <f>Table0145[[#This Row],[THÀNH TIỀN FAST]]=Table0145[[#This Row],[THÀNH TIỀN]]</f>
        <v>1</v>
      </c>
      <c r="Z102" s="48"/>
    </row>
    <row r="103" spans="1:26" ht="15" x14ac:dyDescent="0.2">
      <c r="A103" s="1"/>
      <c r="B103" s="2" t="s">
        <v>358</v>
      </c>
      <c r="C103" s="42"/>
      <c r="D103" s="2" t="s">
        <v>519</v>
      </c>
      <c r="E103" s="43"/>
      <c r="F103" s="43"/>
      <c r="G103" s="43"/>
      <c r="H103" s="43"/>
      <c r="I103" s="2" t="s">
        <v>34</v>
      </c>
      <c r="J103" s="2" t="s">
        <v>17</v>
      </c>
      <c r="K103" s="3">
        <v>4</v>
      </c>
      <c r="L103" s="4">
        <v>145000</v>
      </c>
      <c r="M103" s="4">
        <f t="shared" si="4"/>
        <v>580000</v>
      </c>
      <c r="N103" s="21" t="str">
        <f>VLOOKUP(I103,'MÃ '!$A$2:$E$1048576,4,0)</f>
        <v>NL300090</v>
      </c>
      <c r="O103" s="21" t="str">
        <f>VLOOKUP(I103,'MÃ '!$A$2:$E$1048576,5,0)</f>
        <v>Nấm đông cô tươi</v>
      </c>
      <c r="P103" s="21" t="str">
        <f t="shared" si="5"/>
        <v>TSG08</v>
      </c>
      <c r="Q103" s="21" t="str">
        <f>DAY(Table0145[[#This Row],[NGÀY]])&amp;Table0145[[#This Row],[TSG08]]&amp;Table0145[[#This Row],[MÃ FAST]]</f>
        <v>5TSG08NL300090</v>
      </c>
      <c r="R103" s="21" t="str">
        <f>COUNTIF($Q$7:Q103,Q103)&amp;Q103</f>
        <v>15TSG08NL300090</v>
      </c>
      <c r="S103" s="44">
        <f>IFERROR(VLOOKUP(R103,Table1[[ct2]:[Số lượng]],13,0),0)</f>
        <v>4</v>
      </c>
      <c r="T103" s="45">
        <f>IFERROR(VLOOKUP(R103,Table1[[ct2]:[Giá]],14,0),Table0145[[#This Row],[ĐƠN GIÁ]])</f>
        <v>145000</v>
      </c>
      <c r="U103" s="45">
        <f t="shared" si="6"/>
        <v>580000</v>
      </c>
      <c r="V103" s="32">
        <f t="shared" si="7"/>
        <v>0</v>
      </c>
      <c r="W103" s="45">
        <f>Table0145[[#This Row],[THÀNH TIỀN FAST]]-Table0145[[#This Row],[THÀNH TIỀN]]</f>
        <v>0</v>
      </c>
      <c r="X103" s="46" t="b">
        <f>Table0145[[#This Row],[ĐG FAST]]=Table0145[[#This Row],[ĐƠN GIÁ]]</f>
        <v>1</v>
      </c>
      <c r="Y103" s="47" t="b">
        <f>Table0145[[#This Row],[THÀNH TIỀN FAST]]=Table0145[[#This Row],[THÀNH TIỀN]]</f>
        <v>1</v>
      </c>
      <c r="Z103" s="48"/>
    </row>
    <row r="104" spans="1:26" ht="15" x14ac:dyDescent="0.2">
      <c r="A104" s="1"/>
      <c r="B104" s="2" t="s">
        <v>358</v>
      </c>
      <c r="C104" s="42"/>
      <c r="D104" s="2" t="s">
        <v>519</v>
      </c>
      <c r="E104" s="43"/>
      <c r="F104" s="43"/>
      <c r="G104" s="43"/>
      <c r="H104" s="43"/>
      <c r="I104" s="2" t="s">
        <v>35</v>
      </c>
      <c r="J104" s="2" t="s">
        <v>17</v>
      </c>
      <c r="K104" s="3">
        <v>6</v>
      </c>
      <c r="L104" s="4">
        <v>47000</v>
      </c>
      <c r="M104" s="4">
        <f t="shared" si="4"/>
        <v>282000</v>
      </c>
      <c r="N104" s="21" t="str">
        <f>VLOOKUP(I104,'MÃ '!$A$2:$E$1048576,4,0)</f>
        <v>NL300091</v>
      </c>
      <c r="O104" s="21" t="str">
        <f>VLOOKUP(I104,'MÃ '!$A$2:$E$1048576,5,0)</f>
        <v>Nấm đùi gà</v>
      </c>
      <c r="P104" s="21" t="str">
        <f t="shared" si="5"/>
        <v>TSG08</v>
      </c>
      <c r="Q104" s="21" t="str">
        <f>DAY(Table0145[[#This Row],[NGÀY]])&amp;Table0145[[#This Row],[TSG08]]&amp;Table0145[[#This Row],[MÃ FAST]]</f>
        <v>5TSG08NL300091</v>
      </c>
      <c r="R104" s="21" t="str">
        <f>COUNTIF($Q$7:Q104,Q104)&amp;Q104</f>
        <v>15TSG08NL300091</v>
      </c>
      <c r="S104" s="44">
        <f>IFERROR(VLOOKUP(R104,Table1[[ct2]:[Số lượng]],13,0),0)</f>
        <v>6</v>
      </c>
      <c r="T104" s="45">
        <f>IFERROR(VLOOKUP(R104,Table1[[ct2]:[Giá]],14,0),Table0145[[#This Row],[ĐƠN GIÁ]])</f>
        <v>47000</v>
      </c>
      <c r="U104" s="45">
        <f t="shared" si="6"/>
        <v>282000</v>
      </c>
      <c r="V104" s="32">
        <f t="shared" si="7"/>
        <v>0</v>
      </c>
      <c r="W104" s="45">
        <f>Table0145[[#This Row],[THÀNH TIỀN FAST]]-Table0145[[#This Row],[THÀNH TIỀN]]</f>
        <v>0</v>
      </c>
      <c r="X104" s="46" t="b">
        <f>Table0145[[#This Row],[ĐG FAST]]=Table0145[[#This Row],[ĐƠN GIÁ]]</f>
        <v>1</v>
      </c>
      <c r="Y104" s="47" t="b">
        <f>Table0145[[#This Row],[THÀNH TIỀN FAST]]=Table0145[[#This Row],[THÀNH TIỀN]]</f>
        <v>1</v>
      </c>
      <c r="Z104" s="48"/>
    </row>
    <row r="105" spans="1:26" ht="15" x14ac:dyDescent="0.2">
      <c r="A105" s="1"/>
      <c r="B105" s="2" t="s">
        <v>358</v>
      </c>
      <c r="C105" s="42"/>
      <c r="D105" s="2" t="s">
        <v>519</v>
      </c>
      <c r="E105" s="43"/>
      <c r="F105" s="43"/>
      <c r="G105" s="43"/>
      <c r="H105" s="43"/>
      <c r="I105" s="2" t="s">
        <v>50</v>
      </c>
      <c r="J105" s="2" t="s">
        <v>17</v>
      </c>
      <c r="K105" s="3">
        <v>6</v>
      </c>
      <c r="L105" s="4">
        <v>45000</v>
      </c>
      <c r="M105" s="4">
        <f t="shared" si="4"/>
        <v>270000</v>
      </c>
      <c r="N105" s="21" t="str">
        <f>VLOOKUP(I105,'MÃ '!$A$2:$E$1048576,4,0)</f>
        <v>NL300096</v>
      </c>
      <c r="O105" s="21" t="str">
        <f>VLOOKUP(I105,'MÃ '!$A$2:$E$1048576,5,0)</f>
        <v>Nấm kim châm tươi</v>
      </c>
      <c r="P105" s="21" t="str">
        <f t="shared" si="5"/>
        <v>TSG08</v>
      </c>
      <c r="Q105" s="21" t="str">
        <f>DAY(Table0145[[#This Row],[NGÀY]])&amp;Table0145[[#This Row],[TSG08]]&amp;Table0145[[#This Row],[MÃ FAST]]</f>
        <v>5TSG08NL300096</v>
      </c>
      <c r="R105" s="21" t="str">
        <f>COUNTIF($Q$7:Q105,Q105)&amp;Q105</f>
        <v>15TSG08NL300096</v>
      </c>
      <c r="S105" s="44">
        <f>IFERROR(VLOOKUP(R105,Table1[[ct2]:[Số lượng]],13,0),0)</f>
        <v>6</v>
      </c>
      <c r="T105" s="45">
        <f>IFERROR(VLOOKUP(R105,Table1[[ct2]:[Giá]],14,0),Table0145[[#This Row],[ĐƠN GIÁ]])</f>
        <v>45000</v>
      </c>
      <c r="U105" s="45">
        <f t="shared" si="6"/>
        <v>270000</v>
      </c>
      <c r="V105" s="32">
        <f t="shared" si="7"/>
        <v>0</v>
      </c>
      <c r="W105" s="45">
        <f>Table0145[[#This Row],[THÀNH TIỀN FAST]]-Table0145[[#This Row],[THÀNH TIỀN]]</f>
        <v>0</v>
      </c>
      <c r="X105" s="46" t="b">
        <f>Table0145[[#This Row],[ĐG FAST]]=Table0145[[#This Row],[ĐƠN GIÁ]]</f>
        <v>1</v>
      </c>
      <c r="Y105" s="47" t="b">
        <f>Table0145[[#This Row],[THÀNH TIỀN FAST]]=Table0145[[#This Row],[THÀNH TIỀN]]</f>
        <v>1</v>
      </c>
      <c r="Z105" s="48"/>
    </row>
    <row r="106" spans="1:26" ht="15" x14ac:dyDescent="0.2">
      <c r="A106" s="1"/>
      <c r="B106" s="2" t="s">
        <v>358</v>
      </c>
      <c r="C106" s="42"/>
      <c r="D106" s="2" t="s">
        <v>519</v>
      </c>
      <c r="E106" s="43"/>
      <c r="F106" s="43"/>
      <c r="G106" s="43"/>
      <c r="H106" s="43"/>
      <c r="I106" s="2" t="s">
        <v>38</v>
      </c>
      <c r="J106" s="2" t="s">
        <v>17</v>
      </c>
      <c r="K106" s="3">
        <v>6</v>
      </c>
      <c r="L106" s="4">
        <v>95000</v>
      </c>
      <c r="M106" s="4">
        <f t="shared" si="4"/>
        <v>570000</v>
      </c>
      <c r="N106" s="21" t="str">
        <f>VLOOKUP(I106,'MÃ '!$A$2:$E$1048576,4,0)</f>
        <v>NL300098</v>
      </c>
      <c r="O106" s="21" t="str">
        <f>VLOOKUP(I106,'MÃ '!$A$2:$E$1048576,5,0)</f>
        <v>Nấm Linh Chi trắng</v>
      </c>
      <c r="P106" s="21" t="str">
        <f t="shared" si="5"/>
        <v>TSG08</v>
      </c>
      <c r="Q106" s="21" t="str">
        <f>DAY(Table0145[[#This Row],[NGÀY]])&amp;Table0145[[#This Row],[TSG08]]&amp;Table0145[[#This Row],[MÃ FAST]]</f>
        <v>5TSG08NL300098</v>
      </c>
      <c r="R106" s="21" t="str">
        <f>COUNTIF($Q$7:Q106,Q106)&amp;Q106</f>
        <v>15TSG08NL300098</v>
      </c>
      <c r="S106" s="44">
        <f>IFERROR(VLOOKUP(R106,Table1[[ct2]:[Số lượng]],13,0),0)</f>
        <v>6</v>
      </c>
      <c r="T106" s="45">
        <f>IFERROR(VLOOKUP(R106,Table1[[ct2]:[Giá]],14,0),Table0145[[#This Row],[ĐƠN GIÁ]])</f>
        <v>95000</v>
      </c>
      <c r="U106" s="45">
        <f t="shared" si="6"/>
        <v>570000</v>
      </c>
      <c r="V106" s="32">
        <f t="shared" si="7"/>
        <v>0</v>
      </c>
      <c r="W106" s="45">
        <f>Table0145[[#This Row],[THÀNH TIỀN FAST]]-Table0145[[#This Row],[THÀNH TIỀN]]</f>
        <v>0</v>
      </c>
      <c r="X106" s="46" t="b">
        <f>Table0145[[#This Row],[ĐG FAST]]=Table0145[[#This Row],[ĐƠN GIÁ]]</f>
        <v>1</v>
      </c>
      <c r="Y106" s="47" t="b">
        <f>Table0145[[#This Row],[THÀNH TIỀN FAST]]=Table0145[[#This Row],[THÀNH TIỀN]]</f>
        <v>1</v>
      </c>
      <c r="Z106" s="48"/>
    </row>
    <row r="107" spans="1:26" ht="15" x14ac:dyDescent="0.2">
      <c r="A107" s="1"/>
      <c r="B107" s="2" t="s">
        <v>358</v>
      </c>
      <c r="C107" s="42"/>
      <c r="D107" s="2" t="s">
        <v>519</v>
      </c>
      <c r="E107" s="43"/>
      <c r="F107" s="43"/>
      <c r="G107" s="43"/>
      <c r="H107" s="43"/>
      <c r="I107" s="2" t="s">
        <v>39</v>
      </c>
      <c r="J107" s="2" t="s">
        <v>17</v>
      </c>
      <c r="K107" s="3">
        <v>1</v>
      </c>
      <c r="L107" s="4">
        <v>45000</v>
      </c>
      <c r="M107" s="4">
        <f t="shared" si="4"/>
        <v>45000</v>
      </c>
      <c r="N107" s="21" t="str">
        <f>VLOOKUP(I107,'MÃ '!$A$2:$E$1048576,4,0)</f>
        <v>NL300085</v>
      </c>
      <c r="O107" s="21" t="str">
        <f>VLOOKUP(I107,'MÃ '!$A$2:$E$1048576,5,0)</f>
        <v>Mùi ta ( Ngò rí )</v>
      </c>
      <c r="P107" s="21" t="str">
        <f t="shared" si="5"/>
        <v>TSG08</v>
      </c>
      <c r="Q107" s="21" t="str">
        <f>DAY(Table0145[[#This Row],[NGÀY]])&amp;Table0145[[#This Row],[TSG08]]&amp;Table0145[[#This Row],[MÃ FAST]]</f>
        <v>5TSG08NL300085</v>
      </c>
      <c r="R107" s="21" t="str">
        <f>COUNTIF($Q$7:Q107,Q107)&amp;Q107</f>
        <v>15TSG08NL300085</v>
      </c>
      <c r="S107" s="44">
        <f>IFERROR(VLOOKUP(R107,Table1[[ct2]:[Số lượng]],13,0),0)</f>
        <v>0</v>
      </c>
      <c r="T107" s="45">
        <f>IFERROR(VLOOKUP(R107,Table1[[ct2]:[Giá]],14,0),Table0145[[#This Row],[ĐƠN GIÁ]])</f>
        <v>45000</v>
      </c>
      <c r="U107" s="45">
        <f t="shared" si="6"/>
        <v>0</v>
      </c>
      <c r="V107" s="32">
        <f t="shared" si="7"/>
        <v>-1</v>
      </c>
      <c r="W107" s="45">
        <f>Table0145[[#This Row],[THÀNH TIỀN FAST]]-Table0145[[#This Row],[THÀNH TIỀN]]</f>
        <v>-45000</v>
      </c>
      <c r="X107" s="46" t="b">
        <f>Table0145[[#This Row],[ĐG FAST]]=Table0145[[#This Row],[ĐƠN GIÁ]]</f>
        <v>1</v>
      </c>
      <c r="Y107" s="47" t="b">
        <f>Table0145[[#This Row],[THÀNH TIỀN FAST]]=Table0145[[#This Row],[THÀNH TIỀN]]</f>
        <v>0</v>
      </c>
      <c r="Z107" s="48"/>
    </row>
    <row r="108" spans="1:26" ht="15" x14ac:dyDescent="0.2">
      <c r="A108" s="1"/>
      <c r="B108" s="2" t="s">
        <v>358</v>
      </c>
      <c r="C108" s="42"/>
      <c r="D108" s="2" t="s">
        <v>519</v>
      </c>
      <c r="E108" s="43"/>
      <c r="F108" s="43"/>
      <c r="G108" s="43"/>
      <c r="H108" s="43"/>
      <c r="I108" s="2" t="s">
        <v>40</v>
      </c>
      <c r="J108" s="2" t="s">
        <v>17</v>
      </c>
      <c r="K108" s="3">
        <v>1.3</v>
      </c>
      <c r="L108" s="4">
        <v>145000</v>
      </c>
      <c r="M108" s="4">
        <f t="shared" si="4"/>
        <v>188500</v>
      </c>
      <c r="N108" s="21" t="str">
        <f>VLOOKUP(I108,'MÃ '!$A$2:$E$1048576,4,0)</f>
        <v>NL300113</v>
      </c>
      <c r="O108" s="21" t="str">
        <f>VLOOKUP(I108,'MÃ '!$A$2:$E$1048576,5,0)</f>
        <v>Ớt hiểm đỏ</v>
      </c>
      <c r="P108" s="21" t="str">
        <f t="shared" si="5"/>
        <v>TSG08</v>
      </c>
      <c r="Q108" s="21" t="str">
        <f>DAY(Table0145[[#This Row],[NGÀY]])&amp;Table0145[[#This Row],[TSG08]]&amp;Table0145[[#This Row],[MÃ FAST]]</f>
        <v>5TSG08NL300113</v>
      </c>
      <c r="R108" s="21" t="str">
        <f>COUNTIF($Q$7:Q108,Q108)&amp;Q108</f>
        <v>15TSG08NL300113</v>
      </c>
      <c r="S108" s="44">
        <f>IFERROR(VLOOKUP(R108,Table1[[ct2]:[Số lượng]],13,0),0)</f>
        <v>1.3</v>
      </c>
      <c r="T108" s="45">
        <f>IFERROR(VLOOKUP(R108,Table1[[ct2]:[Giá]],14,0),Table0145[[#This Row],[ĐƠN GIÁ]])</f>
        <v>145000</v>
      </c>
      <c r="U108" s="45">
        <f t="shared" si="6"/>
        <v>188500</v>
      </c>
      <c r="V108" s="32">
        <f t="shared" si="7"/>
        <v>0</v>
      </c>
      <c r="W108" s="45">
        <f>Table0145[[#This Row],[THÀNH TIỀN FAST]]-Table0145[[#This Row],[THÀNH TIỀN]]</f>
        <v>0</v>
      </c>
      <c r="X108" s="46" t="b">
        <f>Table0145[[#This Row],[ĐG FAST]]=Table0145[[#This Row],[ĐƠN GIÁ]]</f>
        <v>1</v>
      </c>
      <c r="Y108" s="47" t="b">
        <f>Table0145[[#This Row],[THÀNH TIỀN FAST]]=Table0145[[#This Row],[THÀNH TIỀN]]</f>
        <v>1</v>
      </c>
      <c r="Z108" s="48"/>
    </row>
    <row r="109" spans="1:26" x14ac:dyDescent="0.2">
      <c r="A109" s="49"/>
      <c r="B109" s="2" t="s">
        <v>358</v>
      </c>
      <c r="C109" s="49"/>
      <c r="D109" s="2" t="s">
        <v>519</v>
      </c>
      <c r="E109" s="49"/>
      <c r="F109" s="49"/>
      <c r="G109" s="49"/>
      <c r="H109" s="49"/>
      <c r="I109" s="2" t="s">
        <v>41</v>
      </c>
      <c r="J109" s="2" t="s">
        <v>17</v>
      </c>
      <c r="K109" s="3">
        <v>10</v>
      </c>
      <c r="L109" s="4">
        <v>21000</v>
      </c>
      <c r="M109" s="4">
        <f t="shared" si="4"/>
        <v>210000</v>
      </c>
      <c r="N109" s="21" t="str">
        <f>VLOOKUP(I109,'MÃ '!$A$2:$E$1048576,4,0)</f>
        <v>NL300119</v>
      </c>
      <c r="O109" s="21" t="str">
        <f>VLOOKUP(I109,'MÃ '!$A$2:$E$1048576,5,0)</f>
        <v>Quất ( Tắc trái )</v>
      </c>
      <c r="P109" s="21" t="str">
        <f t="shared" si="5"/>
        <v>TSG08</v>
      </c>
      <c r="Q109" s="21" t="str">
        <f>DAY(Table0145[[#This Row],[NGÀY]])&amp;Table0145[[#This Row],[TSG08]]&amp;Table0145[[#This Row],[MÃ FAST]]</f>
        <v>5TSG08NL300119</v>
      </c>
      <c r="R109" s="21" t="str">
        <f>COUNTIF($Q$7:Q109,Q109)&amp;Q109</f>
        <v>15TSG08NL300119</v>
      </c>
      <c r="S109" s="44">
        <f>IFERROR(VLOOKUP(R109,Table1[[ct2]:[Số lượng]],13,0),0)</f>
        <v>10</v>
      </c>
      <c r="T109" s="45">
        <f>IFERROR(VLOOKUP(R109,Table1[[ct2]:[Giá]],14,0),Table0145[[#This Row],[ĐƠN GIÁ]])</f>
        <v>21000</v>
      </c>
      <c r="U109" s="45">
        <f t="shared" si="6"/>
        <v>210000</v>
      </c>
      <c r="V109" s="32">
        <f t="shared" si="7"/>
        <v>0</v>
      </c>
      <c r="W109" s="45">
        <f>Table0145[[#This Row],[THÀNH TIỀN FAST]]-Table0145[[#This Row],[THÀNH TIỀN]]</f>
        <v>0</v>
      </c>
      <c r="X109" s="46" t="b">
        <f>Table0145[[#This Row],[ĐG FAST]]=Table0145[[#This Row],[ĐƠN GIÁ]]</f>
        <v>1</v>
      </c>
      <c r="Y109" s="47" t="b">
        <f>Table0145[[#This Row],[THÀNH TIỀN FAST]]=Table0145[[#This Row],[THÀNH TIỀN]]</f>
        <v>1</v>
      </c>
      <c r="Z109" s="48"/>
    </row>
    <row r="110" spans="1:26" x14ac:dyDescent="0.2">
      <c r="A110" s="49"/>
      <c r="B110" s="2" t="s">
        <v>358</v>
      </c>
      <c r="C110" s="49"/>
      <c r="D110" s="2" t="s">
        <v>519</v>
      </c>
      <c r="E110" s="49"/>
      <c r="F110" s="49"/>
      <c r="G110" s="49"/>
      <c r="H110" s="49"/>
      <c r="I110" s="2" t="s">
        <v>42</v>
      </c>
      <c r="J110" s="2" t="s">
        <v>17</v>
      </c>
      <c r="K110" s="3">
        <v>5.5</v>
      </c>
      <c r="L110" s="4">
        <v>38000</v>
      </c>
      <c r="M110" s="4">
        <f t="shared" si="4"/>
        <v>209000</v>
      </c>
      <c r="N110" s="21" t="str">
        <f>VLOOKUP(I110,'MÃ '!$A$2:$E$1048576,4,0)</f>
        <v>NL300018</v>
      </c>
      <c r="O110" s="21" t="str">
        <f>VLOOKUP(I110,'MÃ '!$A$2:$E$1048576,5,0)</f>
        <v>Cải cúc</v>
      </c>
      <c r="P110" s="21" t="str">
        <f t="shared" si="5"/>
        <v>TSG08</v>
      </c>
      <c r="Q110" s="21" t="str">
        <f>DAY(Table0145[[#This Row],[NGÀY]])&amp;Table0145[[#This Row],[TSG08]]&amp;Table0145[[#This Row],[MÃ FAST]]</f>
        <v>5TSG08NL300018</v>
      </c>
      <c r="R110" s="21" t="str">
        <f>COUNTIF($Q$7:Q110,Q110)&amp;Q110</f>
        <v>15TSG08NL300018</v>
      </c>
      <c r="S110" s="44">
        <f>IFERROR(VLOOKUP(R110,Table1[[ct2]:[Số lượng]],13,0),0)</f>
        <v>5.5</v>
      </c>
      <c r="T110" s="45">
        <f>IFERROR(VLOOKUP(R110,Table1[[ct2]:[Giá]],14,0),Table0145[[#This Row],[ĐƠN GIÁ]])</f>
        <v>38000</v>
      </c>
      <c r="U110" s="45">
        <f t="shared" si="6"/>
        <v>209000</v>
      </c>
      <c r="V110" s="32">
        <f t="shared" si="7"/>
        <v>0</v>
      </c>
      <c r="W110" s="45">
        <f>Table0145[[#This Row],[THÀNH TIỀN FAST]]-Table0145[[#This Row],[THÀNH TIỀN]]</f>
        <v>0</v>
      </c>
      <c r="X110" s="46" t="b">
        <f>Table0145[[#This Row],[ĐG FAST]]=Table0145[[#This Row],[ĐƠN GIÁ]]</f>
        <v>1</v>
      </c>
      <c r="Y110" s="47" t="b">
        <f>Table0145[[#This Row],[THÀNH TIỀN FAST]]=Table0145[[#This Row],[THÀNH TIỀN]]</f>
        <v>1</v>
      </c>
      <c r="Z110" s="48"/>
    </row>
    <row r="111" spans="1:26" x14ac:dyDescent="0.2">
      <c r="A111" s="49"/>
      <c r="B111" s="2" t="s">
        <v>358</v>
      </c>
      <c r="C111" s="49"/>
      <c r="D111" s="2" t="s">
        <v>519</v>
      </c>
      <c r="E111" s="49"/>
      <c r="F111" s="49"/>
      <c r="G111" s="49"/>
      <c r="H111" s="49"/>
      <c r="I111" s="2" t="s">
        <v>43</v>
      </c>
      <c r="J111" s="2" t="s">
        <v>17</v>
      </c>
      <c r="K111" s="3">
        <v>2</v>
      </c>
      <c r="L111" s="4">
        <v>50000</v>
      </c>
      <c r="M111" s="4">
        <f t="shared" si="4"/>
        <v>100000</v>
      </c>
      <c r="N111" s="21" t="str">
        <f>VLOOKUP(I111,'MÃ '!$A$2:$E$1048576,4,0)</f>
        <v>NL300142</v>
      </c>
      <c r="O111" s="21" t="str">
        <f>VLOOKUP(I111,'MÃ '!$A$2:$E$1048576,5,0)</f>
        <v>Tỏi bóc</v>
      </c>
      <c r="P111" s="21" t="str">
        <f t="shared" si="5"/>
        <v>TSG08</v>
      </c>
      <c r="Q111" s="21" t="str">
        <f>DAY(Table0145[[#This Row],[NGÀY]])&amp;Table0145[[#This Row],[TSG08]]&amp;Table0145[[#This Row],[MÃ FAST]]</f>
        <v>5TSG08NL300142</v>
      </c>
      <c r="R111" s="21" t="str">
        <f>COUNTIF($Q$7:Q111,Q111)&amp;Q111</f>
        <v>15TSG08NL300142</v>
      </c>
      <c r="S111" s="44">
        <f>IFERROR(VLOOKUP(R111,Table1[[ct2]:[Số lượng]],13,0),0)</f>
        <v>2</v>
      </c>
      <c r="T111" s="45">
        <f>IFERROR(VLOOKUP(R111,Table1[[ct2]:[Giá]],14,0),Table0145[[#This Row],[ĐƠN GIÁ]])</f>
        <v>50000</v>
      </c>
      <c r="U111" s="45">
        <f t="shared" si="6"/>
        <v>100000</v>
      </c>
      <c r="V111" s="32">
        <f t="shared" si="7"/>
        <v>0</v>
      </c>
      <c r="W111" s="45">
        <f>Table0145[[#This Row],[THÀNH TIỀN FAST]]-Table0145[[#This Row],[THÀNH TIỀN]]</f>
        <v>0</v>
      </c>
      <c r="X111" s="46" t="b">
        <f>Table0145[[#This Row],[ĐG FAST]]=Table0145[[#This Row],[ĐƠN GIÁ]]</f>
        <v>1</v>
      </c>
      <c r="Y111" s="47" t="b">
        <f>Table0145[[#This Row],[THÀNH TIỀN FAST]]=Table0145[[#This Row],[THÀNH TIỀN]]</f>
        <v>1</v>
      </c>
      <c r="Z111" s="48"/>
    </row>
    <row r="112" spans="1:26" x14ac:dyDescent="0.2">
      <c r="A112" s="49"/>
      <c r="B112" s="2" t="s">
        <v>358</v>
      </c>
      <c r="C112" s="49"/>
      <c r="D112" s="2" t="s">
        <v>519</v>
      </c>
      <c r="E112" s="49"/>
      <c r="F112" s="49"/>
      <c r="G112" s="49"/>
      <c r="H112" s="49"/>
      <c r="I112" s="2" t="s">
        <v>44</v>
      </c>
      <c r="J112" s="2" t="s">
        <v>17</v>
      </c>
      <c r="K112" s="3">
        <v>5.5</v>
      </c>
      <c r="L112" s="4">
        <v>62000</v>
      </c>
      <c r="M112" s="4">
        <f t="shared" si="4"/>
        <v>341000</v>
      </c>
      <c r="N112" s="21" t="str">
        <f>VLOOKUP(I112,'MÃ '!$A$2:$E$1048576,4,0)</f>
        <v>NL300147</v>
      </c>
      <c r="O112" s="21" t="str">
        <f>VLOOKUP(I112,'MÃ '!$A$2:$E$1048576,5,0)</f>
        <v>Xà lách Roman</v>
      </c>
      <c r="P112" s="21" t="str">
        <f t="shared" si="5"/>
        <v>TSG08</v>
      </c>
      <c r="Q112" s="21" t="str">
        <f>DAY(Table0145[[#This Row],[NGÀY]])&amp;Table0145[[#This Row],[TSG08]]&amp;Table0145[[#This Row],[MÃ FAST]]</f>
        <v>5TSG08NL300147</v>
      </c>
      <c r="R112" s="21" t="str">
        <f>COUNTIF($Q$7:Q112,Q112)&amp;Q112</f>
        <v>15TSG08NL300147</v>
      </c>
      <c r="S112" s="44">
        <f>IFERROR(VLOOKUP(R112,Table1[[ct2]:[Số lượng]],13,0),0)</f>
        <v>5.5</v>
      </c>
      <c r="T112" s="45">
        <f>IFERROR(VLOOKUP(R112,Table1[[ct2]:[Giá]],14,0),Table0145[[#This Row],[ĐƠN GIÁ]])</f>
        <v>62000</v>
      </c>
      <c r="U112" s="45">
        <f t="shared" si="6"/>
        <v>341000</v>
      </c>
      <c r="V112" s="32">
        <f t="shared" si="7"/>
        <v>0</v>
      </c>
      <c r="W112" s="45">
        <f>Table0145[[#This Row],[THÀNH TIỀN FAST]]-Table0145[[#This Row],[THÀNH TIỀN]]</f>
        <v>0</v>
      </c>
      <c r="X112" s="46" t="b">
        <f>Table0145[[#This Row],[ĐG FAST]]=Table0145[[#This Row],[ĐƠN GIÁ]]</f>
        <v>1</v>
      </c>
      <c r="Y112" s="47" t="b">
        <f>Table0145[[#This Row],[THÀNH TIỀN FAST]]=Table0145[[#This Row],[THÀNH TIỀN]]</f>
        <v>1</v>
      </c>
      <c r="Z112" s="48"/>
    </row>
    <row r="113" spans="1:26" x14ac:dyDescent="0.2">
      <c r="A113" s="49"/>
      <c r="B113" s="2" t="s">
        <v>358</v>
      </c>
      <c r="C113" s="49"/>
      <c r="D113" s="2" t="s">
        <v>519</v>
      </c>
      <c r="E113" s="49"/>
      <c r="F113" s="49"/>
      <c r="G113" s="49"/>
      <c r="H113" s="49"/>
      <c r="I113" s="2" t="s">
        <v>21</v>
      </c>
      <c r="J113" s="2" t="s">
        <v>17</v>
      </c>
      <c r="K113" s="3">
        <v>0.6</v>
      </c>
      <c r="L113" s="4">
        <v>75000</v>
      </c>
      <c r="M113" s="4">
        <f t="shared" si="4"/>
        <v>45000</v>
      </c>
      <c r="N113" s="21" t="str">
        <f>VLOOKUP(I113,'MÃ '!$A$2:$E$1048576,4,0)</f>
        <v>NL600067</v>
      </c>
      <c r="O113" s="21" t="str">
        <f>VLOOKUP(I113,'MÃ '!$A$2:$E$1048576,5,0)</f>
        <v>Cam vàng</v>
      </c>
      <c r="P113" s="21" t="str">
        <f t="shared" si="5"/>
        <v>TSG08</v>
      </c>
      <c r="Q113" s="21" t="str">
        <f>DAY(Table0145[[#This Row],[NGÀY]])&amp;Table0145[[#This Row],[TSG08]]&amp;Table0145[[#This Row],[MÃ FAST]]</f>
        <v>5TSG08NL600067</v>
      </c>
      <c r="R113" s="21" t="str">
        <f>COUNTIF($Q$7:Q113,Q113)&amp;Q113</f>
        <v>15TSG08NL600067</v>
      </c>
      <c r="S113" s="44">
        <f>IFERROR(VLOOKUP(R113,Table1[[ct2]:[Số lượng]],13,0),0)</f>
        <v>0.5</v>
      </c>
      <c r="T113" s="45">
        <f>IFERROR(VLOOKUP(R113,Table1[[ct2]:[Giá]],14,0),Table0145[[#This Row],[ĐƠN GIÁ]])</f>
        <v>75000</v>
      </c>
      <c r="U113" s="45">
        <f t="shared" si="6"/>
        <v>37500</v>
      </c>
      <c r="V113" s="32">
        <f t="shared" si="7"/>
        <v>-9.9999999999999978E-2</v>
      </c>
      <c r="W113" s="45">
        <f>Table0145[[#This Row],[THÀNH TIỀN FAST]]-Table0145[[#This Row],[THÀNH TIỀN]]</f>
        <v>-7500</v>
      </c>
      <c r="X113" s="46" t="b">
        <f>Table0145[[#This Row],[ĐG FAST]]=Table0145[[#This Row],[ĐƠN GIÁ]]</f>
        <v>1</v>
      </c>
      <c r="Y113" s="47" t="b">
        <f>Table0145[[#This Row],[THÀNH TIỀN FAST]]=Table0145[[#This Row],[THÀNH TIỀN]]</f>
        <v>0</v>
      </c>
      <c r="Z113" s="48"/>
    </row>
    <row r="114" spans="1:26" x14ac:dyDescent="0.2">
      <c r="A114" s="49"/>
      <c r="B114" s="2" t="s">
        <v>359</v>
      </c>
      <c r="C114" s="49"/>
      <c r="D114" s="2" t="s">
        <v>519</v>
      </c>
      <c r="E114" s="49"/>
      <c r="F114" s="49"/>
      <c r="G114" s="49"/>
      <c r="H114" s="49"/>
      <c r="I114" s="2" t="s">
        <v>18</v>
      </c>
      <c r="J114" s="2" t="s">
        <v>17</v>
      </c>
      <c r="K114" s="3">
        <v>2</v>
      </c>
      <c r="L114" s="4">
        <v>45000</v>
      </c>
      <c r="M114" s="4">
        <f t="shared" si="4"/>
        <v>90000</v>
      </c>
      <c r="N114" s="21" t="str">
        <f>VLOOKUP(I114,'MÃ '!$A$2:$E$1048576,4,0)</f>
        <v>NL300203</v>
      </c>
      <c r="O114" s="21" t="str">
        <f>VLOOKUP(I114,'MÃ '!$A$2:$E$1048576,5,0)</f>
        <v>Cải bó xôi</v>
      </c>
      <c r="P114" s="21" t="str">
        <f t="shared" si="5"/>
        <v>TSG08</v>
      </c>
      <c r="Q114" s="21" t="str">
        <f>DAY(Table0145[[#This Row],[NGÀY]])&amp;Table0145[[#This Row],[TSG08]]&amp;Table0145[[#This Row],[MÃ FAST]]</f>
        <v>6TSG08NL300203</v>
      </c>
      <c r="R114" s="21" t="str">
        <f>COUNTIF($Q$7:Q114,Q114)&amp;Q114</f>
        <v>16TSG08NL300203</v>
      </c>
      <c r="S114" s="44">
        <f>IFERROR(VLOOKUP(R114,Table1[[ct2]:[Số lượng]],13,0),0)</f>
        <v>2</v>
      </c>
      <c r="T114" s="45">
        <f>IFERROR(VLOOKUP(R114,Table1[[ct2]:[Giá]],14,0),Table0145[[#This Row],[ĐƠN GIÁ]])</f>
        <v>45000</v>
      </c>
      <c r="U114" s="45">
        <f t="shared" si="6"/>
        <v>90000</v>
      </c>
      <c r="V114" s="32">
        <f t="shared" si="7"/>
        <v>0</v>
      </c>
      <c r="W114" s="45">
        <f>Table0145[[#This Row],[THÀNH TIỀN FAST]]-Table0145[[#This Row],[THÀNH TIỀN]]</f>
        <v>0</v>
      </c>
      <c r="X114" s="46" t="b">
        <f>Table0145[[#This Row],[ĐG FAST]]=Table0145[[#This Row],[ĐƠN GIÁ]]</f>
        <v>1</v>
      </c>
      <c r="Y114" s="47" t="b">
        <f>Table0145[[#This Row],[THÀNH TIỀN FAST]]=Table0145[[#This Row],[THÀNH TIỀN]]</f>
        <v>1</v>
      </c>
      <c r="Z114" s="48"/>
    </row>
    <row r="115" spans="1:26" x14ac:dyDescent="0.2">
      <c r="A115" s="49"/>
      <c r="B115" s="2" t="s">
        <v>359</v>
      </c>
      <c r="C115" s="49"/>
      <c r="D115" s="2" t="s">
        <v>519</v>
      </c>
      <c r="E115" s="49"/>
      <c r="F115" s="49"/>
      <c r="G115" s="49"/>
      <c r="H115" s="49"/>
      <c r="I115" s="2" t="s">
        <v>19</v>
      </c>
      <c r="J115" s="2" t="s">
        <v>17</v>
      </c>
      <c r="K115" s="3">
        <v>1</v>
      </c>
      <c r="L115" s="4">
        <v>50000</v>
      </c>
      <c r="M115" s="4">
        <f t="shared" si="4"/>
        <v>50000</v>
      </c>
      <c r="N115" s="21" t="str">
        <f>VLOOKUP(I115,'MÃ '!$A$2:$E$1048576,4,0)</f>
        <v>NL300013</v>
      </c>
      <c r="O115" s="21" t="str">
        <f>VLOOKUP(I115,'MÃ '!$A$2:$E$1048576,5,0)</f>
        <v>Cà chua</v>
      </c>
      <c r="P115" s="21" t="str">
        <f t="shared" si="5"/>
        <v>TSG08</v>
      </c>
      <c r="Q115" s="21" t="str">
        <f>DAY(Table0145[[#This Row],[NGÀY]])&amp;Table0145[[#This Row],[TSG08]]&amp;Table0145[[#This Row],[MÃ FAST]]</f>
        <v>6TSG08NL300013</v>
      </c>
      <c r="R115" s="21" t="str">
        <f>COUNTIF($Q$7:Q115,Q115)&amp;Q115</f>
        <v>16TSG08NL300013</v>
      </c>
      <c r="S115" s="44">
        <f>IFERROR(VLOOKUP(R115,Table1[[ct2]:[Số lượng]],13,0),0)</f>
        <v>1</v>
      </c>
      <c r="T115" s="45">
        <f>IFERROR(VLOOKUP(R115,Table1[[ct2]:[Giá]],14,0),Table0145[[#This Row],[ĐƠN GIÁ]])</f>
        <v>50000</v>
      </c>
      <c r="U115" s="45">
        <f t="shared" si="6"/>
        <v>50000</v>
      </c>
      <c r="V115" s="32">
        <f t="shared" si="7"/>
        <v>0</v>
      </c>
      <c r="W115" s="45">
        <f>Table0145[[#This Row],[THÀNH TIỀN FAST]]-Table0145[[#This Row],[THÀNH TIỀN]]</f>
        <v>0</v>
      </c>
      <c r="X115" s="46" t="b">
        <f>Table0145[[#This Row],[ĐG FAST]]=Table0145[[#This Row],[ĐƠN GIÁ]]</f>
        <v>1</v>
      </c>
      <c r="Y115" s="47" t="b">
        <f>Table0145[[#This Row],[THÀNH TIỀN FAST]]=Table0145[[#This Row],[THÀNH TIỀN]]</f>
        <v>1</v>
      </c>
      <c r="Z115" s="48"/>
    </row>
    <row r="116" spans="1:26" x14ac:dyDescent="0.2">
      <c r="A116" s="49"/>
      <c r="B116" s="2" t="s">
        <v>359</v>
      </c>
      <c r="C116" s="49"/>
      <c r="D116" s="2" t="s">
        <v>519</v>
      </c>
      <c r="E116" s="49"/>
      <c r="F116" s="49"/>
      <c r="G116" s="49"/>
      <c r="H116" s="49"/>
      <c r="I116" s="2" t="s">
        <v>20</v>
      </c>
      <c r="J116" s="2" t="s">
        <v>17</v>
      </c>
      <c r="K116" s="3">
        <v>10</v>
      </c>
      <c r="L116" s="4">
        <v>18000</v>
      </c>
      <c r="M116" s="4">
        <f t="shared" si="4"/>
        <v>180000</v>
      </c>
      <c r="N116" s="21" t="str">
        <f>VLOOKUP(I116,'MÃ '!$A$2:$E$1048576,4,0)</f>
        <v>NL300022</v>
      </c>
      <c r="O116" s="21" t="str">
        <f>VLOOKUP(I116,'MÃ '!$A$2:$E$1048576,5,0)</f>
        <v>Cải thảo</v>
      </c>
      <c r="P116" s="21" t="str">
        <f t="shared" si="5"/>
        <v>TSG08</v>
      </c>
      <c r="Q116" s="21" t="str">
        <f>DAY(Table0145[[#This Row],[NGÀY]])&amp;Table0145[[#This Row],[TSG08]]&amp;Table0145[[#This Row],[MÃ FAST]]</f>
        <v>6TSG08NL300022</v>
      </c>
      <c r="R116" s="21" t="str">
        <f>COUNTIF($Q$7:Q116,Q116)&amp;Q116</f>
        <v>16TSG08NL300022</v>
      </c>
      <c r="S116" s="44">
        <f>IFERROR(VLOOKUP(R116,Table1[[ct2]:[Số lượng]],13,0),0)</f>
        <v>10</v>
      </c>
      <c r="T116" s="45">
        <f>IFERROR(VLOOKUP(R116,Table1[[ct2]:[Giá]],14,0),Table0145[[#This Row],[ĐƠN GIÁ]])</f>
        <v>18000</v>
      </c>
      <c r="U116" s="45">
        <f t="shared" si="6"/>
        <v>180000</v>
      </c>
      <c r="V116" s="32">
        <f t="shared" si="7"/>
        <v>0</v>
      </c>
      <c r="W116" s="45">
        <f>Table0145[[#This Row],[THÀNH TIỀN FAST]]-Table0145[[#This Row],[THÀNH TIỀN]]</f>
        <v>0</v>
      </c>
      <c r="X116" s="46" t="b">
        <f>Table0145[[#This Row],[ĐG FAST]]=Table0145[[#This Row],[ĐƠN GIÁ]]</f>
        <v>1</v>
      </c>
      <c r="Y116" s="47" t="b">
        <f>Table0145[[#This Row],[THÀNH TIỀN FAST]]=Table0145[[#This Row],[THÀNH TIỀN]]</f>
        <v>1</v>
      </c>
      <c r="Z116" s="48"/>
    </row>
    <row r="117" spans="1:26" x14ac:dyDescent="0.2">
      <c r="A117" s="49"/>
      <c r="B117" s="2" t="s">
        <v>359</v>
      </c>
      <c r="C117" s="49"/>
      <c r="D117" s="2" t="s">
        <v>519</v>
      </c>
      <c r="E117" s="49"/>
      <c r="F117" s="49"/>
      <c r="G117" s="49"/>
      <c r="H117" s="49"/>
      <c r="I117" s="2" t="s">
        <v>45</v>
      </c>
      <c r="J117" s="2" t="s">
        <v>17</v>
      </c>
      <c r="K117" s="3">
        <v>2.2999999999999998</v>
      </c>
      <c r="L117" s="4">
        <v>13000</v>
      </c>
      <c r="M117" s="4">
        <f t="shared" si="4"/>
        <v>29899.999999999996</v>
      </c>
      <c r="N117" s="21" t="str">
        <f>VLOOKUP(I117,'MÃ '!$A$2:$E$1048576,4,0)</f>
        <v>NL300033</v>
      </c>
      <c r="O117" s="21" t="str">
        <f>VLOOKUP(I117,'MÃ '!$A$2:$E$1048576,5,0)</f>
        <v>Củ cải trắng</v>
      </c>
      <c r="P117" s="21" t="str">
        <f t="shared" si="5"/>
        <v>TSG08</v>
      </c>
      <c r="Q117" s="21" t="str">
        <f>DAY(Table0145[[#This Row],[NGÀY]])&amp;Table0145[[#This Row],[TSG08]]&amp;Table0145[[#This Row],[MÃ FAST]]</f>
        <v>6TSG08NL300033</v>
      </c>
      <c r="R117" s="21" t="str">
        <f>COUNTIF($Q$7:Q117,Q117)&amp;Q117</f>
        <v>16TSG08NL300033</v>
      </c>
      <c r="S117" s="44">
        <f>IFERROR(VLOOKUP(R117,Table1[[ct2]:[Số lượng]],13,0),0)</f>
        <v>2.2999999999999998</v>
      </c>
      <c r="T117" s="45">
        <f>IFERROR(VLOOKUP(R117,Table1[[ct2]:[Giá]],14,0),Table0145[[#This Row],[ĐƠN GIÁ]])</f>
        <v>13000</v>
      </c>
      <c r="U117" s="45">
        <f t="shared" si="6"/>
        <v>29899.999999999996</v>
      </c>
      <c r="V117" s="32">
        <f t="shared" si="7"/>
        <v>0</v>
      </c>
      <c r="W117" s="45">
        <f>Table0145[[#This Row],[THÀNH TIỀN FAST]]-Table0145[[#This Row],[THÀNH TIỀN]]</f>
        <v>0</v>
      </c>
      <c r="X117" s="46" t="b">
        <f>Table0145[[#This Row],[ĐG FAST]]=Table0145[[#This Row],[ĐƠN GIÁ]]</f>
        <v>1</v>
      </c>
      <c r="Y117" s="47" t="b">
        <f>Table0145[[#This Row],[THÀNH TIỀN FAST]]=Table0145[[#This Row],[THÀNH TIỀN]]</f>
        <v>1</v>
      </c>
      <c r="Z117" s="48"/>
    </row>
    <row r="118" spans="1:26" x14ac:dyDescent="0.2">
      <c r="A118" s="49"/>
      <c r="B118" s="2" t="s">
        <v>359</v>
      </c>
      <c r="C118" s="49"/>
      <c r="D118" s="2" t="s">
        <v>519</v>
      </c>
      <c r="E118" s="49"/>
      <c r="F118" s="49"/>
      <c r="G118" s="49"/>
      <c r="H118" s="49"/>
      <c r="I118" s="2" t="s">
        <v>24</v>
      </c>
      <c r="J118" s="2" t="s">
        <v>17</v>
      </c>
      <c r="K118" s="3">
        <v>2</v>
      </c>
      <c r="L118" s="4">
        <v>47000</v>
      </c>
      <c r="M118" s="4">
        <f t="shared" si="4"/>
        <v>94000</v>
      </c>
      <c r="N118" s="21" t="str">
        <f>VLOOKUP(I118,'MÃ '!$A$2:$E$1048576,4,0)</f>
        <v>NL300036</v>
      </c>
      <c r="O118" s="21" t="str">
        <f>VLOOKUP(I118,'MÃ '!$A$2:$E$1048576,5,0)</f>
        <v>Củ sen</v>
      </c>
      <c r="P118" s="21" t="str">
        <f t="shared" si="5"/>
        <v>TSG08</v>
      </c>
      <c r="Q118" s="21" t="str">
        <f>DAY(Table0145[[#This Row],[NGÀY]])&amp;Table0145[[#This Row],[TSG08]]&amp;Table0145[[#This Row],[MÃ FAST]]</f>
        <v>6TSG08NL300036</v>
      </c>
      <c r="R118" s="21" t="str">
        <f>COUNTIF($Q$7:Q118,Q118)&amp;Q118</f>
        <v>16TSG08NL300036</v>
      </c>
      <c r="S118" s="44">
        <f>IFERROR(VLOOKUP(R118,Table1[[ct2]:[Số lượng]],13,0),0)</f>
        <v>2</v>
      </c>
      <c r="T118" s="45">
        <f>IFERROR(VLOOKUP(R118,Table1[[ct2]:[Giá]],14,0),Table0145[[#This Row],[ĐƠN GIÁ]])</f>
        <v>47000</v>
      </c>
      <c r="U118" s="45">
        <f t="shared" si="6"/>
        <v>94000</v>
      </c>
      <c r="V118" s="32">
        <f t="shared" si="7"/>
        <v>0</v>
      </c>
      <c r="W118" s="45">
        <f>Table0145[[#This Row],[THÀNH TIỀN FAST]]-Table0145[[#This Row],[THÀNH TIỀN]]</f>
        <v>0</v>
      </c>
      <c r="X118" s="46" t="b">
        <f>Table0145[[#This Row],[ĐG FAST]]=Table0145[[#This Row],[ĐƠN GIÁ]]</f>
        <v>1</v>
      </c>
      <c r="Y118" s="47" t="b">
        <f>Table0145[[#This Row],[THÀNH TIỀN FAST]]=Table0145[[#This Row],[THÀNH TIỀN]]</f>
        <v>1</v>
      </c>
      <c r="Z118" s="48"/>
    </row>
    <row r="119" spans="1:26" x14ac:dyDescent="0.2">
      <c r="A119" s="49"/>
      <c r="B119" s="2" t="s">
        <v>359</v>
      </c>
      <c r="C119" s="49"/>
      <c r="D119" s="2" t="s">
        <v>519</v>
      </c>
      <c r="E119" s="49"/>
      <c r="F119" s="49"/>
      <c r="G119" s="49"/>
      <c r="H119" s="49"/>
      <c r="I119" s="2" t="s">
        <v>25</v>
      </c>
      <c r="J119" s="2" t="s">
        <v>17</v>
      </c>
      <c r="K119" s="3">
        <v>15</v>
      </c>
      <c r="L119" s="4">
        <v>18000</v>
      </c>
      <c r="M119" s="4">
        <f t="shared" si="4"/>
        <v>270000</v>
      </c>
      <c r="N119" s="21" t="str">
        <f>VLOOKUP(I119,'MÃ '!$A$2:$E$1048576,4,0)</f>
        <v>NL600004</v>
      </c>
      <c r="O119" s="21" t="str">
        <f>VLOOKUP(I119,'MÃ '!$A$2:$E$1048576,5,0)</f>
        <v>Dưa hấu</v>
      </c>
      <c r="P119" s="21" t="str">
        <f t="shared" si="5"/>
        <v>TSG08</v>
      </c>
      <c r="Q119" s="21" t="str">
        <f>DAY(Table0145[[#This Row],[NGÀY]])&amp;Table0145[[#This Row],[TSG08]]&amp;Table0145[[#This Row],[MÃ FAST]]</f>
        <v>6TSG08NL600004</v>
      </c>
      <c r="R119" s="21" t="str">
        <f>COUNTIF($Q$7:Q119,Q119)&amp;Q119</f>
        <v>16TSG08NL600004</v>
      </c>
      <c r="S119" s="44">
        <f>IFERROR(VLOOKUP(R119,Table1[[ct2]:[Số lượng]],13,0),0)</f>
        <v>15</v>
      </c>
      <c r="T119" s="45">
        <f>IFERROR(VLOOKUP(R119,Table1[[ct2]:[Giá]],14,0),Table0145[[#This Row],[ĐƠN GIÁ]])</f>
        <v>18000</v>
      </c>
      <c r="U119" s="45">
        <f t="shared" si="6"/>
        <v>270000</v>
      </c>
      <c r="V119" s="32">
        <f t="shared" si="7"/>
        <v>0</v>
      </c>
      <c r="W119" s="45">
        <f>Table0145[[#This Row],[THÀNH TIỀN FAST]]-Table0145[[#This Row],[THÀNH TIỀN]]</f>
        <v>0</v>
      </c>
      <c r="X119" s="46" t="b">
        <f>Table0145[[#This Row],[ĐG FAST]]=Table0145[[#This Row],[ĐƠN GIÁ]]</f>
        <v>1</v>
      </c>
      <c r="Y119" s="47" t="b">
        <f>Table0145[[#This Row],[THÀNH TIỀN FAST]]=Table0145[[#This Row],[THÀNH TIỀN]]</f>
        <v>1</v>
      </c>
      <c r="Z119" s="48"/>
    </row>
    <row r="120" spans="1:26" x14ac:dyDescent="0.2">
      <c r="A120" s="49"/>
      <c r="B120" s="2" t="s">
        <v>359</v>
      </c>
      <c r="C120" s="49"/>
      <c r="D120" s="2" t="s">
        <v>519</v>
      </c>
      <c r="E120" s="49"/>
      <c r="F120" s="49"/>
      <c r="G120" s="49"/>
      <c r="H120" s="49"/>
      <c r="I120" s="2" t="s">
        <v>27</v>
      </c>
      <c r="J120" s="2" t="s">
        <v>17</v>
      </c>
      <c r="K120" s="3">
        <v>1.8</v>
      </c>
      <c r="L120" s="4">
        <v>55000</v>
      </c>
      <c r="M120" s="4">
        <f t="shared" si="4"/>
        <v>99000</v>
      </c>
      <c r="N120" s="21" t="str">
        <f>VLOOKUP(I120,'MÃ '!$A$2:$E$1048576,4,0)</f>
        <v>NL300058</v>
      </c>
      <c r="O120" s="21" t="str">
        <f>VLOOKUP(I120,'MÃ '!$A$2:$E$1048576,5,0)</f>
        <v>Hành lá</v>
      </c>
      <c r="P120" s="21" t="str">
        <f t="shared" si="5"/>
        <v>TSG08</v>
      </c>
      <c r="Q120" s="21" t="str">
        <f>DAY(Table0145[[#This Row],[NGÀY]])&amp;Table0145[[#This Row],[TSG08]]&amp;Table0145[[#This Row],[MÃ FAST]]</f>
        <v>6TSG08NL300058</v>
      </c>
      <c r="R120" s="21" t="str">
        <f>COUNTIF($Q$7:Q120,Q120)&amp;Q120</f>
        <v>16TSG08NL300058</v>
      </c>
      <c r="S120" s="44">
        <f>IFERROR(VLOOKUP(R120,Table1[[ct2]:[Số lượng]],13,0),0)</f>
        <v>1.8</v>
      </c>
      <c r="T120" s="45">
        <f>IFERROR(VLOOKUP(R120,Table1[[ct2]:[Giá]],14,0),Table0145[[#This Row],[ĐƠN GIÁ]])</f>
        <v>55000</v>
      </c>
      <c r="U120" s="45">
        <f t="shared" si="6"/>
        <v>99000</v>
      </c>
      <c r="V120" s="32">
        <f t="shared" si="7"/>
        <v>0</v>
      </c>
      <c r="W120" s="45">
        <f>Table0145[[#This Row],[THÀNH TIỀN FAST]]-Table0145[[#This Row],[THÀNH TIỀN]]</f>
        <v>0</v>
      </c>
      <c r="X120" s="46" t="b">
        <f>Table0145[[#This Row],[ĐG FAST]]=Table0145[[#This Row],[ĐƠN GIÁ]]</f>
        <v>1</v>
      </c>
      <c r="Y120" s="47" t="b">
        <f>Table0145[[#This Row],[THÀNH TIỀN FAST]]=Table0145[[#This Row],[THÀNH TIỀN]]</f>
        <v>1</v>
      </c>
      <c r="Z120" s="48"/>
    </row>
    <row r="121" spans="1:26" x14ac:dyDescent="0.2">
      <c r="A121" s="49"/>
      <c r="B121" s="2" t="s">
        <v>359</v>
      </c>
      <c r="C121" s="49"/>
      <c r="D121" s="2" t="s">
        <v>519</v>
      </c>
      <c r="E121" s="49"/>
      <c r="F121" s="49"/>
      <c r="G121" s="49"/>
      <c r="H121" s="49"/>
      <c r="I121" s="2" t="s">
        <v>32</v>
      </c>
      <c r="J121" s="2" t="s">
        <v>17</v>
      </c>
      <c r="K121" s="3">
        <v>1.6</v>
      </c>
      <c r="L121" s="4">
        <v>18000</v>
      </c>
      <c r="M121" s="4">
        <f t="shared" si="4"/>
        <v>28800</v>
      </c>
      <c r="N121" s="21" t="str">
        <f>VLOOKUP(I121,'MÃ '!$A$2:$E$1048576,4,0)</f>
        <v>NL300074</v>
      </c>
      <c r="O121" s="21" t="str">
        <f>VLOOKUP(I121,'MÃ '!$A$2:$E$1048576,5,0)</f>
        <v>Lá chuối</v>
      </c>
      <c r="P121" s="21" t="str">
        <f t="shared" si="5"/>
        <v>TSG08</v>
      </c>
      <c r="Q121" s="21" t="str">
        <f>DAY(Table0145[[#This Row],[NGÀY]])&amp;Table0145[[#This Row],[TSG08]]&amp;Table0145[[#This Row],[MÃ FAST]]</f>
        <v>6TSG08NL300074</v>
      </c>
      <c r="R121" s="21" t="str">
        <f>COUNTIF($Q$7:Q121,Q121)&amp;Q121</f>
        <v>16TSG08NL300074</v>
      </c>
      <c r="S121" s="44">
        <f>IFERROR(VLOOKUP(R121,Table1[[ct2]:[Số lượng]],13,0),0)</f>
        <v>1.6</v>
      </c>
      <c r="T121" s="45">
        <f>IFERROR(VLOOKUP(R121,Table1[[ct2]:[Giá]],14,0),Table0145[[#This Row],[ĐƠN GIÁ]])</f>
        <v>18000</v>
      </c>
      <c r="U121" s="45">
        <f t="shared" si="6"/>
        <v>28800</v>
      </c>
      <c r="V121" s="32">
        <f t="shared" si="7"/>
        <v>0</v>
      </c>
      <c r="W121" s="45">
        <f>Table0145[[#This Row],[THÀNH TIỀN FAST]]-Table0145[[#This Row],[THÀNH TIỀN]]</f>
        <v>0</v>
      </c>
      <c r="X121" s="46" t="b">
        <f>Table0145[[#This Row],[ĐG FAST]]=Table0145[[#This Row],[ĐƠN GIÁ]]</f>
        <v>1</v>
      </c>
      <c r="Y121" s="47" t="b">
        <f>Table0145[[#This Row],[THÀNH TIỀN FAST]]=Table0145[[#This Row],[THÀNH TIỀN]]</f>
        <v>1</v>
      </c>
      <c r="Z121" s="48"/>
    </row>
    <row r="122" spans="1:26" x14ac:dyDescent="0.2">
      <c r="A122" s="49"/>
      <c r="B122" s="2" t="s">
        <v>359</v>
      </c>
      <c r="C122" s="49"/>
      <c r="D122" s="2" t="s">
        <v>519</v>
      </c>
      <c r="E122" s="49"/>
      <c r="F122" s="49"/>
      <c r="G122" s="49"/>
      <c r="H122" s="49"/>
      <c r="I122" s="2" t="s">
        <v>34</v>
      </c>
      <c r="J122" s="2" t="s">
        <v>17</v>
      </c>
      <c r="K122" s="3">
        <v>2</v>
      </c>
      <c r="L122" s="4">
        <v>145000</v>
      </c>
      <c r="M122" s="4">
        <f t="shared" si="4"/>
        <v>290000</v>
      </c>
      <c r="N122" s="21" t="str">
        <f>VLOOKUP(I122,'MÃ '!$A$2:$E$1048576,4,0)</f>
        <v>NL300090</v>
      </c>
      <c r="O122" s="21" t="str">
        <f>VLOOKUP(I122,'MÃ '!$A$2:$E$1048576,5,0)</f>
        <v>Nấm đông cô tươi</v>
      </c>
      <c r="P122" s="21" t="str">
        <f t="shared" si="5"/>
        <v>TSG08</v>
      </c>
      <c r="Q122" s="21" t="str">
        <f>DAY(Table0145[[#This Row],[NGÀY]])&amp;Table0145[[#This Row],[TSG08]]&amp;Table0145[[#This Row],[MÃ FAST]]</f>
        <v>6TSG08NL300090</v>
      </c>
      <c r="R122" s="21" t="str">
        <f>COUNTIF($Q$7:Q122,Q122)&amp;Q122</f>
        <v>16TSG08NL300090</v>
      </c>
      <c r="S122" s="44">
        <f>IFERROR(VLOOKUP(R122,Table1[[ct2]:[Số lượng]],13,0),0)</f>
        <v>2</v>
      </c>
      <c r="T122" s="45">
        <f>IFERROR(VLOOKUP(R122,Table1[[ct2]:[Giá]],14,0),Table0145[[#This Row],[ĐƠN GIÁ]])</f>
        <v>145000</v>
      </c>
      <c r="U122" s="45">
        <f t="shared" si="6"/>
        <v>290000</v>
      </c>
      <c r="V122" s="32">
        <f t="shared" si="7"/>
        <v>0</v>
      </c>
      <c r="W122" s="45">
        <f>Table0145[[#This Row],[THÀNH TIỀN FAST]]-Table0145[[#This Row],[THÀNH TIỀN]]</f>
        <v>0</v>
      </c>
      <c r="X122" s="46" t="b">
        <f>Table0145[[#This Row],[ĐG FAST]]=Table0145[[#This Row],[ĐƠN GIÁ]]</f>
        <v>1</v>
      </c>
      <c r="Y122" s="47" t="b">
        <f>Table0145[[#This Row],[THÀNH TIỀN FAST]]=Table0145[[#This Row],[THÀNH TIỀN]]</f>
        <v>1</v>
      </c>
      <c r="Z122" s="48"/>
    </row>
    <row r="123" spans="1:26" x14ac:dyDescent="0.2">
      <c r="A123" s="49"/>
      <c r="B123" s="2" t="s">
        <v>359</v>
      </c>
      <c r="C123" s="49"/>
      <c r="D123" s="2" t="s">
        <v>519</v>
      </c>
      <c r="E123" s="49"/>
      <c r="F123" s="49"/>
      <c r="G123" s="49"/>
      <c r="H123" s="49"/>
      <c r="I123" s="2" t="s">
        <v>35</v>
      </c>
      <c r="J123" s="2" t="s">
        <v>17</v>
      </c>
      <c r="K123" s="3">
        <v>4</v>
      </c>
      <c r="L123" s="4">
        <v>47000</v>
      </c>
      <c r="M123" s="4">
        <f t="shared" si="4"/>
        <v>188000</v>
      </c>
      <c r="N123" s="21" t="str">
        <f>VLOOKUP(I123,'MÃ '!$A$2:$E$1048576,4,0)</f>
        <v>NL300091</v>
      </c>
      <c r="O123" s="21" t="str">
        <f>VLOOKUP(I123,'MÃ '!$A$2:$E$1048576,5,0)</f>
        <v>Nấm đùi gà</v>
      </c>
      <c r="P123" s="21" t="str">
        <f t="shared" si="5"/>
        <v>TSG08</v>
      </c>
      <c r="Q123" s="21" t="str">
        <f>DAY(Table0145[[#This Row],[NGÀY]])&amp;Table0145[[#This Row],[TSG08]]&amp;Table0145[[#This Row],[MÃ FAST]]</f>
        <v>6TSG08NL300091</v>
      </c>
      <c r="R123" s="21" t="str">
        <f>COUNTIF($Q$7:Q123,Q123)&amp;Q123</f>
        <v>16TSG08NL300091</v>
      </c>
      <c r="S123" s="44">
        <f>IFERROR(VLOOKUP(R123,Table1[[ct2]:[Số lượng]],13,0),0)</f>
        <v>4</v>
      </c>
      <c r="T123" s="45">
        <f>IFERROR(VLOOKUP(R123,Table1[[ct2]:[Giá]],14,0),Table0145[[#This Row],[ĐƠN GIÁ]])</f>
        <v>47000</v>
      </c>
      <c r="U123" s="45">
        <f t="shared" si="6"/>
        <v>188000</v>
      </c>
      <c r="V123" s="32">
        <f t="shared" si="7"/>
        <v>0</v>
      </c>
      <c r="W123" s="45">
        <f>Table0145[[#This Row],[THÀNH TIỀN FAST]]-Table0145[[#This Row],[THÀNH TIỀN]]</f>
        <v>0</v>
      </c>
      <c r="X123" s="46" t="b">
        <f>Table0145[[#This Row],[ĐG FAST]]=Table0145[[#This Row],[ĐƠN GIÁ]]</f>
        <v>1</v>
      </c>
      <c r="Y123" s="47" t="b">
        <f>Table0145[[#This Row],[THÀNH TIỀN FAST]]=Table0145[[#This Row],[THÀNH TIỀN]]</f>
        <v>1</v>
      </c>
      <c r="Z123" s="48"/>
    </row>
    <row r="124" spans="1:26" x14ac:dyDescent="0.2">
      <c r="A124" s="49"/>
      <c r="B124" s="2" t="s">
        <v>359</v>
      </c>
      <c r="C124" s="49"/>
      <c r="D124" s="2" t="s">
        <v>519</v>
      </c>
      <c r="E124" s="49"/>
      <c r="F124" s="49"/>
      <c r="G124" s="49"/>
      <c r="H124" s="49"/>
      <c r="I124" s="2" t="s">
        <v>50</v>
      </c>
      <c r="J124" s="2" t="s">
        <v>17</v>
      </c>
      <c r="K124" s="3">
        <v>4</v>
      </c>
      <c r="L124" s="4">
        <v>45000</v>
      </c>
      <c r="M124" s="4">
        <f t="shared" si="4"/>
        <v>180000</v>
      </c>
      <c r="N124" s="21" t="str">
        <f>VLOOKUP(I124,'MÃ '!$A$2:$E$1048576,4,0)</f>
        <v>NL300096</v>
      </c>
      <c r="O124" s="21" t="str">
        <f>VLOOKUP(I124,'MÃ '!$A$2:$E$1048576,5,0)</f>
        <v>Nấm kim châm tươi</v>
      </c>
      <c r="P124" s="21" t="str">
        <f t="shared" si="5"/>
        <v>TSG08</v>
      </c>
      <c r="Q124" s="21" t="str">
        <f>DAY(Table0145[[#This Row],[NGÀY]])&amp;Table0145[[#This Row],[TSG08]]&amp;Table0145[[#This Row],[MÃ FAST]]</f>
        <v>6TSG08NL300096</v>
      </c>
      <c r="R124" s="21" t="str">
        <f>COUNTIF($Q$7:Q124,Q124)&amp;Q124</f>
        <v>16TSG08NL300096</v>
      </c>
      <c r="S124" s="44">
        <f>IFERROR(VLOOKUP(R124,Table1[[ct2]:[Số lượng]],13,0),0)</f>
        <v>4</v>
      </c>
      <c r="T124" s="45">
        <f>IFERROR(VLOOKUP(R124,Table1[[ct2]:[Giá]],14,0),Table0145[[#This Row],[ĐƠN GIÁ]])</f>
        <v>45000</v>
      </c>
      <c r="U124" s="45">
        <f t="shared" si="6"/>
        <v>180000</v>
      </c>
      <c r="V124" s="32">
        <f t="shared" si="7"/>
        <v>0</v>
      </c>
      <c r="W124" s="45">
        <f>Table0145[[#This Row],[THÀNH TIỀN FAST]]-Table0145[[#This Row],[THÀNH TIỀN]]</f>
        <v>0</v>
      </c>
      <c r="X124" s="46" t="b">
        <f>Table0145[[#This Row],[ĐG FAST]]=Table0145[[#This Row],[ĐƠN GIÁ]]</f>
        <v>1</v>
      </c>
      <c r="Y124" s="47" t="b">
        <f>Table0145[[#This Row],[THÀNH TIỀN FAST]]=Table0145[[#This Row],[THÀNH TIỀN]]</f>
        <v>1</v>
      </c>
      <c r="Z124" s="48"/>
    </row>
    <row r="125" spans="1:26" x14ac:dyDescent="0.2">
      <c r="A125" s="49"/>
      <c r="B125" s="2" t="s">
        <v>359</v>
      </c>
      <c r="C125" s="49"/>
      <c r="D125" s="2" t="s">
        <v>519</v>
      </c>
      <c r="E125" s="49"/>
      <c r="F125" s="49"/>
      <c r="G125" s="49"/>
      <c r="H125" s="49"/>
      <c r="I125" s="2" t="s">
        <v>38</v>
      </c>
      <c r="J125" s="2" t="s">
        <v>17</v>
      </c>
      <c r="K125" s="3">
        <v>4</v>
      </c>
      <c r="L125" s="4">
        <v>95000</v>
      </c>
      <c r="M125" s="4">
        <f t="shared" si="4"/>
        <v>380000</v>
      </c>
      <c r="N125" s="21" t="str">
        <f>VLOOKUP(I125,'MÃ '!$A$2:$E$1048576,4,0)</f>
        <v>NL300098</v>
      </c>
      <c r="O125" s="21" t="str">
        <f>VLOOKUP(I125,'MÃ '!$A$2:$E$1048576,5,0)</f>
        <v>Nấm Linh Chi trắng</v>
      </c>
      <c r="P125" s="21" t="str">
        <f t="shared" si="5"/>
        <v>TSG08</v>
      </c>
      <c r="Q125" s="21" t="str">
        <f>DAY(Table0145[[#This Row],[NGÀY]])&amp;Table0145[[#This Row],[TSG08]]&amp;Table0145[[#This Row],[MÃ FAST]]</f>
        <v>6TSG08NL300098</v>
      </c>
      <c r="R125" s="21" t="str">
        <f>COUNTIF($Q$7:Q125,Q125)&amp;Q125</f>
        <v>16TSG08NL300098</v>
      </c>
      <c r="S125" s="44">
        <f>IFERROR(VLOOKUP(R125,Table1[[ct2]:[Số lượng]],13,0),0)</f>
        <v>4</v>
      </c>
      <c r="T125" s="45">
        <f>IFERROR(VLOOKUP(R125,Table1[[ct2]:[Giá]],14,0),Table0145[[#This Row],[ĐƠN GIÁ]])</f>
        <v>95000</v>
      </c>
      <c r="U125" s="45">
        <f t="shared" si="6"/>
        <v>380000</v>
      </c>
      <c r="V125" s="32">
        <f t="shared" si="7"/>
        <v>0</v>
      </c>
      <c r="W125" s="45">
        <f>Table0145[[#This Row],[THÀNH TIỀN FAST]]-Table0145[[#This Row],[THÀNH TIỀN]]</f>
        <v>0</v>
      </c>
      <c r="X125" s="46" t="b">
        <f>Table0145[[#This Row],[ĐG FAST]]=Table0145[[#This Row],[ĐƠN GIÁ]]</f>
        <v>1</v>
      </c>
      <c r="Y125" s="47" t="b">
        <f>Table0145[[#This Row],[THÀNH TIỀN FAST]]=Table0145[[#This Row],[THÀNH TIỀN]]</f>
        <v>1</v>
      </c>
      <c r="Z125" s="48"/>
    </row>
    <row r="126" spans="1:26" x14ac:dyDescent="0.2">
      <c r="A126" s="49"/>
      <c r="B126" s="2" t="s">
        <v>359</v>
      </c>
      <c r="C126" s="49"/>
      <c r="D126" s="2" t="s">
        <v>519</v>
      </c>
      <c r="E126" s="49"/>
      <c r="F126" s="49"/>
      <c r="G126" s="49"/>
      <c r="H126" s="49"/>
      <c r="I126" s="2" t="s">
        <v>39</v>
      </c>
      <c r="J126" s="2" t="s">
        <v>17</v>
      </c>
      <c r="K126" s="3">
        <v>1.5</v>
      </c>
      <c r="L126" s="4">
        <v>45000</v>
      </c>
      <c r="M126" s="4">
        <f t="shared" si="4"/>
        <v>67500</v>
      </c>
      <c r="N126" s="21" t="str">
        <f>VLOOKUP(I126,'MÃ '!$A$2:$E$1048576,4,0)</f>
        <v>NL300085</v>
      </c>
      <c r="O126" s="21" t="str">
        <f>VLOOKUP(I126,'MÃ '!$A$2:$E$1048576,5,0)</f>
        <v>Mùi ta ( Ngò rí )</v>
      </c>
      <c r="P126" s="21" t="str">
        <f t="shared" si="5"/>
        <v>TSG08</v>
      </c>
      <c r="Q126" s="21" t="str">
        <f>DAY(Table0145[[#This Row],[NGÀY]])&amp;Table0145[[#This Row],[TSG08]]&amp;Table0145[[#This Row],[MÃ FAST]]</f>
        <v>6TSG08NL300085</v>
      </c>
      <c r="R126" s="21" t="str">
        <f>COUNTIF($Q$7:Q126,Q126)&amp;Q126</f>
        <v>16TSG08NL300085</v>
      </c>
      <c r="S126" s="44">
        <f>IFERROR(VLOOKUP(R126,Table1[[ct2]:[Số lượng]],13,0),0)</f>
        <v>1.5</v>
      </c>
      <c r="T126" s="45">
        <f>IFERROR(VLOOKUP(R126,Table1[[ct2]:[Giá]],14,0),Table0145[[#This Row],[ĐƠN GIÁ]])</f>
        <v>45000</v>
      </c>
      <c r="U126" s="45">
        <f t="shared" si="6"/>
        <v>67500</v>
      </c>
      <c r="V126" s="32">
        <f t="shared" si="7"/>
        <v>0</v>
      </c>
      <c r="W126" s="45">
        <f>Table0145[[#This Row],[THÀNH TIỀN FAST]]-Table0145[[#This Row],[THÀNH TIỀN]]</f>
        <v>0</v>
      </c>
      <c r="X126" s="46" t="b">
        <f>Table0145[[#This Row],[ĐG FAST]]=Table0145[[#This Row],[ĐƠN GIÁ]]</f>
        <v>1</v>
      </c>
      <c r="Y126" s="47" t="b">
        <f>Table0145[[#This Row],[THÀNH TIỀN FAST]]=Table0145[[#This Row],[THÀNH TIỀN]]</f>
        <v>1</v>
      </c>
      <c r="Z126" s="48"/>
    </row>
    <row r="127" spans="1:26" x14ac:dyDescent="0.2">
      <c r="A127" s="49"/>
      <c r="B127" s="2" t="s">
        <v>359</v>
      </c>
      <c r="C127" s="49"/>
      <c r="D127" s="2" t="s">
        <v>519</v>
      </c>
      <c r="E127" s="49"/>
      <c r="F127" s="49"/>
      <c r="G127" s="49"/>
      <c r="H127" s="49"/>
      <c r="I127" s="2" t="s">
        <v>40</v>
      </c>
      <c r="J127" s="2" t="s">
        <v>17</v>
      </c>
      <c r="K127" s="3">
        <v>1</v>
      </c>
      <c r="L127" s="4">
        <v>145000</v>
      </c>
      <c r="M127" s="4">
        <f t="shared" si="4"/>
        <v>145000</v>
      </c>
      <c r="N127" s="21" t="str">
        <f>VLOOKUP(I127,'MÃ '!$A$2:$E$1048576,4,0)</f>
        <v>NL300113</v>
      </c>
      <c r="O127" s="21" t="str">
        <f>VLOOKUP(I127,'MÃ '!$A$2:$E$1048576,5,0)</f>
        <v>Ớt hiểm đỏ</v>
      </c>
      <c r="P127" s="21" t="str">
        <f t="shared" si="5"/>
        <v>TSG08</v>
      </c>
      <c r="Q127" s="21" t="str">
        <f>DAY(Table0145[[#This Row],[NGÀY]])&amp;Table0145[[#This Row],[TSG08]]&amp;Table0145[[#This Row],[MÃ FAST]]</f>
        <v>6TSG08NL300113</v>
      </c>
      <c r="R127" s="21" t="str">
        <f>COUNTIF($Q$7:Q127,Q127)&amp;Q127</f>
        <v>16TSG08NL300113</v>
      </c>
      <c r="S127" s="44">
        <f>IFERROR(VLOOKUP(R127,Table1[[ct2]:[Số lượng]],13,0),0)</f>
        <v>1</v>
      </c>
      <c r="T127" s="45">
        <f>IFERROR(VLOOKUP(R127,Table1[[ct2]:[Giá]],14,0),Table0145[[#This Row],[ĐƠN GIÁ]])</f>
        <v>145000</v>
      </c>
      <c r="U127" s="45">
        <f t="shared" si="6"/>
        <v>145000</v>
      </c>
      <c r="V127" s="32">
        <f t="shared" si="7"/>
        <v>0</v>
      </c>
      <c r="W127" s="45">
        <f>Table0145[[#This Row],[THÀNH TIỀN FAST]]-Table0145[[#This Row],[THÀNH TIỀN]]</f>
        <v>0</v>
      </c>
      <c r="X127" s="46" t="b">
        <f>Table0145[[#This Row],[ĐG FAST]]=Table0145[[#This Row],[ĐƠN GIÁ]]</f>
        <v>1</v>
      </c>
      <c r="Y127" s="47" t="b">
        <f>Table0145[[#This Row],[THÀNH TIỀN FAST]]=Table0145[[#This Row],[THÀNH TIỀN]]</f>
        <v>1</v>
      </c>
      <c r="Z127" s="48"/>
    </row>
    <row r="128" spans="1:26" x14ac:dyDescent="0.2">
      <c r="A128" s="49"/>
      <c r="B128" s="2" t="s">
        <v>359</v>
      </c>
      <c r="C128" s="49"/>
      <c r="D128" s="2" t="s">
        <v>519</v>
      </c>
      <c r="E128" s="49"/>
      <c r="F128" s="49"/>
      <c r="G128" s="49"/>
      <c r="H128" s="49"/>
      <c r="I128" s="2" t="s">
        <v>41</v>
      </c>
      <c r="J128" s="2" t="s">
        <v>17</v>
      </c>
      <c r="K128" s="3">
        <v>5</v>
      </c>
      <c r="L128" s="4">
        <v>21000</v>
      </c>
      <c r="M128" s="4">
        <f t="shared" si="4"/>
        <v>105000</v>
      </c>
      <c r="N128" s="21" t="str">
        <f>VLOOKUP(I128,'MÃ '!$A$2:$E$1048576,4,0)</f>
        <v>NL300119</v>
      </c>
      <c r="O128" s="21" t="str">
        <f>VLOOKUP(I128,'MÃ '!$A$2:$E$1048576,5,0)</f>
        <v>Quất ( Tắc trái )</v>
      </c>
      <c r="P128" s="21" t="str">
        <f t="shared" si="5"/>
        <v>TSG08</v>
      </c>
      <c r="Q128" s="21" t="str">
        <f>DAY(Table0145[[#This Row],[NGÀY]])&amp;Table0145[[#This Row],[TSG08]]&amp;Table0145[[#This Row],[MÃ FAST]]</f>
        <v>6TSG08NL300119</v>
      </c>
      <c r="R128" s="21" t="str">
        <f>COUNTIF($Q$7:Q128,Q128)&amp;Q128</f>
        <v>16TSG08NL300119</v>
      </c>
      <c r="S128" s="44">
        <f>IFERROR(VLOOKUP(R128,Table1[[ct2]:[Số lượng]],13,0),0)</f>
        <v>5</v>
      </c>
      <c r="T128" s="45">
        <f>IFERROR(VLOOKUP(R128,Table1[[ct2]:[Giá]],14,0),Table0145[[#This Row],[ĐƠN GIÁ]])</f>
        <v>21000</v>
      </c>
      <c r="U128" s="45">
        <f t="shared" si="6"/>
        <v>105000</v>
      </c>
      <c r="V128" s="32">
        <f t="shared" si="7"/>
        <v>0</v>
      </c>
      <c r="W128" s="45">
        <f>Table0145[[#This Row],[THÀNH TIỀN FAST]]-Table0145[[#This Row],[THÀNH TIỀN]]</f>
        <v>0</v>
      </c>
      <c r="X128" s="46" t="b">
        <f>Table0145[[#This Row],[ĐG FAST]]=Table0145[[#This Row],[ĐƠN GIÁ]]</f>
        <v>1</v>
      </c>
      <c r="Y128" s="47" t="b">
        <f>Table0145[[#This Row],[THÀNH TIỀN FAST]]=Table0145[[#This Row],[THÀNH TIỀN]]</f>
        <v>1</v>
      </c>
      <c r="Z128" s="48"/>
    </row>
    <row r="129" spans="1:26" x14ac:dyDescent="0.2">
      <c r="A129" s="49"/>
      <c r="B129" s="2" t="s">
        <v>359</v>
      </c>
      <c r="C129" s="49"/>
      <c r="D129" s="2" t="s">
        <v>519</v>
      </c>
      <c r="E129" s="49"/>
      <c r="F129" s="49"/>
      <c r="G129" s="49"/>
      <c r="H129" s="49"/>
      <c r="I129" s="2" t="s">
        <v>42</v>
      </c>
      <c r="J129" s="2" t="s">
        <v>17</v>
      </c>
      <c r="K129" s="3">
        <v>3</v>
      </c>
      <c r="L129" s="4">
        <v>38000</v>
      </c>
      <c r="M129" s="4">
        <f t="shared" si="4"/>
        <v>114000</v>
      </c>
      <c r="N129" s="21" t="str">
        <f>VLOOKUP(I129,'MÃ '!$A$2:$E$1048576,4,0)</f>
        <v>NL300018</v>
      </c>
      <c r="O129" s="21" t="str">
        <f>VLOOKUP(I129,'MÃ '!$A$2:$E$1048576,5,0)</f>
        <v>Cải cúc</v>
      </c>
      <c r="P129" s="21" t="str">
        <f t="shared" si="5"/>
        <v>TSG08</v>
      </c>
      <c r="Q129" s="21" t="str">
        <f>DAY(Table0145[[#This Row],[NGÀY]])&amp;Table0145[[#This Row],[TSG08]]&amp;Table0145[[#This Row],[MÃ FAST]]</f>
        <v>6TSG08NL300018</v>
      </c>
      <c r="R129" s="21" t="str">
        <f>COUNTIF($Q$7:Q129,Q129)&amp;Q129</f>
        <v>16TSG08NL300018</v>
      </c>
      <c r="S129" s="44">
        <f>IFERROR(VLOOKUP(R129,Table1[[ct2]:[Số lượng]],13,0),0)</f>
        <v>3</v>
      </c>
      <c r="T129" s="45">
        <f>IFERROR(VLOOKUP(R129,Table1[[ct2]:[Giá]],14,0),Table0145[[#This Row],[ĐƠN GIÁ]])</f>
        <v>38000</v>
      </c>
      <c r="U129" s="45">
        <f t="shared" si="6"/>
        <v>114000</v>
      </c>
      <c r="V129" s="32">
        <f t="shared" si="7"/>
        <v>0</v>
      </c>
      <c r="W129" s="45">
        <f>Table0145[[#This Row],[THÀNH TIỀN FAST]]-Table0145[[#This Row],[THÀNH TIỀN]]</f>
        <v>0</v>
      </c>
      <c r="X129" s="46" t="b">
        <f>Table0145[[#This Row],[ĐG FAST]]=Table0145[[#This Row],[ĐƠN GIÁ]]</f>
        <v>1</v>
      </c>
      <c r="Y129" s="47" t="b">
        <f>Table0145[[#This Row],[THÀNH TIỀN FAST]]=Table0145[[#This Row],[THÀNH TIỀN]]</f>
        <v>1</v>
      </c>
      <c r="Z129" s="48"/>
    </row>
    <row r="130" spans="1:26" x14ac:dyDescent="0.2">
      <c r="A130" s="49"/>
      <c r="B130" s="2" t="s">
        <v>359</v>
      </c>
      <c r="C130" s="49"/>
      <c r="D130" s="2" t="s">
        <v>519</v>
      </c>
      <c r="E130" s="49"/>
      <c r="F130" s="49"/>
      <c r="G130" s="49"/>
      <c r="H130" s="49"/>
      <c r="I130" s="2" t="s">
        <v>43</v>
      </c>
      <c r="J130" s="2" t="s">
        <v>17</v>
      </c>
      <c r="K130" s="3">
        <v>2</v>
      </c>
      <c r="L130" s="4">
        <v>50000</v>
      </c>
      <c r="M130" s="4">
        <f t="shared" si="4"/>
        <v>100000</v>
      </c>
      <c r="N130" s="21" t="str">
        <f>VLOOKUP(I130,'MÃ '!$A$2:$E$1048576,4,0)</f>
        <v>NL300142</v>
      </c>
      <c r="O130" s="21" t="str">
        <f>VLOOKUP(I130,'MÃ '!$A$2:$E$1048576,5,0)</f>
        <v>Tỏi bóc</v>
      </c>
      <c r="P130" s="21" t="str">
        <f t="shared" si="5"/>
        <v>TSG08</v>
      </c>
      <c r="Q130" s="21" t="str">
        <f>DAY(Table0145[[#This Row],[NGÀY]])&amp;Table0145[[#This Row],[TSG08]]&amp;Table0145[[#This Row],[MÃ FAST]]</f>
        <v>6TSG08NL300142</v>
      </c>
      <c r="R130" s="21" t="str">
        <f>COUNTIF($Q$7:Q130,Q130)&amp;Q130</f>
        <v>16TSG08NL300142</v>
      </c>
      <c r="S130" s="44">
        <f>IFERROR(VLOOKUP(R130,Table1[[ct2]:[Số lượng]],13,0),0)</f>
        <v>2</v>
      </c>
      <c r="T130" s="45">
        <f>IFERROR(VLOOKUP(R130,Table1[[ct2]:[Giá]],14,0),Table0145[[#This Row],[ĐƠN GIÁ]])</f>
        <v>50000</v>
      </c>
      <c r="U130" s="45">
        <f t="shared" si="6"/>
        <v>100000</v>
      </c>
      <c r="V130" s="32">
        <f t="shared" si="7"/>
        <v>0</v>
      </c>
      <c r="W130" s="45">
        <f>Table0145[[#This Row],[THÀNH TIỀN FAST]]-Table0145[[#This Row],[THÀNH TIỀN]]</f>
        <v>0</v>
      </c>
      <c r="X130" s="46" t="b">
        <f>Table0145[[#This Row],[ĐG FAST]]=Table0145[[#This Row],[ĐƠN GIÁ]]</f>
        <v>1</v>
      </c>
      <c r="Y130" s="47" t="b">
        <f>Table0145[[#This Row],[THÀNH TIỀN FAST]]=Table0145[[#This Row],[THÀNH TIỀN]]</f>
        <v>1</v>
      </c>
      <c r="Z130" s="48"/>
    </row>
    <row r="131" spans="1:26" x14ac:dyDescent="0.2">
      <c r="A131" s="49"/>
      <c r="B131" s="2" t="s">
        <v>359</v>
      </c>
      <c r="C131" s="49"/>
      <c r="D131" s="2" t="s">
        <v>519</v>
      </c>
      <c r="E131" s="49"/>
      <c r="F131" s="49"/>
      <c r="G131" s="49"/>
      <c r="H131" s="49"/>
      <c r="I131" s="2" t="s">
        <v>44</v>
      </c>
      <c r="J131" s="2" t="s">
        <v>17</v>
      </c>
      <c r="K131" s="3">
        <v>13</v>
      </c>
      <c r="L131" s="4">
        <v>62000</v>
      </c>
      <c r="M131" s="4">
        <f t="shared" si="4"/>
        <v>806000</v>
      </c>
      <c r="N131" s="21" t="str">
        <f>VLOOKUP(I131,'MÃ '!$A$2:$E$1048576,4,0)</f>
        <v>NL300147</v>
      </c>
      <c r="O131" s="21" t="str">
        <f>VLOOKUP(I131,'MÃ '!$A$2:$E$1048576,5,0)</f>
        <v>Xà lách Roman</v>
      </c>
      <c r="P131" s="21" t="str">
        <f t="shared" si="5"/>
        <v>TSG08</v>
      </c>
      <c r="Q131" s="21" t="str">
        <f>DAY(Table0145[[#This Row],[NGÀY]])&amp;Table0145[[#This Row],[TSG08]]&amp;Table0145[[#This Row],[MÃ FAST]]</f>
        <v>6TSG08NL300147</v>
      </c>
      <c r="R131" s="21" t="str">
        <f>COUNTIF($Q$7:Q131,Q131)&amp;Q131</f>
        <v>16TSG08NL300147</v>
      </c>
      <c r="S131" s="44">
        <f>IFERROR(VLOOKUP(R131,Table1[[ct2]:[Số lượng]],13,0),0)</f>
        <v>13</v>
      </c>
      <c r="T131" s="45">
        <f>IFERROR(VLOOKUP(R131,Table1[[ct2]:[Giá]],14,0),Table0145[[#This Row],[ĐƠN GIÁ]])</f>
        <v>62000</v>
      </c>
      <c r="U131" s="45">
        <f t="shared" si="6"/>
        <v>806000</v>
      </c>
      <c r="V131" s="32">
        <f t="shared" si="7"/>
        <v>0</v>
      </c>
      <c r="W131" s="45">
        <f>Table0145[[#This Row],[THÀNH TIỀN FAST]]-Table0145[[#This Row],[THÀNH TIỀN]]</f>
        <v>0</v>
      </c>
      <c r="X131" s="46" t="b">
        <f>Table0145[[#This Row],[ĐG FAST]]=Table0145[[#This Row],[ĐƠN GIÁ]]</f>
        <v>1</v>
      </c>
      <c r="Y131" s="47" t="b">
        <f>Table0145[[#This Row],[THÀNH TIỀN FAST]]=Table0145[[#This Row],[THÀNH TIỀN]]</f>
        <v>1</v>
      </c>
      <c r="Z131" s="48"/>
    </row>
    <row r="132" spans="1:26" x14ac:dyDescent="0.2">
      <c r="A132" s="49"/>
      <c r="B132" s="2" t="s">
        <v>360</v>
      </c>
      <c r="C132" s="49"/>
      <c r="D132" s="2" t="s">
        <v>519</v>
      </c>
      <c r="E132" s="49"/>
      <c r="F132" s="49"/>
      <c r="G132" s="49"/>
      <c r="H132" s="49"/>
      <c r="I132" s="2" t="s">
        <v>20</v>
      </c>
      <c r="J132" s="2" t="s">
        <v>17</v>
      </c>
      <c r="K132" s="3">
        <v>10</v>
      </c>
      <c r="L132" s="4">
        <v>18000</v>
      </c>
      <c r="M132" s="4">
        <f t="shared" si="4"/>
        <v>180000</v>
      </c>
      <c r="N132" s="21" t="str">
        <f>VLOOKUP(I132,'MÃ '!$A$2:$E$1048576,4,0)</f>
        <v>NL300022</v>
      </c>
      <c r="O132" s="21" t="str">
        <f>VLOOKUP(I132,'MÃ '!$A$2:$E$1048576,5,0)</f>
        <v>Cải thảo</v>
      </c>
      <c r="P132" s="21" t="str">
        <f t="shared" si="5"/>
        <v>TSG08</v>
      </c>
      <c r="Q132" s="21" t="str">
        <f>DAY(Table0145[[#This Row],[NGÀY]])&amp;Table0145[[#This Row],[TSG08]]&amp;Table0145[[#This Row],[MÃ FAST]]</f>
        <v>7TSG08NL300022</v>
      </c>
      <c r="R132" s="21" t="str">
        <f>COUNTIF($Q$7:Q132,Q132)&amp;Q132</f>
        <v>17TSG08NL300022</v>
      </c>
      <c r="S132" s="44">
        <f>IFERROR(VLOOKUP(R132,Table1[[ct2]:[Số lượng]],13,0),0)</f>
        <v>10</v>
      </c>
      <c r="T132" s="45">
        <f>IFERROR(VLOOKUP(R132,Table1[[ct2]:[Giá]],14,0),Table0145[[#This Row],[ĐƠN GIÁ]])</f>
        <v>18000</v>
      </c>
      <c r="U132" s="45">
        <f t="shared" si="6"/>
        <v>180000</v>
      </c>
      <c r="V132" s="32">
        <f t="shared" si="7"/>
        <v>0</v>
      </c>
      <c r="W132" s="45">
        <f>Table0145[[#This Row],[THÀNH TIỀN FAST]]-Table0145[[#This Row],[THÀNH TIỀN]]</f>
        <v>0</v>
      </c>
      <c r="X132" s="46" t="b">
        <f>Table0145[[#This Row],[ĐG FAST]]=Table0145[[#This Row],[ĐƠN GIÁ]]</f>
        <v>1</v>
      </c>
      <c r="Y132" s="47" t="b">
        <f>Table0145[[#This Row],[THÀNH TIỀN FAST]]=Table0145[[#This Row],[THÀNH TIỀN]]</f>
        <v>1</v>
      </c>
      <c r="Z132" s="48"/>
    </row>
    <row r="133" spans="1:26" x14ac:dyDescent="0.2">
      <c r="A133" s="49"/>
      <c r="B133" s="2" t="s">
        <v>360</v>
      </c>
      <c r="C133" s="49"/>
      <c r="D133" s="2" t="s">
        <v>519</v>
      </c>
      <c r="E133" s="49"/>
      <c r="F133" s="49"/>
      <c r="G133" s="49"/>
      <c r="H133" s="49"/>
      <c r="I133" s="2" t="s">
        <v>21</v>
      </c>
      <c r="J133" s="2" t="s">
        <v>17</v>
      </c>
      <c r="K133" s="3">
        <v>0.57999999999999996</v>
      </c>
      <c r="L133" s="4">
        <v>75000</v>
      </c>
      <c r="M133" s="4">
        <f t="shared" si="4"/>
        <v>43500</v>
      </c>
      <c r="N133" s="21" t="str">
        <f>VLOOKUP(I133,'MÃ '!$A$2:$E$1048576,4,0)</f>
        <v>NL600067</v>
      </c>
      <c r="O133" s="21" t="str">
        <f>VLOOKUP(I133,'MÃ '!$A$2:$E$1048576,5,0)</f>
        <v>Cam vàng</v>
      </c>
      <c r="P133" s="21" t="str">
        <f t="shared" si="5"/>
        <v>TSG08</v>
      </c>
      <c r="Q133" s="21" t="str">
        <f>DAY(Table0145[[#This Row],[NGÀY]])&amp;Table0145[[#This Row],[TSG08]]&amp;Table0145[[#This Row],[MÃ FAST]]</f>
        <v>7TSG08NL600067</v>
      </c>
      <c r="R133" s="21" t="str">
        <f>COUNTIF($Q$7:Q133,Q133)&amp;Q133</f>
        <v>17TSG08NL600067</v>
      </c>
      <c r="S133" s="44">
        <f>IFERROR(VLOOKUP(R133,Table1[[ct2]:[Số lượng]],13,0),0)</f>
        <v>0.57999999999999996</v>
      </c>
      <c r="T133" s="45">
        <f>IFERROR(VLOOKUP(R133,Table1[[ct2]:[Giá]],14,0),Table0145[[#This Row],[ĐƠN GIÁ]])</f>
        <v>75000</v>
      </c>
      <c r="U133" s="45">
        <f t="shared" si="6"/>
        <v>43500</v>
      </c>
      <c r="V133" s="32">
        <f t="shared" si="7"/>
        <v>0</v>
      </c>
      <c r="W133" s="45">
        <f>Table0145[[#This Row],[THÀNH TIỀN FAST]]-Table0145[[#This Row],[THÀNH TIỀN]]</f>
        <v>0</v>
      </c>
      <c r="X133" s="46" t="b">
        <f>Table0145[[#This Row],[ĐG FAST]]=Table0145[[#This Row],[ĐƠN GIÁ]]</f>
        <v>1</v>
      </c>
      <c r="Y133" s="47" t="b">
        <f>Table0145[[#This Row],[THÀNH TIỀN FAST]]=Table0145[[#This Row],[THÀNH TIỀN]]</f>
        <v>1</v>
      </c>
      <c r="Z133" s="48"/>
    </row>
    <row r="134" spans="1:26" x14ac:dyDescent="0.2">
      <c r="A134" s="49"/>
      <c r="B134" s="2" t="s">
        <v>360</v>
      </c>
      <c r="C134" s="49"/>
      <c r="D134" s="2" t="s">
        <v>519</v>
      </c>
      <c r="E134" s="49"/>
      <c r="F134" s="49"/>
      <c r="G134" s="49"/>
      <c r="H134" s="49"/>
      <c r="I134" s="2" t="s">
        <v>22</v>
      </c>
      <c r="J134" s="2" t="s">
        <v>17</v>
      </c>
      <c r="K134" s="3">
        <v>0.5</v>
      </c>
      <c r="L134" s="4">
        <v>34000</v>
      </c>
      <c r="M134" s="4">
        <f t="shared" si="4"/>
        <v>17000</v>
      </c>
      <c r="N134" s="21" t="str">
        <f>VLOOKUP(I134,'MÃ '!$A$2:$E$1048576,4,0)</f>
        <v>NL300030</v>
      </c>
      <c r="O134" s="21" t="str">
        <f>VLOOKUP(I134,'MÃ '!$A$2:$E$1048576,5,0)</f>
        <v>Chanh dây (chanh leo)</v>
      </c>
      <c r="P134" s="21" t="str">
        <f t="shared" si="5"/>
        <v>TSG08</v>
      </c>
      <c r="Q134" s="21" t="str">
        <f>DAY(Table0145[[#This Row],[NGÀY]])&amp;Table0145[[#This Row],[TSG08]]&amp;Table0145[[#This Row],[MÃ FAST]]</f>
        <v>7TSG08NL300030</v>
      </c>
      <c r="R134" s="21" t="str">
        <f>COUNTIF($Q$7:Q134,Q134)&amp;Q134</f>
        <v>17TSG08NL300030</v>
      </c>
      <c r="S134" s="44">
        <f>IFERROR(VLOOKUP(R134,Table1[[ct2]:[Số lượng]],13,0),0)</f>
        <v>0.5</v>
      </c>
      <c r="T134" s="45">
        <f>IFERROR(VLOOKUP(R134,Table1[[ct2]:[Giá]],14,0),Table0145[[#This Row],[ĐƠN GIÁ]])</f>
        <v>34000</v>
      </c>
      <c r="U134" s="45">
        <f t="shared" si="6"/>
        <v>17000</v>
      </c>
      <c r="V134" s="32">
        <f t="shared" si="7"/>
        <v>0</v>
      </c>
      <c r="W134" s="45">
        <f>Table0145[[#This Row],[THÀNH TIỀN FAST]]-Table0145[[#This Row],[THÀNH TIỀN]]</f>
        <v>0</v>
      </c>
      <c r="X134" s="46" t="b">
        <f>Table0145[[#This Row],[ĐG FAST]]=Table0145[[#This Row],[ĐƠN GIÁ]]</f>
        <v>1</v>
      </c>
      <c r="Y134" s="47" t="b">
        <f>Table0145[[#This Row],[THÀNH TIỀN FAST]]=Table0145[[#This Row],[THÀNH TIỀN]]</f>
        <v>1</v>
      </c>
      <c r="Z134" s="48"/>
    </row>
    <row r="135" spans="1:26" x14ac:dyDescent="0.2">
      <c r="A135" s="49"/>
      <c r="B135" s="2" t="s">
        <v>360</v>
      </c>
      <c r="C135" s="49"/>
      <c r="D135" s="2" t="s">
        <v>519</v>
      </c>
      <c r="E135" s="49"/>
      <c r="F135" s="49"/>
      <c r="G135" s="49"/>
      <c r="H135" s="49"/>
      <c r="I135" s="2" t="s">
        <v>23</v>
      </c>
      <c r="J135" s="2" t="s">
        <v>17</v>
      </c>
      <c r="K135" s="3">
        <v>0.6</v>
      </c>
      <c r="L135" s="4">
        <v>22000</v>
      </c>
      <c r="M135" s="4">
        <f t="shared" si="4"/>
        <v>13200</v>
      </c>
      <c r="N135" s="21" t="str">
        <f>VLOOKUP(I135,'MÃ '!$A$2:$E$1048576,4,0)</f>
        <v>NL300029</v>
      </c>
      <c r="O135" s="21" t="str">
        <f>VLOOKUP(I135,'MÃ '!$A$2:$E$1048576,5,0)</f>
        <v>Chanh</v>
      </c>
      <c r="P135" s="21" t="str">
        <f t="shared" si="5"/>
        <v>TSG08</v>
      </c>
      <c r="Q135" s="21" t="str">
        <f>DAY(Table0145[[#This Row],[NGÀY]])&amp;Table0145[[#This Row],[TSG08]]&amp;Table0145[[#This Row],[MÃ FAST]]</f>
        <v>7TSG08NL300029</v>
      </c>
      <c r="R135" s="21" t="str">
        <f>COUNTIF($Q$7:Q135,Q135)&amp;Q135</f>
        <v>17TSG08NL300029</v>
      </c>
      <c r="S135" s="44">
        <f>IFERROR(VLOOKUP(R135,Table1[[ct2]:[Số lượng]],13,0),0)</f>
        <v>0.6</v>
      </c>
      <c r="T135" s="45">
        <f>IFERROR(VLOOKUP(R135,Table1[[ct2]:[Giá]],14,0),Table0145[[#This Row],[ĐƠN GIÁ]])</f>
        <v>22000</v>
      </c>
      <c r="U135" s="45">
        <f t="shared" si="6"/>
        <v>13200</v>
      </c>
      <c r="V135" s="32">
        <f t="shared" si="7"/>
        <v>0</v>
      </c>
      <c r="W135" s="45">
        <f>Table0145[[#This Row],[THÀNH TIỀN FAST]]-Table0145[[#This Row],[THÀNH TIỀN]]</f>
        <v>0</v>
      </c>
      <c r="X135" s="46" t="b">
        <f>Table0145[[#This Row],[ĐG FAST]]=Table0145[[#This Row],[ĐƠN GIÁ]]</f>
        <v>1</v>
      </c>
      <c r="Y135" s="47" t="b">
        <f>Table0145[[#This Row],[THÀNH TIỀN FAST]]=Table0145[[#This Row],[THÀNH TIỀN]]</f>
        <v>1</v>
      </c>
      <c r="Z135" s="48"/>
    </row>
    <row r="136" spans="1:26" x14ac:dyDescent="0.2">
      <c r="A136" s="49"/>
      <c r="B136" s="2" t="s">
        <v>360</v>
      </c>
      <c r="C136" s="49"/>
      <c r="D136" s="2" t="s">
        <v>519</v>
      </c>
      <c r="E136" s="49"/>
      <c r="F136" s="49"/>
      <c r="G136" s="49"/>
      <c r="H136" s="49"/>
      <c r="I136" s="2" t="s">
        <v>48</v>
      </c>
      <c r="J136" s="2" t="s">
        <v>17</v>
      </c>
      <c r="K136" s="3">
        <v>0.5</v>
      </c>
      <c r="L136" s="4">
        <v>95000</v>
      </c>
      <c r="M136" s="4">
        <f t="shared" ref="M136:M199" si="8">K136*L136</f>
        <v>47500</v>
      </c>
      <c r="N136" s="21" t="str">
        <f>VLOOKUP(I136,'MÃ '!$A$2:$E$1048576,4,0)</f>
        <v>NL600068</v>
      </c>
      <c r="O136" s="21" t="str">
        <f>VLOOKUP(I136,'MÃ '!$A$2:$E$1048576,5,0)</f>
        <v>Chanh vàng</v>
      </c>
      <c r="P136" s="21" t="str">
        <f t="shared" ref="P136:P199" si="9">$P$6</f>
        <v>TSG08</v>
      </c>
      <c r="Q136" s="21" t="str">
        <f>DAY(Table0145[[#This Row],[NGÀY]])&amp;Table0145[[#This Row],[TSG08]]&amp;Table0145[[#This Row],[MÃ FAST]]</f>
        <v>7TSG08NL600068</v>
      </c>
      <c r="R136" s="21" t="str">
        <f>COUNTIF($Q$7:Q136,Q136)&amp;Q136</f>
        <v>17TSG08NL600068</v>
      </c>
      <c r="S136" s="44">
        <f>IFERROR(VLOOKUP(R136,Table1[[ct2]:[Số lượng]],13,0),0)</f>
        <v>0.5</v>
      </c>
      <c r="T136" s="45">
        <f>IFERROR(VLOOKUP(R136,Table1[[ct2]:[Giá]],14,0),Table0145[[#This Row],[ĐƠN GIÁ]])</f>
        <v>95000</v>
      </c>
      <c r="U136" s="45">
        <f t="shared" ref="U136:U199" si="10">IFERROR((T136*S136),"0")</f>
        <v>47500</v>
      </c>
      <c r="V136" s="32">
        <f t="shared" ref="V136:V199" si="11">S136-K136</f>
        <v>0</v>
      </c>
      <c r="W136" s="45">
        <f>Table0145[[#This Row],[THÀNH TIỀN FAST]]-Table0145[[#This Row],[THÀNH TIỀN]]</f>
        <v>0</v>
      </c>
      <c r="X136" s="46" t="b">
        <f>Table0145[[#This Row],[ĐG FAST]]=Table0145[[#This Row],[ĐƠN GIÁ]]</f>
        <v>1</v>
      </c>
      <c r="Y136" s="47" t="b">
        <f>Table0145[[#This Row],[THÀNH TIỀN FAST]]=Table0145[[#This Row],[THÀNH TIỀN]]</f>
        <v>1</v>
      </c>
      <c r="Z136" s="48"/>
    </row>
    <row r="137" spans="1:26" x14ac:dyDescent="0.2">
      <c r="A137" s="49"/>
      <c r="B137" s="2" t="s">
        <v>360</v>
      </c>
      <c r="C137" s="49"/>
      <c r="D137" s="2" t="s">
        <v>519</v>
      </c>
      <c r="E137" s="49"/>
      <c r="F137" s="49"/>
      <c r="G137" s="49"/>
      <c r="H137" s="49"/>
      <c r="I137" s="2" t="s">
        <v>25</v>
      </c>
      <c r="J137" s="2" t="s">
        <v>17</v>
      </c>
      <c r="K137" s="3">
        <v>36</v>
      </c>
      <c r="L137" s="4">
        <v>18000</v>
      </c>
      <c r="M137" s="4">
        <f t="shared" si="8"/>
        <v>648000</v>
      </c>
      <c r="N137" s="21" t="str">
        <f>VLOOKUP(I137,'MÃ '!$A$2:$E$1048576,4,0)</f>
        <v>NL600004</v>
      </c>
      <c r="O137" s="21" t="str">
        <f>VLOOKUP(I137,'MÃ '!$A$2:$E$1048576,5,0)</f>
        <v>Dưa hấu</v>
      </c>
      <c r="P137" s="21" t="str">
        <f t="shared" si="9"/>
        <v>TSG08</v>
      </c>
      <c r="Q137" s="21" t="str">
        <f>DAY(Table0145[[#This Row],[NGÀY]])&amp;Table0145[[#This Row],[TSG08]]&amp;Table0145[[#This Row],[MÃ FAST]]</f>
        <v>7TSG08NL600004</v>
      </c>
      <c r="R137" s="21" t="str">
        <f>COUNTIF($Q$7:Q137,Q137)&amp;Q137</f>
        <v>17TSG08NL600004</v>
      </c>
      <c r="S137" s="44">
        <f>IFERROR(VLOOKUP(R137,Table1[[ct2]:[Số lượng]],13,0),0)</f>
        <v>36</v>
      </c>
      <c r="T137" s="45">
        <f>IFERROR(VLOOKUP(R137,Table1[[ct2]:[Giá]],14,0),Table0145[[#This Row],[ĐƠN GIÁ]])</f>
        <v>18000</v>
      </c>
      <c r="U137" s="45">
        <f t="shared" si="10"/>
        <v>648000</v>
      </c>
      <c r="V137" s="32">
        <f t="shared" si="11"/>
        <v>0</v>
      </c>
      <c r="W137" s="45">
        <f>Table0145[[#This Row],[THÀNH TIỀN FAST]]-Table0145[[#This Row],[THÀNH TIỀN]]</f>
        <v>0</v>
      </c>
      <c r="X137" s="46" t="b">
        <f>Table0145[[#This Row],[ĐG FAST]]=Table0145[[#This Row],[ĐƠN GIÁ]]</f>
        <v>1</v>
      </c>
      <c r="Y137" s="47" t="b">
        <f>Table0145[[#This Row],[THÀNH TIỀN FAST]]=Table0145[[#This Row],[THÀNH TIỀN]]</f>
        <v>1</v>
      </c>
      <c r="Z137" s="48"/>
    </row>
    <row r="138" spans="1:26" x14ac:dyDescent="0.2">
      <c r="A138" s="49"/>
      <c r="B138" s="2" t="s">
        <v>360</v>
      </c>
      <c r="C138" s="49"/>
      <c r="D138" s="2" t="s">
        <v>519</v>
      </c>
      <c r="E138" s="49"/>
      <c r="F138" s="49"/>
      <c r="G138" s="49"/>
      <c r="H138" s="49"/>
      <c r="I138" s="2" t="s">
        <v>30</v>
      </c>
      <c r="J138" s="2" t="s">
        <v>17</v>
      </c>
      <c r="K138" s="3">
        <v>0.3</v>
      </c>
      <c r="L138" s="4">
        <v>65000</v>
      </c>
      <c r="M138" s="4">
        <f t="shared" si="8"/>
        <v>19500</v>
      </c>
      <c r="N138" s="21" t="str">
        <f>VLOOKUP(I138,'MÃ '!$A$2:$E$1048576,4,0)</f>
        <v>NL300062</v>
      </c>
      <c r="O138" s="21" t="str">
        <f>VLOOKUP(I138,'MÃ '!$A$2:$E$1048576,5,0)</f>
        <v>Húng Bạc Hà</v>
      </c>
      <c r="P138" s="21" t="str">
        <f t="shared" si="9"/>
        <v>TSG08</v>
      </c>
      <c r="Q138" s="21" t="str">
        <f>DAY(Table0145[[#This Row],[NGÀY]])&amp;Table0145[[#This Row],[TSG08]]&amp;Table0145[[#This Row],[MÃ FAST]]</f>
        <v>7TSG08NL300062</v>
      </c>
      <c r="R138" s="21" t="str">
        <f>COUNTIF($Q$7:Q138,Q138)&amp;Q138</f>
        <v>17TSG08NL300062</v>
      </c>
      <c r="S138" s="44">
        <f>IFERROR(VLOOKUP(R138,Table1[[ct2]:[Số lượng]],13,0),0)</f>
        <v>0.3</v>
      </c>
      <c r="T138" s="45">
        <f>IFERROR(VLOOKUP(R138,Table1[[ct2]:[Giá]],14,0),Table0145[[#This Row],[ĐƠN GIÁ]])</f>
        <v>65000</v>
      </c>
      <c r="U138" s="45">
        <f t="shared" si="10"/>
        <v>19500</v>
      </c>
      <c r="V138" s="32">
        <f t="shared" si="11"/>
        <v>0</v>
      </c>
      <c r="W138" s="45">
        <f>Table0145[[#This Row],[THÀNH TIỀN FAST]]-Table0145[[#This Row],[THÀNH TIỀN]]</f>
        <v>0</v>
      </c>
      <c r="X138" s="46" t="b">
        <f>Table0145[[#This Row],[ĐG FAST]]=Table0145[[#This Row],[ĐƠN GIÁ]]</f>
        <v>1</v>
      </c>
      <c r="Y138" s="47" t="b">
        <f>Table0145[[#This Row],[THÀNH TIỀN FAST]]=Table0145[[#This Row],[THÀNH TIỀN]]</f>
        <v>1</v>
      </c>
      <c r="Z138" s="48"/>
    </row>
    <row r="139" spans="1:26" x14ac:dyDescent="0.2">
      <c r="A139" s="49"/>
      <c r="B139" s="2" t="s">
        <v>360</v>
      </c>
      <c r="C139" s="49"/>
      <c r="D139" s="2" t="s">
        <v>519</v>
      </c>
      <c r="E139" s="49"/>
      <c r="F139" s="49"/>
      <c r="G139" s="49"/>
      <c r="H139" s="49"/>
      <c r="I139" s="2" t="s">
        <v>33</v>
      </c>
      <c r="J139" s="2" t="s">
        <v>17</v>
      </c>
      <c r="K139" s="3">
        <v>2.7</v>
      </c>
      <c r="L139" s="4">
        <v>22000</v>
      </c>
      <c r="M139" s="4">
        <f t="shared" si="8"/>
        <v>59400.000000000007</v>
      </c>
      <c r="N139" s="21" t="str">
        <f>VLOOKUP(I139,'MÃ '!$A$2:$E$1048576,4,0)</f>
        <v>NL300084</v>
      </c>
      <c r="O139" s="21" t="str">
        <f>VLOOKUP(I139,'MÃ '!$A$2:$E$1048576,5,0)</f>
        <v>Mồng tơi nhặt</v>
      </c>
      <c r="P139" s="21" t="str">
        <f t="shared" si="9"/>
        <v>TSG08</v>
      </c>
      <c r="Q139" s="21" t="str">
        <f>DAY(Table0145[[#This Row],[NGÀY]])&amp;Table0145[[#This Row],[TSG08]]&amp;Table0145[[#This Row],[MÃ FAST]]</f>
        <v>7TSG08NL300084</v>
      </c>
      <c r="R139" s="21" t="str">
        <f>COUNTIF($Q$7:Q139,Q139)&amp;Q139</f>
        <v>17TSG08NL300084</v>
      </c>
      <c r="S139" s="44">
        <f>IFERROR(VLOOKUP(R139,Table1[[ct2]:[Số lượng]],13,0),0)</f>
        <v>2.7</v>
      </c>
      <c r="T139" s="45">
        <f>IFERROR(VLOOKUP(R139,Table1[[ct2]:[Giá]],14,0),Table0145[[#This Row],[ĐƠN GIÁ]])</f>
        <v>22000</v>
      </c>
      <c r="U139" s="45">
        <f t="shared" si="10"/>
        <v>59400.000000000007</v>
      </c>
      <c r="V139" s="32">
        <f t="shared" si="11"/>
        <v>0</v>
      </c>
      <c r="W139" s="45">
        <f>Table0145[[#This Row],[THÀNH TIỀN FAST]]-Table0145[[#This Row],[THÀNH TIỀN]]</f>
        <v>0</v>
      </c>
      <c r="X139" s="46" t="b">
        <f>Table0145[[#This Row],[ĐG FAST]]=Table0145[[#This Row],[ĐƠN GIÁ]]</f>
        <v>1</v>
      </c>
      <c r="Y139" s="47" t="b">
        <f>Table0145[[#This Row],[THÀNH TIỀN FAST]]=Table0145[[#This Row],[THÀNH TIỀN]]</f>
        <v>1</v>
      </c>
      <c r="Z139" s="48"/>
    </row>
    <row r="140" spans="1:26" x14ac:dyDescent="0.2">
      <c r="A140" s="49"/>
      <c r="B140" s="2" t="s">
        <v>360</v>
      </c>
      <c r="C140" s="49"/>
      <c r="D140" s="2" t="s">
        <v>519</v>
      </c>
      <c r="E140" s="49"/>
      <c r="F140" s="49"/>
      <c r="G140" s="49"/>
      <c r="H140" s="49"/>
      <c r="I140" s="2" t="s">
        <v>34</v>
      </c>
      <c r="J140" s="2" t="s">
        <v>17</v>
      </c>
      <c r="K140" s="3">
        <v>3</v>
      </c>
      <c r="L140" s="4">
        <v>145000</v>
      </c>
      <c r="M140" s="4">
        <f t="shared" si="8"/>
        <v>435000</v>
      </c>
      <c r="N140" s="21" t="str">
        <f>VLOOKUP(I140,'MÃ '!$A$2:$E$1048576,4,0)</f>
        <v>NL300090</v>
      </c>
      <c r="O140" s="21" t="str">
        <f>VLOOKUP(I140,'MÃ '!$A$2:$E$1048576,5,0)</f>
        <v>Nấm đông cô tươi</v>
      </c>
      <c r="P140" s="21" t="str">
        <f t="shared" si="9"/>
        <v>TSG08</v>
      </c>
      <c r="Q140" s="21" t="str">
        <f>DAY(Table0145[[#This Row],[NGÀY]])&amp;Table0145[[#This Row],[TSG08]]&amp;Table0145[[#This Row],[MÃ FAST]]</f>
        <v>7TSG08NL300090</v>
      </c>
      <c r="R140" s="21" t="str">
        <f>COUNTIF($Q$7:Q140,Q140)&amp;Q140</f>
        <v>17TSG08NL300090</v>
      </c>
      <c r="S140" s="44">
        <f>IFERROR(VLOOKUP(R140,Table1[[ct2]:[Số lượng]],13,0),0)</f>
        <v>3</v>
      </c>
      <c r="T140" s="45">
        <f>IFERROR(VLOOKUP(R140,Table1[[ct2]:[Giá]],14,0),Table0145[[#This Row],[ĐƠN GIÁ]])</f>
        <v>145000</v>
      </c>
      <c r="U140" s="45">
        <f t="shared" si="10"/>
        <v>435000</v>
      </c>
      <c r="V140" s="32">
        <f t="shared" si="11"/>
        <v>0</v>
      </c>
      <c r="W140" s="45">
        <f>Table0145[[#This Row],[THÀNH TIỀN FAST]]-Table0145[[#This Row],[THÀNH TIỀN]]</f>
        <v>0</v>
      </c>
      <c r="X140" s="46" t="b">
        <f>Table0145[[#This Row],[ĐG FAST]]=Table0145[[#This Row],[ĐƠN GIÁ]]</f>
        <v>1</v>
      </c>
      <c r="Y140" s="47" t="b">
        <f>Table0145[[#This Row],[THÀNH TIỀN FAST]]=Table0145[[#This Row],[THÀNH TIỀN]]</f>
        <v>1</v>
      </c>
      <c r="Z140" s="48"/>
    </row>
    <row r="141" spans="1:26" x14ac:dyDescent="0.2">
      <c r="A141" s="49"/>
      <c r="B141" s="2" t="s">
        <v>360</v>
      </c>
      <c r="C141" s="49"/>
      <c r="D141" s="2" t="s">
        <v>519</v>
      </c>
      <c r="E141" s="49"/>
      <c r="F141" s="49"/>
      <c r="G141" s="49"/>
      <c r="H141" s="49"/>
      <c r="I141" s="2" t="s">
        <v>35</v>
      </c>
      <c r="J141" s="2" t="s">
        <v>17</v>
      </c>
      <c r="K141" s="3">
        <v>3</v>
      </c>
      <c r="L141" s="4">
        <v>47000</v>
      </c>
      <c r="M141" s="4">
        <f t="shared" si="8"/>
        <v>141000</v>
      </c>
      <c r="N141" s="21" t="str">
        <f>VLOOKUP(I141,'MÃ '!$A$2:$E$1048576,4,0)</f>
        <v>NL300091</v>
      </c>
      <c r="O141" s="21" t="str">
        <f>VLOOKUP(I141,'MÃ '!$A$2:$E$1048576,5,0)</f>
        <v>Nấm đùi gà</v>
      </c>
      <c r="P141" s="21" t="str">
        <f t="shared" si="9"/>
        <v>TSG08</v>
      </c>
      <c r="Q141" s="21" t="str">
        <f>DAY(Table0145[[#This Row],[NGÀY]])&amp;Table0145[[#This Row],[TSG08]]&amp;Table0145[[#This Row],[MÃ FAST]]</f>
        <v>7TSG08NL300091</v>
      </c>
      <c r="R141" s="21" t="str">
        <f>COUNTIF($Q$7:Q141,Q141)&amp;Q141</f>
        <v>17TSG08NL300091</v>
      </c>
      <c r="S141" s="44">
        <f>IFERROR(VLOOKUP(R141,Table1[[ct2]:[Số lượng]],13,0),0)</f>
        <v>3</v>
      </c>
      <c r="T141" s="45">
        <f>IFERROR(VLOOKUP(R141,Table1[[ct2]:[Giá]],14,0),Table0145[[#This Row],[ĐƠN GIÁ]])</f>
        <v>47000</v>
      </c>
      <c r="U141" s="45">
        <f t="shared" si="10"/>
        <v>141000</v>
      </c>
      <c r="V141" s="32">
        <f t="shared" si="11"/>
        <v>0</v>
      </c>
      <c r="W141" s="45">
        <f>Table0145[[#This Row],[THÀNH TIỀN FAST]]-Table0145[[#This Row],[THÀNH TIỀN]]</f>
        <v>0</v>
      </c>
      <c r="X141" s="46" t="b">
        <f>Table0145[[#This Row],[ĐG FAST]]=Table0145[[#This Row],[ĐƠN GIÁ]]</f>
        <v>1</v>
      </c>
      <c r="Y141" s="47" t="b">
        <f>Table0145[[#This Row],[THÀNH TIỀN FAST]]=Table0145[[#This Row],[THÀNH TIỀN]]</f>
        <v>1</v>
      </c>
      <c r="Z141" s="48"/>
    </row>
    <row r="142" spans="1:26" x14ac:dyDescent="0.2">
      <c r="A142" s="49"/>
      <c r="B142" s="2" t="s">
        <v>360</v>
      </c>
      <c r="C142" s="49"/>
      <c r="D142" s="2" t="s">
        <v>519</v>
      </c>
      <c r="E142" s="49"/>
      <c r="F142" s="49"/>
      <c r="G142" s="49"/>
      <c r="H142" s="49"/>
      <c r="I142" s="2" t="s">
        <v>46</v>
      </c>
      <c r="J142" s="2" t="s">
        <v>17</v>
      </c>
      <c r="K142" s="3">
        <v>1</v>
      </c>
      <c r="L142" s="4">
        <v>80000</v>
      </c>
      <c r="M142" s="4">
        <f t="shared" si="8"/>
        <v>80000</v>
      </c>
      <c r="N142" s="21" t="str">
        <f>VLOOKUP(I142,'MÃ '!$A$2:$E$1048576,4,0)</f>
        <v>NL300094</v>
      </c>
      <c r="O142" s="21" t="str">
        <f>VLOOKUP(I142,'MÃ '!$A$2:$E$1048576,5,0)</f>
        <v>Nấm hải sản</v>
      </c>
      <c r="P142" s="21" t="str">
        <f t="shared" si="9"/>
        <v>TSG08</v>
      </c>
      <c r="Q142" s="21" t="str">
        <f>DAY(Table0145[[#This Row],[NGÀY]])&amp;Table0145[[#This Row],[TSG08]]&amp;Table0145[[#This Row],[MÃ FAST]]</f>
        <v>7TSG08NL300094</v>
      </c>
      <c r="R142" s="21" t="str">
        <f>COUNTIF($Q$7:Q142,Q142)&amp;Q142</f>
        <v>17TSG08NL300094</v>
      </c>
      <c r="S142" s="44">
        <f>IFERROR(VLOOKUP(R142,Table1[[ct2]:[Số lượng]],13,0),0)</f>
        <v>1</v>
      </c>
      <c r="T142" s="45">
        <f>IFERROR(VLOOKUP(R142,Table1[[ct2]:[Giá]],14,0),Table0145[[#This Row],[ĐƠN GIÁ]])</f>
        <v>80000</v>
      </c>
      <c r="U142" s="45">
        <f t="shared" si="10"/>
        <v>80000</v>
      </c>
      <c r="V142" s="32">
        <f t="shared" si="11"/>
        <v>0</v>
      </c>
      <c r="W142" s="45">
        <f>Table0145[[#This Row],[THÀNH TIỀN FAST]]-Table0145[[#This Row],[THÀNH TIỀN]]</f>
        <v>0</v>
      </c>
      <c r="X142" s="46" t="b">
        <f>Table0145[[#This Row],[ĐG FAST]]=Table0145[[#This Row],[ĐƠN GIÁ]]</f>
        <v>1</v>
      </c>
      <c r="Y142" s="47" t="b">
        <f>Table0145[[#This Row],[THÀNH TIỀN FAST]]=Table0145[[#This Row],[THÀNH TIỀN]]</f>
        <v>1</v>
      </c>
      <c r="Z142" s="48"/>
    </row>
    <row r="143" spans="1:26" x14ac:dyDescent="0.2">
      <c r="A143" s="49"/>
      <c r="B143" s="2" t="s">
        <v>360</v>
      </c>
      <c r="C143" s="49"/>
      <c r="D143" s="2" t="s">
        <v>519</v>
      </c>
      <c r="E143" s="49"/>
      <c r="F143" s="49"/>
      <c r="G143" s="49"/>
      <c r="H143" s="49"/>
      <c r="I143" s="2" t="s">
        <v>50</v>
      </c>
      <c r="J143" s="2" t="s">
        <v>17</v>
      </c>
      <c r="K143" s="3">
        <v>5</v>
      </c>
      <c r="L143" s="4">
        <v>45000</v>
      </c>
      <c r="M143" s="4">
        <f t="shared" si="8"/>
        <v>225000</v>
      </c>
      <c r="N143" s="21" t="str">
        <f>VLOOKUP(I143,'MÃ '!$A$2:$E$1048576,4,0)</f>
        <v>NL300096</v>
      </c>
      <c r="O143" s="21" t="str">
        <f>VLOOKUP(I143,'MÃ '!$A$2:$E$1048576,5,0)</f>
        <v>Nấm kim châm tươi</v>
      </c>
      <c r="P143" s="21" t="str">
        <f t="shared" si="9"/>
        <v>TSG08</v>
      </c>
      <c r="Q143" s="21" t="str">
        <f>DAY(Table0145[[#This Row],[NGÀY]])&amp;Table0145[[#This Row],[TSG08]]&amp;Table0145[[#This Row],[MÃ FAST]]</f>
        <v>7TSG08NL300096</v>
      </c>
      <c r="R143" s="21" t="str">
        <f>COUNTIF($Q$7:Q143,Q143)&amp;Q143</f>
        <v>17TSG08NL300096</v>
      </c>
      <c r="S143" s="44">
        <f>IFERROR(VLOOKUP(R143,Table1[[ct2]:[Số lượng]],13,0),0)</f>
        <v>5</v>
      </c>
      <c r="T143" s="45">
        <f>IFERROR(VLOOKUP(R143,Table1[[ct2]:[Giá]],14,0),Table0145[[#This Row],[ĐƠN GIÁ]])</f>
        <v>45000</v>
      </c>
      <c r="U143" s="45">
        <f t="shared" si="10"/>
        <v>225000</v>
      </c>
      <c r="V143" s="32">
        <f t="shared" si="11"/>
        <v>0</v>
      </c>
      <c r="W143" s="45">
        <f>Table0145[[#This Row],[THÀNH TIỀN FAST]]-Table0145[[#This Row],[THÀNH TIỀN]]</f>
        <v>0</v>
      </c>
      <c r="X143" s="46" t="b">
        <f>Table0145[[#This Row],[ĐG FAST]]=Table0145[[#This Row],[ĐƠN GIÁ]]</f>
        <v>1</v>
      </c>
      <c r="Y143" s="47" t="b">
        <f>Table0145[[#This Row],[THÀNH TIỀN FAST]]=Table0145[[#This Row],[THÀNH TIỀN]]</f>
        <v>1</v>
      </c>
      <c r="Z143" s="48"/>
    </row>
    <row r="144" spans="1:26" x14ac:dyDescent="0.2">
      <c r="A144" s="49"/>
      <c r="B144" s="2" t="s">
        <v>360</v>
      </c>
      <c r="C144" s="49"/>
      <c r="D144" s="2" t="s">
        <v>519</v>
      </c>
      <c r="E144" s="49"/>
      <c r="F144" s="49"/>
      <c r="G144" s="49"/>
      <c r="H144" s="49"/>
      <c r="I144" s="2" t="s">
        <v>38</v>
      </c>
      <c r="J144" s="2" t="s">
        <v>17</v>
      </c>
      <c r="K144" s="3">
        <v>4.0999999999999996</v>
      </c>
      <c r="L144" s="4">
        <v>95000</v>
      </c>
      <c r="M144" s="4">
        <f t="shared" si="8"/>
        <v>389499.99999999994</v>
      </c>
      <c r="N144" s="21" t="str">
        <f>VLOOKUP(I144,'MÃ '!$A$2:$E$1048576,4,0)</f>
        <v>NL300098</v>
      </c>
      <c r="O144" s="21" t="str">
        <f>VLOOKUP(I144,'MÃ '!$A$2:$E$1048576,5,0)</f>
        <v>Nấm Linh Chi trắng</v>
      </c>
      <c r="P144" s="21" t="str">
        <f t="shared" si="9"/>
        <v>TSG08</v>
      </c>
      <c r="Q144" s="21" t="str">
        <f>DAY(Table0145[[#This Row],[NGÀY]])&amp;Table0145[[#This Row],[TSG08]]&amp;Table0145[[#This Row],[MÃ FAST]]</f>
        <v>7TSG08NL300098</v>
      </c>
      <c r="R144" s="21" t="str">
        <f>COUNTIF($Q$7:Q144,Q144)&amp;Q144</f>
        <v>17TSG08NL300098</v>
      </c>
      <c r="S144" s="44">
        <f>IFERROR(VLOOKUP(R144,Table1[[ct2]:[Số lượng]],13,0),0)</f>
        <v>4.0999999999999996</v>
      </c>
      <c r="T144" s="45">
        <f>IFERROR(VLOOKUP(R144,Table1[[ct2]:[Giá]],14,0),Table0145[[#This Row],[ĐƠN GIÁ]])</f>
        <v>95000</v>
      </c>
      <c r="U144" s="45">
        <f t="shared" si="10"/>
        <v>389499.99999999994</v>
      </c>
      <c r="V144" s="32">
        <f t="shared" si="11"/>
        <v>0</v>
      </c>
      <c r="W144" s="45">
        <f>Table0145[[#This Row],[THÀNH TIỀN FAST]]-Table0145[[#This Row],[THÀNH TIỀN]]</f>
        <v>0</v>
      </c>
      <c r="X144" s="46" t="b">
        <f>Table0145[[#This Row],[ĐG FAST]]=Table0145[[#This Row],[ĐƠN GIÁ]]</f>
        <v>1</v>
      </c>
      <c r="Y144" s="47" t="b">
        <f>Table0145[[#This Row],[THÀNH TIỀN FAST]]=Table0145[[#This Row],[THÀNH TIỀN]]</f>
        <v>1</v>
      </c>
      <c r="Z144" s="48"/>
    </row>
    <row r="145" spans="1:26" x14ac:dyDescent="0.2">
      <c r="A145" s="49"/>
      <c r="B145" s="2" t="s">
        <v>360</v>
      </c>
      <c r="C145" s="49"/>
      <c r="D145" s="2" t="s">
        <v>519</v>
      </c>
      <c r="E145" s="49"/>
      <c r="F145" s="49"/>
      <c r="G145" s="49"/>
      <c r="H145" s="49"/>
      <c r="I145" s="2" t="s">
        <v>47</v>
      </c>
      <c r="J145" s="2" t="s">
        <v>17</v>
      </c>
      <c r="K145" s="3">
        <v>0.2</v>
      </c>
      <c r="L145" s="4">
        <v>70000</v>
      </c>
      <c r="M145" s="4">
        <f t="shared" si="8"/>
        <v>14000</v>
      </c>
      <c r="N145" s="21" t="str">
        <f>VLOOKUP(I145,'MÃ '!$A$2:$E$1048576,4,0)</f>
        <v>NL300126</v>
      </c>
      <c r="O145" s="21" t="str">
        <f>VLOOKUP(I145,'MÃ '!$A$2:$E$1048576,5,0)</f>
        <v>Rau mùi tây</v>
      </c>
      <c r="P145" s="21" t="str">
        <f t="shared" si="9"/>
        <v>TSG08</v>
      </c>
      <c r="Q145" s="21" t="str">
        <f>DAY(Table0145[[#This Row],[NGÀY]])&amp;Table0145[[#This Row],[TSG08]]&amp;Table0145[[#This Row],[MÃ FAST]]</f>
        <v>7TSG08NL300126</v>
      </c>
      <c r="R145" s="21" t="str">
        <f>COUNTIF($Q$7:Q145,Q145)&amp;Q145</f>
        <v>17TSG08NL300126</v>
      </c>
      <c r="S145" s="44">
        <f>IFERROR(VLOOKUP(R145,Table1[[ct2]:[Số lượng]],13,0),0)</f>
        <v>0.2</v>
      </c>
      <c r="T145" s="45">
        <f>IFERROR(VLOOKUP(R145,Table1[[ct2]:[Giá]],14,0),Table0145[[#This Row],[ĐƠN GIÁ]])</f>
        <v>70000</v>
      </c>
      <c r="U145" s="45">
        <f t="shared" si="10"/>
        <v>14000</v>
      </c>
      <c r="V145" s="32">
        <f t="shared" si="11"/>
        <v>0</v>
      </c>
      <c r="W145" s="45">
        <f>Table0145[[#This Row],[THÀNH TIỀN FAST]]-Table0145[[#This Row],[THÀNH TIỀN]]</f>
        <v>0</v>
      </c>
      <c r="X145" s="46" t="b">
        <f>Table0145[[#This Row],[ĐG FAST]]=Table0145[[#This Row],[ĐƠN GIÁ]]</f>
        <v>1</v>
      </c>
      <c r="Y145" s="47" t="b">
        <f>Table0145[[#This Row],[THÀNH TIỀN FAST]]=Table0145[[#This Row],[THÀNH TIỀN]]</f>
        <v>1</v>
      </c>
      <c r="Z145" s="48"/>
    </row>
    <row r="146" spans="1:26" x14ac:dyDescent="0.2">
      <c r="A146" s="49"/>
      <c r="B146" s="2" t="s">
        <v>360</v>
      </c>
      <c r="C146" s="49"/>
      <c r="D146" s="2" t="s">
        <v>519</v>
      </c>
      <c r="E146" s="49"/>
      <c r="F146" s="49"/>
      <c r="G146" s="49"/>
      <c r="H146" s="49"/>
      <c r="I146" s="2" t="s">
        <v>41</v>
      </c>
      <c r="J146" s="2" t="s">
        <v>17</v>
      </c>
      <c r="K146" s="3">
        <v>7</v>
      </c>
      <c r="L146" s="4">
        <v>21000</v>
      </c>
      <c r="M146" s="4">
        <f t="shared" si="8"/>
        <v>147000</v>
      </c>
      <c r="N146" s="21" t="str">
        <f>VLOOKUP(I146,'MÃ '!$A$2:$E$1048576,4,0)</f>
        <v>NL300119</v>
      </c>
      <c r="O146" s="21" t="str">
        <f>VLOOKUP(I146,'MÃ '!$A$2:$E$1048576,5,0)</f>
        <v>Quất ( Tắc trái )</v>
      </c>
      <c r="P146" s="21" t="str">
        <f t="shared" si="9"/>
        <v>TSG08</v>
      </c>
      <c r="Q146" s="21" t="str">
        <f>DAY(Table0145[[#This Row],[NGÀY]])&amp;Table0145[[#This Row],[TSG08]]&amp;Table0145[[#This Row],[MÃ FAST]]</f>
        <v>7TSG08NL300119</v>
      </c>
      <c r="R146" s="21" t="str">
        <f>COUNTIF($Q$7:Q146,Q146)&amp;Q146</f>
        <v>17TSG08NL300119</v>
      </c>
      <c r="S146" s="44">
        <f>IFERROR(VLOOKUP(R146,Table1[[ct2]:[Số lượng]],13,0),0)</f>
        <v>7</v>
      </c>
      <c r="T146" s="45">
        <f>IFERROR(VLOOKUP(R146,Table1[[ct2]:[Giá]],14,0),Table0145[[#This Row],[ĐƠN GIÁ]])</f>
        <v>21000</v>
      </c>
      <c r="U146" s="45">
        <f t="shared" si="10"/>
        <v>147000</v>
      </c>
      <c r="V146" s="32">
        <f t="shared" si="11"/>
        <v>0</v>
      </c>
      <c r="W146" s="45">
        <f>Table0145[[#This Row],[THÀNH TIỀN FAST]]-Table0145[[#This Row],[THÀNH TIỀN]]</f>
        <v>0</v>
      </c>
      <c r="X146" s="46" t="b">
        <f>Table0145[[#This Row],[ĐG FAST]]=Table0145[[#This Row],[ĐƠN GIÁ]]</f>
        <v>1</v>
      </c>
      <c r="Y146" s="47" t="b">
        <f>Table0145[[#This Row],[THÀNH TIỀN FAST]]=Table0145[[#This Row],[THÀNH TIỀN]]</f>
        <v>1</v>
      </c>
      <c r="Z146" s="48"/>
    </row>
    <row r="147" spans="1:26" x14ac:dyDescent="0.2">
      <c r="A147" s="49"/>
      <c r="B147" s="2" t="s">
        <v>360</v>
      </c>
      <c r="C147" s="49"/>
      <c r="D147" s="2" t="s">
        <v>519</v>
      </c>
      <c r="E147" s="49"/>
      <c r="F147" s="49"/>
      <c r="G147" s="49"/>
      <c r="H147" s="49"/>
      <c r="I147" s="2" t="s">
        <v>42</v>
      </c>
      <c r="J147" s="2" t="s">
        <v>17</v>
      </c>
      <c r="K147" s="3">
        <v>4.7</v>
      </c>
      <c r="L147" s="4">
        <v>38000</v>
      </c>
      <c r="M147" s="4">
        <f t="shared" si="8"/>
        <v>178600</v>
      </c>
      <c r="N147" s="21" t="str">
        <f>VLOOKUP(I147,'MÃ '!$A$2:$E$1048576,4,0)</f>
        <v>NL300018</v>
      </c>
      <c r="O147" s="21" t="str">
        <f>VLOOKUP(I147,'MÃ '!$A$2:$E$1048576,5,0)</f>
        <v>Cải cúc</v>
      </c>
      <c r="P147" s="21" t="str">
        <f t="shared" si="9"/>
        <v>TSG08</v>
      </c>
      <c r="Q147" s="21" t="str">
        <f>DAY(Table0145[[#This Row],[NGÀY]])&amp;Table0145[[#This Row],[TSG08]]&amp;Table0145[[#This Row],[MÃ FAST]]</f>
        <v>7TSG08NL300018</v>
      </c>
      <c r="R147" s="21" t="str">
        <f>COUNTIF($Q$7:Q147,Q147)&amp;Q147</f>
        <v>17TSG08NL300018</v>
      </c>
      <c r="S147" s="44">
        <f>IFERROR(VLOOKUP(R147,Table1[[ct2]:[Số lượng]],13,0),0)</f>
        <v>4.7</v>
      </c>
      <c r="T147" s="45">
        <f>IFERROR(VLOOKUP(R147,Table1[[ct2]:[Giá]],14,0),Table0145[[#This Row],[ĐƠN GIÁ]])</f>
        <v>38000</v>
      </c>
      <c r="U147" s="45">
        <f t="shared" si="10"/>
        <v>178600</v>
      </c>
      <c r="V147" s="32">
        <f t="shared" si="11"/>
        <v>0</v>
      </c>
      <c r="W147" s="45">
        <f>Table0145[[#This Row],[THÀNH TIỀN FAST]]-Table0145[[#This Row],[THÀNH TIỀN]]</f>
        <v>0</v>
      </c>
      <c r="X147" s="46" t="b">
        <f>Table0145[[#This Row],[ĐG FAST]]=Table0145[[#This Row],[ĐƠN GIÁ]]</f>
        <v>1</v>
      </c>
      <c r="Y147" s="47" t="b">
        <f>Table0145[[#This Row],[THÀNH TIỀN FAST]]=Table0145[[#This Row],[THÀNH TIỀN]]</f>
        <v>1</v>
      </c>
      <c r="Z147" s="48"/>
    </row>
    <row r="148" spans="1:26" x14ac:dyDescent="0.2">
      <c r="A148" s="49"/>
      <c r="B148" s="2" t="s">
        <v>360</v>
      </c>
      <c r="C148" s="49"/>
      <c r="D148" s="2" t="s">
        <v>519</v>
      </c>
      <c r="E148" s="49"/>
      <c r="F148" s="49"/>
      <c r="G148" s="49"/>
      <c r="H148" s="49"/>
      <c r="I148" s="2" t="s">
        <v>44</v>
      </c>
      <c r="J148" s="2" t="s">
        <v>17</v>
      </c>
      <c r="K148" s="3">
        <v>10</v>
      </c>
      <c r="L148" s="4">
        <v>62000</v>
      </c>
      <c r="M148" s="4">
        <f t="shared" si="8"/>
        <v>620000</v>
      </c>
      <c r="N148" s="21" t="str">
        <f>VLOOKUP(I148,'MÃ '!$A$2:$E$1048576,4,0)</f>
        <v>NL300147</v>
      </c>
      <c r="O148" s="21" t="str">
        <f>VLOOKUP(I148,'MÃ '!$A$2:$E$1048576,5,0)</f>
        <v>Xà lách Roman</v>
      </c>
      <c r="P148" s="21" t="str">
        <f t="shared" si="9"/>
        <v>TSG08</v>
      </c>
      <c r="Q148" s="21" t="str">
        <f>DAY(Table0145[[#This Row],[NGÀY]])&amp;Table0145[[#This Row],[TSG08]]&amp;Table0145[[#This Row],[MÃ FAST]]</f>
        <v>7TSG08NL300147</v>
      </c>
      <c r="R148" s="21" t="str">
        <f>COUNTIF($Q$7:Q148,Q148)&amp;Q148</f>
        <v>17TSG08NL300147</v>
      </c>
      <c r="S148" s="44">
        <f>IFERROR(VLOOKUP(R148,Table1[[ct2]:[Số lượng]],13,0),0)</f>
        <v>10</v>
      </c>
      <c r="T148" s="45">
        <f>IFERROR(VLOOKUP(R148,Table1[[ct2]:[Giá]],14,0),Table0145[[#This Row],[ĐƠN GIÁ]])</f>
        <v>62000</v>
      </c>
      <c r="U148" s="45">
        <f t="shared" si="10"/>
        <v>620000</v>
      </c>
      <c r="V148" s="32">
        <f t="shared" si="11"/>
        <v>0</v>
      </c>
      <c r="W148" s="45">
        <f>Table0145[[#This Row],[THÀNH TIỀN FAST]]-Table0145[[#This Row],[THÀNH TIỀN]]</f>
        <v>0</v>
      </c>
      <c r="X148" s="46" t="b">
        <f>Table0145[[#This Row],[ĐG FAST]]=Table0145[[#This Row],[ĐƠN GIÁ]]</f>
        <v>1</v>
      </c>
      <c r="Y148" s="47" t="b">
        <f>Table0145[[#This Row],[THÀNH TIỀN FAST]]=Table0145[[#This Row],[THÀNH TIỀN]]</f>
        <v>1</v>
      </c>
      <c r="Z148" s="48"/>
    </row>
    <row r="149" spans="1:26" x14ac:dyDescent="0.2">
      <c r="A149" s="49"/>
      <c r="B149" s="2" t="s">
        <v>361</v>
      </c>
      <c r="C149" s="49"/>
      <c r="D149" s="2" t="s">
        <v>519</v>
      </c>
      <c r="E149" s="49"/>
      <c r="F149" s="49"/>
      <c r="G149" s="49"/>
      <c r="H149" s="49"/>
      <c r="I149" s="2" t="s">
        <v>18</v>
      </c>
      <c r="J149" s="2" t="s">
        <v>17</v>
      </c>
      <c r="K149" s="3">
        <v>3.1</v>
      </c>
      <c r="L149" s="4">
        <v>45000</v>
      </c>
      <c r="M149" s="4">
        <f t="shared" si="8"/>
        <v>139500</v>
      </c>
      <c r="N149" s="21" t="str">
        <f>VLOOKUP(I149,'MÃ '!$A$2:$E$1048576,4,0)</f>
        <v>NL300203</v>
      </c>
      <c r="O149" s="21" t="str">
        <f>VLOOKUP(I149,'MÃ '!$A$2:$E$1048576,5,0)</f>
        <v>Cải bó xôi</v>
      </c>
      <c r="P149" s="21" t="str">
        <f t="shared" si="9"/>
        <v>TSG08</v>
      </c>
      <c r="Q149" s="21" t="str">
        <f>DAY(Table0145[[#This Row],[NGÀY]])&amp;Table0145[[#This Row],[TSG08]]&amp;Table0145[[#This Row],[MÃ FAST]]</f>
        <v>8TSG08NL300203</v>
      </c>
      <c r="R149" s="21" t="str">
        <f>COUNTIF($Q$7:Q149,Q149)&amp;Q149</f>
        <v>18TSG08NL300203</v>
      </c>
      <c r="S149" s="44">
        <f>IFERROR(VLOOKUP(R149,Table1[[ct2]:[Số lượng]],13,0),0)</f>
        <v>3.1</v>
      </c>
      <c r="T149" s="45">
        <f>IFERROR(VLOOKUP(R149,Table1[[ct2]:[Giá]],14,0),Table0145[[#This Row],[ĐƠN GIÁ]])</f>
        <v>45000</v>
      </c>
      <c r="U149" s="45">
        <f t="shared" si="10"/>
        <v>139500</v>
      </c>
      <c r="V149" s="32">
        <f t="shared" si="11"/>
        <v>0</v>
      </c>
      <c r="W149" s="45">
        <f>Table0145[[#This Row],[THÀNH TIỀN FAST]]-Table0145[[#This Row],[THÀNH TIỀN]]</f>
        <v>0</v>
      </c>
      <c r="X149" s="46" t="b">
        <f>Table0145[[#This Row],[ĐG FAST]]=Table0145[[#This Row],[ĐƠN GIÁ]]</f>
        <v>1</v>
      </c>
      <c r="Y149" s="47" t="b">
        <f>Table0145[[#This Row],[THÀNH TIỀN FAST]]=Table0145[[#This Row],[THÀNH TIỀN]]</f>
        <v>1</v>
      </c>
      <c r="Z149" s="48"/>
    </row>
    <row r="150" spans="1:26" x14ac:dyDescent="0.2">
      <c r="A150" s="49"/>
      <c r="B150" s="2" t="s">
        <v>361</v>
      </c>
      <c r="C150" s="49"/>
      <c r="D150" s="2" t="s">
        <v>519</v>
      </c>
      <c r="E150" s="49"/>
      <c r="F150" s="49"/>
      <c r="G150" s="49"/>
      <c r="H150" s="49"/>
      <c r="I150" s="2" t="s">
        <v>19</v>
      </c>
      <c r="J150" s="2" t="s">
        <v>17</v>
      </c>
      <c r="K150" s="3">
        <v>1</v>
      </c>
      <c r="L150" s="4">
        <v>50000</v>
      </c>
      <c r="M150" s="4">
        <f t="shared" si="8"/>
        <v>50000</v>
      </c>
      <c r="N150" s="21" t="str">
        <f>VLOOKUP(I150,'MÃ '!$A$2:$E$1048576,4,0)</f>
        <v>NL300013</v>
      </c>
      <c r="O150" s="21" t="str">
        <f>VLOOKUP(I150,'MÃ '!$A$2:$E$1048576,5,0)</f>
        <v>Cà chua</v>
      </c>
      <c r="P150" s="21" t="str">
        <f t="shared" si="9"/>
        <v>TSG08</v>
      </c>
      <c r="Q150" s="21" t="str">
        <f>DAY(Table0145[[#This Row],[NGÀY]])&amp;Table0145[[#This Row],[TSG08]]&amp;Table0145[[#This Row],[MÃ FAST]]</f>
        <v>8TSG08NL300013</v>
      </c>
      <c r="R150" s="21" t="str">
        <f>COUNTIF($Q$7:Q150,Q150)&amp;Q150</f>
        <v>18TSG08NL300013</v>
      </c>
      <c r="S150" s="44">
        <f>IFERROR(VLOOKUP(R150,Table1[[ct2]:[Số lượng]],13,0),0)</f>
        <v>1</v>
      </c>
      <c r="T150" s="45">
        <f>IFERROR(VLOOKUP(R150,Table1[[ct2]:[Giá]],14,0),Table0145[[#This Row],[ĐƠN GIÁ]])</f>
        <v>50000</v>
      </c>
      <c r="U150" s="45">
        <f t="shared" si="10"/>
        <v>50000</v>
      </c>
      <c r="V150" s="32">
        <f t="shared" si="11"/>
        <v>0</v>
      </c>
      <c r="W150" s="45">
        <f>Table0145[[#This Row],[THÀNH TIỀN FAST]]-Table0145[[#This Row],[THÀNH TIỀN]]</f>
        <v>0</v>
      </c>
      <c r="X150" s="46" t="b">
        <f>Table0145[[#This Row],[ĐG FAST]]=Table0145[[#This Row],[ĐƠN GIÁ]]</f>
        <v>1</v>
      </c>
      <c r="Y150" s="47" t="b">
        <f>Table0145[[#This Row],[THÀNH TIỀN FAST]]=Table0145[[#This Row],[THÀNH TIỀN]]</f>
        <v>1</v>
      </c>
      <c r="Z150" s="48"/>
    </row>
    <row r="151" spans="1:26" x14ac:dyDescent="0.2">
      <c r="A151" s="49"/>
      <c r="B151" s="2" t="s">
        <v>361</v>
      </c>
      <c r="C151" s="49"/>
      <c r="D151" s="2" t="s">
        <v>519</v>
      </c>
      <c r="E151" s="49"/>
      <c r="F151" s="49"/>
      <c r="G151" s="49"/>
      <c r="H151" s="49"/>
      <c r="I151" s="2" t="s">
        <v>20</v>
      </c>
      <c r="J151" s="2" t="s">
        <v>17</v>
      </c>
      <c r="K151" s="3">
        <v>11</v>
      </c>
      <c r="L151" s="4">
        <v>18000</v>
      </c>
      <c r="M151" s="4">
        <f t="shared" si="8"/>
        <v>198000</v>
      </c>
      <c r="N151" s="21" t="str">
        <f>VLOOKUP(I151,'MÃ '!$A$2:$E$1048576,4,0)</f>
        <v>NL300022</v>
      </c>
      <c r="O151" s="21" t="str">
        <f>VLOOKUP(I151,'MÃ '!$A$2:$E$1048576,5,0)</f>
        <v>Cải thảo</v>
      </c>
      <c r="P151" s="21" t="str">
        <f t="shared" si="9"/>
        <v>TSG08</v>
      </c>
      <c r="Q151" s="21" t="str">
        <f>DAY(Table0145[[#This Row],[NGÀY]])&amp;Table0145[[#This Row],[TSG08]]&amp;Table0145[[#This Row],[MÃ FAST]]</f>
        <v>8TSG08NL300022</v>
      </c>
      <c r="R151" s="21" t="str">
        <f>COUNTIF($Q$7:Q151,Q151)&amp;Q151</f>
        <v>18TSG08NL300022</v>
      </c>
      <c r="S151" s="44">
        <f>IFERROR(VLOOKUP(R151,Table1[[ct2]:[Số lượng]],13,0),0)</f>
        <v>11</v>
      </c>
      <c r="T151" s="45">
        <f>IFERROR(VLOOKUP(R151,Table1[[ct2]:[Giá]],14,0),Table0145[[#This Row],[ĐƠN GIÁ]])</f>
        <v>18000</v>
      </c>
      <c r="U151" s="45">
        <f t="shared" si="10"/>
        <v>198000</v>
      </c>
      <c r="V151" s="32">
        <f t="shared" si="11"/>
        <v>0</v>
      </c>
      <c r="W151" s="45">
        <f>Table0145[[#This Row],[THÀNH TIỀN FAST]]-Table0145[[#This Row],[THÀNH TIỀN]]</f>
        <v>0</v>
      </c>
      <c r="X151" s="46" t="b">
        <f>Table0145[[#This Row],[ĐG FAST]]=Table0145[[#This Row],[ĐƠN GIÁ]]</f>
        <v>1</v>
      </c>
      <c r="Y151" s="47" t="b">
        <f>Table0145[[#This Row],[THÀNH TIỀN FAST]]=Table0145[[#This Row],[THÀNH TIỀN]]</f>
        <v>1</v>
      </c>
      <c r="Z151" s="48"/>
    </row>
    <row r="152" spans="1:26" x14ac:dyDescent="0.2">
      <c r="A152" s="49"/>
      <c r="B152" s="2" t="s">
        <v>361</v>
      </c>
      <c r="C152" s="49"/>
      <c r="D152" s="2" t="s">
        <v>519</v>
      </c>
      <c r="E152" s="49"/>
      <c r="F152" s="49"/>
      <c r="G152" s="49"/>
      <c r="H152" s="49"/>
      <c r="I152" s="2" t="s">
        <v>45</v>
      </c>
      <c r="J152" s="2" t="s">
        <v>17</v>
      </c>
      <c r="K152" s="3">
        <v>1.29</v>
      </c>
      <c r="L152" s="4">
        <v>13000</v>
      </c>
      <c r="M152" s="4">
        <f t="shared" si="8"/>
        <v>16770</v>
      </c>
      <c r="N152" s="21" t="str">
        <f>VLOOKUP(I152,'MÃ '!$A$2:$E$1048576,4,0)</f>
        <v>NL300033</v>
      </c>
      <c r="O152" s="21" t="str">
        <f>VLOOKUP(I152,'MÃ '!$A$2:$E$1048576,5,0)</f>
        <v>Củ cải trắng</v>
      </c>
      <c r="P152" s="21" t="str">
        <f t="shared" si="9"/>
        <v>TSG08</v>
      </c>
      <c r="Q152" s="21" t="str">
        <f>DAY(Table0145[[#This Row],[NGÀY]])&amp;Table0145[[#This Row],[TSG08]]&amp;Table0145[[#This Row],[MÃ FAST]]</f>
        <v>8TSG08NL300033</v>
      </c>
      <c r="R152" s="21" t="str">
        <f>COUNTIF($Q$7:Q152,Q152)&amp;Q152</f>
        <v>18TSG08NL300033</v>
      </c>
      <c r="S152" s="44">
        <f>IFERROR(VLOOKUP(R152,Table1[[ct2]:[Số lượng]],13,0),0)</f>
        <v>1.29</v>
      </c>
      <c r="T152" s="45">
        <f>IFERROR(VLOOKUP(R152,Table1[[ct2]:[Giá]],14,0),Table0145[[#This Row],[ĐƠN GIÁ]])</f>
        <v>13000</v>
      </c>
      <c r="U152" s="45">
        <f t="shared" si="10"/>
        <v>16770</v>
      </c>
      <c r="V152" s="32">
        <f t="shared" si="11"/>
        <v>0</v>
      </c>
      <c r="W152" s="45">
        <f>Table0145[[#This Row],[THÀNH TIỀN FAST]]-Table0145[[#This Row],[THÀNH TIỀN]]</f>
        <v>0</v>
      </c>
      <c r="X152" s="46" t="b">
        <f>Table0145[[#This Row],[ĐG FAST]]=Table0145[[#This Row],[ĐƠN GIÁ]]</f>
        <v>1</v>
      </c>
      <c r="Y152" s="47" t="b">
        <f>Table0145[[#This Row],[THÀNH TIỀN FAST]]=Table0145[[#This Row],[THÀNH TIỀN]]</f>
        <v>1</v>
      </c>
      <c r="Z152" s="48"/>
    </row>
    <row r="153" spans="1:26" x14ac:dyDescent="0.2">
      <c r="A153" s="49"/>
      <c r="B153" s="2" t="s">
        <v>361</v>
      </c>
      <c r="C153" s="49"/>
      <c r="D153" s="2" t="s">
        <v>519</v>
      </c>
      <c r="E153" s="49"/>
      <c r="F153" s="49"/>
      <c r="G153" s="49"/>
      <c r="H153" s="49"/>
      <c r="I153" s="2" t="s">
        <v>24</v>
      </c>
      <c r="J153" s="2" t="s">
        <v>17</v>
      </c>
      <c r="K153" s="3">
        <v>1</v>
      </c>
      <c r="L153" s="4">
        <v>47000</v>
      </c>
      <c r="M153" s="4">
        <f t="shared" si="8"/>
        <v>47000</v>
      </c>
      <c r="N153" s="21" t="str">
        <f>VLOOKUP(I153,'MÃ '!$A$2:$E$1048576,4,0)</f>
        <v>NL300036</v>
      </c>
      <c r="O153" s="21" t="str">
        <f>VLOOKUP(I153,'MÃ '!$A$2:$E$1048576,5,0)</f>
        <v>Củ sen</v>
      </c>
      <c r="P153" s="21" t="str">
        <f t="shared" si="9"/>
        <v>TSG08</v>
      </c>
      <c r="Q153" s="21" t="str">
        <f>DAY(Table0145[[#This Row],[NGÀY]])&amp;Table0145[[#This Row],[TSG08]]&amp;Table0145[[#This Row],[MÃ FAST]]</f>
        <v>8TSG08NL300036</v>
      </c>
      <c r="R153" s="21" t="str">
        <f>COUNTIF($Q$7:Q153,Q153)&amp;Q153</f>
        <v>18TSG08NL300036</v>
      </c>
      <c r="S153" s="44">
        <f>IFERROR(VLOOKUP(R153,Table1[[ct2]:[Số lượng]],13,0),0)</f>
        <v>1</v>
      </c>
      <c r="T153" s="45">
        <f>IFERROR(VLOOKUP(R153,Table1[[ct2]:[Giá]],14,0),Table0145[[#This Row],[ĐƠN GIÁ]])</f>
        <v>47000</v>
      </c>
      <c r="U153" s="45">
        <f t="shared" si="10"/>
        <v>47000</v>
      </c>
      <c r="V153" s="32">
        <f t="shared" si="11"/>
        <v>0</v>
      </c>
      <c r="W153" s="45">
        <f>Table0145[[#This Row],[THÀNH TIỀN FAST]]-Table0145[[#This Row],[THÀNH TIỀN]]</f>
        <v>0</v>
      </c>
      <c r="X153" s="46" t="b">
        <f>Table0145[[#This Row],[ĐG FAST]]=Table0145[[#This Row],[ĐƠN GIÁ]]</f>
        <v>1</v>
      </c>
      <c r="Y153" s="47" t="b">
        <f>Table0145[[#This Row],[THÀNH TIỀN FAST]]=Table0145[[#This Row],[THÀNH TIỀN]]</f>
        <v>1</v>
      </c>
      <c r="Z153" s="48"/>
    </row>
    <row r="154" spans="1:26" x14ac:dyDescent="0.2">
      <c r="A154" s="49"/>
      <c r="B154" s="2" t="s">
        <v>361</v>
      </c>
      <c r="C154" s="49"/>
      <c r="D154" s="2" t="s">
        <v>519</v>
      </c>
      <c r="E154" s="49"/>
      <c r="F154" s="49"/>
      <c r="G154" s="49"/>
      <c r="H154" s="49"/>
      <c r="I154" s="2" t="s">
        <v>27</v>
      </c>
      <c r="J154" s="2" t="s">
        <v>17</v>
      </c>
      <c r="K154" s="3">
        <v>2</v>
      </c>
      <c r="L154" s="4">
        <v>55000</v>
      </c>
      <c r="M154" s="4">
        <f t="shared" si="8"/>
        <v>110000</v>
      </c>
      <c r="N154" s="21" t="str">
        <f>VLOOKUP(I154,'MÃ '!$A$2:$E$1048576,4,0)</f>
        <v>NL300058</v>
      </c>
      <c r="O154" s="21" t="str">
        <f>VLOOKUP(I154,'MÃ '!$A$2:$E$1048576,5,0)</f>
        <v>Hành lá</v>
      </c>
      <c r="P154" s="21" t="str">
        <f t="shared" si="9"/>
        <v>TSG08</v>
      </c>
      <c r="Q154" s="21" t="str">
        <f>DAY(Table0145[[#This Row],[NGÀY]])&amp;Table0145[[#This Row],[TSG08]]&amp;Table0145[[#This Row],[MÃ FAST]]</f>
        <v>8TSG08NL300058</v>
      </c>
      <c r="R154" s="21" t="str">
        <f>COUNTIF($Q$7:Q154,Q154)&amp;Q154</f>
        <v>18TSG08NL300058</v>
      </c>
      <c r="S154" s="44">
        <f>IFERROR(VLOOKUP(R154,Table1[[ct2]:[Số lượng]],13,0),0)</f>
        <v>2</v>
      </c>
      <c r="T154" s="45">
        <f>IFERROR(VLOOKUP(R154,Table1[[ct2]:[Giá]],14,0),Table0145[[#This Row],[ĐƠN GIÁ]])</f>
        <v>55000</v>
      </c>
      <c r="U154" s="45">
        <f t="shared" si="10"/>
        <v>110000</v>
      </c>
      <c r="V154" s="32">
        <f t="shared" si="11"/>
        <v>0</v>
      </c>
      <c r="W154" s="45">
        <f>Table0145[[#This Row],[THÀNH TIỀN FAST]]-Table0145[[#This Row],[THÀNH TIỀN]]</f>
        <v>0</v>
      </c>
      <c r="X154" s="46" t="b">
        <f>Table0145[[#This Row],[ĐG FAST]]=Table0145[[#This Row],[ĐƠN GIÁ]]</f>
        <v>1</v>
      </c>
      <c r="Y154" s="47" t="b">
        <f>Table0145[[#This Row],[THÀNH TIỀN FAST]]=Table0145[[#This Row],[THÀNH TIỀN]]</f>
        <v>1</v>
      </c>
      <c r="Z154" s="48"/>
    </row>
    <row r="155" spans="1:26" x14ac:dyDescent="0.2">
      <c r="A155" s="49"/>
      <c r="B155" s="2" t="s">
        <v>361</v>
      </c>
      <c r="C155" s="49"/>
      <c r="D155" s="2" t="s">
        <v>519</v>
      </c>
      <c r="E155" s="49"/>
      <c r="F155" s="49"/>
      <c r="G155" s="49"/>
      <c r="H155" s="49"/>
      <c r="I155" s="2" t="s">
        <v>31</v>
      </c>
      <c r="J155" s="2" t="s">
        <v>17</v>
      </c>
      <c r="K155" s="3">
        <v>2.1</v>
      </c>
      <c r="L155" s="4">
        <v>30000</v>
      </c>
      <c r="M155" s="4">
        <f t="shared" si="8"/>
        <v>63000</v>
      </c>
      <c r="N155" s="21" t="str">
        <f>VLOOKUP(I155,'MÃ '!$A$2:$E$1048576,4,0)</f>
        <v>NL300209</v>
      </c>
      <c r="O155" s="21" t="str">
        <f>VLOOKUP(I155,'MÃ '!$A$2:$E$1048576,5,0)</f>
        <v>Khoai môn</v>
      </c>
      <c r="P155" s="21" t="str">
        <f t="shared" si="9"/>
        <v>TSG08</v>
      </c>
      <c r="Q155" s="21" t="str">
        <f>DAY(Table0145[[#This Row],[NGÀY]])&amp;Table0145[[#This Row],[TSG08]]&amp;Table0145[[#This Row],[MÃ FAST]]</f>
        <v>8TSG08NL300209</v>
      </c>
      <c r="R155" s="21" t="str">
        <f>COUNTIF($Q$7:Q155,Q155)&amp;Q155</f>
        <v>18TSG08NL300209</v>
      </c>
      <c r="S155" s="44">
        <f>IFERROR(VLOOKUP(R155,Table1[[ct2]:[Số lượng]],13,0),0)</f>
        <v>2.1</v>
      </c>
      <c r="T155" s="45">
        <f>IFERROR(VLOOKUP(R155,Table1[[ct2]:[Giá]],14,0),Table0145[[#This Row],[ĐƠN GIÁ]])</f>
        <v>30000</v>
      </c>
      <c r="U155" s="45">
        <f t="shared" si="10"/>
        <v>63000</v>
      </c>
      <c r="V155" s="32">
        <f t="shared" si="11"/>
        <v>0</v>
      </c>
      <c r="W155" s="45">
        <f>Table0145[[#This Row],[THÀNH TIỀN FAST]]-Table0145[[#This Row],[THÀNH TIỀN]]</f>
        <v>0</v>
      </c>
      <c r="X155" s="46" t="b">
        <f>Table0145[[#This Row],[ĐG FAST]]=Table0145[[#This Row],[ĐƠN GIÁ]]</f>
        <v>1</v>
      </c>
      <c r="Y155" s="47" t="b">
        <f>Table0145[[#This Row],[THÀNH TIỀN FAST]]=Table0145[[#This Row],[THÀNH TIỀN]]</f>
        <v>1</v>
      </c>
      <c r="Z155" s="48"/>
    </row>
    <row r="156" spans="1:26" x14ac:dyDescent="0.2">
      <c r="A156" s="49"/>
      <c r="B156" s="2" t="s">
        <v>361</v>
      </c>
      <c r="C156" s="49"/>
      <c r="D156" s="2" t="s">
        <v>519</v>
      </c>
      <c r="E156" s="49"/>
      <c r="F156" s="49"/>
      <c r="G156" s="49"/>
      <c r="H156" s="49"/>
      <c r="I156" s="2" t="s">
        <v>32</v>
      </c>
      <c r="J156" s="2" t="s">
        <v>17</v>
      </c>
      <c r="K156" s="3">
        <v>1.5</v>
      </c>
      <c r="L156" s="4">
        <v>18000</v>
      </c>
      <c r="M156" s="4">
        <f t="shared" si="8"/>
        <v>27000</v>
      </c>
      <c r="N156" s="21" t="str">
        <f>VLOOKUP(I156,'MÃ '!$A$2:$E$1048576,4,0)</f>
        <v>NL300074</v>
      </c>
      <c r="O156" s="21" t="str">
        <f>VLOOKUP(I156,'MÃ '!$A$2:$E$1048576,5,0)</f>
        <v>Lá chuối</v>
      </c>
      <c r="P156" s="21" t="str">
        <f t="shared" si="9"/>
        <v>TSG08</v>
      </c>
      <c r="Q156" s="21" t="str">
        <f>DAY(Table0145[[#This Row],[NGÀY]])&amp;Table0145[[#This Row],[TSG08]]&amp;Table0145[[#This Row],[MÃ FAST]]</f>
        <v>8TSG08NL300074</v>
      </c>
      <c r="R156" s="21" t="str">
        <f>COUNTIF($Q$7:Q156,Q156)&amp;Q156</f>
        <v>18TSG08NL300074</v>
      </c>
      <c r="S156" s="44">
        <f>IFERROR(VLOOKUP(R156,Table1[[ct2]:[Số lượng]],13,0),0)</f>
        <v>1.5</v>
      </c>
      <c r="T156" s="45">
        <f>IFERROR(VLOOKUP(R156,Table1[[ct2]:[Giá]],14,0),Table0145[[#This Row],[ĐƠN GIÁ]])</f>
        <v>18000</v>
      </c>
      <c r="U156" s="45">
        <f t="shared" si="10"/>
        <v>27000</v>
      </c>
      <c r="V156" s="32">
        <f t="shared" si="11"/>
        <v>0</v>
      </c>
      <c r="W156" s="45">
        <f>Table0145[[#This Row],[THÀNH TIỀN FAST]]-Table0145[[#This Row],[THÀNH TIỀN]]</f>
        <v>0</v>
      </c>
      <c r="X156" s="46" t="b">
        <f>Table0145[[#This Row],[ĐG FAST]]=Table0145[[#This Row],[ĐƠN GIÁ]]</f>
        <v>1</v>
      </c>
      <c r="Y156" s="47" t="b">
        <f>Table0145[[#This Row],[THÀNH TIỀN FAST]]=Table0145[[#This Row],[THÀNH TIỀN]]</f>
        <v>1</v>
      </c>
      <c r="Z156" s="48"/>
    </row>
    <row r="157" spans="1:26" x14ac:dyDescent="0.2">
      <c r="A157" s="49"/>
      <c r="B157" s="2" t="s">
        <v>361</v>
      </c>
      <c r="C157" s="49"/>
      <c r="D157" s="2" t="s">
        <v>519</v>
      </c>
      <c r="E157" s="49"/>
      <c r="F157" s="49"/>
      <c r="G157" s="49"/>
      <c r="H157" s="49"/>
      <c r="I157" s="2" t="s">
        <v>33</v>
      </c>
      <c r="J157" s="2" t="s">
        <v>17</v>
      </c>
      <c r="K157" s="3">
        <v>4.5</v>
      </c>
      <c r="L157" s="4">
        <v>22000</v>
      </c>
      <c r="M157" s="4">
        <f t="shared" si="8"/>
        <v>99000</v>
      </c>
      <c r="N157" s="21" t="str">
        <f>VLOOKUP(I157,'MÃ '!$A$2:$E$1048576,4,0)</f>
        <v>NL300084</v>
      </c>
      <c r="O157" s="21" t="str">
        <f>VLOOKUP(I157,'MÃ '!$A$2:$E$1048576,5,0)</f>
        <v>Mồng tơi nhặt</v>
      </c>
      <c r="P157" s="21" t="str">
        <f t="shared" si="9"/>
        <v>TSG08</v>
      </c>
      <c r="Q157" s="21" t="str">
        <f>DAY(Table0145[[#This Row],[NGÀY]])&amp;Table0145[[#This Row],[TSG08]]&amp;Table0145[[#This Row],[MÃ FAST]]</f>
        <v>8TSG08NL300084</v>
      </c>
      <c r="R157" s="21" t="str">
        <f>COUNTIF($Q$7:Q157,Q157)&amp;Q157</f>
        <v>18TSG08NL300084</v>
      </c>
      <c r="S157" s="44">
        <f>IFERROR(VLOOKUP(R157,Table1[[ct2]:[Số lượng]],13,0),0)</f>
        <v>4.5</v>
      </c>
      <c r="T157" s="45">
        <f>IFERROR(VLOOKUP(R157,Table1[[ct2]:[Giá]],14,0),Table0145[[#This Row],[ĐƠN GIÁ]])</f>
        <v>22000</v>
      </c>
      <c r="U157" s="45">
        <f t="shared" si="10"/>
        <v>99000</v>
      </c>
      <c r="V157" s="32">
        <f t="shared" si="11"/>
        <v>0</v>
      </c>
      <c r="W157" s="45">
        <f>Table0145[[#This Row],[THÀNH TIỀN FAST]]-Table0145[[#This Row],[THÀNH TIỀN]]</f>
        <v>0</v>
      </c>
      <c r="X157" s="46" t="b">
        <f>Table0145[[#This Row],[ĐG FAST]]=Table0145[[#This Row],[ĐƠN GIÁ]]</f>
        <v>1</v>
      </c>
      <c r="Y157" s="47" t="b">
        <f>Table0145[[#This Row],[THÀNH TIỀN FAST]]=Table0145[[#This Row],[THÀNH TIỀN]]</f>
        <v>1</v>
      </c>
      <c r="Z157" s="48"/>
    </row>
    <row r="158" spans="1:26" x14ac:dyDescent="0.2">
      <c r="A158" s="49"/>
      <c r="B158" s="2" t="s">
        <v>361</v>
      </c>
      <c r="C158" s="49"/>
      <c r="D158" s="2" t="s">
        <v>519</v>
      </c>
      <c r="E158" s="49"/>
      <c r="F158" s="49"/>
      <c r="G158" s="49"/>
      <c r="H158" s="49"/>
      <c r="I158" s="2" t="s">
        <v>34</v>
      </c>
      <c r="J158" s="2" t="s">
        <v>17</v>
      </c>
      <c r="K158" s="3">
        <v>3</v>
      </c>
      <c r="L158" s="4">
        <v>145000</v>
      </c>
      <c r="M158" s="4">
        <f t="shared" si="8"/>
        <v>435000</v>
      </c>
      <c r="N158" s="21" t="str">
        <f>VLOOKUP(I158,'MÃ '!$A$2:$E$1048576,4,0)</f>
        <v>NL300090</v>
      </c>
      <c r="O158" s="21" t="str">
        <f>VLOOKUP(I158,'MÃ '!$A$2:$E$1048576,5,0)</f>
        <v>Nấm đông cô tươi</v>
      </c>
      <c r="P158" s="21" t="str">
        <f t="shared" si="9"/>
        <v>TSG08</v>
      </c>
      <c r="Q158" s="21" t="str">
        <f>DAY(Table0145[[#This Row],[NGÀY]])&amp;Table0145[[#This Row],[TSG08]]&amp;Table0145[[#This Row],[MÃ FAST]]</f>
        <v>8TSG08NL300090</v>
      </c>
      <c r="R158" s="21" t="str">
        <f>COUNTIF($Q$7:Q158,Q158)&amp;Q158</f>
        <v>18TSG08NL300090</v>
      </c>
      <c r="S158" s="44">
        <f>IFERROR(VLOOKUP(R158,Table1[[ct2]:[Số lượng]],13,0),0)</f>
        <v>3</v>
      </c>
      <c r="T158" s="45">
        <f>IFERROR(VLOOKUP(R158,Table1[[ct2]:[Giá]],14,0),Table0145[[#This Row],[ĐƠN GIÁ]])</f>
        <v>145000</v>
      </c>
      <c r="U158" s="45">
        <f t="shared" si="10"/>
        <v>435000</v>
      </c>
      <c r="V158" s="32">
        <f t="shared" si="11"/>
        <v>0</v>
      </c>
      <c r="W158" s="45">
        <f>Table0145[[#This Row],[THÀNH TIỀN FAST]]-Table0145[[#This Row],[THÀNH TIỀN]]</f>
        <v>0</v>
      </c>
      <c r="X158" s="46" t="b">
        <f>Table0145[[#This Row],[ĐG FAST]]=Table0145[[#This Row],[ĐƠN GIÁ]]</f>
        <v>1</v>
      </c>
      <c r="Y158" s="47" t="b">
        <f>Table0145[[#This Row],[THÀNH TIỀN FAST]]=Table0145[[#This Row],[THÀNH TIỀN]]</f>
        <v>1</v>
      </c>
      <c r="Z158" s="48"/>
    </row>
    <row r="159" spans="1:26" x14ac:dyDescent="0.2">
      <c r="A159" s="49"/>
      <c r="B159" s="2" t="s">
        <v>361</v>
      </c>
      <c r="C159" s="49"/>
      <c r="D159" s="2" t="s">
        <v>519</v>
      </c>
      <c r="E159" s="49"/>
      <c r="F159" s="49"/>
      <c r="G159" s="49"/>
      <c r="H159" s="49"/>
      <c r="I159" s="2" t="s">
        <v>35</v>
      </c>
      <c r="J159" s="2" t="s">
        <v>17</v>
      </c>
      <c r="K159" s="3">
        <v>6</v>
      </c>
      <c r="L159" s="4">
        <v>47000</v>
      </c>
      <c r="M159" s="4">
        <f t="shared" si="8"/>
        <v>282000</v>
      </c>
      <c r="N159" s="21" t="str">
        <f>VLOOKUP(I159,'MÃ '!$A$2:$E$1048576,4,0)</f>
        <v>NL300091</v>
      </c>
      <c r="O159" s="21" t="str">
        <f>VLOOKUP(I159,'MÃ '!$A$2:$E$1048576,5,0)</f>
        <v>Nấm đùi gà</v>
      </c>
      <c r="P159" s="21" t="str">
        <f t="shared" si="9"/>
        <v>TSG08</v>
      </c>
      <c r="Q159" s="21" t="str">
        <f>DAY(Table0145[[#This Row],[NGÀY]])&amp;Table0145[[#This Row],[TSG08]]&amp;Table0145[[#This Row],[MÃ FAST]]</f>
        <v>8TSG08NL300091</v>
      </c>
      <c r="R159" s="21" t="str">
        <f>COUNTIF($Q$7:Q159,Q159)&amp;Q159</f>
        <v>18TSG08NL300091</v>
      </c>
      <c r="S159" s="44">
        <f>IFERROR(VLOOKUP(R159,Table1[[ct2]:[Số lượng]],13,0),0)</f>
        <v>6</v>
      </c>
      <c r="T159" s="45">
        <f>IFERROR(VLOOKUP(R159,Table1[[ct2]:[Giá]],14,0),Table0145[[#This Row],[ĐƠN GIÁ]])</f>
        <v>47000</v>
      </c>
      <c r="U159" s="45">
        <f t="shared" si="10"/>
        <v>282000</v>
      </c>
      <c r="V159" s="32">
        <f t="shared" si="11"/>
        <v>0</v>
      </c>
      <c r="W159" s="45">
        <f>Table0145[[#This Row],[THÀNH TIỀN FAST]]-Table0145[[#This Row],[THÀNH TIỀN]]</f>
        <v>0</v>
      </c>
      <c r="X159" s="46" t="b">
        <f>Table0145[[#This Row],[ĐG FAST]]=Table0145[[#This Row],[ĐƠN GIÁ]]</f>
        <v>1</v>
      </c>
      <c r="Y159" s="47" t="b">
        <f>Table0145[[#This Row],[THÀNH TIỀN FAST]]=Table0145[[#This Row],[THÀNH TIỀN]]</f>
        <v>1</v>
      </c>
      <c r="Z159" s="48"/>
    </row>
    <row r="160" spans="1:26" x14ac:dyDescent="0.2">
      <c r="A160" s="49"/>
      <c r="B160" s="2" t="s">
        <v>361</v>
      </c>
      <c r="C160" s="49"/>
      <c r="D160" s="2" t="s">
        <v>519</v>
      </c>
      <c r="E160" s="49"/>
      <c r="F160" s="49"/>
      <c r="G160" s="49"/>
      <c r="H160" s="49"/>
      <c r="I160" s="2" t="s">
        <v>50</v>
      </c>
      <c r="J160" s="2" t="s">
        <v>17</v>
      </c>
      <c r="K160" s="3">
        <v>6</v>
      </c>
      <c r="L160" s="4">
        <v>45000</v>
      </c>
      <c r="M160" s="4">
        <f t="shared" si="8"/>
        <v>270000</v>
      </c>
      <c r="N160" s="21" t="str">
        <f>VLOOKUP(I160,'MÃ '!$A$2:$E$1048576,4,0)</f>
        <v>NL300096</v>
      </c>
      <c r="O160" s="21" t="str">
        <f>VLOOKUP(I160,'MÃ '!$A$2:$E$1048576,5,0)</f>
        <v>Nấm kim châm tươi</v>
      </c>
      <c r="P160" s="21" t="str">
        <f t="shared" si="9"/>
        <v>TSG08</v>
      </c>
      <c r="Q160" s="21" t="str">
        <f>DAY(Table0145[[#This Row],[NGÀY]])&amp;Table0145[[#This Row],[TSG08]]&amp;Table0145[[#This Row],[MÃ FAST]]</f>
        <v>8TSG08NL300096</v>
      </c>
      <c r="R160" s="21" t="str">
        <f>COUNTIF($Q$7:Q160,Q160)&amp;Q160</f>
        <v>18TSG08NL300096</v>
      </c>
      <c r="S160" s="44">
        <f>IFERROR(VLOOKUP(R160,Table1[[ct2]:[Số lượng]],13,0),0)</f>
        <v>6</v>
      </c>
      <c r="T160" s="45">
        <f>IFERROR(VLOOKUP(R160,Table1[[ct2]:[Giá]],14,0),Table0145[[#This Row],[ĐƠN GIÁ]])</f>
        <v>45000</v>
      </c>
      <c r="U160" s="45">
        <f t="shared" si="10"/>
        <v>270000</v>
      </c>
      <c r="V160" s="32">
        <f t="shared" si="11"/>
        <v>0</v>
      </c>
      <c r="W160" s="45">
        <f>Table0145[[#This Row],[THÀNH TIỀN FAST]]-Table0145[[#This Row],[THÀNH TIỀN]]</f>
        <v>0</v>
      </c>
      <c r="X160" s="46" t="b">
        <f>Table0145[[#This Row],[ĐG FAST]]=Table0145[[#This Row],[ĐƠN GIÁ]]</f>
        <v>1</v>
      </c>
      <c r="Y160" s="47" t="b">
        <f>Table0145[[#This Row],[THÀNH TIỀN FAST]]=Table0145[[#This Row],[THÀNH TIỀN]]</f>
        <v>1</v>
      </c>
      <c r="Z160" s="48"/>
    </row>
    <row r="161" spans="1:26" x14ac:dyDescent="0.2">
      <c r="A161" s="49"/>
      <c r="B161" s="2" t="s">
        <v>361</v>
      </c>
      <c r="C161" s="49"/>
      <c r="D161" s="2" t="s">
        <v>519</v>
      </c>
      <c r="E161" s="49"/>
      <c r="F161" s="49"/>
      <c r="G161" s="49"/>
      <c r="H161" s="49"/>
      <c r="I161" s="2" t="s">
        <v>38</v>
      </c>
      <c r="J161" s="2" t="s">
        <v>17</v>
      </c>
      <c r="K161" s="3">
        <v>5.4</v>
      </c>
      <c r="L161" s="4">
        <v>95000</v>
      </c>
      <c r="M161" s="4">
        <f t="shared" si="8"/>
        <v>513000.00000000006</v>
      </c>
      <c r="N161" s="21" t="str">
        <f>VLOOKUP(I161,'MÃ '!$A$2:$E$1048576,4,0)</f>
        <v>NL300098</v>
      </c>
      <c r="O161" s="21" t="str">
        <f>VLOOKUP(I161,'MÃ '!$A$2:$E$1048576,5,0)</f>
        <v>Nấm Linh Chi trắng</v>
      </c>
      <c r="P161" s="21" t="str">
        <f t="shared" si="9"/>
        <v>TSG08</v>
      </c>
      <c r="Q161" s="21" t="str">
        <f>DAY(Table0145[[#This Row],[NGÀY]])&amp;Table0145[[#This Row],[TSG08]]&amp;Table0145[[#This Row],[MÃ FAST]]</f>
        <v>8TSG08NL300098</v>
      </c>
      <c r="R161" s="21" t="str">
        <f>COUNTIF($Q$7:Q161,Q161)&amp;Q161</f>
        <v>18TSG08NL300098</v>
      </c>
      <c r="S161" s="44">
        <f>IFERROR(VLOOKUP(R161,Table1[[ct2]:[Số lượng]],13,0),0)</f>
        <v>5.4</v>
      </c>
      <c r="T161" s="45">
        <f>IFERROR(VLOOKUP(R161,Table1[[ct2]:[Giá]],14,0),Table0145[[#This Row],[ĐƠN GIÁ]])</f>
        <v>95000</v>
      </c>
      <c r="U161" s="45">
        <f t="shared" si="10"/>
        <v>513000.00000000006</v>
      </c>
      <c r="V161" s="32">
        <f t="shared" si="11"/>
        <v>0</v>
      </c>
      <c r="W161" s="45">
        <f>Table0145[[#This Row],[THÀNH TIỀN FAST]]-Table0145[[#This Row],[THÀNH TIỀN]]</f>
        <v>0</v>
      </c>
      <c r="X161" s="46" t="b">
        <f>Table0145[[#This Row],[ĐG FAST]]=Table0145[[#This Row],[ĐƠN GIÁ]]</f>
        <v>1</v>
      </c>
      <c r="Y161" s="47" t="b">
        <f>Table0145[[#This Row],[THÀNH TIỀN FAST]]=Table0145[[#This Row],[THÀNH TIỀN]]</f>
        <v>1</v>
      </c>
      <c r="Z161" s="48"/>
    </row>
    <row r="162" spans="1:26" x14ac:dyDescent="0.2">
      <c r="A162" s="49"/>
      <c r="B162" s="2" t="s">
        <v>361</v>
      </c>
      <c r="C162" s="49"/>
      <c r="D162" s="2" t="s">
        <v>519</v>
      </c>
      <c r="E162" s="49"/>
      <c r="F162" s="49"/>
      <c r="G162" s="49"/>
      <c r="H162" s="49"/>
      <c r="I162" s="2" t="s">
        <v>39</v>
      </c>
      <c r="J162" s="2" t="s">
        <v>17</v>
      </c>
      <c r="K162" s="3">
        <v>1.8</v>
      </c>
      <c r="L162" s="4">
        <v>45000</v>
      </c>
      <c r="M162" s="4">
        <f t="shared" si="8"/>
        <v>81000</v>
      </c>
      <c r="N162" s="21" t="str">
        <f>VLOOKUP(I162,'MÃ '!$A$2:$E$1048576,4,0)</f>
        <v>NL300085</v>
      </c>
      <c r="O162" s="21" t="str">
        <f>VLOOKUP(I162,'MÃ '!$A$2:$E$1048576,5,0)</f>
        <v>Mùi ta ( Ngò rí )</v>
      </c>
      <c r="P162" s="21" t="str">
        <f t="shared" si="9"/>
        <v>TSG08</v>
      </c>
      <c r="Q162" s="21" t="str">
        <f>DAY(Table0145[[#This Row],[NGÀY]])&amp;Table0145[[#This Row],[TSG08]]&amp;Table0145[[#This Row],[MÃ FAST]]</f>
        <v>8TSG08NL300085</v>
      </c>
      <c r="R162" s="21" t="str">
        <f>COUNTIF($Q$7:Q162,Q162)&amp;Q162</f>
        <v>18TSG08NL300085</v>
      </c>
      <c r="S162" s="44">
        <f>IFERROR(VLOOKUP(R162,Table1[[ct2]:[Số lượng]],13,0),0)</f>
        <v>1.8</v>
      </c>
      <c r="T162" s="45">
        <f>IFERROR(VLOOKUP(R162,Table1[[ct2]:[Giá]],14,0),Table0145[[#This Row],[ĐƠN GIÁ]])</f>
        <v>45000</v>
      </c>
      <c r="U162" s="45">
        <f t="shared" si="10"/>
        <v>81000</v>
      </c>
      <c r="V162" s="32">
        <f t="shared" si="11"/>
        <v>0</v>
      </c>
      <c r="W162" s="45">
        <f>Table0145[[#This Row],[THÀNH TIỀN FAST]]-Table0145[[#This Row],[THÀNH TIỀN]]</f>
        <v>0</v>
      </c>
      <c r="X162" s="46" t="b">
        <f>Table0145[[#This Row],[ĐG FAST]]=Table0145[[#This Row],[ĐƠN GIÁ]]</f>
        <v>1</v>
      </c>
      <c r="Y162" s="47" t="b">
        <f>Table0145[[#This Row],[THÀNH TIỀN FAST]]=Table0145[[#This Row],[THÀNH TIỀN]]</f>
        <v>1</v>
      </c>
      <c r="Z162" s="48"/>
    </row>
    <row r="163" spans="1:26" x14ac:dyDescent="0.2">
      <c r="A163" s="49"/>
      <c r="B163" s="2" t="s">
        <v>361</v>
      </c>
      <c r="C163" s="49"/>
      <c r="D163" s="2" t="s">
        <v>519</v>
      </c>
      <c r="E163" s="49"/>
      <c r="F163" s="49"/>
      <c r="G163" s="49"/>
      <c r="H163" s="49"/>
      <c r="I163" s="2" t="s">
        <v>47</v>
      </c>
      <c r="J163" s="2" t="s">
        <v>17</v>
      </c>
      <c r="K163" s="3">
        <v>0.2</v>
      </c>
      <c r="L163" s="4">
        <v>70000</v>
      </c>
      <c r="M163" s="4">
        <f t="shared" si="8"/>
        <v>14000</v>
      </c>
      <c r="N163" s="21" t="str">
        <f>VLOOKUP(I163,'MÃ '!$A$2:$E$1048576,4,0)</f>
        <v>NL300126</v>
      </c>
      <c r="O163" s="21" t="str">
        <f>VLOOKUP(I163,'MÃ '!$A$2:$E$1048576,5,0)</f>
        <v>Rau mùi tây</v>
      </c>
      <c r="P163" s="21" t="str">
        <f t="shared" si="9"/>
        <v>TSG08</v>
      </c>
      <c r="Q163" s="21" t="str">
        <f>DAY(Table0145[[#This Row],[NGÀY]])&amp;Table0145[[#This Row],[TSG08]]&amp;Table0145[[#This Row],[MÃ FAST]]</f>
        <v>8TSG08NL300126</v>
      </c>
      <c r="R163" s="21" t="str">
        <f>COUNTIF($Q$7:Q163,Q163)&amp;Q163</f>
        <v>18TSG08NL300126</v>
      </c>
      <c r="S163" s="44">
        <f>IFERROR(VLOOKUP(R163,Table1[[ct2]:[Số lượng]],13,0),0)</f>
        <v>0.2</v>
      </c>
      <c r="T163" s="45">
        <f>IFERROR(VLOOKUP(R163,Table1[[ct2]:[Giá]],14,0),Table0145[[#This Row],[ĐƠN GIÁ]])</f>
        <v>70000</v>
      </c>
      <c r="U163" s="45">
        <f t="shared" si="10"/>
        <v>14000</v>
      </c>
      <c r="V163" s="32">
        <f t="shared" si="11"/>
        <v>0</v>
      </c>
      <c r="W163" s="45">
        <f>Table0145[[#This Row],[THÀNH TIỀN FAST]]-Table0145[[#This Row],[THÀNH TIỀN]]</f>
        <v>0</v>
      </c>
      <c r="X163" s="46" t="b">
        <f>Table0145[[#This Row],[ĐG FAST]]=Table0145[[#This Row],[ĐƠN GIÁ]]</f>
        <v>1</v>
      </c>
      <c r="Y163" s="47" t="b">
        <f>Table0145[[#This Row],[THÀNH TIỀN FAST]]=Table0145[[#This Row],[THÀNH TIỀN]]</f>
        <v>1</v>
      </c>
      <c r="Z163" s="48"/>
    </row>
    <row r="164" spans="1:26" x14ac:dyDescent="0.2">
      <c r="A164" s="49"/>
      <c r="B164" s="2" t="s">
        <v>361</v>
      </c>
      <c r="C164" s="49"/>
      <c r="D164" s="2" t="s">
        <v>519</v>
      </c>
      <c r="E164" s="49"/>
      <c r="F164" s="49"/>
      <c r="G164" s="49"/>
      <c r="H164" s="49"/>
      <c r="I164" s="2" t="s">
        <v>41</v>
      </c>
      <c r="J164" s="2" t="s">
        <v>17</v>
      </c>
      <c r="K164" s="3">
        <v>4.5999999999999996</v>
      </c>
      <c r="L164" s="4">
        <v>21000</v>
      </c>
      <c r="M164" s="4">
        <f t="shared" si="8"/>
        <v>96599.999999999985</v>
      </c>
      <c r="N164" s="21" t="str">
        <f>VLOOKUP(I164,'MÃ '!$A$2:$E$1048576,4,0)</f>
        <v>NL300119</v>
      </c>
      <c r="O164" s="21" t="str">
        <f>VLOOKUP(I164,'MÃ '!$A$2:$E$1048576,5,0)</f>
        <v>Quất ( Tắc trái )</v>
      </c>
      <c r="P164" s="21" t="str">
        <f t="shared" si="9"/>
        <v>TSG08</v>
      </c>
      <c r="Q164" s="21" t="str">
        <f>DAY(Table0145[[#This Row],[NGÀY]])&amp;Table0145[[#This Row],[TSG08]]&amp;Table0145[[#This Row],[MÃ FAST]]</f>
        <v>8TSG08NL300119</v>
      </c>
      <c r="R164" s="21" t="str">
        <f>COUNTIF($Q$7:Q164,Q164)&amp;Q164</f>
        <v>18TSG08NL300119</v>
      </c>
      <c r="S164" s="44">
        <f>IFERROR(VLOOKUP(R164,Table1[[ct2]:[Số lượng]],13,0),0)</f>
        <v>4.5999999999999996</v>
      </c>
      <c r="T164" s="45">
        <f>IFERROR(VLOOKUP(R164,Table1[[ct2]:[Giá]],14,0),Table0145[[#This Row],[ĐƠN GIÁ]])</f>
        <v>21000</v>
      </c>
      <c r="U164" s="45">
        <f t="shared" si="10"/>
        <v>96599.999999999985</v>
      </c>
      <c r="V164" s="32">
        <f t="shared" si="11"/>
        <v>0</v>
      </c>
      <c r="W164" s="45">
        <f>Table0145[[#This Row],[THÀNH TIỀN FAST]]-Table0145[[#This Row],[THÀNH TIỀN]]</f>
        <v>0</v>
      </c>
      <c r="X164" s="46" t="b">
        <f>Table0145[[#This Row],[ĐG FAST]]=Table0145[[#This Row],[ĐƠN GIÁ]]</f>
        <v>1</v>
      </c>
      <c r="Y164" s="47" t="b">
        <f>Table0145[[#This Row],[THÀNH TIỀN FAST]]=Table0145[[#This Row],[THÀNH TIỀN]]</f>
        <v>1</v>
      </c>
      <c r="Z164" s="48"/>
    </row>
    <row r="165" spans="1:26" x14ac:dyDescent="0.2">
      <c r="A165" s="49"/>
      <c r="B165" s="2" t="s">
        <v>361</v>
      </c>
      <c r="C165" s="49"/>
      <c r="D165" s="2" t="s">
        <v>519</v>
      </c>
      <c r="E165" s="49"/>
      <c r="F165" s="49"/>
      <c r="G165" s="49"/>
      <c r="H165" s="49"/>
      <c r="I165" s="2" t="s">
        <v>42</v>
      </c>
      <c r="J165" s="2" t="s">
        <v>17</v>
      </c>
      <c r="K165" s="3">
        <v>5.5</v>
      </c>
      <c r="L165" s="4">
        <v>38000</v>
      </c>
      <c r="M165" s="4">
        <f t="shared" si="8"/>
        <v>209000</v>
      </c>
      <c r="N165" s="21" t="str">
        <f>VLOOKUP(I165,'MÃ '!$A$2:$E$1048576,4,0)</f>
        <v>NL300018</v>
      </c>
      <c r="O165" s="21" t="str">
        <f>VLOOKUP(I165,'MÃ '!$A$2:$E$1048576,5,0)</f>
        <v>Cải cúc</v>
      </c>
      <c r="P165" s="21" t="str">
        <f t="shared" si="9"/>
        <v>TSG08</v>
      </c>
      <c r="Q165" s="21" t="str">
        <f>DAY(Table0145[[#This Row],[NGÀY]])&amp;Table0145[[#This Row],[TSG08]]&amp;Table0145[[#This Row],[MÃ FAST]]</f>
        <v>8TSG08NL300018</v>
      </c>
      <c r="R165" s="21" t="str">
        <f>COUNTIF($Q$7:Q165,Q165)&amp;Q165</f>
        <v>18TSG08NL300018</v>
      </c>
      <c r="S165" s="44">
        <f>IFERROR(VLOOKUP(R165,Table1[[ct2]:[Số lượng]],13,0),0)</f>
        <v>5.5</v>
      </c>
      <c r="T165" s="45">
        <f>IFERROR(VLOOKUP(R165,Table1[[ct2]:[Giá]],14,0),Table0145[[#This Row],[ĐƠN GIÁ]])</f>
        <v>38000</v>
      </c>
      <c r="U165" s="45">
        <f t="shared" si="10"/>
        <v>209000</v>
      </c>
      <c r="V165" s="32">
        <f t="shared" si="11"/>
        <v>0</v>
      </c>
      <c r="W165" s="45">
        <f>Table0145[[#This Row],[THÀNH TIỀN FAST]]-Table0145[[#This Row],[THÀNH TIỀN]]</f>
        <v>0</v>
      </c>
      <c r="X165" s="46" t="b">
        <f>Table0145[[#This Row],[ĐG FAST]]=Table0145[[#This Row],[ĐƠN GIÁ]]</f>
        <v>1</v>
      </c>
      <c r="Y165" s="47" t="b">
        <f>Table0145[[#This Row],[THÀNH TIỀN FAST]]=Table0145[[#This Row],[THÀNH TIỀN]]</f>
        <v>1</v>
      </c>
      <c r="Z165" s="48"/>
    </row>
    <row r="166" spans="1:26" x14ac:dyDescent="0.2">
      <c r="A166" s="49"/>
      <c r="B166" s="2" t="s">
        <v>361</v>
      </c>
      <c r="C166" s="49"/>
      <c r="D166" s="2" t="s">
        <v>519</v>
      </c>
      <c r="E166" s="49"/>
      <c r="F166" s="49"/>
      <c r="G166" s="49"/>
      <c r="H166" s="49"/>
      <c r="I166" s="2" t="s">
        <v>43</v>
      </c>
      <c r="J166" s="2" t="s">
        <v>17</v>
      </c>
      <c r="K166" s="3">
        <v>2.2999999999999998</v>
      </c>
      <c r="L166" s="4">
        <v>50000</v>
      </c>
      <c r="M166" s="4">
        <f t="shared" si="8"/>
        <v>114999.99999999999</v>
      </c>
      <c r="N166" s="21" t="str">
        <f>VLOOKUP(I166,'MÃ '!$A$2:$E$1048576,4,0)</f>
        <v>NL300142</v>
      </c>
      <c r="O166" s="21" t="str">
        <f>VLOOKUP(I166,'MÃ '!$A$2:$E$1048576,5,0)</f>
        <v>Tỏi bóc</v>
      </c>
      <c r="P166" s="21" t="str">
        <f t="shared" si="9"/>
        <v>TSG08</v>
      </c>
      <c r="Q166" s="21" t="str">
        <f>DAY(Table0145[[#This Row],[NGÀY]])&amp;Table0145[[#This Row],[TSG08]]&amp;Table0145[[#This Row],[MÃ FAST]]</f>
        <v>8TSG08NL300142</v>
      </c>
      <c r="R166" s="21" t="str">
        <f>COUNTIF($Q$7:Q166,Q166)&amp;Q166</f>
        <v>18TSG08NL300142</v>
      </c>
      <c r="S166" s="44">
        <f>IFERROR(VLOOKUP(R166,Table1[[ct2]:[Số lượng]],13,0),0)</f>
        <v>2.2999999999999998</v>
      </c>
      <c r="T166" s="45">
        <f>IFERROR(VLOOKUP(R166,Table1[[ct2]:[Giá]],14,0),Table0145[[#This Row],[ĐƠN GIÁ]])</f>
        <v>50000</v>
      </c>
      <c r="U166" s="45">
        <f t="shared" si="10"/>
        <v>114999.99999999999</v>
      </c>
      <c r="V166" s="32">
        <f t="shared" si="11"/>
        <v>0</v>
      </c>
      <c r="W166" s="45">
        <f>Table0145[[#This Row],[THÀNH TIỀN FAST]]-Table0145[[#This Row],[THÀNH TIỀN]]</f>
        <v>0</v>
      </c>
      <c r="X166" s="46" t="b">
        <f>Table0145[[#This Row],[ĐG FAST]]=Table0145[[#This Row],[ĐƠN GIÁ]]</f>
        <v>1</v>
      </c>
      <c r="Y166" s="47" t="b">
        <f>Table0145[[#This Row],[THÀNH TIỀN FAST]]=Table0145[[#This Row],[THÀNH TIỀN]]</f>
        <v>1</v>
      </c>
      <c r="Z166" s="48"/>
    </row>
    <row r="167" spans="1:26" x14ac:dyDescent="0.2">
      <c r="A167" s="49"/>
      <c r="B167" s="2" t="s">
        <v>361</v>
      </c>
      <c r="C167" s="49"/>
      <c r="D167" s="2" t="s">
        <v>519</v>
      </c>
      <c r="E167" s="49"/>
      <c r="F167" s="49"/>
      <c r="G167" s="49"/>
      <c r="H167" s="49"/>
      <c r="I167" s="2" t="s">
        <v>44</v>
      </c>
      <c r="J167" s="2" t="s">
        <v>17</v>
      </c>
      <c r="K167" s="3">
        <v>11</v>
      </c>
      <c r="L167" s="4">
        <v>62000</v>
      </c>
      <c r="M167" s="4">
        <f t="shared" si="8"/>
        <v>682000</v>
      </c>
      <c r="N167" s="21" t="str">
        <f>VLOOKUP(I167,'MÃ '!$A$2:$E$1048576,4,0)</f>
        <v>NL300147</v>
      </c>
      <c r="O167" s="21" t="str">
        <f>VLOOKUP(I167,'MÃ '!$A$2:$E$1048576,5,0)</f>
        <v>Xà lách Roman</v>
      </c>
      <c r="P167" s="21" t="str">
        <f t="shared" si="9"/>
        <v>TSG08</v>
      </c>
      <c r="Q167" s="21" t="str">
        <f>DAY(Table0145[[#This Row],[NGÀY]])&amp;Table0145[[#This Row],[TSG08]]&amp;Table0145[[#This Row],[MÃ FAST]]</f>
        <v>8TSG08NL300147</v>
      </c>
      <c r="R167" s="21" t="str">
        <f>COUNTIF($Q$7:Q167,Q167)&amp;Q167</f>
        <v>18TSG08NL300147</v>
      </c>
      <c r="S167" s="44">
        <f>IFERROR(VLOOKUP(R167,Table1[[ct2]:[Số lượng]],13,0),0)</f>
        <v>11</v>
      </c>
      <c r="T167" s="45">
        <f>IFERROR(VLOOKUP(R167,Table1[[ct2]:[Giá]],14,0),Table0145[[#This Row],[ĐƠN GIÁ]])</f>
        <v>62000</v>
      </c>
      <c r="U167" s="45">
        <f t="shared" si="10"/>
        <v>682000</v>
      </c>
      <c r="V167" s="32">
        <f t="shared" si="11"/>
        <v>0</v>
      </c>
      <c r="W167" s="45">
        <f>Table0145[[#This Row],[THÀNH TIỀN FAST]]-Table0145[[#This Row],[THÀNH TIỀN]]</f>
        <v>0</v>
      </c>
      <c r="X167" s="46" t="b">
        <f>Table0145[[#This Row],[ĐG FAST]]=Table0145[[#This Row],[ĐƠN GIÁ]]</f>
        <v>1</v>
      </c>
      <c r="Y167" s="47" t="b">
        <f>Table0145[[#This Row],[THÀNH TIỀN FAST]]=Table0145[[#This Row],[THÀNH TIỀN]]</f>
        <v>1</v>
      </c>
      <c r="Z167" s="48"/>
    </row>
    <row r="168" spans="1:26" x14ac:dyDescent="0.2">
      <c r="A168" s="49"/>
      <c r="B168" s="2" t="s">
        <v>362</v>
      </c>
      <c r="C168" s="49"/>
      <c r="D168" s="2" t="s">
        <v>519</v>
      </c>
      <c r="E168" s="49"/>
      <c r="F168" s="49"/>
      <c r="G168" s="49"/>
      <c r="H168" s="49"/>
      <c r="I168" s="2" t="s">
        <v>18</v>
      </c>
      <c r="J168" s="2" t="s">
        <v>17</v>
      </c>
      <c r="K168" s="3">
        <v>2</v>
      </c>
      <c r="L168" s="4">
        <v>45000</v>
      </c>
      <c r="M168" s="4">
        <f t="shared" si="8"/>
        <v>90000</v>
      </c>
      <c r="N168" s="21" t="str">
        <f>VLOOKUP(I168,'MÃ '!$A$2:$E$1048576,4,0)</f>
        <v>NL300203</v>
      </c>
      <c r="O168" s="21" t="str">
        <f>VLOOKUP(I168,'MÃ '!$A$2:$E$1048576,5,0)</f>
        <v>Cải bó xôi</v>
      </c>
      <c r="P168" s="21" t="str">
        <f t="shared" si="9"/>
        <v>TSG08</v>
      </c>
      <c r="Q168" s="21" t="str">
        <f>DAY(Table0145[[#This Row],[NGÀY]])&amp;Table0145[[#This Row],[TSG08]]&amp;Table0145[[#This Row],[MÃ FAST]]</f>
        <v>9TSG08NL300203</v>
      </c>
      <c r="R168" s="21" t="str">
        <f>COUNTIF($Q$7:Q168,Q168)&amp;Q168</f>
        <v>19TSG08NL300203</v>
      </c>
      <c r="S168" s="44">
        <f>IFERROR(VLOOKUP(R168,Table1[[ct2]:[Số lượng]],13,0),0)</f>
        <v>2</v>
      </c>
      <c r="T168" s="45">
        <f>IFERROR(VLOOKUP(R168,Table1[[ct2]:[Giá]],14,0),Table0145[[#This Row],[ĐƠN GIÁ]])</f>
        <v>45000</v>
      </c>
      <c r="U168" s="45">
        <f t="shared" si="10"/>
        <v>90000</v>
      </c>
      <c r="V168" s="32">
        <f t="shared" si="11"/>
        <v>0</v>
      </c>
      <c r="W168" s="45">
        <f>Table0145[[#This Row],[THÀNH TIỀN FAST]]-Table0145[[#This Row],[THÀNH TIỀN]]</f>
        <v>0</v>
      </c>
      <c r="X168" s="46" t="b">
        <f>Table0145[[#This Row],[ĐG FAST]]=Table0145[[#This Row],[ĐƠN GIÁ]]</f>
        <v>1</v>
      </c>
      <c r="Y168" s="47" t="b">
        <f>Table0145[[#This Row],[THÀNH TIỀN FAST]]=Table0145[[#This Row],[THÀNH TIỀN]]</f>
        <v>1</v>
      </c>
      <c r="Z168" s="48"/>
    </row>
    <row r="169" spans="1:26" x14ac:dyDescent="0.2">
      <c r="A169" s="49"/>
      <c r="B169" s="2" t="s">
        <v>362</v>
      </c>
      <c r="C169" s="49"/>
      <c r="D169" s="2" t="s">
        <v>519</v>
      </c>
      <c r="E169" s="49"/>
      <c r="F169" s="49"/>
      <c r="G169" s="49"/>
      <c r="H169" s="49"/>
      <c r="I169" s="2" t="s">
        <v>19</v>
      </c>
      <c r="J169" s="2" t="s">
        <v>17</v>
      </c>
      <c r="K169" s="3">
        <v>1</v>
      </c>
      <c r="L169" s="4">
        <v>50000</v>
      </c>
      <c r="M169" s="4">
        <f t="shared" si="8"/>
        <v>50000</v>
      </c>
      <c r="N169" s="21" t="str">
        <f>VLOOKUP(I169,'MÃ '!$A$2:$E$1048576,4,0)</f>
        <v>NL300013</v>
      </c>
      <c r="O169" s="21" t="str">
        <f>VLOOKUP(I169,'MÃ '!$A$2:$E$1048576,5,0)</f>
        <v>Cà chua</v>
      </c>
      <c r="P169" s="21" t="str">
        <f t="shared" si="9"/>
        <v>TSG08</v>
      </c>
      <c r="Q169" s="21" t="str">
        <f>DAY(Table0145[[#This Row],[NGÀY]])&amp;Table0145[[#This Row],[TSG08]]&amp;Table0145[[#This Row],[MÃ FAST]]</f>
        <v>9TSG08NL300013</v>
      </c>
      <c r="R169" s="21" t="str">
        <f>COUNTIF($Q$7:Q169,Q169)&amp;Q169</f>
        <v>19TSG08NL300013</v>
      </c>
      <c r="S169" s="44">
        <f>IFERROR(VLOOKUP(R169,Table1[[ct2]:[Số lượng]],13,0),0)</f>
        <v>1</v>
      </c>
      <c r="T169" s="45">
        <f>IFERROR(VLOOKUP(R169,Table1[[ct2]:[Giá]],14,0),Table0145[[#This Row],[ĐƠN GIÁ]])</f>
        <v>50000</v>
      </c>
      <c r="U169" s="45">
        <f t="shared" si="10"/>
        <v>50000</v>
      </c>
      <c r="V169" s="32">
        <f t="shared" si="11"/>
        <v>0</v>
      </c>
      <c r="W169" s="45">
        <f>Table0145[[#This Row],[THÀNH TIỀN FAST]]-Table0145[[#This Row],[THÀNH TIỀN]]</f>
        <v>0</v>
      </c>
      <c r="X169" s="46" t="b">
        <f>Table0145[[#This Row],[ĐG FAST]]=Table0145[[#This Row],[ĐƠN GIÁ]]</f>
        <v>1</v>
      </c>
      <c r="Y169" s="47" t="b">
        <f>Table0145[[#This Row],[THÀNH TIỀN FAST]]=Table0145[[#This Row],[THÀNH TIỀN]]</f>
        <v>1</v>
      </c>
      <c r="Z169" s="48"/>
    </row>
    <row r="170" spans="1:26" x14ac:dyDescent="0.2">
      <c r="A170" s="49"/>
      <c r="B170" s="2" t="s">
        <v>362</v>
      </c>
      <c r="C170" s="49"/>
      <c r="D170" s="2" t="s">
        <v>519</v>
      </c>
      <c r="E170" s="49"/>
      <c r="F170" s="49"/>
      <c r="G170" s="49"/>
      <c r="H170" s="49"/>
      <c r="I170" s="2" t="s">
        <v>20</v>
      </c>
      <c r="J170" s="2" t="s">
        <v>17</v>
      </c>
      <c r="K170" s="3">
        <v>12.2</v>
      </c>
      <c r="L170" s="4">
        <v>18000</v>
      </c>
      <c r="M170" s="4">
        <f t="shared" si="8"/>
        <v>219600</v>
      </c>
      <c r="N170" s="21" t="str">
        <f>VLOOKUP(I170,'MÃ '!$A$2:$E$1048576,4,0)</f>
        <v>NL300022</v>
      </c>
      <c r="O170" s="21" t="str">
        <f>VLOOKUP(I170,'MÃ '!$A$2:$E$1048576,5,0)</f>
        <v>Cải thảo</v>
      </c>
      <c r="P170" s="21" t="str">
        <f t="shared" si="9"/>
        <v>TSG08</v>
      </c>
      <c r="Q170" s="21" t="str">
        <f>DAY(Table0145[[#This Row],[NGÀY]])&amp;Table0145[[#This Row],[TSG08]]&amp;Table0145[[#This Row],[MÃ FAST]]</f>
        <v>9TSG08NL300022</v>
      </c>
      <c r="R170" s="21" t="str">
        <f>COUNTIF($Q$7:Q170,Q170)&amp;Q170</f>
        <v>19TSG08NL300022</v>
      </c>
      <c r="S170" s="44">
        <f>IFERROR(VLOOKUP(R170,Table1[[ct2]:[Số lượng]],13,0),0)</f>
        <v>12.2</v>
      </c>
      <c r="T170" s="45">
        <f>IFERROR(VLOOKUP(R170,Table1[[ct2]:[Giá]],14,0),Table0145[[#This Row],[ĐƠN GIÁ]])</f>
        <v>18000</v>
      </c>
      <c r="U170" s="45">
        <f t="shared" si="10"/>
        <v>219600</v>
      </c>
      <c r="V170" s="32">
        <f t="shared" si="11"/>
        <v>0</v>
      </c>
      <c r="W170" s="45">
        <f>Table0145[[#This Row],[THÀNH TIỀN FAST]]-Table0145[[#This Row],[THÀNH TIỀN]]</f>
        <v>0</v>
      </c>
      <c r="X170" s="46" t="b">
        <f>Table0145[[#This Row],[ĐG FAST]]=Table0145[[#This Row],[ĐƠN GIÁ]]</f>
        <v>1</v>
      </c>
      <c r="Y170" s="47" t="b">
        <f>Table0145[[#This Row],[THÀNH TIỀN FAST]]=Table0145[[#This Row],[THÀNH TIỀN]]</f>
        <v>1</v>
      </c>
      <c r="Z170" s="48"/>
    </row>
    <row r="171" spans="1:26" x14ac:dyDescent="0.2">
      <c r="A171" s="49"/>
      <c r="B171" s="2" t="s">
        <v>362</v>
      </c>
      <c r="C171" s="49"/>
      <c r="D171" s="2" t="s">
        <v>519</v>
      </c>
      <c r="E171" s="49"/>
      <c r="F171" s="49"/>
      <c r="G171" s="49"/>
      <c r="H171" s="49"/>
      <c r="I171" s="2" t="s">
        <v>21</v>
      </c>
      <c r="J171" s="2" t="s">
        <v>17</v>
      </c>
      <c r="K171" s="3">
        <v>0.5</v>
      </c>
      <c r="L171" s="4">
        <v>75000</v>
      </c>
      <c r="M171" s="4">
        <f t="shared" si="8"/>
        <v>37500</v>
      </c>
      <c r="N171" s="21" t="str">
        <f>VLOOKUP(I171,'MÃ '!$A$2:$E$1048576,4,0)</f>
        <v>NL600067</v>
      </c>
      <c r="O171" s="21" t="str">
        <f>VLOOKUP(I171,'MÃ '!$A$2:$E$1048576,5,0)</f>
        <v>Cam vàng</v>
      </c>
      <c r="P171" s="21" t="str">
        <f t="shared" si="9"/>
        <v>TSG08</v>
      </c>
      <c r="Q171" s="21" t="str">
        <f>DAY(Table0145[[#This Row],[NGÀY]])&amp;Table0145[[#This Row],[TSG08]]&amp;Table0145[[#This Row],[MÃ FAST]]</f>
        <v>9TSG08NL600067</v>
      </c>
      <c r="R171" s="21" t="str">
        <f>COUNTIF($Q$7:Q171,Q171)&amp;Q171</f>
        <v>19TSG08NL600067</v>
      </c>
      <c r="S171" s="44">
        <f>IFERROR(VLOOKUP(R171,Table1[[ct2]:[Số lượng]],13,0),0)</f>
        <v>0.5</v>
      </c>
      <c r="T171" s="45">
        <f>IFERROR(VLOOKUP(R171,Table1[[ct2]:[Giá]],14,0),Table0145[[#This Row],[ĐƠN GIÁ]])</f>
        <v>75000</v>
      </c>
      <c r="U171" s="45">
        <f t="shared" si="10"/>
        <v>37500</v>
      </c>
      <c r="V171" s="32">
        <f t="shared" si="11"/>
        <v>0</v>
      </c>
      <c r="W171" s="45">
        <f>Table0145[[#This Row],[THÀNH TIỀN FAST]]-Table0145[[#This Row],[THÀNH TIỀN]]</f>
        <v>0</v>
      </c>
      <c r="X171" s="46" t="b">
        <f>Table0145[[#This Row],[ĐG FAST]]=Table0145[[#This Row],[ĐƠN GIÁ]]</f>
        <v>1</v>
      </c>
      <c r="Y171" s="47" t="b">
        <f>Table0145[[#This Row],[THÀNH TIỀN FAST]]=Table0145[[#This Row],[THÀNH TIỀN]]</f>
        <v>1</v>
      </c>
      <c r="Z171" s="48"/>
    </row>
    <row r="172" spans="1:26" x14ac:dyDescent="0.2">
      <c r="A172" s="49"/>
      <c r="B172" s="2" t="s">
        <v>362</v>
      </c>
      <c r="C172" s="49"/>
      <c r="D172" s="2" t="s">
        <v>519</v>
      </c>
      <c r="E172" s="49"/>
      <c r="F172" s="49"/>
      <c r="G172" s="49"/>
      <c r="H172" s="49"/>
      <c r="I172" s="2" t="s">
        <v>45</v>
      </c>
      <c r="J172" s="2" t="s">
        <v>17</v>
      </c>
      <c r="K172" s="3">
        <v>1</v>
      </c>
      <c r="L172" s="4">
        <v>13000</v>
      </c>
      <c r="M172" s="4">
        <f t="shared" si="8"/>
        <v>13000</v>
      </c>
      <c r="N172" s="21" t="str">
        <f>VLOOKUP(I172,'MÃ '!$A$2:$E$1048576,4,0)</f>
        <v>NL300033</v>
      </c>
      <c r="O172" s="21" t="str">
        <f>VLOOKUP(I172,'MÃ '!$A$2:$E$1048576,5,0)</f>
        <v>Củ cải trắng</v>
      </c>
      <c r="P172" s="21" t="str">
        <f t="shared" si="9"/>
        <v>TSG08</v>
      </c>
      <c r="Q172" s="21" t="str">
        <f>DAY(Table0145[[#This Row],[NGÀY]])&amp;Table0145[[#This Row],[TSG08]]&amp;Table0145[[#This Row],[MÃ FAST]]</f>
        <v>9TSG08NL300033</v>
      </c>
      <c r="R172" s="21" t="str">
        <f>COUNTIF($Q$7:Q172,Q172)&amp;Q172</f>
        <v>19TSG08NL300033</v>
      </c>
      <c r="S172" s="44">
        <f>IFERROR(VLOOKUP(R172,Table1[[ct2]:[Số lượng]],13,0),0)</f>
        <v>1</v>
      </c>
      <c r="T172" s="45">
        <f>IFERROR(VLOOKUP(R172,Table1[[ct2]:[Giá]],14,0),Table0145[[#This Row],[ĐƠN GIÁ]])</f>
        <v>13000</v>
      </c>
      <c r="U172" s="45">
        <f t="shared" si="10"/>
        <v>13000</v>
      </c>
      <c r="V172" s="32">
        <f t="shared" si="11"/>
        <v>0</v>
      </c>
      <c r="W172" s="45">
        <f>Table0145[[#This Row],[THÀNH TIỀN FAST]]-Table0145[[#This Row],[THÀNH TIỀN]]</f>
        <v>0</v>
      </c>
      <c r="X172" s="46" t="b">
        <f>Table0145[[#This Row],[ĐG FAST]]=Table0145[[#This Row],[ĐƠN GIÁ]]</f>
        <v>1</v>
      </c>
      <c r="Y172" s="47" t="b">
        <f>Table0145[[#This Row],[THÀNH TIỀN FAST]]=Table0145[[#This Row],[THÀNH TIỀN]]</f>
        <v>1</v>
      </c>
      <c r="Z172" s="48"/>
    </row>
    <row r="173" spans="1:26" x14ac:dyDescent="0.2">
      <c r="A173" s="49"/>
      <c r="B173" s="2" t="s">
        <v>362</v>
      </c>
      <c r="C173" s="49"/>
      <c r="D173" s="2" t="s">
        <v>519</v>
      </c>
      <c r="E173" s="49"/>
      <c r="F173" s="49"/>
      <c r="G173" s="49"/>
      <c r="H173" s="49"/>
      <c r="I173" s="2" t="s">
        <v>24</v>
      </c>
      <c r="J173" s="2" t="s">
        <v>17</v>
      </c>
      <c r="K173" s="3">
        <v>1</v>
      </c>
      <c r="L173" s="4">
        <v>47000</v>
      </c>
      <c r="M173" s="4">
        <f t="shared" si="8"/>
        <v>47000</v>
      </c>
      <c r="N173" s="21" t="str">
        <f>VLOOKUP(I173,'MÃ '!$A$2:$E$1048576,4,0)</f>
        <v>NL300036</v>
      </c>
      <c r="O173" s="21" t="str">
        <f>VLOOKUP(I173,'MÃ '!$A$2:$E$1048576,5,0)</f>
        <v>Củ sen</v>
      </c>
      <c r="P173" s="21" t="str">
        <f t="shared" si="9"/>
        <v>TSG08</v>
      </c>
      <c r="Q173" s="21" t="str">
        <f>DAY(Table0145[[#This Row],[NGÀY]])&amp;Table0145[[#This Row],[TSG08]]&amp;Table0145[[#This Row],[MÃ FAST]]</f>
        <v>9TSG08NL300036</v>
      </c>
      <c r="R173" s="21" t="str">
        <f>COUNTIF($Q$7:Q173,Q173)&amp;Q173</f>
        <v>19TSG08NL300036</v>
      </c>
      <c r="S173" s="44">
        <f>IFERROR(VLOOKUP(R173,Table1[[ct2]:[Số lượng]],13,0),0)</f>
        <v>1</v>
      </c>
      <c r="T173" s="45">
        <f>IFERROR(VLOOKUP(R173,Table1[[ct2]:[Giá]],14,0),Table0145[[#This Row],[ĐƠN GIÁ]])</f>
        <v>47000</v>
      </c>
      <c r="U173" s="45">
        <f t="shared" si="10"/>
        <v>47000</v>
      </c>
      <c r="V173" s="32">
        <f t="shared" si="11"/>
        <v>0</v>
      </c>
      <c r="W173" s="45">
        <f>Table0145[[#This Row],[THÀNH TIỀN FAST]]-Table0145[[#This Row],[THÀNH TIỀN]]</f>
        <v>0</v>
      </c>
      <c r="X173" s="46" t="b">
        <f>Table0145[[#This Row],[ĐG FAST]]=Table0145[[#This Row],[ĐƠN GIÁ]]</f>
        <v>1</v>
      </c>
      <c r="Y173" s="47" t="b">
        <f>Table0145[[#This Row],[THÀNH TIỀN FAST]]=Table0145[[#This Row],[THÀNH TIỀN]]</f>
        <v>1</v>
      </c>
      <c r="Z173" s="48"/>
    </row>
    <row r="174" spans="1:26" x14ac:dyDescent="0.2">
      <c r="A174" s="49"/>
      <c r="B174" s="2" t="s">
        <v>362</v>
      </c>
      <c r="C174" s="49"/>
      <c r="D174" s="2" t="s">
        <v>519</v>
      </c>
      <c r="E174" s="49"/>
      <c r="F174" s="49"/>
      <c r="G174" s="49"/>
      <c r="H174" s="49"/>
      <c r="I174" s="2" t="s">
        <v>25</v>
      </c>
      <c r="J174" s="2" t="s">
        <v>17</v>
      </c>
      <c r="K174" s="3">
        <v>32</v>
      </c>
      <c r="L174" s="4">
        <v>18000</v>
      </c>
      <c r="M174" s="4">
        <f t="shared" si="8"/>
        <v>576000</v>
      </c>
      <c r="N174" s="21" t="str">
        <f>VLOOKUP(I174,'MÃ '!$A$2:$E$1048576,4,0)</f>
        <v>NL600004</v>
      </c>
      <c r="O174" s="21" t="str">
        <f>VLOOKUP(I174,'MÃ '!$A$2:$E$1048576,5,0)</f>
        <v>Dưa hấu</v>
      </c>
      <c r="P174" s="21" t="str">
        <f t="shared" si="9"/>
        <v>TSG08</v>
      </c>
      <c r="Q174" s="21" t="str">
        <f>DAY(Table0145[[#This Row],[NGÀY]])&amp;Table0145[[#This Row],[TSG08]]&amp;Table0145[[#This Row],[MÃ FAST]]</f>
        <v>9TSG08NL600004</v>
      </c>
      <c r="R174" s="21" t="str">
        <f>COUNTIF($Q$7:Q174,Q174)&amp;Q174</f>
        <v>19TSG08NL600004</v>
      </c>
      <c r="S174" s="44">
        <f>IFERROR(VLOOKUP(R174,Table1[[ct2]:[Số lượng]],13,0),0)</f>
        <v>32</v>
      </c>
      <c r="T174" s="45">
        <f>IFERROR(VLOOKUP(R174,Table1[[ct2]:[Giá]],14,0),Table0145[[#This Row],[ĐƠN GIÁ]])</f>
        <v>18000</v>
      </c>
      <c r="U174" s="45">
        <f t="shared" si="10"/>
        <v>576000</v>
      </c>
      <c r="V174" s="32">
        <f t="shared" si="11"/>
        <v>0</v>
      </c>
      <c r="W174" s="45">
        <f>Table0145[[#This Row],[THÀNH TIỀN FAST]]-Table0145[[#This Row],[THÀNH TIỀN]]</f>
        <v>0</v>
      </c>
      <c r="X174" s="46" t="b">
        <f>Table0145[[#This Row],[ĐG FAST]]=Table0145[[#This Row],[ĐƠN GIÁ]]</f>
        <v>1</v>
      </c>
      <c r="Y174" s="47" t="b">
        <f>Table0145[[#This Row],[THÀNH TIỀN FAST]]=Table0145[[#This Row],[THÀNH TIỀN]]</f>
        <v>1</v>
      </c>
      <c r="Z174" s="48"/>
    </row>
    <row r="175" spans="1:26" x14ac:dyDescent="0.2">
      <c r="A175" s="49"/>
      <c r="B175" s="2" t="s">
        <v>362</v>
      </c>
      <c r="C175" s="49"/>
      <c r="D175" s="2" t="s">
        <v>519</v>
      </c>
      <c r="E175" s="49"/>
      <c r="F175" s="49"/>
      <c r="G175" s="49"/>
      <c r="H175" s="49"/>
      <c r="I175" s="2" t="s">
        <v>27</v>
      </c>
      <c r="J175" s="2" t="s">
        <v>17</v>
      </c>
      <c r="K175" s="3">
        <v>2</v>
      </c>
      <c r="L175" s="4">
        <v>55000</v>
      </c>
      <c r="M175" s="4">
        <f t="shared" si="8"/>
        <v>110000</v>
      </c>
      <c r="N175" s="21" t="str">
        <f>VLOOKUP(I175,'MÃ '!$A$2:$E$1048576,4,0)</f>
        <v>NL300058</v>
      </c>
      <c r="O175" s="21" t="str">
        <f>VLOOKUP(I175,'MÃ '!$A$2:$E$1048576,5,0)</f>
        <v>Hành lá</v>
      </c>
      <c r="P175" s="21" t="str">
        <f t="shared" si="9"/>
        <v>TSG08</v>
      </c>
      <c r="Q175" s="21" t="str">
        <f>DAY(Table0145[[#This Row],[NGÀY]])&amp;Table0145[[#This Row],[TSG08]]&amp;Table0145[[#This Row],[MÃ FAST]]</f>
        <v>9TSG08NL300058</v>
      </c>
      <c r="R175" s="21" t="str">
        <f>COUNTIF($Q$7:Q175,Q175)&amp;Q175</f>
        <v>19TSG08NL300058</v>
      </c>
      <c r="S175" s="44">
        <f>IFERROR(VLOOKUP(R175,Table1[[ct2]:[Số lượng]],13,0),0)</f>
        <v>2</v>
      </c>
      <c r="T175" s="45">
        <f>IFERROR(VLOOKUP(R175,Table1[[ct2]:[Giá]],14,0),Table0145[[#This Row],[ĐƠN GIÁ]])</f>
        <v>55000</v>
      </c>
      <c r="U175" s="45">
        <f t="shared" si="10"/>
        <v>110000</v>
      </c>
      <c r="V175" s="32">
        <f t="shared" si="11"/>
        <v>0</v>
      </c>
      <c r="W175" s="45">
        <f>Table0145[[#This Row],[THÀNH TIỀN FAST]]-Table0145[[#This Row],[THÀNH TIỀN]]</f>
        <v>0</v>
      </c>
      <c r="X175" s="46" t="b">
        <f>Table0145[[#This Row],[ĐG FAST]]=Table0145[[#This Row],[ĐƠN GIÁ]]</f>
        <v>1</v>
      </c>
      <c r="Y175" s="47" t="b">
        <f>Table0145[[#This Row],[THÀNH TIỀN FAST]]=Table0145[[#This Row],[THÀNH TIỀN]]</f>
        <v>1</v>
      </c>
      <c r="Z175" s="48"/>
    </row>
    <row r="176" spans="1:26" x14ac:dyDescent="0.2">
      <c r="A176" s="49"/>
      <c r="B176" s="2" t="s">
        <v>362</v>
      </c>
      <c r="C176" s="49"/>
      <c r="D176" s="2" t="s">
        <v>519</v>
      </c>
      <c r="E176" s="49"/>
      <c r="F176" s="49"/>
      <c r="G176" s="49"/>
      <c r="H176" s="49"/>
      <c r="I176" s="2" t="s">
        <v>31</v>
      </c>
      <c r="J176" s="2" t="s">
        <v>17</v>
      </c>
      <c r="K176" s="3">
        <v>2</v>
      </c>
      <c r="L176" s="4">
        <v>30000</v>
      </c>
      <c r="M176" s="4">
        <f t="shared" si="8"/>
        <v>60000</v>
      </c>
      <c r="N176" s="21" t="str">
        <f>VLOOKUP(I176,'MÃ '!$A$2:$E$1048576,4,0)</f>
        <v>NL300209</v>
      </c>
      <c r="O176" s="21" t="str">
        <f>VLOOKUP(I176,'MÃ '!$A$2:$E$1048576,5,0)</f>
        <v>Khoai môn</v>
      </c>
      <c r="P176" s="21" t="str">
        <f t="shared" si="9"/>
        <v>TSG08</v>
      </c>
      <c r="Q176" s="21" t="str">
        <f>DAY(Table0145[[#This Row],[NGÀY]])&amp;Table0145[[#This Row],[TSG08]]&amp;Table0145[[#This Row],[MÃ FAST]]</f>
        <v>9TSG08NL300209</v>
      </c>
      <c r="R176" s="21" t="str">
        <f>COUNTIF($Q$7:Q176,Q176)&amp;Q176</f>
        <v>19TSG08NL300209</v>
      </c>
      <c r="S176" s="44">
        <f>IFERROR(VLOOKUP(R176,Table1[[ct2]:[Số lượng]],13,0),0)</f>
        <v>2</v>
      </c>
      <c r="T176" s="45">
        <f>IFERROR(VLOOKUP(R176,Table1[[ct2]:[Giá]],14,0),Table0145[[#This Row],[ĐƠN GIÁ]])</f>
        <v>30000</v>
      </c>
      <c r="U176" s="45">
        <f t="shared" si="10"/>
        <v>60000</v>
      </c>
      <c r="V176" s="32">
        <f t="shared" si="11"/>
        <v>0</v>
      </c>
      <c r="W176" s="45">
        <f>Table0145[[#This Row],[THÀNH TIỀN FAST]]-Table0145[[#This Row],[THÀNH TIỀN]]</f>
        <v>0</v>
      </c>
      <c r="X176" s="46" t="b">
        <f>Table0145[[#This Row],[ĐG FAST]]=Table0145[[#This Row],[ĐƠN GIÁ]]</f>
        <v>1</v>
      </c>
      <c r="Y176" s="47" t="b">
        <f>Table0145[[#This Row],[THÀNH TIỀN FAST]]=Table0145[[#This Row],[THÀNH TIỀN]]</f>
        <v>1</v>
      </c>
      <c r="Z176" s="48"/>
    </row>
    <row r="177" spans="1:26" x14ac:dyDescent="0.2">
      <c r="A177" s="49"/>
      <c r="B177" s="2" t="s">
        <v>362</v>
      </c>
      <c r="C177" s="49"/>
      <c r="D177" s="2" t="s">
        <v>519</v>
      </c>
      <c r="E177" s="49"/>
      <c r="F177" s="49"/>
      <c r="G177" s="49"/>
      <c r="H177" s="49"/>
      <c r="I177" s="2" t="s">
        <v>32</v>
      </c>
      <c r="J177" s="2" t="s">
        <v>17</v>
      </c>
      <c r="K177" s="3">
        <v>1.2</v>
      </c>
      <c r="L177" s="4">
        <v>18000</v>
      </c>
      <c r="M177" s="4">
        <f t="shared" si="8"/>
        <v>21600</v>
      </c>
      <c r="N177" s="21" t="str">
        <f>VLOOKUP(I177,'MÃ '!$A$2:$E$1048576,4,0)</f>
        <v>NL300074</v>
      </c>
      <c r="O177" s="21" t="str">
        <f>VLOOKUP(I177,'MÃ '!$A$2:$E$1048576,5,0)</f>
        <v>Lá chuối</v>
      </c>
      <c r="P177" s="21" t="str">
        <f t="shared" si="9"/>
        <v>TSG08</v>
      </c>
      <c r="Q177" s="21" t="str">
        <f>DAY(Table0145[[#This Row],[NGÀY]])&amp;Table0145[[#This Row],[TSG08]]&amp;Table0145[[#This Row],[MÃ FAST]]</f>
        <v>9TSG08NL300074</v>
      </c>
      <c r="R177" s="21" t="str">
        <f>COUNTIF($Q$7:Q177,Q177)&amp;Q177</f>
        <v>19TSG08NL300074</v>
      </c>
      <c r="S177" s="44">
        <f>IFERROR(VLOOKUP(R177,Table1[[ct2]:[Số lượng]],13,0),0)</f>
        <v>1.2</v>
      </c>
      <c r="T177" s="45">
        <f>IFERROR(VLOOKUP(R177,Table1[[ct2]:[Giá]],14,0),Table0145[[#This Row],[ĐƠN GIÁ]])</f>
        <v>18000</v>
      </c>
      <c r="U177" s="45">
        <f t="shared" si="10"/>
        <v>21600</v>
      </c>
      <c r="V177" s="32">
        <f t="shared" si="11"/>
        <v>0</v>
      </c>
      <c r="W177" s="45">
        <f>Table0145[[#This Row],[THÀNH TIỀN FAST]]-Table0145[[#This Row],[THÀNH TIỀN]]</f>
        <v>0</v>
      </c>
      <c r="X177" s="46" t="b">
        <f>Table0145[[#This Row],[ĐG FAST]]=Table0145[[#This Row],[ĐƠN GIÁ]]</f>
        <v>1</v>
      </c>
      <c r="Y177" s="47" t="b">
        <f>Table0145[[#This Row],[THÀNH TIỀN FAST]]=Table0145[[#This Row],[THÀNH TIỀN]]</f>
        <v>1</v>
      </c>
      <c r="Z177" s="48"/>
    </row>
    <row r="178" spans="1:26" x14ac:dyDescent="0.2">
      <c r="A178" s="49"/>
      <c r="B178" s="2" t="s">
        <v>362</v>
      </c>
      <c r="C178" s="49"/>
      <c r="D178" s="2" t="s">
        <v>519</v>
      </c>
      <c r="E178" s="49"/>
      <c r="F178" s="49"/>
      <c r="G178" s="49"/>
      <c r="H178" s="49"/>
      <c r="I178" s="2" t="s">
        <v>33</v>
      </c>
      <c r="J178" s="2" t="s">
        <v>17</v>
      </c>
      <c r="K178" s="3">
        <v>4</v>
      </c>
      <c r="L178" s="4">
        <v>22000</v>
      </c>
      <c r="M178" s="4">
        <f t="shared" si="8"/>
        <v>88000</v>
      </c>
      <c r="N178" s="21" t="str">
        <f>VLOOKUP(I178,'MÃ '!$A$2:$E$1048576,4,0)</f>
        <v>NL300084</v>
      </c>
      <c r="O178" s="21" t="str">
        <f>VLOOKUP(I178,'MÃ '!$A$2:$E$1048576,5,0)</f>
        <v>Mồng tơi nhặt</v>
      </c>
      <c r="P178" s="21" t="str">
        <f t="shared" si="9"/>
        <v>TSG08</v>
      </c>
      <c r="Q178" s="21" t="str">
        <f>DAY(Table0145[[#This Row],[NGÀY]])&amp;Table0145[[#This Row],[TSG08]]&amp;Table0145[[#This Row],[MÃ FAST]]</f>
        <v>9TSG08NL300084</v>
      </c>
      <c r="R178" s="21" t="str">
        <f>COUNTIF($Q$7:Q178,Q178)&amp;Q178</f>
        <v>19TSG08NL300084</v>
      </c>
      <c r="S178" s="44">
        <f>IFERROR(VLOOKUP(R178,Table1[[ct2]:[Số lượng]],13,0),0)</f>
        <v>4</v>
      </c>
      <c r="T178" s="45">
        <f>IFERROR(VLOOKUP(R178,Table1[[ct2]:[Giá]],14,0),Table0145[[#This Row],[ĐƠN GIÁ]])</f>
        <v>22000</v>
      </c>
      <c r="U178" s="45">
        <f t="shared" si="10"/>
        <v>88000</v>
      </c>
      <c r="V178" s="32">
        <f t="shared" si="11"/>
        <v>0</v>
      </c>
      <c r="W178" s="45">
        <f>Table0145[[#This Row],[THÀNH TIỀN FAST]]-Table0145[[#This Row],[THÀNH TIỀN]]</f>
        <v>0</v>
      </c>
      <c r="X178" s="46" t="b">
        <f>Table0145[[#This Row],[ĐG FAST]]=Table0145[[#This Row],[ĐƠN GIÁ]]</f>
        <v>1</v>
      </c>
      <c r="Y178" s="47" t="b">
        <f>Table0145[[#This Row],[THÀNH TIỀN FAST]]=Table0145[[#This Row],[THÀNH TIỀN]]</f>
        <v>1</v>
      </c>
      <c r="Z178" s="48"/>
    </row>
    <row r="179" spans="1:26" x14ac:dyDescent="0.2">
      <c r="A179" s="49"/>
      <c r="B179" s="2" t="s">
        <v>362</v>
      </c>
      <c r="C179" s="49"/>
      <c r="D179" s="2" t="s">
        <v>519</v>
      </c>
      <c r="E179" s="49"/>
      <c r="F179" s="49"/>
      <c r="G179" s="49"/>
      <c r="H179" s="49"/>
      <c r="I179" s="2" t="s">
        <v>34</v>
      </c>
      <c r="J179" s="2" t="s">
        <v>17</v>
      </c>
      <c r="K179" s="3">
        <v>3</v>
      </c>
      <c r="L179" s="4">
        <v>145000</v>
      </c>
      <c r="M179" s="4">
        <f t="shared" si="8"/>
        <v>435000</v>
      </c>
      <c r="N179" s="21" t="str">
        <f>VLOOKUP(I179,'MÃ '!$A$2:$E$1048576,4,0)</f>
        <v>NL300090</v>
      </c>
      <c r="O179" s="21" t="str">
        <f>VLOOKUP(I179,'MÃ '!$A$2:$E$1048576,5,0)</f>
        <v>Nấm đông cô tươi</v>
      </c>
      <c r="P179" s="21" t="str">
        <f t="shared" si="9"/>
        <v>TSG08</v>
      </c>
      <c r="Q179" s="21" t="str">
        <f>DAY(Table0145[[#This Row],[NGÀY]])&amp;Table0145[[#This Row],[TSG08]]&amp;Table0145[[#This Row],[MÃ FAST]]</f>
        <v>9TSG08NL300090</v>
      </c>
      <c r="R179" s="21" t="str">
        <f>COUNTIF($Q$7:Q179,Q179)&amp;Q179</f>
        <v>19TSG08NL300090</v>
      </c>
      <c r="S179" s="44">
        <f>IFERROR(VLOOKUP(R179,Table1[[ct2]:[Số lượng]],13,0),0)</f>
        <v>3</v>
      </c>
      <c r="T179" s="45">
        <f>IFERROR(VLOOKUP(R179,Table1[[ct2]:[Giá]],14,0),Table0145[[#This Row],[ĐƠN GIÁ]])</f>
        <v>145000</v>
      </c>
      <c r="U179" s="45">
        <f t="shared" si="10"/>
        <v>435000</v>
      </c>
      <c r="V179" s="32">
        <f t="shared" si="11"/>
        <v>0</v>
      </c>
      <c r="W179" s="45">
        <f>Table0145[[#This Row],[THÀNH TIỀN FAST]]-Table0145[[#This Row],[THÀNH TIỀN]]</f>
        <v>0</v>
      </c>
      <c r="X179" s="46" t="b">
        <f>Table0145[[#This Row],[ĐG FAST]]=Table0145[[#This Row],[ĐƠN GIÁ]]</f>
        <v>1</v>
      </c>
      <c r="Y179" s="47" t="b">
        <f>Table0145[[#This Row],[THÀNH TIỀN FAST]]=Table0145[[#This Row],[THÀNH TIỀN]]</f>
        <v>1</v>
      </c>
      <c r="Z179" s="48"/>
    </row>
    <row r="180" spans="1:26" x14ac:dyDescent="0.2">
      <c r="A180" s="49"/>
      <c r="B180" s="2" t="s">
        <v>362</v>
      </c>
      <c r="C180" s="49"/>
      <c r="D180" s="2" t="s">
        <v>519</v>
      </c>
      <c r="E180" s="49"/>
      <c r="F180" s="49"/>
      <c r="G180" s="49"/>
      <c r="H180" s="49"/>
      <c r="I180" s="2" t="s">
        <v>35</v>
      </c>
      <c r="J180" s="2" t="s">
        <v>17</v>
      </c>
      <c r="K180" s="3">
        <v>6</v>
      </c>
      <c r="L180" s="4">
        <v>47000</v>
      </c>
      <c r="M180" s="4">
        <f t="shared" si="8"/>
        <v>282000</v>
      </c>
      <c r="N180" s="21" t="str">
        <f>VLOOKUP(I180,'MÃ '!$A$2:$E$1048576,4,0)</f>
        <v>NL300091</v>
      </c>
      <c r="O180" s="21" t="str">
        <f>VLOOKUP(I180,'MÃ '!$A$2:$E$1048576,5,0)</f>
        <v>Nấm đùi gà</v>
      </c>
      <c r="P180" s="21" t="str">
        <f t="shared" si="9"/>
        <v>TSG08</v>
      </c>
      <c r="Q180" s="21" t="str">
        <f>DAY(Table0145[[#This Row],[NGÀY]])&amp;Table0145[[#This Row],[TSG08]]&amp;Table0145[[#This Row],[MÃ FAST]]</f>
        <v>9TSG08NL300091</v>
      </c>
      <c r="R180" s="21" t="str">
        <f>COUNTIF($Q$7:Q180,Q180)&amp;Q180</f>
        <v>19TSG08NL300091</v>
      </c>
      <c r="S180" s="44">
        <f>IFERROR(VLOOKUP(R180,Table1[[ct2]:[Số lượng]],13,0),0)</f>
        <v>6</v>
      </c>
      <c r="T180" s="45">
        <f>IFERROR(VLOOKUP(R180,Table1[[ct2]:[Giá]],14,0),Table0145[[#This Row],[ĐƠN GIÁ]])</f>
        <v>47000</v>
      </c>
      <c r="U180" s="45">
        <f t="shared" si="10"/>
        <v>282000</v>
      </c>
      <c r="V180" s="32">
        <f t="shared" si="11"/>
        <v>0</v>
      </c>
      <c r="W180" s="45">
        <f>Table0145[[#This Row],[THÀNH TIỀN FAST]]-Table0145[[#This Row],[THÀNH TIỀN]]</f>
        <v>0</v>
      </c>
      <c r="X180" s="46" t="b">
        <f>Table0145[[#This Row],[ĐG FAST]]=Table0145[[#This Row],[ĐƠN GIÁ]]</f>
        <v>1</v>
      </c>
      <c r="Y180" s="47" t="b">
        <f>Table0145[[#This Row],[THÀNH TIỀN FAST]]=Table0145[[#This Row],[THÀNH TIỀN]]</f>
        <v>1</v>
      </c>
      <c r="Z180" s="48"/>
    </row>
    <row r="181" spans="1:26" x14ac:dyDescent="0.2">
      <c r="A181" s="49"/>
      <c r="B181" s="2" t="s">
        <v>362</v>
      </c>
      <c r="C181" s="49"/>
      <c r="D181" s="2" t="s">
        <v>519</v>
      </c>
      <c r="E181" s="49"/>
      <c r="F181" s="49"/>
      <c r="G181" s="49"/>
      <c r="H181" s="49"/>
      <c r="I181" s="2" t="s">
        <v>50</v>
      </c>
      <c r="J181" s="2" t="s">
        <v>17</v>
      </c>
      <c r="K181" s="3">
        <v>6</v>
      </c>
      <c r="L181" s="4">
        <v>45000</v>
      </c>
      <c r="M181" s="4">
        <f t="shared" si="8"/>
        <v>270000</v>
      </c>
      <c r="N181" s="21" t="str">
        <f>VLOOKUP(I181,'MÃ '!$A$2:$E$1048576,4,0)</f>
        <v>NL300096</v>
      </c>
      <c r="O181" s="21" t="str">
        <f>VLOOKUP(I181,'MÃ '!$A$2:$E$1048576,5,0)</f>
        <v>Nấm kim châm tươi</v>
      </c>
      <c r="P181" s="21" t="str">
        <f t="shared" si="9"/>
        <v>TSG08</v>
      </c>
      <c r="Q181" s="21" t="str">
        <f>DAY(Table0145[[#This Row],[NGÀY]])&amp;Table0145[[#This Row],[TSG08]]&amp;Table0145[[#This Row],[MÃ FAST]]</f>
        <v>9TSG08NL300096</v>
      </c>
      <c r="R181" s="21" t="str">
        <f>COUNTIF($Q$7:Q181,Q181)&amp;Q181</f>
        <v>19TSG08NL300096</v>
      </c>
      <c r="S181" s="44">
        <f>IFERROR(VLOOKUP(R181,Table1[[ct2]:[Số lượng]],13,0),0)</f>
        <v>6</v>
      </c>
      <c r="T181" s="45">
        <f>IFERROR(VLOOKUP(R181,Table1[[ct2]:[Giá]],14,0),Table0145[[#This Row],[ĐƠN GIÁ]])</f>
        <v>45000</v>
      </c>
      <c r="U181" s="45">
        <f t="shared" si="10"/>
        <v>270000</v>
      </c>
      <c r="V181" s="32">
        <f t="shared" si="11"/>
        <v>0</v>
      </c>
      <c r="W181" s="45">
        <f>Table0145[[#This Row],[THÀNH TIỀN FAST]]-Table0145[[#This Row],[THÀNH TIỀN]]</f>
        <v>0</v>
      </c>
      <c r="X181" s="46" t="b">
        <f>Table0145[[#This Row],[ĐG FAST]]=Table0145[[#This Row],[ĐƠN GIÁ]]</f>
        <v>1</v>
      </c>
      <c r="Y181" s="47" t="b">
        <f>Table0145[[#This Row],[THÀNH TIỀN FAST]]=Table0145[[#This Row],[THÀNH TIỀN]]</f>
        <v>1</v>
      </c>
      <c r="Z181" s="48"/>
    </row>
    <row r="182" spans="1:26" x14ac:dyDescent="0.2">
      <c r="A182" s="49"/>
      <c r="B182" s="2" t="s">
        <v>362</v>
      </c>
      <c r="C182" s="49"/>
      <c r="D182" s="2" t="s">
        <v>519</v>
      </c>
      <c r="E182" s="49"/>
      <c r="F182" s="49"/>
      <c r="G182" s="49"/>
      <c r="H182" s="49"/>
      <c r="I182" s="2" t="s">
        <v>38</v>
      </c>
      <c r="J182" s="2" t="s">
        <v>17</v>
      </c>
      <c r="K182" s="3">
        <v>6</v>
      </c>
      <c r="L182" s="4">
        <v>95000</v>
      </c>
      <c r="M182" s="4">
        <f t="shared" si="8"/>
        <v>570000</v>
      </c>
      <c r="N182" s="21" t="str">
        <f>VLOOKUP(I182,'MÃ '!$A$2:$E$1048576,4,0)</f>
        <v>NL300098</v>
      </c>
      <c r="O182" s="21" t="str">
        <f>VLOOKUP(I182,'MÃ '!$A$2:$E$1048576,5,0)</f>
        <v>Nấm Linh Chi trắng</v>
      </c>
      <c r="P182" s="21" t="str">
        <f t="shared" si="9"/>
        <v>TSG08</v>
      </c>
      <c r="Q182" s="21" t="str">
        <f>DAY(Table0145[[#This Row],[NGÀY]])&amp;Table0145[[#This Row],[TSG08]]&amp;Table0145[[#This Row],[MÃ FAST]]</f>
        <v>9TSG08NL300098</v>
      </c>
      <c r="R182" s="21" t="str">
        <f>COUNTIF($Q$7:Q182,Q182)&amp;Q182</f>
        <v>19TSG08NL300098</v>
      </c>
      <c r="S182" s="44">
        <f>IFERROR(VLOOKUP(R182,Table1[[ct2]:[Số lượng]],13,0),0)</f>
        <v>6</v>
      </c>
      <c r="T182" s="45">
        <f>IFERROR(VLOOKUP(R182,Table1[[ct2]:[Giá]],14,0),Table0145[[#This Row],[ĐƠN GIÁ]])</f>
        <v>95000</v>
      </c>
      <c r="U182" s="45">
        <f t="shared" si="10"/>
        <v>570000</v>
      </c>
      <c r="V182" s="32">
        <f t="shared" si="11"/>
        <v>0</v>
      </c>
      <c r="W182" s="45">
        <f>Table0145[[#This Row],[THÀNH TIỀN FAST]]-Table0145[[#This Row],[THÀNH TIỀN]]</f>
        <v>0</v>
      </c>
      <c r="X182" s="46" t="b">
        <f>Table0145[[#This Row],[ĐG FAST]]=Table0145[[#This Row],[ĐƠN GIÁ]]</f>
        <v>1</v>
      </c>
      <c r="Y182" s="47" t="b">
        <f>Table0145[[#This Row],[THÀNH TIỀN FAST]]=Table0145[[#This Row],[THÀNH TIỀN]]</f>
        <v>1</v>
      </c>
      <c r="Z182" s="48"/>
    </row>
    <row r="183" spans="1:26" x14ac:dyDescent="0.2">
      <c r="A183" s="49"/>
      <c r="B183" s="2" t="s">
        <v>362</v>
      </c>
      <c r="C183" s="49"/>
      <c r="D183" s="2" t="s">
        <v>519</v>
      </c>
      <c r="E183" s="49"/>
      <c r="F183" s="49"/>
      <c r="G183" s="49"/>
      <c r="H183" s="49"/>
      <c r="I183" s="2" t="s">
        <v>39</v>
      </c>
      <c r="J183" s="2" t="s">
        <v>17</v>
      </c>
      <c r="K183" s="3">
        <v>2</v>
      </c>
      <c r="L183" s="4">
        <v>45000</v>
      </c>
      <c r="M183" s="4">
        <f t="shared" si="8"/>
        <v>90000</v>
      </c>
      <c r="N183" s="21" t="str">
        <f>VLOOKUP(I183,'MÃ '!$A$2:$E$1048576,4,0)</f>
        <v>NL300085</v>
      </c>
      <c r="O183" s="21" t="str">
        <f>VLOOKUP(I183,'MÃ '!$A$2:$E$1048576,5,0)</f>
        <v>Mùi ta ( Ngò rí )</v>
      </c>
      <c r="P183" s="21" t="str">
        <f t="shared" si="9"/>
        <v>TSG08</v>
      </c>
      <c r="Q183" s="21" t="str">
        <f>DAY(Table0145[[#This Row],[NGÀY]])&amp;Table0145[[#This Row],[TSG08]]&amp;Table0145[[#This Row],[MÃ FAST]]</f>
        <v>9TSG08NL300085</v>
      </c>
      <c r="R183" s="21" t="str">
        <f>COUNTIF($Q$7:Q183,Q183)&amp;Q183</f>
        <v>19TSG08NL300085</v>
      </c>
      <c r="S183" s="44">
        <f>IFERROR(VLOOKUP(R183,Table1[[ct2]:[Số lượng]],13,0),0)</f>
        <v>2</v>
      </c>
      <c r="T183" s="45">
        <f>IFERROR(VLOOKUP(R183,Table1[[ct2]:[Giá]],14,0),Table0145[[#This Row],[ĐƠN GIÁ]])</f>
        <v>45000</v>
      </c>
      <c r="U183" s="45">
        <f t="shared" si="10"/>
        <v>90000</v>
      </c>
      <c r="V183" s="32">
        <f t="shared" si="11"/>
        <v>0</v>
      </c>
      <c r="W183" s="45">
        <f>Table0145[[#This Row],[THÀNH TIỀN FAST]]-Table0145[[#This Row],[THÀNH TIỀN]]</f>
        <v>0</v>
      </c>
      <c r="X183" s="46" t="b">
        <f>Table0145[[#This Row],[ĐG FAST]]=Table0145[[#This Row],[ĐƠN GIÁ]]</f>
        <v>1</v>
      </c>
      <c r="Y183" s="47" t="b">
        <f>Table0145[[#This Row],[THÀNH TIỀN FAST]]=Table0145[[#This Row],[THÀNH TIỀN]]</f>
        <v>1</v>
      </c>
      <c r="Z183" s="48"/>
    </row>
    <row r="184" spans="1:26" x14ac:dyDescent="0.2">
      <c r="A184" s="49"/>
      <c r="B184" s="2" t="s">
        <v>362</v>
      </c>
      <c r="C184" s="49"/>
      <c r="D184" s="2" t="s">
        <v>519</v>
      </c>
      <c r="E184" s="49"/>
      <c r="F184" s="49"/>
      <c r="G184" s="49"/>
      <c r="H184" s="49"/>
      <c r="I184" s="2" t="s">
        <v>47</v>
      </c>
      <c r="J184" s="2" t="s">
        <v>17</v>
      </c>
      <c r="K184" s="3">
        <v>0.2</v>
      </c>
      <c r="L184" s="4">
        <v>70000</v>
      </c>
      <c r="M184" s="4">
        <f t="shared" si="8"/>
        <v>14000</v>
      </c>
      <c r="N184" s="21" t="str">
        <f>VLOOKUP(I184,'MÃ '!$A$2:$E$1048576,4,0)</f>
        <v>NL300126</v>
      </c>
      <c r="O184" s="21" t="str">
        <f>VLOOKUP(I184,'MÃ '!$A$2:$E$1048576,5,0)</f>
        <v>Rau mùi tây</v>
      </c>
      <c r="P184" s="21" t="str">
        <f t="shared" si="9"/>
        <v>TSG08</v>
      </c>
      <c r="Q184" s="21" t="str">
        <f>DAY(Table0145[[#This Row],[NGÀY]])&amp;Table0145[[#This Row],[TSG08]]&amp;Table0145[[#This Row],[MÃ FAST]]</f>
        <v>9TSG08NL300126</v>
      </c>
      <c r="R184" s="21" t="str">
        <f>COUNTIF($Q$7:Q184,Q184)&amp;Q184</f>
        <v>19TSG08NL300126</v>
      </c>
      <c r="S184" s="44">
        <f>IFERROR(VLOOKUP(R184,Table1[[ct2]:[Số lượng]],13,0),0)</f>
        <v>0.2</v>
      </c>
      <c r="T184" s="45">
        <f>IFERROR(VLOOKUP(R184,Table1[[ct2]:[Giá]],14,0),Table0145[[#This Row],[ĐƠN GIÁ]])</f>
        <v>70000</v>
      </c>
      <c r="U184" s="45">
        <f t="shared" si="10"/>
        <v>14000</v>
      </c>
      <c r="V184" s="32">
        <f t="shared" si="11"/>
        <v>0</v>
      </c>
      <c r="W184" s="45">
        <f>Table0145[[#This Row],[THÀNH TIỀN FAST]]-Table0145[[#This Row],[THÀNH TIỀN]]</f>
        <v>0</v>
      </c>
      <c r="X184" s="46" t="b">
        <f>Table0145[[#This Row],[ĐG FAST]]=Table0145[[#This Row],[ĐƠN GIÁ]]</f>
        <v>1</v>
      </c>
      <c r="Y184" s="47" t="b">
        <f>Table0145[[#This Row],[THÀNH TIỀN FAST]]=Table0145[[#This Row],[THÀNH TIỀN]]</f>
        <v>1</v>
      </c>
      <c r="Z184" s="48"/>
    </row>
    <row r="185" spans="1:26" x14ac:dyDescent="0.2">
      <c r="A185" s="49"/>
      <c r="B185" s="2" t="s">
        <v>362</v>
      </c>
      <c r="C185" s="49"/>
      <c r="D185" s="2" t="s">
        <v>519</v>
      </c>
      <c r="E185" s="49"/>
      <c r="F185" s="49"/>
      <c r="G185" s="49"/>
      <c r="H185" s="49"/>
      <c r="I185" s="2" t="s">
        <v>40</v>
      </c>
      <c r="J185" s="2" t="s">
        <v>17</v>
      </c>
      <c r="K185" s="3">
        <v>1</v>
      </c>
      <c r="L185" s="4">
        <v>145000</v>
      </c>
      <c r="M185" s="4">
        <f t="shared" si="8"/>
        <v>145000</v>
      </c>
      <c r="N185" s="21" t="str">
        <f>VLOOKUP(I185,'MÃ '!$A$2:$E$1048576,4,0)</f>
        <v>NL300113</v>
      </c>
      <c r="O185" s="21" t="str">
        <f>VLOOKUP(I185,'MÃ '!$A$2:$E$1048576,5,0)</f>
        <v>Ớt hiểm đỏ</v>
      </c>
      <c r="P185" s="21" t="str">
        <f t="shared" si="9"/>
        <v>TSG08</v>
      </c>
      <c r="Q185" s="21" t="str">
        <f>DAY(Table0145[[#This Row],[NGÀY]])&amp;Table0145[[#This Row],[TSG08]]&amp;Table0145[[#This Row],[MÃ FAST]]</f>
        <v>9TSG08NL300113</v>
      </c>
      <c r="R185" s="21" t="str">
        <f>COUNTIF($Q$7:Q185,Q185)&amp;Q185</f>
        <v>19TSG08NL300113</v>
      </c>
      <c r="S185" s="44">
        <f>IFERROR(VLOOKUP(R185,Table1[[ct2]:[Số lượng]],13,0),0)</f>
        <v>1</v>
      </c>
      <c r="T185" s="45">
        <f>IFERROR(VLOOKUP(R185,Table1[[ct2]:[Giá]],14,0),Table0145[[#This Row],[ĐƠN GIÁ]])</f>
        <v>145000</v>
      </c>
      <c r="U185" s="45">
        <f t="shared" si="10"/>
        <v>145000</v>
      </c>
      <c r="V185" s="32">
        <f t="shared" si="11"/>
        <v>0</v>
      </c>
      <c r="W185" s="45">
        <f>Table0145[[#This Row],[THÀNH TIỀN FAST]]-Table0145[[#This Row],[THÀNH TIỀN]]</f>
        <v>0</v>
      </c>
      <c r="X185" s="46" t="b">
        <f>Table0145[[#This Row],[ĐG FAST]]=Table0145[[#This Row],[ĐƠN GIÁ]]</f>
        <v>1</v>
      </c>
      <c r="Y185" s="47" t="b">
        <f>Table0145[[#This Row],[THÀNH TIỀN FAST]]=Table0145[[#This Row],[THÀNH TIỀN]]</f>
        <v>1</v>
      </c>
      <c r="Z185" s="48"/>
    </row>
    <row r="186" spans="1:26" x14ac:dyDescent="0.2">
      <c r="A186" s="49"/>
      <c r="B186" s="2" t="s">
        <v>362</v>
      </c>
      <c r="C186" s="49"/>
      <c r="D186" s="2" t="s">
        <v>519</v>
      </c>
      <c r="E186" s="49"/>
      <c r="F186" s="49"/>
      <c r="G186" s="49"/>
      <c r="H186" s="49"/>
      <c r="I186" s="2" t="s">
        <v>41</v>
      </c>
      <c r="J186" s="2" t="s">
        <v>17</v>
      </c>
      <c r="K186" s="3">
        <v>12</v>
      </c>
      <c r="L186" s="4">
        <v>21000</v>
      </c>
      <c r="M186" s="4">
        <f t="shared" si="8"/>
        <v>252000</v>
      </c>
      <c r="N186" s="21" t="str">
        <f>VLOOKUP(I186,'MÃ '!$A$2:$E$1048576,4,0)</f>
        <v>NL300119</v>
      </c>
      <c r="O186" s="21" t="str">
        <f>VLOOKUP(I186,'MÃ '!$A$2:$E$1048576,5,0)</f>
        <v>Quất ( Tắc trái )</v>
      </c>
      <c r="P186" s="21" t="str">
        <f t="shared" si="9"/>
        <v>TSG08</v>
      </c>
      <c r="Q186" s="21" t="str">
        <f>DAY(Table0145[[#This Row],[NGÀY]])&amp;Table0145[[#This Row],[TSG08]]&amp;Table0145[[#This Row],[MÃ FAST]]</f>
        <v>9TSG08NL300119</v>
      </c>
      <c r="R186" s="21" t="str">
        <f>COUNTIF($Q$7:Q186,Q186)&amp;Q186</f>
        <v>19TSG08NL300119</v>
      </c>
      <c r="S186" s="44">
        <f>IFERROR(VLOOKUP(R186,Table1[[ct2]:[Số lượng]],13,0),0)</f>
        <v>12</v>
      </c>
      <c r="T186" s="45">
        <f>IFERROR(VLOOKUP(R186,Table1[[ct2]:[Giá]],14,0),Table0145[[#This Row],[ĐƠN GIÁ]])</f>
        <v>21000</v>
      </c>
      <c r="U186" s="45">
        <f t="shared" si="10"/>
        <v>252000</v>
      </c>
      <c r="V186" s="32">
        <f t="shared" si="11"/>
        <v>0</v>
      </c>
      <c r="W186" s="45">
        <f>Table0145[[#This Row],[THÀNH TIỀN FAST]]-Table0145[[#This Row],[THÀNH TIỀN]]</f>
        <v>0</v>
      </c>
      <c r="X186" s="46" t="b">
        <f>Table0145[[#This Row],[ĐG FAST]]=Table0145[[#This Row],[ĐƠN GIÁ]]</f>
        <v>1</v>
      </c>
      <c r="Y186" s="47" t="b">
        <f>Table0145[[#This Row],[THÀNH TIỀN FAST]]=Table0145[[#This Row],[THÀNH TIỀN]]</f>
        <v>1</v>
      </c>
      <c r="Z186" s="48"/>
    </row>
    <row r="187" spans="1:26" x14ac:dyDescent="0.2">
      <c r="A187" s="49"/>
      <c r="B187" s="2" t="s">
        <v>362</v>
      </c>
      <c r="C187" s="49"/>
      <c r="D187" s="2" t="s">
        <v>519</v>
      </c>
      <c r="E187" s="49"/>
      <c r="F187" s="49"/>
      <c r="G187" s="49"/>
      <c r="H187" s="49"/>
      <c r="I187" s="2" t="s">
        <v>42</v>
      </c>
      <c r="J187" s="2" t="s">
        <v>17</v>
      </c>
      <c r="K187" s="3">
        <v>5</v>
      </c>
      <c r="L187" s="4">
        <v>38000</v>
      </c>
      <c r="M187" s="4">
        <f t="shared" si="8"/>
        <v>190000</v>
      </c>
      <c r="N187" s="21" t="str">
        <f>VLOOKUP(I187,'MÃ '!$A$2:$E$1048576,4,0)</f>
        <v>NL300018</v>
      </c>
      <c r="O187" s="21" t="str">
        <f>VLOOKUP(I187,'MÃ '!$A$2:$E$1048576,5,0)</f>
        <v>Cải cúc</v>
      </c>
      <c r="P187" s="21" t="str">
        <f t="shared" si="9"/>
        <v>TSG08</v>
      </c>
      <c r="Q187" s="21" t="str">
        <f>DAY(Table0145[[#This Row],[NGÀY]])&amp;Table0145[[#This Row],[TSG08]]&amp;Table0145[[#This Row],[MÃ FAST]]</f>
        <v>9TSG08NL300018</v>
      </c>
      <c r="R187" s="21" t="str">
        <f>COUNTIF($Q$7:Q187,Q187)&amp;Q187</f>
        <v>19TSG08NL300018</v>
      </c>
      <c r="S187" s="44">
        <f>IFERROR(VLOOKUP(R187,Table1[[ct2]:[Số lượng]],13,0),0)</f>
        <v>5</v>
      </c>
      <c r="T187" s="45">
        <f>IFERROR(VLOOKUP(R187,Table1[[ct2]:[Giá]],14,0),Table0145[[#This Row],[ĐƠN GIÁ]])</f>
        <v>38000</v>
      </c>
      <c r="U187" s="45">
        <f t="shared" si="10"/>
        <v>190000</v>
      </c>
      <c r="V187" s="32">
        <f t="shared" si="11"/>
        <v>0</v>
      </c>
      <c r="W187" s="45">
        <f>Table0145[[#This Row],[THÀNH TIỀN FAST]]-Table0145[[#This Row],[THÀNH TIỀN]]</f>
        <v>0</v>
      </c>
      <c r="X187" s="46" t="b">
        <f>Table0145[[#This Row],[ĐG FAST]]=Table0145[[#This Row],[ĐƠN GIÁ]]</f>
        <v>1</v>
      </c>
      <c r="Y187" s="47" t="b">
        <f>Table0145[[#This Row],[THÀNH TIỀN FAST]]=Table0145[[#This Row],[THÀNH TIỀN]]</f>
        <v>1</v>
      </c>
      <c r="Z187" s="48"/>
    </row>
    <row r="188" spans="1:26" x14ac:dyDescent="0.2">
      <c r="A188" s="49"/>
      <c r="B188" s="2" t="s">
        <v>362</v>
      </c>
      <c r="C188" s="49"/>
      <c r="D188" s="2" t="s">
        <v>519</v>
      </c>
      <c r="E188" s="49"/>
      <c r="F188" s="49"/>
      <c r="G188" s="49"/>
      <c r="H188" s="49"/>
      <c r="I188" s="2" t="s">
        <v>43</v>
      </c>
      <c r="J188" s="2" t="s">
        <v>17</v>
      </c>
      <c r="K188" s="3">
        <v>2</v>
      </c>
      <c r="L188" s="4">
        <v>50000</v>
      </c>
      <c r="M188" s="4">
        <f t="shared" si="8"/>
        <v>100000</v>
      </c>
      <c r="N188" s="21" t="str">
        <f>VLOOKUP(I188,'MÃ '!$A$2:$E$1048576,4,0)</f>
        <v>NL300142</v>
      </c>
      <c r="O188" s="21" t="str">
        <f>VLOOKUP(I188,'MÃ '!$A$2:$E$1048576,5,0)</f>
        <v>Tỏi bóc</v>
      </c>
      <c r="P188" s="21" t="str">
        <f t="shared" si="9"/>
        <v>TSG08</v>
      </c>
      <c r="Q188" s="21" t="str">
        <f>DAY(Table0145[[#This Row],[NGÀY]])&amp;Table0145[[#This Row],[TSG08]]&amp;Table0145[[#This Row],[MÃ FAST]]</f>
        <v>9TSG08NL300142</v>
      </c>
      <c r="R188" s="21" t="str">
        <f>COUNTIF($Q$7:Q188,Q188)&amp;Q188</f>
        <v>19TSG08NL300142</v>
      </c>
      <c r="S188" s="44">
        <f>IFERROR(VLOOKUP(R188,Table1[[ct2]:[Số lượng]],13,0),0)</f>
        <v>2</v>
      </c>
      <c r="T188" s="45">
        <f>IFERROR(VLOOKUP(R188,Table1[[ct2]:[Giá]],14,0),Table0145[[#This Row],[ĐƠN GIÁ]])</f>
        <v>50000</v>
      </c>
      <c r="U188" s="45">
        <f t="shared" si="10"/>
        <v>100000</v>
      </c>
      <c r="V188" s="32">
        <f t="shared" si="11"/>
        <v>0</v>
      </c>
      <c r="W188" s="45">
        <f>Table0145[[#This Row],[THÀNH TIỀN FAST]]-Table0145[[#This Row],[THÀNH TIỀN]]</f>
        <v>0</v>
      </c>
      <c r="X188" s="46" t="b">
        <f>Table0145[[#This Row],[ĐG FAST]]=Table0145[[#This Row],[ĐƠN GIÁ]]</f>
        <v>1</v>
      </c>
      <c r="Y188" s="47" t="b">
        <f>Table0145[[#This Row],[THÀNH TIỀN FAST]]=Table0145[[#This Row],[THÀNH TIỀN]]</f>
        <v>1</v>
      </c>
      <c r="Z188" s="48"/>
    </row>
    <row r="189" spans="1:26" x14ac:dyDescent="0.2">
      <c r="A189" s="49"/>
      <c r="B189" s="2" t="s">
        <v>362</v>
      </c>
      <c r="C189" s="49"/>
      <c r="D189" s="2" t="s">
        <v>519</v>
      </c>
      <c r="E189" s="49"/>
      <c r="F189" s="49"/>
      <c r="G189" s="49"/>
      <c r="H189" s="49"/>
      <c r="I189" s="2" t="s">
        <v>44</v>
      </c>
      <c r="J189" s="2" t="s">
        <v>17</v>
      </c>
      <c r="K189" s="3">
        <v>12</v>
      </c>
      <c r="L189" s="4">
        <v>62000</v>
      </c>
      <c r="M189" s="4">
        <f t="shared" si="8"/>
        <v>744000</v>
      </c>
      <c r="N189" s="21" t="str">
        <f>VLOOKUP(I189,'MÃ '!$A$2:$E$1048576,4,0)</f>
        <v>NL300147</v>
      </c>
      <c r="O189" s="21" t="str">
        <f>VLOOKUP(I189,'MÃ '!$A$2:$E$1048576,5,0)</f>
        <v>Xà lách Roman</v>
      </c>
      <c r="P189" s="21" t="str">
        <f t="shared" si="9"/>
        <v>TSG08</v>
      </c>
      <c r="Q189" s="21" t="str">
        <f>DAY(Table0145[[#This Row],[NGÀY]])&amp;Table0145[[#This Row],[TSG08]]&amp;Table0145[[#This Row],[MÃ FAST]]</f>
        <v>9TSG08NL300147</v>
      </c>
      <c r="R189" s="21" t="str">
        <f>COUNTIF($Q$7:Q189,Q189)&amp;Q189</f>
        <v>19TSG08NL300147</v>
      </c>
      <c r="S189" s="44">
        <f>IFERROR(VLOOKUP(R189,Table1[[ct2]:[Số lượng]],13,0),0)</f>
        <v>12</v>
      </c>
      <c r="T189" s="45">
        <f>IFERROR(VLOOKUP(R189,Table1[[ct2]:[Giá]],14,0),Table0145[[#This Row],[ĐƠN GIÁ]])</f>
        <v>62000</v>
      </c>
      <c r="U189" s="45">
        <f t="shared" si="10"/>
        <v>744000</v>
      </c>
      <c r="V189" s="32">
        <f t="shared" si="11"/>
        <v>0</v>
      </c>
      <c r="W189" s="45">
        <f>Table0145[[#This Row],[THÀNH TIỀN FAST]]-Table0145[[#This Row],[THÀNH TIỀN]]</f>
        <v>0</v>
      </c>
      <c r="X189" s="46" t="b">
        <f>Table0145[[#This Row],[ĐG FAST]]=Table0145[[#This Row],[ĐƠN GIÁ]]</f>
        <v>1</v>
      </c>
      <c r="Y189" s="47" t="b">
        <f>Table0145[[#This Row],[THÀNH TIỀN FAST]]=Table0145[[#This Row],[THÀNH TIỀN]]</f>
        <v>1</v>
      </c>
      <c r="Z189" s="48"/>
    </row>
    <row r="190" spans="1:26" x14ac:dyDescent="0.2">
      <c r="A190" s="49"/>
      <c r="B190" s="2" t="s">
        <v>363</v>
      </c>
      <c r="C190" s="49"/>
      <c r="D190" s="2" t="s">
        <v>519</v>
      </c>
      <c r="E190" s="49"/>
      <c r="F190" s="49"/>
      <c r="G190" s="49"/>
      <c r="H190" s="49"/>
      <c r="I190" s="2" t="s">
        <v>14</v>
      </c>
      <c r="J190" s="2" t="s">
        <v>15</v>
      </c>
      <c r="K190" s="3">
        <v>8</v>
      </c>
      <c r="L190" s="4">
        <v>8500</v>
      </c>
      <c r="M190" s="4">
        <f t="shared" si="8"/>
        <v>68000</v>
      </c>
      <c r="N190" s="21" t="str">
        <f>VLOOKUP(I190,'MÃ '!$A$2:$E$1048576,4,0)</f>
        <v>NL300107</v>
      </c>
      <c r="O190" s="21" t="str">
        <f>VLOOKUP(I190,'MÃ '!$A$2:$E$1048576,5,0)</f>
        <v>Ngô ngọt ( Bắp trái)</v>
      </c>
      <c r="P190" s="21" t="str">
        <f t="shared" si="9"/>
        <v>TSG08</v>
      </c>
      <c r="Q190" s="21" t="str">
        <f>DAY(Table0145[[#This Row],[NGÀY]])&amp;Table0145[[#This Row],[TSG08]]&amp;Table0145[[#This Row],[MÃ FAST]]</f>
        <v>10TSG08NL300107</v>
      </c>
      <c r="R190" s="21" t="str">
        <f>COUNTIF($Q$7:Q190,Q190)&amp;Q190</f>
        <v>110TSG08NL300107</v>
      </c>
      <c r="S190" s="44">
        <f>IFERROR(VLOOKUP(R190,Table1[[ct2]:[Số lượng]],13,0),0)</f>
        <v>8</v>
      </c>
      <c r="T190" s="45">
        <f>IFERROR(VLOOKUP(R190,Table1[[ct2]:[Giá]],14,0),Table0145[[#This Row],[ĐƠN GIÁ]])</f>
        <v>8500</v>
      </c>
      <c r="U190" s="45">
        <f t="shared" si="10"/>
        <v>68000</v>
      </c>
      <c r="V190" s="32">
        <f t="shared" si="11"/>
        <v>0</v>
      </c>
      <c r="W190" s="45">
        <f>Table0145[[#This Row],[THÀNH TIỀN FAST]]-Table0145[[#This Row],[THÀNH TIỀN]]</f>
        <v>0</v>
      </c>
      <c r="X190" s="46" t="b">
        <f>Table0145[[#This Row],[ĐG FAST]]=Table0145[[#This Row],[ĐƠN GIÁ]]</f>
        <v>1</v>
      </c>
      <c r="Y190" s="47" t="b">
        <f>Table0145[[#This Row],[THÀNH TIỀN FAST]]=Table0145[[#This Row],[THÀNH TIỀN]]</f>
        <v>1</v>
      </c>
      <c r="Z190" s="48"/>
    </row>
    <row r="191" spans="1:26" x14ac:dyDescent="0.2">
      <c r="A191" s="49"/>
      <c r="B191" s="2" t="s">
        <v>363</v>
      </c>
      <c r="C191" s="49"/>
      <c r="D191" s="2" t="s">
        <v>519</v>
      </c>
      <c r="E191" s="49"/>
      <c r="F191" s="49"/>
      <c r="G191" s="49"/>
      <c r="H191" s="49"/>
      <c r="I191" s="2" t="s">
        <v>20</v>
      </c>
      <c r="J191" s="2" t="s">
        <v>17</v>
      </c>
      <c r="K191" s="3">
        <v>10.5</v>
      </c>
      <c r="L191" s="4">
        <v>18000</v>
      </c>
      <c r="M191" s="4">
        <f t="shared" si="8"/>
        <v>189000</v>
      </c>
      <c r="N191" s="21" t="str">
        <f>VLOOKUP(I191,'MÃ '!$A$2:$E$1048576,4,0)</f>
        <v>NL300022</v>
      </c>
      <c r="O191" s="21" t="str">
        <f>VLOOKUP(I191,'MÃ '!$A$2:$E$1048576,5,0)</f>
        <v>Cải thảo</v>
      </c>
      <c r="P191" s="21" t="str">
        <f t="shared" si="9"/>
        <v>TSG08</v>
      </c>
      <c r="Q191" s="21" t="str">
        <f>DAY(Table0145[[#This Row],[NGÀY]])&amp;Table0145[[#This Row],[TSG08]]&amp;Table0145[[#This Row],[MÃ FAST]]</f>
        <v>10TSG08NL300022</v>
      </c>
      <c r="R191" s="21" t="str">
        <f>COUNTIF($Q$7:Q191,Q191)&amp;Q191</f>
        <v>110TSG08NL300022</v>
      </c>
      <c r="S191" s="44">
        <f>IFERROR(VLOOKUP(R191,Table1[[ct2]:[Số lượng]],13,0),0)</f>
        <v>10.5</v>
      </c>
      <c r="T191" s="45">
        <f>IFERROR(VLOOKUP(R191,Table1[[ct2]:[Giá]],14,0),Table0145[[#This Row],[ĐƠN GIÁ]])</f>
        <v>18000</v>
      </c>
      <c r="U191" s="45">
        <f t="shared" si="10"/>
        <v>189000</v>
      </c>
      <c r="V191" s="32">
        <f t="shared" si="11"/>
        <v>0</v>
      </c>
      <c r="W191" s="45">
        <f>Table0145[[#This Row],[THÀNH TIỀN FAST]]-Table0145[[#This Row],[THÀNH TIỀN]]</f>
        <v>0</v>
      </c>
      <c r="X191" s="46" t="b">
        <f>Table0145[[#This Row],[ĐG FAST]]=Table0145[[#This Row],[ĐƠN GIÁ]]</f>
        <v>1</v>
      </c>
      <c r="Y191" s="47" t="b">
        <f>Table0145[[#This Row],[THÀNH TIỀN FAST]]=Table0145[[#This Row],[THÀNH TIỀN]]</f>
        <v>1</v>
      </c>
      <c r="Z191" s="48"/>
    </row>
    <row r="192" spans="1:26" x14ac:dyDescent="0.2">
      <c r="A192" s="49"/>
      <c r="B192" s="2" t="s">
        <v>363</v>
      </c>
      <c r="C192" s="49"/>
      <c r="D192" s="2" t="s">
        <v>519</v>
      </c>
      <c r="E192" s="49"/>
      <c r="F192" s="49"/>
      <c r="G192" s="49"/>
      <c r="H192" s="49"/>
      <c r="I192" s="2" t="s">
        <v>21</v>
      </c>
      <c r="J192" s="2" t="s">
        <v>17</v>
      </c>
      <c r="K192" s="3">
        <v>0.5</v>
      </c>
      <c r="L192" s="4">
        <v>75000</v>
      </c>
      <c r="M192" s="4">
        <f t="shared" si="8"/>
        <v>37500</v>
      </c>
      <c r="N192" s="21" t="str">
        <f>VLOOKUP(I192,'MÃ '!$A$2:$E$1048576,4,0)</f>
        <v>NL600067</v>
      </c>
      <c r="O192" s="21" t="str">
        <f>VLOOKUP(I192,'MÃ '!$A$2:$E$1048576,5,0)</f>
        <v>Cam vàng</v>
      </c>
      <c r="P192" s="21" t="str">
        <f t="shared" si="9"/>
        <v>TSG08</v>
      </c>
      <c r="Q192" s="21" t="str">
        <f>DAY(Table0145[[#This Row],[NGÀY]])&amp;Table0145[[#This Row],[TSG08]]&amp;Table0145[[#This Row],[MÃ FAST]]</f>
        <v>10TSG08NL600067</v>
      </c>
      <c r="R192" s="21" t="str">
        <f>COUNTIF($Q$7:Q192,Q192)&amp;Q192</f>
        <v>110TSG08NL600067</v>
      </c>
      <c r="S192" s="44">
        <f>IFERROR(VLOOKUP(R192,Table1[[ct2]:[Số lượng]],13,0),0)</f>
        <v>0.5</v>
      </c>
      <c r="T192" s="45">
        <f>IFERROR(VLOOKUP(R192,Table1[[ct2]:[Giá]],14,0),Table0145[[#This Row],[ĐƠN GIÁ]])</f>
        <v>75000</v>
      </c>
      <c r="U192" s="45">
        <f t="shared" si="10"/>
        <v>37500</v>
      </c>
      <c r="V192" s="32">
        <f t="shared" si="11"/>
        <v>0</v>
      </c>
      <c r="W192" s="45">
        <f>Table0145[[#This Row],[THÀNH TIỀN FAST]]-Table0145[[#This Row],[THÀNH TIỀN]]</f>
        <v>0</v>
      </c>
      <c r="X192" s="46" t="b">
        <f>Table0145[[#This Row],[ĐG FAST]]=Table0145[[#This Row],[ĐƠN GIÁ]]</f>
        <v>1</v>
      </c>
      <c r="Y192" s="47" t="b">
        <f>Table0145[[#This Row],[THÀNH TIỀN FAST]]=Table0145[[#This Row],[THÀNH TIỀN]]</f>
        <v>1</v>
      </c>
      <c r="Z192" s="48"/>
    </row>
    <row r="193" spans="1:26" x14ac:dyDescent="0.2">
      <c r="A193" s="49"/>
      <c r="B193" s="2" t="s">
        <v>363</v>
      </c>
      <c r="C193" s="49"/>
      <c r="D193" s="2" t="s">
        <v>519</v>
      </c>
      <c r="E193" s="49"/>
      <c r="F193" s="49"/>
      <c r="G193" s="49"/>
      <c r="H193" s="49"/>
      <c r="I193" s="2" t="s">
        <v>22</v>
      </c>
      <c r="J193" s="2" t="s">
        <v>17</v>
      </c>
      <c r="K193" s="3">
        <v>0.5</v>
      </c>
      <c r="L193" s="4">
        <v>34000</v>
      </c>
      <c r="M193" s="4">
        <f t="shared" si="8"/>
        <v>17000</v>
      </c>
      <c r="N193" s="21" t="str">
        <f>VLOOKUP(I193,'MÃ '!$A$2:$E$1048576,4,0)</f>
        <v>NL300030</v>
      </c>
      <c r="O193" s="21" t="str">
        <f>VLOOKUP(I193,'MÃ '!$A$2:$E$1048576,5,0)</f>
        <v>Chanh dây (chanh leo)</v>
      </c>
      <c r="P193" s="21" t="str">
        <f t="shared" si="9"/>
        <v>TSG08</v>
      </c>
      <c r="Q193" s="21" t="str">
        <f>DAY(Table0145[[#This Row],[NGÀY]])&amp;Table0145[[#This Row],[TSG08]]&amp;Table0145[[#This Row],[MÃ FAST]]</f>
        <v>10TSG08NL300030</v>
      </c>
      <c r="R193" s="21" t="str">
        <f>COUNTIF($Q$7:Q193,Q193)&amp;Q193</f>
        <v>110TSG08NL300030</v>
      </c>
      <c r="S193" s="44">
        <f>IFERROR(VLOOKUP(R193,Table1[[ct2]:[Số lượng]],13,0),0)</f>
        <v>0.5</v>
      </c>
      <c r="T193" s="45">
        <f>IFERROR(VLOOKUP(R193,Table1[[ct2]:[Giá]],14,0),Table0145[[#This Row],[ĐƠN GIÁ]])</f>
        <v>34000</v>
      </c>
      <c r="U193" s="45">
        <f t="shared" si="10"/>
        <v>17000</v>
      </c>
      <c r="V193" s="32">
        <f t="shared" si="11"/>
        <v>0</v>
      </c>
      <c r="W193" s="45">
        <f>Table0145[[#This Row],[THÀNH TIỀN FAST]]-Table0145[[#This Row],[THÀNH TIỀN]]</f>
        <v>0</v>
      </c>
      <c r="X193" s="46" t="b">
        <f>Table0145[[#This Row],[ĐG FAST]]=Table0145[[#This Row],[ĐƠN GIÁ]]</f>
        <v>1</v>
      </c>
      <c r="Y193" s="47" t="b">
        <f>Table0145[[#This Row],[THÀNH TIỀN FAST]]=Table0145[[#This Row],[THÀNH TIỀN]]</f>
        <v>1</v>
      </c>
      <c r="Z193" s="48"/>
    </row>
    <row r="194" spans="1:26" x14ac:dyDescent="0.2">
      <c r="A194" s="49"/>
      <c r="B194" s="2" t="s">
        <v>363</v>
      </c>
      <c r="C194" s="49"/>
      <c r="D194" s="2" t="s">
        <v>519</v>
      </c>
      <c r="E194" s="49"/>
      <c r="F194" s="49"/>
      <c r="G194" s="49"/>
      <c r="H194" s="49"/>
      <c r="I194" s="2" t="s">
        <v>23</v>
      </c>
      <c r="J194" s="2" t="s">
        <v>17</v>
      </c>
      <c r="K194" s="3">
        <v>0.5</v>
      </c>
      <c r="L194" s="4">
        <v>22000</v>
      </c>
      <c r="M194" s="4">
        <f t="shared" si="8"/>
        <v>11000</v>
      </c>
      <c r="N194" s="21" t="str">
        <f>VLOOKUP(I194,'MÃ '!$A$2:$E$1048576,4,0)</f>
        <v>NL300029</v>
      </c>
      <c r="O194" s="21" t="str">
        <f>VLOOKUP(I194,'MÃ '!$A$2:$E$1048576,5,0)</f>
        <v>Chanh</v>
      </c>
      <c r="P194" s="21" t="str">
        <f t="shared" si="9"/>
        <v>TSG08</v>
      </c>
      <c r="Q194" s="21" t="str">
        <f>DAY(Table0145[[#This Row],[NGÀY]])&amp;Table0145[[#This Row],[TSG08]]&amp;Table0145[[#This Row],[MÃ FAST]]</f>
        <v>10TSG08NL300029</v>
      </c>
      <c r="R194" s="21" t="str">
        <f>COUNTIF($Q$7:Q194,Q194)&amp;Q194</f>
        <v>110TSG08NL300029</v>
      </c>
      <c r="S194" s="44">
        <f>IFERROR(VLOOKUP(R194,Table1[[ct2]:[Số lượng]],13,0),0)</f>
        <v>0.5</v>
      </c>
      <c r="T194" s="45">
        <f>IFERROR(VLOOKUP(R194,Table1[[ct2]:[Giá]],14,0),Table0145[[#This Row],[ĐƠN GIÁ]])</f>
        <v>22000</v>
      </c>
      <c r="U194" s="45">
        <f t="shared" si="10"/>
        <v>11000</v>
      </c>
      <c r="V194" s="32">
        <f t="shared" si="11"/>
        <v>0</v>
      </c>
      <c r="W194" s="45">
        <f>Table0145[[#This Row],[THÀNH TIỀN FAST]]-Table0145[[#This Row],[THÀNH TIỀN]]</f>
        <v>0</v>
      </c>
      <c r="X194" s="46" t="b">
        <f>Table0145[[#This Row],[ĐG FAST]]=Table0145[[#This Row],[ĐƠN GIÁ]]</f>
        <v>1</v>
      </c>
      <c r="Y194" s="47" t="b">
        <f>Table0145[[#This Row],[THÀNH TIỀN FAST]]=Table0145[[#This Row],[THÀNH TIỀN]]</f>
        <v>1</v>
      </c>
      <c r="Z194" s="48"/>
    </row>
    <row r="195" spans="1:26" x14ac:dyDescent="0.2">
      <c r="A195" s="49"/>
      <c r="B195" s="2" t="s">
        <v>363</v>
      </c>
      <c r="C195" s="49"/>
      <c r="D195" s="2" t="s">
        <v>519</v>
      </c>
      <c r="E195" s="49"/>
      <c r="F195" s="49"/>
      <c r="G195" s="49"/>
      <c r="H195" s="49"/>
      <c r="I195" s="2" t="s">
        <v>45</v>
      </c>
      <c r="J195" s="2" t="s">
        <v>17</v>
      </c>
      <c r="K195" s="3">
        <v>1.2</v>
      </c>
      <c r="L195" s="4">
        <v>13000</v>
      </c>
      <c r="M195" s="4">
        <f t="shared" si="8"/>
        <v>15600</v>
      </c>
      <c r="N195" s="21" t="str">
        <f>VLOOKUP(I195,'MÃ '!$A$2:$E$1048576,4,0)</f>
        <v>NL300033</v>
      </c>
      <c r="O195" s="21" t="str">
        <f>VLOOKUP(I195,'MÃ '!$A$2:$E$1048576,5,0)</f>
        <v>Củ cải trắng</v>
      </c>
      <c r="P195" s="21" t="str">
        <f t="shared" si="9"/>
        <v>TSG08</v>
      </c>
      <c r="Q195" s="21" t="str">
        <f>DAY(Table0145[[#This Row],[NGÀY]])&amp;Table0145[[#This Row],[TSG08]]&amp;Table0145[[#This Row],[MÃ FAST]]</f>
        <v>10TSG08NL300033</v>
      </c>
      <c r="R195" s="21" t="str">
        <f>COUNTIF($Q$7:Q195,Q195)&amp;Q195</f>
        <v>110TSG08NL300033</v>
      </c>
      <c r="S195" s="44">
        <f>IFERROR(VLOOKUP(R195,Table1[[ct2]:[Số lượng]],13,0),0)</f>
        <v>1.2</v>
      </c>
      <c r="T195" s="45">
        <f>IFERROR(VLOOKUP(R195,Table1[[ct2]:[Giá]],14,0),Table0145[[#This Row],[ĐƠN GIÁ]])</f>
        <v>13000</v>
      </c>
      <c r="U195" s="45">
        <f t="shared" si="10"/>
        <v>15600</v>
      </c>
      <c r="V195" s="32">
        <f t="shared" si="11"/>
        <v>0</v>
      </c>
      <c r="W195" s="45">
        <f>Table0145[[#This Row],[THÀNH TIỀN FAST]]-Table0145[[#This Row],[THÀNH TIỀN]]</f>
        <v>0</v>
      </c>
      <c r="X195" s="46" t="b">
        <f>Table0145[[#This Row],[ĐG FAST]]=Table0145[[#This Row],[ĐƠN GIÁ]]</f>
        <v>1</v>
      </c>
      <c r="Y195" s="47" t="b">
        <f>Table0145[[#This Row],[THÀNH TIỀN FAST]]=Table0145[[#This Row],[THÀNH TIỀN]]</f>
        <v>1</v>
      </c>
      <c r="Z195" s="48"/>
    </row>
    <row r="196" spans="1:26" x14ac:dyDescent="0.2">
      <c r="A196" s="49"/>
      <c r="B196" s="2" t="s">
        <v>363</v>
      </c>
      <c r="C196" s="49"/>
      <c r="D196" s="2" t="s">
        <v>519</v>
      </c>
      <c r="E196" s="49"/>
      <c r="F196" s="49"/>
      <c r="G196" s="49"/>
      <c r="H196" s="49"/>
      <c r="I196" s="2" t="s">
        <v>24</v>
      </c>
      <c r="J196" s="2" t="s">
        <v>17</v>
      </c>
      <c r="K196" s="3">
        <v>1</v>
      </c>
      <c r="L196" s="4">
        <v>47000</v>
      </c>
      <c r="M196" s="4">
        <f t="shared" si="8"/>
        <v>47000</v>
      </c>
      <c r="N196" s="21" t="str">
        <f>VLOOKUP(I196,'MÃ '!$A$2:$E$1048576,4,0)</f>
        <v>NL300036</v>
      </c>
      <c r="O196" s="21" t="str">
        <f>VLOOKUP(I196,'MÃ '!$A$2:$E$1048576,5,0)</f>
        <v>Củ sen</v>
      </c>
      <c r="P196" s="21" t="str">
        <f t="shared" si="9"/>
        <v>TSG08</v>
      </c>
      <c r="Q196" s="21" t="str">
        <f>DAY(Table0145[[#This Row],[NGÀY]])&amp;Table0145[[#This Row],[TSG08]]&amp;Table0145[[#This Row],[MÃ FAST]]</f>
        <v>10TSG08NL300036</v>
      </c>
      <c r="R196" s="21" t="str">
        <f>COUNTIF($Q$7:Q196,Q196)&amp;Q196</f>
        <v>110TSG08NL300036</v>
      </c>
      <c r="S196" s="44">
        <f>IFERROR(VLOOKUP(R196,Table1[[ct2]:[Số lượng]],13,0),0)</f>
        <v>1</v>
      </c>
      <c r="T196" s="45">
        <f>IFERROR(VLOOKUP(R196,Table1[[ct2]:[Giá]],14,0),Table0145[[#This Row],[ĐƠN GIÁ]])</f>
        <v>47000</v>
      </c>
      <c r="U196" s="45">
        <f t="shared" si="10"/>
        <v>47000</v>
      </c>
      <c r="V196" s="32">
        <f t="shared" si="11"/>
        <v>0</v>
      </c>
      <c r="W196" s="45">
        <f>Table0145[[#This Row],[THÀNH TIỀN FAST]]-Table0145[[#This Row],[THÀNH TIỀN]]</f>
        <v>0</v>
      </c>
      <c r="X196" s="46" t="b">
        <f>Table0145[[#This Row],[ĐG FAST]]=Table0145[[#This Row],[ĐƠN GIÁ]]</f>
        <v>1</v>
      </c>
      <c r="Y196" s="47" t="b">
        <f>Table0145[[#This Row],[THÀNH TIỀN FAST]]=Table0145[[#This Row],[THÀNH TIỀN]]</f>
        <v>1</v>
      </c>
      <c r="Z196" s="48"/>
    </row>
    <row r="197" spans="1:26" x14ac:dyDescent="0.2">
      <c r="A197" s="49"/>
      <c r="B197" s="2" t="s">
        <v>363</v>
      </c>
      <c r="C197" s="49"/>
      <c r="D197" s="2" t="s">
        <v>519</v>
      </c>
      <c r="E197" s="49"/>
      <c r="F197" s="49"/>
      <c r="G197" s="49"/>
      <c r="H197" s="49"/>
      <c r="I197" s="2" t="s">
        <v>25</v>
      </c>
      <c r="J197" s="2" t="s">
        <v>17</v>
      </c>
      <c r="K197" s="3">
        <v>33</v>
      </c>
      <c r="L197" s="4">
        <v>18000</v>
      </c>
      <c r="M197" s="4">
        <f t="shared" si="8"/>
        <v>594000</v>
      </c>
      <c r="N197" s="21" t="str">
        <f>VLOOKUP(I197,'MÃ '!$A$2:$E$1048576,4,0)</f>
        <v>NL600004</v>
      </c>
      <c r="O197" s="21" t="str">
        <f>VLOOKUP(I197,'MÃ '!$A$2:$E$1048576,5,0)</f>
        <v>Dưa hấu</v>
      </c>
      <c r="P197" s="21" t="str">
        <f t="shared" si="9"/>
        <v>TSG08</v>
      </c>
      <c r="Q197" s="21" t="str">
        <f>DAY(Table0145[[#This Row],[NGÀY]])&amp;Table0145[[#This Row],[TSG08]]&amp;Table0145[[#This Row],[MÃ FAST]]</f>
        <v>10TSG08NL600004</v>
      </c>
      <c r="R197" s="21" t="str">
        <f>COUNTIF($Q$7:Q197,Q197)&amp;Q197</f>
        <v>110TSG08NL600004</v>
      </c>
      <c r="S197" s="44">
        <f>IFERROR(VLOOKUP(R197,Table1[[ct2]:[Số lượng]],13,0),0)</f>
        <v>33</v>
      </c>
      <c r="T197" s="45">
        <f>IFERROR(VLOOKUP(R197,Table1[[ct2]:[Giá]],14,0),Table0145[[#This Row],[ĐƠN GIÁ]])</f>
        <v>18000</v>
      </c>
      <c r="U197" s="45">
        <f t="shared" si="10"/>
        <v>594000</v>
      </c>
      <c r="V197" s="32">
        <f t="shared" si="11"/>
        <v>0</v>
      </c>
      <c r="W197" s="45">
        <f>Table0145[[#This Row],[THÀNH TIỀN FAST]]-Table0145[[#This Row],[THÀNH TIỀN]]</f>
        <v>0</v>
      </c>
      <c r="X197" s="46" t="b">
        <f>Table0145[[#This Row],[ĐG FAST]]=Table0145[[#This Row],[ĐƠN GIÁ]]</f>
        <v>1</v>
      </c>
      <c r="Y197" s="47" t="b">
        <f>Table0145[[#This Row],[THÀNH TIỀN FAST]]=Table0145[[#This Row],[THÀNH TIỀN]]</f>
        <v>1</v>
      </c>
      <c r="Z197" s="48"/>
    </row>
    <row r="198" spans="1:26" x14ac:dyDescent="0.2">
      <c r="A198" s="49"/>
      <c r="B198" s="2" t="s">
        <v>363</v>
      </c>
      <c r="C198" s="49"/>
      <c r="D198" s="2" t="s">
        <v>519</v>
      </c>
      <c r="E198" s="49"/>
      <c r="F198" s="49"/>
      <c r="G198" s="49"/>
      <c r="H198" s="49"/>
      <c r="I198" s="2" t="s">
        <v>30</v>
      </c>
      <c r="J198" s="2" t="s">
        <v>17</v>
      </c>
      <c r="K198" s="3">
        <v>0.5</v>
      </c>
      <c r="L198" s="4">
        <v>65000</v>
      </c>
      <c r="M198" s="4">
        <f t="shared" si="8"/>
        <v>32500</v>
      </c>
      <c r="N198" s="21" t="str">
        <f>VLOOKUP(I198,'MÃ '!$A$2:$E$1048576,4,0)</f>
        <v>NL300062</v>
      </c>
      <c r="O198" s="21" t="str">
        <f>VLOOKUP(I198,'MÃ '!$A$2:$E$1048576,5,0)</f>
        <v>Húng Bạc Hà</v>
      </c>
      <c r="P198" s="21" t="str">
        <f t="shared" si="9"/>
        <v>TSG08</v>
      </c>
      <c r="Q198" s="21" t="str">
        <f>DAY(Table0145[[#This Row],[NGÀY]])&amp;Table0145[[#This Row],[TSG08]]&amp;Table0145[[#This Row],[MÃ FAST]]</f>
        <v>10TSG08NL300062</v>
      </c>
      <c r="R198" s="21" t="str">
        <f>COUNTIF($Q$7:Q198,Q198)&amp;Q198</f>
        <v>110TSG08NL300062</v>
      </c>
      <c r="S198" s="44">
        <f>IFERROR(VLOOKUP(R198,Table1[[ct2]:[Số lượng]],13,0),0)</f>
        <v>0.5</v>
      </c>
      <c r="T198" s="45">
        <f>IFERROR(VLOOKUP(R198,Table1[[ct2]:[Giá]],14,0),Table0145[[#This Row],[ĐƠN GIÁ]])</f>
        <v>65000</v>
      </c>
      <c r="U198" s="45">
        <f t="shared" si="10"/>
        <v>32500</v>
      </c>
      <c r="V198" s="32">
        <f t="shared" si="11"/>
        <v>0</v>
      </c>
      <c r="W198" s="45">
        <f>Table0145[[#This Row],[THÀNH TIỀN FAST]]-Table0145[[#This Row],[THÀNH TIỀN]]</f>
        <v>0</v>
      </c>
      <c r="X198" s="46" t="b">
        <f>Table0145[[#This Row],[ĐG FAST]]=Table0145[[#This Row],[ĐƠN GIÁ]]</f>
        <v>1</v>
      </c>
      <c r="Y198" s="47" t="b">
        <f>Table0145[[#This Row],[THÀNH TIỀN FAST]]=Table0145[[#This Row],[THÀNH TIỀN]]</f>
        <v>1</v>
      </c>
      <c r="Z198" s="48"/>
    </row>
    <row r="199" spans="1:26" x14ac:dyDescent="0.2">
      <c r="A199" s="49"/>
      <c r="B199" s="2" t="s">
        <v>363</v>
      </c>
      <c r="C199" s="49"/>
      <c r="D199" s="2" t="s">
        <v>519</v>
      </c>
      <c r="E199" s="49"/>
      <c r="F199" s="49"/>
      <c r="G199" s="49"/>
      <c r="H199" s="49"/>
      <c r="I199" s="2" t="s">
        <v>31</v>
      </c>
      <c r="J199" s="2" t="s">
        <v>17</v>
      </c>
      <c r="K199" s="3">
        <v>2</v>
      </c>
      <c r="L199" s="4">
        <v>30000</v>
      </c>
      <c r="M199" s="4">
        <f t="shared" si="8"/>
        <v>60000</v>
      </c>
      <c r="N199" s="21" t="str">
        <f>VLOOKUP(I199,'MÃ '!$A$2:$E$1048576,4,0)</f>
        <v>NL300209</v>
      </c>
      <c r="O199" s="21" t="str">
        <f>VLOOKUP(I199,'MÃ '!$A$2:$E$1048576,5,0)</f>
        <v>Khoai môn</v>
      </c>
      <c r="P199" s="21" t="str">
        <f t="shared" si="9"/>
        <v>TSG08</v>
      </c>
      <c r="Q199" s="21" t="str">
        <f>DAY(Table0145[[#This Row],[NGÀY]])&amp;Table0145[[#This Row],[TSG08]]&amp;Table0145[[#This Row],[MÃ FAST]]</f>
        <v>10TSG08NL300209</v>
      </c>
      <c r="R199" s="21" t="str">
        <f>COUNTIF($Q$7:Q199,Q199)&amp;Q199</f>
        <v>110TSG08NL300209</v>
      </c>
      <c r="S199" s="44">
        <f>IFERROR(VLOOKUP(R199,Table1[[ct2]:[Số lượng]],13,0),0)</f>
        <v>1.4</v>
      </c>
      <c r="T199" s="45">
        <f>IFERROR(VLOOKUP(R199,Table1[[ct2]:[Giá]],14,0),Table0145[[#This Row],[ĐƠN GIÁ]])</f>
        <v>30000</v>
      </c>
      <c r="U199" s="45">
        <f t="shared" si="10"/>
        <v>42000</v>
      </c>
      <c r="V199" s="32">
        <f t="shared" si="11"/>
        <v>-0.60000000000000009</v>
      </c>
      <c r="W199" s="45">
        <f>Table0145[[#This Row],[THÀNH TIỀN FAST]]-Table0145[[#This Row],[THÀNH TIỀN]]</f>
        <v>-18000</v>
      </c>
      <c r="X199" s="46" t="b">
        <f>Table0145[[#This Row],[ĐG FAST]]=Table0145[[#This Row],[ĐƠN GIÁ]]</f>
        <v>1</v>
      </c>
      <c r="Y199" s="47" t="b">
        <f>Table0145[[#This Row],[THÀNH TIỀN FAST]]=Table0145[[#This Row],[THÀNH TIỀN]]</f>
        <v>0</v>
      </c>
      <c r="Z199" s="48"/>
    </row>
    <row r="200" spans="1:26" x14ac:dyDescent="0.2">
      <c r="A200" s="49"/>
      <c r="B200" s="2" t="s">
        <v>363</v>
      </c>
      <c r="C200" s="49"/>
      <c r="D200" s="2" t="s">
        <v>519</v>
      </c>
      <c r="E200" s="49"/>
      <c r="F200" s="49"/>
      <c r="G200" s="49"/>
      <c r="H200" s="49"/>
      <c r="I200" s="2" t="s">
        <v>32</v>
      </c>
      <c r="J200" s="2" t="s">
        <v>17</v>
      </c>
      <c r="K200" s="3">
        <v>0.5</v>
      </c>
      <c r="L200" s="4">
        <v>18000</v>
      </c>
      <c r="M200" s="4">
        <f t="shared" ref="M200:M263" si="12">K200*L200</f>
        <v>9000</v>
      </c>
      <c r="N200" s="21" t="str">
        <f>VLOOKUP(I200,'MÃ '!$A$2:$E$1048576,4,0)</f>
        <v>NL300074</v>
      </c>
      <c r="O200" s="21" t="str">
        <f>VLOOKUP(I200,'MÃ '!$A$2:$E$1048576,5,0)</f>
        <v>Lá chuối</v>
      </c>
      <c r="P200" s="21" t="str">
        <f t="shared" ref="P200:P263" si="13">$P$6</f>
        <v>TSG08</v>
      </c>
      <c r="Q200" s="21" t="str">
        <f>DAY(Table0145[[#This Row],[NGÀY]])&amp;Table0145[[#This Row],[TSG08]]&amp;Table0145[[#This Row],[MÃ FAST]]</f>
        <v>10TSG08NL300074</v>
      </c>
      <c r="R200" s="21" t="str">
        <f>COUNTIF($Q$7:Q200,Q200)&amp;Q200</f>
        <v>110TSG08NL300074</v>
      </c>
      <c r="S200" s="44">
        <f>IFERROR(VLOOKUP(R200,Table1[[ct2]:[Số lượng]],13,0),0)</f>
        <v>0.5</v>
      </c>
      <c r="T200" s="45">
        <f>IFERROR(VLOOKUP(R200,Table1[[ct2]:[Giá]],14,0),Table0145[[#This Row],[ĐƠN GIÁ]])</f>
        <v>18000</v>
      </c>
      <c r="U200" s="45">
        <f t="shared" ref="U200:U263" si="14">IFERROR((T200*S200),"0")</f>
        <v>9000</v>
      </c>
      <c r="V200" s="32">
        <f t="shared" ref="V200:V263" si="15">S200-K200</f>
        <v>0</v>
      </c>
      <c r="W200" s="45">
        <f>Table0145[[#This Row],[THÀNH TIỀN FAST]]-Table0145[[#This Row],[THÀNH TIỀN]]</f>
        <v>0</v>
      </c>
      <c r="X200" s="46" t="b">
        <f>Table0145[[#This Row],[ĐG FAST]]=Table0145[[#This Row],[ĐƠN GIÁ]]</f>
        <v>1</v>
      </c>
      <c r="Y200" s="47" t="b">
        <f>Table0145[[#This Row],[THÀNH TIỀN FAST]]=Table0145[[#This Row],[THÀNH TIỀN]]</f>
        <v>1</v>
      </c>
      <c r="Z200" s="48"/>
    </row>
    <row r="201" spans="1:26" x14ac:dyDescent="0.2">
      <c r="A201" s="49"/>
      <c r="B201" s="2" t="s">
        <v>363</v>
      </c>
      <c r="C201" s="49"/>
      <c r="D201" s="2" t="s">
        <v>519</v>
      </c>
      <c r="E201" s="49"/>
      <c r="F201" s="49"/>
      <c r="G201" s="49"/>
      <c r="H201" s="49"/>
      <c r="I201" s="2" t="s">
        <v>33</v>
      </c>
      <c r="J201" s="2" t="s">
        <v>17</v>
      </c>
      <c r="K201" s="3">
        <v>4.5</v>
      </c>
      <c r="L201" s="4">
        <v>22000</v>
      </c>
      <c r="M201" s="4">
        <f t="shared" si="12"/>
        <v>99000</v>
      </c>
      <c r="N201" s="21" t="str">
        <f>VLOOKUP(I201,'MÃ '!$A$2:$E$1048576,4,0)</f>
        <v>NL300084</v>
      </c>
      <c r="O201" s="21" t="str">
        <f>VLOOKUP(I201,'MÃ '!$A$2:$E$1048576,5,0)</f>
        <v>Mồng tơi nhặt</v>
      </c>
      <c r="P201" s="21" t="str">
        <f t="shared" si="13"/>
        <v>TSG08</v>
      </c>
      <c r="Q201" s="21" t="str">
        <f>DAY(Table0145[[#This Row],[NGÀY]])&amp;Table0145[[#This Row],[TSG08]]&amp;Table0145[[#This Row],[MÃ FAST]]</f>
        <v>10TSG08NL300084</v>
      </c>
      <c r="R201" s="21" t="str">
        <f>COUNTIF($Q$7:Q201,Q201)&amp;Q201</f>
        <v>110TSG08NL300084</v>
      </c>
      <c r="S201" s="44">
        <f>IFERROR(VLOOKUP(R201,Table1[[ct2]:[Số lượng]],13,0),0)</f>
        <v>4.5</v>
      </c>
      <c r="T201" s="45">
        <f>IFERROR(VLOOKUP(R201,Table1[[ct2]:[Giá]],14,0),Table0145[[#This Row],[ĐƠN GIÁ]])</f>
        <v>22000</v>
      </c>
      <c r="U201" s="45">
        <f t="shared" si="14"/>
        <v>99000</v>
      </c>
      <c r="V201" s="32">
        <f t="shared" si="15"/>
        <v>0</v>
      </c>
      <c r="W201" s="45">
        <f>Table0145[[#This Row],[THÀNH TIỀN FAST]]-Table0145[[#This Row],[THÀNH TIỀN]]</f>
        <v>0</v>
      </c>
      <c r="X201" s="46" t="b">
        <f>Table0145[[#This Row],[ĐG FAST]]=Table0145[[#This Row],[ĐƠN GIÁ]]</f>
        <v>1</v>
      </c>
      <c r="Y201" s="47" t="b">
        <f>Table0145[[#This Row],[THÀNH TIỀN FAST]]=Table0145[[#This Row],[THÀNH TIỀN]]</f>
        <v>1</v>
      </c>
      <c r="Z201" s="48"/>
    </row>
    <row r="202" spans="1:26" x14ac:dyDescent="0.2">
      <c r="A202" s="49"/>
      <c r="B202" s="2" t="s">
        <v>363</v>
      </c>
      <c r="C202" s="49"/>
      <c r="D202" s="2" t="s">
        <v>519</v>
      </c>
      <c r="E202" s="49"/>
      <c r="F202" s="49"/>
      <c r="G202" s="49"/>
      <c r="H202" s="49"/>
      <c r="I202" s="2" t="s">
        <v>34</v>
      </c>
      <c r="J202" s="2" t="s">
        <v>17</v>
      </c>
      <c r="K202" s="3">
        <v>3</v>
      </c>
      <c r="L202" s="4">
        <v>145000</v>
      </c>
      <c r="M202" s="4">
        <f t="shared" si="12"/>
        <v>435000</v>
      </c>
      <c r="N202" s="21" t="str">
        <f>VLOOKUP(I202,'MÃ '!$A$2:$E$1048576,4,0)</f>
        <v>NL300090</v>
      </c>
      <c r="O202" s="21" t="str">
        <f>VLOOKUP(I202,'MÃ '!$A$2:$E$1048576,5,0)</f>
        <v>Nấm đông cô tươi</v>
      </c>
      <c r="P202" s="21" t="str">
        <f t="shared" si="13"/>
        <v>TSG08</v>
      </c>
      <c r="Q202" s="21" t="str">
        <f>DAY(Table0145[[#This Row],[NGÀY]])&amp;Table0145[[#This Row],[TSG08]]&amp;Table0145[[#This Row],[MÃ FAST]]</f>
        <v>10TSG08NL300090</v>
      </c>
      <c r="R202" s="21" t="str">
        <f>COUNTIF($Q$7:Q202,Q202)&amp;Q202</f>
        <v>110TSG08NL300090</v>
      </c>
      <c r="S202" s="44">
        <f>IFERROR(VLOOKUP(R202,Table1[[ct2]:[Số lượng]],13,0),0)</f>
        <v>3</v>
      </c>
      <c r="T202" s="45">
        <f>IFERROR(VLOOKUP(R202,Table1[[ct2]:[Giá]],14,0),Table0145[[#This Row],[ĐƠN GIÁ]])</f>
        <v>145000</v>
      </c>
      <c r="U202" s="45">
        <f t="shared" si="14"/>
        <v>435000</v>
      </c>
      <c r="V202" s="32">
        <f t="shared" si="15"/>
        <v>0</v>
      </c>
      <c r="W202" s="45">
        <f>Table0145[[#This Row],[THÀNH TIỀN FAST]]-Table0145[[#This Row],[THÀNH TIỀN]]</f>
        <v>0</v>
      </c>
      <c r="X202" s="46" t="b">
        <f>Table0145[[#This Row],[ĐG FAST]]=Table0145[[#This Row],[ĐƠN GIÁ]]</f>
        <v>1</v>
      </c>
      <c r="Y202" s="47" t="b">
        <f>Table0145[[#This Row],[THÀNH TIỀN FAST]]=Table0145[[#This Row],[THÀNH TIỀN]]</f>
        <v>1</v>
      </c>
      <c r="Z202" s="48"/>
    </row>
    <row r="203" spans="1:26" x14ac:dyDescent="0.2">
      <c r="A203" s="49"/>
      <c r="B203" s="2" t="s">
        <v>363</v>
      </c>
      <c r="C203" s="49"/>
      <c r="D203" s="2" t="s">
        <v>519</v>
      </c>
      <c r="E203" s="49"/>
      <c r="F203" s="49"/>
      <c r="G203" s="49"/>
      <c r="H203" s="49"/>
      <c r="I203" s="2" t="s">
        <v>35</v>
      </c>
      <c r="J203" s="2" t="s">
        <v>17</v>
      </c>
      <c r="K203" s="3">
        <v>6</v>
      </c>
      <c r="L203" s="4">
        <v>47000</v>
      </c>
      <c r="M203" s="4">
        <f t="shared" si="12"/>
        <v>282000</v>
      </c>
      <c r="N203" s="21" t="str">
        <f>VLOOKUP(I203,'MÃ '!$A$2:$E$1048576,4,0)</f>
        <v>NL300091</v>
      </c>
      <c r="O203" s="21" t="str">
        <f>VLOOKUP(I203,'MÃ '!$A$2:$E$1048576,5,0)</f>
        <v>Nấm đùi gà</v>
      </c>
      <c r="P203" s="21" t="str">
        <f t="shared" si="13"/>
        <v>TSG08</v>
      </c>
      <c r="Q203" s="21" t="str">
        <f>DAY(Table0145[[#This Row],[NGÀY]])&amp;Table0145[[#This Row],[TSG08]]&amp;Table0145[[#This Row],[MÃ FAST]]</f>
        <v>10TSG08NL300091</v>
      </c>
      <c r="R203" s="21" t="str">
        <f>COUNTIF($Q$7:Q203,Q203)&amp;Q203</f>
        <v>110TSG08NL300091</v>
      </c>
      <c r="S203" s="44">
        <f>IFERROR(VLOOKUP(R203,Table1[[ct2]:[Số lượng]],13,0),0)</f>
        <v>6</v>
      </c>
      <c r="T203" s="45">
        <f>IFERROR(VLOOKUP(R203,Table1[[ct2]:[Giá]],14,0),Table0145[[#This Row],[ĐƠN GIÁ]])</f>
        <v>47000</v>
      </c>
      <c r="U203" s="45">
        <f t="shared" si="14"/>
        <v>282000</v>
      </c>
      <c r="V203" s="32">
        <f t="shared" si="15"/>
        <v>0</v>
      </c>
      <c r="W203" s="45">
        <f>Table0145[[#This Row],[THÀNH TIỀN FAST]]-Table0145[[#This Row],[THÀNH TIỀN]]</f>
        <v>0</v>
      </c>
      <c r="X203" s="46" t="b">
        <f>Table0145[[#This Row],[ĐG FAST]]=Table0145[[#This Row],[ĐƠN GIÁ]]</f>
        <v>1</v>
      </c>
      <c r="Y203" s="47" t="b">
        <f>Table0145[[#This Row],[THÀNH TIỀN FAST]]=Table0145[[#This Row],[THÀNH TIỀN]]</f>
        <v>1</v>
      </c>
      <c r="Z203" s="48"/>
    </row>
    <row r="204" spans="1:26" x14ac:dyDescent="0.2">
      <c r="A204" s="49"/>
      <c r="B204" s="2" t="s">
        <v>363</v>
      </c>
      <c r="C204" s="49"/>
      <c r="D204" s="2" t="s">
        <v>519</v>
      </c>
      <c r="E204" s="49"/>
      <c r="F204" s="49"/>
      <c r="G204" s="49"/>
      <c r="H204" s="49"/>
      <c r="I204" s="2" t="s">
        <v>50</v>
      </c>
      <c r="J204" s="2" t="s">
        <v>17</v>
      </c>
      <c r="K204" s="3">
        <v>6</v>
      </c>
      <c r="L204" s="4">
        <v>45000</v>
      </c>
      <c r="M204" s="4">
        <f t="shared" si="12"/>
        <v>270000</v>
      </c>
      <c r="N204" s="21" t="str">
        <f>VLOOKUP(I204,'MÃ '!$A$2:$E$1048576,4,0)</f>
        <v>NL300096</v>
      </c>
      <c r="O204" s="21" t="str">
        <f>VLOOKUP(I204,'MÃ '!$A$2:$E$1048576,5,0)</f>
        <v>Nấm kim châm tươi</v>
      </c>
      <c r="P204" s="21" t="str">
        <f t="shared" si="13"/>
        <v>TSG08</v>
      </c>
      <c r="Q204" s="21" t="str">
        <f>DAY(Table0145[[#This Row],[NGÀY]])&amp;Table0145[[#This Row],[TSG08]]&amp;Table0145[[#This Row],[MÃ FAST]]</f>
        <v>10TSG08NL300096</v>
      </c>
      <c r="R204" s="21" t="str">
        <f>COUNTIF($Q$7:Q204,Q204)&amp;Q204</f>
        <v>110TSG08NL300096</v>
      </c>
      <c r="S204" s="44">
        <f>IFERROR(VLOOKUP(R204,Table1[[ct2]:[Số lượng]],13,0),0)</f>
        <v>6</v>
      </c>
      <c r="T204" s="45">
        <f>IFERROR(VLOOKUP(R204,Table1[[ct2]:[Giá]],14,0),Table0145[[#This Row],[ĐƠN GIÁ]])</f>
        <v>45000</v>
      </c>
      <c r="U204" s="45">
        <f t="shared" si="14"/>
        <v>270000</v>
      </c>
      <c r="V204" s="32">
        <f t="shared" si="15"/>
        <v>0</v>
      </c>
      <c r="W204" s="45">
        <f>Table0145[[#This Row],[THÀNH TIỀN FAST]]-Table0145[[#This Row],[THÀNH TIỀN]]</f>
        <v>0</v>
      </c>
      <c r="X204" s="46" t="b">
        <f>Table0145[[#This Row],[ĐG FAST]]=Table0145[[#This Row],[ĐƠN GIÁ]]</f>
        <v>1</v>
      </c>
      <c r="Y204" s="47" t="b">
        <f>Table0145[[#This Row],[THÀNH TIỀN FAST]]=Table0145[[#This Row],[THÀNH TIỀN]]</f>
        <v>1</v>
      </c>
      <c r="Z204" s="48"/>
    </row>
    <row r="205" spans="1:26" x14ac:dyDescent="0.2">
      <c r="A205" s="49"/>
      <c r="B205" s="2" t="s">
        <v>363</v>
      </c>
      <c r="C205" s="49"/>
      <c r="D205" s="2" t="s">
        <v>519</v>
      </c>
      <c r="E205" s="49"/>
      <c r="F205" s="49"/>
      <c r="G205" s="49"/>
      <c r="H205" s="49"/>
      <c r="I205" s="2" t="s">
        <v>38</v>
      </c>
      <c r="J205" s="2" t="s">
        <v>17</v>
      </c>
      <c r="K205" s="3">
        <v>5.5</v>
      </c>
      <c r="L205" s="4">
        <v>95000</v>
      </c>
      <c r="M205" s="4">
        <f t="shared" si="12"/>
        <v>522500</v>
      </c>
      <c r="N205" s="21" t="str">
        <f>VLOOKUP(I205,'MÃ '!$A$2:$E$1048576,4,0)</f>
        <v>NL300098</v>
      </c>
      <c r="O205" s="21" t="str">
        <f>VLOOKUP(I205,'MÃ '!$A$2:$E$1048576,5,0)</f>
        <v>Nấm Linh Chi trắng</v>
      </c>
      <c r="P205" s="21" t="str">
        <f t="shared" si="13"/>
        <v>TSG08</v>
      </c>
      <c r="Q205" s="21" t="str">
        <f>DAY(Table0145[[#This Row],[NGÀY]])&amp;Table0145[[#This Row],[TSG08]]&amp;Table0145[[#This Row],[MÃ FAST]]</f>
        <v>10TSG08NL300098</v>
      </c>
      <c r="R205" s="21" t="str">
        <f>COUNTIF($Q$7:Q205,Q205)&amp;Q205</f>
        <v>110TSG08NL300098</v>
      </c>
      <c r="S205" s="44">
        <f>IFERROR(VLOOKUP(R205,Table1[[ct2]:[Số lượng]],13,0),0)</f>
        <v>5.5</v>
      </c>
      <c r="T205" s="45">
        <f>IFERROR(VLOOKUP(R205,Table1[[ct2]:[Giá]],14,0),Table0145[[#This Row],[ĐƠN GIÁ]])</f>
        <v>95000</v>
      </c>
      <c r="U205" s="45">
        <f t="shared" si="14"/>
        <v>522500</v>
      </c>
      <c r="V205" s="32">
        <f t="shared" si="15"/>
        <v>0</v>
      </c>
      <c r="W205" s="45">
        <f>Table0145[[#This Row],[THÀNH TIỀN FAST]]-Table0145[[#This Row],[THÀNH TIỀN]]</f>
        <v>0</v>
      </c>
      <c r="X205" s="46" t="b">
        <f>Table0145[[#This Row],[ĐG FAST]]=Table0145[[#This Row],[ĐƠN GIÁ]]</f>
        <v>1</v>
      </c>
      <c r="Y205" s="47" t="b">
        <f>Table0145[[#This Row],[THÀNH TIỀN FAST]]=Table0145[[#This Row],[THÀNH TIỀN]]</f>
        <v>1</v>
      </c>
      <c r="Z205" s="48"/>
    </row>
    <row r="206" spans="1:26" x14ac:dyDescent="0.2">
      <c r="A206" s="49"/>
      <c r="B206" s="2" t="s">
        <v>363</v>
      </c>
      <c r="C206" s="49"/>
      <c r="D206" s="2" t="s">
        <v>519</v>
      </c>
      <c r="E206" s="49"/>
      <c r="F206" s="49"/>
      <c r="G206" s="49"/>
      <c r="H206" s="49"/>
      <c r="I206" s="2" t="s">
        <v>47</v>
      </c>
      <c r="J206" s="2" t="s">
        <v>17</v>
      </c>
      <c r="K206" s="3">
        <v>0.2</v>
      </c>
      <c r="L206" s="4">
        <v>70000</v>
      </c>
      <c r="M206" s="4">
        <f t="shared" si="12"/>
        <v>14000</v>
      </c>
      <c r="N206" s="21" t="str">
        <f>VLOOKUP(I206,'MÃ '!$A$2:$E$1048576,4,0)</f>
        <v>NL300126</v>
      </c>
      <c r="O206" s="21" t="str">
        <f>VLOOKUP(I206,'MÃ '!$A$2:$E$1048576,5,0)</f>
        <v>Rau mùi tây</v>
      </c>
      <c r="P206" s="21" t="str">
        <f t="shared" si="13"/>
        <v>TSG08</v>
      </c>
      <c r="Q206" s="21" t="str">
        <f>DAY(Table0145[[#This Row],[NGÀY]])&amp;Table0145[[#This Row],[TSG08]]&amp;Table0145[[#This Row],[MÃ FAST]]</f>
        <v>10TSG08NL300126</v>
      </c>
      <c r="R206" s="21" t="str">
        <f>COUNTIF($Q$7:Q206,Q206)&amp;Q206</f>
        <v>110TSG08NL300126</v>
      </c>
      <c r="S206" s="44">
        <f>IFERROR(VLOOKUP(R206,Table1[[ct2]:[Số lượng]],13,0),0)</f>
        <v>0.2</v>
      </c>
      <c r="T206" s="45">
        <f>IFERROR(VLOOKUP(R206,Table1[[ct2]:[Giá]],14,0),Table0145[[#This Row],[ĐƠN GIÁ]])</f>
        <v>70000</v>
      </c>
      <c r="U206" s="45">
        <f t="shared" si="14"/>
        <v>14000</v>
      </c>
      <c r="V206" s="32">
        <f t="shared" si="15"/>
        <v>0</v>
      </c>
      <c r="W206" s="45">
        <f>Table0145[[#This Row],[THÀNH TIỀN FAST]]-Table0145[[#This Row],[THÀNH TIỀN]]</f>
        <v>0</v>
      </c>
      <c r="X206" s="46" t="b">
        <f>Table0145[[#This Row],[ĐG FAST]]=Table0145[[#This Row],[ĐƠN GIÁ]]</f>
        <v>1</v>
      </c>
      <c r="Y206" s="47" t="b">
        <f>Table0145[[#This Row],[THÀNH TIỀN FAST]]=Table0145[[#This Row],[THÀNH TIỀN]]</f>
        <v>1</v>
      </c>
      <c r="Z206" s="48"/>
    </row>
    <row r="207" spans="1:26" x14ac:dyDescent="0.2">
      <c r="A207" s="49"/>
      <c r="B207" s="2" t="s">
        <v>363</v>
      </c>
      <c r="C207" s="49"/>
      <c r="D207" s="2" t="s">
        <v>519</v>
      </c>
      <c r="E207" s="49"/>
      <c r="F207" s="49"/>
      <c r="G207" s="49"/>
      <c r="H207" s="49"/>
      <c r="I207" s="2" t="s">
        <v>40</v>
      </c>
      <c r="J207" s="2" t="s">
        <v>17</v>
      </c>
      <c r="K207" s="3">
        <v>1.8</v>
      </c>
      <c r="L207" s="4">
        <v>145000</v>
      </c>
      <c r="M207" s="4">
        <f t="shared" si="12"/>
        <v>261000</v>
      </c>
      <c r="N207" s="21" t="str">
        <f>VLOOKUP(I207,'MÃ '!$A$2:$E$1048576,4,0)</f>
        <v>NL300113</v>
      </c>
      <c r="O207" s="21" t="str">
        <f>VLOOKUP(I207,'MÃ '!$A$2:$E$1048576,5,0)</f>
        <v>Ớt hiểm đỏ</v>
      </c>
      <c r="P207" s="21" t="str">
        <f t="shared" si="13"/>
        <v>TSG08</v>
      </c>
      <c r="Q207" s="21" t="str">
        <f>DAY(Table0145[[#This Row],[NGÀY]])&amp;Table0145[[#This Row],[TSG08]]&amp;Table0145[[#This Row],[MÃ FAST]]</f>
        <v>10TSG08NL300113</v>
      </c>
      <c r="R207" s="21" t="str">
        <f>COUNTIF($Q$7:Q207,Q207)&amp;Q207</f>
        <v>110TSG08NL300113</v>
      </c>
      <c r="S207" s="44">
        <f>IFERROR(VLOOKUP(R207,Table1[[ct2]:[Số lượng]],13,0),0)</f>
        <v>1.8</v>
      </c>
      <c r="T207" s="45">
        <f>IFERROR(VLOOKUP(R207,Table1[[ct2]:[Giá]],14,0),Table0145[[#This Row],[ĐƠN GIÁ]])</f>
        <v>145000</v>
      </c>
      <c r="U207" s="45">
        <f t="shared" si="14"/>
        <v>261000</v>
      </c>
      <c r="V207" s="32">
        <f t="shared" si="15"/>
        <v>0</v>
      </c>
      <c r="W207" s="45">
        <f>Table0145[[#This Row],[THÀNH TIỀN FAST]]-Table0145[[#This Row],[THÀNH TIỀN]]</f>
        <v>0</v>
      </c>
      <c r="X207" s="46" t="b">
        <f>Table0145[[#This Row],[ĐG FAST]]=Table0145[[#This Row],[ĐƠN GIÁ]]</f>
        <v>1</v>
      </c>
      <c r="Y207" s="47" t="b">
        <f>Table0145[[#This Row],[THÀNH TIỀN FAST]]=Table0145[[#This Row],[THÀNH TIỀN]]</f>
        <v>1</v>
      </c>
      <c r="Z207" s="48"/>
    </row>
    <row r="208" spans="1:26" x14ac:dyDescent="0.2">
      <c r="A208" s="49"/>
      <c r="B208" s="2" t="s">
        <v>363</v>
      </c>
      <c r="C208" s="49"/>
      <c r="D208" s="2" t="s">
        <v>519</v>
      </c>
      <c r="E208" s="49"/>
      <c r="F208" s="49"/>
      <c r="G208" s="49"/>
      <c r="H208" s="49"/>
      <c r="I208" s="2" t="s">
        <v>41</v>
      </c>
      <c r="J208" s="2" t="s">
        <v>17</v>
      </c>
      <c r="K208" s="3">
        <v>9.5</v>
      </c>
      <c r="L208" s="4">
        <v>21000</v>
      </c>
      <c r="M208" s="4">
        <f t="shared" si="12"/>
        <v>199500</v>
      </c>
      <c r="N208" s="21" t="str">
        <f>VLOOKUP(I208,'MÃ '!$A$2:$E$1048576,4,0)</f>
        <v>NL300119</v>
      </c>
      <c r="O208" s="21" t="str">
        <f>VLOOKUP(I208,'MÃ '!$A$2:$E$1048576,5,0)</f>
        <v>Quất ( Tắc trái )</v>
      </c>
      <c r="P208" s="21" t="str">
        <f t="shared" si="13"/>
        <v>TSG08</v>
      </c>
      <c r="Q208" s="21" t="str">
        <f>DAY(Table0145[[#This Row],[NGÀY]])&amp;Table0145[[#This Row],[TSG08]]&amp;Table0145[[#This Row],[MÃ FAST]]</f>
        <v>10TSG08NL300119</v>
      </c>
      <c r="R208" s="21" t="str">
        <f>COUNTIF($Q$7:Q208,Q208)&amp;Q208</f>
        <v>110TSG08NL300119</v>
      </c>
      <c r="S208" s="44">
        <f>IFERROR(VLOOKUP(R208,Table1[[ct2]:[Số lượng]],13,0),0)</f>
        <v>9.5</v>
      </c>
      <c r="T208" s="45">
        <f>IFERROR(VLOOKUP(R208,Table1[[ct2]:[Giá]],14,0),Table0145[[#This Row],[ĐƠN GIÁ]])</f>
        <v>21000</v>
      </c>
      <c r="U208" s="45">
        <f t="shared" si="14"/>
        <v>199500</v>
      </c>
      <c r="V208" s="32">
        <f t="shared" si="15"/>
        <v>0</v>
      </c>
      <c r="W208" s="45">
        <f>Table0145[[#This Row],[THÀNH TIỀN FAST]]-Table0145[[#This Row],[THÀNH TIỀN]]</f>
        <v>0</v>
      </c>
      <c r="X208" s="46" t="b">
        <f>Table0145[[#This Row],[ĐG FAST]]=Table0145[[#This Row],[ĐƠN GIÁ]]</f>
        <v>1</v>
      </c>
      <c r="Y208" s="47" t="b">
        <f>Table0145[[#This Row],[THÀNH TIỀN FAST]]=Table0145[[#This Row],[THÀNH TIỀN]]</f>
        <v>1</v>
      </c>
      <c r="Z208" s="48"/>
    </row>
    <row r="209" spans="1:26" x14ac:dyDescent="0.2">
      <c r="A209" s="49"/>
      <c r="B209" s="2" t="s">
        <v>363</v>
      </c>
      <c r="C209" s="49"/>
      <c r="D209" s="2" t="s">
        <v>519</v>
      </c>
      <c r="E209" s="49"/>
      <c r="F209" s="49"/>
      <c r="G209" s="49"/>
      <c r="H209" s="49"/>
      <c r="I209" s="2" t="s">
        <v>42</v>
      </c>
      <c r="J209" s="2" t="s">
        <v>17</v>
      </c>
      <c r="K209" s="3">
        <v>5</v>
      </c>
      <c r="L209" s="4">
        <v>38000</v>
      </c>
      <c r="M209" s="4">
        <f t="shared" si="12"/>
        <v>190000</v>
      </c>
      <c r="N209" s="21" t="str">
        <f>VLOOKUP(I209,'MÃ '!$A$2:$E$1048576,4,0)</f>
        <v>NL300018</v>
      </c>
      <c r="O209" s="21" t="str">
        <f>VLOOKUP(I209,'MÃ '!$A$2:$E$1048576,5,0)</f>
        <v>Cải cúc</v>
      </c>
      <c r="P209" s="21" t="str">
        <f t="shared" si="13"/>
        <v>TSG08</v>
      </c>
      <c r="Q209" s="21" t="str">
        <f>DAY(Table0145[[#This Row],[NGÀY]])&amp;Table0145[[#This Row],[TSG08]]&amp;Table0145[[#This Row],[MÃ FAST]]</f>
        <v>10TSG08NL300018</v>
      </c>
      <c r="R209" s="21" t="str">
        <f>COUNTIF($Q$7:Q209,Q209)&amp;Q209</f>
        <v>110TSG08NL300018</v>
      </c>
      <c r="S209" s="44">
        <f>IFERROR(VLOOKUP(R209,Table1[[ct2]:[Số lượng]],13,0),0)</f>
        <v>5</v>
      </c>
      <c r="T209" s="45">
        <f>IFERROR(VLOOKUP(R209,Table1[[ct2]:[Giá]],14,0),Table0145[[#This Row],[ĐƠN GIÁ]])</f>
        <v>38000</v>
      </c>
      <c r="U209" s="45">
        <f t="shared" si="14"/>
        <v>190000</v>
      </c>
      <c r="V209" s="32">
        <f t="shared" si="15"/>
        <v>0</v>
      </c>
      <c r="W209" s="45">
        <f>Table0145[[#This Row],[THÀNH TIỀN FAST]]-Table0145[[#This Row],[THÀNH TIỀN]]</f>
        <v>0</v>
      </c>
      <c r="X209" s="46" t="b">
        <f>Table0145[[#This Row],[ĐG FAST]]=Table0145[[#This Row],[ĐƠN GIÁ]]</f>
        <v>1</v>
      </c>
      <c r="Y209" s="47" t="b">
        <f>Table0145[[#This Row],[THÀNH TIỀN FAST]]=Table0145[[#This Row],[THÀNH TIỀN]]</f>
        <v>1</v>
      </c>
      <c r="Z209" s="48"/>
    </row>
    <row r="210" spans="1:26" x14ac:dyDescent="0.2">
      <c r="A210" s="49"/>
      <c r="B210" s="2" t="s">
        <v>363</v>
      </c>
      <c r="C210" s="49"/>
      <c r="D210" s="2" t="s">
        <v>519</v>
      </c>
      <c r="E210" s="49"/>
      <c r="F210" s="49"/>
      <c r="G210" s="49"/>
      <c r="H210" s="49"/>
      <c r="I210" s="2" t="s">
        <v>43</v>
      </c>
      <c r="J210" s="2" t="s">
        <v>17</v>
      </c>
      <c r="K210" s="3">
        <v>1.8</v>
      </c>
      <c r="L210" s="4">
        <v>50000</v>
      </c>
      <c r="M210" s="4">
        <f t="shared" si="12"/>
        <v>90000</v>
      </c>
      <c r="N210" s="21" t="str">
        <f>VLOOKUP(I210,'MÃ '!$A$2:$E$1048576,4,0)</f>
        <v>NL300142</v>
      </c>
      <c r="O210" s="21" t="str">
        <f>VLOOKUP(I210,'MÃ '!$A$2:$E$1048576,5,0)</f>
        <v>Tỏi bóc</v>
      </c>
      <c r="P210" s="21" t="str">
        <f t="shared" si="13"/>
        <v>TSG08</v>
      </c>
      <c r="Q210" s="21" t="str">
        <f>DAY(Table0145[[#This Row],[NGÀY]])&amp;Table0145[[#This Row],[TSG08]]&amp;Table0145[[#This Row],[MÃ FAST]]</f>
        <v>10TSG08NL300142</v>
      </c>
      <c r="R210" s="21" t="str">
        <f>COUNTIF($Q$7:Q210,Q210)&amp;Q210</f>
        <v>110TSG08NL300142</v>
      </c>
      <c r="S210" s="44">
        <f>IFERROR(VLOOKUP(R210,Table1[[ct2]:[Số lượng]],13,0),0)</f>
        <v>1.8</v>
      </c>
      <c r="T210" s="45">
        <f>IFERROR(VLOOKUP(R210,Table1[[ct2]:[Giá]],14,0),Table0145[[#This Row],[ĐƠN GIÁ]])</f>
        <v>50000</v>
      </c>
      <c r="U210" s="45">
        <f t="shared" si="14"/>
        <v>90000</v>
      </c>
      <c r="V210" s="32">
        <f t="shared" si="15"/>
        <v>0</v>
      </c>
      <c r="W210" s="45">
        <f>Table0145[[#This Row],[THÀNH TIỀN FAST]]-Table0145[[#This Row],[THÀNH TIỀN]]</f>
        <v>0</v>
      </c>
      <c r="X210" s="46" t="b">
        <f>Table0145[[#This Row],[ĐG FAST]]=Table0145[[#This Row],[ĐƠN GIÁ]]</f>
        <v>1</v>
      </c>
      <c r="Y210" s="47" t="b">
        <f>Table0145[[#This Row],[THÀNH TIỀN FAST]]=Table0145[[#This Row],[THÀNH TIỀN]]</f>
        <v>1</v>
      </c>
      <c r="Z210" s="48"/>
    </row>
    <row r="211" spans="1:26" x14ac:dyDescent="0.2">
      <c r="A211" s="49"/>
      <c r="B211" s="2" t="s">
        <v>363</v>
      </c>
      <c r="C211" s="49"/>
      <c r="D211" s="2" t="s">
        <v>519</v>
      </c>
      <c r="E211" s="49"/>
      <c r="F211" s="49"/>
      <c r="G211" s="49"/>
      <c r="H211" s="49"/>
      <c r="I211" s="2" t="s">
        <v>44</v>
      </c>
      <c r="J211" s="2" t="s">
        <v>17</v>
      </c>
      <c r="K211" s="3">
        <v>11</v>
      </c>
      <c r="L211" s="4">
        <v>62000</v>
      </c>
      <c r="M211" s="4">
        <f t="shared" si="12"/>
        <v>682000</v>
      </c>
      <c r="N211" s="21" t="str">
        <f>VLOOKUP(I211,'MÃ '!$A$2:$E$1048576,4,0)</f>
        <v>NL300147</v>
      </c>
      <c r="O211" s="21" t="str">
        <f>VLOOKUP(I211,'MÃ '!$A$2:$E$1048576,5,0)</f>
        <v>Xà lách Roman</v>
      </c>
      <c r="P211" s="21" t="str">
        <f t="shared" si="13"/>
        <v>TSG08</v>
      </c>
      <c r="Q211" s="21" t="str">
        <f>DAY(Table0145[[#This Row],[NGÀY]])&amp;Table0145[[#This Row],[TSG08]]&amp;Table0145[[#This Row],[MÃ FAST]]</f>
        <v>10TSG08NL300147</v>
      </c>
      <c r="R211" s="21" t="str">
        <f>COUNTIF($Q$7:Q211,Q211)&amp;Q211</f>
        <v>110TSG08NL300147</v>
      </c>
      <c r="S211" s="44">
        <f>IFERROR(VLOOKUP(R211,Table1[[ct2]:[Số lượng]],13,0),0)</f>
        <v>11</v>
      </c>
      <c r="T211" s="45">
        <f>IFERROR(VLOOKUP(R211,Table1[[ct2]:[Giá]],14,0),Table0145[[#This Row],[ĐƠN GIÁ]])</f>
        <v>62000</v>
      </c>
      <c r="U211" s="45">
        <f t="shared" si="14"/>
        <v>682000</v>
      </c>
      <c r="V211" s="32">
        <f t="shared" si="15"/>
        <v>0</v>
      </c>
      <c r="W211" s="45">
        <f>Table0145[[#This Row],[THÀNH TIỀN FAST]]-Table0145[[#This Row],[THÀNH TIỀN]]</f>
        <v>0</v>
      </c>
      <c r="X211" s="46" t="b">
        <f>Table0145[[#This Row],[ĐG FAST]]=Table0145[[#This Row],[ĐƠN GIÁ]]</f>
        <v>1</v>
      </c>
      <c r="Y211" s="47" t="b">
        <f>Table0145[[#This Row],[THÀNH TIỀN FAST]]=Table0145[[#This Row],[THÀNH TIỀN]]</f>
        <v>1</v>
      </c>
      <c r="Z211" s="48"/>
    </row>
    <row r="212" spans="1:26" x14ac:dyDescent="0.2">
      <c r="A212" s="49"/>
      <c r="B212" s="2" t="s">
        <v>364</v>
      </c>
      <c r="C212" s="49"/>
      <c r="D212" s="2" t="s">
        <v>519</v>
      </c>
      <c r="E212" s="49"/>
      <c r="F212" s="49"/>
      <c r="G212" s="49"/>
      <c r="H212" s="49"/>
      <c r="I212" s="2" t="s">
        <v>14</v>
      </c>
      <c r="J212" s="2" t="s">
        <v>15</v>
      </c>
      <c r="K212" s="3">
        <v>7</v>
      </c>
      <c r="L212" s="4">
        <v>8500</v>
      </c>
      <c r="M212" s="4">
        <f t="shared" si="12"/>
        <v>59500</v>
      </c>
      <c r="N212" s="21" t="str">
        <f>VLOOKUP(I212,'MÃ '!$A$2:$E$1048576,4,0)</f>
        <v>NL300107</v>
      </c>
      <c r="O212" s="21" t="str">
        <f>VLOOKUP(I212,'MÃ '!$A$2:$E$1048576,5,0)</f>
        <v>Ngô ngọt ( Bắp trái)</v>
      </c>
      <c r="P212" s="21" t="str">
        <f t="shared" si="13"/>
        <v>TSG08</v>
      </c>
      <c r="Q212" s="21" t="str">
        <f>DAY(Table0145[[#This Row],[NGÀY]])&amp;Table0145[[#This Row],[TSG08]]&amp;Table0145[[#This Row],[MÃ FAST]]</f>
        <v>11TSG08NL300107</v>
      </c>
      <c r="R212" s="21" t="str">
        <f>COUNTIF($Q$7:Q212,Q212)&amp;Q212</f>
        <v>111TSG08NL300107</v>
      </c>
      <c r="S212" s="44">
        <f>IFERROR(VLOOKUP(R212,Table1[[ct2]:[Số lượng]],13,0),0)</f>
        <v>7</v>
      </c>
      <c r="T212" s="45">
        <f>IFERROR(VLOOKUP(R212,Table1[[ct2]:[Giá]],14,0),Table0145[[#This Row],[ĐƠN GIÁ]])</f>
        <v>8500</v>
      </c>
      <c r="U212" s="45">
        <f t="shared" si="14"/>
        <v>59500</v>
      </c>
      <c r="V212" s="32">
        <f t="shared" si="15"/>
        <v>0</v>
      </c>
      <c r="W212" s="45">
        <f>Table0145[[#This Row],[THÀNH TIỀN FAST]]-Table0145[[#This Row],[THÀNH TIỀN]]</f>
        <v>0</v>
      </c>
      <c r="X212" s="46" t="b">
        <f>Table0145[[#This Row],[ĐG FAST]]=Table0145[[#This Row],[ĐƠN GIÁ]]</f>
        <v>1</v>
      </c>
      <c r="Y212" s="47" t="b">
        <f>Table0145[[#This Row],[THÀNH TIỀN FAST]]=Table0145[[#This Row],[THÀNH TIỀN]]</f>
        <v>1</v>
      </c>
      <c r="Z212" s="48"/>
    </row>
    <row r="213" spans="1:26" x14ac:dyDescent="0.2">
      <c r="A213" s="49"/>
      <c r="B213" s="2" t="s">
        <v>364</v>
      </c>
      <c r="C213" s="49"/>
      <c r="D213" s="2" t="s">
        <v>519</v>
      </c>
      <c r="E213" s="49"/>
      <c r="F213" s="49"/>
      <c r="G213" s="49"/>
      <c r="H213" s="49"/>
      <c r="I213" s="2" t="s">
        <v>16</v>
      </c>
      <c r="J213" s="2" t="s">
        <v>17</v>
      </c>
      <c r="K213" s="3">
        <v>1</v>
      </c>
      <c r="L213" s="4">
        <v>30000</v>
      </c>
      <c r="M213" s="4">
        <f t="shared" si="12"/>
        <v>30000</v>
      </c>
      <c r="N213" s="21" t="str">
        <f>VLOOKUP(I213,'MÃ '!$A$2:$E$1048576,4,0)</f>
        <v>NL300007</v>
      </c>
      <c r="O213" s="21" t="str">
        <f>VLOOKUP(I213,'MÃ '!$A$2:$E$1048576,5,0)</f>
        <v>Bí đỏ</v>
      </c>
      <c r="P213" s="21" t="str">
        <f t="shared" si="13"/>
        <v>TSG08</v>
      </c>
      <c r="Q213" s="21" t="str">
        <f>DAY(Table0145[[#This Row],[NGÀY]])&amp;Table0145[[#This Row],[TSG08]]&amp;Table0145[[#This Row],[MÃ FAST]]</f>
        <v>11TSG08NL300007</v>
      </c>
      <c r="R213" s="21" t="str">
        <f>COUNTIF($Q$7:Q213,Q213)&amp;Q213</f>
        <v>111TSG08NL300007</v>
      </c>
      <c r="S213" s="44">
        <f>IFERROR(VLOOKUP(R213,Table1[[ct2]:[Số lượng]],13,0),0)</f>
        <v>1</v>
      </c>
      <c r="T213" s="45">
        <f>IFERROR(VLOOKUP(R213,Table1[[ct2]:[Giá]],14,0),Table0145[[#This Row],[ĐƠN GIÁ]])</f>
        <v>30000</v>
      </c>
      <c r="U213" s="45">
        <f t="shared" si="14"/>
        <v>30000</v>
      </c>
      <c r="V213" s="32">
        <f t="shared" si="15"/>
        <v>0</v>
      </c>
      <c r="W213" s="45">
        <f>Table0145[[#This Row],[THÀNH TIỀN FAST]]-Table0145[[#This Row],[THÀNH TIỀN]]</f>
        <v>0</v>
      </c>
      <c r="X213" s="46" t="b">
        <f>Table0145[[#This Row],[ĐG FAST]]=Table0145[[#This Row],[ĐƠN GIÁ]]</f>
        <v>1</v>
      </c>
      <c r="Y213" s="47" t="b">
        <f>Table0145[[#This Row],[THÀNH TIỀN FAST]]=Table0145[[#This Row],[THÀNH TIỀN]]</f>
        <v>1</v>
      </c>
      <c r="Z213" s="48"/>
    </row>
    <row r="214" spans="1:26" x14ac:dyDescent="0.2">
      <c r="A214" s="49"/>
      <c r="B214" s="2" t="s">
        <v>364</v>
      </c>
      <c r="C214" s="49"/>
      <c r="D214" s="2" t="s">
        <v>519</v>
      </c>
      <c r="E214" s="49"/>
      <c r="F214" s="49"/>
      <c r="G214" s="49"/>
      <c r="H214" s="49"/>
      <c r="I214" s="2" t="s">
        <v>18</v>
      </c>
      <c r="J214" s="2" t="s">
        <v>17</v>
      </c>
      <c r="K214" s="3">
        <v>2.2000000000000002</v>
      </c>
      <c r="L214" s="4">
        <v>45000</v>
      </c>
      <c r="M214" s="4">
        <f t="shared" si="12"/>
        <v>99000.000000000015</v>
      </c>
      <c r="N214" s="21" t="str">
        <f>VLOOKUP(I214,'MÃ '!$A$2:$E$1048576,4,0)</f>
        <v>NL300203</v>
      </c>
      <c r="O214" s="21" t="str">
        <f>VLOOKUP(I214,'MÃ '!$A$2:$E$1048576,5,0)</f>
        <v>Cải bó xôi</v>
      </c>
      <c r="P214" s="21" t="str">
        <f t="shared" si="13"/>
        <v>TSG08</v>
      </c>
      <c r="Q214" s="21" t="str">
        <f>DAY(Table0145[[#This Row],[NGÀY]])&amp;Table0145[[#This Row],[TSG08]]&amp;Table0145[[#This Row],[MÃ FAST]]</f>
        <v>11TSG08NL300203</v>
      </c>
      <c r="R214" s="21" t="str">
        <f>COUNTIF($Q$7:Q214,Q214)&amp;Q214</f>
        <v>111TSG08NL300203</v>
      </c>
      <c r="S214" s="44">
        <f>IFERROR(VLOOKUP(R214,Table1[[ct2]:[Số lượng]],13,0),0)</f>
        <v>2.2000000000000002</v>
      </c>
      <c r="T214" s="45">
        <f>IFERROR(VLOOKUP(R214,Table1[[ct2]:[Giá]],14,0),Table0145[[#This Row],[ĐƠN GIÁ]])</f>
        <v>45000</v>
      </c>
      <c r="U214" s="45">
        <f t="shared" si="14"/>
        <v>99000.000000000015</v>
      </c>
      <c r="V214" s="32">
        <f t="shared" si="15"/>
        <v>0</v>
      </c>
      <c r="W214" s="45">
        <f>Table0145[[#This Row],[THÀNH TIỀN FAST]]-Table0145[[#This Row],[THÀNH TIỀN]]</f>
        <v>0</v>
      </c>
      <c r="X214" s="46" t="b">
        <f>Table0145[[#This Row],[ĐG FAST]]=Table0145[[#This Row],[ĐƠN GIÁ]]</f>
        <v>1</v>
      </c>
      <c r="Y214" s="47" t="b">
        <f>Table0145[[#This Row],[THÀNH TIỀN FAST]]=Table0145[[#This Row],[THÀNH TIỀN]]</f>
        <v>1</v>
      </c>
      <c r="Z214" s="48"/>
    </row>
    <row r="215" spans="1:26" x14ac:dyDescent="0.2">
      <c r="A215" s="49"/>
      <c r="B215" s="2" t="s">
        <v>364</v>
      </c>
      <c r="C215" s="49"/>
      <c r="D215" s="2" t="s">
        <v>519</v>
      </c>
      <c r="E215" s="49"/>
      <c r="F215" s="49"/>
      <c r="G215" s="49"/>
      <c r="H215" s="49"/>
      <c r="I215" s="2" t="s">
        <v>20</v>
      </c>
      <c r="J215" s="2" t="s">
        <v>17</v>
      </c>
      <c r="K215" s="3">
        <v>11.7</v>
      </c>
      <c r="L215" s="4">
        <v>18000</v>
      </c>
      <c r="M215" s="4">
        <f t="shared" si="12"/>
        <v>210600</v>
      </c>
      <c r="N215" s="21" t="str">
        <f>VLOOKUP(I215,'MÃ '!$A$2:$E$1048576,4,0)</f>
        <v>NL300022</v>
      </c>
      <c r="O215" s="21" t="str">
        <f>VLOOKUP(I215,'MÃ '!$A$2:$E$1048576,5,0)</f>
        <v>Cải thảo</v>
      </c>
      <c r="P215" s="21" t="str">
        <f t="shared" si="13"/>
        <v>TSG08</v>
      </c>
      <c r="Q215" s="21" t="str">
        <f>DAY(Table0145[[#This Row],[NGÀY]])&amp;Table0145[[#This Row],[TSG08]]&amp;Table0145[[#This Row],[MÃ FAST]]</f>
        <v>11TSG08NL300022</v>
      </c>
      <c r="R215" s="21" t="str">
        <f>COUNTIF($Q$7:Q215,Q215)&amp;Q215</f>
        <v>111TSG08NL300022</v>
      </c>
      <c r="S215" s="44">
        <f>IFERROR(VLOOKUP(R215,Table1[[ct2]:[Số lượng]],13,0),0)</f>
        <v>11.7</v>
      </c>
      <c r="T215" s="45">
        <f>IFERROR(VLOOKUP(R215,Table1[[ct2]:[Giá]],14,0),Table0145[[#This Row],[ĐƠN GIÁ]])</f>
        <v>18000</v>
      </c>
      <c r="U215" s="45">
        <f t="shared" si="14"/>
        <v>210600</v>
      </c>
      <c r="V215" s="32">
        <f t="shared" si="15"/>
        <v>0</v>
      </c>
      <c r="W215" s="45">
        <f>Table0145[[#This Row],[THÀNH TIỀN FAST]]-Table0145[[#This Row],[THÀNH TIỀN]]</f>
        <v>0</v>
      </c>
      <c r="X215" s="46" t="b">
        <f>Table0145[[#This Row],[ĐG FAST]]=Table0145[[#This Row],[ĐƠN GIÁ]]</f>
        <v>1</v>
      </c>
      <c r="Y215" s="47" t="b">
        <f>Table0145[[#This Row],[THÀNH TIỀN FAST]]=Table0145[[#This Row],[THÀNH TIỀN]]</f>
        <v>1</v>
      </c>
      <c r="Z215" s="48"/>
    </row>
    <row r="216" spans="1:26" x14ac:dyDescent="0.2">
      <c r="A216" s="49"/>
      <c r="B216" s="2" t="s">
        <v>364</v>
      </c>
      <c r="C216" s="49"/>
      <c r="D216" s="2" t="s">
        <v>519</v>
      </c>
      <c r="E216" s="49"/>
      <c r="F216" s="49"/>
      <c r="G216" s="49"/>
      <c r="H216" s="49"/>
      <c r="I216" s="2" t="s">
        <v>21</v>
      </c>
      <c r="J216" s="2" t="s">
        <v>17</v>
      </c>
      <c r="K216" s="3">
        <v>0.6</v>
      </c>
      <c r="L216" s="4">
        <v>75000</v>
      </c>
      <c r="M216" s="4">
        <f t="shared" si="12"/>
        <v>45000</v>
      </c>
      <c r="N216" s="21" t="str">
        <f>VLOOKUP(I216,'MÃ '!$A$2:$E$1048576,4,0)</f>
        <v>NL600067</v>
      </c>
      <c r="O216" s="21" t="str">
        <f>VLOOKUP(I216,'MÃ '!$A$2:$E$1048576,5,0)</f>
        <v>Cam vàng</v>
      </c>
      <c r="P216" s="21" t="str">
        <f t="shared" si="13"/>
        <v>TSG08</v>
      </c>
      <c r="Q216" s="21" t="str">
        <f>DAY(Table0145[[#This Row],[NGÀY]])&amp;Table0145[[#This Row],[TSG08]]&amp;Table0145[[#This Row],[MÃ FAST]]</f>
        <v>11TSG08NL600067</v>
      </c>
      <c r="R216" s="21" t="str">
        <f>COUNTIF($Q$7:Q216,Q216)&amp;Q216</f>
        <v>111TSG08NL600067</v>
      </c>
      <c r="S216" s="44">
        <f>IFERROR(VLOOKUP(R216,Table1[[ct2]:[Số lượng]],13,0),0)</f>
        <v>0.6</v>
      </c>
      <c r="T216" s="45">
        <f>IFERROR(VLOOKUP(R216,Table1[[ct2]:[Giá]],14,0),Table0145[[#This Row],[ĐƠN GIÁ]])</f>
        <v>75000</v>
      </c>
      <c r="U216" s="45">
        <f t="shared" si="14"/>
        <v>45000</v>
      </c>
      <c r="V216" s="32">
        <f t="shared" si="15"/>
        <v>0</v>
      </c>
      <c r="W216" s="45">
        <f>Table0145[[#This Row],[THÀNH TIỀN FAST]]-Table0145[[#This Row],[THÀNH TIỀN]]</f>
        <v>0</v>
      </c>
      <c r="X216" s="46" t="b">
        <f>Table0145[[#This Row],[ĐG FAST]]=Table0145[[#This Row],[ĐƠN GIÁ]]</f>
        <v>1</v>
      </c>
      <c r="Y216" s="47" t="b">
        <f>Table0145[[#This Row],[THÀNH TIỀN FAST]]=Table0145[[#This Row],[THÀNH TIỀN]]</f>
        <v>1</v>
      </c>
      <c r="Z216" s="48"/>
    </row>
    <row r="217" spans="1:26" x14ac:dyDescent="0.2">
      <c r="A217" s="50"/>
      <c r="B217" s="2" t="s">
        <v>364</v>
      </c>
      <c r="C217" s="50"/>
      <c r="D217" s="2" t="s">
        <v>519</v>
      </c>
      <c r="E217" s="50"/>
      <c r="F217" s="50"/>
      <c r="G217" s="50"/>
      <c r="H217" s="50"/>
      <c r="I217" s="2" t="s">
        <v>23</v>
      </c>
      <c r="J217" s="2" t="s">
        <v>17</v>
      </c>
      <c r="K217" s="3">
        <v>0.5</v>
      </c>
      <c r="L217" s="4">
        <v>22000</v>
      </c>
      <c r="M217" s="4">
        <f t="shared" si="12"/>
        <v>11000</v>
      </c>
      <c r="N217" s="21" t="str">
        <f>VLOOKUP(I217,'MÃ '!$A$2:$E$1048576,4,0)</f>
        <v>NL300029</v>
      </c>
      <c r="O217" s="21" t="str">
        <f>VLOOKUP(I217,'MÃ '!$A$2:$E$1048576,5,0)</f>
        <v>Chanh</v>
      </c>
      <c r="P217" s="21" t="str">
        <f t="shared" si="13"/>
        <v>TSG08</v>
      </c>
      <c r="Q217" s="21" t="str">
        <f>DAY(Table0145[[#This Row],[NGÀY]])&amp;Table0145[[#This Row],[TSG08]]&amp;Table0145[[#This Row],[MÃ FAST]]</f>
        <v>11TSG08NL300029</v>
      </c>
      <c r="R217" s="21" t="str">
        <f>COUNTIF($Q$7:Q217,Q217)&amp;Q217</f>
        <v>111TSG08NL300029</v>
      </c>
      <c r="S217" s="44">
        <f>IFERROR(VLOOKUP(R217,Table1[[ct2]:[Số lượng]],13,0),0)</f>
        <v>0.5</v>
      </c>
      <c r="T217" s="45">
        <f>IFERROR(VLOOKUP(R217,Table1[[ct2]:[Giá]],14,0),Table0145[[#This Row],[ĐƠN GIÁ]])</f>
        <v>22000</v>
      </c>
      <c r="U217" s="45">
        <f t="shared" si="14"/>
        <v>11000</v>
      </c>
      <c r="V217" s="32">
        <f t="shared" si="15"/>
        <v>0</v>
      </c>
      <c r="W217" s="45">
        <f>Table0145[[#This Row],[THÀNH TIỀN FAST]]-Table0145[[#This Row],[THÀNH TIỀN]]</f>
        <v>0</v>
      </c>
      <c r="X217" s="46" t="b">
        <f>Table0145[[#This Row],[ĐG FAST]]=Table0145[[#This Row],[ĐƠN GIÁ]]</f>
        <v>1</v>
      </c>
      <c r="Y217" s="47" t="b">
        <f>Table0145[[#This Row],[THÀNH TIỀN FAST]]=Table0145[[#This Row],[THÀNH TIỀN]]</f>
        <v>1</v>
      </c>
      <c r="Z217" s="48"/>
    </row>
    <row r="218" spans="1:26" x14ac:dyDescent="0.2">
      <c r="A218" s="50"/>
      <c r="B218" s="2" t="s">
        <v>364</v>
      </c>
      <c r="C218" s="50"/>
      <c r="D218" s="2" t="s">
        <v>519</v>
      </c>
      <c r="E218" s="50"/>
      <c r="F218" s="50"/>
      <c r="G218" s="50"/>
      <c r="H218" s="50"/>
      <c r="I218" s="2" t="s">
        <v>24</v>
      </c>
      <c r="J218" s="2" t="s">
        <v>17</v>
      </c>
      <c r="K218" s="3">
        <v>2</v>
      </c>
      <c r="L218" s="4">
        <v>47000</v>
      </c>
      <c r="M218" s="4">
        <f t="shared" si="12"/>
        <v>94000</v>
      </c>
      <c r="N218" s="21" t="str">
        <f>VLOOKUP(I218,'MÃ '!$A$2:$E$1048576,4,0)</f>
        <v>NL300036</v>
      </c>
      <c r="O218" s="21" t="str">
        <f>VLOOKUP(I218,'MÃ '!$A$2:$E$1048576,5,0)</f>
        <v>Củ sen</v>
      </c>
      <c r="P218" s="21" t="str">
        <f t="shared" si="13"/>
        <v>TSG08</v>
      </c>
      <c r="Q218" s="21" t="str">
        <f>DAY(Table0145[[#This Row],[NGÀY]])&amp;Table0145[[#This Row],[TSG08]]&amp;Table0145[[#This Row],[MÃ FAST]]</f>
        <v>11TSG08NL300036</v>
      </c>
      <c r="R218" s="21" t="str">
        <f>COUNTIF($Q$7:Q218,Q218)&amp;Q218</f>
        <v>111TSG08NL300036</v>
      </c>
      <c r="S218" s="44">
        <f>IFERROR(VLOOKUP(R218,Table1[[ct2]:[Số lượng]],13,0),0)</f>
        <v>2</v>
      </c>
      <c r="T218" s="45">
        <f>IFERROR(VLOOKUP(R218,Table1[[ct2]:[Giá]],14,0),Table0145[[#This Row],[ĐƠN GIÁ]])</f>
        <v>47000</v>
      </c>
      <c r="U218" s="45">
        <f t="shared" si="14"/>
        <v>94000</v>
      </c>
      <c r="V218" s="32">
        <f t="shared" si="15"/>
        <v>0</v>
      </c>
      <c r="W218" s="45">
        <f>Table0145[[#This Row],[THÀNH TIỀN FAST]]-Table0145[[#This Row],[THÀNH TIỀN]]</f>
        <v>0</v>
      </c>
      <c r="X218" s="46" t="b">
        <f>Table0145[[#This Row],[ĐG FAST]]=Table0145[[#This Row],[ĐƠN GIÁ]]</f>
        <v>1</v>
      </c>
      <c r="Y218" s="47" t="b">
        <f>Table0145[[#This Row],[THÀNH TIỀN FAST]]=Table0145[[#This Row],[THÀNH TIỀN]]</f>
        <v>1</v>
      </c>
      <c r="Z218" s="48"/>
    </row>
    <row r="219" spans="1:26" x14ac:dyDescent="0.2">
      <c r="A219" s="50"/>
      <c r="B219" s="2" t="s">
        <v>364</v>
      </c>
      <c r="C219" s="50"/>
      <c r="D219" s="2" t="s">
        <v>519</v>
      </c>
      <c r="E219" s="50"/>
      <c r="F219" s="50"/>
      <c r="G219" s="50"/>
      <c r="H219" s="50"/>
      <c r="I219" s="2" t="s">
        <v>25</v>
      </c>
      <c r="J219" s="2" t="s">
        <v>17</v>
      </c>
      <c r="K219" s="3">
        <v>28.5</v>
      </c>
      <c r="L219" s="4">
        <v>18000</v>
      </c>
      <c r="M219" s="4">
        <f t="shared" si="12"/>
        <v>513000</v>
      </c>
      <c r="N219" s="21" t="str">
        <f>VLOOKUP(I219,'MÃ '!$A$2:$E$1048576,4,0)</f>
        <v>NL600004</v>
      </c>
      <c r="O219" s="21" t="str">
        <f>VLOOKUP(I219,'MÃ '!$A$2:$E$1048576,5,0)</f>
        <v>Dưa hấu</v>
      </c>
      <c r="P219" s="21" t="str">
        <f t="shared" si="13"/>
        <v>TSG08</v>
      </c>
      <c r="Q219" s="21" t="str">
        <f>DAY(Table0145[[#This Row],[NGÀY]])&amp;Table0145[[#This Row],[TSG08]]&amp;Table0145[[#This Row],[MÃ FAST]]</f>
        <v>11TSG08NL600004</v>
      </c>
      <c r="R219" s="21" t="str">
        <f>COUNTIF($Q$7:Q219,Q219)&amp;Q219</f>
        <v>111TSG08NL600004</v>
      </c>
      <c r="S219" s="44">
        <f>IFERROR(VLOOKUP(R219,Table1[[ct2]:[Số lượng]],13,0),0)</f>
        <v>28.5</v>
      </c>
      <c r="T219" s="45">
        <f>IFERROR(VLOOKUP(R219,Table1[[ct2]:[Giá]],14,0),Table0145[[#This Row],[ĐƠN GIÁ]])</f>
        <v>18000</v>
      </c>
      <c r="U219" s="45">
        <f t="shared" si="14"/>
        <v>513000</v>
      </c>
      <c r="V219" s="32">
        <f t="shared" si="15"/>
        <v>0</v>
      </c>
      <c r="W219" s="45">
        <f>Table0145[[#This Row],[THÀNH TIỀN FAST]]-Table0145[[#This Row],[THÀNH TIỀN]]</f>
        <v>0</v>
      </c>
      <c r="X219" s="46" t="b">
        <f>Table0145[[#This Row],[ĐG FAST]]=Table0145[[#This Row],[ĐƠN GIÁ]]</f>
        <v>1</v>
      </c>
      <c r="Y219" s="47" t="b">
        <f>Table0145[[#This Row],[THÀNH TIỀN FAST]]=Table0145[[#This Row],[THÀNH TIỀN]]</f>
        <v>1</v>
      </c>
      <c r="Z219" s="48"/>
    </row>
    <row r="220" spans="1:26" x14ac:dyDescent="0.2">
      <c r="A220" s="50"/>
      <c r="B220" s="2" t="s">
        <v>364</v>
      </c>
      <c r="C220" s="50"/>
      <c r="D220" s="2" t="s">
        <v>519</v>
      </c>
      <c r="E220" s="50"/>
      <c r="F220" s="50"/>
      <c r="G220" s="50"/>
      <c r="H220" s="50"/>
      <c r="I220" s="2" t="s">
        <v>27</v>
      </c>
      <c r="J220" s="2" t="s">
        <v>17</v>
      </c>
      <c r="K220" s="3">
        <v>1</v>
      </c>
      <c r="L220" s="4">
        <v>55000</v>
      </c>
      <c r="M220" s="4">
        <f t="shared" si="12"/>
        <v>55000</v>
      </c>
      <c r="N220" s="21" t="str">
        <f>VLOOKUP(I220,'MÃ '!$A$2:$E$1048576,4,0)</f>
        <v>NL300058</v>
      </c>
      <c r="O220" s="21" t="str">
        <f>VLOOKUP(I220,'MÃ '!$A$2:$E$1048576,5,0)</f>
        <v>Hành lá</v>
      </c>
      <c r="P220" s="21" t="str">
        <f t="shared" si="13"/>
        <v>TSG08</v>
      </c>
      <c r="Q220" s="21" t="str">
        <f>DAY(Table0145[[#This Row],[NGÀY]])&amp;Table0145[[#This Row],[TSG08]]&amp;Table0145[[#This Row],[MÃ FAST]]</f>
        <v>11TSG08NL300058</v>
      </c>
      <c r="R220" s="21" t="str">
        <f>COUNTIF($Q$7:Q220,Q220)&amp;Q220</f>
        <v>111TSG08NL300058</v>
      </c>
      <c r="S220" s="44">
        <f>IFERROR(VLOOKUP(R220,Table1[[ct2]:[Số lượng]],13,0),0)</f>
        <v>1</v>
      </c>
      <c r="T220" s="45">
        <f>IFERROR(VLOOKUP(R220,Table1[[ct2]:[Giá]],14,0),Table0145[[#This Row],[ĐƠN GIÁ]])</f>
        <v>55000</v>
      </c>
      <c r="U220" s="45">
        <f t="shared" si="14"/>
        <v>55000</v>
      </c>
      <c r="V220" s="32">
        <f t="shared" si="15"/>
        <v>0</v>
      </c>
      <c r="W220" s="45">
        <f>Table0145[[#This Row],[THÀNH TIỀN FAST]]-Table0145[[#This Row],[THÀNH TIỀN]]</f>
        <v>0</v>
      </c>
      <c r="X220" s="46" t="b">
        <f>Table0145[[#This Row],[ĐG FAST]]=Table0145[[#This Row],[ĐƠN GIÁ]]</f>
        <v>1</v>
      </c>
      <c r="Y220" s="47" t="b">
        <f>Table0145[[#This Row],[THÀNH TIỀN FAST]]=Table0145[[#This Row],[THÀNH TIỀN]]</f>
        <v>1</v>
      </c>
      <c r="Z220" s="48"/>
    </row>
    <row r="221" spans="1:26" x14ac:dyDescent="0.2">
      <c r="A221" s="50"/>
      <c r="B221" s="2" t="s">
        <v>364</v>
      </c>
      <c r="C221" s="50"/>
      <c r="D221" s="2" t="s">
        <v>519</v>
      </c>
      <c r="E221" s="50"/>
      <c r="F221" s="50"/>
      <c r="G221" s="50"/>
      <c r="H221" s="50"/>
      <c r="I221" s="2" t="s">
        <v>30</v>
      </c>
      <c r="J221" s="2" t="s">
        <v>17</v>
      </c>
      <c r="K221" s="3">
        <v>0.5</v>
      </c>
      <c r="L221" s="4">
        <v>65000</v>
      </c>
      <c r="M221" s="4">
        <f t="shared" si="12"/>
        <v>32500</v>
      </c>
      <c r="N221" s="21" t="str">
        <f>VLOOKUP(I221,'MÃ '!$A$2:$E$1048576,4,0)</f>
        <v>NL300062</v>
      </c>
      <c r="O221" s="21" t="str">
        <f>VLOOKUP(I221,'MÃ '!$A$2:$E$1048576,5,0)</f>
        <v>Húng Bạc Hà</v>
      </c>
      <c r="P221" s="21" t="str">
        <f t="shared" si="13"/>
        <v>TSG08</v>
      </c>
      <c r="Q221" s="21" t="str">
        <f>DAY(Table0145[[#This Row],[NGÀY]])&amp;Table0145[[#This Row],[TSG08]]&amp;Table0145[[#This Row],[MÃ FAST]]</f>
        <v>11TSG08NL300062</v>
      </c>
      <c r="R221" s="21" t="str">
        <f>COUNTIF($Q$7:Q221,Q221)&amp;Q221</f>
        <v>111TSG08NL300062</v>
      </c>
      <c r="S221" s="44">
        <f>IFERROR(VLOOKUP(R221,Table1[[ct2]:[Số lượng]],13,0),0)</f>
        <v>0.5</v>
      </c>
      <c r="T221" s="45">
        <f>IFERROR(VLOOKUP(R221,Table1[[ct2]:[Giá]],14,0),Table0145[[#This Row],[ĐƠN GIÁ]])</f>
        <v>65000</v>
      </c>
      <c r="U221" s="45">
        <f t="shared" si="14"/>
        <v>32500</v>
      </c>
      <c r="V221" s="32">
        <f t="shared" si="15"/>
        <v>0</v>
      </c>
      <c r="W221" s="45">
        <f>Table0145[[#This Row],[THÀNH TIỀN FAST]]-Table0145[[#This Row],[THÀNH TIỀN]]</f>
        <v>0</v>
      </c>
      <c r="X221" s="46" t="b">
        <f>Table0145[[#This Row],[ĐG FAST]]=Table0145[[#This Row],[ĐƠN GIÁ]]</f>
        <v>1</v>
      </c>
      <c r="Y221" s="47" t="b">
        <f>Table0145[[#This Row],[THÀNH TIỀN FAST]]=Table0145[[#This Row],[THÀNH TIỀN]]</f>
        <v>1</v>
      </c>
      <c r="Z221" s="48"/>
    </row>
    <row r="222" spans="1:26" x14ac:dyDescent="0.2">
      <c r="A222" s="50"/>
      <c r="B222" s="2" t="s">
        <v>364</v>
      </c>
      <c r="C222" s="50"/>
      <c r="D222" s="2" t="s">
        <v>519</v>
      </c>
      <c r="E222" s="50"/>
      <c r="F222" s="50"/>
      <c r="G222" s="50"/>
      <c r="H222" s="50"/>
      <c r="I222" s="2" t="s">
        <v>31</v>
      </c>
      <c r="J222" s="2" t="s">
        <v>17</v>
      </c>
      <c r="K222" s="3">
        <v>2</v>
      </c>
      <c r="L222" s="4">
        <v>30000</v>
      </c>
      <c r="M222" s="4">
        <f t="shared" si="12"/>
        <v>60000</v>
      </c>
      <c r="N222" s="21" t="str">
        <f>VLOOKUP(I222,'MÃ '!$A$2:$E$1048576,4,0)</f>
        <v>NL300209</v>
      </c>
      <c r="O222" s="21" t="str">
        <f>VLOOKUP(I222,'MÃ '!$A$2:$E$1048576,5,0)</f>
        <v>Khoai môn</v>
      </c>
      <c r="P222" s="21" t="str">
        <f t="shared" si="13"/>
        <v>TSG08</v>
      </c>
      <c r="Q222" s="21" t="str">
        <f>DAY(Table0145[[#This Row],[NGÀY]])&amp;Table0145[[#This Row],[TSG08]]&amp;Table0145[[#This Row],[MÃ FAST]]</f>
        <v>11TSG08NL300209</v>
      </c>
      <c r="R222" s="21" t="str">
        <f>COUNTIF($Q$7:Q222,Q222)&amp;Q222</f>
        <v>111TSG08NL300209</v>
      </c>
      <c r="S222" s="44">
        <f>IFERROR(VLOOKUP(R222,Table1[[ct2]:[Số lượng]],13,0),0)</f>
        <v>2</v>
      </c>
      <c r="T222" s="45">
        <f>IFERROR(VLOOKUP(R222,Table1[[ct2]:[Giá]],14,0),Table0145[[#This Row],[ĐƠN GIÁ]])</f>
        <v>30000</v>
      </c>
      <c r="U222" s="45">
        <f t="shared" si="14"/>
        <v>60000</v>
      </c>
      <c r="V222" s="32">
        <f t="shared" si="15"/>
        <v>0</v>
      </c>
      <c r="W222" s="45">
        <f>Table0145[[#This Row],[THÀNH TIỀN FAST]]-Table0145[[#This Row],[THÀNH TIỀN]]</f>
        <v>0</v>
      </c>
      <c r="X222" s="46" t="b">
        <f>Table0145[[#This Row],[ĐG FAST]]=Table0145[[#This Row],[ĐƠN GIÁ]]</f>
        <v>1</v>
      </c>
      <c r="Y222" s="47" t="b">
        <f>Table0145[[#This Row],[THÀNH TIỀN FAST]]=Table0145[[#This Row],[THÀNH TIỀN]]</f>
        <v>1</v>
      </c>
      <c r="Z222" s="48"/>
    </row>
    <row r="223" spans="1:26" x14ac:dyDescent="0.2">
      <c r="A223" s="50"/>
      <c r="B223" s="2" t="s">
        <v>364</v>
      </c>
      <c r="C223" s="50"/>
      <c r="D223" s="2" t="s">
        <v>519</v>
      </c>
      <c r="E223" s="50"/>
      <c r="F223" s="50"/>
      <c r="G223" s="50"/>
      <c r="H223" s="50"/>
      <c r="I223" s="2" t="s">
        <v>33</v>
      </c>
      <c r="J223" s="2" t="s">
        <v>17</v>
      </c>
      <c r="K223" s="3">
        <v>4.5</v>
      </c>
      <c r="L223" s="4">
        <v>22000</v>
      </c>
      <c r="M223" s="4">
        <f t="shared" si="12"/>
        <v>99000</v>
      </c>
      <c r="N223" s="21" t="str">
        <f>VLOOKUP(I223,'MÃ '!$A$2:$E$1048576,4,0)</f>
        <v>NL300084</v>
      </c>
      <c r="O223" s="21" t="str">
        <f>VLOOKUP(I223,'MÃ '!$A$2:$E$1048576,5,0)</f>
        <v>Mồng tơi nhặt</v>
      </c>
      <c r="P223" s="21" t="str">
        <f t="shared" si="13"/>
        <v>TSG08</v>
      </c>
      <c r="Q223" s="21" t="str">
        <f>DAY(Table0145[[#This Row],[NGÀY]])&amp;Table0145[[#This Row],[TSG08]]&amp;Table0145[[#This Row],[MÃ FAST]]</f>
        <v>11TSG08NL300084</v>
      </c>
      <c r="R223" s="21" t="str">
        <f>COUNTIF($Q$7:Q223,Q223)&amp;Q223</f>
        <v>111TSG08NL300084</v>
      </c>
      <c r="S223" s="44">
        <f>IFERROR(VLOOKUP(R223,Table1[[ct2]:[Số lượng]],13,0),0)</f>
        <v>4.5</v>
      </c>
      <c r="T223" s="45">
        <f>IFERROR(VLOOKUP(R223,Table1[[ct2]:[Giá]],14,0),Table0145[[#This Row],[ĐƠN GIÁ]])</f>
        <v>22000</v>
      </c>
      <c r="U223" s="45">
        <f t="shared" si="14"/>
        <v>99000</v>
      </c>
      <c r="V223" s="32">
        <f t="shared" si="15"/>
        <v>0</v>
      </c>
      <c r="W223" s="45">
        <f>Table0145[[#This Row],[THÀNH TIỀN FAST]]-Table0145[[#This Row],[THÀNH TIỀN]]</f>
        <v>0</v>
      </c>
      <c r="X223" s="46" t="b">
        <f>Table0145[[#This Row],[ĐG FAST]]=Table0145[[#This Row],[ĐƠN GIÁ]]</f>
        <v>1</v>
      </c>
      <c r="Y223" s="47" t="b">
        <f>Table0145[[#This Row],[THÀNH TIỀN FAST]]=Table0145[[#This Row],[THÀNH TIỀN]]</f>
        <v>1</v>
      </c>
      <c r="Z223" s="48"/>
    </row>
    <row r="224" spans="1:26" x14ac:dyDescent="0.2">
      <c r="A224" s="50"/>
      <c r="B224" s="2" t="s">
        <v>364</v>
      </c>
      <c r="C224" s="50"/>
      <c r="D224" s="2" t="s">
        <v>519</v>
      </c>
      <c r="E224" s="50"/>
      <c r="F224" s="50"/>
      <c r="G224" s="50"/>
      <c r="H224" s="50"/>
      <c r="I224" s="2" t="s">
        <v>34</v>
      </c>
      <c r="J224" s="2" t="s">
        <v>17</v>
      </c>
      <c r="K224" s="3">
        <v>3</v>
      </c>
      <c r="L224" s="4">
        <v>145000</v>
      </c>
      <c r="M224" s="4">
        <f t="shared" si="12"/>
        <v>435000</v>
      </c>
      <c r="N224" s="21" t="str">
        <f>VLOOKUP(I224,'MÃ '!$A$2:$E$1048576,4,0)</f>
        <v>NL300090</v>
      </c>
      <c r="O224" s="21" t="str">
        <f>VLOOKUP(I224,'MÃ '!$A$2:$E$1048576,5,0)</f>
        <v>Nấm đông cô tươi</v>
      </c>
      <c r="P224" s="21" t="str">
        <f t="shared" si="13"/>
        <v>TSG08</v>
      </c>
      <c r="Q224" s="21" t="str">
        <f>DAY(Table0145[[#This Row],[NGÀY]])&amp;Table0145[[#This Row],[TSG08]]&amp;Table0145[[#This Row],[MÃ FAST]]</f>
        <v>11TSG08NL300090</v>
      </c>
      <c r="R224" s="21" t="str">
        <f>COUNTIF($Q$7:Q224,Q224)&amp;Q224</f>
        <v>111TSG08NL300090</v>
      </c>
      <c r="S224" s="44">
        <f>IFERROR(VLOOKUP(R224,Table1[[ct2]:[Số lượng]],13,0),0)</f>
        <v>3</v>
      </c>
      <c r="T224" s="45">
        <f>IFERROR(VLOOKUP(R224,Table1[[ct2]:[Giá]],14,0),Table0145[[#This Row],[ĐƠN GIÁ]])</f>
        <v>145000</v>
      </c>
      <c r="U224" s="45">
        <f t="shared" si="14"/>
        <v>435000</v>
      </c>
      <c r="V224" s="32">
        <f t="shared" si="15"/>
        <v>0</v>
      </c>
      <c r="W224" s="45">
        <f>Table0145[[#This Row],[THÀNH TIỀN FAST]]-Table0145[[#This Row],[THÀNH TIỀN]]</f>
        <v>0</v>
      </c>
      <c r="X224" s="46" t="b">
        <f>Table0145[[#This Row],[ĐG FAST]]=Table0145[[#This Row],[ĐƠN GIÁ]]</f>
        <v>1</v>
      </c>
      <c r="Y224" s="47" t="b">
        <f>Table0145[[#This Row],[THÀNH TIỀN FAST]]=Table0145[[#This Row],[THÀNH TIỀN]]</f>
        <v>1</v>
      </c>
      <c r="Z224" s="48"/>
    </row>
    <row r="225" spans="1:26" x14ac:dyDescent="0.2">
      <c r="A225" s="50"/>
      <c r="B225" s="2" t="s">
        <v>364</v>
      </c>
      <c r="C225" s="50"/>
      <c r="D225" s="2" t="s">
        <v>519</v>
      </c>
      <c r="E225" s="50"/>
      <c r="F225" s="50"/>
      <c r="G225" s="50"/>
      <c r="H225" s="50"/>
      <c r="I225" s="2" t="s">
        <v>35</v>
      </c>
      <c r="J225" s="2" t="s">
        <v>17</v>
      </c>
      <c r="K225" s="3">
        <v>6</v>
      </c>
      <c r="L225" s="4">
        <v>47000</v>
      </c>
      <c r="M225" s="4">
        <f t="shared" si="12"/>
        <v>282000</v>
      </c>
      <c r="N225" s="21" t="str">
        <f>VLOOKUP(I225,'MÃ '!$A$2:$E$1048576,4,0)</f>
        <v>NL300091</v>
      </c>
      <c r="O225" s="21" t="str">
        <f>VLOOKUP(I225,'MÃ '!$A$2:$E$1048576,5,0)</f>
        <v>Nấm đùi gà</v>
      </c>
      <c r="P225" s="21" t="str">
        <f t="shared" si="13"/>
        <v>TSG08</v>
      </c>
      <c r="Q225" s="21" t="str">
        <f>DAY(Table0145[[#This Row],[NGÀY]])&amp;Table0145[[#This Row],[TSG08]]&amp;Table0145[[#This Row],[MÃ FAST]]</f>
        <v>11TSG08NL300091</v>
      </c>
      <c r="R225" s="21" t="str">
        <f>COUNTIF($Q$7:Q225,Q225)&amp;Q225</f>
        <v>111TSG08NL300091</v>
      </c>
      <c r="S225" s="44">
        <f>IFERROR(VLOOKUP(R225,Table1[[ct2]:[Số lượng]],13,0),0)</f>
        <v>6</v>
      </c>
      <c r="T225" s="45">
        <f>IFERROR(VLOOKUP(R225,Table1[[ct2]:[Giá]],14,0),Table0145[[#This Row],[ĐƠN GIÁ]])</f>
        <v>47000</v>
      </c>
      <c r="U225" s="45">
        <f t="shared" si="14"/>
        <v>282000</v>
      </c>
      <c r="V225" s="32">
        <f t="shared" si="15"/>
        <v>0</v>
      </c>
      <c r="W225" s="45">
        <f>Table0145[[#This Row],[THÀNH TIỀN FAST]]-Table0145[[#This Row],[THÀNH TIỀN]]</f>
        <v>0</v>
      </c>
      <c r="X225" s="46" t="b">
        <f>Table0145[[#This Row],[ĐG FAST]]=Table0145[[#This Row],[ĐƠN GIÁ]]</f>
        <v>1</v>
      </c>
      <c r="Y225" s="47" t="b">
        <f>Table0145[[#This Row],[THÀNH TIỀN FAST]]=Table0145[[#This Row],[THÀNH TIỀN]]</f>
        <v>1</v>
      </c>
      <c r="Z225" s="48"/>
    </row>
    <row r="226" spans="1:26" x14ac:dyDescent="0.2">
      <c r="A226" s="50"/>
      <c r="B226" s="2" t="s">
        <v>364</v>
      </c>
      <c r="C226" s="50"/>
      <c r="D226" s="2" t="s">
        <v>519</v>
      </c>
      <c r="E226" s="50"/>
      <c r="F226" s="50"/>
      <c r="G226" s="50"/>
      <c r="H226" s="50"/>
      <c r="I226" s="2" t="s">
        <v>46</v>
      </c>
      <c r="J226" s="2" t="s">
        <v>17</v>
      </c>
      <c r="K226" s="3">
        <v>1</v>
      </c>
      <c r="L226" s="4">
        <v>80000</v>
      </c>
      <c r="M226" s="4">
        <f t="shared" si="12"/>
        <v>80000</v>
      </c>
      <c r="N226" s="21" t="str">
        <f>VLOOKUP(I226,'MÃ '!$A$2:$E$1048576,4,0)</f>
        <v>NL300094</v>
      </c>
      <c r="O226" s="21" t="str">
        <f>VLOOKUP(I226,'MÃ '!$A$2:$E$1048576,5,0)</f>
        <v>Nấm hải sản</v>
      </c>
      <c r="P226" s="21" t="str">
        <f t="shared" si="13"/>
        <v>TSG08</v>
      </c>
      <c r="Q226" s="21" t="str">
        <f>DAY(Table0145[[#This Row],[NGÀY]])&amp;Table0145[[#This Row],[TSG08]]&amp;Table0145[[#This Row],[MÃ FAST]]</f>
        <v>11TSG08NL300094</v>
      </c>
      <c r="R226" s="21" t="str">
        <f>COUNTIF($Q$7:Q226,Q226)&amp;Q226</f>
        <v>111TSG08NL300094</v>
      </c>
      <c r="S226" s="44">
        <f>IFERROR(VLOOKUP(R226,Table1[[ct2]:[Số lượng]],13,0),0)</f>
        <v>1</v>
      </c>
      <c r="T226" s="45">
        <f>IFERROR(VLOOKUP(R226,Table1[[ct2]:[Giá]],14,0),Table0145[[#This Row],[ĐƠN GIÁ]])</f>
        <v>80000</v>
      </c>
      <c r="U226" s="45">
        <f t="shared" si="14"/>
        <v>80000</v>
      </c>
      <c r="V226" s="32">
        <f t="shared" si="15"/>
        <v>0</v>
      </c>
      <c r="W226" s="45">
        <f>Table0145[[#This Row],[THÀNH TIỀN FAST]]-Table0145[[#This Row],[THÀNH TIỀN]]</f>
        <v>0</v>
      </c>
      <c r="X226" s="46" t="b">
        <f>Table0145[[#This Row],[ĐG FAST]]=Table0145[[#This Row],[ĐƠN GIÁ]]</f>
        <v>1</v>
      </c>
      <c r="Y226" s="47" t="b">
        <f>Table0145[[#This Row],[THÀNH TIỀN FAST]]=Table0145[[#This Row],[THÀNH TIỀN]]</f>
        <v>1</v>
      </c>
      <c r="Z226" s="48"/>
    </row>
    <row r="227" spans="1:26" x14ac:dyDescent="0.2">
      <c r="A227" s="50"/>
      <c r="B227" s="2" t="s">
        <v>364</v>
      </c>
      <c r="C227" s="50"/>
      <c r="D227" s="2" t="s">
        <v>519</v>
      </c>
      <c r="E227" s="50"/>
      <c r="F227" s="50"/>
      <c r="G227" s="50"/>
      <c r="H227" s="50"/>
      <c r="I227" s="2" t="s">
        <v>50</v>
      </c>
      <c r="J227" s="2" t="s">
        <v>17</v>
      </c>
      <c r="K227" s="3">
        <v>6</v>
      </c>
      <c r="L227" s="4">
        <v>45000</v>
      </c>
      <c r="M227" s="4">
        <f t="shared" si="12"/>
        <v>270000</v>
      </c>
      <c r="N227" s="21" t="str">
        <f>VLOOKUP(I227,'MÃ '!$A$2:$E$1048576,4,0)</f>
        <v>NL300096</v>
      </c>
      <c r="O227" s="21" t="str">
        <f>VLOOKUP(I227,'MÃ '!$A$2:$E$1048576,5,0)</f>
        <v>Nấm kim châm tươi</v>
      </c>
      <c r="P227" s="21" t="str">
        <f t="shared" si="13"/>
        <v>TSG08</v>
      </c>
      <c r="Q227" s="21" t="str">
        <f>DAY(Table0145[[#This Row],[NGÀY]])&amp;Table0145[[#This Row],[TSG08]]&amp;Table0145[[#This Row],[MÃ FAST]]</f>
        <v>11TSG08NL300096</v>
      </c>
      <c r="R227" s="21" t="str">
        <f>COUNTIF($Q$7:Q227,Q227)&amp;Q227</f>
        <v>111TSG08NL300096</v>
      </c>
      <c r="S227" s="44">
        <f>IFERROR(VLOOKUP(R227,Table1[[ct2]:[Số lượng]],13,0),0)</f>
        <v>6</v>
      </c>
      <c r="T227" s="45">
        <f>IFERROR(VLOOKUP(R227,Table1[[ct2]:[Giá]],14,0),Table0145[[#This Row],[ĐƠN GIÁ]])</f>
        <v>45000</v>
      </c>
      <c r="U227" s="45">
        <f t="shared" si="14"/>
        <v>270000</v>
      </c>
      <c r="V227" s="32">
        <f t="shared" si="15"/>
        <v>0</v>
      </c>
      <c r="W227" s="45">
        <f>Table0145[[#This Row],[THÀNH TIỀN FAST]]-Table0145[[#This Row],[THÀNH TIỀN]]</f>
        <v>0</v>
      </c>
      <c r="X227" s="46" t="b">
        <f>Table0145[[#This Row],[ĐG FAST]]=Table0145[[#This Row],[ĐƠN GIÁ]]</f>
        <v>1</v>
      </c>
      <c r="Y227" s="47" t="b">
        <f>Table0145[[#This Row],[THÀNH TIỀN FAST]]=Table0145[[#This Row],[THÀNH TIỀN]]</f>
        <v>1</v>
      </c>
      <c r="Z227" s="48"/>
    </row>
    <row r="228" spans="1:26" x14ac:dyDescent="0.2">
      <c r="A228" s="50"/>
      <c r="B228" s="2" t="s">
        <v>364</v>
      </c>
      <c r="C228" s="50"/>
      <c r="D228" s="2" t="s">
        <v>519</v>
      </c>
      <c r="E228" s="50"/>
      <c r="F228" s="50"/>
      <c r="G228" s="50"/>
      <c r="H228" s="50"/>
      <c r="I228" s="2" t="s">
        <v>38</v>
      </c>
      <c r="J228" s="2" t="s">
        <v>17</v>
      </c>
      <c r="K228" s="3">
        <v>6</v>
      </c>
      <c r="L228" s="4">
        <v>95000</v>
      </c>
      <c r="M228" s="4">
        <f t="shared" si="12"/>
        <v>570000</v>
      </c>
      <c r="N228" s="21" t="str">
        <f>VLOOKUP(I228,'MÃ '!$A$2:$E$1048576,4,0)</f>
        <v>NL300098</v>
      </c>
      <c r="O228" s="21" t="str">
        <f>VLOOKUP(I228,'MÃ '!$A$2:$E$1048576,5,0)</f>
        <v>Nấm Linh Chi trắng</v>
      </c>
      <c r="P228" s="21" t="str">
        <f t="shared" si="13"/>
        <v>TSG08</v>
      </c>
      <c r="Q228" s="21" t="str">
        <f>DAY(Table0145[[#This Row],[NGÀY]])&amp;Table0145[[#This Row],[TSG08]]&amp;Table0145[[#This Row],[MÃ FAST]]</f>
        <v>11TSG08NL300098</v>
      </c>
      <c r="R228" s="21" t="str">
        <f>COUNTIF($Q$7:Q228,Q228)&amp;Q228</f>
        <v>111TSG08NL300098</v>
      </c>
      <c r="S228" s="44">
        <f>IFERROR(VLOOKUP(R228,Table1[[ct2]:[Số lượng]],13,0),0)</f>
        <v>6</v>
      </c>
      <c r="T228" s="45">
        <f>IFERROR(VLOOKUP(R228,Table1[[ct2]:[Giá]],14,0),Table0145[[#This Row],[ĐƠN GIÁ]])</f>
        <v>95000</v>
      </c>
      <c r="U228" s="45">
        <f t="shared" si="14"/>
        <v>570000</v>
      </c>
      <c r="V228" s="32">
        <f t="shared" si="15"/>
        <v>0</v>
      </c>
      <c r="W228" s="45">
        <f>Table0145[[#This Row],[THÀNH TIỀN FAST]]-Table0145[[#This Row],[THÀNH TIỀN]]</f>
        <v>0</v>
      </c>
      <c r="X228" s="46" t="b">
        <f>Table0145[[#This Row],[ĐG FAST]]=Table0145[[#This Row],[ĐƠN GIÁ]]</f>
        <v>1</v>
      </c>
      <c r="Y228" s="47" t="b">
        <f>Table0145[[#This Row],[THÀNH TIỀN FAST]]=Table0145[[#This Row],[THÀNH TIỀN]]</f>
        <v>1</v>
      </c>
      <c r="Z228" s="48"/>
    </row>
    <row r="229" spans="1:26" x14ac:dyDescent="0.2">
      <c r="A229" s="50"/>
      <c r="B229" s="2" t="s">
        <v>364</v>
      </c>
      <c r="C229" s="50"/>
      <c r="D229" s="2" t="s">
        <v>519</v>
      </c>
      <c r="E229" s="50"/>
      <c r="F229" s="50"/>
      <c r="G229" s="50"/>
      <c r="H229" s="50"/>
      <c r="I229" s="2" t="s">
        <v>39</v>
      </c>
      <c r="J229" s="2" t="s">
        <v>17</v>
      </c>
      <c r="K229" s="3">
        <v>1</v>
      </c>
      <c r="L229" s="4">
        <v>45000</v>
      </c>
      <c r="M229" s="4">
        <f t="shared" si="12"/>
        <v>45000</v>
      </c>
      <c r="N229" s="21" t="str">
        <f>VLOOKUP(I229,'MÃ '!$A$2:$E$1048576,4,0)</f>
        <v>NL300085</v>
      </c>
      <c r="O229" s="21" t="str">
        <f>VLOOKUP(I229,'MÃ '!$A$2:$E$1048576,5,0)</f>
        <v>Mùi ta ( Ngò rí )</v>
      </c>
      <c r="P229" s="21" t="str">
        <f t="shared" si="13"/>
        <v>TSG08</v>
      </c>
      <c r="Q229" s="21" t="str">
        <f>DAY(Table0145[[#This Row],[NGÀY]])&amp;Table0145[[#This Row],[TSG08]]&amp;Table0145[[#This Row],[MÃ FAST]]</f>
        <v>11TSG08NL300085</v>
      </c>
      <c r="R229" s="21" t="str">
        <f>COUNTIF($Q$7:Q229,Q229)&amp;Q229</f>
        <v>111TSG08NL300085</v>
      </c>
      <c r="S229" s="44">
        <f>IFERROR(VLOOKUP(R229,Table1[[ct2]:[Số lượng]],13,0),0)</f>
        <v>1</v>
      </c>
      <c r="T229" s="45">
        <f>IFERROR(VLOOKUP(R229,Table1[[ct2]:[Giá]],14,0),Table0145[[#This Row],[ĐƠN GIÁ]])</f>
        <v>45000</v>
      </c>
      <c r="U229" s="45">
        <f t="shared" si="14"/>
        <v>45000</v>
      </c>
      <c r="V229" s="32">
        <f t="shared" si="15"/>
        <v>0</v>
      </c>
      <c r="W229" s="45">
        <f>Table0145[[#This Row],[THÀNH TIỀN FAST]]-Table0145[[#This Row],[THÀNH TIỀN]]</f>
        <v>0</v>
      </c>
      <c r="X229" s="46" t="b">
        <f>Table0145[[#This Row],[ĐG FAST]]=Table0145[[#This Row],[ĐƠN GIÁ]]</f>
        <v>1</v>
      </c>
      <c r="Y229" s="47" t="b">
        <f>Table0145[[#This Row],[THÀNH TIỀN FAST]]=Table0145[[#This Row],[THÀNH TIỀN]]</f>
        <v>1</v>
      </c>
      <c r="Z229" s="48"/>
    </row>
    <row r="230" spans="1:26" x14ac:dyDescent="0.2">
      <c r="A230" s="50"/>
      <c r="B230" s="2" t="s">
        <v>364</v>
      </c>
      <c r="C230" s="50"/>
      <c r="D230" s="2" t="s">
        <v>519</v>
      </c>
      <c r="E230" s="50"/>
      <c r="F230" s="50"/>
      <c r="G230" s="50"/>
      <c r="H230" s="50"/>
      <c r="I230" s="2" t="s">
        <v>41</v>
      </c>
      <c r="J230" s="2" t="s">
        <v>17</v>
      </c>
      <c r="K230" s="3">
        <v>9</v>
      </c>
      <c r="L230" s="4">
        <v>21000</v>
      </c>
      <c r="M230" s="4">
        <f t="shared" si="12"/>
        <v>189000</v>
      </c>
      <c r="N230" s="21" t="str">
        <f>VLOOKUP(I230,'MÃ '!$A$2:$E$1048576,4,0)</f>
        <v>NL300119</v>
      </c>
      <c r="O230" s="21" t="str">
        <f>VLOOKUP(I230,'MÃ '!$A$2:$E$1048576,5,0)</f>
        <v>Quất ( Tắc trái )</v>
      </c>
      <c r="P230" s="21" t="str">
        <f t="shared" si="13"/>
        <v>TSG08</v>
      </c>
      <c r="Q230" s="21" t="str">
        <f>DAY(Table0145[[#This Row],[NGÀY]])&amp;Table0145[[#This Row],[TSG08]]&amp;Table0145[[#This Row],[MÃ FAST]]</f>
        <v>11TSG08NL300119</v>
      </c>
      <c r="R230" s="21" t="str">
        <f>COUNTIF($Q$7:Q230,Q230)&amp;Q230</f>
        <v>111TSG08NL300119</v>
      </c>
      <c r="S230" s="44">
        <f>IFERROR(VLOOKUP(R230,Table1[[ct2]:[Số lượng]],13,0),0)</f>
        <v>9</v>
      </c>
      <c r="T230" s="45">
        <f>IFERROR(VLOOKUP(R230,Table1[[ct2]:[Giá]],14,0),Table0145[[#This Row],[ĐƠN GIÁ]])</f>
        <v>21000</v>
      </c>
      <c r="U230" s="45">
        <f t="shared" si="14"/>
        <v>189000</v>
      </c>
      <c r="V230" s="32">
        <f t="shared" si="15"/>
        <v>0</v>
      </c>
      <c r="W230" s="45">
        <f>Table0145[[#This Row],[THÀNH TIỀN FAST]]-Table0145[[#This Row],[THÀNH TIỀN]]</f>
        <v>0</v>
      </c>
      <c r="X230" s="46" t="b">
        <f>Table0145[[#This Row],[ĐG FAST]]=Table0145[[#This Row],[ĐƠN GIÁ]]</f>
        <v>1</v>
      </c>
      <c r="Y230" s="47" t="b">
        <f>Table0145[[#This Row],[THÀNH TIỀN FAST]]=Table0145[[#This Row],[THÀNH TIỀN]]</f>
        <v>1</v>
      </c>
      <c r="Z230" s="48"/>
    </row>
    <row r="231" spans="1:26" x14ac:dyDescent="0.2">
      <c r="A231" s="50"/>
      <c r="B231" s="2" t="s">
        <v>364</v>
      </c>
      <c r="C231" s="50"/>
      <c r="D231" s="2" t="s">
        <v>519</v>
      </c>
      <c r="E231" s="50"/>
      <c r="F231" s="50"/>
      <c r="G231" s="50"/>
      <c r="H231" s="50"/>
      <c r="I231" s="2" t="s">
        <v>42</v>
      </c>
      <c r="J231" s="2" t="s">
        <v>17</v>
      </c>
      <c r="K231" s="3">
        <v>7.5</v>
      </c>
      <c r="L231" s="4">
        <v>38000</v>
      </c>
      <c r="M231" s="4">
        <f t="shared" si="12"/>
        <v>285000</v>
      </c>
      <c r="N231" s="21" t="str">
        <f>VLOOKUP(I231,'MÃ '!$A$2:$E$1048576,4,0)</f>
        <v>NL300018</v>
      </c>
      <c r="O231" s="21" t="str">
        <f>VLOOKUP(I231,'MÃ '!$A$2:$E$1048576,5,0)</f>
        <v>Cải cúc</v>
      </c>
      <c r="P231" s="21" t="str">
        <f t="shared" si="13"/>
        <v>TSG08</v>
      </c>
      <c r="Q231" s="21" t="str">
        <f>DAY(Table0145[[#This Row],[NGÀY]])&amp;Table0145[[#This Row],[TSG08]]&amp;Table0145[[#This Row],[MÃ FAST]]</f>
        <v>11TSG08NL300018</v>
      </c>
      <c r="R231" s="21" t="str">
        <f>COUNTIF($Q$7:Q231,Q231)&amp;Q231</f>
        <v>111TSG08NL300018</v>
      </c>
      <c r="S231" s="44">
        <f>IFERROR(VLOOKUP(R231,Table1[[ct2]:[Số lượng]],13,0),0)</f>
        <v>7.4</v>
      </c>
      <c r="T231" s="45">
        <f>IFERROR(VLOOKUP(R231,Table1[[ct2]:[Giá]],14,0),Table0145[[#This Row],[ĐƠN GIÁ]])</f>
        <v>38000</v>
      </c>
      <c r="U231" s="45">
        <f t="shared" si="14"/>
        <v>281200</v>
      </c>
      <c r="V231" s="32">
        <f t="shared" si="15"/>
        <v>-9.9999999999999645E-2</v>
      </c>
      <c r="W231" s="45">
        <f>Table0145[[#This Row],[THÀNH TIỀN FAST]]-Table0145[[#This Row],[THÀNH TIỀN]]</f>
        <v>-3800</v>
      </c>
      <c r="X231" s="46" t="b">
        <f>Table0145[[#This Row],[ĐG FAST]]=Table0145[[#This Row],[ĐƠN GIÁ]]</f>
        <v>1</v>
      </c>
      <c r="Y231" s="47" t="b">
        <f>Table0145[[#This Row],[THÀNH TIỀN FAST]]=Table0145[[#This Row],[THÀNH TIỀN]]</f>
        <v>0</v>
      </c>
      <c r="Z231" s="48"/>
    </row>
    <row r="232" spans="1:26" x14ac:dyDescent="0.2">
      <c r="A232" s="50"/>
      <c r="B232" s="2" t="s">
        <v>364</v>
      </c>
      <c r="C232" s="50"/>
      <c r="D232" s="2" t="s">
        <v>519</v>
      </c>
      <c r="E232" s="50"/>
      <c r="F232" s="50"/>
      <c r="G232" s="50"/>
      <c r="H232" s="50"/>
      <c r="I232" s="2" t="s">
        <v>43</v>
      </c>
      <c r="J232" s="2" t="s">
        <v>17</v>
      </c>
      <c r="K232" s="3">
        <v>1</v>
      </c>
      <c r="L232" s="4">
        <v>50000</v>
      </c>
      <c r="M232" s="4">
        <f t="shared" si="12"/>
        <v>50000</v>
      </c>
      <c r="N232" s="21" t="str">
        <f>VLOOKUP(I232,'MÃ '!$A$2:$E$1048576,4,0)</f>
        <v>NL300142</v>
      </c>
      <c r="O232" s="21" t="str">
        <f>VLOOKUP(I232,'MÃ '!$A$2:$E$1048576,5,0)</f>
        <v>Tỏi bóc</v>
      </c>
      <c r="P232" s="21" t="str">
        <f t="shared" si="13"/>
        <v>TSG08</v>
      </c>
      <c r="Q232" s="21" t="str">
        <f>DAY(Table0145[[#This Row],[NGÀY]])&amp;Table0145[[#This Row],[TSG08]]&amp;Table0145[[#This Row],[MÃ FAST]]</f>
        <v>11TSG08NL300142</v>
      </c>
      <c r="R232" s="21" t="str">
        <f>COUNTIF($Q$7:Q232,Q232)&amp;Q232</f>
        <v>111TSG08NL300142</v>
      </c>
      <c r="S232" s="44">
        <f>IFERROR(VLOOKUP(R232,Table1[[ct2]:[Số lượng]],13,0),0)</f>
        <v>1</v>
      </c>
      <c r="T232" s="45">
        <f>IFERROR(VLOOKUP(R232,Table1[[ct2]:[Giá]],14,0),Table0145[[#This Row],[ĐƠN GIÁ]])</f>
        <v>50000</v>
      </c>
      <c r="U232" s="45">
        <f t="shared" si="14"/>
        <v>50000</v>
      </c>
      <c r="V232" s="32">
        <f t="shared" si="15"/>
        <v>0</v>
      </c>
      <c r="W232" s="45">
        <f>Table0145[[#This Row],[THÀNH TIỀN FAST]]-Table0145[[#This Row],[THÀNH TIỀN]]</f>
        <v>0</v>
      </c>
      <c r="X232" s="46" t="b">
        <f>Table0145[[#This Row],[ĐG FAST]]=Table0145[[#This Row],[ĐƠN GIÁ]]</f>
        <v>1</v>
      </c>
      <c r="Y232" s="47" t="b">
        <f>Table0145[[#This Row],[THÀNH TIỀN FAST]]=Table0145[[#This Row],[THÀNH TIỀN]]</f>
        <v>1</v>
      </c>
      <c r="Z232" s="48"/>
    </row>
    <row r="233" spans="1:26" x14ac:dyDescent="0.2">
      <c r="A233" s="50"/>
      <c r="B233" s="2" t="s">
        <v>364</v>
      </c>
      <c r="C233" s="50"/>
      <c r="D233" s="2" t="s">
        <v>519</v>
      </c>
      <c r="E233" s="50"/>
      <c r="F233" s="50"/>
      <c r="G233" s="50"/>
      <c r="H233" s="50"/>
      <c r="I233" s="2" t="s">
        <v>44</v>
      </c>
      <c r="J233" s="2" t="s">
        <v>17</v>
      </c>
      <c r="K233" s="3">
        <v>11</v>
      </c>
      <c r="L233" s="4">
        <v>62000</v>
      </c>
      <c r="M233" s="4">
        <f t="shared" si="12"/>
        <v>682000</v>
      </c>
      <c r="N233" s="21" t="str">
        <f>VLOOKUP(I233,'MÃ '!$A$2:$E$1048576,4,0)</f>
        <v>NL300147</v>
      </c>
      <c r="O233" s="21" t="str">
        <f>VLOOKUP(I233,'MÃ '!$A$2:$E$1048576,5,0)</f>
        <v>Xà lách Roman</v>
      </c>
      <c r="P233" s="21" t="str">
        <f t="shared" si="13"/>
        <v>TSG08</v>
      </c>
      <c r="Q233" s="21" t="str">
        <f>DAY(Table0145[[#This Row],[NGÀY]])&amp;Table0145[[#This Row],[TSG08]]&amp;Table0145[[#This Row],[MÃ FAST]]</f>
        <v>11TSG08NL300147</v>
      </c>
      <c r="R233" s="21" t="str">
        <f>COUNTIF($Q$7:Q233,Q233)&amp;Q233</f>
        <v>111TSG08NL300147</v>
      </c>
      <c r="S233" s="44">
        <f>IFERROR(VLOOKUP(R233,Table1[[ct2]:[Số lượng]],13,0),0)</f>
        <v>11</v>
      </c>
      <c r="T233" s="45">
        <f>IFERROR(VLOOKUP(R233,Table1[[ct2]:[Giá]],14,0),Table0145[[#This Row],[ĐƠN GIÁ]])</f>
        <v>62000</v>
      </c>
      <c r="U233" s="45">
        <f t="shared" si="14"/>
        <v>682000</v>
      </c>
      <c r="V233" s="32">
        <f t="shared" si="15"/>
        <v>0</v>
      </c>
      <c r="W233" s="45">
        <f>Table0145[[#This Row],[THÀNH TIỀN FAST]]-Table0145[[#This Row],[THÀNH TIỀN]]</f>
        <v>0</v>
      </c>
      <c r="X233" s="46" t="b">
        <f>Table0145[[#This Row],[ĐG FAST]]=Table0145[[#This Row],[ĐƠN GIÁ]]</f>
        <v>1</v>
      </c>
      <c r="Y233" s="47" t="b">
        <f>Table0145[[#This Row],[THÀNH TIỀN FAST]]=Table0145[[#This Row],[THÀNH TIỀN]]</f>
        <v>1</v>
      </c>
      <c r="Z233" s="48"/>
    </row>
    <row r="234" spans="1:26" x14ac:dyDescent="0.2">
      <c r="A234" s="50"/>
      <c r="B234" s="2" t="s">
        <v>365</v>
      </c>
      <c r="C234" s="50"/>
      <c r="D234" s="2" t="s">
        <v>519</v>
      </c>
      <c r="E234" s="50"/>
      <c r="F234" s="50"/>
      <c r="G234" s="50"/>
      <c r="H234" s="50"/>
      <c r="I234" s="2" t="s">
        <v>18</v>
      </c>
      <c r="J234" s="2" t="s">
        <v>17</v>
      </c>
      <c r="K234" s="3">
        <v>2.1</v>
      </c>
      <c r="L234" s="4">
        <v>45000</v>
      </c>
      <c r="M234" s="4">
        <f t="shared" si="12"/>
        <v>94500</v>
      </c>
      <c r="N234" s="21" t="str">
        <f>VLOOKUP(I234,'MÃ '!$A$2:$E$1048576,4,0)</f>
        <v>NL300203</v>
      </c>
      <c r="O234" s="21" t="str">
        <f>VLOOKUP(I234,'MÃ '!$A$2:$E$1048576,5,0)</f>
        <v>Cải bó xôi</v>
      </c>
      <c r="P234" s="21" t="str">
        <f t="shared" si="13"/>
        <v>TSG08</v>
      </c>
      <c r="Q234" s="21" t="str">
        <f>DAY(Table0145[[#This Row],[NGÀY]])&amp;Table0145[[#This Row],[TSG08]]&amp;Table0145[[#This Row],[MÃ FAST]]</f>
        <v>12TSG08NL300203</v>
      </c>
      <c r="R234" s="21" t="str">
        <f>COUNTIF($Q$7:Q234,Q234)&amp;Q234</f>
        <v>112TSG08NL300203</v>
      </c>
      <c r="S234" s="44">
        <f>IFERROR(VLOOKUP(R234,Table1[[ct2]:[Số lượng]],13,0),0)</f>
        <v>2.1</v>
      </c>
      <c r="T234" s="45">
        <f>IFERROR(VLOOKUP(R234,Table1[[ct2]:[Giá]],14,0),Table0145[[#This Row],[ĐƠN GIÁ]])</f>
        <v>45000</v>
      </c>
      <c r="U234" s="45">
        <f t="shared" si="14"/>
        <v>94500</v>
      </c>
      <c r="V234" s="32">
        <f t="shared" si="15"/>
        <v>0</v>
      </c>
      <c r="W234" s="45">
        <f>Table0145[[#This Row],[THÀNH TIỀN FAST]]-Table0145[[#This Row],[THÀNH TIỀN]]</f>
        <v>0</v>
      </c>
      <c r="X234" s="46" t="b">
        <f>Table0145[[#This Row],[ĐG FAST]]=Table0145[[#This Row],[ĐƠN GIÁ]]</f>
        <v>1</v>
      </c>
      <c r="Y234" s="47" t="b">
        <f>Table0145[[#This Row],[THÀNH TIỀN FAST]]=Table0145[[#This Row],[THÀNH TIỀN]]</f>
        <v>1</v>
      </c>
      <c r="Z234" s="48"/>
    </row>
    <row r="235" spans="1:26" x14ac:dyDescent="0.2">
      <c r="A235" s="50"/>
      <c r="B235" s="2" t="s">
        <v>365</v>
      </c>
      <c r="C235" s="50"/>
      <c r="D235" s="2" t="s">
        <v>519</v>
      </c>
      <c r="E235" s="50"/>
      <c r="F235" s="50"/>
      <c r="G235" s="50"/>
      <c r="H235" s="50"/>
      <c r="I235" s="2" t="s">
        <v>20</v>
      </c>
      <c r="J235" s="2" t="s">
        <v>17</v>
      </c>
      <c r="K235" s="3">
        <v>8.5</v>
      </c>
      <c r="L235" s="4">
        <v>18000</v>
      </c>
      <c r="M235" s="4">
        <f t="shared" si="12"/>
        <v>153000</v>
      </c>
      <c r="N235" s="21" t="str">
        <f>VLOOKUP(I235,'MÃ '!$A$2:$E$1048576,4,0)</f>
        <v>NL300022</v>
      </c>
      <c r="O235" s="21" t="str">
        <f>VLOOKUP(I235,'MÃ '!$A$2:$E$1048576,5,0)</f>
        <v>Cải thảo</v>
      </c>
      <c r="P235" s="21" t="str">
        <f t="shared" si="13"/>
        <v>TSG08</v>
      </c>
      <c r="Q235" s="21" t="str">
        <f>DAY(Table0145[[#This Row],[NGÀY]])&amp;Table0145[[#This Row],[TSG08]]&amp;Table0145[[#This Row],[MÃ FAST]]</f>
        <v>12TSG08NL300022</v>
      </c>
      <c r="R235" s="21" t="str">
        <f>COUNTIF($Q$7:Q235,Q235)&amp;Q235</f>
        <v>112TSG08NL300022</v>
      </c>
      <c r="S235" s="44">
        <f>IFERROR(VLOOKUP(R235,Table1[[ct2]:[Số lượng]],13,0),0)</f>
        <v>8.5</v>
      </c>
      <c r="T235" s="45">
        <f>IFERROR(VLOOKUP(R235,Table1[[ct2]:[Giá]],14,0),Table0145[[#This Row],[ĐƠN GIÁ]])</f>
        <v>18000</v>
      </c>
      <c r="U235" s="45">
        <f t="shared" si="14"/>
        <v>153000</v>
      </c>
      <c r="V235" s="32">
        <f t="shared" si="15"/>
        <v>0</v>
      </c>
      <c r="W235" s="45">
        <f>Table0145[[#This Row],[THÀNH TIỀN FAST]]-Table0145[[#This Row],[THÀNH TIỀN]]</f>
        <v>0</v>
      </c>
      <c r="X235" s="46" t="b">
        <f>Table0145[[#This Row],[ĐG FAST]]=Table0145[[#This Row],[ĐƠN GIÁ]]</f>
        <v>1</v>
      </c>
      <c r="Y235" s="47" t="b">
        <f>Table0145[[#This Row],[THÀNH TIỀN FAST]]=Table0145[[#This Row],[THÀNH TIỀN]]</f>
        <v>1</v>
      </c>
      <c r="Z235" s="48"/>
    </row>
    <row r="236" spans="1:26" x14ac:dyDescent="0.2">
      <c r="A236" s="50"/>
      <c r="B236" s="2" t="s">
        <v>365</v>
      </c>
      <c r="C236" s="50"/>
      <c r="D236" s="2" t="s">
        <v>519</v>
      </c>
      <c r="E236" s="50"/>
      <c r="F236" s="50"/>
      <c r="G236" s="50"/>
      <c r="H236" s="50"/>
      <c r="I236" s="2" t="s">
        <v>25</v>
      </c>
      <c r="J236" s="2" t="s">
        <v>17</v>
      </c>
      <c r="K236" s="3">
        <v>28</v>
      </c>
      <c r="L236" s="4">
        <v>18000</v>
      </c>
      <c r="M236" s="4">
        <f t="shared" si="12"/>
        <v>504000</v>
      </c>
      <c r="N236" s="21" t="str">
        <f>VLOOKUP(I236,'MÃ '!$A$2:$E$1048576,4,0)</f>
        <v>NL600004</v>
      </c>
      <c r="O236" s="21" t="str">
        <f>VLOOKUP(I236,'MÃ '!$A$2:$E$1048576,5,0)</f>
        <v>Dưa hấu</v>
      </c>
      <c r="P236" s="21" t="str">
        <f t="shared" si="13"/>
        <v>TSG08</v>
      </c>
      <c r="Q236" s="21" t="str">
        <f>DAY(Table0145[[#This Row],[NGÀY]])&amp;Table0145[[#This Row],[TSG08]]&amp;Table0145[[#This Row],[MÃ FAST]]</f>
        <v>12TSG08NL600004</v>
      </c>
      <c r="R236" s="21" t="str">
        <f>COUNTIF($Q$7:Q236,Q236)&amp;Q236</f>
        <v>112TSG08NL600004</v>
      </c>
      <c r="S236" s="44">
        <f>IFERROR(VLOOKUP(R236,Table1[[ct2]:[Số lượng]],13,0),0)</f>
        <v>28</v>
      </c>
      <c r="T236" s="45">
        <f>IFERROR(VLOOKUP(R236,Table1[[ct2]:[Giá]],14,0),Table0145[[#This Row],[ĐƠN GIÁ]])</f>
        <v>18000</v>
      </c>
      <c r="U236" s="45">
        <f t="shared" si="14"/>
        <v>504000</v>
      </c>
      <c r="V236" s="32">
        <f t="shared" si="15"/>
        <v>0</v>
      </c>
      <c r="W236" s="45">
        <f>Table0145[[#This Row],[THÀNH TIỀN FAST]]-Table0145[[#This Row],[THÀNH TIỀN]]</f>
        <v>0</v>
      </c>
      <c r="X236" s="46" t="b">
        <f>Table0145[[#This Row],[ĐG FAST]]=Table0145[[#This Row],[ĐƠN GIÁ]]</f>
        <v>1</v>
      </c>
      <c r="Y236" s="47" t="b">
        <f>Table0145[[#This Row],[THÀNH TIỀN FAST]]=Table0145[[#This Row],[THÀNH TIỀN]]</f>
        <v>1</v>
      </c>
      <c r="Z236" s="48"/>
    </row>
    <row r="237" spans="1:26" x14ac:dyDescent="0.2">
      <c r="A237" s="50"/>
      <c r="B237" s="2" t="s">
        <v>365</v>
      </c>
      <c r="C237" s="50"/>
      <c r="D237" s="2" t="s">
        <v>519</v>
      </c>
      <c r="E237" s="50"/>
      <c r="F237" s="50"/>
      <c r="G237" s="50"/>
      <c r="H237" s="50"/>
      <c r="I237" s="2" t="s">
        <v>27</v>
      </c>
      <c r="J237" s="2" t="s">
        <v>17</v>
      </c>
      <c r="K237" s="3">
        <v>1</v>
      </c>
      <c r="L237" s="4">
        <v>55000</v>
      </c>
      <c r="M237" s="4">
        <f t="shared" si="12"/>
        <v>55000</v>
      </c>
      <c r="N237" s="21" t="str">
        <f>VLOOKUP(I237,'MÃ '!$A$2:$E$1048576,4,0)</f>
        <v>NL300058</v>
      </c>
      <c r="O237" s="21" t="str">
        <f>VLOOKUP(I237,'MÃ '!$A$2:$E$1048576,5,0)</f>
        <v>Hành lá</v>
      </c>
      <c r="P237" s="21" t="str">
        <f t="shared" si="13"/>
        <v>TSG08</v>
      </c>
      <c r="Q237" s="21" t="str">
        <f>DAY(Table0145[[#This Row],[NGÀY]])&amp;Table0145[[#This Row],[TSG08]]&amp;Table0145[[#This Row],[MÃ FAST]]</f>
        <v>12TSG08NL300058</v>
      </c>
      <c r="R237" s="21" t="str">
        <f>COUNTIF($Q$7:Q237,Q237)&amp;Q237</f>
        <v>112TSG08NL300058</v>
      </c>
      <c r="S237" s="44">
        <f>IFERROR(VLOOKUP(R237,Table1[[ct2]:[Số lượng]],13,0),0)</f>
        <v>1</v>
      </c>
      <c r="T237" s="45">
        <f>IFERROR(VLOOKUP(R237,Table1[[ct2]:[Giá]],14,0),Table0145[[#This Row],[ĐƠN GIÁ]])</f>
        <v>55000</v>
      </c>
      <c r="U237" s="45">
        <f t="shared" si="14"/>
        <v>55000</v>
      </c>
      <c r="V237" s="32">
        <f t="shared" si="15"/>
        <v>0</v>
      </c>
      <c r="W237" s="45">
        <f>Table0145[[#This Row],[THÀNH TIỀN FAST]]-Table0145[[#This Row],[THÀNH TIỀN]]</f>
        <v>0</v>
      </c>
      <c r="X237" s="46" t="b">
        <f>Table0145[[#This Row],[ĐG FAST]]=Table0145[[#This Row],[ĐƠN GIÁ]]</f>
        <v>1</v>
      </c>
      <c r="Y237" s="47" t="b">
        <f>Table0145[[#This Row],[THÀNH TIỀN FAST]]=Table0145[[#This Row],[THÀNH TIỀN]]</f>
        <v>1</v>
      </c>
      <c r="Z237" s="48"/>
    </row>
    <row r="238" spans="1:26" x14ac:dyDescent="0.2">
      <c r="A238" s="50"/>
      <c r="B238" s="2" t="s">
        <v>365</v>
      </c>
      <c r="C238" s="50"/>
      <c r="D238" s="2" t="s">
        <v>519</v>
      </c>
      <c r="E238" s="50"/>
      <c r="F238" s="50"/>
      <c r="G238" s="50"/>
      <c r="H238" s="50"/>
      <c r="I238" s="2" t="s">
        <v>32</v>
      </c>
      <c r="J238" s="2" t="s">
        <v>17</v>
      </c>
      <c r="K238" s="3">
        <v>1.1000000000000001</v>
      </c>
      <c r="L238" s="4">
        <v>18000</v>
      </c>
      <c r="M238" s="4">
        <f t="shared" si="12"/>
        <v>19800</v>
      </c>
      <c r="N238" s="21" t="str">
        <f>VLOOKUP(I238,'MÃ '!$A$2:$E$1048576,4,0)</f>
        <v>NL300074</v>
      </c>
      <c r="O238" s="21" t="str">
        <f>VLOOKUP(I238,'MÃ '!$A$2:$E$1048576,5,0)</f>
        <v>Lá chuối</v>
      </c>
      <c r="P238" s="21" t="str">
        <f t="shared" si="13"/>
        <v>TSG08</v>
      </c>
      <c r="Q238" s="21" t="str">
        <f>DAY(Table0145[[#This Row],[NGÀY]])&amp;Table0145[[#This Row],[TSG08]]&amp;Table0145[[#This Row],[MÃ FAST]]</f>
        <v>12TSG08NL300074</v>
      </c>
      <c r="R238" s="21" t="str">
        <f>COUNTIF($Q$7:Q238,Q238)&amp;Q238</f>
        <v>112TSG08NL300074</v>
      </c>
      <c r="S238" s="44">
        <f>IFERROR(VLOOKUP(R238,Table1[[ct2]:[Số lượng]],13,0),0)</f>
        <v>1.1000000000000001</v>
      </c>
      <c r="T238" s="45">
        <f>IFERROR(VLOOKUP(R238,Table1[[ct2]:[Giá]],14,0),Table0145[[#This Row],[ĐƠN GIÁ]])</f>
        <v>18000</v>
      </c>
      <c r="U238" s="45">
        <f t="shared" si="14"/>
        <v>19800</v>
      </c>
      <c r="V238" s="32">
        <f t="shared" si="15"/>
        <v>0</v>
      </c>
      <c r="W238" s="45">
        <f>Table0145[[#This Row],[THÀNH TIỀN FAST]]-Table0145[[#This Row],[THÀNH TIỀN]]</f>
        <v>0</v>
      </c>
      <c r="X238" s="46" t="b">
        <f>Table0145[[#This Row],[ĐG FAST]]=Table0145[[#This Row],[ĐƠN GIÁ]]</f>
        <v>1</v>
      </c>
      <c r="Y238" s="47" t="b">
        <f>Table0145[[#This Row],[THÀNH TIỀN FAST]]=Table0145[[#This Row],[THÀNH TIỀN]]</f>
        <v>1</v>
      </c>
      <c r="Z238" s="48"/>
    </row>
    <row r="239" spans="1:26" x14ac:dyDescent="0.2">
      <c r="A239" s="50"/>
      <c r="B239" s="2" t="s">
        <v>365</v>
      </c>
      <c r="C239" s="50"/>
      <c r="D239" s="2" t="s">
        <v>519</v>
      </c>
      <c r="E239" s="50"/>
      <c r="F239" s="50"/>
      <c r="G239" s="50"/>
      <c r="H239" s="50"/>
      <c r="I239" s="2" t="s">
        <v>33</v>
      </c>
      <c r="J239" s="2" t="s">
        <v>17</v>
      </c>
      <c r="K239" s="3">
        <v>4.5</v>
      </c>
      <c r="L239" s="4">
        <v>22000</v>
      </c>
      <c r="M239" s="4">
        <f t="shared" si="12"/>
        <v>99000</v>
      </c>
      <c r="N239" s="21" t="str">
        <f>VLOOKUP(I239,'MÃ '!$A$2:$E$1048576,4,0)</f>
        <v>NL300084</v>
      </c>
      <c r="O239" s="21" t="str">
        <f>VLOOKUP(I239,'MÃ '!$A$2:$E$1048576,5,0)</f>
        <v>Mồng tơi nhặt</v>
      </c>
      <c r="P239" s="21" t="str">
        <f t="shared" si="13"/>
        <v>TSG08</v>
      </c>
      <c r="Q239" s="21" t="str">
        <f>DAY(Table0145[[#This Row],[NGÀY]])&amp;Table0145[[#This Row],[TSG08]]&amp;Table0145[[#This Row],[MÃ FAST]]</f>
        <v>12TSG08NL300084</v>
      </c>
      <c r="R239" s="21" t="str">
        <f>COUNTIF($Q$7:Q239,Q239)&amp;Q239</f>
        <v>112TSG08NL300084</v>
      </c>
      <c r="S239" s="44">
        <f>IFERROR(VLOOKUP(R239,Table1[[ct2]:[Số lượng]],13,0),0)</f>
        <v>4.5</v>
      </c>
      <c r="T239" s="45">
        <f>IFERROR(VLOOKUP(R239,Table1[[ct2]:[Giá]],14,0),Table0145[[#This Row],[ĐƠN GIÁ]])</f>
        <v>22000</v>
      </c>
      <c r="U239" s="45">
        <f t="shared" si="14"/>
        <v>99000</v>
      </c>
      <c r="V239" s="32">
        <f t="shared" si="15"/>
        <v>0</v>
      </c>
      <c r="W239" s="45">
        <f>Table0145[[#This Row],[THÀNH TIỀN FAST]]-Table0145[[#This Row],[THÀNH TIỀN]]</f>
        <v>0</v>
      </c>
      <c r="X239" s="46" t="b">
        <f>Table0145[[#This Row],[ĐG FAST]]=Table0145[[#This Row],[ĐƠN GIÁ]]</f>
        <v>1</v>
      </c>
      <c r="Y239" s="47" t="b">
        <f>Table0145[[#This Row],[THÀNH TIỀN FAST]]=Table0145[[#This Row],[THÀNH TIỀN]]</f>
        <v>1</v>
      </c>
      <c r="Z239" s="48"/>
    </row>
    <row r="240" spans="1:26" x14ac:dyDescent="0.2">
      <c r="A240" s="50"/>
      <c r="B240" s="2" t="s">
        <v>365</v>
      </c>
      <c r="C240" s="50"/>
      <c r="D240" s="2" t="s">
        <v>519</v>
      </c>
      <c r="E240" s="50"/>
      <c r="F240" s="50"/>
      <c r="G240" s="50"/>
      <c r="H240" s="50"/>
      <c r="I240" s="2" t="s">
        <v>34</v>
      </c>
      <c r="J240" s="2" t="s">
        <v>17</v>
      </c>
      <c r="K240" s="3">
        <v>3</v>
      </c>
      <c r="L240" s="4">
        <v>145000</v>
      </c>
      <c r="M240" s="4">
        <f t="shared" si="12"/>
        <v>435000</v>
      </c>
      <c r="N240" s="21" t="str">
        <f>VLOOKUP(I240,'MÃ '!$A$2:$E$1048576,4,0)</f>
        <v>NL300090</v>
      </c>
      <c r="O240" s="21" t="str">
        <f>VLOOKUP(I240,'MÃ '!$A$2:$E$1048576,5,0)</f>
        <v>Nấm đông cô tươi</v>
      </c>
      <c r="P240" s="21" t="str">
        <f t="shared" si="13"/>
        <v>TSG08</v>
      </c>
      <c r="Q240" s="21" t="str">
        <f>DAY(Table0145[[#This Row],[NGÀY]])&amp;Table0145[[#This Row],[TSG08]]&amp;Table0145[[#This Row],[MÃ FAST]]</f>
        <v>12TSG08NL300090</v>
      </c>
      <c r="R240" s="21" t="str">
        <f>COUNTIF($Q$7:Q240,Q240)&amp;Q240</f>
        <v>112TSG08NL300090</v>
      </c>
      <c r="S240" s="44">
        <f>IFERROR(VLOOKUP(R240,Table1[[ct2]:[Số lượng]],13,0),0)</f>
        <v>3</v>
      </c>
      <c r="T240" s="45">
        <f>IFERROR(VLOOKUP(R240,Table1[[ct2]:[Giá]],14,0),Table0145[[#This Row],[ĐƠN GIÁ]])</f>
        <v>145000</v>
      </c>
      <c r="U240" s="45">
        <f t="shared" si="14"/>
        <v>435000</v>
      </c>
      <c r="V240" s="32">
        <f t="shared" si="15"/>
        <v>0</v>
      </c>
      <c r="W240" s="45">
        <f>Table0145[[#This Row],[THÀNH TIỀN FAST]]-Table0145[[#This Row],[THÀNH TIỀN]]</f>
        <v>0</v>
      </c>
      <c r="X240" s="46" t="b">
        <f>Table0145[[#This Row],[ĐG FAST]]=Table0145[[#This Row],[ĐƠN GIÁ]]</f>
        <v>1</v>
      </c>
      <c r="Y240" s="47" t="b">
        <f>Table0145[[#This Row],[THÀNH TIỀN FAST]]=Table0145[[#This Row],[THÀNH TIỀN]]</f>
        <v>1</v>
      </c>
      <c r="Z240" s="48"/>
    </row>
    <row r="241" spans="1:26" x14ac:dyDescent="0.2">
      <c r="A241" s="50"/>
      <c r="B241" s="2" t="s">
        <v>365</v>
      </c>
      <c r="C241" s="50"/>
      <c r="D241" s="2" t="s">
        <v>519</v>
      </c>
      <c r="E241" s="50"/>
      <c r="F241" s="50"/>
      <c r="G241" s="50"/>
      <c r="H241" s="50"/>
      <c r="I241" s="2" t="s">
        <v>35</v>
      </c>
      <c r="J241" s="2" t="s">
        <v>17</v>
      </c>
      <c r="K241" s="3">
        <v>6</v>
      </c>
      <c r="L241" s="4">
        <v>47000</v>
      </c>
      <c r="M241" s="4">
        <f t="shared" si="12"/>
        <v>282000</v>
      </c>
      <c r="N241" s="21" t="str">
        <f>VLOOKUP(I241,'MÃ '!$A$2:$E$1048576,4,0)</f>
        <v>NL300091</v>
      </c>
      <c r="O241" s="21" t="str">
        <f>VLOOKUP(I241,'MÃ '!$A$2:$E$1048576,5,0)</f>
        <v>Nấm đùi gà</v>
      </c>
      <c r="P241" s="21" t="str">
        <f t="shared" si="13"/>
        <v>TSG08</v>
      </c>
      <c r="Q241" s="21" t="str">
        <f>DAY(Table0145[[#This Row],[NGÀY]])&amp;Table0145[[#This Row],[TSG08]]&amp;Table0145[[#This Row],[MÃ FAST]]</f>
        <v>12TSG08NL300091</v>
      </c>
      <c r="R241" s="21" t="str">
        <f>COUNTIF($Q$7:Q241,Q241)&amp;Q241</f>
        <v>112TSG08NL300091</v>
      </c>
      <c r="S241" s="44">
        <f>IFERROR(VLOOKUP(R241,Table1[[ct2]:[Số lượng]],13,0),0)</f>
        <v>6</v>
      </c>
      <c r="T241" s="45">
        <f>IFERROR(VLOOKUP(R241,Table1[[ct2]:[Giá]],14,0),Table0145[[#This Row],[ĐƠN GIÁ]])</f>
        <v>47000</v>
      </c>
      <c r="U241" s="45">
        <f t="shared" si="14"/>
        <v>282000</v>
      </c>
      <c r="V241" s="32">
        <f t="shared" si="15"/>
        <v>0</v>
      </c>
      <c r="W241" s="45">
        <f>Table0145[[#This Row],[THÀNH TIỀN FAST]]-Table0145[[#This Row],[THÀNH TIỀN]]</f>
        <v>0</v>
      </c>
      <c r="X241" s="46" t="b">
        <f>Table0145[[#This Row],[ĐG FAST]]=Table0145[[#This Row],[ĐƠN GIÁ]]</f>
        <v>1</v>
      </c>
      <c r="Y241" s="47" t="b">
        <f>Table0145[[#This Row],[THÀNH TIỀN FAST]]=Table0145[[#This Row],[THÀNH TIỀN]]</f>
        <v>1</v>
      </c>
      <c r="Z241" s="48"/>
    </row>
    <row r="242" spans="1:26" x14ac:dyDescent="0.2">
      <c r="A242" s="50"/>
      <c r="B242" s="2" t="s">
        <v>365</v>
      </c>
      <c r="C242" s="50"/>
      <c r="D242" s="2" t="s">
        <v>519</v>
      </c>
      <c r="E242" s="50"/>
      <c r="F242" s="50"/>
      <c r="G242" s="50"/>
      <c r="H242" s="50"/>
      <c r="I242" s="2" t="s">
        <v>50</v>
      </c>
      <c r="J242" s="2" t="s">
        <v>17</v>
      </c>
      <c r="K242" s="3">
        <v>5</v>
      </c>
      <c r="L242" s="4">
        <v>45000</v>
      </c>
      <c r="M242" s="4">
        <f t="shared" si="12"/>
        <v>225000</v>
      </c>
      <c r="N242" s="21" t="str">
        <f>VLOOKUP(I242,'MÃ '!$A$2:$E$1048576,4,0)</f>
        <v>NL300096</v>
      </c>
      <c r="O242" s="21" t="str">
        <f>VLOOKUP(I242,'MÃ '!$A$2:$E$1048576,5,0)</f>
        <v>Nấm kim châm tươi</v>
      </c>
      <c r="P242" s="21" t="str">
        <f t="shared" si="13"/>
        <v>TSG08</v>
      </c>
      <c r="Q242" s="21" t="str">
        <f>DAY(Table0145[[#This Row],[NGÀY]])&amp;Table0145[[#This Row],[TSG08]]&amp;Table0145[[#This Row],[MÃ FAST]]</f>
        <v>12TSG08NL300096</v>
      </c>
      <c r="R242" s="21" t="str">
        <f>COUNTIF($Q$7:Q242,Q242)&amp;Q242</f>
        <v>112TSG08NL300096</v>
      </c>
      <c r="S242" s="44">
        <f>IFERROR(VLOOKUP(R242,Table1[[ct2]:[Số lượng]],13,0),0)</f>
        <v>5</v>
      </c>
      <c r="T242" s="45">
        <f>IFERROR(VLOOKUP(R242,Table1[[ct2]:[Giá]],14,0),Table0145[[#This Row],[ĐƠN GIÁ]])</f>
        <v>45000</v>
      </c>
      <c r="U242" s="45">
        <f t="shared" si="14"/>
        <v>225000</v>
      </c>
      <c r="V242" s="32">
        <f t="shared" si="15"/>
        <v>0</v>
      </c>
      <c r="W242" s="45">
        <f>Table0145[[#This Row],[THÀNH TIỀN FAST]]-Table0145[[#This Row],[THÀNH TIỀN]]</f>
        <v>0</v>
      </c>
      <c r="X242" s="46" t="b">
        <f>Table0145[[#This Row],[ĐG FAST]]=Table0145[[#This Row],[ĐƠN GIÁ]]</f>
        <v>1</v>
      </c>
      <c r="Y242" s="47" t="b">
        <f>Table0145[[#This Row],[THÀNH TIỀN FAST]]=Table0145[[#This Row],[THÀNH TIỀN]]</f>
        <v>1</v>
      </c>
      <c r="Z242" s="48"/>
    </row>
    <row r="243" spans="1:26" x14ac:dyDescent="0.2">
      <c r="A243" s="50"/>
      <c r="B243" s="2" t="s">
        <v>365</v>
      </c>
      <c r="C243" s="50"/>
      <c r="D243" s="2" t="s">
        <v>519</v>
      </c>
      <c r="E243" s="50"/>
      <c r="F243" s="50"/>
      <c r="G243" s="50"/>
      <c r="H243" s="50"/>
      <c r="I243" s="2" t="s">
        <v>38</v>
      </c>
      <c r="J243" s="2" t="s">
        <v>17</v>
      </c>
      <c r="K243" s="3">
        <v>5</v>
      </c>
      <c r="L243" s="4">
        <v>95000</v>
      </c>
      <c r="M243" s="4">
        <f t="shared" si="12"/>
        <v>475000</v>
      </c>
      <c r="N243" s="21" t="str">
        <f>VLOOKUP(I243,'MÃ '!$A$2:$E$1048576,4,0)</f>
        <v>NL300098</v>
      </c>
      <c r="O243" s="21" t="str">
        <f>VLOOKUP(I243,'MÃ '!$A$2:$E$1048576,5,0)</f>
        <v>Nấm Linh Chi trắng</v>
      </c>
      <c r="P243" s="21" t="str">
        <f t="shared" si="13"/>
        <v>TSG08</v>
      </c>
      <c r="Q243" s="21" t="str">
        <f>DAY(Table0145[[#This Row],[NGÀY]])&amp;Table0145[[#This Row],[TSG08]]&amp;Table0145[[#This Row],[MÃ FAST]]</f>
        <v>12TSG08NL300098</v>
      </c>
      <c r="R243" s="21" t="str">
        <f>COUNTIF($Q$7:Q243,Q243)&amp;Q243</f>
        <v>112TSG08NL300098</v>
      </c>
      <c r="S243" s="44">
        <f>IFERROR(VLOOKUP(R243,Table1[[ct2]:[Số lượng]],13,0),0)</f>
        <v>5</v>
      </c>
      <c r="T243" s="45">
        <f>IFERROR(VLOOKUP(R243,Table1[[ct2]:[Giá]],14,0),Table0145[[#This Row],[ĐƠN GIÁ]])</f>
        <v>95000</v>
      </c>
      <c r="U243" s="45">
        <f t="shared" si="14"/>
        <v>475000</v>
      </c>
      <c r="V243" s="32">
        <f t="shared" si="15"/>
        <v>0</v>
      </c>
      <c r="W243" s="45">
        <f>Table0145[[#This Row],[THÀNH TIỀN FAST]]-Table0145[[#This Row],[THÀNH TIỀN]]</f>
        <v>0</v>
      </c>
      <c r="X243" s="46" t="b">
        <f>Table0145[[#This Row],[ĐG FAST]]=Table0145[[#This Row],[ĐƠN GIÁ]]</f>
        <v>1</v>
      </c>
      <c r="Y243" s="47" t="b">
        <f>Table0145[[#This Row],[THÀNH TIỀN FAST]]=Table0145[[#This Row],[THÀNH TIỀN]]</f>
        <v>1</v>
      </c>
      <c r="Z243" s="48"/>
    </row>
    <row r="244" spans="1:26" x14ac:dyDescent="0.2">
      <c r="A244" s="50"/>
      <c r="B244" s="2" t="s">
        <v>365</v>
      </c>
      <c r="C244" s="50"/>
      <c r="D244" s="2" t="s">
        <v>519</v>
      </c>
      <c r="E244" s="50"/>
      <c r="F244" s="50"/>
      <c r="G244" s="50"/>
      <c r="H244" s="50"/>
      <c r="I244" s="2" t="s">
        <v>40</v>
      </c>
      <c r="J244" s="2" t="s">
        <v>17</v>
      </c>
      <c r="K244" s="3">
        <v>1.3</v>
      </c>
      <c r="L244" s="4">
        <v>145000</v>
      </c>
      <c r="M244" s="4">
        <f t="shared" si="12"/>
        <v>188500</v>
      </c>
      <c r="N244" s="21" t="str">
        <f>VLOOKUP(I244,'MÃ '!$A$2:$E$1048576,4,0)</f>
        <v>NL300113</v>
      </c>
      <c r="O244" s="21" t="str">
        <f>VLOOKUP(I244,'MÃ '!$A$2:$E$1048576,5,0)</f>
        <v>Ớt hiểm đỏ</v>
      </c>
      <c r="P244" s="21" t="str">
        <f t="shared" si="13"/>
        <v>TSG08</v>
      </c>
      <c r="Q244" s="21" t="str">
        <f>DAY(Table0145[[#This Row],[NGÀY]])&amp;Table0145[[#This Row],[TSG08]]&amp;Table0145[[#This Row],[MÃ FAST]]</f>
        <v>12TSG08NL300113</v>
      </c>
      <c r="R244" s="21" t="str">
        <f>COUNTIF($Q$7:Q244,Q244)&amp;Q244</f>
        <v>112TSG08NL300113</v>
      </c>
      <c r="S244" s="44">
        <f>IFERROR(VLOOKUP(R244,Table1[[ct2]:[Số lượng]],13,0),0)</f>
        <v>1.3</v>
      </c>
      <c r="T244" s="45">
        <f>IFERROR(VLOOKUP(R244,Table1[[ct2]:[Giá]],14,0),Table0145[[#This Row],[ĐƠN GIÁ]])</f>
        <v>145000</v>
      </c>
      <c r="U244" s="45">
        <f t="shared" si="14"/>
        <v>188500</v>
      </c>
      <c r="V244" s="32">
        <f t="shared" si="15"/>
        <v>0</v>
      </c>
      <c r="W244" s="45">
        <f>Table0145[[#This Row],[THÀNH TIỀN FAST]]-Table0145[[#This Row],[THÀNH TIỀN]]</f>
        <v>0</v>
      </c>
      <c r="X244" s="46" t="b">
        <f>Table0145[[#This Row],[ĐG FAST]]=Table0145[[#This Row],[ĐƠN GIÁ]]</f>
        <v>1</v>
      </c>
      <c r="Y244" s="47" t="b">
        <f>Table0145[[#This Row],[THÀNH TIỀN FAST]]=Table0145[[#This Row],[THÀNH TIỀN]]</f>
        <v>1</v>
      </c>
      <c r="Z244" s="48"/>
    </row>
    <row r="245" spans="1:26" x14ac:dyDescent="0.2">
      <c r="A245" s="50"/>
      <c r="B245" s="2" t="s">
        <v>365</v>
      </c>
      <c r="C245" s="50"/>
      <c r="D245" s="2" t="s">
        <v>519</v>
      </c>
      <c r="E245" s="50"/>
      <c r="F245" s="50"/>
      <c r="G245" s="50"/>
      <c r="H245" s="50"/>
      <c r="I245" s="2" t="s">
        <v>41</v>
      </c>
      <c r="J245" s="2" t="s">
        <v>17</v>
      </c>
      <c r="K245" s="3">
        <v>4.5</v>
      </c>
      <c r="L245" s="4">
        <v>21000</v>
      </c>
      <c r="M245" s="4">
        <f t="shared" si="12"/>
        <v>94500</v>
      </c>
      <c r="N245" s="21" t="str">
        <f>VLOOKUP(I245,'MÃ '!$A$2:$E$1048576,4,0)</f>
        <v>NL300119</v>
      </c>
      <c r="O245" s="21" t="str">
        <f>VLOOKUP(I245,'MÃ '!$A$2:$E$1048576,5,0)</f>
        <v>Quất ( Tắc trái )</v>
      </c>
      <c r="P245" s="21" t="str">
        <f t="shared" si="13"/>
        <v>TSG08</v>
      </c>
      <c r="Q245" s="21" t="str">
        <f>DAY(Table0145[[#This Row],[NGÀY]])&amp;Table0145[[#This Row],[TSG08]]&amp;Table0145[[#This Row],[MÃ FAST]]</f>
        <v>12TSG08NL300119</v>
      </c>
      <c r="R245" s="21" t="str">
        <f>COUNTIF($Q$7:Q245,Q245)&amp;Q245</f>
        <v>112TSG08NL300119</v>
      </c>
      <c r="S245" s="44">
        <f>IFERROR(VLOOKUP(R245,Table1[[ct2]:[Số lượng]],13,0),0)</f>
        <v>4.5</v>
      </c>
      <c r="T245" s="45">
        <f>IFERROR(VLOOKUP(R245,Table1[[ct2]:[Giá]],14,0),Table0145[[#This Row],[ĐƠN GIÁ]])</f>
        <v>21000</v>
      </c>
      <c r="U245" s="45">
        <f t="shared" si="14"/>
        <v>94500</v>
      </c>
      <c r="V245" s="32">
        <f t="shared" si="15"/>
        <v>0</v>
      </c>
      <c r="W245" s="45">
        <f>Table0145[[#This Row],[THÀNH TIỀN FAST]]-Table0145[[#This Row],[THÀNH TIỀN]]</f>
        <v>0</v>
      </c>
      <c r="X245" s="46" t="b">
        <f>Table0145[[#This Row],[ĐG FAST]]=Table0145[[#This Row],[ĐƠN GIÁ]]</f>
        <v>1</v>
      </c>
      <c r="Y245" s="47" t="b">
        <f>Table0145[[#This Row],[THÀNH TIỀN FAST]]=Table0145[[#This Row],[THÀNH TIỀN]]</f>
        <v>1</v>
      </c>
      <c r="Z245" s="48"/>
    </row>
    <row r="246" spans="1:26" x14ac:dyDescent="0.2">
      <c r="A246" s="50"/>
      <c r="B246" s="2" t="s">
        <v>365</v>
      </c>
      <c r="C246" s="50"/>
      <c r="D246" s="2" t="s">
        <v>519</v>
      </c>
      <c r="E246" s="50"/>
      <c r="F246" s="50"/>
      <c r="G246" s="50"/>
      <c r="H246" s="50"/>
      <c r="I246" s="2" t="s">
        <v>42</v>
      </c>
      <c r="J246" s="2" t="s">
        <v>17</v>
      </c>
      <c r="K246" s="3">
        <v>7.5</v>
      </c>
      <c r="L246" s="4">
        <v>38000</v>
      </c>
      <c r="M246" s="4">
        <f t="shared" si="12"/>
        <v>285000</v>
      </c>
      <c r="N246" s="21" t="str">
        <f>VLOOKUP(I246,'MÃ '!$A$2:$E$1048576,4,0)</f>
        <v>NL300018</v>
      </c>
      <c r="O246" s="21" t="str">
        <f>VLOOKUP(I246,'MÃ '!$A$2:$E$1048576,5,0)</f>
        <v>Cải cúc</v>
      </c>
      <c r="P246" s="21" t="str">
        <f t="shared" si="13"/>
        <v>TSG08</v>
      </c>
      <c r="Q246" s="21" t="str">
        <f>DAY(Table0145[[#This Row],[NGÀY]])&amp;Table0145[[#This Row],[TSG08]]&amp;Table0145[[#This Row],[MÃ FAST]]</f>
        <v>12TSG08NL300018</v>
      </c>
      <c r="R246" s="21" t="str">
        <f>COUNTIF($Q$7:Q246,Q246)&amp;Q246</f>
        <v>112TSG08NL300018</v>
      </c>
      <c r="S246" s="44">
        <f>IFERROR(VLOOKUP(R246,Table1[[ct2]:[Số lượng]],13,0),0)</f>
        <v>7.5</v>
      </c>
      <c r="T246" s="45">
        <f>IFERROR(VLOOKUP(R246,Table1[[ct2]:[Giá]],14,0),Table0145[[#This Row],[ĐƠN GIÁ]])</f>
        <v>38000</v>
      </c>
      <c r="U246" s="45">
        <f t="shared" si="14"/>
        <v>285000</v>
      </c>
      <c r="V246" s="32">
        <f t="shared" si="15"/>
        <v>0</v>
      </c>
      <c r="W246" s="45">
        <f>Table0145[[#This Row],[THÀNH TIỀN FAST]]-Table0145[[#This Row],[THÀNH TIỀN]]</f>
        <v>0</v>
      </c>
      <c r="X246" s="46" t="b">
        <f>Table0145[[#This Row],[ĐG FAST]]=Table0145[[#This Row],[ĐƠN GIÁ]]</f>
        <v>1</v>
      </c>
      <c r="Y246" s="47" t="b">
        <f>Table0145[[#This Row],[THÀNH TIỀN FAST]]=Table0145[[#This Row],[THÀNH TIỀN]]</f>
        <v>1</v>
      </c>
      <c r="Z246" s="48"/>
    </row>
    <row r="247" spans="1:26" x14ac:dyDescent="0.2">
      <c r="A247" s="50"/>
      <c r="B247" s="2" t="s">
        <v>365</v>
      </c>
      <c r="C247" s="50"/>
      <c r="D247" s="2" t="s">
        <v>519</v>
      </c>
      <c r="E247" s="50"/>
      <c r="F247" s="50"/>
      <c r="G247" s="50"/>
      <c r="H247" s="50"/>
      <c r="I247" s="2" t="s">
        <v>43</v>
      </c>
      <c r="J247" s="2" t="s">
        <v>17</v>
      </c>
      <c r="K247" s="3">
        <v>1.8</v>
      </c>
      <c r="L247" s="4">
        <v>50000</v>
      </c>
      <c r="M247" s="4">
        <f t="shared" si="12"/>
        <v>90000</v>
      </c>
      <c r="N247" s="21" t="str">
        <f>VLOOKUP(I247,'MÃ '!$A$2:$E$1048576,4,0)</f>
        <v>NL300142</v>
      </c>
      <c r="O247" s="21" t="str">
        <f>VLOOKUP(I247,'MÃ '!$A$2:$E$1048576,5,0)</f>
        <v>Tỏi bóc</v>
      </c>
      <c r="P247" s="21" t="str">
        <f t="shared" si="13"/>
        <v>TSG08</v>
      </c>
      <c r="Q247" s="21" t="str">
        <f>DAY(Table0145[[#This Row],[NGÀY]])&amp;Table0145[[#This Row],[TSG08]]&amp;Table0145[[#This Row],[MÃ FAST]]</f>
        <v>12TSG08NL300142</v>
      </c>
      <c r="R247" s="21" t="str">
        <f>COUNTIF($Q$7:Q247,Q247)&amp;Q247</f>
        <v>112TSG08NL300142</v>
      </c>
      <c r="S247" s="44">
        <f>IFERROR(VLOOKUP(R247,Table1[[ct2]:[Số lượng]],13,0),0)</f>
        <v>1.8</v>
      </c>
      <c r="T247" s="45">
        <f>IFERROR(VLOOKUP(R247,Table1[[ct2]:[Giá]],14,0),Table0145[[#This Row],[ĐƠN GIÁ]])</f>
        <v>50000</v>
      </c>
      <c r="U247" s="45">
        <f t="shared" si="14"/>
        <v>90000</v>
      </c>
      <c r="V247" s="32">
        <f t="shared" si="15"/>
        <v>0</v>
      </c>
      <c r="W247" s="45">
        <f>Table0145[[#This Row],[THÀNH TIỀN FAST]]-Table0145[[#This Row],[THÀNH TIỀN]]</f>
        <v>0</v>
      </c>
      <c r="X247" s="46" t="b">
        <f>Table0145[[#This Row],[ĐG FAST]]=Table0145[[#This Row],[ĐƠN GIÁ]]</f>
        <v>1</v>
      </c>
      <c r="Y247" s="47" t="b">
        <f>Table0145[[#This Row],[THÀNH TIỀN FAST]]=Table0145[[#This Row],[THÀNH TIỀN]]</f>
        <v>1</v>
      </c>
      <c r="Z247" s="48"/>
    </row>
    <row r="248" spans="1:26" x14ac:dyDescent="0.2">
      <c r="A248" s="50"/>
      <c r="B248" s="2" t="s">
        <v>365</v>
      </c>
      <c r="C248" s="50"/>
      <c r="D248" s="2" t="s">
        <v>519</v>
      </c>
      <c r="E248" s="50"/>
      <c r="F248" s="50"/>
      <c r="G248" s="50"/>
      <c r="H248" s="50"/>
      <c r="I248" s="2" t="s">
        <v>44</v>
      </c>
      <c r="J248" s="2" t="s">
        <v>17</v>
      </c>
      <c r="K248" s="3">
        <v>10</v>
      </c>
      <c r="L248" s="4">
        <v>62000</v>
      </c>
      <c r="M248" s="4">
        <f t="shared" si="12"/>
        <v>620000</v>
      </c>
      <c r="N248" s="21" t="str">
        <f>VLOOKUP(I248,'MÃ '!$A$2:$E$1048576,4,0)</f>
        <v>NL300147</v>
      </c>
      <c r="O248" s="21" t="str">
        <f>VLOOKUP(I248,'MÃ '!$A$2:$E$1048576,5,0)</f>
        <v>Xà lách Roman</v>
      </c>
      <c r="P248" s="21" t="str">
        <f t="shared" si="13"/>
        <v>TSG08</v>
      </c>
      <c r="Q248" s="21" t="str">
        <f>DAY(Table0145[[#This Row],[NGÀY]])&amp;Table0145[[#This Row],[TSG08]]&amp;Table0145[[#This Row],[MÃ FAST]]</f>
        <v>12TSG08NL300147</v>
      </c>
      <c r="R248" s="21" t="str">
        <f>COUNTIF($Q$7:Q248,Q248)&amp;Q248</f>
        <v>112TSG08NL300147</v>
      </c>
      <c r="S248" s="44">
        <f>IFERROR(VLOOKUP(R248,Table1[[ct2]:[Số lượng]],13,0),0)</f>
        <v>10</v>
      </c>
      <c r="T248" s="45">
        <f>IFERROR(VLOOKUP(R248,Table1[[ct2]:[Giá]],14,0),Table0145[[#This Row],[ĐƠN GIÁ]])</f>
        <v>62000</v>
      </c>
      <c r="U248" s="45">
        <f t="shared" si="14"/>
        <v>620000</v>
      </c>
      <c r="V248" s="32">
        <f t="shared" si="15"/>
        <v>0</v>
      </c>
      <c r="W248" s="45">
        <f>Table0145[[#This Row],[THÀNH TIỀN FAST]]-Table0145[[#This Row],[THÀNH TIỀN]]</f>
        <v>0</v>
      </c>
      <c r="X248" s="46" t="b">
        <f>Table0145[[#This Row],[ĐG FAST]]=Table0145[[#This Row],[ĐƠN GIÁ]]</f>
        <v>1</v>
      </c>
      <c r="Y248" s="47" t="b">
        <f>Table0145[[#This Row],[THÀNH TIỀN FAST]]=Table0145[[#This Row],[THÀNH TIỀN]]</f>
        <v>1</v>
      </c>
      <c r="Z248" s="48"/>
    </row>
    <row r="249" spans="1:26" x14ac:dyDescent="0.2">
      <c r="A249" s="50"/>
      <c r="B249" s="2" t="s">
        <v>366</v>
      </c>
      <c r="C249" s="50"/>
      <c r="D249" s="2" t="s">
        <v>519</v>
      </c>
      <c r="E249" s="50"/>
      <c r="F249" s="50"/>
      <c r="G249" s="50"/>
      <c r="H249" s="50"/>
      <c r="I249" s="2" t="s">
        <v>18</v>
      </c>
      <c r="J249" s="2" t="s">
        <v>17</v>
      </c>
      <c r="K249" s="3">
        <v>1</v>
      </c>
      <c r="L249" s="4">
        <v>45000</v>
      </c>
      <c r="M249" s="4">
        <f t="shared" si="12"/>
        <v>45000</v>
      </c>
      <c r="N249" s="21" t="str">
        <f>VLOOKUP(I249,'MÃ '!$A$2:$E$1048576,4,0)</f>
        <v>NL300203</v>
      </c>
      <c r="O249" s="21" t="str">
        <f>VLOOKUP(I249,'MÃ '!$A$2:$E$1048576,5,0)</f>
        <v>Cải bó xôi</v>
      </c>
      <c r="P249" s="21" t="str">
        <f t="shared" si="13"/>
        <v>TSG08</v>
      </c>
      <c r="Q249" s="21" t="str">
        <f>DAY(Table0145[[#This Row],[NGÀY]])&amp;Table0145[[#This Row],[TSG08]]&amp;Table0145[[#This Row],[MÃ FAST]]</f>
        <v>13TSG08NL300203</v>
      </c>
      <c r="R249" s="21" t="str">
        <f>COUNTIF($Q$7:Q249,Q249)&amp;Q249</f>
        <v>113TSG08NL300203</v>
      </c>
      <c r="S249" s="44">
        <f>IFERROR(VLOOKUP(R249,Table1[[ct2]:[Số lượng]],13,0),0)</f>
        <v>1</v>
      </c>
      <c r="T249" s="45">
        <f>IFERROR(VLOOKUP(R249,Table1[[ct2]:[Giá]],14,0),Table0145[[#This Row],[ĐƠN GIÁ]])</f>
        <v>45000</v>
      </c>
      <c r="U249" s="45">
        <f t="shared" si="14"/>
        <v>45000</v>
      </c>
      <c r="V249" s="32">
        <f t="shared" si="15"/>
        <v>0</v>
      </c>
      <c r="W249" s="45">
        <f>Table0145[[#This Row],[THÀNH TIỀN FAST]]-Table0145[[#This Row],[THÀNH TIỀN]]</f>
        <v>0</v>
      </c>
      <c r="X249" s="46" t="b">
        <f>Table0145[[#This Row],[ĐG FAST]]=Table0145[[#This Row],[ĐƠN GIÁ]]</f>
        <v>1</v>
      </c>
      <c r="Y249" s="47" t="b">
        <f>Table0145[[#This Row],[THÀNH TIỀN FAST]]=Table0145[[#This Row],[THÀNH TIỀN]]</f>
        <v>1</v>
      </c>
      <c r="Z249" s="48"/>
    </row>
    <row r="250" spans="1:26" x14ac:dyDescent="0.2">
      <c r="A250" s="50"/>
      <c r="B250" s="2" t="s">
        <v>366</v>
      </c>
      <c r="C250" s="50"/>
      <c r="D250" s="2" t="s">
        <v>519</v>
      </c>
      <c r="E250" s="50"/>
      <c r="F250" s="50"/>
      <c r="G250" s="50"/>
      <c r="H250" s="50"/>
      <c r="I250" s="2" t="s">
        <v>20</v>
      </c>
      <c r="J250" s="2" t="s">
        <v>17</v>
      </c>
      <c r="K250" s="3">
        <v>13</v>
      </c>
      <c r="L250" s="4">
        <v>18000</v>
      </c>
      <c r="M250" s="4">
        <f t="shared" si="12"/>
        <v>234000</v>
      </c>
      <c r="N250" s="21" t="str">
        <f>VLOOKUP(I250,'MÃ '!$A$2:$E$1048576,4,0)</f>
        <v>NL300022</v>
      </c>
      <c r="O250" s="21" t="str">
        <f>VLOOKUP(I250,'MÃ '!$A$2:$E$1048576,5,0)</f>
        <v>Cải thảo</v>
      </c>
      <c r="P250" s="21" t="str">
        <f t="shared" si="13"/>
        <v>TSG08</v>
      </c>
      <c r="Q250" s="21" t="str">
        <f>DAY(Table0145[[#This Row],[NGÀY]])&amp;Table0145[[#This Row],[TSG08]]&amp;Table0145[[#This Row],[MÃ FAST]]</f>
        <v>13TSG08NL300022</v>
      </c>
      <c r="R250" s="21" t="str">
        <f>COUNTIF($Q$7:Q250,Q250)&amp;Q250</f>
        <v>113TSG08NL300022</v>
      </c>
      <c r="S250" s="44">
        <f>IFERROR(VLOOKUP(R250,Table1[[ct2]:[Số lượng]],13,0),0)</f>
        <v>13</v>
      </c>
      <c r="T250" s="45">
        <f>IFERROR(VLOOKUP(R250,Table1[[ct2]:[Giá]],14,0),Table0145[[#This Row],[ĐƠN GIÁ]])</f>
        <v>18000</v>
      </c>
      <c r="U250" s="45">
        <f t="shared" si="14"/>
        <v>234000</v>
      </c>
      <c r="V250" s="32">
        <f t="shared" si="15"/>
        <v>0</v>
      </c>
      <c r="W250" s="45">
        <f>Table0145[[#This Row],[THÀNH TIỀN FAST]]-Table0145[[#This Row],[THÀNH TIỀN]]</f>
        <v>0</v>
      </c>
      <c r="X250" s="46" t="b">
        <f>Table0145[[#This Row],[ĐG FAST]]=Table0145[[#This Row],[ĐƠN GIÁ]]</f>
        <v>1</v>
      </c>
      <c r="Y250" s="47" t="b">
        <f>Table0145[[#This Row],[THÀNH TIỀN FAST]]=Table0145[[#This Row],[THÀNH TIỀN]]</f>
        <v>1</v>
      </c>
      <c r="Z250" s="48"/>
    </row>
    <row r="251" spans="1:26" x14ac:dyDescent="0.2">
      <c r="A251" s="50"/>
      <c r="B251" s="2" t="s">
        <v>366</v>
      </c>
      <c r="C251" s="50"/>
      <c r="D251" s="2" t="s">
        <v>519</v>
      </c>
      <c r="E251" s="50"/>
      <c r="F251" s="50"/>
      <c r="G251" s="50"/>
      <c r="H251" s="50"/>
      <c r="I251" s="2" t="s">
        <v>24</v>
      </c>
      <c r="J251" s="2" t="s">
        <v>17</v>
      </c>
      <c r="K251" s="3">
        <v>0.6</v>
      </c>
      <c r="L251" s="4">
        <v>47000</v>
      </c>
      <c r="M251" s="4">
        <f t="shared" si="12"/>
        <v>28200</v>
      </c>
      <c r="N251" s="21" t="str">
        <f>VLOOKUP(I251,'MÃ '!$A$2:$E$1048576,4,0)</f>
        <v>NL300036</v>
      </c>
      <c r="O251" s="21" t="str">
        <f>VLOOKUP(I251,'MÃ '!$A$2:$E$1048576,5,0)</f>
        <v>Củ sen</v>
      </c>
      <c r="P251" s="21" t="str">
        <f t="shared" si="13"/>
        <v>TSG08</v>
      </c>
      <c r="Q251" s="21" t="str">
        <f>DAY(Table0145[[#This Row],[NGÀY]])&amp;Table0145[[#This Row],[TSG08]]&amp;Table0145[[#This Row],[MÃ FAST]]</f>
        <v>13TSG08NL300036</v>
      </c>
      <c r="R251" s="21" t="str">
        <f>COUNTIF($Q$7:Q251,Q251)&amp;Q251</f>
        <v>113TSG08NL300036</v>
      </c>
      <c r="S251" s="44">
        <f>IFERROR(VLOOKUP(R251,Table1[[ct2]:[Số lượng]],13,0),0)</f>
        <v>0.6</v>
      </c>
      <c r="T251" s="45">
        <f>IFERROR(VLOOKUP(R251,Table1[[ct2]:[Giá]],14,0),Table0145[[#This Row],[ĐƠN GIÁ]])</f>
        <v>47000</v>
      </c>
      <c r="U251" s="45">
        <f t="shared" si="14"/>
        <v>28200</v>
      </c>
      <c r="V251" s="32">
        <f t="shared" si="15"/>
        <v>0</v>
      </c>
      <c r="W251" s="45">
        <f>Table0145[[#This Row],[THÀNH TIỀN FAST]]-Table0145[[#This Row],[THÀNH TIỀN]]</f>
        <v>0</v>
      </c>
      <c r="X251" s="46" t="b">
        <f>Table0145[[#This Row],[ĐG FAST]]=Table0145[[#This Row],[ĐƠN GIÁ]]</f>
        <v>1</v>
      </c>
      <c r="Y251" s="47" t="b">
        <f>Table0145[[#This Row],[THÀNH TIỀN FAST]]=Table0145[[#This Row],[THÀNH TIỀN]]</f>
        <v>1</v>
      </c>
      <c r="Z251" s="48"/>
    </row>
    <row r="252" spans="1:26" x14ac:dyDescent="0.2">
      <c r="A252" s="50"/>
      <c r="B252" s="2" t="s">
        <v>366</v>
      </c>
      <c r="C252" s="50"/>
      <c r="D252" s="2" t="s">
        <v>519</v>
      </c>
      <c r="E252" s="50"/>
      <c r="F252" s="50"/>
      <c r="G252" s="50"/>
      <c r="H252" s="50"/>
      <c r="I252" s="2" t="s">
        <v>25</v>
      </c>
      <c r="J252" s="2" t="s">
        <v>17</v>
      </c>
      <c r="K252" s="3">
        <v>27</v>
      </c>
      <c r="L252" s="4">
        <v>18000</v>
      </c>
      <c r="M252" s="4">
        <f t="shared" si="12"/>
        <v>486000</v>
      </c>
      <c r="N252" s="21" t="str">
        <f>VLOOKUP(I252,'MÃ '!$A$2:$E$1048576,4,0)</f>
        <v>NL600004</v>
      </c>
      <c r="O252" s="21" t="str">
        <f>VLOOKUP(I252,'MÃ '!$A$2:$E$1048576,5,0)</f>
        <v>Dưa hấu</v>
      </c>
      <c r="P252" s="21" t="str">
        <f t="shared" si="13"/>
        <v>TSG08</v>
      </c>
      <c r="Q252" s="21" t="str">
        <f>DAY(Table0145[[#This Row],[NGÀY]])&amp;Table0145[[#This Row],[TSG08]]&amp;Table0145[[#This Row],[MÃ FAST]]</f>
        <v>13TSG08NL600004</v>
      </c>
      <c r="R252" s="21" t="str">
        <f>COUNTIF($Q$7:Q252,Q252)&amp;Q252</f>
        <v>113TSG08NL600004</v>
      </c>
      <c r="S252" s="44">
        <f>IFERROR(VLOOKUP(R252,Table1[[ct2]:[Số lượng]],13,0),0)</f>
        <v>27</v>
      </c>
      <c r="T252" s="45">
        <f>IFERROR(VLOOKUP(R252,Table1[[ct2]:[Giá]],14,0),Table0145[[#This Row],[ĐƠN GIÁ]])</f>
        <v>18000</v>
      </c>
      <c r="U252" s="45">
        <f t="shared" si="14"/>
        <v>486000</v>
      </c>
      <c r="V252" s="32">
        <f t="shared" si="15"/>
        <v>0</v>
      </c>
      <c r="W252" s="45">
        <f>Table0145[[#This Row],[THÀNH TIỀN FAST]]-Table0145[[#This Row],[THÀNH TIỀN]]</f>
        <v>0</v>
      </c>
      <c r="X252" s="46" t="b">
        <f>Table0145[[#This Row],[ĐG FAST]]=Table0145[[#This Row],[ĐƠN GIÁ]]</f>
        <v>1</v>
      </c>
      <c r="Y252" s="47" t="b">
        <f>Table0145[[#This Row],[THÀNH TIỀN FAST]]=Table0145[[#This Row],[THÀNH TIỀN]]</f>
        <v>1</v>
      </c>
      <c r="Z252" s="48"/>
    </row>
    <row r="253" spans="1:26" x14ac:dyDescent="0.2">
      <c r="A253" s="50"/>
      <c r="B253" s="2" t="s">
        <v>366</v>
      </c>
      <c r="C253" s="50"/>
      <c r="D253" s="2" t="s">
        <v>519</v>
      </c>
      <c r="E253" s="50"/>
      <c r="F253" s="50"/>
      <c r="G253" s="50"/>
      <c r="H253" s="50"/>
      <c r="I253" s="2" t="s">
        <v>27</v>
      </c>
      <c r="J253" s="2" t="s">
        <v>17</v>
      </c>
      <c r="K253" s="3">
        <v>2</v>
      </c>
      <c r="L253" s="4">
        <v>55000</v>
      </c>
      <c r="M253" s="4">
        <f t="shared" si="12"/>
        <v>110000</v>
      </c>
      <c r="N253" s="21" t="str">
        <f>VLOOKUP(I253,'MÃ '!$A$2:$E$1048576,4,0)</f>
        <v>NL300058</v>
      </c>
      <c r="O253" s="21" t="str">
        <f>VLOOKUP(I253,'MÃ '!$A$2:$E$1048576,5,0)</f>
        <v>Hành lá</v>
      </c>
      <c r="P253" s="21" t="str">
        <f t="shared" si="13"/>
        <v>TSG08</v>
      </c>
      <c r="Q253" s="21" t="str">
        <f>DAY(Table0145[[#This Row],[NGÀY]])&amp;Table0145[[#This Row],[TSG08]]&amp;Table0145[[#This Row],[MÃ FAST]]</f>
        <v>13TSG08NL300058</v>
      </c>
      <c r="R253" s="21" t="str">
        <f>COUNTIF($Q$7:Q253,Q253)&amp;Q253</f>
        <v>113TSG08NL300058</v>
      </c>
      <c r="S253" s="44">
        <f>IFERROR(VLOOKUP(R253,Table1[[ct2]:[Số lượng]],13,0),0)</f>
        <v>2</v>
      </c>
      <c r="T253" s="45">
        <f>IFERROR(VLOOKUP(R253,Table1[[ct2]:[Giá]],14,0),Table0145[[#This Row],[ĐƠN GIÁ]])</f>
        <v>55000</v>
      </c>
      <c r="U253" s="45">
        <f t="shared" si="14"/>
        <v>110000</v>
      </c>
      <c r="V253" s="32">
        <f t="shared" si="15"/>
        <v>0</v>
      </c>
      <c r="W253" s="45">
        <f>Table0145[[#This Row],[THÀNH TIỀN FAST]]-Table0145[[#This Row],[THÀNH TIỀN]]</f>
        <v>0</v>
      </c>
      <c r="X253" s="46" t="b">
        <f>Table0145[[#This Row],[ĐG FAST]]=Table0145[[#This Row],[ĐƠN GIÁ]]</f>
        <v>1</v>
      </c>
      <c r="Y253" s="47" t="b">
        <f>Table0145[[#This Row],[THÀNH TIỀN FAST]]=Table0145[[#This Row],[THÀNH TIỀN]]</f>
        <v>1</v>
      </c>
      <c r="Z253" s="48"/>
    </row>
    <row r="254" spans="1:26" x14ac:dyDescent="0.2">
      <c r="A254" s="50"/>
      <c r="B254" s="2" t="s">
        <v>366</v>
      </c>
      <c r="C254" s="50"/>
      <c r="D254" s="2" t="s">
        <v>519</v>
      </c>
      <c r="E254" s="50"/>
      <c r="F254" s="50"/>
      <c r="G254" s="50"/>
      <c r="H254" s="50"/>
      <c r="I254" s="2" t="s">
        <v>31</v>
      </c>
      <c r="J254" s="2" t="s">
        <v>17</v>
      </c>
      <c r="K254" s="3">
        <v>1.7</v>
      </c>
      <c r="L254" s="4">
        <v>30000</v>
      </c>
      <c r="M254" s="4">
        <f t="shared" si="12"/>
        <v>51000</v>
      </c>
      <c r="N254" s="21" t="str">
        <f>VLOOKUP(I254,'MÃ '!$A$2:$E$1048576,4,0)</f>
        <v>NL300209</v>
      </c>
      <c r="O254" s="21" t="str">
        <f>VLOOKUP(I254,'MÃ '!$A$2:$E$1048576,5,0)</f>
        <v>Khoai môn</v>
      </c>
      <c r="P254" s="21" t="str">
        <f t="shared" si="13"/>
        <v>TSG08</v>
      </c>
      <c r="Q254" s="21" t="str">
        <f>DAY(Table0145[[#This Row],[NGÀY]])&amp;Table0145[[#This Row],[TSG08]]&amp;Table0145[[#This Row],[MÃ FAST]]</f>
        <v>13TSG08NL300209</v>
      </c>
      <c r="R254" s="21" t="str">
        <f>COUNTIF($Q$7:Q254,Q254)&amp;Q254</f>
        <v>113TSG08NL300209</v>
      </c>
      <c r="S254" s="44">
        <f>IFERROR(VLOOKUP(R254,Table1[[ct2]:[Số lượng]],13,0),0)</f>
        <v>1.7</v>
      </c>
      <c r="T254" s="45">
        <f>IFERROR(VLOOKUP(R254,Table1[[ct2]:[Giá]],14,0),Table0145[[#This Row],[ĐƠN GIÁ]])</f>
        <v>30000</v>
      </c>
      <c r="U254" s="45">
        <f t="shared" si="14"/>
        <v>51000</v>
      </c>
      <c r="V254" s="32">
        <f t="shared" si="15"/>
        <v>0</v>
      </c>
      <c r="W254" s="45">
        <f>Table0145[[#This Row],[THÀNH TIỀN FAST]]-Table0145[[#This Row],[THÀNH TIỀN]]</f>
        <v>0</v>
      </c>
      <c r="X254" s="46" t="b">
        <f>Table0145[[#This Row],[ĐG FAST]]=Table0145[[#This Row],[ĐƠN GIÁ]]</f>
        <v>1</v>
      </c>
      <c r="Y254" s="47" t="b">
        <f>Table0145[[#This Row],[THÀNH TIỀN FAST]]=Table0145[[#This Row],[THÀNH TIỀN]]</f>
        <v>1</v>
      </c>
      <c r="Z254" s="48"/>
    </row>
    <row r="255" spans="1:26" x14ac:dyDescent="0.2">
      <c r="A255" s="50"/>
      <c r="B255" s="2" t="s">
        <v>366</v>
      </c>
      <c r="C255" s="50"/>
      <c r="D255" s="2" t="s">
        <v>519</v>
      </c>
      <c r="E255" s="50"/>
      <c r="F255" s="50"/>
      <c r="G255" s="50"/>
      <c r="H255" s="50"/>
      <c r="I255" s="2" t="s">
        <v>33</v>
      </c>
      <c r="J255" s="2" t="s">
        <v>17</v>
      </c>
      <c r="K255" s="3">
        <v>4.5999999999999996</v>
      </c>
      <c r="L255" s="4">
        <v>22000</v>
      </c>
      <c r="M255" s="4">
        <f t="shared" si="12"/>
        <v>101199.99999999999</v>
      </c>
      <c r="N255" s="21" t="str">
        <f>VLOOKUP(I255,'MÃ '!$A$2:$E$1048576,4,0)</f>
        <v>NL300084</v>
      </c>
      <c r="O255" s="21" t="str">
        <f>VLOOKUP(I255,'MÃ '!$A$2:$E$1048576,5,0)</f>
        <v>Mồng tơi nhặt</v>
      </c>
      <c r="P255" s="21" t="str">
        <f t="shared" si="13"/>
        <v>TSG08</v>
      </c>
      <c r="Q255" s="21" t="str">
        <f>DAY(Table0145[[#This Row],[NGÀY]])&amp;Table0145[[#This Row],[TSG08]]&amp;Table0145[[#This Row],[MÃ FAST]]</f>
        <v>13TSG08NL300084</v>
      </c>
      <c r="R255" s="21" t="str">
        <f>COUNTIF($Q$7:Q255,Q255)&amp;Q255</f>
        <v>113TSG08NL300084</v>
      </c>
      <c r="S255" s="44">
        <f>IFERROR(VLOOKUP(R255,Table1[[ct2]:[Số lượng]],13,0),0)</f>
        <v>4.5999999999999996</v>
      </c>
      <c r="T255" s="45">
        <f>IFERROR(VLOOKUP(R255,Table1[[ct2]:[Giá]],14,0),Table0145[[#This Row],[ĐƠN GIÁ]])</f>
        <v>22000</v>
      </c>
      <c r="U255" s="45">
        <f t="shared" si="14"/>
        <v>101199.99999999999</v>
      </c>
      <c r="V255" s="32">
        <f t="shared" si="15"/>
        <v>0</v>
      </c>
      <c r="W255" s="45">
        <f>Table0145[[#This Row],[THÀNH TIỀN FAST]]-Table0145[[#This Row],[THÀNH TIỀN]]</f>
        <v>0</v>
      </c>
      <c r="X255" s="46" t="b">
        <f>Table0145[[#This Row],[ĐG FAST]]=Table0145[[#This Row],[ĐƠN GIÁ]]</f>
        <v>1</v>
      </c>
      <c r="Y255" s="47" t="b">
        <f>Table0145[[#This Row],[THÀNH TIỀN FAST]]=Table0145[[#This Row],[THÀNH TIỀN]]</f>
        <v>1</v>
      </c>
      <c r="Z255" s="48"/>
    </row>
    <row r="256" spans="1:26" x14ac:dyDescent="0.2">
      <c r="A256" s="50"/>
      <c r="B256" s="2" t="s">
        <v>366</v>
      </c>
      <c r="C256" s="50"/>
      <c r="D256" s="2" t="s">
        <v>519</v>
      </c>
      <c r="E256" s="50"/>
      <c r="F256" s="50"/>
      <c r="G256" s="50"/>
      <c r="H256" s="50"/>
      <c r="I256" s="2" t="s">
        <v>34</v>
      </c>
      <c r="J256" s="2" t="s">
        <v>17</v>
      </c>
      <c r="K256" s="3">
        <v>3</v>
      </c>
      <c r="L256" s="4">
        <v>145000</v>
      </c>
      <c r="M256" s="4">
        <f t="shared" si="12"/>
        <v>435000</v>
      </c>
      <c r="N256" s="21" t="str">
        <f>VLOOKUP(I256,'MÃ '!$A$2:$E$1048576,4,0)</f>
        <v>NL300090</v>
      </c>
      <c r="O256" s="21" t="str">
        <f>VLOOKUP(I256,'MÃ '!$A$2:$E$1048576,5,0)</f>
        <v>Nấm đông cô tươi</v>
      </c>
      <c r="P256" s="21" t="str">
        <f t="shared" si="13"/>
        <v>TSG08</v>
      </c>
      <c r="Q256" s="21" t="str">
        <f>DAY(Table0145[[#This Row],[NGÀY]])&amp;Table0145[[#This Row],[TSG08]]&amp;Table0145[[#This Row],[MÃ FAST]]</f>
        <v>13TSG08NL300090</v>
      </c>
      <c r="R256" s="21" t="str">
        <f>COUNTIF($Q$7:Q256,Q256)&amp;Q256</f>
        <v>113TSG08NL300090</v>
      </c>
      <c r="S256" s="44">
        <f>IFERROR(VLOOKUP(R256,Table1[[ct2]:[Số lượng]],13,0),0)</f>
        <v>3</v>
      </c>
      <c r="T256" s="45">
        <f>IFERROR(VLOOKUP(R256,Table1[[ct2]:[Giá]],14,0),Table0145[[#This Row],[ĐƠN GIÁ]])</f>
        <v>145000</v>
      </c>
      <c r="U256" s="45">
        <f t="shared" si="14"/>
        <v>435000</v>
      </c>
      <c r="V256" s="32">
        <f t="shared" si="15"/>
        <v>0</v>
      </c>
      <c r="W256" s="45">
        <f>Table0145[[#This Row],[THÀNH TIỀN FAST]]-Table0145[[#This Row],[THÀNH TIỀN]]</f>
        <v>0</v>
      </c>
      <c r="X256" s="46" t="b">
        <f>Table0145[[#This Row],[ĐG FAST]]=Table0145[[#This Row],[ĐƠN GIÁ]]</f>
        <v>1</v>
      </c>
      <c r="Y256" s="47" t="b">
        <f>Table0145[[#This Row],[THÀNH TIỀN FAST]]=Table0145[[#This Row],[THÀNH TIỀN]]</f>
        <v>1</v>
      </c>
      <c r="Z256" s="48"/>
    </row>
    <row r="257" spans="1:26" x14ac:dyDescent="0.2">
      <c r="A257" s="50"/>
      <c r="B257" s="2" t="s">
        <v>366</v>
      </c>
      <c r="C257" s="50"/>
      <c r="D257" s="2" t="s">
        <v>519</v>
      </c>
      <c r="E257" s="50"/>
      <c r="F257" s="50"/>
      <c r="G257" s="50"/>
      <c r="H257" s="50"/>
      <c r="I257" s="2" t="s">
        <v>35</v>
      </c>
      <c r="J257" s="2" t="s">
        <v>17</v>
      </c>
      <c r="K257" s="3">
        <v>6</v>
      </c>
      <c r="L257" s="4">
        <v>47000</v>
      </c>
      <c r="M257" s="4">
        <f t="shared" si="12"/>
        <v>282000</v>
      </c>
      <c r="N257" s="21" t="str">
        <f>VLOOKUP(I257,'MÃ '!$A$2:$E$1048576,4,0)</f>
        <v>NL300091</v>
      </c>
      <c r="O257" s="21" t="str">
        <f>VLOOKUP(I257,'MÃ '!$A$2:$E$1048576,5,0)</f>
        <v>Nấm đùi gà</v>
      </c>
      <c r="P257" s="21" t="str">
        <f t="shared" si="13"/>
        <v>TSG08</v>
      </c>
      <c r="Q257" s="21" t="str">
        <f>DAY(Table0145[[#This Row],[NGÀY]])&amp;Table0145[[#This Row],[TSG08]]&amp;Table0145[[#This Row],[MÃ FAST]]</f>
        <v>13TSG08NL300091</v>
      </c>
      <c r="R257" s="21" t="str">
        <f>COUNTIF($Q$7:Q257,Q257)&amp;Q257</f>
        <v>113TSG08NL300091</v>
      </c>
      <c r="S257" s="44">
        <f>IFERROR(VLOOKUP(R257,Table1[[ct2]:[Số lượng]],13,0),0)</f>
        <v>6</v>
      </c>
      <c r="T257" s="45">
        <f>IFERROR(VLOOKUP(R257,Table1[[ct2]:[Giá]],14,0),Table0145[[#This Row],[ĐƠN GIÁ]])</f>
        <v>47000</v>
      </c>
      <c r="U257" s="45">
        <f t="shared" si="14"/>
        <v>282000</v>
      </c>
      <c r="V257" s="32">
        <f t="shared" si="15"/>
        <v>0</v>
      </c>
      <c r="W257" s="45">
        <f>Table0145[[#This Row],[THÀNH TIỀN FAST]]-Table0145[[#This Row],[THÀNH TIỀN]]</f>
        <v>0</v>
      </c>
      <c r="X257" s="46" t="b">
        <f>Table0145[[#This Row],[ĐG FAST]]=Table0145[[#This Row],[ĐƠN GIÁ]]</f>
        <v>1</v>
      </c>
      <c r="Y257" s="47" t="b">
        <f>Table0145[[#This Row],[THÀNH TIỀN FAST]]=Table0145[[#This Row],[THÀNH TIỀN]]</f>
        <v>1</v>
      </c>
      <c r="Z257" s="48"/>
    </row>
    <row r="258" spans="1:26" x14ac:dyDescent="0.2">
      <c r="A258" s="50"/>
      <c r="B258" s="2" t="s">
        <v>366</v>
      </c>
      <c r="C258" s="50"/>
      <c r="D258" s="2" t="s">
        <v>519</v>
      </c>
      <c r="E258" s="50"/>
      <c r="F258" s="50"/>
      <c r="G258" s="50"/>
      <c r="H258" s="50"/>
      <c r="I258" s="2" t="s">
        <v>50</v>
      </c>
      <c r="J258" s="2" t="s">
        <v>17</v>
      </c>
      <c r="K258" s="3">
        <v>6</v>
      </c>
      <c r="L258" s="4">
        <v>45000</v>
      </c>
      <c r="M258" s="4">
        <f t="shared" si="12"/>
        <v>270000</v>
      </c>
      <c r="N258" s="21" t="str">
        <f>VLOOKUP(I258,'MÃ '!$A$2:$E$1048576,4,0)</f>
        <v>NL300096</v>
      </c>
      <c r="O258" s="21" t="str">
        <f>VLOOKUP(I258,'MÃ '!$A$2:$E$1048576,5,0)</f>
        <v>Nấm kim châm tươi</v>
      </c>
      <c r="P258" s="21" t="str">
        <f t="shared" si="13"/>
        <v>TSG08</v>
      </c>
      <c r="Q258" s="21" t="str">
        <f>DAY(Table0145[[#This Row],[NGÀY]])&amp;Table0145[[#This Row],[TSG08]]&amp;Table0145[[#This Row],[MÃ FAST]]</f>
        <v>13TSG08NL300096</v>
      </c>
      <c r="R258" s="21" t="str">
        <f>COUNTIF($Q$7:Q258,Q258)&amp;Q258</f>
        <v>113TSG08NL300096</v>
      </c>
      <c r="S258" s="44">
        <f>IFERROR(VLOOKUP(R258,Table1[[ct2]:[Số lượng]],13,0),0)</f>
        <v>6</v>
      </c>
      <c r="T258" s="45">
        <f>IFERROR(VLOOKUP(R258,Table1[[ct2]:[Giá]],14,0),Table0145[[#This Row],[ĐƠN GIÁ]])</f>
        <v>45000</v>
      </c>
      <c r="U258" s="45">
        <f t="shared" si="14"/>
        <v>270000</v>
      </c>
      <c r="V258" s="32">
        <f t="shared" si="15"/>
        <v>0</v>
      </c>
      <c r="W258" s="45">
        <f>Table0145[[#This Row],[THÀNH TIỀN FAST]]-Table0145[[#This Row],[THÀNH TIỀN]]</f>
        <v>0</v>
      </c>
      <c r="X258" s="46" t="b">
        <f>Table0145[[#This Row],[ĐG FAST]]=Table0145[[#This Row],[ĐƠN GIÁ]]</f>
        <v>1</v>
      </c>
      <c r="Y258" s="47" t="b">
        <f>Table0145[[#This Row],[THÀNH TIỀN FAST]]=Table0145[[#This Row],[THÀNH TIỀN]]</f>
        <v>1</v>
      </c>
      <c r="Z258" s="48"/>
    </row>
    <row r="259" spans="1:26" x14ac:dyDescent="0.2">
      <c r="A259" s="50"/>
      <c r="B259" s="2" t="s">
        <v>366</v>
      </c>
      <c r="C259" s="50"/>
      <c r="D259" s="2" t="s">
        <v>519</v>
      </c>
      <c r="E259" s="50"/>
      <c r="F259" s="50"/>
      <c r="G259" s="50"/>
      <c r="H259" s="50"/>
      <c r="I259" s="2" t="s">
        <v>38</v>
      </c>
      <c r="J259" s="2" t="s">
        <v>17</v>
      </c>
      <c r="K259" s="3">
        <v>5.8</v>
      </c>
      <c r="L259" s="4">
        <v>95000</v>
      </c>
      <c r="M259" s="4">
        <f t="shared" si="12"/>
        <v>551000</v>
      </c>
      <c r="N259" s="21" t="str">
        <f>VLOOKUP(I259,'MÃ '!$A$2:$E$1048576,4,0)</f>
        <v>NL300098</v>
      </c>
      <c r="O259" s="21" t="str">
        <f>VLOOKUP(I259,'MÃ '!$A$2:$E$1048576,5,0)</f>
        <v>Nấm Linh Chi trắng</v>
      </c>
      <c r="P259" s="21" t="str">
        <f t="shared" si="13"/>
        <v>TSG08</v>
      </c>
      <c r="Q259" s="21" t="str">
        <f>DAY(Table0145[[#This Row],[NGÀY]])&amp;Table0145[[#This Row],[TSG08]]&amp;Table0145[[#This Row],[MÃ FAST]]</f>
        <v>13TSG08NL300098</v>
      </c>
      <c r="R259" s="21" t="str">
        <f>COUNTIF($Q$7:Q259,Q259)&amp;Q259</f>
        <v>113TSG08NL300098</v>
      </c>
      <c r="S259" s="44">
        <f>IFERROR(VLOOKUP(R259,Table1[[ct2]:[Số lượng]],13,0),0)</f>
        <v>5.8</v>
      </c>
      <c r="T259" s="45">
        <f>IFERROR(VLOOKUP(R259,Table1[[ct2]:[Giá]],14,0),Table0145[[#This Row],[ĐƠN GIÁ]])</f>
        <v>95000</v>
      </c>
      <c r="U259" s="45">
        <f t="shared" si="14"/>
        <v>551000</v>
      </c>
      <c r="V259" s="32">
        <f t="shared" si="15"/>
        <v>0</v>
      </c>
      <c r="W259" s="45">
        <f>Table0145[[#This Row],[THÀNH TIỀN FAST]]-Table0145[[#This Row],[THÀNH TIỀN]]</f>
        <v>0</v>
      </c>
      <c r="X259" s="46" t="b">
        <f>Table0145[[#This Row],[ĐG FAST]]=Table0145[[#This Row],[ĐƠN GIÁ]]</f>
        <v>1</v>
      </c>
      <c r="Y259" s="47" t="b">
        <f>Table0145[[#This Row],[THÀNH TIỀN FAST]]=Table0145[[#This Row],[THÀNH TIỀN]]</f>
        <v>1</v>
      </c>
      <c r="Z259" s="48"/>
    </row>
    <row r="260" spans="1:26" x14ac:dyDescent="0.2">
      <c r="A260" s="50"/>
      <c r="B260" s="2" t="s">
        <v>366</v>
      </c>
      <c r="C260" s="50"/>
      <c r="D260" s="2" t="s">
        <v>519</v>
      </c>
      <c r="E260" s="50"/>
      <c r="F260" s="50"/>
      <c r="G260" s="50"/>
      <c r="H260" s="50"/>
      <c r="I260" s="2" t="s">
        <v>39</v>
      </c>
      <c r="J260" s="2" t="s">
        <v>17</v>
      </c>
      <c r="K260" s="3">
        <v>1</v>
      </c>
      <c r="L260" s="4">
        <v>45000</v>
      </c>
      <c r="M260" s="4">
        <f t="shared" si="12"/>
        <v>45000</v>
      </c>
      <c r="N260" s="21" t="str">
        <f>VLOOKUP(I260,'MÃ '!$A$2:$E$1048576,4,0)</f>
        <v>NL300085</v>
      </c>
      <c r="O260" s="21" t="str">
        <f>VLOOKUP(I260,'MÃ '!$A$2:$E$1048576,5,0)</f>
        <v>Mùi ta ( Ngò rí )</v>
      </c>
      <c r="P260" s="21" t="str">
        <f t="shared" si="13"/>
        <v>TSG08</v>
      </c>
      <c r="Q260" s="21" t="str">
        <f>DAY(Table0145[[#This Row],[NGÀY]])&amp;Table0145[[#This Row],[TSG08]]&amp;Table0145[[#This Row],[MÃ FAST]]</f>
        <v>13TSG08NL300085</v>
      </c>
      <c r="R260" s="21" t="str">
        <f>COUNTIF($Q$7:Q260,Q260)&amp;Q260</f>
        <v>113TSG08NL300085</v>
      </c>
      <c r="S260" s="44">
        <f>IFERROR(VLOOKUP(R260,Table1[[ct2]:[Số lượng]],13,0),0)</f>
        <v>1</v>
      </c>
      <c r="T260" s="45">
        <f>IFERROR(VLOOKUP(R260,Table1[[ct2]:[Giá]],14,0),Table0145[[#This Row],[ĐƠN GIÁ]])</f>
        <v>45000</v>
      </c>
      <c r="U260" s="45">
        <f t="shared" si="14"/>
        <v>45000</v>
      </c>
      <c r="V260" s="32">
        <f t="shared" si="15"/>
        <v>0</v>
      </c>
      <c r="W260" s="45">
        <f>Table0145[[#This Row],[THÀNH TIỀN FAST]]-Table0145[[#This Row],[THÀNH TIỀN]]</f>
        <v>0</v>
      </c>
      <c r="X260" s="46" t="b">
        <f>Table0145[[#This Row],[ĐG FAST]]=Table0145[[#This Row],[ĐƠN GIÁ]]</f>
        <v>1</v>
      </c>
      <c r="Y260" s="47" t="b">
        <f>Table0145[[#This Row],[THÀNH TIỀN FAST]]=Table0145[[#This Row],[THÀNH TIỀN]]</f>
        <v>1</v>
      </c>
      <c r="Z260" s="48"/>
    </row>
    <row r="261" spans="1:26" x14ac:dyDescent="0.2">
      <c r="A261" s="50"/>
      <c r="B261" s="2" t="s">
        <v>366</v>
      </c>
      <c r="C261" s="50"/>
      <c r="D261" s="2" t="s">
        <v>519</v>
      </c>
      <c r="E261" s="50"/>
      <c r="F261" s="50"/>
      <c r="G261" s="50"/>
      <c r="H261" s="50"/>
      <c r="I261" s="2" t="s">
        <v>40</v>
      </c>
      <c r="J261" s="2" t="s">
        <v>17</v>
      </c>
      <c r="K261" s="3">
        <v>2</v>
      </c>
      <c r="L261" s="4">
        <v>145000</v>
      </c>
      <c r="M261" s="4">
        <f t="shared" si="12"/>
        <v>290000</v>
      </c>
      <c r="N261" s="21" t="str">
        <f>VLOOKUP(I261,'MÃ '!$A$2:$E$1048576,4,0)</f>
        <v>NL300113</v>
      </c>
      <c r="O261" s="21" t="str">
        <f>VLOOKUP(I261,'MÃ '!$A$2:$E$1048576,5,0)</f>
        <v>Ớt hiểm đỏ</v>
      </c>
      <c r="P261" s="21" t="str">
        <f t="shared" si="13"/>
        <v>TSG08</v>
      </c>
      <c r="Q261" s="21" t="str">
        <f>DAY(Table0145[[#This Row],[NGÀY]])&amp;Table0145[[#This Row],[TSG08]]&amp;Table0145[[#This Row],[MÃ FAST]]</f>
        <v>13TSG08NL300113</v>
      </c>
      <c r="R261" s="21" t="str">
        <f>COUNTIF($Q$7:Q261,Q261)&amp;Q261</f>
        <v>113TSG08NL300113</v>
      </c>
      <c r="S261" s="44">
        <f>IFERROR(VLOOKUP(R261,Table1[[ct2]:[Số lượng]],13,0),0)</f>
        <v>2</v>
      </c>
      <c r="T261" s="45">
        <f>IFERROR(VLOOKUP(R261,Table1[[ct2]:[Giá]],14,0),Table0145[[#This Row],[ĐƠN GIÁ]])</f>
        <v>145000</v>
      </c>
      <c r="U261" s="45">
        <f t="shared" si="14"/>
        <v>290000</v>
      </c>
      <c r="V261" s="32">
        <f t="shared" si="15"/>
        <v>0</v>
      </c>
      <c r="W261" s="45">
        <f>Table0145[[#This Row],[THÀNH TIỀN FAST]]-Table0145[[#This Row],[THÀNH TIỀN]]</f>
        <v>0</v>
      </c>
      <c r="X261" s="46" t="b">
        <f>Table0145[[#This Row],[ĐG FAST]]=Table0145[[#This Row],[ĐƠN GIÁ]]</f>
        <v>1</v>
      </c>
      <c r="Y261" s="47" t="b">
        <f>Table0145[[#This Row],[THÀNH TIỀN FAST]]=Table0145[[#This Row],[THÀNH TIỀN]]</f>
        <v>1</v>
      </c>
      <c r="Z261" s="48"/>
    </row>
    <row r="262" spans="1:26" x14ac:dyDescent="0.2">
      <c r="A262" s="50"/>
      <c r="B262" s="2" t="s">
        <v>366</v>
      </c>
      <c r="C262" s="50"/>
      <c r="D262" s="2" t="s">
        <v>519</v>
      </c>
      <c r="E262" s="50"/>
      <c r="F262" s="50"/>
      <c r="G262" s="50"/>
      <c r="H262" s="50"/>
      <c r="I262" s="2" t="s">
        <v>41</v>
      </c>
      <c r="J262" s="2" t="s">
        <v>17</v>
      </c>
      <c r="K262" s="3">
        <v>5</v>
      </c>
      <c r="L262" s="4">
        <v>21000</v>
      </c>
      <c r="M262" s="4">
        <f t="shared" si="12"/>
        <v>105000</v>
      </c>
      <c r="N262" s="21" t="str">
        <f>VLOOKUP(I262,'MÃ '!$A$2:$E$1048576,4,0)</f>
        <v>NL300119</v>
      </c>
      <c r="O262" s="21" t="str">
        <f>VLOOKUP(I262,'MÃ '!$A$2:$E$1048576,5,0)</f>
        <v>Quất ( Tắc trái )</v>
      </c>
      <c r="P262" s="21" t="str">
        <f t="shared" si="13"/>
        <v>TSG08</v>
      </c>
      <c r="Q262" s="21" t="str">
        <f>DAY(Table0145[[#This Row],[NGÀY]])&amp;Table0145[[#This Row],[TSG08]]&amp;Table0145[[#This Row],[MÃ FAST]]</f>
        <v>13TSG08NL300119</v>
      </c>
      <c r="R262" s="21" t="str">
        <f>COUNTIF($Q$7:Q262,Q262)&amp;Q262</f>
        <v>113TSG08NL300119</v>
      </c>
      <c r="S262" s="44">
        <f>IFERROR(VLOOKUP(R262,Table1[[ct2]:[Số lượng]],13,0),0)</f>
        <v>5</v>
      </c>
      <c r="T262" s="45">
        <f>IFERROR(VLOOKUP(R262,Table1[[ct2]:[Giá]],14,0),Table0145[[#This Row],[ĐƠN GIÁ]])</f>
        <v>21000</v>
      </c>
      <c r="U262" s="45">
        <f t="shared" si="14"/>
        <v>105000</v>
      </c>
      <c r="V262" s="32">
        <f t="shared" si="15"/>
        <v>0</v>
      </c>
      <c r="W262" s="45">
        <f>Table0145[[#This Row],[THÀNH TIỀN FAST]]-Table0145[[#This Row],[THÀNH TIỀN]]</f>
        <v>0</v>
      </c>
      <c r="X262" s="46" t="b">
        <f>Table0145[[#This Row],[ĐG FAST]]=Table0145[[#This Row],[ĐƠN GIÁ]]</f>
        <v>1</v>
      </c>
      <c r="Y262" s="47" t="b">
        <f>Table0145[[#This Row],[THÀNH TIỀN FAST]]=Table0145[[#This Row],[THÀNH TIỀN]]</f>
        <v>1</v>
      </c>
      <c r="Z262" s="48"/>
    </row>
    <row r="263" spans="1:26" x14ac:dyDescent="0.2">
      <c r="A263" s="50"/>
      <c r="B263" s="2" t="s">
        <v>366</v>
      </c>
      <c r="C263" s="50"/>
      <c r="D263" s="2" t="s">
        <v>519</v>
      </c>
      <c r="E263" s="50"/>
      <c r="F263" s="50"/>
      <c r="G263" s="50"/>
      <c r="H263" s="50"/>
      <c r="I263" s="2" t="s">
        <v>42</v>
      </c>
      <c r="J263" s="2" t="s">
        <v>17</v>
      </c>
      <c r="K263" s="3">
        <v>7.6</v>
      </c>
      <c r="L263" s="4">
        <v>38000</v>
      </c>
      <c r="M263" s="4">
        <f t="shared" si="12"/>
        <v>288800</v>
      </c>
      <c r="N263" s="21" t="str">
        <f>VLOOKUP(I263,'MÃ '!$A$2:$E$1048576,4,0)</f>
        <v>NL300018</v>
      </c>
      <c r="O263" s="21" t="str">
        <f>VLOOKUP(I263,'MÃ '!$A$2:$E$1048576,5,0)</f>
        <v>Cải cúc</v>
      </c>
      <c r="P263" s="21" t="str">
        <f t="shared" si="13"/>
        <v>TSG08</v>
      </c>
      <c r="Q263" s="21" t="str">
        <f>DAY(Table0145[[#This Row],[NGÀY]])&amp;Table0145[[#This Row],[TSG08]]&amp;Table0145[[#This Row],[MÃ FAST]]</f>
        <v>13TSG08NL300018</v>
      </c>
      <c r="R263" s="21" t="str">
        <f>COUNTIF($Q$7:Q263,Q263)&amp;Q263</f>
        <v>113TSG08NL300018</v>
      </c>
      <c r="S263" s="44">
        <f>IFERROR(VLOOKUP(R263,Table1[[ct2]:[Số lượng]],13,0),0)</f>
        <v>7.6</v>
      </c>
      <c r="T263" s="45">
        <f>IFERROR(VLOOKUP(R263,Table1[[ct2]:[Giá]],14,0),Table0145[[#This Row],[ĐƠN GIÁ]])</f>
        <v>38000</v>
      </c>
      <c r="U263" s="45">
        <f t="shared" si="14"/>
        <v>288800</v>
      </c>
      <c r="V263" s="32">
        <f t="shared" si="15"/>
        <v>0</v>
      </c>
      <c r="W263" s="45">
        <f>Table0145[[#This Row],[THÀNH TIỀN FAST]]-Table0145[[#This Row],[THÀNH TIỀN]]</f>
        <v>0</v>
      </c>
      <c r="X263" s="46" t="b">
        <f>Table0145[[#This Row],[ĐG FAST]]=Table0145[[#This Row],[ĐƠN GIÁ]]</f>
        <v>1</v>
      </c>
      <c r="Y263" s="47" t="b">
        <f>Table0145[[#This Row],[THÀNH TIỀN FAST]]=Table0145[[#This Row],[THÀNH TIỀN]]</f>
        <v>1</v>
      </c>
      <c r="Z263" s="48"/>
    </row>
    <row r="264" spans="1:26" x14ac:dyDescent="0.2">
      <c r="A264" s="50"/>
      <c r="B264" s="2" t="s">
        <v>366</v>
      </c>
      <c r="C264" s="50"/>
      <c r="D264" s="2" t="s">
        <v>519</v>
      </c>
      <c r="E264" s="50"/>
      <c r="F264" s="50"/>
      <c r="G264" s="50"/>
      <c r="H264" s="50"/>
      <c r="I264" s="2" t="s">
        <v>43</v>
      </c>
      <c r="J264" s="2" t="s">
        <v>17</v>
      </c>
      <c r="K264" s="3">
        <v>2</v>
      </c>
      <c r="L264" s="4">
        <v>50000</v>
      </c>
      <c r="M264" s="4">
        <f t="shared" ref="M264:M306" si="16">K264*L264</f>
        <v>100000</v>
      </c>
      <c r="N264" s="21" t="str">
        <f>VLOOKUP(I264,'MÃ '!$A$2:$E$1048576,4,0)</f>
        <v>NL300142</v>
      </c>
      <c r="O264" s="21" t="str">
        <f>VLOOKUP(I264,'MÃ '!$A$2:$E$1048576,5,0)</f>
        <v>Tỏi bóc</v>
      </c>
      <c r="P264" s="21" t="str">
        <f t="shared" ref="P264:P327" si="17">$P$6</f>
        <v>TSG08</v>
      </c>
      <c r="Q264" s="21" t="str">
        <f>DAY(Table0145[[#This Row],[NGÀY]])&amp;Table0145[[#This Row],[TSG08]]&amp;Table0145[[#This Row],[MÃ FAST]]</f>
        <v>13TSG08NL300142</v>
      </c>
      <c r="R264" s="21" t="str">
        <f>COUNTIF($Q$7:Q264,Q264)&amp;Q264</f>
        <v>113TSG08NL300142</v>
      </c>
      <c r="S264" s="44">
        <f>IFERROR(VLOOKUP(R264,Table1[[ct2]:[Số lượng]],13,0),0)</f>
        <v>2</v>
      </c>
      <c r="T264" s="45">
        <f>IFERROR(VLOOKUP(R264,Table1[[ct2]:[Giá]],14,0),Table0145[[#This Row],[ĐƠN GIÁ]])</f>
        <v>50000</v>
      </c>
      <c r="U264" s="45">
        <f t="shared" ref="U264:U327" si="18">IFERROR((T264*S264),"0")</f>
        <v>100000</v>
      </c>
      <c r="V264" s="32">
        <f t="shared" ref="V264:V327" si="19">S264-K264</f>
        <v>0</v>
      </c>
      <c r="W264" s="45">
        <f>Table0145[[#This Row],[THÀNH TIỀN FAST]]-Table0145[[#This Row],[THÀNH TIỀN]]</f>
        <v>0</v>
      </c>
      <c r="X264" s="46" t="b">
        <f>Table0145[[#This Row],[ĐG FAST]]=Table0145[[#This Row],[ĐƠN GIÁ]]</f>
        <v>1</v>
      </c>
      <c r="Y264" s="47" t="b">
        <f>Table0145[[#This Row],[THÀNH TIỀN FAST]]=Table0145[[#This Row],[THÀNH TIỀN]]</f>
        <v>1</v>
      </c>
      <c r="Z264" s="48"/>
    </row>
    <row r="265" spans="1:26" x14ac:dyDescent="0.2">
      <c r="A265" s="50"/>
      <c r="B265" s="2" t="s">
        <v>366</v>
      </c>
      <c r="C265" s="50"/>
      <c r="D265" s="2" t="s">
        <v>519</v>
      </c>
      <c r="E265" s="50"/>
      <c r="F265" s="50"/>
      <c r="G265" s="50"/>
      <c r="H265" s="50"/>
      <c r="I265" s="2" t="s">
        <v>44</v>
      </c>
      <c r="J265" s="2" t="s">
        <v>17</v>
      </c>
      <c r="K265" s="3">
        <v>12.7</v>
      </c>
      <c r="L265" s="4">
        <v>62000</v>
      </c>
      <c r="M265" s="4">
        <f t="shared" si="16"/>
        <v>787400</v>
      </c>
      <c r="N265" s="21" t="str">
        <f>VLOOKUP(I265,'MÃ '!$A$2:$E$1048576,4,0)</f>
        <v>NL300147</v>
      </c>
      <c r="O265" s="21" t="str">
        <f>VLOOKUP(I265,'MÃ '!$A$2:$E$1048576,5,0)</f>
        <v>Xà lách Roman</v>
      </c>
      <c r="P265" s="21" t="str">
        <f t="shared" si="17"/>
        <v>TSG08</v>
      </c>
      <c r="Q265" s="21" t="str">
        <f>DAY(Table0145[[#This Row],[NGÀY]])&amp;Table0145[[#This Row],[TSG08]]&amp;Table0145[[#This Row],[MÃ FAST]]</f>
        <v>13TSG08NL300147</v>
      </c>
      <c r="R265" s="21" t="str">
        <f>COUNTIF($Q$7:Q265,Q265)&amp;Q265</f>
        <v>113TSG08NL300147</v>
      </c>
      <c r="S265" s="44">
        <f>IFERROR(VLOOKUP(R265,Table1[[ct2]:[Số lượng]],13,0),0)</f>
        <v>12.7</v>
      </c>
      <c r="T265" s="45">
        <f>IFERROR(VLOOKUP(R265,Table1[[ct2]:[Giá]],14,0),Table0145[[#This Row],[ĐƠN GIÁ]])</f>
        <v>62000</v>
      </c>
      <c r="U265" s="45">
        <f t="shared" si="18"/>
        <v>787400</v>
      </c>
      <c r="V265" s="32">
        <f t="shared" si="19"/>
        <v>0</v>
      </c>
      <c r="W265" s="45">
        <f>Table0145[[#This Row],[THÀNH TIỀN FAST]]-Table0145[[#This Row],[THÀNH TIỀN]]</f>
        <v>0</v>
      </c>
      <c r="X265" s="46" t="b">
        <f>Table0145[[#This Row],[ĐG FAST]]=Table0145[[#This Row],[ĐƠN GIÁ]]</f>
        <v>1</v>
      </c>
      <c r="Y265" s="47" t="b">
        <f>Table0145[[#This Row],[THÀNH TIỀN FAST]]=Table0145[[#This Row],[THÀNH TIỀN]]</f>
        <v>1</v>
      </c>
      <c r="Z265" s="48"/>
    </row>
    <row r="266" spans="1:26" x14ac:dyDescent="0.2">
      <c r="A266" s="50"/>
      <c r="B266" s="2" t="s">
        <v>367</v>
      </c>
      <c r="C266" s="50"/>
      <c r="D266" s="2" t="s">
        <v>519</v>
      </c>
      <c r="E266" s="50"/>
      <c r="F266" s="50"/>
      <c r="G266" s="50"/>
      <c r="H266" s="50"/>
      <c r="I266" s="2" t="s">
        <v>19</v>
      </c>
      <c r="J266" s="2" t="s">
        <v>17</v>
      </c>
      <c r="K266" s="3">
        <v>0.5</v>
      </c>
      <c r="L266" s="4">
        <v>50000</v>
      </c>
      <c r="M266" s="4">
        <f t="shared" si="16"/>
        <v>25000</v>
      </c>
      <c r="N266" s="21" t="str">
        <f>VLOOKUP(I266,'MÃ '!$A$2:$E$1048576,4,0)</f>
        <v>NL300013</v>
      </c>
      <c r="O266" s="21" t="str">
        <f>VLOOKUP(I266,'MÃ '!$A$2:$E$1048576,5,0)</f>
        <v>Cà chua</v>
      </c>
      <c r="P266" s="21" t="str">
        <f t="shared" si="17"/>
        <v>TSG08</v>
      </c>
      <c r="Q266" s="21" t="str">
        <f>DAY(Table0145[[#This Row],[NGÀY]])&amp;Table0145[[#This Row],[TSG08]]&amp;Table0145[[#This Row],[MÃ FAST]]</f>
        <v>14TSG08NL300013</v>
      </c>
      <c r="R266" s="21" t="str">
        <f>COUNTIF($Q$7:Q266,Q266)&amp;Q266</f>
        <v>114TSG08NL300013</v>
      </c>
      <c r="S266" s="44">
        <f>IFERROR(VLOOKUP(R266,Table1[[ct2]:[Số lượng]],13,0),0)</f>
        <v>0.5</v>
      </c>
      <c r="T266" s="45">
        <f>IFERROR(VLOOKUP(R266,Table1[[ct2]:[Giá]],14,0),Table0145[[#This Row],[ĐƠN GIÁ]])</f>
        <v>50000</v>
      </c>
      <c r="U266" s="45">
        <f t="shared" si="18"/>
        <v>25000</v>
      </c>
      <c r="V266" s="32">
        <f t="shared" si="19"/>
        <v>0</v>
      </c>
      <c r="W266" s="45">
        <f>Table0145[[#This Row],[THÀNH TIỀN FAST]]-Table0145[[#This Row],[THÀNH TIỀN]]</f>
        <v>0</v>
      </c>
      <c r="X266" s="46" t="b">
        <f>Table0145[[#This Row],[ĐG FAST]]=Table0145[[#This Row],[ĐƠN GIÁ]]</f>
        <v>1</v>
      </c>
      <c r="Y266" s="47" t="b">
        <f>Table0145[[#This Row],[THÀNH TIỀN FAST]]=Table0145[[#This Row],[THÀNH TIỀN]]</f>
        <v>1</v>
      </c>
      <c r="Z266" s="48"/>
    </row>
    <row r="267" spans="1:26" x14ac:dyDescent="0.2">
      <c r="A267" s="50"/>
      <c r="B267" s="2" t="s">
        <v>367</v>
      </c>
      <c r="C267" s="50"/>
      <c r="D267" s="2" t="s">
        <v>519</v>
      </c>
      <c r="E267" s="50"/>
      <c r="F267" s="50"/>
      <c r="G267" s="50"/>
      <c r="H267" s="50"/>
      <c r="I267" s="2" t="s">
        <v>20</v>
      </c>
      <c r="J267" s="2" t="s">
        <v>17</v>
      </c>
      <c r="K267" s="3">
        <v>10</v>
      </c>
      <c r="L267" s="4">
        <v>18000</v>
      </c>
      <c r="M267" s="4">
        <f t="shared" si="16"/>
        <v>180000</v>
      </c>
      <c r="N267" s="21" t="str">
        <f>VLOOKUP(I267,'MÃ '!$A$2:$E$1048576,4,0)</f>
        <v>NL300022</v>
      </c>
      <c r="O267" s="21" t="str">
        <f>VLOOKUP(I267,'MÃ '!$A$2:$E$1048576,5,0)</f>
        <v>Cải thảo</v>
      </c>
      <c r="P267" s="21" t="str">
        <f t="shared" si="17"/>
        <v>TSG08</v>
      </c>
      <c r="Q267" s="21" t="str">
        <f>DAY(Table0145[[#This Row],[NGÀY]])&amp;Table0145[[#This Row],[TSG08]]&amp;Table0145[[#This Row],[MÃ FAST]]</f>
        <v>14TSG08NL300022</v>
      </c>
      <c r="R267" s="21" t="str">
        <f>COUNTIF($Q$7:Q267,Q267)&amp;Q267</f>
        <v>114TSG08NL300022</v>
      </c>
      <c r="S267" s="44">
        <f>IFERROR(VLOOKUP(R267,Table1[[ct2]:[Số lượng]],13,0),0)</f>
        <v>10</v>
      </c>
      <c r="T267" s="45">
        <f>IFERROR(VLOOKUP(R267,Table1[[ct2]:[Giá]],14,0),Table0145[[#This Row],[ĐƠN GIÁ]])</f>
        <v>18000</v>
      </c>
      <c r="U267" s="45">
        <f t="shared" si="18"/>
        <v>180000</v>
      </c>
      <c r="V267" s="32">
        <f t="shared" si="19"/>
        <v>0</v>
      </c>
      <c r="W267" s="45">
        <f>Table0145[[#This Row],[THÀNH TIỀN FAST]]-Table0145[[#This Row],[THÀNH TIỀN]]</f>
        <v>0</v>
      </c>
      <c r="X267" s="46" t="b">
        <f>Table0145[[#This Row],[ĐG FAST]]=Table0145[[#This Row],[ĐƠN GIÁ]]</f>
        <v>1</v>
      </c>
      <c r="Y267" s="47" t="b">
        <f>Table0145[[#This Row],[THÀNH TIỀN FAST]]=Table0145[[#This Row],[THÀNH TIỀN]]</f>
        <v>1</v>
      </c>
      <c r="Z267" s="48"/>
    </row>
    <row r="268" spans="1:26" x14ac:dyDescent="0.2">
      <c r="A268" s="50"/>
      <c r="B268" s="2" t="s">
        <v>367</v>
      </c>
      <c r="C268" s="50"/>
      <c r="D268" s="2" t="s">
        <v>519</v>
      </c>
      <c r="E268" s="50"/>
      <c r="F268" s="50"/>
      <c r="G268" s="50"/>
      <c r="H268" s="50"/>
      <c r="I268" s="2" t="s">
        <v>21</v>
      </c>
      <c r="J268" s="2" t="s">
        <v>17</v>
      </c>
      <c r="K268" s="3">
        <v>0.5</v>
      </c>
      <c r="L268" s="4">
        <v>75000</v>
      </c>
      <c r="M268" s="4">
        <f t="shared" si="16"/>
        <v>37500</v>
      </c>
      <c r="N268" s="21" t="str">
        <f>VLOOKUP(I268,'MÃ '!$A$2:$E$1048576,4,0)</f>
        <v>NL600067</v>
      </c>
      <c r="O268" s="21" t="str">
        <f>VLOOKUP(I268,'MÃ '!$A$2:$E$1048576,5,0)</f>
        <v>Cam vàng</v>
      </c>
      <c r="P268" s="21" t="str">
        <f t="shared" si="17"/>
        <v>TSG08</v>
      </c>
      <c r="Q268" s="21" t="str">
        <f>DAY(Table0145[[#This Row],[NGÀY]])&amp;Table0145[[#This Row],[TSG08]]&amp;Table0145[[#This Row],[MÃ FAST]]</f>
        <v>14TSG08NL600067</v>
      </c>
      <c r="R268" s="21" t="str">
        <f>COUNTIF($Q$7:Q268,Q268)&amp;Q268</f>
        <v>114TSG08NL600067</v>
      </c>
      <c r="S268" s="44">
        <f>IFERROR(VLOOKUP(R268,Table1[[ct2]:[Số lượng]],13,0),0)</f>
        <v>0.5</v>
      </c>
      <c r="T268" s="45">
        <f>IFERROR(VLOOKUP(R268,Table1[[ct2]:[Giá]],14,0),Table0145[[#This Row],[ĐƠN GIÁ]])</f>
        <v>75000</v>
      </c>
      <c r="U268" s="45">
        <f t="shared" si="18"/>
        <v>37500</v>
      </c>
      <c r="V268" s="32">
        <f t="shared" si="19"/>
        <v>0</v>
      </c>
      <c r="W268" s="45">
        <f>Table0145[[#This Row],[THÀNH TIỀN FAST]]-Table0145[[#This Row],[THÀNH TIỀN]]</f>
        <v>0</v>
      </c>
      <c r="X268" s="46" t="b">
        <f>Table0145[[#This Row],[ĐG FAST]]=Table0145[[#This Row],[ĐƠN GIÁ]]</f>
        <v>1</v>
      </c>
      <c r="Y268" s="47" t="b">
        <f>Table0145[[#This Row],[THÀNH TIỀN FAST]]=Table0145[[#This Row],[THÀNH TIỀN]]</f>
        <v>1</v>
      </c>
      <c r="Z268" s="48"/>
    </row>
    <row r="269" spans="1:26" x14ac:dyDescent="0.2">
      <c r="A269" s="50"/>
      <c r="B269" s="2" t="s">
        <v>367</v>
      </c>
      <c r="C269" s="50"/>
      <c r="D269" s="2" t="s">
        <v>519</v>
      </c>
      <c r="E269" s="50"/>
      <c r="F269" s="50"/>
      <c r="G269" s="50"/>
      <c r="H269" s="50"/>
      <c r="I269" s="2" t="s">
        <v>22</v>
      </c>
      <c r="J269" s="2" t="s">
        <v>17</v>
      </c>
      <c r="K269" s="3">
        <v>0.5</v>
      </c>
      <c r="L269" s="4">
        <v>34000</v>
      </c>
      <c r="M269" s="4">
        <f t="shared" si="16"/>
        <v>17000</v>
      </c>
      <c r="N269" s="21" t="str">
        <f>VLOOKUP(I269,'MÃ '!$A$2:$E$1048576,4,0)</f>
        <v>NL300030</v>
      </c>
      <c r="O269" s="21" t="str">
        <f>VLOOKUP(I269,'MÃ '!$A$2:$E$1048576,5,0)</f>
        <v>Chanh dây (chanh leo)</v>
      </c>
      <c r="P269" s="21" t="str">
        <f t="shared" si="17"/>
        <v>TSG08</v>
      </c>
      <c r="Q269" s="21" t="str">
        <f>DAY(Table0145[[#This Row],[NGÀY]])&amp;Table0145[[#This Row],[TSG08]]&amp;Table0145[[#This Row],[MÃ FAST]]</f>
        <v>14TSG08NL300030</v>
      </c>
      <c r="R269" s="21" t="str">
        <f>COUNTIF($Q$7:Q269,Q269)&amp;Q269</f>
        <v>114TSG08NL300030</v>
      </c>
      <c r="S269" s="44">
        <f>IFERROR(VLOOKUP(R269,Table1[[ct2]:[Số lượng]],13,0),0)</f>
        <v>0.5</v>
      </c>
      <c r="T269" s="45">
        <f>IFERROR(VLOOKUP(R269,Table1[[ct2]:[Giá]],14,0),Table0145[[#This Row],[ĐƠN GIÁ]])</f>
        <v>34000</v>
      </c>
      <c r="U269" s="45">
        <f t="shared" si="18"/>
        <v>17000</v>
      </c>
      <c r="V269" s="32">
        <f t="shared" si="19"/>
        <v>0</v>
      </c>
      <c r="W269" s="45">
        <f>Table0145[[#This Row],[THÀNH TIỀN FAST]]-Table0145[[#This Row],[THÀNH TIỀN]]</f>
        <v>0</v>
      </c>
      <c r="X269" s="46" t="b">
        <f>Table0145[[#This Row],[ĐG FAST]]=Table0145[[#This Row],[ĐƠN GIÁ]]</f>
        <v>1</v>
      </c>
      <c r="Y269" s="47" t="b">
        <f>Table0145[[#This Row],[THÀNH TIỀN FAST]]=Table0145[[#This Row],[THÀNH TIỀN]]</f>
        <v>1</v>
      </c>
      <c r="Z269" s="48"/>
    </row>
    <row r="270" spans="1:26" x14ac:dyDescent="0.2">
      <c r="A270" s="50"/>
      <c r="B270" s="2" t="s">
        <v>367</v>
      </c>
      <c r="C270" s="50"/>
      <c r="D270" s="2" t="s">
        <v>519</v>
      </c>
      <c r="E270" s="50"/>
      <c r="F270" s="50"/>
      <c r="G270" s="50"/>
      <c r="H270" s="50"/>
      <c r="I270" s="2" t="s">
        <v>23</v>
      </c>
      <c r="J270" s="2" t="s">
        <v>17</v>
      </c>
      <c r="K270" s="3">
        <v>0.5</v>
      </c>
      <c r="L270" s="4">
        <v>22000</v>
      </c>
      <c r="M270" s="4">
        <f t="shared" si="16"/>
        <v>11000</v>
      </c>
      <c r="N270" s="21" t="str">
        <f>VLOOKUP(I270,'MÃ '!$A$2:$E$1048576,4,0)</f>
        <v>NL300029</v>
      </c>
      <c r="O270" s="21" t="str">
        <f>VLOOKUP(I270,'MÃ '!$A$2:$E$1048576,5,0)</f>
        <v>Chanh</v>
      </c>
      <c r="P270" s="21" t="str">
        <f t="shared" si="17"/>
        <v>TSG08</v>
      </c>
      <c r="Q270" s="21" t="str">
        <f>DAY(Table0145[[#This Row],[NGÀY]])&amp;Table0145[[#This Row],[TSG08]]&amp;Table0145[[#This Row],[MÃ FAST]]</f>
        <v>14TSG08NL300029</v>
      </c>
      <c r="R270" s="21" t="str">
        <f>COUNTIF($Q$7:Q270,Q270)&amp;Q270</f>
        <v>114TSG08NL300029</v>
      </c>
      <c r="S270" s="44">
        <f>IFERROR(VLOOKUP(R270,Table1[[ct2]:[Số lượng]],13,0),0)</f>
        <v>0.5</v>
      </c>
      <c r="T270" s="45">
        <f>IFERROR(VLOOKUP(R270,Table1[[ct2]:[Giá]],14,0),Table0145[[#This Row],[ĐƠN GIÁ]])</f>
        <v>22000</v>
      </c>
      <c r="U270" s="45">
        <f t="shared" si="18"/>
        <v>11000</v>
      </c>
      <c r="V270" s="32">
        <f t="shared" si="19"/>
        <v>0</v>
      </c>
      <c r="W270" s="45">
        <f>Table0145[[#This Row],[THÀNH TIỀN FAST]]-Table0145[[#This Row],[THÀNH TIỀN]]</f>
        <v>0</v>
      </c>
      <c r="X270" s="46" t="b">
        <f>Table0145[[#This Row],[ĐG FAST]]=Table0145[[#This Row],[ĐƠN GIÁ]]</f>
        <v>1</v>
      </c>
      <c r="Y270" s="47" t="b">
        <f>Table0145[[#This Row],[THÀNH TIỀN FAST]]=Table0145[[#This Row],[THÀNH TIỀN]]</f>
        <v>1</v>
      </c>
      <c r="Z270" s="48"/>
    </row>
    <row r="271" spans="1:26" x14ac:dyDescent="0.2">
      <c r="A271" s="50"/>
      <c r="B271" s="2" t="s">
        <v>367</v>
      </c>
      <c r="C271" s="50"/>
      <c r="D271" s="2" t="s">
        <v>519</v>
      </c>
      <c r="E271" s="50"/>
      <c r="F271" s="50"/>
      <c r="G271" s="50"/>
      <c r="H271" s="50"/>
      <c r="I271" s="2" t="s">
        <v>25</v>
      </c>
      <c r="J271" s="2" t="s">
        <v>17</v>
      </c>
      <c r="K271" s="3">
        <v>28</v>
      </c>
      <c r="L271" s="4">
        <v>18000</v>
      </c>
      <c r="M271" s="4">
        <f t="shared" si="16"/>
        <v>504000</v>
      </c>
      <c r="N271" s="21" t="str">
        <f>VLOOKUP(I271,'MÃ '!$A$2:$E$1048576,4,0)</f>
        <v>NL600004</v>
      </c>
      <c r="O271" s="21" t="str">
        <f>VLOOKUP(I271,'MÃ '!$A$2:$E$1048576,5,0)</f>
        <v>Dưa hấu</v>
      </c>
      <c r="P271" s="21" t="str">
        <f t="shared" si="17"/>
        <v>TSG08</v>
      </c>
      <c r="Q271" s="21" t="str">
        <f>DAY(Table0145[[#This Row],[NGÀY]])&amp;Table0145[[#This Row],[TSG08]]&amp;Table0145[[#This Row],[MÃ FAST]]</f>
        <v>14TSG08NL600004</v>
      </c>
      <c r="R271" s="21" t="str">
        <f>COUNTIF($Q$7:Q271,Q271)&amp;Q271</f>
        <v>114TSG08NL600004</v>
      </c>
      <c r="S271" s="44">
        <f>IFERROR(VLOOKUP(R271,Table1[[ct2]:[Số lượng]],13,0),0)</f>
        <v>28</v>
      </c>
      <c r="T271" s="45">
        <f>IFERROR(VLOOKUP(R271,Table1[[ct2]:[Giá]],14,0),Table0145[[#This Row],[ĐƠN GIÁ]])</f>
        <v>18000</v>
      </c>
      <c r="U271" s="45">
        <f t="shared" si="18"/>
        <v>504000</v>
      </c>
      <c r="V271" s="32">
        <f t="shared" si="19"/>
        <v>0</v>
      </c>
      <c r="W271" s="45">
        <f>Table0145[[#This Row],[THÀNH TIỀN FAST]]-Table0145[[#This Row],[THÀNH TIỀN]]</f>
        <v>0</v>
      </c>
      <c r="X271" s="46" t="b">
        <f>Table0145[[#This Row],[ĐG FAST]]=Table0145[[#This Row],[ĐƠN GIÁ]]</f>
        <v>1</v>
      </c>
      <c r="Y271" s="47" t="b">
        <f>Table0145[[#This Row],[THÀNH TIỀN FAST]]=Table0145[[#This Row],[THÀNH TIỀN]]</f>
        <v>1</v>
      </c>
      <c r="Z271" s="48"/>
    </row>
    <row r="272" spans="1:26" x14ac:dyDescent="0.2">
      <c r="A272" s="50"/>
      <c r="B272" s="2" t="s">
        <v>367</v>
      </c>
      <c r="C272" s="50"/>
      <c r="D272" s="2" t="s">
        <v>519</v>
      </c>
      <c r="E272" s="50"/>
      <c r="F272" s="50"/>
      <c r="G272" s="50"/>
      <c r="H272" s="50"/>
      <c r="I272" s="2" t="s">
        <v>26</v>
      </c>
      <c r="J272" s="2" t="s">
        <v>17</v>
      </c>
      <c r="K272" s="3">
        <v>0.5</v>
      </c>
      <c r="L272" s="4">
        <v>30000</v>
      </c>
      <c r="M272" s="4">
        <f t="shared" si="16"/>
        <v>15000</v>
      </c>
      <c r="N272" s="21" t="str">
        <f>VLOOKUP(I272,'MÃ '!$A$2:$E$1048576,4,0)</f>
        <v>NL300053</v>
      </c>
      <c r="O272" s="21" t="str">
        <f>VLOOKUP(I272,'MÃ '!$A$2:$E$1048576,5,0)</f>
        <v>Gừng ta</v>
      </c>
      <c r="P272" s="21" t="str">
        <f t="shared" si="17"/>
        <v>TSG08</v>
      </c>
      <c r="Q272" s="21" t="str">
        <f>DAY(Table0145[[#This Row],[NGÀY]])&amp;Table0145[[#This Row],[TSG08]]&amp;Table0145[[#This Row],[MÃ FAST]]</f>
        <v>14TSG08NL300053</v>
      </c>
      <c r="R272" s="21" t="str">
        <f>COUNTIF($Q$7:Q272,Q272)&amp;Q272</f>
        <v>114TSG08NL300053</v>
      </c>
      <c r="S272" s="44">
        <f>IFERROR(VLOOKUP(R272,Table1[[ct2]:[Số lượng]],13,0),0)</f>
        <v>0.5</v>
      </c>
      <c r="T272" s="45">
        <f>IFERROR(VLOOKUP(R272,Table1[[ct2]:[Giá]],14,0),Table0145[[#This Row],[ĐƠN GIÁ]])</f>
        <v>30000</v>
      </c>
      <c r="U272" s="45">
        <f t="shared" si="18"/>
        <v>15000</v>
      </c>
      <c r="V272" s="32">
        <f t="shared" si="19"/>
        <v>0</v>
      </c>
      <c r="W272" s="45">
        <f>Table0145[[#This Row],[THÀNH TIỀN FAST]]-Table0145[[#This Row],[THÀNH TIỀN]]</f>
        <v>0</v>
      </c>
      <c r="X272" s="46" t="b">
        <f>Table0145[[#This Row],[ĐG FAST]]=Table0145[[#This Row],[ĐƠN GIÁ]]</f>
        <v>1</v>
      </c>
      <c r="Y272" s="47" t="b">
        <f>Table0145[[#This Row],[THÀNH TIỀN FAST]]=Table0145[[#This Row],[THÀNH TIỀN]]</f>
        <v>1</v>
      </c>
      <c r="Z272" s="48"/>
    </row>
    <row r="273" spans="1:26" x14ac:dyDescent="0.2">
      <c r="A273" s="50"/>
      <c r="B273" s="2" t="s">
        <v>367</v>
      </c>
      <c r="C273" s="50"/>
      <c r="D273" s="2" t="s">
        <v>519</v>
      </c>
      <c r="E273" s="50"/>
      <c r="F273" s="50"/>
      <c r="G273" s="50"/>
      <c r="H273" s="50"/>
      <c r="I273" s="2" t="s">
        <v>32</v>
      </c>
      <c r="J273" s="2" t="s">
        <v>17</v>
      </c>
      <c r="K273" s="3">
        <v>3</v>
      </c>
      <c r="L273" s="4">
        <v>18000</v>
      </c>
      <c r="M273" s="4">
        <f t="shared" si="16"/>
        <v>54000</v>
      </c>
      <c r="N273" s="21" t="str">
        <f>VLOOKUP(I273,'MÃ '!$A$2:$E$1048576,4,0)</f>
        <v>NL300074</v>
      </c>
      <c r="O273" s="21" t="str">
        <f>VLOOKUP(I273,'MÃ '!$A$2:$E$1048576,5,0)</f>
        <v>Lá chuối</v>
      </c>
      <c r="P273" s="21" t="str">
        <f t="shared" si="17"/>
        <v>TSG08</v>
      </c>
      <c r="Q273" s="21" t="str">
        <f>DAY(Table0145[[#This Row],[NGÀY]])&amp;Table0145[[#This Row],[TSG08]]&amp;Table0145[[#This Row],[MÃ FAST]]</f>
        <v>14TSG08NL300074</v>
      </c>
      <c r="R273" s="21" t="str">
        <f>COUNTIF($Q$7:Q273,Q273)&amp;Q273</f>
        <v>114TSG08NL300074</v>
      </c>
      <c r="S273" s="44">
        <f>IFERROR(VLOOKUP(R273,Table1[[ct2]:[Số lượng]],13,0),0)</f>
        <v>3</v>
      </c>
      <c r="T273" s="45">
        <f>IFERROR(VLOOKUP(R273,Table1[[ct2]:[Giá]],14,0),Table0145[[#This Row],[ĐƠN GIÁ]])</f>
        <v>18000</v>
      </c>
      <c r="U273" s="45">
        <f t="shared" si="18"/>
        <v>54000</v>
      </c>
      <c r="V273" s="32">
        <f t="shared" si="19"/>
        <v>0</v>
      </c>
      <c r="W273" s="45">
        <f>Table0145[[#This Row],[THÀNH TIỀN FAST]]-Table0145[[#This Row],[THÀNH TIỀN]]</f>
        <v>0</v>
      </c>
      <c r="X273" s="46" t="b">
        <f>Table0145[[#This Row],[ĐG FAST]]=Table0145[[#This Row],[ĐƠN GIÁ]]</f>
        <v>1</v>
      </c>
      <c r="Y273" s="47" t="b">
        <f>Table0145[[#This Row],[THÀNH TIỀN FAST]]=Table0145[[#This Row],[THÀNH TIỀN]]</f>
        <v>1</v>
      </c>
      <c r="Z273" s="48"/>
    </row>
    <row r="274" spans="1:26" x14ac:dyDescent="0.2">
      <c r="A274" s="50"/>
      <c r="B274" s="2" t="s">
        <v>367</v>
      </c>
      <c r="C274" s="50"/>
      <c r="D274" s="2" t="s">
        <v>519</v>
      </c>
      <c r="E274" s="50"/>
      <c r="F274" s="50"/>
      <c r="G274" s="50"/>
      <c r="H274" s="50"/>
      <c r="I274" s="2" t="s">
        <v>33</v>
      </c>
      <c r="J274" s="2" t="s">
        <v>17</v>
      </c>
      <c r="K274" s="3">
        <v>2.2999999999999998</v>
      </c>
      <c r="L274" s="4">
        <v>22000</v>
      </c>
      <c r="M274" s="4">
        <f t="shared" si="16"/>
        <v>50599.999999999993</v>
      </c>
      <c r="N274" s="21" t="str">
        <f>VLOOKUP(I274,'MÃ '!$A$2:$E$1048576,4,0)</f>
        <v>NL300084</v>
      </c>
      <c r="O274" s="21" t="str">
        <f>VLOOKUP(I274,'MÃ '!$A$2:$E$1048576,5,0)</f>
        <v>Mồng tơi nhặt</v>
      </c>
      <c r="P274" s="21" t="str">
        <f t="shared" si="17"/>
        <v>TSG08</v>
      </c>
      <c r="Q274" s="21" t="str">
        <f>DAY(Table0145[[#This Row],[NGÀY]])&amp;Table0145[[#This Row],[TSG08]]&amp;Table0145[[#This Row],[MÃ FAST]]</f>
        <v>14TSG08NL300084</v>
      </c>
      <c r="R274" s="21" t="str">
        <f>COUNTIF($Q$7:Q274,Q274)&amp;Q274</f>
        <v>114TSG08NL300084</v>
      </c>
      <c r="S274" s="44">
        <f>IFERROR(VLOOKUP(R274,Table1[[ct2]:[Số lượng]],13,0),0)</f>
        <v>2.2999999999999998</v>
      </c>
      <c r="T274" s="45">
        <f>IFERROR(VLOOKUP(R274,Table1[[ct2]:[Giá]],14,0),Table0145[[#This Row],[ĐƠN GIÁ]])</f>
        <v>22000</v>
      </c>
      <c r="U274" s="45">
        <f t="shared" si="18"/>
        <v>50599.999999999993</v>
      </c>
      <c r="V274" s="32">
        <f t="shared" si="19"/>
        <v>0</v>
      </c>
      <c r="W274" s="45">
        <f>Table0145[[#This Row],[THÀNH TIỀN FAST]]-Table0145[[#This Row],[THÀNH TIỀN]]</f>
        <v>0</v>
      </c>
      <c r="X274" s="46" t="b">
        <f>Table0145[[#This Row],[ĐG FAST]]=Table0145[[#This Row],[ĐƠN GIÁ]]</f>
        <v>1</v>
      </c>
      <c r="Y274" s="47" t="b">
        <f>Table0145[[#This Row],[THÀNH TIỀN FAST]]=Table0145[[#This Row],[THÀNH TIỀN]]</f>
        <v>1</v>
      </c>
      <c r="Z274" s="48"/>
    </row>
    <row r="275" spans="1:26" x14ac:dyDescent="0.2">
      <c r="A275" s="50"/>
      <c r="B275" s="2" t="s">
        <v>367</v>
      </c>
      <c r="C275" s="50"/>
      <c r="D275" s="2" t="s">
        <v>519</v>
      </c>
      <c r="E275" s="50"/>
      <c r="F275" s="50"/>
      <c r="G275" s="50"/>
      <c r="H275" s="50"/>
      <c r="I275" s="2" t="s">
        <v>34</v>
      </c>
      <c r="J275" s="2" t="s">
        <v>17</v>
      </c>
      <c r="K275" s="3">
        <v>2</v>
      </c>
      <c r="L275" s="4">
        <v>145000</v>
      </c>
      <c r="M275" s="4">
        <f t="shared" si="16"/>
        <v>290000</v>
      </c>
      <c r="N275" s="21" t="str">
        <f>VLOOKUP(I275,'MÃ '!$A$2:$E$1048576,4,0)</f>
        <v>NL300090</v>
      </c>
      <c r="O275" s="21" t="str">
        <f>VLOOKUP(I275,'MÃ '!$A$2:$E$1048576,5,0)</f>
        <v>Nấm đông cô tươi</v>
      </c>
      <c r="P275" s="21" t="str">
        <f t="shared" si="17"/>
        <v>TSG08</v>
      </c>
      <c r="Q275" s="21" t="str">
        <f>DAY(Table0145[[#This Row],[NGÀY]])&amp;Table0145[[#This Row],[TSG08]]&amp;Table0145[[#This Row],[MÃ FAST]]</f>
        <v>14TSG08NL300090</v>
      </c>
      <c r="R275" s="21" t="str">
        <f>COUNTIF($Q$7:Q275,Q275)&amp;Q275</f>
        <v>114TSG08NL300090</v>
      </c>
      <c r="S275" s="44">
        <f>IFERROR(VLOOKUP(R275,Table1[[ct2]:[Số lượng]],13,0),0)</f>
        <v>2</v>
      </c>
      <c r="T275" s="45">
        <f>IFERROR(VLOOKUP(R275,Table1[[ct2]:[Giá]],14,0),Table0145[[#This Row],[ĐƠN GIÁ]])</f>
        <v>145000</v>
      </c>
      <c r="U275" s="45">
        <f t="shared" si="18"/>
        <v>290000</v>
      </c>
      <c r="V275" s="32">
        <f t="shared" si="19"/>
        <v>0</v>
      </c>
      <c r="W275" s="45">
        <f>Table0145[[#This Row],[THÀNH TIỀN FAST]]-Table0145[[#This Row],[THÀNH TIỀN]]</f>
        <v>0</v>
      </c>
      <c r="X275" s="46" t="b">
        <f>Table0145[[#This Row],[ĐG FAST]]=Table0145[[#This Row],[ĐƠN GIÁ]]</f>
        <v>1</v>
      </c>
      <c r="Y275" s="47" t="b">
        <f>Table0145[[#This Row],[THÀNH TIỀN FAST]]=Table0145[[#This Row],[THÀNH TIỀN]]</f>
        <v>1</v>
      </c>
      <c r="Z275" s="48"/>
    </row>
    <row r="276" spans="1:26" x14ac:dyDescent="0.2">
      <c r="A276" s="50"/>
      <c r="B276" s="2" t="s">
        <v>367</v>
      </c>
      <c r="C276" s="50"/>
      <c r="D276" s="2" t="s">
        <v>519</v>
      </c>
      <c r="E276" s="50"/>
      <c r="F276" s="50"/>
      <c r="G276" s="50"/>
      <c r="H276" s="50"/>
      <c r="I276" s="2" t="s">
        <v>35</v>
      </c>
      <c r="J276" s="2" t="s">
        <v>17</v>
      </c>
      <c r="K276" s="3">
        <v>5</v>
      </c>
      <c r="L276" s="4">
        <v>47000</v>
      </c>
      <c r="M276" s="4">
        <f t="shared" si="16"/>
        <v>235000</v>
      </c>
      <c r="N276" s="21" t="str">
        <f>VLOOKUP(I276,'MÃ '!$A$2:$E$1048576,4,0)</f>
        <v>NL300091</v>
      </c>
      <c r="O276" s="21" t="str">
        <f>VLOOKUP(I276,'MÃ '!$A$2:$E$1048576,5,0)</f>
        <v>Nấm đùi gà</v>
      </c>
      <c r="P276" s="21" t="str">
        <f t="shared" si="17"/>
        <v>TSG08</v>
      </c>
      <c r="Q276" s="21" t="str">
        <f>DAY(Table0145[[#This Row],[NGÀY]])&amp;Table0145[[#This Row],[TSG08]]&amp;Table0145[[#This Row],[MÃ FAST]]</f>
        <v>14TSG08NL300091</v>
      </c>
      <c r="R276" s="21" t="str">
        <f>COUNTIF($Q$7:Q276,Q276)&amp;Q276</f>
        <v>114TSG08NL300091</v>
      </c>
      <c r="S276" s="44">
        <f>IFERROR(VLOOKUP(R276,Table1[[ct2]:[Số lượng]],13,0),0)</f>
        <v>5</v>
      </c>
      <c r="T276" s="45">
        <f>IFERROR(VLOOKUP(R276,Table1[[ct2]:[Giá]],14,0),Table0145[[#This Row],[ĐƠN GIÁ]])</f>
        <v>47000</v>
      </c>
      <c r="U276" s="45">
        <f t="shared" si="18"/>
        <v>235000</v>
      </c>
      <c r="V276" s="32">
        <f t="shared" si="19"/>
        <v>0</v>
      </c>
      <c r="W276" s="45">
        <f>Table0145[[#This Row],[THÀNH TIỀN FAST]]-Table0145[[#This Row],[THÀNH TIỀN]]</f>
        <v>0</v>
      </c>
      <c r="X276" s="46" t="b">
        <f>Table0145[[#This Row],[ĐG FAST]]=Table0145[[#This Row],[ĐƠN GIÁ]]</f>
        <v>1</v>
      </c>
      <c r="Y276" s="47" t="b">
        <f>Table0145[[#This Row],[THÀNH TIỀN FAST]]=Table0145[[#This Row],[THÀNH TIỀN]]</f>
        <v>1</v>
      </c>
      <c r="Z276" s="48"/>
    </row>
    <row r="277" spans="1:26" x14ac:dyDescent="0.2">
      <c r="A277" s="50"/>
      <c r="B277" s="2" t="s">
        <v>367</v>
      </c>
      <c r="C277" s="50"/>
      <c r="D277" s="2" t="s">
        <v>519</v>
      </c>
      <c r="E277" s="50"/>
      <c r="F277" s="50"/>
      <c r="G277" s="50"/>
      <c r="H277" s="50"/>
      <c r="I277" s="2" t="s">
        <v>50</v>
      </c>
      <c r="J277" s="2" t="s">
        <v>17</v>
      </c>
      <c r="K277" s="3">
        <v>5</v>
      </c>
      <c r="L277" s="4">
        <v>45000</v>
      </c>
      <c r="M277" s="4">
        <f t="shared" si="16"/>
        <v>225000</v>
      </c>
      <c r="N277" s="21" t="str">
        <f>VLOOKUP(I277,'MÃ '!$A$2:$E$1048576,4,0)</f>
        <v>NL300096</v>
      </c>
      <c r="O277" s="21" t="str">
        <f>VLOOKUP(I277,'MÃ '!$A$2:$E$1048576,5,0)</f>
        <v>Nấm kim châm tươi</v>
      </c>
      <c r="P277" s="21" t="str">
        <f t="shared" si="17"/>
        <v>TSG08</v>
      </c>
      <c r="Q277" s="21" t="str">
        <f>DAY(Table0145[[#This Row],[NGÀY]])&amp;Table0145[[#This Row],[TSG08]]&amp;Table0145[[#This Row],[MÃ FAST]]</f>
        <v>14TSG08NL300096</v>
      </c>
      <c r="R277" s="21" t="str">
        <f>COUNTIF($Q$7:Q277,Q277)&amp;Q277</f>
        <v>114TSG08NL300096</v>
      </c>
      <c r="S277" s="44">
        <f>IFERROR(VLOOKUP(R277,Table1[[ct2]:[Số lượng]],13,0),0)</f>
        <v>5</v>
      </c>
      <c r="T277" s="45">
        <f>IFERROR(VLOOKUP(R277,Table1[[ct2]:[Giá]],14,0),Table0145[[#This Row],[ĐƠN GIÁ]])</f>
        <v>45000</v>
      </c>
      <c r="U277" s="45">
        <f t="shared" si="18"/>
        <v>225000</v>
      </c>
      <c r="V277" s="32">
        <f t="shared" si="19"/>
        <v>0</v>
      </c>
      <c r="W277" s="45">
        <f>Table0145[[#This Row],[THÀNH TIỀN FAST]]-Table0145[[#This Row],[THÀNH TIỀN]]</f>
        <v>0</v>
      </c>
      <c r="X277" s="46" t="b">
        <f>Table0145[[#This Row],[ĐG FAST]]=Table0145[[#This Row],[ĐƠN GIÁ]]</f>
        <v>1</v>
      </c>
      <c r="Y277" s="47" t="b">
        <f>Table0145[[#This Row],[THÀNH TIỀN FAST]]=Table0145[[#This Row],[THÀNH TIỀN]]</f>
        <v>1</v>
      </c>
      <c r="Z277" s="48"/>
    </row>
    <row r="278" spans="1:26" x14ac:dyDescent="0.2">
      <c r="A278" s="50"/>
      <c r="B278" s="2" t="s">
        <v>367</v>
      </c>
      <c r="C278" s="50"/>
      <c r="D278" s="2" t="s">
        <v>519</v>
      </c>
      <c r="E278" s="50"/>
      <c r="F278" s="50"/>
      <c r="G278" s="50"/>
      <c r="H278" s="50"/>
      <c r="I278" s="2" t="s">
        <v>39</v>
      </c>
      <c r="J278" s="2" t="s">
        <v>17</v>
      </c>
      <c r="K278" s="3">
        <v>1</v>
      </c>
      <c r="L278" s="4">
        <v>45000</v>
      </c>
      <c r="M278" s="4">
        <f t="shared" si="16"/>
        <v>45000</v>
      </c>
      <c r="N278" s="21" t="str">
        <f>VLOOKUP(I278,'MÃ '!$A$2:$E$1048576,4,0)</f>
        <v>NL300085</v>
      </c>
      <c r="O278" s="21" t="str">
        <f>VLOOKUP(I278,'MÃ '!$A$2:$E$1048576,5,0)</f>
        <v>Mùi ta ( Ngò rí )</v>
      </c>
      <c r="P278" s="21" t="str">
        <f t="shared" si="17"/>
        <v>TSG08</v>
      </c>
      <c r="Q278" s="21" t="str">
        <f>DAY(Table0145[[#This Row],[NGÀY]])&amp;Table0145[[#This Row],[TSG08]]&amp;Table0145[[#This Row],[MÃ FAST]]</f>
        <v>14TSG08NL300085</v>
      </c>
      <c r="R278" s="21" t="str">
        <f>COUNTIF($Q$7:Q278,Q278)&amp;Q278</f>
        <v>114TSG08NL300085</v>
      </c>
      <c r="S278" s="44">
        <f>IFERROR(VLOOKUP(R278,Table1[[ct2]:[Số lượng]],13,0),0)</f>
        <v>1</v>
      </c>
      <c r="T278" s="45">
        <f>IFERROR(VLOOKUP(R278,Table1[[ct2]:[Giá]],14,0),Table0145[[#This Row],[ĐƠN GIÁ]])</f>
        <v>45000</v>
      </c>
      <c r="U278" s="45">
        <f t="shared" si="18"/>
        <v>45000</v>
      </c>
      <c r="V278" s="32">
        <f t="shared" si="19"/>
        <v>0</v>
      </c>
      <c r="W278" s="45">
        <f>Table0145[[#This Row],[THÀNH TIỀN FAST]]-Table0145[[#This Row],[THÀNH TIỀN]]</f>
        <v>0</v>
      </c>
      <c r="X278" s="46" t="b">
        <f>Table0145[[#This Row],[ĐG FAST]]=Table0145[[#This Row],[ĐƠN GIÁ]]</f>
        <v>1</v>
      </c>
      <c r="Y278" s="47" t="b">
        <f>Table0145[[#This Row],[THÀNH TIỀN FAST]]=Table0145[[#This Row],[THÀNH TIỀN]]</f>
        <v>1</v>
      </c>
      <c r="Z278" s="48"/>
    </row>
    <row r="279" spans="1:26" x14ac:dyDescent="0.2">
      <c r="A279" s="50"/>
      <c r="B279" s="2" t="s">
        <v>367</v>
      </c>
      <c r="C279" s="50"/>
      <c r="D279" s="2" t="s">
        <v>519</v>
      </c>
      <c r="E279" s="50"/>
      <c r="F279" s="50"/>
      <c r="G279" s="50"/>
      <c r="H279" s="50"/>
      <c r="I279" s="2" t="s">
        <v>40</v>
      </c>
      <c r="J279" s="2" t="s">
        <v>17</v>
      </c>
      <c r="K279" s="3">
        <v>1</v>
      </c>
      <c r="L279" s="4">
        <v>145000</v>
      </c>
      <c r="M279" s="4">
        <f t="shared" si="16"/>
        <v>145000</v>
      </c>
      <c r="N279" s="21" t="str">
        <f>VLOOKUP(I279,'MÃ '!$A$2:$E$1048576,4,0)</f>
        <v>NL300113</v>
      </c>
      <c r="O279" s="21" t="str">
        <f>VLOOKUP(I279,'MÃ '!$A$2:$E$1048576,5,0)</f>
        <v>Ớt hiểm đỏ</v>
      </c>
      <c r="P279" s="21" t="str">
        <f t="shared" si="17"/>
        <v>TSG08</v>
      </c>
      <c r="Q279" s="21" t="str">
        <f>DAY(Table0145[[#This Row],[NGÀY]])&amp;Table0145[[#This Row],[TSG08]]&amp;Table0145[[#This Row],[MÃ FAST]]</f>
        <v>14TSG08NL300113</v>
      </c>
      <c r="R279" s="21" t="str">
        <f>COUNTIF($Q$7:Q279,Q279)&amp;Q279</f>
        <v>114TSG08NL300113</v>
      </c>
      <c r="S279" s="44">
        <f>IFERROR(VLOOKUP(R279,Table1[[ct2]:[Số lượng]],13,0),0)</f>
        <v>1</v>
      </c>
      <c r="T279" s="45">
        <f>IFERROR(VLOOKUP(R279,Table1[[ct2]:[Giá]],14,0),Table0145[[#This Row],[ĐƠN GIÁ]])</f>
        <v>145000</v>
      </c>
      <c r="U279" s="45">
        <f t="shared" si="18"/>
        <v>145000</v>
      </c>
      <c r="V279" s="32">
        <f t="shared" si="19"/>
        <v>0</v>
      </c>
      <c r="W279" s="45">
        <f>Table0145[[#This Row],[THÀNH TIỀN FAST]]-Table0145[[#This Row],[THÀNH TIỀN]]</f>
        <v>0</v>
      </c>
      <c r="X279" s="46" t="b">
        <f>Table0145[[#This Row],[ĐG FAST]]=Table0145[[#This Row],[ĐƠN GIÁ]]</f>
        <v>1</v>
      </c>
      <c r="Y279" s="47" t="b">
        <f>Table0145[[#This Row],[THÀNH TIỀN FAST]]=Table0145[[#This Row],[THÀNH TIỀN]]</f>
        <v>1</v>
      </c>
      <c r="Z279" s="48"/>
    </row>
    <row r="280" spans="1:26" x14ac:dyDescent="0.2">
      <c r="A280" s="50"/>
      <c r="B280" s="2" t="s">
        <v>367</v>
      </c>
      <c r="C280" s="50"/>
      <c r="D280" s="2" t="s">
        <v>519</v>
      </c>
      <c r="E280" s="50"/>
      <c r="F280" s="50"/>
      <c r="G280" s="50"/>
      <c r="H280" s="50"/>
      <c r="I280" s="2" t="s">
        <v>41</v>
      </c>
      <c r="J280" s="2" t="s">
        <v>17</v>
      </c>
      <c r="K280" s="3">
        <v>4.8</v>
      </c>
      <c r="L280" s="4">
        <v>21000</v>
      </c>
      <c r="M280" s="4">
        <f t="shared" si="16"/>
        <v>100800</v>
      </c>
      <c r="N280" s="21" t="str">
        <f>VLOOKUP(I280,'MÃ '!$A$2:$E$1048576,4,0)</f>
        <v>NL300119</v>
      </c>
      <c r="O280" s="21" t="str">
        <f>VLOOKUP(I280,'MÃ '!$A$2:$E$1048576,5,0)</f>
        <v>Quất ( Tắc trái )</v>
      </c>
      <c r="P280" s="21" t="str">
        <f t="shared" si="17"/>
        <v>TSG08</v>
      </c>
      <c r="Q280" s="21" t="str">
        <f>DAY(Table0145[[#This Row],[NGÀY]])&amp;Table0145[[#This Row],[TSG08]]&amp;Table0145[[#This Row],[MÃ FAST]]</f>
        <v>14TSG08NL300119</v>
      </c>
      <c r="R280" s="21" t="str">
        <f>COUNTIF($Q$7:Q280,Q280)&amp;Q280</f>
        <v>114TSG08NL300119</v>
      </c>
      <c r="S280" s="44">
        <f>IFERROR(VLOOKUP(R280,Table1[[ct2]:[Số lượng]],13,0),0)</f>
        <v>4.8</v>
      </c>
      <c r="T280" s="45">
        <f>IFERROR(VLOOKUP(R280,Table1[[ct2]:[Giá]],14,0),Table0145[[#This Row],[ĐƠN GIÁ]])</f>
        <v>21000</v>
      </c>
      <c r="U280" s="45">
        <f t="shared" si="18"/>
        <v>100800</v>
      </c>
      <c r="V280" s="32">
        <f t="shared" si="19"/>
        <v>0</v>
      </c>
      <c r="W280" s="45">
        <f>Table0145[[#This Row],[THÀNH TIỀN FAST]]-Table0145[[#This Row],[THÀNH TIỀN]]</f>
        <v>0</v>
      </c>
      <c r="X280" s="46" t="b">
        <f>Table0145[[#This Row],[ĐG FAST]]=Table0145[[#This Row],[ĐƠN GIÁ]]</f>
        <v>1</v>
      </c>
      <c r="Y280" s="47" t="b">
        <f>Table0145[[#This Row],[THÀNH TIỀN FAST]]=Table0145[[#This Row],[THÀNH TIỀN]]</f>
        <v>1</v>
      </c>
      <c r="Z280" s="48"/>
    </row>
    <row r="281" spans="1:26" x14ac:dyDescent="0.2">
      <c r="A281" s="50"/>
      <c r="B281" s="2" t="s">
        <v>367</v>
      </c>
      <c r="C281" s="50"/>
      <c r="D281" s="2" t="s">
        <v>519</v>
      </c>
      <c r="E281" s="50"/>
      <c r="F281" s="50"/>
      <c r="G281" s="50"/>
      <c r="H281" s="50"/>
      <c r="I281" s="2" t="s">
        <v>42</v>
      </c>
      <c r="J281" s="2" t="s">
        <v>17</v>
      </c>
      <c r="K281" s="3">
        <v>3.5</v>
      </c>
      <c r="L281" s="4">
        <v>38000</v>
      </c>
      <c r="M281" s="4">
        <f t="shared" si="16"/>
        <v>133000</v>
      </c>
      <c r="N281" s="21" t="str">
        <f>VLOOKUP(I281,'MÃ '!$A$2:$E$1048576,4,0)</f>
        <v>NL300018</v>
      </c>
      <c r="O281" s="21" t="str">
        <f>VLOOKUP(I281,'MÃ '!$A$2:$E$1048576,5,0)</f>
        <v>Cải cúc</v>
      </c>
      <c r="P281" s="21" t="str">
        <f t="shared" si="17"/>
        <v>TSG08</v>
      </c>
      <c r="Q281" s="21" t="str">
        <f>DAY(Table0145[[#This Row],[NGÀY]])&amp;Table0145[[#This Row],[TSG08]]&amp;Table0145[[#This Row],[MÃ FAST]]</f>
        <v>14TSG08NL300018</v>
      </c>
      <c r="R281" s="21" t="str">
        <f>COUNTIF($Q$7:Q281,Q281)&amp;Q281</f>
        <v>114TSG08NL300018</v>
      </c>
      <c r="S281" s="44">
        <f>IFERROR(VLOOKUP(R281,Table1[[ct2]:[Số lượng]],13,0),0)</f>
        <v>3.5</v>
      </c>
      <c r="T281" s="45">
        <f>IFERROR(VLOOKUP(R281,Table1[[ct2]:[Giá]],14,0),Table0145[[#This Row],[ĐƠN GIÁ]])</f>
        <v>38000</v>
      </c>
      <c r="U281" s="45">
        <f t="shared" si="18"/>
        <v>133000</v>
      </c>
      <c r="V281" s="32">
        <f t="shared" si="19"/>
        <v>0</v>
      </c>
      <c r="W281" s="45">
        <f>Table0145[[#This Row],[THÀNH TIỀN FAST]]-Table0145[[#This Row],[THÀNH TIỀN]]</f>
        <v>0</v>
      </c>
      <c r="X281" s="46" t="b">
        <f>Table0145[[#This Row],[ĐG FAST]]=Table0145[[#This Row],[ĐƠN GIÁ]]</f>
        <v>1</v>
      </c>
      <c r="Y281" s="47" t="b">
        <f>Table0145[[#This Row],[THÀNH TIỀN FAST]]=Table0145[[#This Row],[THÀNH TIỀN]]</f>
        <v>1</v>
      </c>
      <c r="Z281" s="48"/>
    </row>
    <row r="282" spans="1:26" x14ac:dyDescent="0.2">
      <c r="A282" s="50"/>
      <c r="B282" s="2" t="s">
        <v>367</v>
      </c>
      <c r="C282" s="50"/>
      <c r="D282" s="2" t="s">
        <v>519</v>
      </c>
      <c r="E282" s="50"/>
      <c r="F282" s="50"/>
      <c r="G282" s="50"/>
      <c r="H282" s="50"/>
      <c r="I282" s="2" t="s">
        <v>43</v>
      </c>
      <c r="J282" s="2" t="s">
        <v>17</v>
      </c>
      <c r="K282" s="3">
        <v>1.9</v>
      </c>
      <c r="L282" s="4">
        <v>50000</v>
      </c>
      <c r="M282" s="4">
        <f t="shared" si="16"/>
        <v>95000</v>
      </c>
      <c r="N282" s="21" t="str">
        <f>VLOOKUP(I282,'MÃ '!$A$2:$E$1048576,4,0)</f>
        <v>NL300142</v>
      </c>
      <c r="O282" s="21" t="str">
        <f>VLOOKUP(I282,'MÃ '!$A$2:$E$1048576,5,0)</f>
        <v>Tỏi bóc</v>
      </c>
      <c r="P282" s="21" t="str">
        <f t="shared" si="17"/>
        <v>TSG08</v>
      </c>
      <c r="Q282" s="21" t="str">
        <f>DAY(Table0145[[#This Row],[NGÀY]])&amp;Table0145[[#This Row],[TSG08]]&amp;Table0145[[#This Row],[MÃ FAST]]</f>
        <v>14TSG08NL300142</v>
      </c>
      <c r="R282" s="21" t="str">
        <f>COUNTIF($Q$7:Q282,Q282)&amp;Q282</f>
        <v>114TSG08NL300142</v>
      </c>
      <c r="S282" s="44">
        <f>IFERROR(VLOOKUP(R282,Table1[[ct2]:[Số lượng]],13,0),0)</f>
        <v>1.9</v>
      </c>
      <c r="T282" s="45">
        <f>IFERROR(VLOOKUP(R282,Table1[[ct2]:[Giá]],14,0),Table0145[[#This Row],[ĐƠN GIÁ]])</f>
        <v>50000</v>
      </c>
      <c r="U282" s="45">
        <f t="shared" si="18"/>
        <v>95000</v>
      </c>
      <c r="V282" s="32">
        <f t="shared" si="19"/>
        <v>0</v>
      </c>
      <c r="W282" s="45">
        <f>Table0145[[#This Row],[THÀNH TIỀN FAST]]-Table0145[[#This Row],[THÀNH TIỀN]]</f>
        <v>0</v>
      </c>
      <c r="X282" s="46" t="b">
        <f>Table0145[[#This Row],[ĐG FAST]]=Table0145[[#This Row],[ĐƠN GIÁ]]</f>
        <v>1</v>
      </c>
      <c r="Y282" s="47" t="b">
        <f>Table0145[[#This Row],[THÀNH TIỀN FAST]]=Table0145[[#This Row],[THÀNH TIỀN]]</f>
        <v>1</v>
      </c>
      <c r="Z282" s="48"/>
    </row>
    <row r="283" spans="1:26" x14ac:dyDescent="0.2">
      <c r="A283" s="50"/>
      <c r="B283" s="2" t="s">
        <v>367</v>
      </c>
      <c r="C283" s="50"/>
      <c r="D283" s="2" t="s">
        <v>519</v>
      </c>
      <c r="E283" s="50"/>
      <c r="F283" s="50"/>
      <c r="G283" s="50"/>
      <c r="H283" s="50"/>
      <c r="I283" s="2" t="s">
        <v>44</v>
      </c>
      <c r="J283" s="2" t="s">
        <v>17</v>
      </c>
      <c r="K283" s="3">
        <v>11</v>
      </c>
      <c r="L283" s="4">
        <v>62000</v>
      </c>
      <c r="M283" s="4">
        <f t="shared" si="16"/>
        <v>682000</v>
      </c>
      <c r="N283" s="21" t="str">
        <f>VLOOKUP(I283,'MÃ '!$A$2:$E$1048576,4,0)</f>
        <v>NL300147</v>
      </c>
      <c r="O283" s="21" t="str">
        <f>VLOOKUP(I283,'MÃ '!$A$2:$E$1048576,5,0)</f>
        <v>Xà lách Roman</v>
      </c>
      <c r="P283" s="21" t="str">
        <f t="shared" si="17"/>
        <v>TSG08</v>
      </c>
      <c r="Q283" s="21" t="str">
        <f>DAY(Table0145[[#This Row],[NGÀY]])&amp;Table0145[[#This Row],[TSG08]]&amp;Table0145[[#This Row],[MÃ FAST]]</f>
        <v>14TSG08NL300147</v>
      </c>
      <c r="R283" s="21" t="str">
        <f>COUNTIF($Q$7:Q283,Q283)&amp;Q283</f>
        <v>114TSG08NL300147</v>
      </c>
      <c r="S283" s="44">
        <f>IFERROR(VLOOKUP(R283,Table1[[ct2]:[Số lượng]],13,0),0)</f>
        <v>11</v>
      </c>
      <c r="T283" s="45">
        <f>IFERROR(VLOOKUP(R283,Table1[[ct2]:[Giá]],14,0),Table0145[[#This Row],[ĐƠN GIÁ]])</f>
        <v>62000</v>
      </c>
      <c r="U283" s="45">
        <f t="shared" si="18"/>
        <v>682000</v>
      </c>
      <c r="V283" s="32">
        <f t="shared" si="19"/>
        <v>0</v>
      </c>
      <c r="W283" s="45">
        <f>Table0145[[#This Row],[THÀNH TIỀN FAST]]-Table0145[[#This Row],[THÀNH TIỀN]]</f>
        <v>0</v>
      </c>
      <c r="X283" s="46" t="b">
        <f>Table0145[[#This Row],[ĐG FAST]]=Table0145[[#This Row],[ĐƠN GIÁ]]</f>
        <v>1</v>
      </c>
      <c r="Y283" s="47" t="b">
        <f>Table0145[[#This Row],[THÀNH TIỀN FAST]]=Table0145[[#This Row],[THÀNH TIỀN]]</f>
        <v>1</v>
      </c>
      <c r="Z283" s="48"/>
    </row>
    <row r="284" spans="1:26" x14ac:dyDescent="0.2">
      <c r="A284" s="50"/>
      <c r="B284" s="2" t="s">
        <v>367</v>
      </c>
      <c r="C284" s="50"/>
      <c r="D284" s="2" t="s">
        <v>519</v>
      </c>
      <c r="E284" s="50"/>
      <c r="F284" s="50"/>
      <c r="G284" s="50"/>
      <c r="H284" s="50"/>
      <c r="I284" s="2" t="s">
        <v>46</v>
      </c>
      <c r="J284" s="2" t="s">
        <v>17</v>
      </c>
      <c r="K284" s="3">
        <v>2</v>
      </c>
      <c r="L284" s="4">
        <v>80000</v>
      </c>
      <c r="M284" s="4">
        <f t="shared" si="16"/>
        <v>160000</v>
      </c>
      <c r="N284" s="21" t="str">
        <f>VLOOKUP(I284,'MÃ '!$A$2:$E$1048576,4,0)</f>
        <v>NL300094</v>
      </c>
      <c r="O284" s="21" t="str">
        <f>VLOOKUP(I284,'MÃ '!$A$2:$E$1048576,5,0)</f>
        <v>Nấm hải sản</v>
      </c>
      <c r="P284" s="21" t="str">
        <f t="shared" si="17"/>
        <v>TSG08</v>
      </c>
      <c r="Q284" s="21" t="str">
        <f>DAY(Table0145[[#This Row],[NGÀY]])&amp;Table0145[[#This Row],[TSG08]]&amp;Table0145[[#This Row],[MÃ FAST]]</f>
        <v>14TSG08NL300094</v>
      </c>
      <c r="R284" s="21" t="str">
        <f>COUNTIF($Q$7:Q284,Q284)&amp;Q284</f>
        <v>114TSG08NL300094</v>
      </c>
      <c r="S284" s="44">
        <f>IFERROR(VLOOKUP(R284,Table1[[ct2]:[Số lượng]],13,0),0)</f>
        <v>2</v>
      </c>
      <c r="T284" s="45">
        <f>IFERROR(VLOOKUP(R284,Table1[[ct2]:[Giá]],14,0),Table0145[[#This Row],[ĐƠN GIÁ]])</f>
        <v>80000</v>
      </c>
      <c r="U284" s="45">
        <f t="shared" si="18"/>
        <v>160000</v>
      </c>
      <c r="V284" s="32">
        <f t="shared" si="19"/>
        <v>0</v>
      </c>
      <c r="W284" s="45">
        <f>Table0145[[#This Row],[THÀNH TIỀN FAST]]-Table0145[[#This Row],[THÀNH TIỀN]]</f>
        <v>0</v>
      </c>
      <c r="X284" s="46" t="b">
        <f>Table0145[[#This Row],[ĐG FAST]]=Table0145[[#This Row],[ĐƠN GIÁ]]</f>
        <v>1</v>
      </c>
      <c r="Y284" s="47" t="b">
        <f>Table0145[[#This Row],[THÀNH TIỀN FAST]]=Table0145[[#This Row],[THÀNH TIỀN]]</f>
        <v>1</v>
      </c>
      <c r="Z284" s="48"/>
    </row>
    <row r="285" spans="1:26" x14ac:dyDescent="0.2">
      <c r="A285" s="50"/>
      <c r="B285" s="2" t="s">
        <v>367</v>
      </c>
      <c r="C285" s="50"/>
      <c r="D285" s="2" t="s">
        <v>519</v>
      </c>
      <c r="E285" s="50"/>
      <c r="F285" s="50"/>
      <c r="G285" s="50"/>
      <c r="H285" s="50"/>
      <c r="I285" s="2" t="s">
        <v>38</v>
      </c>
      <c r="J285" s="2" t="s">
        <v>17</v>
      </c>
      <c r="K285" s="3">
        <v>2</v>
      </c>
      <c r="L285" s="4">
        <v>95000</v>
      </c>
      <c r="M285" s="4">
        <f t="shared" si="16"/>
        <v>190000</v>
      </c>
      <c r="N285" s="21" t="str">
        <f>VLOOKUP(I285,'MÃ '!$A$2:$E$1048576,4,0)</f>
        <v>NL300098</v>
      </c>
      <c r="O285" s="21" t="str">
        <f>VLOOKUP(I285,'MÃ '!$A$2:$E$1048576,5,0)</f>
        <v>Nấm Linh Chi trắng</v>
      </c>
      <c r="P285" s="21" t="str">
        <f t="shared" si="17"/>
        <v>TSG08</v>
      </c>
      <c r="Q285" s="21" t="str">
        <f>DAY(Table0145[[#This Row],[NGÀY]])&amp;Table0145[[#This Row],[TSG08]]&amp;Table0145[[#This Row],[MÃ FAST]]</f>
        <v>14TSG08NL300098</v>
      </c>
      <c r="R285" s="21" t="str">
        <f>COUNTIF($Q$7:Q285,Q285)&amp;Q285</f>
        <v>114TSG08NL300098</v>
      </c>
      <c r="S285" s="44">
        <f>IFERROR(VLOOKUP(R285,Table1[[ct2]:[Số lượng]],13,0),0)</f>
        <v>2</v>
      </c>
      <c r="T285" s="45">
        <f>IFERROR(VLOOKUP(R285,Table1[[ct2]:[Giá]],14,0),Table0145[[#This Row],[ĐƠN GIÁ]])</f>
        <v>95000</v>
      </c>
      <c r="U285" s="45">
        <f t="shared" si="18"/>
        <v>190000</v>
      </c>
      <c r="V285" s="32">
        <f t="shared" si="19"/>
        <v>0</v>
      </c>
      <c r="W285" s="45">
        <f>Table0145[[#This Row],[THÀNH TIỀN FAST]]-Table0145[[#This Row],[THÀNH TIỀN]]</f>
        <v>0</v>
      </c>
      <c r="X285" s="46" t="b">
        <f>Table0145[[#This Row],[ĐG FAST]]=Table0145[[#This Row],[ĐƠN GIÁ]]</f>
        <v>1</v>
      </c>
      <c r="Y285" s="47" t="b">
        <f>Table0145[[#This Row],[THÀNH TIỀN FAST]]=Table0145[[#This Row],[THÀNH TIỀN]]</f>
        <v>1</v>
      </c>
      <c r="Z285" s="48"/>
    </row>
    <row r="286" spans="1:26" x14ac:dyDescent="0.2">
      <c r="A286" s="50"/>
      <c r="B286" s="2" t="s">
        <v>368</v>
      </c>
      <c r="C286" s="50"/>
      <c r="D286" s="2" t="s">
        <v>519</v>
      </c>
      <c r="E286" s="50"/>
      <c r="F286" s="50"/>
      <c r="G286" s="50"/>
      <c r="H286" s="50"/>
      <c r="I286" s="2" t="s">
        <v>14</v>
      </c>
      <c r="J286" s="2" t="s">
        <v>15</v>
      </c>
      <c r="K286" s="3">
        <v>6</v>
      </c>
      <c r="L286" s="4">
        <v>8500</v>
      </c>
      <c r="M286" s="4">
        <f t="shared" si="16"/>
        <v>51000</v>
      </c>
      <c r="N286" s="21" t="str">
        <f>VLOOKUP(I286,'MÃ '!$A$2:$E$1048576,4,0)</f>
        <v>NL300107</v>
      </c>
      <c r="O286" s="21" t="str">
        <f>VLOOKUP(I286,'MÃ '!$A$2:$E$1048576,5,0)</f>
        <v>Ngô ngọt ( Bắp trái)</v>
      </c>
      <c r="P286" s="21" t="str">
        <f t="shared" si="17"/>
        <v>TSG08</v>
      </c>
      <c r="Q286" s="21" t="str">
        <f>DAY(Table0145[[#This Row],[NGÀY]])&amp;Table0145[[#This Row],[TSG08]]&amp;Table0145[[#This Row],[MÃ FAST]]</f>
        <v>15TSG08NL300107</v>
      </c>
      <c r="R286" s="21" t="str">
        <f>COUNTIF($Q$7:Q286,Q286)&amp;Q286</f>
        <v>115TSG08NL300107</v>
      </c>
      <c r="S286" s="44">
        <f>IFERROR(VLOOKUP(R286,Table1[[ct2]:[Số lượng]],13,0),0)</f>
        <v>6</v>
      </c>
      <c r="T286" s="45">
        <f>IFERROR(VLOOKUP(R286,Table1[[ct2]:[Giá]],14,0),Table0145[[#This Row],[ĐƠN GIÁ]])</f>
        <v>8500</v>
      </c>
      <c r="U286" s="45">
        <f t="shared" si="18"/>
        <v>51000</v>
      </c>
      <c r="V286" s="32">
        <f t="shared" si="19"/>
        <v>0</v>
      </c>
      <c r="W286" s="45">
        <f>Table0145[[#This Row],[THÀNH TIỀN FAST]]-Table0145[[#This Row],[THÀNH TIỀN]]</f>
        <v>0</v>
      </c>
      <c r="X286" s="46" t="b">
        <f>Table0145[[#This Row],[ĐG FAST]]=Table0145[[#This Row],[ĐƠN GIÁ]]</f>
        <v>1</v>
      </c>
      <c r="Y286" s="47" t="b">
        <f>Table0145[[#This Row],[THÀNH TIỀN FAST]]=Table0145[[#This Row],[THÀNH TIỀN]]</f>
        <v>1</v>
      </c>
      <c r="Z286" s="48"/>
    </row>
    <row r="287" spans="1:26" x14ac:dyDescent="0.2">
      <c r="A287" s="50"/>
      <c r="B287" s="2" t="s">
        <v>368</v>
      </c>
      <c r="C287" s="50"/>
      <c r="D287" s="2" t="s">
        <v>519</v>
      </c>
      <c r="E287" s="50"/>
      <c r="F287" s="50"/>
      <c r="G287" s="50"/>
      <c r="H287" s="50"/>
      <c r="I287" s="2" t="s">
        <v>16</v>
      </c>
      <c r="J287" s="2" t="s">
        <v>17</v>
      </c>
      <c r="K287" s="3">
        <v>1</v>
      </c>
      <c r="L287" s="4">
        <v>30000</v>
      </c>
      <c r="M287" s="4">
        <f t="shared" si="16"/>
        <v>30000</v>
      </c>
      <c r="N287" s="21" t="str">
        <f>VLOOKUP(I287,'MÃ '!$A$2:$E$1048576,4,0)</f>
        <v>NL300007</v>
      </c>
      <c r="O287" s="21" t="str">
        <f>VLOOKUP(I287,'MÃ '!$A$2:$E$1048576,5,0)</f>
        <v>Bí đỏ</v>
      </c>
      <c r="P287" s="21" t="str">
        <f t="shared" si="17"/>
        <v>TSG08</v>
      </c>
      <c r="Q287" s="21" t="str">
        <f>DAY(Table0145[[#This Row],[NGÀY]])&amp;Table0145[[#This Row],[TSG08]]&amp;Table0145[[#This Row],[MÃ FAST]]</f>
        <v>15TSG08NL300007</v>
      </c>
      <c r="R287" s="21" t="str">
        <f>COUNTIF($Q$7:Q287,Q287)&amp;Q287</f>
        <v>115TSG08NL300007</v>
      </c>
      <c r="S287" s="44">
        <f>IFERROR(VLOOKUP(R287,Table1[[ct2]:[Số lượng]],13,0),0)</f>
        <v>1</v>
      </c>
      <c r="T287" s="45">
        <f>IFERROR(VLOOKUP(R287,Table1[[ct2]:[Giá]],14,0),Table0145[[#This Row],[ĐƠN GIÁ]])</f>
        <v>30000</v>
      </c>
      <c r="U287" s="45">
        <f t="shared" si="18"/>
        <v>30000</v>
      </c>
      <c r="V287" s="32">
        <f t="shared" si="19"/>
        <v>0</v>
      </c>
      <c r="W287" s="45">
        <f>Table0145[[#This Row],[THÀNH TIỀN FAST]]-Table0145[[#This Row],[THÀNH TIỀN]]</f>
        <v>0</v>
      </c>
      <c r="X287" s="46" t="b">
        <f>Table0145[[#This Row],[ĐG FAST]]=Table0145[[#This Row],[ĐƠN GIÁ]]</f>
        <v>1</v>
      </c>
      <c r="Y287" s="47" t="b">
        <f>Table0145[[#This Row],[THÀNH TIỀN FAST]]=Table0145[[#This Row],[THÀNH TIỀN]]</f>
        <v>1</v>
      </c>
      <c r="Z287" s="48"/>
    </row>
    <row r="288" spans="1:26" x14ac:dyDescent="0.2">
      <c r="A288" s="50"/>
      <c r="B288" s="2" t="s">
        <v>368</v>
      </c>
      <c r="C288" s="50"/>
      <c r="D288" s="2" t="s">
        <v>519</v>
      </c>
      <c r="E288" s="50"/>
      <c r="F288" s="50"/>
      <c r="G288" s="50"/>
      <c r="H288" s="50"/>
      <c r="I288" s="2" t="s">
        <v>18</v>
      </c>
      <c r="J288" s="2" t="s">
        <v>17</v>
      </c>
      <c r="K288" s="3">
        <v>0.9</v>
      </c>
      <c r="L288" s="4">
        <v>45000</v>
      </c>
      <c r="M288" s="4">
        <f t="shared" si="16"/>
        <v>40500</v>
      </c>
      <c r="N288" s="21" t="str">
        <f>VLOOKUP(I288,'MÃ '!$A$2:$E$1048576,4,0)</f>
        <v>NL300203</v>
      </c>
      <c r="O288" s="21" t="str">
        <f>VLOOKUP(I288,'MÃ '!$A$2:$E$1048576,5,0)</f>
        <v>Cải bó xôi</v>
      </c>
      <c r="P288" s="21" t="str">
        <f t="shared" si="17"/>
        <v>TSG08</v>
      </c>
      <c r="Q288" s="21" t="str">
        <f>DAY(Table0145[[#This Row],[NGÀY]])&amp;Table0145[[#This Row],[TSG08]]&amp;Table0145[[#This Row],[MÃ FAST]]</f>
        <v>15TSG08NL300203</v>
      </c>
      <c r="R288" s="21" t="str">
        <f>COUNTIF($Q$7:Q288,Q288)&amp;Q288</f>
        <v>115TSG08NL300203</v>
      </c>
      <c r="S288" s="44">
        <f>IFERROR(VLOOKUP(R288,Table1[[ct2]:[Số lượng]],13,0),0)</f>
        <v>0.9</v>
      </c>
      <c r="T288" s="45">
        <f>IFERROR(VLOOKUP(R288,Table1[[ct2]:[Giá]],14,0),Table0145[[#This Row],[ĐƠN GIÁ]])</f>
        <v>45000</v>
      </c>
      <c r="U288" s="45">
        <f t="shared" si="18"/>
        <v>40500</v>
      </c>
      <c r="V288" s="32">
        <f t="shared" si="19"/>
        <v>0</v>
      </c>
      <c r="W288" s="45">
        <f>Table0145[[#This Row],[THÀNH TIỀN FAST]]-Table0145[[#This Row],[THÀNH TIỀN]]</f>
        <v>0</v>
      </c>
      <c r="X288" s="46" t="b">
        <f>Table0145[[#This Row],[ĐG FAST]]=Table0145[[#This Row],[ĐƠN GIÁ]]</f>
        <v>1</v>
      </c>
      <c r="Y288" s="47" t="b">
        <f>Table0145[[#This Row],[THÀNH TIỀN FAST]]=Table0145[[#This Row],[THÀNH TIỀN]]</f>
        <v>1</v>
      </c>
      <c r="Z288" s="48"/>
    </row>
    <row r="289" spans="1:26" x14ac:dyDescent="0.2">
      <c r="A289" s="50"/>
      <c r="B289" s="2" t="s">
        <v>368</v>
      </c>
      <c r="C289" s="50"/>
      <c r="D289" s="2" t="s">
        <v>519</v>
      </c>
      <c r="E289" s="50"/>
      <c r="F289" s="50"/>
      <c r="G289" s="50"/>
      <c r="H289" s="50"/>
      <c r="I289" s="2" t="s">
        <v>20</v>
      </c>
      <c r="J289" s="2" t="s">
        <v>17</v>
      </c>
      <c r="K289" s="3">
        <v>10</v>
      </c>
      <c r="L289" s="4">
        <v>18000</v>
      </c>
      <c r="M289" s="4">
        <f t="shared" si="16"/>
        <v>180000</v>
      </c>
      <c r="N289" s="21" t="str">
        <f>VLOOKUP(I289,'MÃ '!$A$2:$E$1048576,4,0)</f>
        <v>NL300022</v>
      </c>
      <c r="O289" s="21" t="str">
        <f>VLOOKUP(I289,'MÃ '!$A$2:$E$1048576,5,0)</f>
        <v>Cải thảo</v>
      </c>
      <c r="P289" s="21" t="str">
        <f t="shared" si="17"/>
        <v>TSG08</v>
      </c>
      <c r="Q289" s="21" t="str">
        <f>DAY(Table0145[[#This Row],[NGÀY]])&amp;Table0145[[#This Row],[TSG08]]&amp;Table0145[[#This Row],[MÃ FAST]]</f>
        <v>15TSG08NL300022</v>
      </c>
      <c r="R289" s="21" t="str">
        <f>COUNTIF($Q$7:Q289,Q289)&amp;Q289</f>
        <v>115TSG08NL300022</v>
      </c>
      <c r="S289" s="44">
        <f>IFERROR(VLOOKUP(R289,Table1[[ct2]:[Số lượng]],13,0),0)</f>
        <v>10</v>
      </c>
      <c r="T289" s="45">
        <f>IFERROR(VLOOKUP(R289,Table1[[ct2]:[Giá]],14,0),Table0145[[#This Row],[ĐƠN GIÁ]])</f>
        <v>18000</v>
      </c>
      <c r="U289" s="45">
        <f t="shared" si="18"/>
        <v>180000</v>
      </c>
      <c r="V289" s="32">
        <f t="shared" si="19"/>
        <v>0</v>
      </c>
      <c r="W289" s="45">
        <f>Table0145[[#This Row],[THÀNH TIỀN FAST]]-Table0145[[#This Row],[THÀNH TIỀN]]</f>
        <v>0</v>
      </c>
      <c r="X289" s="46" t="b">
        <f>Table0145[[#This Row],[ĐG FAST]]=Table0145[[#This Row],[ĐƠN GIÁ]]</f>
        <v>1</v>
      </c>
      <c r="Y289" s="47" t="b">
        <f>Table0145[[#This Row],[THÀNH TIỀN FAST]]=Table0145[[#This Row],[THÀNH TIỀN]]</f>
        <v>1</v>
      </c>
      <c r="Z289" s="48"/>
    </row>
    <row r="290" spans="1:26" x14ac:dyDescent="0.2">
      <c r="A290" s="50"/>
      <c r="B290" s="2" t="s">
        <v>368</v>
      </c>
      <c r="C290" s="50"/>
      <c r="D290" s="2" t="s">
        <v>519</v>
      </c>
      <c r="E290" s="50"/>
      <c r="F290" s="50"/>
      <c r="G290" s="50"/>
      <c r="H290" s="50"/>
      <c r="I290" s="2" t="s">
        <v>45</v>
      </c>
      <c r="J290" s="2" t="s">
        <v>17</v>
      </c>
      <c r="K290" s="3">
        <v>1</v>
      </c>
      <c r="L290" s="4">
        <v>13000</v>
      </c>
      <c r="M290" s="4">
        <f t="shared" si="16"/>
        <v>13000</v>
      </c>
      <c r="N290" s="21" t="str">
        <f>VLOOKUP(I290,'MÃ '!$A$2:$E$1048576,4,0)</f>
        <v>NL300033</v>
      </c>
      <c r="O290" s="21" t="str">
        <f>VLOOKUP(I290,'MÃ '!$A$2:$E$1048576,5,0)</f>
        <v>Củ cải trắng</v>
      </c>
      <c r="P290" s="21" t="str">
        <f t="shared" si="17"/>
        <v>TSG08</v>
      </c>
      <c r="Q290" s="21" t="str">
        <f>DAY(Table0145[[#This Row],[NGÀY]])&amp;Table0145[[#This Row],[TSG08]]&amp;Table0145[[#This Row],[MÃ FAST]]</f>
        <v>15TSG08NL300033</v>
      </c>
      <c r="R290" s="21" t="str">
        <f>COUNTIF($Q$7:Q290,Q290)&amp;Q290</f>
        <v>115TSG08NL300033</v>
      </c>
      <c r="S290" s="44">
        <f>IFERROR(VLOOKUP(R290,Table1[[ct2]:[Số lượng]],13,0),0)</f>
        <v>1</v>
      </c>
      <c r="T290" s="45">
        <f>IFERROR(VLOOKUP(R290,Table1[[ct2]:[Giá]],14,0),Table0145[[#This Row],[ĐƠN GIÁ]])</f>
        <v>13000</v>
      </c>
      <c r="U290" s="45">
        <f t="shared" si="18"/>
        <v>13000</v>
      </c>
      <c r="V290" s="32">
        <f t="shared" si="19"/>
        <v>0</v>
      </c>
      <c r="W290" s="45">
        <f>Table0145[[#This Row],[THÀNH TIỀN FAST]]-Table0145[[#This Row],[THÀNH TIỀN]]</f>
        <v>0</v>
      </c>
      <c r="X290" s="46" t="b">
        <f>Table0145[[#This Row],[ĐG FAST]]=Table0145[[#This Row],[ĐƠN GIÁ]]</f>
        <v>1</v>
      </c>
      <c r="Y290" s="47" t="b">
        <f>Table0145[[#This Row],[THÀNH TIỀN FAST]]=Table0145[[#This Row],[THÀNH TIỀN]]</f>
        <v>1</v>
      </c>
      <c r="Z290" s="48"/>
    </row>
    <row r="291" spans="1:26" x14ac:dyDescent="0.2">
      <c r="A291" s="50"/>
      <c r="B291" s="2" t="s">
        <v>368</v>
      </c>
      <c r="C291" s="50"/>
      <c r="D291" s="2" t="s">
        <v>519</v>
      </c>
      <c r="E291" s="50"/>
      <c r="F291" s="50"/>
      <c r="G291" s="50"/>
      <c r="H291" s="50"/>
      <c r="I291" s="2" t="s">
        <v>24</v>
      </c>
      <c r="J291" s="2" t="s">
        <v>17</v>
      </c>
      <c r="K291" s="3">
        <v>1.9</v>
      </c>
      <c r="L291" s="4">
        <v>47000</v>
      </c>
      <c r="M291" s="4">
        <f t="shared" si="16"/>
        <v>89300</v>
      </c>
      <c r="N291" s="21" t="str">
        <f>VLOOKUP(I291,'MÃ '!$A$2:$E$1048576,4,0)</f>
        <v>NL300036</v>
      </c>
      <c r="O291" s="21" t="str">
        <f>VLOOKUP(I291,'MÃ '!$A$2:$E$1048576,5,0)</f>
        <v>Củ sen</v>
      </c>
      <c r="P291" s="21" t="str">
        <f t="shared" si="17"/>
        <v>TSG08</v>
      </c>
      <c r="Q291" s="21" t="str">
        <f>DAY(Table0145[[#This Row],[NGÀY]])&amp;Table0145[[#This Row],[TSG08]]&amp;Table0145[[#This Row],[MÃ FAST]]</f>
        <v>15TSG08NL300036</v>
      </c>
      <c r="R291" s="21" t="str">
        <f>COUNTIF($Q$7:Q291,Q291)&amp;Q291</f>
        <v>115TSG08NL300036</v>
      </c>
      <c r="S291" s="44">
        <f>IFERROR(VLOOKUP(R291,Table1[[ct2]:[Số lượng]],13,0),0)</f>
        <v>1.9</v>
      </c>
      <c r="T291" s="45">
        <f>IFERROR(VLOOKUP(R291,Table1[[ct2]:[Giá]],14,0),Table0145[[#This Row],[ĐƠN GIÁ]])</f>
        <v>47000</v>
      </c>
      <c r="U291" s="45">
        <f t="shared" si="18"/>
        <v>89300</v>
      </c>
      <c r="V291" s="32">
        <f t="shared" si="19"/>
        <v>0</v>
      </c>
      <c r="W291" s="45">
        <f>Table0145[[#This Row],[THÀNH TIỀN FAST]]-Table0145[[#This Row],[THÀNH TIỀN]]</f>
        <v>0</v>
      </c>
      <c r="X291" s="46" t="b">
        <f>Table0145[[#This Row],[ĐG FAST]]=Table0145[[#This Row],[ĐƠN GIÁ]]</f>
        <v>1</v>
      </c>
      <c r="Y291" s="47" t="b">
        <f>Table0145[[#This Row],[THÀNH TIỀN FAST]]=Table0145[[#This Row],[THÀNH TIỀN]]</f>
        <v>1</v>
      </c>
      <c r="Z291" s="48"/>
    </row>
    <row r="292" spans="1:26" x14ac:dyDescent="0.2">
      <c r="A292" s="50"/>
      <c r="B292" s="2" t="s">
        <v>368</v>
      </c>
      <c r="C292" s="50"/>
      <c r="D292" s="2" t="s">
        <v>519</v>
      </c>
      <c r="E292" s="50"/>
      <c r="F292" s="50"/>
      <c r="G292" s="50"/>
      <c r="H292" s="50"/>
      <c r="I292" s="2" t="s">
        <v>25</v>
      </c>
      <c r="J292" s="2" t="s">
        <v>17</v>
      </c>
      <c r="K292" s="3">
        <v>15.3</v>
      </c>
      <c r="L292" s="4">
        <v>18000</v>
      </c>
      <c r="M292" s="4">
        <f t="shared" si="16"/>
        <v>275400</v>
      </c>
      <c r="N292" s="21" t="str">
        <f>VLOOKUP(I292,'MÃ '!$A$2:$E$1048576,4,0)</f>
        <v>NL600004</v>
      </c>
      <c r="O292" s="21" t="str">
        <f>VLOOKUP(I292,'MÃ '!$A$2:$E$1048576,5,0)</f>
        <v>Dưa hấu</v>
      </c>
      <c r="P292" s="21" t="str">
        <f t="shared" si="17"/>
        <v>TSG08</v>
      </c>
      <c r="Q292" s="21" t="str">
        <f>DAY(Table0145[[#This Row],[NGÀY]])&amp;Table0145[[#This Row],[TSG08]]&amp;Table0145[[#This Row],[MÃ FAST]]</f>
        <v>15TSG08NL600004</v>
      </c>
      <c r="R292" s="21" t="str">
        <f>COUNTIF($Q$7:Q292,Q292)&amp;Q292</f>
        <v>115TSG08NL600004</v>
      </c>
      <c r="S292" s="44">
        <f>IFERROR(VLOOKUP(R292,Table1[[ct2]:[Số lượng]],13,0),0)</f>
        <v>15.3</v>
      </c>
      <c r="T292" s="45">
        <f>IFERROR(VLOOKUP(R292,Table1[[ct2]:[Giá]],14,0),Table0145[[#This Row],[ĐƠN GIÁ]])</f>
        <v>18000</v>
      </c>
      <c r="U292" s="45">
        <f t="shared" si="18"/>
        <v>275400</v>
      </c>
      <c r="V292" s="32">
        <f t="shared" si="19"/>
        <v>0</v>
      </c>
      <c r="W292" s="45">
        <f>Table0145[[#This Row],[THÀNH TIỀN FAST]]-Table0145[[#This Row],[THÀNH TIỀN]]</f>
        <v>0</v>
      </c>
      <c r="X292" s="46" t="b">
        <f>Table0145[[#This Row],[ĐG FAST]]=Table0145[[#This Row],[ĐƠN GIÁ]]</f>
        <v>1</v>
      </c>
      <c r="Y292" s="47" t="b">
        <f>Table0145[[#This Row],[THÀNH TIỀN FAST]]=Table0145[[#This Row],[THÀNH TIỀN]]</f>
        <v>1</v>
      </c>
      <c r="Z292" s="48"/>
    </row>
    <row r="293" spans="1:26" x14ac:dyDescent="0.2">
      <c r="A293" s="50"/>
      <c r="B293" s="2" t="s">
        <v>368</v>
      </c>
      <c r="C293" s="50"/>
      <c r="D293" s="2" t="s">
        <v>519</v>
      </c>
      <c r="E293" s="50"/>
      <c r="F293" s="50"/>
      <c r="G293" s="50"/>
      <c r="H293" s="50"/>
      <c r="I293" s="2" t="s">
        <v>26</v>
      </c>
      <c r="J293" s="2" t="s">
        <v>17</v>
      </c>
      <c r="K293" s="3">
        <v>0.5</v>
      </c>
      <c r="L293" s="4">
        <v>30000</v>
      </c>
      <c r="M293" s="4">
        <f t="shared" si="16"/>
        <v>15000</v>
      </c>
      <c r="N293" s="21" t="str">
        <f>VLOOKUP(I293,'MÃ '!$A$2:$E$1048576,4,0)</f>
        <v>NL300053</v>
      </c>
      <c r="O293" s="21" t="str">
        <f>VLOOKUP(I293,'MÃ '!$A$2:$E$1048576,5,0)</f>
        <v>Gừng ta</v>
      </c>
      <c r="P293" s="21" t="str">
        <f t="shared" si="17"/>
        <v>TSG08</v>
      </c>
      <c r="Q293" s="21" t="str">
        <f>DAY(Table0145[[#This Row],[NGÀY]])&amp;Table0145[[#This Row],[TSG08]]&amp;Table0145[[#This Row],[MÃ FAST]]</f>
        <v>15TSG08NL300053</v>
      </c>
      <c r="R293" s="21" t="str">
        <f>COUNTIF($Q$7:Q293,Q293)&amp;Q293</f>
        <v>115TSG08NL300053</v>
      </c>
      <c r="S293" s="44">
        <f>IFERROR(VLOOKUP(R293,Table1[[ct2]:[Số lượng]],13,0),0)</f>
        <v>0</v>
      </c>
      <c r="T293" s="45">
        <f>IFERROR(VLOOKUP(R293,Table1[[ct2]:[Giá]],14,0),Table0145[[#This Row],[ĐƠN GIÁ]])</f>
        <v>30000</v>
      </c>
      <c r="U293" s="45">
        <f t="shared" si="18"/>
        <v>0</v>
      </c>
      <c r="V293" s="32">
        <f t="shared" si="19"/>
        <v>-0.5</v>
      </c>
      <c r="W293" s="45">
        <f>Table0145[[#This Row],[THÀNH TIỀN FAST]]-Table0145[[#This Row],[THÀNH TIỀN]]</f>
        <v>-15000</v>
      </c>
      <c r="X293" s="46" t="b">
        <f>Table0145[[#This Row],[ĐG FAST]]=Table0145[[#This Row],[ĐƠN GIÁ]]</f>
        <v>1</v>
      </c>
      <c r="Y293" s="47" t="b">
        <f>Table0145[[#This Row],[THÀNH TIỀN FAST]]=Table0145[[#This Row],[THÀNH TIỀN]]</f>
        <v>0</v>
      </c>
      <c r="Z293" s="48"/>
    </row>
    <row r="294" spans="1:26" x14ac:dyDescent="0.2">
      <c r="A294" s="50"/>
      <c r="B294" s="2" t="s">
        <v>368</v>
      </c>
      <c r="C294" s="50"/>
      <c r="D294" s="2" t="s">
        <v>519</v>
      </c>
      <c r="E294" s="50"/>
      <c r="F294" s="50"/>
      <c r="G294" s="50"/>
      <c r="H294" s="50"/>
      <c r="I294" s="2" t="s">
        <v>27</v>
      </c>
      <c r="J294" s="2" t="s">
        <v>17</v>
      </c>
      <c r="K294" s="3">
        <v>1</v>
      </c>
      <c r="L294" s="4">
        <v>55000</v>
      </c>
      <c r="M294" s="4">
        <f t="shared" si="16"/>
        <v>55000</v>
      </c>
      <c r="N294" s="21" t="str">
        <f>VLOOKUP(I294,'MÃ '!$A$2:$E$1048576,4,0)</f>
        <v>NL300058</v>
      </c>
      <c r="O294" s="21" t="str">
        <f>VLOOKUP(I294,'MÃ '!$A$2:$E$1048576,5,0)</f>
        <v>Hành lá</v>
      </c>
      <c r="P294" s="21" t="str">
        <f t="shared" si="17"/>
        <v>TSG08</v>
      </c>
      <c r="Q294" s="21" t="str">
        <f>DAY(Table0145[[#This Row],[NGÀY]])&amp;Table0145[[#This Row],[TSG08]]&amp;Table0145[[#This Row],[MÃ FAST]]</f>
        <v>15TSG08NL300058</v>
      </c>
      <c r="R294" s="21" t="str">
        <f>COUNTIF($Q$7:Q294,Q294)&amp;Q294</f>
        <v>115TSG08NL300058</v>
      </c>
      <c r="S294" s="44">
        <f>IFERROR(VLOOKUP(R294,Table1[[ct2]:[Số lượng]],13,0),0)</f>
        <v>1</v>
      </c>
      <c r="T294" s="45">
        <f>IFERROR(VLOOKUP(R294,Table1[[ct2]:[Giá]],14,0),Table0145[[#This Row],[ĐƠN GIÁ]])</f>
        <v>55000</v>
      </c>
      <c r="U294" s="45">
        <f t="shared" si="18"/>
        <v>55000</v>
      </c>
      <c r="V294" s="32">
        <f t="shared" si="19"/>
        <v>0</v>
      </c>
      <c r="W294" s="45">
        <f>Table0145[[#This Row],[THÀNH TIỀN FAST]]-Table0145[[#This Row],[THÀNH TIỀN]]</f>
        <v>0</v>
      </c>
      <c r="X294" s="46" t="b">
        <f>Table0145[[#This Row],[ĐG FAST]]=Table0145[[#This Row],[ĐƠN GIÁ]]</f>
        <v>1</v>
      </c>
      <c r="Y294" s="47" t="b">
        <f>Table0145[[#This Row],[THÀNH TIỀN FAST]]=Table0145[[#This Row],[THÀNH TIỀN]]</f>
        <v>1</v>
      </c>
      <c r="Z294" s="48"/>
    </row>
    <row r="295" spans="1:26" x14ac:dyDescent="0.2">
      <c r="A295" s="50"/>
      <c r="B295" s="2" t="s">
        <v>368</v>
      </c>
      <c r="C295" s="50"/>
      <c r="D295" s="2" t="s">
        <v>519</v>
      </c>
      <c r="E295" s="50"/>
      <c r="F295" s="50"/>
      <c r="G295" s="50"/>
      <c r="H295" s="50"/>
      <c r="I295" s="2" t="s">
        <v>31</v>
      </c>
      <c r="J295" s="2" t="s">
        <v>17</v>
      </c>
      <c r="K295" s="3">
        <v>2</v>
      </c>
      <c r="L295" s="4">
        <v>30000</v>
      </c>
      <c r="M295" s="4">
        <f t="shared" si="16"/>
        <v>60000</v>
      </c>
      <c r="N295" s="21" t="str">
        <f>VLOOKUP(I295,'MÃ '!$A$2:$E$1048576,4,0)</f>
        <v>NL300209</v>
      </c>
      <c r="O295" s="21" t="str">
        <f>VLOOKUP(I295,'MÃ '!$A$2:$E$1048576,5,0)</f>
        <v>Khoai môn</v>
      </c>
      <c r="P295" s="21" t="str">
        <f t="shared" si="17"/>
        <v>TSG08</v>
      </c>
      <c r="Q295" s="21" t="str">
        <f>DAY(Table0145[[#This Row],[NGÀY]])&amp;Table0145[[#This Row],[TSG08]]&amp;Table0145[[#This Row],[MÃ FAST]]</f>
        <v>15TSG08NL300209</v>
      </c>
      <c r="R295" s="21" t="str">
        <f>COUNTIF($Q$7:Q295,Q295)&amp;Q295</f>
        <v>115TSG08NL300209</v>
      </c>
      <c r="S295" s="44">
        <f>IFERROR(VLOOKUP(R295,Table1[[ct2]:[Số lượng]],13,0),0)</f>
        <v>2</v>
      </c>
      <c r="T295" s="45">
        <f>IFERROR(VLOOKUP(R295,Table1[[ct2]:[Giá]],14,0),Table0145[[#This Row],[ĐƠN GIÁ]])</f>
        <v>30000</v>
      </c>
      <c r="U295" s="45">
        <f t="shared" si="18"/>
        <v>60000</v>
      </c>
      <c r="V295" s="32">
        <f t="shared" si="19"/>
        <v>0</v>
      </c>
      <c r="W295" s="45">
        <f>Table0145[[#This Row],[THÀNH TIỀN FAST]]-Table0145[[#This Row],[THÀNH TIỀN]]</f>
        <v>0</v>
      </c>
      <c r="X295" s="46" t="b">
        <f>Table0145[[#This Row],[ĐG FAST]]=Table0145[[#This Row],[ĐƠN GIÁ]]</f>
        <v>1</v>
      </c>
      <c r="Y295" s="47" t="b">
        <f>Table0145[[#This Row],[THÀNH TIỀN FAST]]=Table0145[[#This Row],[THÀNH TIỀN]]</f>
        <v>1</v>
      </c>
      <c r="Z295" s="48"/>
    </row>
    <row r="296" spans="1:26" x14ac:dyDescent="0.2">
      <c r="A296" s="50"/>
      <c r="B296" s="2" t="s">
        <v>368</v>
      </c>
      <c r="C296" s="50"/>
      <c r="D296" s="2" t="s">
        <v>519</v>
      </c>
      <c r="E296" s="50"/>
      <c r="F296" s="50"/>
      <c r="G296" s="50"/>
      <c r="H296" s="50"/>
      <c r="I296" s="2" t="s">
        <v>33</v>
      </c>
      <c r="J296" s="2" t="s">
        <v>17</v>
      </c>
      <c r="K296" s="3">
        <v>2.4</v>
      </c>
      <c r="L296" s="4">
        <v>22000</v>
      </c>
      <c r="M296" s="4">
        <f t="shared" si="16"/>
        <v>52800</v>
      </c>
      <c r="N296" s="21" t="str">
        <f>VLOOKUP(I296,'MÃ '!$A$2:$E$1048576,4,0)</f>
        <v>NL300084</v>
      </c>
      <c r="O296" s="21" t="str">
        <f>VLOOKUP(I296,'MÃ '!$A$2:$E$1048576,5,0)</f>
        <v>Mồng tơi nhặt</v>
      </c>
      <c r="P296" s="21" t="str">
        <f t="shared" si="17"/>
        <v>TSG08</v>
      </c>
      <c r="Q296" s="21" t="str">
        <f>DAY(Table0145[[#This Row],[NGÀY]])&amp;Table0145[[#This Row],[TSG08]]&amp;Table0145[[#This Row],[MÃ FAST]]</f>
        <v>15TSG08NL300084</v>
      </c>
      <c r="R296" s="21" t="str">
        <f>COUNTIF($Q$7:Q296,Q296)&amp;Q296</f>
        <v>115TSG08NL300084</v>
      </c>
      <c r="S296" s="44">
        <f>IFERROR(VLOOKUP(R296,Table1[[ct2]:[Số lượng]],13,0),0)</f>
        <v>2.4</v>
      </c>
      <c r="T296" s="45">
        <f>IFERROR(VLOOKUP(R296,Table1[[ct2]:[Giá]],14,0),Table0145[[#This Row],[ĐƠN GIÁ]])</f>
        <v>22000</v>
      </c>
      <c r="U296" s="45">
        <f t="shared" si="18"/>
        <v>52800</v>
      </c>
      <c r="V296" s="32">
        <f t="shared" si="19"/>
        <v>0</v>
      </c>
      <c r="W296" s="45">
        <f>Table0145[[#This Row],[THÀNH TIỀN FAST]]-Table0145[[#This Row],[THÀNH TIỀN]]</f>
        <v>0</v>
      </c>
      <c r="X296" s="46" t="b">
        <f>Table0145[[#This Row],[ĐG FAST]]=Table0145[[#This Row],[ĐƠN GIÁ]]</f>
        <v>1</v>
      </c>
      <c r="Y296" s="47" t="b">
        <f>Table0145[[#This Row],[THÀNH TIỀN FAST]]=Table0145[[#This Row],[THÀNH TIỀN]]</f>
        <v>1</v>
      </c>
      <c r="Z296" s="48"/>
    </row>
    <row r="297" spans="1:26" x14ac:dyDescent="0.2">
      <c r="A297" s="50"/>
      <c r="B297" s="2" t="s">
        <v>368</v>
      </c>
      <c r="C297" s="50"/>
      <c r="D297" s="2" t="s">
        <v>519</v>
      </c>
      <c r="E297" s="50"/>
      <c r="F297" s="50"/>
      <c r="G297" s="50"/>
      <c r="H297" s="50"/>
      <c r="I297" s="2" t="s">
        <v>34</v>
      </c>
      <c r="J297" s="2" t="s">
        <v>17</v>
      </c>
      <c r="K297" s="3">
        <v>2</v>
      </c>
      <c r="L297" s="4">
        <v>145000</v>
      </c>
      <c r="M297" s="4">
        <f t="shared" si="16"/>
        <v>290000</v>
      </c>
      <c r="N297" s="21" t="str">
        <f>VLOOKUP(I297,'MÃ '!$A$2:$E$1048576,4,0)</f>
        <v>NL300090</v>
      </c>
      <c r="O297" s="21" t="str">
        <f>VLOOKUP(I297,'MÃ '!$A$2:$E$1048576,5,0)</f>
        <v>Nấm đông cô tươi</v>
      </c>
      <c r="P297" s="21" t="str">
        <f t="shared" si="17"/>
        <v>TSG08</v>
      </c>
      <c r="Q297" s="21" t="str">
        <f>DAY(Table0145[[#This Row],[NGÀY]])&amp;Table0145[[#This Row],[TSG08]]&amp;Table0145[[#This Row],[MÃ FAST]]</f>
        <v>15TSG08NL300090</v>
      </c>
      <c r="R297" s="21" t="str">
        <f>COUNTIF($Q$7:Q297,Q297)&amp;Q297</f>
        <v>115TSG08NL300090</v>
      </c>
      <c r="S297" s="44">
        <f>IFERROR(VLOOKUP(R297,Table1[[ct2]:[Số lượng]],13,0),0)</f>
        <v>2</v>
      </c>
      <c r="T297" s="45">
        <f>IFERROR(VLOOKUP(R297,Table1[[ct2]:[Giá]],14,0),Table0145[[#This Row],[ĐƠN GIÁ]])</f>
        <v>145000</v>
      </c>
      <c r="U297" s="45">
        <f t="shared" si="18"/>
        <v>290000</v>
      </c>
      <c r="V297" s="32">
        <f t="shared" si="19"/>
        <v>0</v>
      </c>
      <c r="W297" s="45">
        <f>Table0145[[#This Row],[THÀNH TIỀN FAST]]-Table0145[[#This Row],[THÀNH TIỀN]]</f>
        <v>0</v>
      </c>
      <c r="X297" s="46" t="b">
        <f>Table0145[[#This Row],[ĐG FAST]]=Table0145[[#This Row],[ĐƠN GIÁ]]</f>
        <v>1</v>
      </c>
      <c r="Y297" s="47" t="b">
        <f>Table0145[[#This Row],[THÀNH TIỀN FAST]]=Table0145[[#This Row],[THÀNH TIỀN]]</f>
        <v>1</v>
      </c>
      <c r="Z297" s="48"/>
    </row>
    <row r="298" spans="1:26" x14ac:dyDescent="0.2">
      <c r="A298" s="50"/>
      <c r="B298" s="2" t="s">
        <v>368</v>
      </c>
      <c r="C298" s="50"/>
      <c r="D298" s="2" t="s">
        <v>519</v>
      </c>
      <c r="E298" s="50"/>
      <c r="F298" s="50"/>
      <c r="G298" s="50"/>
      <c r="H298" s="50"/>
      <c r="I298" s="2" t="s">
        <v>35</v>
      </c>
      <c r="J298" s="2" t="s">
        <v>17</v>
      </c>
      <c r="K298" s="3">
        <v>5</v>
      </c>
      <c r="L298" s="4">
        <v>47000</v>
      </c>
      <c r="M298" s="4">
        <f t="shared" si="16"/>
        <v>235000</v>
      </c>
      <c r="N298" s="21" t="str">
        <f>VLOOKUP(I298,'MÃ '!$A$2:$E$1048576,4,0)</f>
        <v>NL300091</v>
      </c>
      <c r="O298" s="21" t="str">
        <f>VLOOKUP(I298,'MÃ '!$A$2:$E$1048576,5,0)</f>
        <v>Nấm đùi gà</v>
      </c>
      <c r="P298" s="21" t="str">
        <f t="shared" si="17"/>
        <v>TSG08</v>
      </c>
      <c r="Q298" s="21" t="str">
        <f>DAY(Table0145[[#This Row],[NGÀY]])&amp;Table0145[[#This Row],[TSG08]]&amp;Table0145[[#This Row],[MÃ FAST]]</f>
        <v>15TSG08NL300091</v>
      </c>
      <c r="R298" s="21" t="str">
        <f>COUNTIF($Q$7:Q298,Q298)&amp;Q298</f>
        <v>115TSG08NL300091</v>
      </c>
      <c r="S298" s="44">
        <f>IFERROR(VLOOKUP(R298,Table1[[ct2]:[Số lượng]],13,0),0)</f>
        <v>5</v>
      </c>
      <c r="T298" s="45">
        <f>IFERROR(VLOOKUP(R298,Table1[[ct2]:[Giá]],14,0),Table0145[[#This Row],[ĐƠN GIÁ]])</f>
        <v>47000</v>
      </c>
      <c r="U298" s="45">
        <f t="shared" si="18"/>
        <v>235000</v>
      </c>
      <c r="V298" s="32">
        <f t="shared" si="19"/>
        <v>0</v>
      </c>
      <c r="W298" s="45">
        <f>Table0145[[#This Row],[THÀNH TIỀN FAST]]-Table0145[[#This Row],[THÀNH TIỀN]]</f>
        <v>0</v>
      </c>
      <c r="X298" s="46" t="b">
        <f>Table0145[[#This Row],[ĐG FAST]]=Table0145[[#This Row],[ĐƠN GIÁ]]</f>
        <v>1</v>
      </c>
      <c r="Y298" s="47" t="b">
        <f>Table0145[[#This Row],[THÀNH TIỀN FAST]]=Table0145[[#This Row],[THÀNH TIỀN]]</f>
        <v>1</v>
      </c>
      <c r="Z298" s="48"/>
    </row>
    <row r="299" spans="1:26" x14ac:dyDescent="0.2">
      <c r="A299" s="50"/>
      <c r="B299" s="2" t="s">
        <v>368</v>
      </c>
      <c r="C299" s="50"/>
      <c r="D299" s="2" t="s">
        <v>519</v>
      </c>
      <c r="E299" s="50"/>
      <c r="F299" s="50"/>
      <c r="G299" s="50"/>
      <c r="H299" s="50"/>
      <c r="I299" s="2" t="s">
        <v>50</v>
      </c>
      <c r="J299" s="2" t="s">
        <v>17</v>
      </c>
      <c r="K299" s="3">
        <v>5</v>
      </c>
      <c r="L299" s="4">
        <v>45000</v>
      </c>
      <c r="M299" s="4">
        <f t="shared" si="16"/>
        <v>225000</v>
      </c>
      <c r="N299" s="21" t="str">
        <f>VLOOKUP(I299,'MÃ '!$A$2:$E$1048576,4,0)</f>
        <v>NL300096</v>
      </c>
      <c r="O299" s="21" t="str">
        <f>VLOOKUP(I299,'MÃ '!$A$2:$E$1048576,5,0)</f>
        <v>Nấm kim châm tươi</v>
      </c>
      <c r="P299" s="21" t="str">
        <f t="shared" si="17"/>
        <v>TSG08</v>
      </c>
      <c r="Q299" s="21" t="str">
        <f>DAY(Table0145[[#This Row],[NGÀY]])&amp;Table0145[[#This Row],[TSG08]]&amp;Table0145[[#This Row],[MÃ FAST]]</f>
        <v>15TSG08NL300096</v>
      </c>
      <c r="R299" s="21" t="str">
        <f>COUNTIF($Q$7:Q299,Q299)&amp;Q299</f>
        <v>115TSG08NL300096</v>
      </c>
      <c r="S299" s="44">
        <f>IFERROR(VLOOKUP(R299,Table1[[ct2]:[Số lượng]],13,0),0)</f>
        <v>5</v>
      </c>
      <c r="T299" s="45">
        <f>IFERROR(VLOOKUP(R299,Table1[[ct2]:[Giá]],14,0),Table0145[[#This Row],[ĐƠN GIÁ]])</f>
        <v>45000</v>
      </c>
      <c r="U299" s="45">
        <f t="shared" si="18"/>
        <v>225000</v>
      </c>
      <c r="V299" s="32">
        <f t="shared" si="19"/>
        <v>0</v>
      </c>
      <c r="W299" s="45">
        <f>Table0145[[#This Row],[THÀNH TIỀN FAST]]-Table0145[[#This Row],[THÀNH TIỀN]]</f>
        <v>0</v>
      </c>
      <c r="X299" s="46" t="b">
        <f>Table0145[[#This Row],[ĐG FAST]]=Table0145[[#This Row],[ĐƠN GIÁ]]</f>
        <v>1</v>
      </c>
      <c r="Y299" s="47" t="b">
        <f>Table0145[[#This Row],[THÀNH TIỀN FAST]]=Table0145[[#This Row],[THÀNH TIỀN]]</f>
        <v>1</v>
      </c>
      <c r="Z299" s="48"/>
    </row>
    <row r="300" spans="1:26" x14ac:dyDescent="0.2">
      <c r="A300" s="50"/>
      <c r="B300" s="2" t="s">
        <v>368</v>
      </c>
      <c r="C300" s="50"/>
      <c r="D300" s="2" t="s">
        <v>519</v>
      </c>
      <c r="E300" s="50"/>
      <c r="F300" s="50"/>
      <c r="G300" s="50"/>
      <c r="H300" s="50"/>
      <c r="I300" s="2" t="s">
        <v>38</v>
      </c>
      <c r="J300" s="2" t="s">
        <v>17</v>
      </c>
      <c r="K300" s="3">
        <v>6</v>
      </c>
      <c r="L300" s="4">
        <v>95000</v>
      </c>
      <c r="M300" s="4">
        <f t="shared" si="16"/>
        <v>570000</v>
      </c>
      <c r="N300" s="21" t="str">
        <f>VLOOKUP(I300,'MÃ '!$A$2:$E$1048576,4,0)</f>
        <v>NL300098</v>
      </c>
      <c r="O300" s="21" t="str">
        <f>VLOOKUP(I300,'MÃ '!$A$2:$E$1048576,5,0)</f>
        <v>Nấm Linh Chi trắng</v>
      </c>
      <c r="P300" s="21" t="str">
        <f t="shared" si="17"/>
        <v>TSG08</v>
      </c>
      <c r="Q300" s="21" t="str">
        <f>DAY(Table0145[[#This Row],[NGÀY]])&amp;Table0145[[#This Row],[TSG08]]&amp;Table0145[[#This Row],[MÃ FAST]]</f>
        <v>15TSG08NL300098</v>
      </c>
      <c r="R300" s="21" t="str">
        <f>COUNTIF($Q$7:Q300,Q300)&amp;Q300</f>
        <v>115TSG08NL300098</v>
      </c>
      <c r="S300" s="44">
        <f>IFERROR(VLOOKUP(R300,Table1[[ct2]:[Số lượng]],13,0),0)</f>
        <v>6</v>
      </c>
      <c r="T300" s="45">
        <f>IFERROR(VLOOKUP(R300,Table1[[ct2]:[Giá]],14,0),Table0145[[#This Row],[ĐƠN GIÁ]])</f>
        <v>95000</v>
      </c>
      <c r="U300" s="45">
        <f t="shared" si="18"/>
        <v>570000</v>
      </c>
      <c r="V300" s="32">
        <f t="shared" si="19"/>
        <v>0</v>
      </c>
      <c r="W300" s="45">
        <f>Table0145[[#This Row],[THÀNH TIỀN FAST]]-Table0145[[#This Row],[THÀNH TIỀN]]</f>
        <v>0</v>
      </c>
      <c r="X300" s="46" t="b">
        <f>Table0145[[#This Row],[ĐG FAST]]=Table0145[[#This Row],[ĐƠN GIÁ]]</f>
        <v>1</v>
      </c>
      <c r="Y300" s="47" t="b">
        <f>Table0145[[#This Row],[THÀNH TIỀN FAST]]=Table0145[[#This Row],[THÀNH TIỀN]]</f>
        <v>1</v>
      </c>
      <c r="Z300" s="48"/>
    </row>
    <row r="301" spans="1:26" x14ac:dyDescent="0.2">
      <c r="A301" s="50"/>
      <c r="B301" s="2" t="s">
        <v>368</v>
      </c>
      <c r="C301" s="50"/>
      <c r="D301" s="2" t="s">
        <v>519</v>
      </c>
      <c r="E301" s="50"/>
      <c r="F301" s="50"/>
      <c r="G301" s="50"/>
      <c r="H301" s="50"/>
      <c r="I301" s="2" t="s">
        <v>39</v>
      </c>
      <c r="J301" s="2" t="s">
        <v>17</v>
      </c>
      <c r="K301" s="3">
        <v>0.7</v>
      </c>
      <c r="L301" s="4">
        <v>45000</v>
      </c>
      <c r="M301" s="4">
        <f t="shared" si="16"/>
        <v>31499.999999999996</v>
      </c>
      <c r="N301" s="21" t="str">
        <f>VLOOKUP(I301,'MÃ '!$A$2:$E$1048576,4,0)</f>
        <v>NL300085</v>
      </c>
      <c r="O301" s="21" t="str">
        <f>VLOOKUP(I301,'MÃ '!$A$2:$E$1048576,5,0)</f>
        <v>Mùi ta ( Ngò rí )</v>
      </c>
      <c r="P301" s="21" t="str">
        <f t="shared" si="17"/>
        <v>TSG08</v>
      </c>
      <c r="Q301" s="21" t="str">
        <f>DAY(Table0145[[#This Row],[NGÀY]])&amp;Table0145[[#This Row],[TSG08]]&amp;Table0145[[#This Row],[MÃ FAST]]</f>
        <v>15TSG08NL300085</v>
      </c>
      <c r="R301" s="21" t="str">
        <f>COUNTIF($Q$7:Q301,Q301)&amp;Q301</f>
        <v>115TSG08NL300085</v>
      </c>
      <c r="S301" s="44">
        <f>IFERROR(VLOOKUP(R301,Table1[[ct2]:[Số lượng]],13,0),0)</f>
        <v>0.7</v>
      </c>
      <c r="T301" s="45">
        <f>IFERROR(VLOOKUP(R301,Table1[[ct2]:[Giá]],14,0),Table0145[[#This Row],[ĐƠN GIÁ]])</f>
        <v>45000</v>
      </c>
      <c r="U301" s="45">
        <f t="shared" si="18"/>
        <v>31499.999999999996</v>
      </c>
      <c r="V301" s="32">
        <f t="shared" si="19"/>
        <v>0</v>
      </c>
      <c r="W301" s="45">
        <f>Table0145[[#This Row],[THÀNH TIỀN FAST]]-Table0145[[#This Row],[THÀNH TIỀN]]</f>
        <v>0</v>
      </c>
      <c r="X301" s="46" t="b">
        <f>Table0145[[#This Row],[ĐG FAST]]=Table0145[[#This Row],[ĐƠN GIÁ]]</f>
        <v>1</v>
      </c>
      <c r="Y301" s="47" t="b">
        <f>Table0145[[#This Row],[THÀNH TIỀN FAST]]=Table0145[[#This Row],[THÀNH TIỀN]]</f>
        <v>1</v>
      </c>
      <c r="Z301" s="48"/>
    </row>
    <row r="302" spans="1:26" x14ac:dyDescent="0.2">
      <c r="A302" s="50"/>
      <c r="B302" s="2" t="s">
        <v>368</v>
      </c>
      <c r="C302" s="50"/>
      <c r="D302" s="2" t="s">
        <v>519</v>
      </c>
      <c r="E302" s="50"/>
      <c r="F302" s="50"/>
      <c r="G302" s="50"/>
      <c r="H302" s="50"/>
      <c r="I302" s="2" t="s">
        <v>47</v>
      </c>
      <c r="J302" s="2" t="s">
        <v>17</v>
      </c>
      <c r="K302" s="3">
        <v>0.2</v>
      </c>
      <c r="L302" s="4">
        <v>70000</v>
      </c>
      <c r="M302" s="4">
        <f t="shared" si="16"/>
        <v>14000</v>
      </c>
      <c r="N302" s="21" t="str">
        <f>VLOOKUP(I302,'MÃ '!$A$2:$E$1048576,4,0)</f>
        <v>NL300126</v>
      </c>
      <c r="O302" s="21" t="str">
        <f>VLOOKUP(I302,'MÃ '!$A$2:$E$1048576,5,0)</f>
        <v>Rau mùi tây</v>
      </c>
      <c r="P302" s="21" t="str">
        <f t="shared" si="17"/>
        <v>TSG08</v>
      </c>
      <c r="Q302" s="21" t="str">
        <f>DAY(Table0145[[#This Row],[NGÀY]])&amp;Table0145[[#This Row],[TSG08]]&amp;Table0145[[#This Row],[MÃ FAST]]</f>
        <v>15TSG08NL300126</v>
      </c>
      <c r="R302" s="21" t="str">
        <f>COUNTIF($Q$7:Q302,Q302)&amp;Q302</f>
        <v>115TSG08NL300126</v>
      </c>
      <c r="S302" s="44">
        <f>IFERROR(VLOOKUP(R302,Table1[[ct2]:[Số lượng]],13,0),0)</f>
        <v>0.2</v>
      </c>
      <c r="T302" s="45">
        <f>IFERROR(VLOOKUP(R302,Table1[[ct2]:[Giá]],14,0),Table0145[[#This Row],[ĐƠN GIÁ]])</f>
        <v>70000</v>
      </c>
      <c r="U302" s="45">
        <f t="shared" si="18"/>
        <v>14000</v>
      </c>
      <c r="V302" s="32">
        <f t="shared" si="19"/>
        <v>0</v>
      </c>
      <c r="W302" s="45">
        <f>Table0145[[#This Row],[THÀNH TIỀN FAST]]-Table0145[[#This Row],[THÀNH TIỀN]]</f>
        <v>0</v>
      </c>
      <c r="X302" s="46" t="b">
        <f>Table0145[[#This Row],[ĐG FAST]]=Table0145[[#This Row],[ĐƠN GIÁ]]</f>
        <v>1</v>
      </c>
      <c r="Y302" s="47" t="b">
        <f>Table0145[[#This Row],[THÀNH TIỀN FAST]]=Table0145[[#This Row],[THÀNH TIỀN]]</f>
        <v>1</v>
      </c>
      <c r="Z302" s="48"/>
    </row>
    <row r="303" spans="1:26" x14ac:dyDescent="0.2">
      <c r="A303" s="50"/>
      <c r="B303" s="2" t="s">
        <v>368</v>
      </c>
      <c r="C303" s="50"/>
      <c r="D303" s="2" t="s">
        <v>519</v>
      </c>
      <c r="E303" s="50"/>
      <c r="F303" s="50"/>
      <c r="G303" s="50"/>
      <c r="H303" s="50"/>
      <c r="I303" s="2" t="s">
        <v>40</v>
      </c>
      <c r="J303" s="2" t="s">
        <v>17</v>
      </c>
      <c r="K303" s="3">
        <v>0.8</v>
      </c>
      <c r="L303" s="4">
        <v>145000</v>
      </c>
      <c r="M303" s="4">
        <f t="shared" si="16"/>
        <v>116000</v>
      </c>
      <c r="N303" s="21" t="str">
        <f>VLOOKUP(I303,'MÃ '!$A$2:$E$1048576,4,0)</f>
        <v>NL300113</v>
      </c>
      <c r="O303" s="21" t="str">
        <f>VLOOKUP(I303,'MÃ '!$A$2:$E$1048576,5,0)</f>
        <v>Ớt hiểm đỏ</v>
      </c>
      <c r="P303" s="21" t="str">
        <f t="shared" si="17"/>
        <v>TSG08</v>
      </c>
      <c r="Q303" s="21" t="str">
        <f>DAY(Table0145[[#This Row],[NGÀY]])&amp;Table0145[[#This Row],[TSG08]]&amp;Table0145[[#This Row],[MÃ FAST]]</f>
        <v>15TSG08NL300113</v>
      </c>
      <c r="R303" s="21" t="str">
        <f>COUNTIF($Q$7:Q303,Q303)&amp;Q303</f>
        <v>115TSG08NL300113</v>
      </c>
      <c r="S303" s="44">
        <f>IFERROR(VLOOKUP(R303,Table1[[ct2]:[Số lượng]],13,0),0)</f>
        <v>0.8</v>
      </c>
      <c r="T303" s="45">
        <f>IFERROR(VLOOKUP(R303,Table1[[ct2]:[Giá]],14,0),Table0145[[#This Row],[ĐƠN GIÁ]])</f>
        <v>145000</v>
      </c>
      <c r="U303" s="45">
        <f t="shared" si="18"/>
        <v>116000</v>
      </c>
      <c r="V303" s="32">
        <f t="shared" si="19"/>
        <v>0</v>
      </c>
      <c r="W303" s="45">
        <f>Table0145[[#This Row],[THÀNH TIỀN FAST]]-Table0145[[#This Row],[THÀNH TIỀN]]</f>
        <v>0</v>
      </c>
      <c r="X303" s="46" t="b">
        <f>Table0145[[#This Row],[ĐG FAST]]=Table0145[[#This Row],[ĐƠN GIÁ]]</f>
        <v>1</v>
      </c>
      <c r="Y303" s="47" t="b">
        <f>Table0145[[#This Row],[THÀNH TIỀN FAST]]=Table0145[[#This Row],[THÀNH TIỀN]]</f>
        <v>1</v>
      </c>
      <c r="Z303" s="48"/>
    </row>
    <row r="304" spans="1:26" x14ac:dyDescent="0.2">
      <c r="A304" s="50"/>
      <c r="B304" s="2" t="s">
        <v>368</v>
      </c>
      <c r="C304" s="50"/>
      <c r="D304" s="2" t="s">
        <v>519</v>
      </c>
      <c r="E304" s="50"/>
      <c r="F304" s="50"/>
      <c r="G304" s="50"/>
      <c r="H304" s="50"/>
      <c r="I304" s="2" t="s">
        <v>42</v>
      </c>
      <c r="J304" s="2" t="s">
        <v>17</v>
      </c>
      <c r="K304" s="3">
        <v>5.7</v>
      </c>
      <c r="L304" s="4">
        <v>38000</v>
      </c>
      <c r="M304" s="4">
        <f t="shared" si="16"/>
        <v>216600</v>
      </c>
      <c r="N304" s="21" t="str">
        <f>VLOOKUP(I304,'MÃ '!$A$2:$E$1048576,4,0)</f>
        <v>NL300018</v>
      </c>
      <c r="O304" s="21" t="str">
        <f>VLOOKUP(I304,'MÃ '!$A$2:$E$1048576,5,0)</f>
        <v>Cải cúc</v>
      </c>
      <c r="P304" s="21" t="str">
        <f t="shared" si="17"/>
        <v>TSG08</v>
      </c>
      <c r="Q304" s="21" t="str">
        <f>DAY(Table0145[[#This Row],[NGÀY]])&amp;Table0145[[#This Row],[TSG08]]&amp;Table0145[[#This Row],[MÃ FAST]]</f>
        <v>15TSG08NL300018</v>
      </c>
      <c r="R304" s="21" t="str">
        <f>COUNTIF($Q$7:Q304,Q304)&amp;Q304</f>
        <v>115TSG08NL300018</v>
      </c>
      <c r="S304" s="44">
        <f>IFERROR(VLOOKUP(R304,Table1[[ct2]:[Số lượng]],13,0),0)</f>
        <v>5.7</v>
      </c>
      <c r="T304" s="45">
        <f>IFERROR(VLOOKUP(R304,Table1[[ct2]:[Giá]],14,0),Table0145[[#This Row],[ĐƠN GIÁ]])</f>
        <v>38000</v>
      </c>
      <c r="U304" s="45">
        <f t="shared" si="18"/>
        <v>216600</v>
      </c>
      <c r="V304" s="32">
        <f t="shared" si="19"/>
        <v>0</v>
      </c>
      <c r="W304" s="45">
        <f>Table0145[[#This Row],[THÀNH TIỀN FAST]]-Table0145[[#This Row],[THÀNH TIỀN]]</f>
        <v>0</v>
      </c>
      <c r="X304" s="46" t="b">
        <f>Table0145[[#This Row],[ĐG FAST]]=Table0145[[#This Row],[ĐƠN GIÁ]]</f>
        <v>1</v>
      </c>
      <c r="Y304" s="47" t="b">
        <f>Table0145[[#This Row],[THÀNH TIỀN FAST]]=Table0145[[#This Row],[THÀNH TIỀN]]</f>
        <v>1</v>
      </c>
      <c r="Z304" s="48"/>
    </row>
    <row r="305" spans="1:26" x14ac:dyDescent="0.2">
      <c r="A305" s="50"/>
      <c r="B305" s="2" t="s">
        <v>368</v>
      </c>
      <c r="C305" s="50"/>
      <c r="D305" s="2" t="s">
        <v>519</v>
      </c>
      <c r="E305" s="50"/>
      <c r="F305" s="50"/>
      <c r="G305" s="50"/>
      <c r="H305" s="50"/>
      <c r="I305" s="2" t="s">
        <v>43</v>
      </c>
      <c r="J305" s="2" t="s">
        <v>17</v>
      </c>
      <c r="K305" s="3">
        <v>1.8</v>
      </c>
      <c r="L305" s="4">
        <v>50000</v>
      </c>
      <c r="M305" s="4">
        <f t="shared" si="16"/>
        <v>90000</v>
      </c>
      <c r="N305" s="21" t="str">
        <f>VLOOKUP(I305,'MÃ '!$A$2:$E$1048576,4,0)</f>
        <v>NL300142</v>
      </c>
      <c r="O305" s="21" t="str">
        <f>VLOOKUP(I305,'MÃ '!$A$2:$E$1048576,5,0)</f>
        <v>Tỏi bóc</v>
      </c>
      <c r="P305" s="21" t="str">
        <f t="shared" si="17"/>
        <v>TSG08</v>
      </c>
      <c r="Q305" s="21" t="str">
        <f>DAY(Table0145[[#This Row],[NGÀY]])&amp;Table0145[[#This Row],[TSG08]]&amp;Table0145[[#This Row],[MÃ FAST]]</f>
        <v>15TSG08NL300142</v>
      </c>
      <c r="R305" s="21" t="str">
        <f>COUNTIF($Q$7:Q305,Q305)&amp;Q305</f>
        <v>115TSG08NL300142</v>
      </c>
      <c r="S305" s="44">
        <f>IFERROR(VLOOKUP(R305,Table1[[ct2]:[Số lượng]],13,0),0)</f>
        <v>1.8</v>
      </c>
      <c r="T305" s="45">
        <f>IFERROR(VLOOKUP(R305,Table1[[ct2]:[Giá]],14,0),Table0145[[#This Row],[ĐƠN GIÁ]])</f>
        <v>50000</v>
      </c>
      <c r="U305" s="45">
        <f t="shared" si="18"/>
        <v>90000</v>
      </c>
      <c r="V305" s="32">
        <f t="shared" si="19"/>
        <v>0</v>
      </c>
      <c r="W305" s="45">
        <f>Table0145[[#This Row],[THÀNH TIỀN FAST]]-Table0145[[#This Row],[THÀNH TIỀN]]</f>
        <v>0</v>
      </c>
      <c r="X305" s="46" t="b">
        <f>Table0145[[#This Row],[ĐG FAST]]=Table0145[[#This Row],[ĐƠN GIÁ]]</f>
        <v>1</v>
      </c>
      <c r="Y305" s="47" t="b">
        <f>Table0145[[#This Row],[THÀNH TIỀN FAST]]=Table0145[[#This Row],[THÀNH TIỀN]]</f>
        <v>1</v>
      </c>
      <c r="Z305" s="48"/>
    </row>
    <row r="306" spans="1:26" x14ac:dyDescent="0.2">
      <c r="A306" s="50"/>
      <c r="B306" s="2" t="s">
        <v>368</v>
      </c>
      <c r="C306" s="50"/>
      <c r="D306" s="2" t="s">
        <v>519</v>
      </c>
      <c r="E306" s="50"/>
      <c r="F306" s="50"/>
      <c r="G306" s="50"/>
      <c r="H306" s="50"/>
      <c r="I306" s="2" t="s">
        <v>44</v>
      </c>
      <c r="J306" s="2" t="s">
        <v>17</v>
      </c>
      <c r="K306" s="3">
        <v>10</v>
      </c>
      <c r="L306" s="4">
        <v>62000</v>
      </c>
      <c r="M306" s="4">
        <f t="shared" si="16"/>
        <v>620000</v>
      </c>
      <c r="N306" s="21" t="str">
        <f>VLOOKUP(I306,'MÃ '!$A$2:$E$1048576,4,0)</f>
        <v>NL300147</v>
      </c>
      <c r="O306" s="21" t="str">
        <f>VLOOKUP(I306,'MÃ '!$A$2:$E$1048576,5,0)</f>
        <v>Xà lách Roman</v>
      </c>
      <c r="P306" s="21" t="str">
        <f t="shared" si="17"/>
        <v>TSG08</v>
      </c>
      <c r="Q306" s="21" t="str">
        <f>DAY(Table0145[[#This Row],[NGÀY]])&amp;Table0145[[#This Row],[TSG08]]&amp;Table0145[[#This Row],[MÃ FAST]]</f>
        <v>15TSG08NL300147</v>
      </c>
      <c r="R306" s="21" t="str">
        <f>COUNTIF($Q$7:Q306,Q306)&amp;Q306</f>
        <v>115TSG08NL300147</v>
      </c>
      <c r="S306" s="44">
        <f>IFERROR(VLOOKUP(R306,Table1[[ct2]:[Số lượng]],13,0),0)</f>
        <v>10</v>
      </c>
      <c r="T306" s="45">
        <f>IFERROR(VLOOKUP(R306,Table1[[ct2]:[Giá]],14,0),Table0145[[#This Row],[ĐƠN GIÁ]])</f>
        <v>62000</v>
      </c>
      <c r="U306" s="45">
        <f t="shared" si="18"/>
        <v>620000</v>
      </c>
      <c r="V306" s="32">
        <f t="shared" si="19"/>
        <v>0</v>
      </c>
      <c r="W306" s="45">
        <f>Table0145[[#This Row],[THÀNH TIỀN FAST]]-Table0145[[#This Row],[THÀNH TIỀN]]</f>
        <v>0</v>
      </c>
      <c r="X306" s="46" t="b">
        <f>Table0145[[#This Row],[ĐG FAST]]=Table0145[[#This Row],[ĐƠN GIÁ]]</f>
        <v>1</v>
      </c>
      <c r="Y306" s="47" t="b">
        <f>Table0145[[#This Row],[THÀNH TIỀN FAST]]=Table0145[[#This Row],[THÀNH TIỀN]]</f>
        <v>1</v>
      </c>
      <c r="Z306" s="48"/>
    </row>
    <row r="307" spans="1:26" x14ac:dyDescent="0.2">
      <c r="A307" s="50"/>
      <c r="B307" s="51"/>
      <c r="C307" s="50"/>
      <c r="D307" s="50"/>
      <c r="E307" s="50"/>
      <c r="F307" s="50"/>
      <c r="G307" s="50"/>
      <c r="H307" s="50"/>
      <c r="I307" s="50"/>
      <c r="J307" s="50"/>
      <c r="K307" s="52"/>
      <c r="L307" s="50"/>
      <c r="M307" s="53">
        <f t="shared" ref="M307:M327" si="20">K307*L307</f>
        <v>0</v>
      </c>
      <c r="N307" s="21" t="e">
        <f>VLOOKUP(I307,'MÃ '!$A$2:$E$1048576,4,0)</f>
        <v>#N/A</v>
      </c>
      <c r="O307" s="21" t="e">
        <f>VLOOKUP(I307,'MÃ '!$A$2:$E$1048576,5,0)</f>
        <v>#N/A</v>
      </c>
      <c r="P307" s="21" t="str">
        <f t="shared" si="17"/>
        <v>TSG08</v>
      </c>
      <c r="Q307" s="21" t="e">
        <f>DAY(Table0145[[#This Row],[NGÀY]])&amp;Table0145[[#This Row],[TSG08]]&amp;Table0145[[#This Row],[MÃ FAST]]</f>
        <v>#N/A</v>
      </c>
      <c r="R307" s="21" t="e">
        <f>COUNTIF($Q$7:Q307,Q307)&amp;Q307</f>
        <v>#N/A</v>
      </c>
      <c r="S307" s="44">
        <f>IFERROR(VLOOKUP(R307,Table1[[ct2]:[Số lượng]],13,0),0)</f>
        <v>0</v>
      </c>
      <c r="T307" s="45">
        <f>IFERROR(VLOOKUP(R307,Table1[[ct2]:[Giá]],14,0),Table0145[[#This Row],[ĐƠN GIÁ]])</f>
        <v>0</v>
      </c>
      <c r="U307" s="45">
        <f t="shared" si="18"/>
        <v>0</v>
      </c>
      <c r="V307" s="32">
        <f t="shared" si="19"/>
        <v>0</v>
      </c>
      <c r="W307" s="45">
        <f>Table0145[[#This Row],[THÀNH TIỀN FAST]]-Table0145[[#This Row],[THÀNH TIỀN]]</f>
        <v>0</v>
      </c>
      <c r="X307" s="46" t="b">
        <f>Table0145[[#This Row],[ĐG FAST]]=Table0145[[#This Row],[ĐƠN GIÁ]]</f>
        <v>1</v>
      </c>
      <c r="Y307" s="47" t="b">
        <f>Table0145[[#This Row],[THÀNH TIỀN FAST]]=Table0145[[#This Row],[THÀNH TIỀN]]</f>
        <v>1</v>
      </c>
      <c r="Z307" s="48"/>
    </row>
    <row r="308" spans="1:26" x14ac:dyDescent="0.2">
      <c r="A308" s="50"/>
      <c r="B308" s="51"/>
      <c r="C308" s="50"/>
      <c r="D308" s="50"/>
      <c r="E308" s="50"/>
      <c r="F308" s="50"/>
      <c r="G308" s="50"/>
      <c r="H308" s="50"/>
      <c r="I308" s="50"/>
      <c r="J308" s="50"/>
      <c r="K308" s="52"/>
      <c r="L308" s="50"/>
      <c r="M308" s="53">
        <f t="shared" si="20"/>
        <v>0</v>
      </c>
      <c r="N308" s="21" t="e">
        <f>VLOOKUP(I308,'MÃ '!$A$2:$E$1048576,4,0)</f>
        <v>#N/A</v>
      </c>
      <c r="O308" s="21" t="e">
        <f>VLOOKUP(I308,'MÃ '!$A$2:$E$1048576,5,0)</f>
        <v>#N/A</v>
      </c>
      <c r="P308" s="21" t="str">
        <f t="shared" si="17"/>
        <v>TSG08</v>
      </c>
      <c r="Q308" s="21" t="e">
        <f>DAY(Table0145[[#This Row],[NGÀY]])&amp;Table0145[[#This Row],[TSG08]]&amp;Table0145[[#This Row],[MÃ FAST]]</f>
        <v>#N/A</v>
      </c>
      <c r="R308" s="21" t="e">
        <f>COUNTIF($Q$7:Q308,Q308)&amp;Q308</f>
        <v>#N/A</v>
      </c>
      <c r="S308" s="44">
        <f>IFERROR(VLOOKUP(R308,Table1[[ct2]:[Số lượng]],13,0),0)</f>
        <v>0</v>
      </c>
      <c r="T308" s="45">
        <f>IFERROR(VLOOKUP(R308,Table1[[ct2]:[Giá]],14,0),Table0145[[#This Row],[ĐƠN GIÁ]])</f>
        <v>0</v>
      </c>
      <c r="U308" s="45">
        <f t="shared" si="18"/>
        <v>0</v>
      </c>
      <c r="V308" s="32">
        <f t="shared" si="19"/>
        <v>0</v>
      </c>
      <c r="W308" s="45">
        <f>Table0145[[#This Row],[THÀNH TIỀN FAST]]-Table0145[[#This Row],[THÀNH TIỀN]]</f>
        <v>0</v>
      </c>
      <c r="X308" s="46" t="b">
        <f>Table0145[[#This Row],[ĐG FAST]]=Table0145[[#This Row],[ĐƠN GIÁ]]</f>
        <v>1</v>
      </c>
      <c r="Y308" s="47" t="b">
        <f>Table0145[[#This Row],[THÀNH TIỀN FAST]]=Table0145[[#This Row],[THÀNH TIỀN]]</f>
        <v>1</v>
      </c>
      <c r="Z308" s="48"/>
    </row>
    <row r="309" spans="1:26" x14ac:dyDescent="0.2">
      <c r="A309" s="50"/>
      <c r="B309" s="51"/>
      <c r="C309" s="50"/>
      <c r="D309" s="50"/>
      <c r="E309" s="50"/>
      <c r="F309" s="50"/>
      <c r="G309" s="50"/>
      <c r="H309" s="50"/>
      <c r="I309" s="50"/>
      <c r="J309" s="50"/>
      <c r="K309" s="52"/>
      <c r="L309" s="50"/>
      <c r="M309" s="53">
        <f t="shared" si="20"/>
        <v>0</v>
      </c>
      <c r="N309" s="21" t="e">
        <f>VLOOKUP(I309,'MÃ '!$A$2:$E$1048576,4,0)</f>
        <v>#N/A</v>
      </c>
      <c r="O309" s="21" t="e">
        <f>VLOOKUP(I309,'MÃ '!$A$2:$E$1048576,5,0)</f>
        <v>#N/A</v>
      </c>
      <c r="P309" s="21" t="str">
        <f t="shared" si="17"/>
        <v>TSG08</v>
      </c>
      <c r="Q309" s="21" t="e">
        <f>DAY(Table0145[[#This Row],[NGÀY]])&amp;Table0145[[#This Row],[TSG08]]&amp;Table0145[[#This Row],[MÃ FAST]]</f>
        <v>#N/A</v>
      </c>
      <c r="R309" s="21" t="e">
        <f>COUNTIF($Q$7:Q309,Q309)&amp;Q309</f>
        <v>#N/A</v>
      </c>
      <c r="S309" s="44">
        <f>IFERROR(VLOOKUP(R309,Table1[[ct2]:[Số lượng]],13,0),0)</f>
        <v>0</v>
      </c>
      <c r="T309" s="45">
        <f>IFERROR(VLOOKUP(R309,Table1[[ct2]:[Giá]],14,0),Table0145[[#This Row],[ĐƠN GIÁ]])</f>
        <v>0</v>
      </c>
      <c r="U309" s="45">
        <f t="shared" si="18"/>
        <v>0</v>
      </c>
      <c r="V309" s="32">
        <f t="shared" si="19"/>
        <v>0</v>
      </c>
      <c r="W309" s="45">
        <f>Table0145[[#This Row],[THÀNH TIỀN FAST]]-Table0145[[#This Row],[THÀNH TIỀN]]</f>
        <v>0</v>
      </c>
      <c r="X309" s="46" t="b">
        <f>Table0145[[#This Row],[ĐG FAST]]=Table0145[[#This Row],[ĐƠN GIÁ]]</f>
        <v>1</v>
      </c>
      <c r="Y309" s="47" t="b">
        <f>Table0145[[#This Row],[THÀNH TIỀN FAST]]=Table0145[[#This Row],[THÀNH TIỀN]]</f>
        <v>1</v>
      </c>
      <c r="Z309" s="48"/>
    </row>
    <row r="310" spans="1:26" x14ac:dyDescent="0.2">
      <c r="A310" s="50"/>
      <c r="B310" s="51"/>
      <c r="C310" s="50"/>
      <c r="D310" s="50"/>
      <c r="E310" s="50"/>
      <c r="F310" s="50"/>
      <c r="G310" s="50"/>
      <c r="H310" s="50"/>
      <c r="I310" s="50"/>
      <c r="J310" s="50"/>
      <c r="K310" s="52"/>
      <c r="L310" s="50"/>
      <c r="M310" s="53">
        <f t="shared" si="20"/>
        <v>0</v>
      </c>
      <c r="N310" s="21" t="e">
        <f>VLOOKUP(I310,'MÃ '!$A$2:$E$1048576,4,0)</f>
        <v>#N/A</v>
      </c>
      <c r="O310" s="21" t="e">
        <f>VLOOKUP(I310,'MÃ '!$A$2:$E$1048576,5,0)</f>
        <v>#N/A</v>
      </c>
      <c r="P310" s="21" t="str">
        <f t="shared" si="17"/>
        <v>TSG08</v>
      </c>
      <c r="Q310" s="21" t="e">
        <f>DAY(Table0145[[#This Row],[NGÀY]])&amp;Table0145[[#This Row],[TSG08]]&amp;Table0145[[#This Row],[MÃ FAST]]</f>
        <v>#N/A</v>
      </c>
      <c r="R310" s="21" t="e">
        <f>COUNTIF($Q$7:Q310,Q310)&amp;Q310</f>
        <v>#N/A</v>
      </c>
      <c r="S310" s="44">
        <f>IFERROR(VLOOKUP(R310,Table1[[ct2]:[Số lượng]],13,0),0)</f>
        <v>0</v>
      </c>
      <c r="T310" s="45">
        <f>IFERROR(VLOOKUP(R310,Table1[[ct2]:[Giá]],14,0),Table0145[[#This Row],[ĐƠN GIÁ]])</f>
        <v>0</v>
      </c>
      <c r="U310" s="45">
        <f t="shared" si="18"/>
        <v>0</v>
      </c>
      <c r="V310" s="32">
        <f t="shared" si="19"/>
        <v>0</v>
      </c>
      <c r="W310" s="45">
        <f>Table0145[[#This Row],[THÀNH TIỀN FAST]]-Table0145[[#This Row],[THÀNH TIỀN]]</f>
        <v>0</v>
      </c>
      <c r="X310" s="46" t="b">
        <f>Table0145[[#This Row],[ĐG FAST]]=Table0145[[#This Row],[ĐƠN GIÁ]]</f>
        <v>1</v>
      </c>
      <c r="Y310" s="47" t="b">
        <f>Table0145[[#This Row],[THÀNH TIỀN FAST]]=Table0145[[#This Row],[THÀNH TIỀN]]</f>
        <v>1</v>
      </c>
      <c r="Z310" s="48"/>
    </row>
    <row r="311" spans="1:26" x14ac:dyDescent="0.2">
      <c r="A311" s="50"/>
      <c r="B311" s="51"/>
      <c r="C311" s="50"/>
      <c r="D311" s="50"/>
      <c r="E311" s="50"/>
      <c r="F311" s="50"/>
      <c r="G311" s="50"/>
      <c r="H311" s="50"/>
      <c r="I311" s="50"/>
      <c r="J311" s="50"/>
      <c r="K311" s="52"/>
      <c r="L311" s="50"/>
      <c r="M311" s="53">
        <f t="shared" si="20"/>
        <v>0</v>
      </c>
      <c r="N311" s="21" t="e">
        <f>VLOOKUP(I311,'MÃ '!$A$2:$E$1048576,4,0)</f>
        <v>#N/A</v>
      </c>
      <c r="O311" s="21" t="e">
        <f>VLOOKUP(I311,'MÃ '!$A$2:$E$1048576,5,0)</f>
        <v>#N/A</v>
      </c>
      <c r="P311" s="21" t="str">
        <f t="shared" si="17"/>
        <v>TSG08</v>
      </c>
      <c r="Q311" s="21" t="e">
        <f>DAY(Table0145[[#This Row],[NGÀY]])&amp;Table0145[[#This Row],[TSG08]]&amp;Table0145[[#This Row],[MÃ FAST]]</f>
        <v>#N/A</v>
      </c>
      <c r="R311" s="21" t="e">
        <f>COUNTIF($Q$7:Q311,Q311)&amp;Q311</f>
        <v>#N/A</v>
      </c>
      <c r="S311" s="44">
        <f>IFERROR(VLOOKUP(R311,Table1[[ct2]:[Số lượng]],13,0),0)</f>
        <v>0</v>
      </c>
      <c r="T311" s="45">
        <f>IFERROR(VLOOKUP(R311,Table1[[ct2]:[Giá]],14,0),Table0145[[#This Row],[ĐƠN GIÁ]])</f>
        <v>0</v>
      </c>
      <c r="U311" s="45">
        <f t="shared" si="18"/>
        <v>0</v>
      </c>
      <c r="V311" s="32">
        <f t="shared" si="19"/>
        <v>0</v>
      </c>
      <c r="W311" s="45">
        <f>Table0145[[#This Row],[THÀNH TIỀN FAST]]-Table0145[[#This Row],[THÀNH TIỀN]]</f>
        <v>0</v>
      </c>
      <c r="X311" s="46" t="b">
        <f>Table0145[[#This Row],[ĐG FAST]]=Table0145[[#This Row],[ĐƠN GIÁ]]</f>
        <v>1</v>
      </c>
      <c r="Y311" s="47" t="b">
        <f>Table0145[[#This Row],[THÀNH TIỀN FAST]]=Table0145[[#This Row],[THÀNH TIỀN]]</f>
        <v>1</v>
      </c>
      <c r="Z311" s="48"/>
    </row>
    <row r="312" spans="1:26" x14ac:dyDescent="0.2">
      <c r="A312" s="50"/>
      <c r="B312" s="51"/>
      <c r="C312" s="50"/>
      <c r="D312" s="50"/>
      <c r="E312" s="50"/>
      <c r="F312" s="50"/>
      <c r="G312" s="50"/>
      <c r="H312" s="50"/>
      <c r="I312" s="50"/>
      <c r="J312" s="50"/>
      <c r="K312" s="52"/>
      <c r="L312" s="50"/>
      <c r="M312" s="53">
        <f t="shared" si="20"/>
        <v>0</v>
      </c>
      <c r="N312" s="21" t="e">
        <f>VLOOKUP(I312,'MÃ '!$A$2:$E$1048576,4,0)</f>
        <v>#N/A</v>
      </c>
      <c r="O312" s="21" t="e">
        <f>VLOOKUP(I312,'MÃ '!$A$2:$E$1048576,5,0)</f>
        <v>#N/A</v>
      </c>
      <c r="P312" s="21" t="str">
        <f t="shared" si="17"/>
        <v>TSG08</v>
      </c>
      <c r="Q312" s="21" t="e">
        <f>DAY(Table0145[[#This Row],[NGÀY]])&amp;Table0145[[#This Row],[TSG08]]&amp;Table0145[[#This Row],[MÃ FAST]]</f>
        <v>#N/A</v>
      </c>
      <c r="R312" s="21" t="e">
        <f>COUNTIF($Q$7:Q312,Q312)&amp;Q312</f>
        <v>#N/A</v>
      </c>
      <c r="S312" s="44">
        <f>IFERROR(VLOOKUP(R312,Table1[[ct2]:[Số lượng]],13,0),0)</f>
        <v>0</v>
      </c>
      <c r="T312" s="45">
        <f>IFERROR(VLOOKUP(R312,Table1[[ct2]:[Giá]],14,0),Table0145[[#This Row],[ĐƠN GIÁ]])</f>
        <v>0</v>
      </c>
      <c r="U312" s="45">
        <f t="shared" si="18"/>
        <v>0</v>
      </c>
      <c r="V312" s="32">
        <f t="shared" si="19"/>
        <v>0</v>
      </c>
      <c r="W312" s="45">
        <f>Table0145[[#This Row],[THÀNH TIỀN FAST]]-Table0145[[#This Row],[THÀNH TIỀN]]</f>
        <v>0</v>
      </c>
      <c r="X312" s="46" t="b">
        <f>Table0145[[#This Row],[ĐG FAST]]=Table0145[[#This Row],[ĐƠN GIÁ]]</f>
        <v>1</v>
      </c>
      <c r="Y312" s="47" t="b">
        <f>Table0145[[#This Row],[THÀNH TIỀN FAST]]=Table0145[[#This Row],[THÀNH TIỀN]]</f>
        <v>1</v>
      </c>
      <c r="Z312" s="48"/>
    </row>
    <row r="313" spans="1:26" x14ac:dyDescent="0.2">
      <c r="A313" s="50"/>
      <c r="B313" s="51"/>
      <c r="C313" s="50"/>
      <c r="D313" s="50"/>
      <c r="E313" s="50"/>
      <c r="F313" s="50"/>
      <c r="G313" s="50"/>
      <c r="H313" s="50"/>
      <c r="I313" s="50"/>
      <c r="J313" s="50"/>
      <c r="K313" s="52"/>
      <c r="L313" s="50"/>
      <c r="M313" s="53">
        <f t="shared" si="20"/>
        <v>0</v>
      </c>
      <c r="N313" s="21" t="e">
        <f>VLOOKUP(I313,'MÃ '!$A$2:$E$1048576,4,0)</f>
        <v>#N/A</v>
      </c>
      <c r="O313" s="21" t="e">
        <f>VLOOKUP(I313,'MÃ '!$A$2:$E$1048576,5,0)</f>
        <v>#N/A</v>
      </c>
      <c r="P313" s="21" t="str">
        <f t="shared" si="17"/>
        <v>TSG08</v>
      </c>
      <c r="Q313" s="21" t="e">
        <f>DAY(Table0145[[#This Row],[NGÀY]])&amp;Table0145[[#This Row],[TSG08]]&amp;Table0145[[#This Row],[MÃ FAST]]</f>
        <v>#N/A</v>
      </c>
      <c r="R313" s="21" t="e">
        <f>COUNTIF($Q$7:Q313,Q313)&amp;Q313</f>
        <v>#N/A</v>
      </c>
      <c r="S313" s="44">
        <f>IFERROR(VLOOKUP(R313,Table1[[ct2]:[Số lượng]],13,0),0)</f>
        <v>0</v>
      </c>
      <c r="T313" s="45">
        <f>IFERROR(VLOOKUP(R313,Table1[[ct2]:[Giá]],14,0),Table0145[[#This Row],[ĐƠN GIÁ]])</f>
        <v>0</v>
      </c>
      <c r="U313" s="45">
        <f t="shared" si="18"/>
        <v>0</v>
      </c>
      <c r="V313" s="32">
        <f t="shared" si="19"/>
        <v>0</v>
      </c>
      <c r="W313" s="45">
        <f>Table0145[[#This Row],[THÀNH TIỀN FAST]]-Table0145[[#This Row],[THÀNH TIỀN]]</f>
        <v>0</v>
      </c>
      <c r="X313" s="46" t="b">
        <f>Table0145[[#This Row],[ĐG FAST]]=Table0145[[#This Row],[ĐƠN GIÁ]]</f>
        <v>1</v>
      </c>
      <c r="Y313" s="47" t="b">
        <f>Table0145[[#This Row],[THÀNH TIỀN FAST]]=Table0145[[#This Row],[THÀNH TIỀN]]</f>
        <v>1</v>
      </c>
      <c r="Z313" s="48"/>
    </row>
    <row r="314" spans="1:26" x14ac:dyDescent="0.2">
      <c r="A314" s="50"/>
      <c r="B314" s="51"/>
      <c r="C314" s="50"/>
      <c r="D314" s="50"/>
      <c r="E314" s="50"/>
      <c r="F314" s="50"/>
      <c r="G314" s="50"/>
      <c r="H314" s="50"/>
      <c r="I314" s="50"/>
      <c r="J314" s="50"/>
      <c r="K314" s="52"/>
      <c r="L314" s="50"/>
      <c r="M314" s="53">
        <f t="shared" si="20"/>
        <v>0</v>
      </c>
      <c r="N314" s="21" t="e">
        <f>VLOOKUP(I314,'MÃ '!$A$2:$E$1048576,4,0)</f>
        <v>#N/A</v>
      </c>
      <c r="O314" s="21" t="e">
        <f>VLOOKUP(I314,'MÃ '!$A$2:$E$1048576,5,0)</f>
        <v>#N/A</v>
      </c>
      <c r="P314" s="21" t="str">
        <f t="shared" si="17"/>
        <v>TSG08</v>
      </c>
      <c r="Q314" s="21" t="e">
        <f>DAY(Table0145[[#This Row],[NGÀY]])&amp;Table0145[[#This Row],[TSG08]]&amp;Table0145[[#This Row],[MÃ FAST]]</f>
        <v>#N/A</v>
      </c>
      <c r="R314" s="21" t="e">
        <f>COUNTIF($Q$7:Q314,Q314)&amp;Q314</f>
        <v>#N/A</v>
      </c>
      <c r="S314" s="44">
        <f>IFERROR(VLOOKUP(R314,Table1[[ct2]:[Số lượng]],13,0),0)</f>
        <v>0</v>
      </c>
      <c r="T314" s="45">
        <f>IFERROR(VLOOKUP(R314,Table1[[ct2]:[Giá]],14,0),Table0145[[#This Row],[ĐƠN GIÁ]])</f>
        <v>0</v>
      </c>
      <c r="U314" s="45">
        <f t="shared" si="18"/>
        <v>0</v>
      </c>
      <c r="V314" s="32">
        <f t="shared" si="19"/>
        <v>0</v>
      </c>
      <c r="W314" s="45">
        <f>Table0145[[#This Row],[THÀNH TIỀN FAST]]-Table0145[[#This Row],[THÀNH TIỀN]]</f>
        <v>0</v>
      </c>
      <c r="X314" s="46" t="b">
        <f>Table0145[[#This Row],[ĐG FAST]]=Table0145[[#This Row],[ĐƠN GIÁ]]</f>
        <v>1</v>
      </c>
      <c r="Y314" s="47" t="b">
        <f>Table0145[[#This Row],[THÀNH TIỀN FAST]]=Table0145[[#This Row],[THÀNH TIỀN]]</f>
        <v>1</v>
      </c>
      <c r="Z314" s="48"/>
    </row>
    <row r="315" spans="1:26" x14ac:dyDescent="0.2">
      <c r="A315" s="50"/>
      <c r="B315" s="51"/>
      <c r="C315" s="50"/>
      <c r="D315" s="50"/>
      <c r="E315" s="50"/>
      <c r="F315" s="50"/>
      <c r="G315" s="50"/>
      <c r="H315" s="50"/>
      <c r="I315" s="50"/>
      <c r="J315" s="50"/>
      <c r="K315" s="52"/>
      <c r="L315" s="50"/>
      <c r="M315" s="53">
        <f t="shared" si="20"/>
        <v>0</v>
      </c>
      <c r="N315" s="21" t="e">
        <f>VLOOKUP(I315,'MÃ '!$A$2:$E$1048576,4,0)</f>
        <v>#N/A</v>
      </c>
      <c r="O315" s="21" t="e">
        <f>VLOOKUP(I315,'MÃ '!$A$2:$E$1048576,5,0)</f>
        <v>#N/A</v>
      </c>
      <c r="P315" s="21" t="str">
        <f t="shared" si="17"/>
        <v>TSG08</v>
      </c>
      <c r="Q315" s="21" t="e">
        <f>DAY(Table0145[[#This Row],[NGÀY]])&amp;Table0145[[#This Row],[TSG08]]&amp;Table0145[[#This Row],[MÃ FAST]]</f>
        <v>#N/A</v>
      </c>
      <c r="R315" s="21" t="e">
        <f>COUNTIF($Q$7:Q315,Q315)&amp;Q315</f>
        <v>#N/A</v>
      </c>
      <c r="S315" s="44">
        <f>IFERROR(VLOOKUP(R315,Table1[[ct2]:[Số lượng]],13,0),0)</f>
        <v>0</v>
      </c>
      <c r="T315" s="45">
        <f>IFERROR(VLOOKUP(R315,Table1[[ct2]:[Giá]],14,0),Table0145[[#This Row],[ĐƠN GIÁ]])</f>
        <v>0</v>
      </c>
      <c r="U315" s="45">
        <f t="shared" si="18"/>
        <v>0</v>
      </c>
      <c r="V315" s="32">
        <f t="shared" si="19"/>
        <v>0</v>
      </c>
      <c r="W315" s="45">
        <f>Table0145[[#This Row],[THÀNH TIỀN FAST]]-Table0145[[#This Row],[THÀNH TIỀN]]</f>
        <v>0</v>
      </c>
      <c r="X315" s="46" t="b">
        <f>Table0145[[#This Row],[ĐG FAST]]=Table0145[[#This Row],[ĐƠN GIÁ]]</f>
        <v>1</v>
      </c>
      <c r="Y315" s="47" t="b">
        <f>Table0145[[#This Row],[THÀNH TIỀN FAST]]=Table0145[[#This Row],[THÀNH TIỀN]]</f>
        <v>1</v>
      </c>
      <c r="Z315" s="48"/>
    </row>
    <row r="316" spans="1:26" x14ac:dyDescent="0.2">
      <c r="A316" s="50"/>
      <c r="B316" s="51"/>
      <c r="C316" s="50"/>
      <c r="D316" s="50"/>
      <c r="E316" s="50"/>
      <c r="F316" s="50"/>
      <c r="G316" s="50"/>
      <c r="H316" s="50"/>
      <c r="I316" s="50"/>
      <c r="J316" s="50"/>
      <c r="K316" s="52"/>
      <c r="L316" s="50"/>
      <c r="M316" s="53">
        <f t="shared" si="20"/>
        <v>0</v>
      </c>
      <c r="N316" s="21" t="e">
        <f>VLOOKUP(I316,'MÃ '!$A$2:$E$1048576,4,0)</f>
        <v>#N/A</v>
      </c>
      <c r="O316" s="21" t="e">
        <f>VLOOKUP(I316,'MÃ '!$A$2:$E$1048576,5,0)</f>
        <v>#N/A</v>
      </c>
      <c r="P316" s="21" t="str">
        <f t="shared" si="17"/>
        <v>TSG08</v>
      </c>
      <c r="Q316" s="21" t="e">
        <f>DAY(Table0145[[#This Row],[NGÀY]])&amp;Table0145[[#This Row],[TSG08]]&amp;Table0145[[#This Row],[MÃ FAST]]</f>
        <v>#N/A</v>
      </c>
      <c r="R316" s="21" t="e">
        <f>COUNTIF($Q$7:Q316,Q316)&amp;Q316</f>
        <v>#N/A</v>
      </c>
      <c r="S316" s="44">
        <f>IFERROR(VLOOKUP(R316,Table1[[ct2]:[Số lượng]],13,0),0)</f>
        <v>0</v>
      </c>
      <c r="T316" s="45">
        <f>IFERROR(VLOOKUP(R316,Table1[[ct2]:[Giá]],14,0),Table0145[[#This Row],[ĐƠN GIÁ]])</f>
        <v>0</v>
      </c>
      <c r="U316" s="45">
        <f t="shared" si="18"/>
        <v>0</v>
      </c>
      <c r="V316" s="32">
        <f t="shared" si="19"/>
        <v>0</v>
      </c>
      <c r="W316" s="45">
        <f>Table0145[[#This Row],[THÀNH TIỀN FAST]]-Table0145[[#This Row],[THÀNH TIỀN]]</f>
        <v>0</v>
      </c>
      <c r="X316" s="46" t="b">
        <f>Table0145[[#This Row],[ĐG FAST]]=Table0145[[#This Row],[ĐƠN GIÁ]]</f>
        <v>1</v>
      </c>
      <c r="Y316" s="47" t="b">
        <f>Table0145[[#This Row],[THÀNH TIỀN FAST]]=Table0145[[#This Row],[THÀNH TIỀN]]</f>
        <v>1</v>
      </c>
      <c r="Z316" s="48"/>
    </row>
    <row r="317" spans="1:26" x14ac:dyDescent="0.2">
      <c r="A317" s="50"/>
      <c r="B317" s="51"/>
      <c r="C317" s="50"/>
      <c r="D317" s="50"/>
      <c r="E317" s="50"/>
      <c r="F317" s="50"/>
      <c r="G317" s="50"/>
      <c r="H317" s="50"/>
      <c r="I317" s="50"/>
      <c r="J317" s="50"/>
      <c r="K317" s="52"/>
      <c r="L317" s="50"/>
      <c r="M317" s="53">
        <f t="shared" si="20"/>
        <v>0</v>
      </c>
      <c r="N317" s="21" t="e">
        <f>VLOOKUP(I317,'MÃ '!$A$2:$E$1048576,4,0)</f>
        <v>#N/A</v>
      </c>
      <c r="O317" s="21" t="e">
        <f>VLOOKUP(I317,'MÃ '!$A$2:$E$1048576,5,0)</f>
        <v>#N/A</v>
      </c>
      <c r="P317" s="21" t="str">
        <f t="shared" si="17"/>
        <v>TSG08</v>
      </c>
      <c r="Q317" s="21" t="e">
        <f>DAY(Table0145[[#This Row],[NGÀY]])&amp;Table0145[[#This Row],[TSG08]]&amp;Table0145[[#This Row],[MÃ FAST]]</f>
        <v>#N/A</v>
      </c>
      <c r="R317" s="21" t="e">
        <f>COUNTIF($Q$7:Q317,Q317)&amp;Q317</f>
        <v>#N/A</v>
      </c>
      <c r="S317" s="44">
        <f>IFERROR(VLOOKUP(R317,Table1[[ct2]:[Số lượng]],13,0),0)</f>
        <v>0</v>
      </c>
      <c r="T317" s="45">
        <f>IFERROR(VLOOKUP(R317,Table1[[ct2]:[Giá]],14,0),Table0145[[#This Row],[ĐƠN GIÁ]])</f>
        <v>0</v>
      </c>
      <c r="U317" s="45">
        <f t="shared" si="18"/>
        <v>0</v>
      </c>
      <c r="V317" s="32">
        <f t="shared" si="19"/>
        <v>0</v>
      </c>
      <c r="W317" s="45">
        <f>Table0145[[#This Row],[THÀNH TIỀN FAST]]-Table0145[[#This Row],[THÀNH TIỀN]]</f>
        <v>0</v>
      </c>
      <c r="X317" s="46" t="b">
        <f>Table0145[[#This Row],[ĐG FAST]]=Table0145[[#This Row],[ĐƠN GIÁ]]</f>
        <v>1</v>
      </c>
      <c r="Y317" s="47" t="b">
        <f>Table0145[[#This Row],[THÀNH TIỀN FAST]]=Table0145[[#This Row],[THÀNH TIỀN]]</f>
        <v>1</v>
      </c>
      <c r="Z317" s="48"/>
    </row>
    <row r="318" spans="1:26" x14ac:dyDescent="0.2">
      <c r="A318" s="50"/>
      <c r="B318" s="51"/>
      <c r="C318" s="50"/>
      <c r="D318" s="50"/>
      <c r="E318" s="50"/>
      <c r="F318" s="50"/>
      <c r="G318" s="50"/>
      <c r="H318" s="50"/>
      <c r="I318" s="50"/>
      <c r="J318" s="50"/>
      <c r="K318" s="52"/>
      <c r="L318" s="50"/>
      <c r="M318" s="53">
        <f t="shared" si="20"/>
        <v>0</v>
      </c>
      <c r="N318" s="21" t="e">
        <f>VLOOKUP(I318,'MÃ '!$A$2:$E$1048576,4,0)</f>
        <v>#N/A</v>
      </c>
      <c r="O318" s="21" t="e">
        <f>VLOOKUP(I318,'MÃ '!$A$2:$E$1048576,5,0)</f>
        <v>#N/A</v>
      </c>
      <c r="P318" s="21" t="str">
        <f t="shared" si="17"/>
        <v>TSG08</v>
      </c>
      <c r="Q318" s="21" t="e">
        <f>DAY(Table0145[[#This Row],[NGÀY]])&amp;Table0145[[#This Row],[TSG08]]&amp;Table0145[[#This Row],[MÃ FAST]]</f>
        <v>#N/A</v>
      </c>
      <c r="R318" s="21" t="e">
        <f>COUNTIF($Q$7:Q318,Q318)&amp;Q318</f>
        <v>#N/A</v>
      </c>
      <c r="S318" s="44">
        <f>IFERROR(VLOOKUP(R318,Table1[[ct2]:[Số lượng]],13,0),0)</f>
        <v>0</v>
      </c>
      <c r="T318" s="45">
        <f>IFERROR(VLOOKUP(R318,Table1[[ct2]:[Giá]],14,0),Table0145[[#This Row],[ĐƠN GIÁ]])</f>
        <v>0</v>
      </c>
      <c r="U318" s="45">
        <f t="shared" si="18"/>
        <v>0</v>
      </c>
      <c r="V318" s="32">
        <f t="shared" si="19"/>
        <v>0</v>
      </c>
      <c r="W318" s="45">
        <f>Table0145[[#This Row],[THÀNH TIỀN FAST]]-Table0145[[#This Row],[THÀNH TIỀN]]</f>
        <v>0</v>
      </c>
      <c r="X318" s="46" t="b">
        <f>Table0145[[#This Row],[ĐG FAST]]=Table0145[[#This Row],[ĐƠN GIÁ]]</f>
        <v>1</v>
      </c>
      <c r="Y318" s="47" t="b">
        <f>Table0145[[#This Row],[THÀNH TIỀN FAST]]=Table0145[[#This Row],[THÀNH TIỀN]]</f>
        <v>1</v>
      </c>
      <c r="Z318" s="48"/>
    </row>
    <row r="319" spans="1:26" x14ac:dyDescent="0.2">
      <c r="A319" s="50"/>
      <c r="B319" s="51"/>
      <c r="C319" s="50"/>
      <c r="D319" s="50"/>
      <c r="E319" s="50"/>
      <c r="F319" s="50"/>
      <c r="G319" s="50"/>
      <c r="H319" s="50"/>
      <c r="I319" s="50"/>
      <c r="J319" s="50"/>
      <c r="K319" s="52"/>
      <c r="L319" s="50"/>
      <c r="M319" s="53">
        <f t="shared" si="20"/>
        <v>0</v>
      </c>
      <c r="N319" s="21" t="e">
        <f>VLOOKUP(I319,'MÃ '!$A$2:$E$1048576,4,0)</f>
        <v>#N/A</v>
      </c>
      <c r="O319" s="21" t="e">
        <f>VLOOKUP(I319,'MÃ '!$A$2:$E$1048576,5,0)</f>
        <v>#N/A</v>
      </c>
      <c r="P319" s="21" t="str">
        <f t="shared" si="17"/>
        <v>TSG08</v>
      </c>
      <c r="Q319" s="21" t="e">
        <f>DAY(Table0145[[#This Row],[NGÀY]])&amp;Table0145[[#This Row],[TSG08]]&amp;Table0145[[#This Row],[MÃ FAST]]</f>
        <v>#N/A</v>
      </c>
      <c r="R319" s="21" t="e">
        <f>COUNTIF($Q$7:Q319,Q319)&amp;Q319</f>
        <v>#N/A</v>
      </c>
      <c r="S319" s="44">
        <f>IFERROR(VLOOKUP(R319,Table1[[ct2]:[Số lượng]],13,0),0)</f>
        <v>0</v>
      </c>
      <c r="T319" s="45">
        <f>IFERROR(VLOOKUP(R319,Table1[[ct2]:[Giá]],14,0),Table0145[[#This Row],[ĐƠN GIÁ]])</f>
        <v>0</v>
      </c>
      <c r="U319" s="45">
        <f t="shared" si="18"/>
        <v>0</v>
      </c>
      <c r="V319" s="32">
        <f t="shared" si="19"/>
        <v>0</v>
      </c>
      <c r="W319" s="45">
        <f>Table0145[[#This Row],[THÀNH TIỀN FAST]]-Table0145[[#This Row],[THÀNH TIỀN]]</f>
        <v>0</v>
      </c>
      <c r="X319" s="46" t="b">
        <f>Table0145[[#This Row],[ĐG FAST]]=Table0145[[#This Row],[ĐƠN GIÁ]]</f>
        <v>1</v>
      </c>
      <c r="Y319" s="47" t="b">
        <f>Table0145[[#This Row],[THÀNH TIỀN FAST]]=Table0145[[#This Row],[THÀNH TIỀN]]</f>
        <v>1</v>
      </c>
      <c r="Z319" s="48"/>
    </row>
    <row r="320" spans="1:26" x14ac:dyDescent="0.2">
      <c r="A320" s="50"/>
      <c r="B320" s="51"/>
      <c r="C320" s="50"/>
      <c r="D320" s="50"/>
      <c r="E320" s="50"/>
      <c r="F320" s="50"/>
      <c r="G320" s="50"/>
      <c r="H320" s="50"/>
      <c r="I320" s="50"/>
      <c r="J320" s="50"/>
      <c r="K320" s="52"/>
      <c r="L320" s="50"/>
      <c r="M320" s="53">
        <f t="shared" si="20"/>
        <v>0</v>
      </c>
      <c r="N320" s="21" t="e">
        <f>VLOOKUP(I320,'MÃ '!$A$2:$E$1048576,4,0)</f>
        <v>#N/A</v>
      </c>
      <c r="O320" s="21" t="e">
        <f>VLOOKUP(I320,'MÃ '!$A$2:$E$1048576,5,0)</f>
        <v>#N/A</v>
      </c>
      <c r="P320" s="21" t="str">
        <f t="shared" si="17"/>
        <v>TSG08</v>
      </c>
      <c r="Q320" s="21" t="e">
        <f>DAY(Table0145[[#This Row],[NGÀY]])&amp;Table0145[[#This Row],[TSG08]]&amp;Table0145[[#This Row],[MÃ FAST]]</f>
        <v>#N/A</v>
      </c>
      <c r="R320" s="21" t="e">
        <f>COUNTIF($Q$7:Q320,Q320)&amp;Q320</f>
        <v>#N/A</v>
      </c>
      <c r="S320" s="44">
        <f>IFERROR(VLOOKUP(R320,Table1[[ct2]:[Số lượng]],13,0),0)</f>
        <v>0</v>
      </c>
      <c r="T320" s="45">
        <f>IFERROR(VLOOKUP(R320,Table1[[ct2]:[Giá]],14,0),Table0145[[#This Row],[ĐƠN GIÁ]])</f>
        <v>0</v>
      </c>
      <c r="U320" s="45">
        <f t="shared" si="18"/>
        <v>0</v>
      </c>
      <c r="V320" s="32">
        <f t="shared" si="19"/>
        <v>0</v>
      </c>
      <c r="W320" s="45">
        <f>Table0145[[#This Row],[THÀNH TIỀN FAST]]-Table0145[[#This Row],[THÀNH TIỀN]]</f>
        <v>0</v>
      </c>
      <c r="X320" s="46" t="b">
        <f>Table0145[[#This Row],[ĐG FAST]]=Table0145[[#This Row],[ĐƠN GIÁ]]</f>
        <v>1</v>
      </c>
      <c r="Y320" s="47" t="b">
        <f>Table0145[[#This Row],[THÀNH TIỀN FAST]]=Table0145[[#This Row],[THÀNH TIỀN]]</f>
        <v>1</v>
      </c>
      <c r="Z320" s="48"/>
    </row>
    <row r="321" spans="1:26" x14ac:dyDescent="0.2">
      <c r="A321" s="50"/>
      <c r="B321" s="51"/>
      <c r="C321" s="50"/>
      <c r="D321" s="50"/>
      <c r="E321" s="50"/>
      <c r="F321" s="50"/>
      <c r="G321" s="50"/>
      <c r="H321" s="50"/>
      <c r="I321" s="50"/>
      <c r="J321" s="50"/>
      <c r="K321" s="52"/>
      <c r="L321" s="50"/>
      <c r="M321" s="53">
        <f t="shared" si="20"/>
        <v>0</v>
      </c>
      <c r="N321" s="21" t="e">
        <f>VLOOKUP(I321,'MÃ '!$A$2:$E$1048576,4,0)</f>
        <v>#N/A</v>
      </c>
      <c r="O321" s="21" t="e">
        <f>VLOOKUP(I321,'MÃ '!$A$2:$E$1048576,5,0)</f>
        <v>#N/A</v>
      </c>
      <c r="P321" s="21" t="str">
        <f t="shared" si="17"/>
        <v>TSG08</v>
      </c>
      <c r="Q321" s="21" t="e">
        <f>DAY(Table0145[[#This Row],[NGÀY]])&amp;Table0145[[#This Row],[TSG08]]&amp;Table0145[[#This Row],[MÃ FAST]]</f>
        <v>#N/A</v>
      </c>
      <c r="R321" s="21" t="e">
        <f>COUNTIF($Q$7:Q321,Q321)&amp;Q321</f>
        <v>#N/A</v>
      </c>
      <c r="S321" s="44">
        <f>IFERROR(VLOOKUP(R321,Table1[[ct2]:[Số lượng]],13,0),0)</f>
        <v>0</v>
      </c>
      <c r="T321" s="45">
        <f>IFERROR(VLOOKUP(R321,Table1[[ct2]:[Giá]],14,0),Table0145[[#This Row],[ĐƠN GIÁ]])</f>
        <v>0</v>
      </c>
      <c r="U321" s="45">
        <f t="shared" si="18"/>
        <v>0</v>
      </c>
      <c r="V321" s="32">
        <f t="shared" si="19"/>
        <v>0</v>
      </c>
      <c r="W321" s="45">
        <f>Table0145[[#This Row],[THÀNH TIỀN FAST]]-Table0145[[#This Row],[THÀNH TIỀN]]</f>
        <v>0</v>
      </c>
      <c r="X321" s="46" t="b">
        <f>Table0145[[#This Row],[ĐG FAST]]=Table0145[[#This Row],[ĐƠN GIÁ]]</f>
        <v>1</v>
      </c>
      <c r="Y321" s="47" t="b">
        <f>Table0145[[#This Row],[THÀNH TIỀN FAST]]=Table0145[[#This Row],[THÀNH TIỀN]]</f>
        <v>1</v>
      </c>
      <c r="Z321" s="48"/>
    </row>
    <row r="322" spans="1:26" x14ac:dyDescent="0.2">
      <c r="A322" s="50"/>
      <c r="B322" s="51"/>
      <c r="C322" s="50"/>
      <c r="D322" s="50"/>
      <c r="E322" s="50"/>
      <c r="F322" s="50"/>
      <c r="G322" s="50"/>
      <c r="H322" s="50"/>
      <c r="I322" s="50"/>
      <c r="J322" s="50"/>
      <c r="K322" s="52"/>
      <c r="L322" s="50"/>
      <c r="M322" s="53">
        <f t="shared" si="20"/>
        <v>0</v>
      </c>
      <c r="N322" s="21" t="e">
        <f>VLOOKUP(I322,'MÃ '!$A$2:$E$1048576,4,0)</f>
        <v>#N/A</v>
      </c>
      <c r="O322" s="21" t="e">
        <f>VLOOKUP(I322,'MÃ '!$A$2:$E$1048576,5,0)</f>
        <v>#N/A</v>
      </c>
      <c r="P322" s="21" t="str">
        <f t="shared" si="17"/>
        <v>TSG08</v>
      </c>
      <c r="Q322" s="21" t="e">
        <f>DAY(Table0145[[#This Row],[NGÀY]])&amp;Table0145[[#This Row],[TSG08]]&amp;Table0145[[#This Row],[MÃ FAST]]</f>
        <v>#N/A</v>
      </c>
      <c r="R322" s="21" t="e">
        <f>COUNTIF($Q$7:Q322,Q322)&amp;Q322</f>
        <v>#N/A</v>
      </c>
      <c r="S322" s="44">
        <f>IFERROR(VLOOKUP(R322,Table1[[ct2]:[Số lượng]],13,0),0)</f>
        <v>0</v>
      </c>
      <c r="T322" s="45">
        <f>IFERROR(VLOOKUP(R322,Table1[[ct2]:[Giá]],14,0),Table0145[[#This Row],[ĐƠN GIÁ]])</f>
        <v>0</v>
      </c>
      <c r="U322" s="45">
        <f t="shared" si="18"/>
        <v>0</v>
      </c>
      <c r="V322" s="32">
        <f t="shared" si="19"/>
        <v>0</v>
      </c>
      <c r="W322" s="45">
        <f>Table0145[[#This Row],[THÀNH TIỀN FAST]]-Table0145[[#This Row],[THÀNH TIỀN]]</f>
        <v>0</v>
      </c>
      <c r="X322" s="46" t="b">
        <f>Table0145[[#This Row],[ĐG FAST]]=Table0145[[#This Row],[ĐƠN GIÁ]]</f>
        <v>1</v>
      </c>
      <c r="Y322" s="47" t="b">
        <f>Table0145[[#This Row],[THÀNH TIỀN FAST]]=Table0145[[#This Row],[THÀNH TIỀN]]</f>
        <v>1</v>
      </c>
      <c r="Z322" s="48"/>
    </row>
    <row r="323" spans="1:26" x14ac:dyDescent="0.2">
      <c r="A323" s="50"/>
      <c r="B323" s="51"/>
      <c r="C323" s="50"/>
      <c r="D323" s="50"/>
      <c r="E323" s="50"/>
      <c r="F323" s="50"/>
      <c r="G323" s="50"/>
      <c r="H323" s="50"/>
      <c r="I323" s="50"/>
      <c r="J323" s="50"/>
      <c r="K323" s="52"/>
      <c r="L323" s="50"/>
      <c r="M323" s="53">
        <f t="shared" si="20"/>
        <v>0</v>
      </c>
      <c r="N323" s="21" t="e">
        <f>VLOOKUP(I323,'MÃ '!$A$2:$E$1048576,4,0)</f>
        <v>#N/A</v>
      </c>
      <c r="O323" s="21" t="e">
        <f>VLOOKUP(I323,'MÃ '!$A$2:$E$1048576,5,0)</f>
        <v>#N/A</v>
      </c>
      <c r="P323" s="21" t="str">
        <f t="shared" si="17"/>
        <v>TSG08</v>
      </c>
      <c r="Q323" s="21" t="e">
        <f>DAY(Table0145[[#This Row],[NGÀY]])&amp;Table0145[[#This Row],[TSG08]]&amp;Table0145[[#This Row],[MÃ FAST]]</f>
        <v>#N/A</v>
      </c>
      <c r="R323" s="21" t="e">
        <f>COUNTIF($Q$7:Q323,Q323)&amp;Q323</f>
        <v>#N/A</v>
      </c>
      <c r="S323" s="44">
        <f>IFERROR(VLOOKUP(R323,Table1[[ct2]:[Số lượng]],13,0),0)</f>
        <v>0</v>
      </c>
      <c r="T323" s="45">
        <f>IFERROR(VLOOKUP(R323,Table1[[ct2]:[Giá]],14,0),Table0145[[#This Row],[ĐƠN GIÁ]])</f>
        <v>0</v>
      </c>
      <c r="U323" s="45">
        <f t="shared" si="18"/>
        <v>0</v>
      </c>
      <c r="V323" s="32">
        <f t="shared" si="19"/>
        <v>0</v>
      </c>
      <c r="W323" s="45">
        <f>Table0145[[#This Row],[THÀNH TIỀN FAST]]-Table0145[[#This Row],[THÀNH TIỀN]]</f>
        <v>0</v>
      </c>
      <c r="X323" s="46" t="b">
        <f>Table0145[[#This Row],[ĐG FAST]]=Table0145[[#This Row],[ĐƠN GIÁ]]</f>
        <v>1</v>
      </c>
      <c r="Y323" s="47" t="b">
        <f>Table0145[[#This Row],[THÀNH TIỀN FAST]]=Table0145[[#This Row],[THÀNH TIỀN]]</f>
        <v>1</v>
      </c>
      <c r="Z323" s="48"/>
    </row>
    <row r="324" spans="1:26" x14ac:dyDescent="0.2">
      <c r="A324" s="50"/>
      <c r="B324" s="51"/>
      <c r="C324" s="50"/>
      <c r="D324" s="50"/>
      <c r="E324" s="50"/>
      <c r="F324" s="50"/>
      <c r="G324" s="50"/>
      <c r="H324" s="50"/>
      <c r="I324" s="50"/>
      <c r="J324" s="50"/>
      <c r="K324" s="52"/>
      <c r="L324" s="50"/>
      <c r="M324" s="53">
        <f t="shared" si="20"/>
        <v>0</v>
      </c>
      <c r="N324" s="21" t="e">
        <f>VLOOKUP(I324,'MÃ '!$A$2:$E$1048576,4,0)</f>
        <v>#N/A</v>
      </c>
      <c r="O324" s="21" t="e">
        <f>VLOOKUP(I324,'MÃ '!$A$2:$E$1048576,5,0)</f>
        <v>#N/A</v>
      </c>
      <c r="P324" s="21" t="str">
        <f t="shared" si="17"/>
        <v>TSG08</v>
      </c>
      <c r="Q324" s="21" t="e">
        <f>DAY(Table0145[[#This Row],[NGÀY]])&amp;Table0145[[#This Row],[TSG08]]&amp;Table0145[[#This Row],[MÃ FAST]]</f>
        <v>#N/A</v>
      </c>
      <c r="R324" s="21" t="e">
        <f>COUNTIF($Q$7:Q324,Q324)&amp;Q324</f>
        <v>#N/A</v>
      </c>
      <c r="S324" s="44">
        <f>IFERROR(VLOOKUP(R324,Table1[[ct2]:[Số lượng]],13,0),0)</f>
        <v>0</v>
      </c>
      <c r="T324" s="45">
        <f>IFERROR(VLOOKUP(R324,Table1[[ct2]:[Giá]],14,0),Table0145[[#This Row],[ĐƠN GIÁ]])</f>
        <v>0</v>
      </c>
      <c r="U324" s="45">
        <f t="shared" si="18"/>
        <v>0</v>
      </c>
      <c r="V324" s="32">
        <f t="shared" si="19"/>
        <v>0</v>
      </c>
      <c r="W324" s="45">
        <f>Table0145[[#This Row],[THÀNH TIỀN FAST]]-Table0145[[#This Row],[THÀNH TIỀN]]</f>
        <v>0</v>
      </c>
      <c r="X324" s="46" t="b">
        <f>Table0145[[#This Row],[ĐG FAST]]=Table0145[[#This Row],[ĐƠN GIÁ]]</f>
        <v>1</v>
      </c>
      <c r="Y324" s="47" t="b">
        <f>Table0145[[#This Row],[THÀNH TIỀN FAST]]=Table0145[[#This Row],[THÀNH TIỀN]]</f>
        <v>1</v>
      </c>
      <c r="Z324" s="48"/>
    </row>
    <row r="325" spans="1:26" x14ac:dyDescent="0.2">
      <c r="A325" s="50"/>
      <c r="B325" s="51"/>
      <c r="C325" s="50"/>
      <c r="D325" s="50"/>
      <c r="E325" s="50"/>
      <c r="F325" s="50"/>
      <c r="G325" s="50"/>
      <c r="H325" s="50"/>
      <c r="I325" s="50"/>
      <c r="J325" s="50"/>
      <c r="K325" s="52"/>
      <c r="L325" s="50"/>
      <c r="M325" s="53">
        <f t="shared" si="20"/>
        <v>0</v>
      </c>
      <c r="N325" s="21" t="e">
        <f>VLOOKUP(I325,'MÃ '!$A$2:$E$1048576,4,0)</f>
        <v>#N/A</v>
      </c>
      <c r="O325" s="21" t="e">
        <f>VLOOKUP(I325,'MÃ '!$A$2:$E$1048576,5,0)</f>
        <v>#N/A</v>
      </c>
      <c r="P325" s="21" t="str">
        <f t="shared" si="17"/>
        <v>TSG08</v>
      </c>
      <c r="Q325" s="21" t="e">
        <f>DAY(Table0145[[#This Row],[NGÀY]])&amp;Table0145[[#This Row],[TSG08]]&amp;Table0145[[#This Row],[MÃ FAST]]</f>
        <v>#N/A</v>
      </c>
      <c r="R325" s="21" t="e">
        <f>COUNTIF($Q$7:Q325,Q325)&amp;Q325</f>
        <v>#N/A</v>
      </c>
      <c r="S325" s="44">
        <f>IFERROR(VLOOKUP(R325,Table1[[ct2]:[Số lượng]],13,0),0)</f>
        <v>0</v>
      </c>
      <c r="T325" s="45">
        <f>IFERROR(VLOOKUP(R325,Table1[[ct2]:[Giá]],14,0),Table0145[[#This Row],[ĐƠN GIÁ]])</f>
        <v>0</v>
      </c>
      <c r="U325" s="45">
        <f t="shared" si="18"/>
        <v>0</v>
      </c>
      <c r="V325" s="32">
        <f t="shared" si="19"/>
        <v>0</v>
      </c>
      <c r="W325" s="45">
        <f>Table0145[[#This Row],[THÀNH TIỀN FAST]]-Table0145[[#This Row],[THÀNH TIỀN]]</f>
        <v>0</v>
      </c>
      <c r="X325" s="46" t="b">
        <f>Table0145[[#This Row],[ĐG FAST]]=Table0145[[#This Row],[ĐƠN GIÁ]]</f>
        <v>1</v>
      </c>
      <c r="Y325" s="47" t="b">
        <f>Table0145[[#This Row],[THÀNH TIỀN FAST]]=Table0145[[#This Row],[THÀNH TIỀN]]</f>
        <v>1</v>
      </c>
      <c r="Z325" s="48"/>
    </row>
    <row r="326" spans="1:26" x14ac:dyDescent="0.2">
      <c r="A326" s="50"/>
      <c r="B326" s="51"/>
      <c r="C326" s="50"/>
      <c r="D326" s="50"/>
      <c r="E326" s="50"/>
      <c r="F326" s="50"/>
      <c r="G326" s="50"/>
      <c r="H326" s="50"/>
      <c r="I326" s="50"/>
      <c r="J326" s="50"/>
      <c r="K326" s="52"/>
      <c r="L326" s="50"/>
      <c r="M326" s="53">
        <f t="shared" si="20"/>
        <v>0</v>
      </c>
      <c r="N326" s="21" t="e">
        <f>VLOOKUP(I326,'MÃ '!$A$2:$E$1048576,4,0)</f>
        <v>#N/A</v>
      </c>
      <c r="O326" s="21" t="e">
        <f>VLOOKUP(I326,'MÃ '!$A$2:$E$1048576,5,0)</f>
        <v>#N/A</v>
      </c>
      <c r="P326" s="21" t="str">
        <f t="shared" si="17"/>
        <v>TSG08</v>
      </c>
      <c r="Q326" s="21" t="e">
        <f>DAY(Table0145[[#This Row],[NGÀY]])&amp;Table0145[[#This Row],[TSG08]]&amp;Table0145[[#This Row],[MÃ FAST]]</f>
        <v>#N/A</v>
      </c>
      <c r="R326" s="21" t="e">
        <f>COUNTIF($Q$7:Q326,Q326)&amp;Q326</f>
        <v>#N/A</v>
      </c>
      <c r="S326" s="44">
        <f>IFERROR(VLOOKUP(R326,Table1[[ct2]:[Số lượng]],13,0),0)</f>
        <v>0</v>
      </c>
      <c r="T326" s="45">
        <f>IFERROR(VLOOKUP(R326,Table1[[ct2]:[Giá]],14,0),Table0145[[#This Row],[ĐƠN GIÁ]])</f>
        <v>0</v>
      </c>
      <c r="U326" s="45">
        <f t="shared" si="18"/>
        <v>0</v>
      </c>
      <c r="V326" s="32">
        <f t="shared" si="19"/>
        <v>0</v>
      </c>
      <c r="W326" s="45">
        <f>Table0145[[#This Row],[THÀNH TIỀN FAST]]-Table0145[[#This Row],[THÀNH TIỀN]]</f>
        <v>0</v>
      </c>
      <c r="X326" s="46" t="b">
        <f>Table0145[[#This Row],[ĐG FAST]]=Table0145[[#This Row],[ĐƠN GIÁ]]</f>
        <v>1</v>
      </c>
      <c r="Y326" s="47" t="b">
        <f>Table0145[[#This Row],[THÀNH TIỀN FAST]]=Table0145[[#This Row],[THÀNH TIỀN]]</f>
        <v>1</v>
      </c>
      <c r="Z326" s="48"/>
    </row>
    <row r="327" spans="1:26" x14ac:dyDescent="0.2">
      <c r="A327" s="50"/>
      <c r="B327" s="51"/>
      <c r="C327" s="50"/>
      <c r="D327" s="50"/>
      <c r="E327" s="50"/>
      <c r="F327" s="50"/>
      <c r="G327" s="50"/>
      <c r="H327" s="50"/>
      <c r="I327" s="50"/>
      <c r="J327" s="50"/>
      <c r="K327" s="52"/>
      <c r="L327" s="50"/>
      <c r="M327" s="53">
        <f t="shared" si="20"/>
        <v>0</v>
      </c>
      <c r="N327" s="21" t="e">
        <f>VLOOKUP(I327,'MÃ '!$A$2:$E$1048576,4,0)</f>
        <v>#N/A</v>
      </c>
      <c r="O327" s="21" t="e">
        <f>VLOOKUP(I327,'MÃ '!$A$2:$E$1048576,5,0)</f>
        <v>#N/A</v>
      </c>
      <c r="P327" s="21" t="str">
        <f t="shared" si="17"/>
        <v>TSG08</v>
      </c>
      <c r="Q327" s="21" t="e">
        <f>DAY(Table0145[[#This Row],[NGÀY]])&amp;Table0145[[#This Row],[TSG08]]&amp;Table0145[[#This Row],[MÃ FAST]]</f>
        <v>#N/A</v>
      </c>
      <c r="R327" s="21" t="e">
        <f>COUNTIF($Q$7:Q327,Q327)&amp;Q327</f>
        <v>#N/A</v>
      </c>
      <c r="S327" s="44">
        <f>IFERROR(VLOOKUP(R327,Table1[[ct2]:[Số lượng]],13,0),0)</f>
        <v>0</v>
      </c>
      <c r="T327" s="45">
        <f>IFERROR(VLOOKUP(R327,Table1[[ct2]:[Giá]],14,0),Table0145[[#This Row],[ĐƠN GIÁ]])</f>
        <v>0</v>
      </c>
      <c r="U327" s="45">
        <f t="shared" si="18"/>
        <v>0</v>
      </c>
      <c r="V327" s="32">
        <f t="shared" si="19"/>
        <v>0</v>
      </c>
      <c r="W327" s="45">
        <f>Table0145[[#This Row],[THÀNH TIỀN FAST]]-Table0145[[#This Row],[THÀNH TIỀN]]</f>
        <v>0</v>
      </c>
      <c r="X327" s="46" t="b">
        <f>Table0145[[#This Row],[ĐG FAST]]=Table0145[[#This Row],[ĐƠN GIÁ]]</f>
        <v>1</v>
      </c>
      <c r="Y327" s="47" t="b">
        <f>Table0145[[#This Row],[THÀNH TIỀN FAST]]=Table0145[[#This Row],[THÀNH TIỀN]]</f>
        <v>1</v>
      </c>
      <c r="Z327" s="48"/>
    </row>
    <row r="328" spans="1:26" x14ac:dyDescent="0.2">
      <c r="A328" s="50"/>
      <c r="B328" s="51"/>
      <c r="C328" s="50"/>
      <c r="D328" s="50"/>
      <c r="E328" s="50"/>
      <c r="F328" s="50"/>
      <c r="G328" s="50"/>
      <c r="H328" s="50"/>
      <c r="I328" s="50"/>
      <c r="J328" s="50"/>
      <c r="K328" s="52"/>
      <c r="L328" s="50"/>
      <c r="M328" s="53">
        <f t="shared" ref="M328:M391" si="21">K328*L328</f>
        <v>0</v>
      </c>
      <c r="N328" s="21" t="e">
        <f>VLOOKUP(I328,'MÃ '!$A$2:$E$1048576,4,0)</f>
        <v>#N/A</v>
      </c>
      <c r="O328" s="21" t="e">
        <f>VLOOKUP(I328,'MÃ '!$A$2:$E$1048576,5,0)</f>
        <v>#N/A</v>
      </c>
      <c r="P328" s="21" t="str">
        <f t="shared" ref="P328:P391" si="22">$P$6</f>
        <v>TSG08</v>
      </c>
      <c r="Q328" s="21" t="e">
        <f>DAY(Table0145[[#This Row],[NGÀY]])&amp;Table0145[[#This Row],[TSG08]]&amp;Table0145[[#This Row],[MÃ FAST]]</f>
        <v>#N/A</v>
      </c>
      <c r="R328" s="21" t="e">
        <f>COUNTIF($Q$7:Q328,Q328)&amp;Q328</f>
        <v>#N/A</v>
      </c>
      <c r="S328" s="44">
        <f>IFERROR(VLOOKUP(R328,Table1[[ct2]:[Số lượng]],13,0),0)</f>
        <v>0</v>
      </c>
      <c r="T328" s="45">
        <f>IFERROR(VLOOKUP(R328,Table1[[ct2]:[Giá]],14,0),Table0145[[#This Row],[ĐƠN GIÁ]])</f>
        <v>0</v>
      </c>
      <c r="U328" s="45">
        <f t="shared" ref="U328:U391" si="23">IFERROR((T328*S328),"0")</f>
        <v>0</v>
      </c>
      <c r="V328" s="32">
        <f t="shared" ref="V328:V391" si="24">S328-K328</f>
        <v>0</v>
      </c>
      <c r="W328" s="45">
        <f>Table0145[[#This Row],[THÀNH TIỀN FAST]]-Table0145[[#This Row],[THÀNH TIỀN]]</f>
        <v>0</v>
      </c>
      <c r="X328" s="46" t="b">
        <f>Table0145[[#This Row],[ĐG FAST]]=Table0145[[#This Row],[ĐƠN GIÁ]]</f>
        <v>1</v>
      </c>
      <c r="Y328" s="47" t="b">
        <f>Table0145[[#This Row],[THÀNH TIỀN FAST]]=Table0145[[#This Row],[THÀNH TIỀN]]</f>
        <v>1</v>
      </c>
      <c r="Z328" s="48"/>
    </row>
    <row r="329" spans="1:26" x14ac:dyDescent="0.2">
      <c r="A329" s="50"/>
      <c r="B329" s="51"/>
      <c r="C329" s="50"/>
      <c r="D329" s="50"/>
      <c r="E329" s="50"/>
      <c r="F329" s="50"/>
      <c r="G329" s="50"/>
      <c r="H329" s="50"/>
      <c r="I329" s="50"/>
      <c r="J329" s="50"/>
      <c r="K329" s="52"/>
      <c r="L329" s="50"/>
      <c r="M329" s="53">
        <f t="shared" si="21"/>
        <v>0</v>
      </c>
      <c r="N329" s="21" t="e">
        <f>VLOOKUP(I329,'MÃ '!$A$2:$E$1048576,4,0)</f>
        <v>#N/A</v>
      </c>
      <c r="O329" s="21" t="e">
        <f>VLOOKUP(I329,'MÃ '!$A$2:$E$1048576,5,0)</f>
        <v>#N/A</v>
      </c>
      <c r="P329" s="21" t="str">
        <f t="shared" si="22"/>
        <v>TSG08</v>
      </c>
      <c r="Q329" s="21" t="e">
        <f>DAY(Table0145[[#This Row],[NGÀY]])&amp;Table0145[[#This Row],[TSG08]]&amp;Table0145[[#This Row],[MÃ FAST]]</f>
        <v>#N/A</v>
      </c>
      <c r="R329" s="21" t="e">
        <f>COUNTIF($Q$7:Q329,Q329)&amp;Q329</f>
        <v>#N/A</v>
      </c>
      <c r="S329" s="44">
        <f>IFERROR(VLOOKUP(R329,Table1[[ct2]:[Số lượng]],13,0),0)</f>
        <v>0</v>
      </c>
      <c r="T329" s="45">
        <f>IFERROR(VLOOKUP(R329,Table1[[ct2]:[Giá]],14,0),Table0145[[#This Row],[ĐƠN GIÁ]])</f>
        <v>0</v>
      </c>
      <c r="U329" s="45">
        <f t="shared" si="23"/>
        <v>0</v>
      </c>
      <c r="V329" s="32">
        <f t="shared" si="24"/>
        <v>0</v>
      </c>
      <c r="W329" s="45">
        <f>Table0145[[#This Row],[THÀNH TIỀN FAST]]-Table0145[[#This Row],[THÀNH TIỀN]]</f>
        <v>0</v>
      </c>
      <c r="X329" s="46" t="b">
        <f>Table0145[[#This Row],[ĐG FAST]]=Table0145[[#This Row],[ĐƠN GIÁ]]</f>
        <v>1</v>
      </c>
      <c r="Y329" s="47" t="b">
        <f>Table0145[[#This Row],[THÀNH TIỀN FAST]]=Table0145[[#This Row],[THÀNH TIỀN]]</f>
        <v>1</v>
      </c>
      <c r="Z329" s="48"/>
    </row>
    <row r="330" spans="1:26" x14ac:dyDescent="0.2">
      <c r="A330" s="50"/>
      <c r="B330" s="51"/>
      <c r="C330" s="50"/>
      <c r="D330" s="50"/>
      <c r="E330" s="50"/>
      <c r="F330" s="50"/>
      <c r="G330" s="50"/>
      <c r="H330" s="50"/>
      <c r="I330" s="50"/>
      <c r="J330" s="50"/>
      <c r="K330" s="52"/>
      <c r="L330" s="50"/>
      <c r="M330" s="53">
        <f t="shared" si="21"/>
        <v>0</v>
      </c>
      <c r="N330" s="21" t="e">
        <f>VLOOKUP(I330,'MÃ '!$A$2:$E$1048576,4,0)</f>
        <v>#N/A</v>
      </c>
      <c r="O330" s="21" t="e">
        <f>VLOOKUP(I330,'MÃ '!$A$2:$E$1048576,5,0)</f>
        <v>#N/A</v>
      </c>
      <c r="P330" s="21" t="str">
        <f t="shared" si="22"/>
        <v>TSG08</v>
      </c>
      <c r="Q330" s="21" t="e">
        <f>DAY(Table0145[[#This Row],[NGÀY]])&amp;Table0145[[#This Row],[TSG08]]&amp;Table0145[[#This Row],[MÃ FAST]]</f>
        <v>#N/A</v>
      </c>
      <c r="R330" s="21" t="e">
        <f>COUNTIF($Q$7:Q330,Q330)&amp;Q330</f>
        <v>#N/A</v>
      </c>
      <c r="S330" s="44">
        <f>IFERROR(VLOOKUP(R330,Table1[[ct2]:[Số lượng]],13,0),0)</f>
        <v>0</v>
      </c>
      <c r="T330" s="45">
        <f>IFERROR(VLOOKUP(R330,Table1[[ct2]:[Giá]],14,0),Table0145[[#This Row],[ĐƠN GIÁ]])</f>
        <v>0</v>
      </c>
      <c r="U330" s="45">
        <f t="shared" si="23"/>
        <v>0</v>
      </c>
      <c r="V330" s="32">
        <f t="shared" si="24"/>
        <v>0</v>
      </c>
      <c r="W330" s="45">
        <f>Table0145[[#This Row],[THÀNH TIỀN FAST]]-Table0145[[#This Row],[THÀNH TIỀN]]</f>
        <v>0</v>
      </c>
      <c r="X330" s="46" t="b">
        <f>Table0145[[#This Row],[ĐG FAST]]=Table0145[[#This Row],[ĐƠN GIÁ]]</f>
        <v>1</v>
      </c>
      <c r="Y330" s="47" t="b">
        <f>Table0145[[#This Row],[THÀNH TIỀN FAST]]=Table0145[[#This Row],[THÀNH TIỀN]]</f>
        <v>1</v>
      </c>
      <c r="Z330" s="48"/>
    </row>
    <row r="331" spans="1:26" x14ac:dyDescent="0.2">
      <c r="A331" s="50"/>
      <c r="B331" s="51"/>
      <c r="C331" s="50"/>
      <c r="D331" s="50"/>
      <c r="E331" s="50"/>
      <c r="F331" s="50"/>
      <c r="G331" s="50"/>
      <c r="H331" s="50"/>
      <c r="I331" s="50"/>
      <c r="J331" s="50"/>
      <c r="K331" s="52"/>
      <c r="L331" s="50"/>
      <c r="M331" s="53">
        <f t="shared" si="21"/>
        <v>0</v>
      </c>
      <c r="N331" s="21" t="e">
        <f>VLOOKUP(I331,'MÃ '!$A$2:$E$1048576,4,0)</f>
        <v>#N/A</v>
      </c>
      <c r="O331" s="21" t="e">
        <f>VLOOKUP(I331,'MÃ '!$A$2:$E$1048576,5,0)</f>
        <v>#N/A</v>
      </c>
      <c r="P331" s="21" t="str">
        <f t="shared" si="22"/>
        <v>TSG08</v>
      </c>
      <c r="Q331" s="21" t="e">
        <f>DAY(Table0145[[#This Row],[NGÀY]])&amp;Table0145[[#This Row],[TSG08]]&amp;Table0145[[#This Row],[MÃ FAST]]</f>
        <v>#N/A</v>
      </c>
      <c r="R331" s="21" t="e">
        <f>COUNTIF($Q$7:Q331,Q331)&amp;Q331</f>
        <v>#N/A</v>
      </c>
      <c r="S331" s="44">
        <f>IFERROR(VLOOKUP(R331,Table1[[ct2]:[Số lượng]],13,0),0)</f>
        <v>0</v>
      </c>
      <c r="T331" s="45">
        <f>IFERROR(VLOOKUP(R331,Table1[[ct2]:[Giá]],14,0),Table0145[[#This Row],[ĐƠN GIÁ]])</f>
        <v>0</v>
      </c>
      <c r="U331" s="45">
        <f t="shared" si="23"/>
        <v>0</v>
      </c>
      <c r="V331" s="32">
        <f t="shared" si="24"/>
        <v>0</v>
      </c>
      <c r="W331" s="45">
        <f>Table0145[[#This Row],[THÀNH TIỀN FAST]]-Table0145[[#This Row],[THÀNH TIỀN]]</f>
        <v>0</v>
      </c>
      <c r="X331" s="46" t="b">
        <f>Table0145[[#This Row],[ĐG FAST]]=Table0145[[#This Row],[ĐƠN GIÁ]]</f>
        <v>1</v>
      </c>
      <c r="Y331" s="47" t="b">
        <f>Table0145[[#This Row],[THÀNH TIỀN FAST]]=Table0145[[#This Row],[THÀNH TIỀN]]</f>
        <v>1</v>
      </c>
      <c r="Z331" s="48"/>
    </row>
    <row r="332" spans="1:26" x14ac:dyDescent="0.2">
      <c r="A332" s="50"/>
      <c r="B332" s="51"/>
      <c r="C332" s="50"/>
      <c r="D332" s="50"/>
      <c r="E332" s="50"/>
      <c r="F332" s="50"/>
      <c r="G332" s="50"/>
      <c r="H332" s="50"/>
      <c r="I332" s="50"/>
      <c r="J332" s="50"/>
      <c r="K332" s="52"/>
      <c r="L332" s="50"/>
      <c r="M332" s="53">
        <f t="shared" si="21"/>
        <v>0</v>
      </c>
      <c r="N332" s="21" t="e">
        <f>VLOOKUP(I332,'MÃ '!$A$2:$E$1048576,4,0)</f>
        <v>#N/A</v>
      </c>
      <c r="O332" s="21" t="e">
        <f>VLOOKUP(I332,'MÃ '!$A$2:$E$1048576,5,0)</f>
        <v>#N/A</v>
      </c>
      <c r="P332" s="21" t="str">
        <f t="shared" si="22"/>
        <v>TSG08</v>
      </c>
      <c r="Q332" s="21" t="e">
        <f>DAY(Table0145[[#This Row],[NGÀY]])&amp;Table0145[[#This Row],[TSG08]]&amp;Table0145[[#This Row],[MÃ FAST]]</f>
        <v>#N/A</v>
      </c>
      <c r="R332" s="21" t="e">
        <f>COUNTIF($Q$7:Q332,Q332)&amp;Q332</f>
        <v>#N/A</v>
      </c>
      <c r="S332" s="44">
        <f>IFERROR(VLOOKUP(R332,Table1[[ct2]:[Số lượng]],13,0),0)</f>
        <v>0</v>
      </c>
      <c r="T332" s="45">
        <f>IFERROR(VLOOKUP(R332,Table1[[ct2]:[Giá]],14,0),Table0145[[#This Row],[ĐƠN GIÁ]])</f>
        <v>0</v>
      </c>
      <c r="U332" s="45">
        <f t="shared" si="23"/>
        <v>0</v>
      </c>
      <c r="V332" s="32">
        <f t="shared" si="24"/>
        <v>0</v>
      </c>
      <c r="W332" s="45">
        <f>Table0145[[#This Row],[THÀNH TIỀN FAST]]-Table0145[[#This Row],[THÀNH TIỀN]]</f>
        <v>0</v>
      </c>
      <c r="X332" s="46" t="b">
        <f>Table0145[[#This Row],[ĐG FAST]]=Table0145[[#This Row],[ĐƠN GIÁ]]</f>
        <v>1</v>
      </c>
      <c r="Y332" s="47" t="b">
        <f>Table0145[[#This Row],[THÀNH TIỀN FAST]]=Table0145[[#This Row],[THÀNH TIỀN]]</f>
        <v>1</v>
      </c>
      <c r="Z332" s="48"/>
    </row>
    <row r="333" spans="1:26" x14ac:dyDescent="0.2">
      <c r="A333" s="50"/>
      <c r="B333" s="51"/>
      <c r="C333" s="50"/>
      <c r="D333" s="50"/>
      <c r="E333" s="50"/>
      <c r="F333" s="50"/>
      <c r="G333" s="50"/>
      <c r="H333" s="50"/>
      <c r="I333" s="50"/>
      <c r="J333" s="50"/>
      <c r="K333" s="52"/>
      <c r="L333" s="50"/>
      <c r="M333" s="53">
        <f t="shared" si="21"/>
        <v>0</v>
      </c>
      <c r="N333" s="21" t="e">
        <f>VLOOKUP(I333,'MÃ '!$A$2:$E$1048576,4,0)</f>
        <v>#N/A</v>
      </c>
      <c r="O333" s="21" t="e">
        <f>VLOOKUP(I333,'MÃ '!$A$2:$E$1048576,5,0)</f>
        <v>#N/A</v>
      </c>
      <c r="P333" s="21" t="str">
        <f t="shared" si="22"/>
        <v>TSG08</v>
      </c>
      <c r="Q333" s="21" t="e">
        <f>DAY(Table0145[[#This Row],[NGÀY]])&amp;Table0145[[#This Row],[TSG08]]&amp;Table0145[[#This Row],[MÃ FAST]]</f>
        <v>#N/A</v>
      </c>
      <c r="R333" s="21" t="e">
        <f>COUNTIF($Q$7:Q333,Q333)&amp;Q333</f>
        <v>#N/A</v>
      </c>
      <c r="S333" s="44">
        <f>IFERROR(VLOOKUP(R333,Table1[[ct2]:[Số lượng]],13,0),0)</f>
        <v>0</v>
      </c>
      <c r="T333" s="45">
        <f>IFERROR(VLOOKUP(R333,Table1[[ct2]:[Giá]],14,0),Table0145[[#This Row],[ĐƠN GIÁ]])</f>
        <v>0</v>
      </c>
      <c r="U333" s="45">
        <f t="shared" si="23"/>
        <v>0</v>
      </c>
      <c r="V333" s="32">
        <f t="shared" si="24"/>
        <v>0</v>
      </c>
      <c r="W333" s="45">
        <f>Table0145[[#This Row],[THÀNH TIỀN FAST]]-Table0145[[#This Row],[THÀNH TIỀN]]</f>
        <v>0</v>
      </c>
      <c r="X333" s="46" t="b">
        <f>Table0145[[#This Row],[ĐG FAST]]=Table0145[[#This Row],[ĐƠN GIÁ]]</f>
        <v>1</v>
      </c>
      <c r="Y333" s="47" t="b">
        <f>Table0145[[#This Row],[THÀNH TIỀN FAST]]=Table0145[[#This Row],[THÀNH TIỀN]]</f>
        <v>1</v>
      </c>
      <c r="Z333" s="48"/>
    </row>
    <row r="334" spans="1:26" x14ac:dyDescent="0.2">
      <c r="A334" s="50"/>
      <c r="B334" s="51"/>
      <c r="C334" s="50"/>
      <c r="D334" s="50"/>
      <c r="E334" s="50"/>
      <c r="F334" s="50"/>
      <c r="G334" s="50"/>
      <c r="H334" s="50"/>
      <c r="I334" s="50"/>
      <c r="J334" s="50"/>
      <c r="K334" s="52"/>
      <c r="L334" s="50"/>
      <c r="M334" s="53">
        <f t="shared" si="21"/>
        <v>0</v>
      </c>
      <c r="N334" s="21" t="e">
        <f>VLOOKUP(I334,'MÃ '!$A$2:$E$1048576,4,0)</f>
        <v>#N/A</v>
      </c>
      <c r="O334" s="21" t="e">
        <f>VLOOKUP(I334,'MÃ '!$A$2:$E$1048576,5,0)</f>
        <v>#N/A</v>
      </c>
      <c r="P334" s="21" t="str">
        <f t="shared" si="22"/>
        <v>TSG08</v>
      </c>
      <c r="Q334" s="21" t="e">
        <f>DAY(Table0145[[#This Row],[NGÀY]])&amp;Table0145[[#This Row],[TSG08]]&amp;Table0145[[#This Row],[MÃ FAST]]</f>
        <v>#N/A</v>
      </c>
      <c r="R334" s="21" t="e">
        <f>COUNTIF($Q$7:Q334,Q334)&amp;Q334</f>
        <v>#N/A</v>
      </c>
      <c r="S334" s="44">
        <f>IFERROR(VLOOKUP(R334,Table1[[ct2]:[Số lượng]],13,0),0)</f>
        <v>0</v>
      </c>
      <c r="T334" s="45">
        <f>IFERROR(VLOOKUP(R334,Table1[[ct2]:[Giá]],14,0),Table0145[[#This Row],[ĐƠN GIÁ]])</f>
        <v>0</v>
      </c>
      <c r="U334" s="45">
        <f t="shared" si="23"/>
        <v>0</v>
      </c>
      <c r="V334" s="32">
        <f t="shared" si="24"/>
        <v>0</v>
      </c>
      <c r="W334" s="45">
        <f>Table0145[[#This Row],[THÀNH TIỀN FAST]]-Table0145[[#This Row],[THÀNH TIỀN]]</f>
        <v>0</v>
      </c>
      <c r="X334" s="46" t="b">
        <f>Table0145[[#This Row],[ĐG FAST]]=Table0145[[#This Row],[ĐƠN GIÁ]]</f>
        <v>1</v>
      </c>
      <c r="Y334" s="47" t="b">
        <f>Table0145[[#This Row],[THÀNH TIỀN FAST]]=Table0145[[#This Row],[THÀNH TIỀN]]</f>
        <v>1</v>
      </c>
      <c r="Z334" s="48"/>
    </row>
    <row r="335" spans="1:26" x14ac:dyDescent="0.2">
      <c r="A335" s="50"/>
      <c r="B335" s="51"/>
      <c r="C335" s="50"/>
      <c r="D335" s="50"/>
      <c r="E335" s="50"/>
      <c r="F335" s="50"/>
      <c r="G335" s="50"/>
      <c r="H335" s="50"/>
      <c r="I335" s="50"/>
      <c r="J335" s="50"/>
      <c r="K335" s="52"/>
      <c r="L335" s="50"/>
      <c r="M335" s="53">
        <f t="shared" si="21"/>
        <v>0</v>
      </c>
      <c r="N335" s="21" t="e">
        <f>VLOOKUP(I335,'MÃ '!$A$2:$E$1048576,4,0)</f>
        <v>#N/A</v>
      </c>
      <c r="O335" s="21" t="e">
        <f>VLOOKUP(I335,'MÃ '!$A$2:$E$1048576,5,0)</f>
        <v>#N/A</v>
      </c>
      <c r="P335" s="21" t="str">
        <f t="shared" si="22"/>
        <v>TSG08</v>
      </c>
      <c r="Q335" s="21" t="e">
        <f>DAY(Table0145[[#This Row],[NGÀY]])&amp;Table0145[[#This Row],[TSG08]]&amp;Table0145[[#This Row],[MÃ FAST]]</f>
        <v>#N/A</v>
      </c>
      <c r="R335" s="21" t="e">
        <f>COUNTIF($Q$7:Q335,Q335)&amp;Q335</f>
        <v>#N/A</v>
      </c>
      <c r="S335" s="44">
        <f>IFERROR(VLOOKUP(R335,Table1[[ct2]:[Số lượng]],13,0),0)</f>
        <v>0</v>
      </c>
      <c r="T335" s="45">
        <f>IFERROR(VLOOKUP(R335,Table1[[ct2]:[Giá]],14,0),Table0145[[#This Row],[ĐƠN GIÁ]])</f>
        <v>0</v>
      </c>
      <c r="U335" s="45">
        <f t="shared" si="23"/>
        <v>0</v>
      </c>
      <c r="V335" s="32">
        <f t="shared" si="24"/>
        <v>0</v>
      </c>
      <c r="W335" s="45">
        <f>Table0145[[#This Row],[THÀNH TIỀN FAST]]-Table0145[[#This Row],[THÀNH TIỀN]]</f>
        <v>0</v>
      </c>
      <c r="X335" s="46" t="b">
        <f>Table0145[[#This Row],[ĐG FAST]]=Table0145[[#This Row],[ĐƠN GIÁ]]</f>
        <v>1</v>
      </c>
      <c r="Y335" s="47" t="b">
        <f>Table0145[[#This Row],[THÀNH TIỀN FAST]]=Table0145[[#This Row],[THÀNH TIỀN]]</f>
        <v>1</v>
      </c>
      <c r="Z335" s="48"/>
    </row>
    <row r="336" spans="1:26" x14ac:dyDescent="0.2">
      <c r="A336" s="50"/>
      <c r="B336" s="51"/>
      <c r="C336" s="50"/>
      <c r="D336" s="50"/>
      <c r="E336" s="50"/>
      <c r="F336" s="50"/>
      <c r="G336" s="50"/>
      <c r="H336" s="50"/>
      <c r="I336" s="50"/>
      <c r="J336" s="50"/>
      <c r="K336" s="52"/>
      <c r="L336" s="50"/>
      <c r="M336" s="53">
        <f t="shared" si="21"/>
        <v>0</v>
      </c>
      <c r="N336" s="21" t="e">
        <f>VLOOKUP(I336,'MÃ '!$A$2:$E$1048576,4,0)</f>
        <v>#N/A</v>
      </c>
      <c r="O336" s="21" t="e">
        <f>VLOOKUP(I336,'MÃ '!$A$2:$E$1048576,5,0)</f>
        <v>#N/A</v>
      </c>
      <c r="P336" s="21" t="str">
        <f t="shared" si="22"/>
        <v>TSG08</v>
      </c>
      <c r="Q336" s="21" t="e">
        <f>DAY(Table0145[[#This Row],[NGÀY]])&amp;Table0145[[#This Row],[TSG08]]&amp;Table0145[[#This Row],[MÃ FAST]]</f>
        <v>#N/A</v>
      </c>
      <c r="R336" s="21" t="e">
        <f>COUNTIF($Q$7:Q336,Q336)&amp;Q336</f>
        <v>#N/A</v>
      </c>
      <c r="S336" s="44">
        <f>IFERROR(VLOOKUP(R336,Table1[[ct2]:[Số lượng]],13,0),0)</f>
        <v>0</v>
      </c>
      <c r="T336" s="45">
        <f>IFERROR(VLOOKUP(R336,Table1[[ct2]:[Giá]],14,0),Table0145[[#This Row],[ĐƠN GIÁ]])</f>
        <v>0</v>
      </c>
      <c r="U336" s="45">
        <f t="shared" si="23"/>
        <v>0</v>
      </c>
      <c r="V336" s="32">
        <f t="shared" si="24"/>
        <v>0</v>
      </c>
      <c r="W336" s="45">
        <f>Table0145[[#This Row],[THÀNH TIỀN FAST]]-Table0145[[#This Row],[THÀNH TIỀN]]</f>
        <v>0</v>
      </c>
      <c r="X336" s="46" t="b">
        <f>Table0145[[#This Row],[ĐG FAST]]=Table0145[[#This Row],[ĐƠN GIÁ]]</f>
        <v>1</v>
      </c>
      <c r="Y336" s="47" t="b">
        <f>Table0145[[#This Row],[THÀNH TIỀN FAST]]=Table0145[[#This Row],[THÀNH TIỀN]]</f>
        <v>1</v>
      </c>
      <c r="Z336" s="48"/>
    </row>
    <row r="337" spans="1:26" x14ac:dyDescent="0.2">
      <c r="A337" s="50"/>
      <c r="B337" s="51"/>
      <c r="C337" s="50"/>
      <c r="D337" s="50"/>
      <c r="E337" s="50"/>
      <c r="F337" s="50"/>
      <c r="G337" s="50"/>
      <c r="H337" s="50"/>
      <c r="I337" s="50"/>
      <c r="J337" s="50"/>
      <c r="K337" s="52"/>
      <c r="L337" s="50"/>
      <c r="M337" s="53">
        <f t="shared" si="21"/>
        <v>0</v>
      </c>
      <c r="N337" s="21" t="e">
        <f>VLOOKUP(I337,'MÃ '!$A$2:$E$1048576,4,0)</f>
        <v>#N/A</v>
      </c>
      <c r="O337" s="21" t="e">
        <f>VLOOKUP(I337,'MÃ '!$A$2:$E$1048576,5,0)</f>
        <v>#N/A</v>
      </c>
      <c r="P337" s="21" t="str">
        <f t="shared" si="22"/>
        <v>TSG08</v>
      </c>
      <c r="Q337" s="21" t="e">
        <f>DAY(Table0145[[#This Row],[NGÀY]])&amp;Table0145[[#This Row],[TSG08]]&amp;Table0145[[#This Row],[MÃ FAST]]</f>
        <v>#N/A</v>
      </c>
      <c r="R337" s="21" t="e">
        <f>COUNTIF($Q$7:Q337,Q337)&amp;Q337</f>
        <v>#N/A</v>
      </c>
      <c r="S337" s="44">
        <f>IFERROR(VLOOKUP(R337,Table1[[ct2]:[Số lượng]],13,0),0)</f>
        <v>0</v>
      </c>
      <c r="T337" s="45">
        <f>IFERROR(VLOOKUP(R337,Table1[[ct2]:[Giá]],14,0),Table0145[[#This Row],[ĐƠN GIÁ]])</f>
        <v>0</v>
      </c>
      <c r="U337" s="45">
        <f t="shared" si="23"/>
        <v>0</v>
      </c>
      <c r="V337" s="32">
        <f t="shared" si="24"/>
        <v>0</v>
      </c>
      <c r="W337" s="45">
        <f>Table0145[[#This Row],[THÀNH TIỀN FAST]]-Table0145[[#This Row],[THÀNH TIỀN]]</f>
        <v>0</v>
      </c>
      <c r="X337" s="46" t="b">
        <f>Table0145[[#This Row],[ĐG FAST]]=Table0145[[#This Row],[ĐƠN GIÁ]]</f>
        <v>1</v>
      </c>
      <c r="Y337" s="47" t="b">
        <f>Table0145[[#This Row],[THÀNH TIỀN FAST]]=Table0145[[#This Row],[THÀNH TIỀN]]</f>
        <v>1</v>
      </c>
      <c r="Z337" s="48"/>
    </row>
    <row r="338" spans="1:26" x14ac:dyDescent="0.2">
      <c r="A338" s="50"/>
      <c r="B338" s="51"/>
      <c r="C338" s="50"/>
      <c r="D338" s="50"/>
      <c r="E338" s="50"/>
      <c r="F338" s="50"/>
      <c r="G338" s="50"/>
      <c r="H338" s="50"/>
      <c r="I338" s="50"/>
      <c r="J338" s="50"/>
      <c r="K338" s="52"/>
      <c r="L338" s="50"/>
      <c r="M338" s="53">
        <f t="shared" si="21"/>
        <v>0</v>
      </c>
      <c r="N338" s="21" t="e">
        <f>VLOOKUP(I338,'MÃ '!$A$2:$E$1048576,4,0)</f>
        <v>#N/A</v>
      </c>
      <c r="O338" s="21" t="e">
        <f>VLOOKUP(I338,'MÃ '!$A$2:$E$1048576,5,0)</f>
        <v>#N/A</v>
      </c>
      <c r="P338" s="21" t="str">
        <f t="shared" si="22"/>
        <v>TSG08</v>
      </c>
      <c r="Q338" s="21" t="e">
        <f>DAY(Table0145[[#This Row],[NGÀY]])&amp;Table0145[[#This Row],[TSG08]]&amp;Table0145[[#This Row],[MÃ FAST]]</f>
        <v>#N/A</v>
      </c>
      <c r="R338" s="21" t="e">
        <f>COUNTIF($Q$7:Q338,Q338)&amp;Q338</f>
        <v>#N/A</v>
      </c>
      <c r="S338" s="44">
        <f>IFERROR(VLOOKUP(R338,Table1[[ct2]:[Số lượng]],13,0),0)</f>
        <v>0</v>
      </c>
      <c r="T338" s="45">
        <f>IFERROR(VLOOKUP(R338,Table1[[ct2]:[Giá]],14,0),Table0145[[#This Row],[ĐƠN GIÁ]])</f>
        <v>0</v>
      </c>
      <c r="U338" s="45">
        <f t="shared" si="23"/>
        <v>0</v>
      </c>
      <c r="V338" s="32">
        <f t="shared" si="24"/>
        <v>0</v>
      </c>
      <c r="W338" s="45">
        <f>Table0145[[#This Row],[THÀNH TIỀN FAST]]-Table0145[[#This Row],[THÀNH TIỀN]]</f>
        <v>0</v>
      </c>
      <c r="X338" s="46" t="b">
        <f>Table0145[[#This Row],[ĐG FAST]]=Table0145[[#This Row],[ĐƠN GIÁ]]</f>
        <v>1</v>
      </c>
      <c r="Y338" s="47" t="b">
        <f>Table0145[[#This Row],[THÀNH TIỀN FAST]]=Table0145[[#This Row],[THÀNH TIỀN]]</f>
        <v>1</v>
      </c>
      <c r="Z338" s="48"/>
    </row>
    <row r="339" spans="1:26" x14ac:dyDescent="0.2">
      <c r="A339" s="50"/>
      <c r="B339" s="51"/>
      <c r="C339" s="50"/>
      <c r="D339" s="50"/>
      <c r="E339" s="50"/>
      <c r="F339" s="50"/>
      <c r="G339" s="50"/>
      <c r="H339" s="50"/>
      <c r="I339" s="50"/>
      <c r="J339" s="50"/>
      <c r="K339" s="52"/>
      <c r="L339" s="50"/>
      <c r="M339" s="53">
        <f t="shared" si="21"/>
        <v>0</v>
      </c>
      <c r="N339" s="21" t="e">
        <f>VLOOKUP(I339,'MÃ '!$A$2:$E$1048576,4,0)</f>
        <v>#N/A</v>
      </c>
      <c r="O339" s="21" t="e">
        <f>VLOOKUP(I339,'MÃ '!$A$2:$E$1048576,5,0)</f>
        <v>#N/A</v>
      </c>
      <c r="P339" s="21" t="str">
        <f t="shared" si="22"/>
        <v>TSG08</v>
      </c>
      <c r="Q339" s="21" t="e">
        <f>DAY(Table0145[[#This Row],[NGÀY]])&amp;Table0145[[#This Row],[TSG08]]&amp;Table0145[[#This Row],[MÃ FAST]]</f>
        <v>#N/A</v>
      </c>
      <c r="R339" s="21" t="e">
        <f>COUNTIF($Q$7:Q339,Q339)&amp;Q339</f>
        <v>#N/A</v>
      </c>
      <c r="S339" s="44">
        <f>IFERROR(VLOOKUP(R339,Table1[[ct2]:[Số lượng]],13,0),0)</f>
        <v>0</v>
      </c>
      <c r="T339" s="45">
        <f>IFERROR(VLOOKUP(R339,Table1[[ct2]:[Giá]],14,0),Table0145[[#This Row],[ĐƠN GIÁ]])</f>
        <v>0</v>
      </c>
      <c r="U339" s="45">
        <f t="shared" si="23"/>
        <v>0</v>
      </c>
      <c r="V339" s="32">
        <f t="shared" si="24"/>
        <v>0</v>
      </c>
      <c r="W339" s="45">
        <f>Table0145[[#This Row],[THÀNH TIỀN FAST]]-Table0145[[#This Row],[THÀNH TIỀN]]</f>
        <v>0</v>
      </c>
      <c r="X339" s="46" t="b">
        <f>Table0145[[#This Row],[ĐG FAST]]=Table0145[[#This Row],[ĐƠN GIÁ]]</f>
        <v>1</v>
      </c>
      <c r="Y339" s="47" t="b">
        <f>Table0145[[#This Row],[THÀNH TIỀN FAST]]=Table0145[[#This Row],[THÀNH TIỀN]]</f>
        <v>1</v>
      </c>
      <c r="Z339" s="48"/>
    </row>
    <row r="340" spans="1:26" x14ac:dyDescent="0.2">
      <c r="A340" s="50"/>
      <c r="B340" s="51"/>
      <c r="C340" s="50"/>
      <c r="D340" s="50"/>
      <c r="E340" s="50"/>
      <c r="F340" s="50"/>
      <c r="G340" s="50"/>
      <c r="H340" s="50"/>
      <c r="I340" s="50"/>
      <c r="J340" s="50"/>
      <c r="K340" s="52"/>
      <c r="L340" s="50"/>
      <c r="M340" s="53">
        <f t="shared" si="21"/>
        <v>0</v>
      </c>
      <c r="N340" s="21" t="e">
        <f>VLOOKUP(I340,'MÃ '!$A$2:$E$1048576,4,0)</f>
        <v>#N/A</v>
      </c>
      <c r="O340" s="21" t="e">
        <f>VLOOKUP(I340,'MÃ '!$A$2:$E$1048576,5,0)</f>
        <v>#N/A</v>
      </c>
      <c r="P340" s="21" t="str">
        <f t="shared" si="22"/>
        <v>TSG08</v>
      </c>
      <c r="Q340" s="21" t="e">
        <f>DAY(Table0145[[#This Row],[NGÀY]])&amp;Table0145[[#This Row],[TSG08]]&amp;Table0145[[#This Row],[MÃ FAST]]</f>
        <v>#N/A</v>
      </c>
      <c r="R340" s="21" t="e">
        <f>COUNTIF($Q$7:Q340,Q340)&amp;Q340</f>
        <v>#N/A</v>
      </c>
      <c r="S340" s="44">
        <f>IFERROR(VLOOKUP(R340,Table1[[ct2]:[Số lượng]],13,0),0)</f>
        <v>0</v>
      </c>
      <c r="T340" s="45">
        <f>IFERROR(VLOOKUP(R340,Table1[[ct2]:[Giá]],14,0),Table0145[[#This Row],[ĐƠN GIÁ]])</f>
        <v>0</v>
      </c>
      <c r="U340" s="45">
        <f t="shared" si="23"/>
        <v>0</v>
      </c>
      <c r="V340" s="32">
        <f t="shared" si="24"/>
        <v>0</v>
      </c>
      <c r="W340" s="45">
        <f>Table0145[[#This Row],[THÀNH TIỀN FAST]]-Table0145[[#This Row],[THÀNH TIỀN]]</f>
        <v>0</v>
      </c>
      <c r="X340" s="46" t="b">
        <f>Table0145[[#This Row],[ĐG FAST]]=Table0145[[#This Row],[ĐƠN GIÁ]]</f>
        <v>1</v>
      </c>
      <c r="Y340" s="47" t="b">
        <f>Table0145[[#This Row],[THÀNH TIỀN FAST]]=Table0145[[#This Row],[THÀNH TIỀN]]</f>
        <v>1</v>
      </c>
      <c r="Z340" s="48"/>
    </row>
    <row r="341" spans="1:26" x14ac:dyDescent="0.2">
      <c r="A341" s="50"/>
      <c r="B341" s="51"/>
      <c r="C341" s="50"/>
      <c r="D341" s="50"/>
      <c r="E341" s="50"/>
      <c r="F341" s="50"/>
      <c r="G341" s="50"/>
      <c r="H341" s="50"/>
      <c r="I341" s="50"/>
      <c r="J341" s="50"/>
      <c r="K341" s="52"/>
      <c r="L341" s="50"/>
      <c r="M341" s="53">
        <f t="shared" si="21"/>
        <v>0</v>
      </c>
      <c r="N341" s="21" t="e">
        <f>VLOOKUP(I341,'MÃ '!$A$2:$E$1048576,4,0)</f>
        <v>#N/A</v>
      </c>
      <c r="O341" s="21" t="e">
        <f>VLOOKUP(I341,'MÃ '!$A$2:$E$1048576,5,0)</f>
        <v>#N/A</v>
      </c>
      <c r="P341" s="21" t="str">
        <f t="shared" si="22"/>
        <v>TSG08</v>
      </c>
      <c r="Q341" s="21" t="e">
        <f>DAY(Table0145[[#This Row],[NGÀY]])&amp;Table0145[[#This Row],[TSG08]]&amp;Table0145[[#This Row],[MÃ FAST]]</f>
        <v>#N/A</v>
      </c>
      <c r="R341" s="21" t="e">
        <f>COUNTIF($Q$7:Q341,Q341)&amp;Q341</f>
        <v>#N/A</v>
      </c>
      <c r="S341" s="44">
        <f>IFERROR(VLOOKUP(R341,Table1[[ct2]:[Số lượng]],13,0),0)</f>
        <v>0</v>
      </c>
      <c r="T341" s="45">
        <f>IFERROR(VLOOKUP(R341,Table1[[ct2]:[Giá]],14,0),Table0145[[#This Row],[ĐƠN GIÁ]])</f>
        <v>0</v>
      </c>
      <c r="U341" s="45">
        <f t="shared" si="23"/>
        <v>0</v>
      </c>
      <c r="V341" s="32">
        <f t="shared" si="24"/>
        <v>0</v>
      </c>
      <c r="W341" s="45">
        <f>Table0145[[#This Row],[THÀNH TIỀN FAST]]-Table0145[[#This Row],[THÀNH TIỀN]]</f>
        <v>0</v>
      </c>
      <c r="X341" s="46" t="b">
        <f>Table0145[[#This Row],[ĐG FAST]]=Table0145[[#This Row],[ĐƠN GIÁ]]</f>
        <v>1</v>
      </c>
      <c r="Y341" s="47" t="b">
        <f>Table0145[[#This Row],[THÀNH TIỀN FAST]]=Table0145[[#This Row],[THÀNH TIỀN]]</f>
        <v>1</v>
      </c>
      <c r="Z341" s="48"/>
    </row>
    <row r="342" spans="1:26" x14ac:dyDescent="0.2">
      <c r="A342" s="50"/>
      <c r="B342" s="51"/>
      <c r="C342" s="50"/>
      <c r="D342" s="50"/>
      <c r="E342" s="50"/>
      <c r="F342" s="50"/>
      <c r="G342" s="50"/>
      <c r="H342" s="50"/>
      <c r="I342" s="50"/>
      <c r="J342" s="50"/>
      <c r="K342" s="52"/>
      <c r="L342" s="50"/>
      <c r="M342" s="53">
        <f t="shared" si="21"/>
        <v>0</v>
      </c>
      <c r="N342" s="21" t="e">
        <f>VLOOKUP(I342,'MÃ '!$A$2:$E$1048576,4,0)</f>
        <v>#N/A</v>
      </c>
      <c r="O342" s="21" t="e">
        <f>VLOOKUP(I342,'MÃ '!$A$2:$E$1048576,5,0)</f>
        <v>#N/A</v>
      </c>
      <c r="P342" s="21" t="str">
        <f t="shared" si="22"/>
        <v>TSG08</v>
      </c>
      <c r="Q342" s="21" t="e">
        <f>DAY(Table0145[[#This Row],[NGÀY]])&amp;Table0145[[#This Row],[TSG08]]&amp;Table0145[[#This Row],[MÃ FAST]]</f>
        <v>#N/A</v>
      </c>
      <c r="R342" s="21" t="e">
        <f>COUNTIF($Q$7:Q342,Q342)&amp;Q342</f>
        <v>#N/A</v>
      </c>
      <c r="S342" s="44">
        <f>IFERROR(VLOOKUP(R342,Table1[[ct2]:[Số lượng]],13,0),0)</f>
        <v>0</v>
      </c>
      <c r="T342" s="45">
        <f>IFERROR(VLOOKUP(R342,Table1[[ct2]:[Giá]],14,0),Table0145[[#This Row],[ĐƠN GIÁ]])</f>
        <v>0</v>
      </c>
      <c r="U342" s="45">
        <f t="shared" si="23"/>
        <v>0</v>
      </c>
      <c r="V342" s="32">
        <f t="shared" si="24"/>
        <v>0</v>
      </c>
      <c r="W342" s="45">
        <f>Table0145[[#This Row],[THÀNH TIỀN FAST]]-Table0145[[#This Row],[THÀNH TIỀN]]</f>
        <v>0</v>
      </c>
      <c r="X342" s="46" t="b">
        <f>Table0145[[#This Row],[ĐG FAST]]=Table0145[[#This Row],[ĐƠN GIÁ]]</f>
        <v>1</v>
      </c>
      <c r="Y342" s="47" t="b">
        <f>Table0145[[#This Row],[THÀNH TIỀN FAST]]=Table0145[[#This Row],[THÀNH TIỀN]]</f>
        <v>1</v>
      </c>
      <c r="Z342" s="48"/>
    </row>
    <row r="343" spans="1:26" x14ac:dyDescent="0.2">
      <c r="A343" s="50"/>
      <c r="B343" s="51"/>
      <c r="C343" s="50"/>
      <c r="D343" s="50"/>
      <c r="E343" s="50"/>
      <c r="F343" s="50"/>
      <c r="G343" s="50"/>
      <c r="H343" s="50"/>
      <c r="I343" s="50"/>
      <c r="J343" s="50"/>
      <c r="K343" s="52"/>
      <c r="L343" s="50"/>
      <c r="M343" s="53">
        <f t="shared" si="21"/>
        <v>0</v>
      </c>
      <c r="N343" s="21" t="e">
        <f>VLOOKUP(I343,'MÃ '!$A$2:$E$1048576,4,0)</f>
        <v>#N/A</v>
      </c>
      <c r="O343" s="21" t="e">
        <f>VLOOKUP(I343,'MÃ '!$A$2:$E$1048576,5,0)</f>
        <v>#N/A</v>
      </c>
      <c r="P343" s="21" t="str">
        <f t="shared" si="22"/>
        <v>TSG08</v>
      </c>
      <c r="Q343" s="21" t="e">
        <f>DAY(Table0145[[#This Row],[NGÀY]])&amp;Table0145[[#This Row],[TSG08]]&amp;Table0145[[#This Row],[MÃ FAST]]</f>
        <v>#N/A</v>
      </c>
      <c r="R343" s="21" t="e">
        <f>COUNTIF($Q$7:Q343,Q343)&amp;Q343</f>
        <v>#N/A</v>
      </c>
      <c r="S343" s="44">
        <f>IFERROR(VLOOKUP(R343,Table1[[ct2]:[Số lượng]],13,0),0)</f>
        <v>0</v>
      </c>
      <c r="T343" s="45">
        <f>IFERROR(VLOOKUP(R343,Table1[[ct2]:[Giá]],14,0),Table0145[[#This Row],[ĐƠN GIÁ]])</f>
        <v>0</v>
      </c>
      <c r="U343" s="45">
        <f t="shared" si="23"/>
        <v>0</v>
      </c>
      <c r="V343" s="32">
        <f t="shared" si="24"/>
        <v>0</v>
      </c>
      <c r="W343" s="45">
        <f>Table0145[[#This Row],[THÀNH TIỀN FAST]]-Table0145[[#This Row],[THÀNH TIỀN]]</f>
        <v>0</v>
      </c>
      <c r="X343" s="46" t="b">
        <f>Table0145[[#This Row],[ĐG FAST]]=Table0145[[#This Row],[ĐƠN GIÁ]]</f>
        <v>1</v>
      </c>
      <c r="Y343" s="47" t="b">
        <f>Table0145[[#This Row],[THÀNH TIỀN FAST]]=Table0145[[#This Row],[THÀNH TIỀN]]</f>
        <v>1</v>
      </c>
      <c r="Z343" s="48"/>
    </row>
    <row r="344" spans="1:26" x14ac:dyDescent="0.2">
      <c r="A344" s="50"/>
      <c r="B344" s="51"/>
      <c r="C344" s="50"/>
      <c r="D344" s="50"/>
      <c r="E344" s="50"/>
      <c r="F344" s="50"/>
      <c r="G344" s="50"/>
      <c r="H344" s="50"/>
      <c r="I344" s="50"/>
      <c r="J344" s="50"/>
      <c r="K344" s="52"/>
      <c r="L344" s="50"/>
      <c r="M344" s="53">
        <f t="shared" si="21"/>
        <v>0</v>
      </c>
      <c r="N344" s="21" t="e">
        <f>VLOOKUP(I344,'MÃ '!$A$2:$E$1048576,4,0)</f>
        <v>#N/A</v>
      </c>
      <c r="O344" s="21" t="e">
        <f>VLOOKUP(I344,'MÃ '!$A$2:$E$1048576,5,0)</f>
        <v>#N/A</v>
      </c>
      <c r="P344" s="21" t="str">
        <f t="shared" si="22"/>
        <v>TSG08</v>
      </c>
      <c r="Q344" s="21" t="e">
        <f>DAY(Table0145[[#This Row],[NGÀY]])&amp;Table0145[[#This Row],[TSG08]]&amp;Table0145[[#This Row],[MÃ FAST]]</f>
        <v>#N/A</v>
      </c>
      <c r="R344" s="21" t="e">
        <f>COUNTIF($Q$7:Q344,Q344)&amp;Q344</f>
        <v>#N/A</v>
      </c>
      <c r="S344" s="44">
        <f>IFERROR(VLOOKUP(R344,Table1[[ct2]:[Số lượng]],13,0),0)</f>
        <v>0</v>
      </c>
      <c r="T344" s="45">
        <f>IFERROR(VLOOKUP(R344,Table1[[ct2]:[Giá]],14,0),Table0145[[#This Row],[ĐƠN GIÁ]])</f>
        <v>0</v>
      </c>
      <c r="U344" s="45">
        <f t="shared" si="23"/>
        <v>0</v>
      </c>
      <c r="V344" s="32">
        <f t="shared" si="24"/>
        <v>0</v>
      </c>
      <c r="W344" s="45">
        <f>Table0145[[#This Row],[THÀNH TIỀN FAST]]-Table0145[[#This Row],[THÀNH TIỀN]]</f>
        <v>0</v>
      </c>
      <c r="X344" s="46" t="b">
        <f>Table0145[[#This Row],[ĐG FAST]]=Table0145[[#This Row],[ĐƠN GIÁ]]</f>
        <v>1</v>
      </c>
      <c r="Y344" s="47" t="b">
        <f>Table0145[[#This Row],[THÀNH TIỀN FAST]]=Table0145[[#This Row],[THÀNH TIỀN]]</f>
        <v>1</v>
      </c>
      <c r="Z344" s="48"/>
    </row>
    <row r="345" spans="1:26" x14ac:dyDescent="0.2">
      <c r="A345" s="50"/>
      <c r="B345" s="51"/>
      <c r="C345" s="50"/>
      <c r="D345" s="50"/>
      <c r="E345" s="50"/>
      <c r="F345" s="50"/>
      <c r="G345" s="50"/>
      <c r="H345" s="50"/>
      <c r="I345" s="50"/>
      <c r="J345" s="50"/>
      <c r="K345" s="52"/>
      <c r="L345" s="50"/>
      <c r="M345" s="53">
        <f t="shared" si="21"/>
        <v>0</v>
      </c>
      <c r="N345" s="21" t="e">
        <f>VLOOKUP(I345,'MÃ '!$A$2:$E$1048576,4,0)</f>
        <v>#N/A</v>
      </c>
      <c r="O345" s="21" t="e">
        <f>VLOOKUP(I345,'MÃ '!$A$2:$E$1048576,5,0)</f>
        <v>#N/A</v>
      </c>
      <c r="P345" s="21" t="str">
        <f t="shared" si="22"/>
        <v>TSG08</v>
      </c>
      <c r="Q345" s="21" t="e">
        <f>DAY(Table0145[[#This Row],[NGÀY]])&amp;Table0145[[#This Row],[TSG08]]&amp;Table0145[[#This Row],[MÃ FAST]]</f>
        <v>#N/A</v>
      </c>
      <c r="R345" s="21" t="e">
        <f>COUNTIF($Q$7:Q345,Q345)&amp;Q345</f>
        <v>#N/A</v>
      </c>
      <c r="S345" s="44">
        <f>IFERROR(VLOOKUP(R345,Table1[[ct2]:[Số lượng]],13,0),0)</f>
        <v>0</v>
      </c>
      <c r="T345" s="45">
        <f>IFERROR(VLOOKUP(R345,Table1[[ct2]:[Giá]],14,0),Table0145[[#This Row],[ĐƠN GIÁ]])</f>
        <v>0</v>
      </c>
      <c r="U345" s="45">
        <f t="shared" si="23"/>
        <v>0</v>
      </c>
      <c r="V345" s="32">
        <f t="shared" si="24"/>
        <v>0</v>
      </c>
      <c r="W345" s="45">
        <f>Table0145[[#This Row],[THÀNH TIỀN FAST]]-Table0145[[#This Row],[THÀNH TIỀN]]</f>
        <v>0</v>
      </c>
      <c r="X345" s="46" t="b">
        <f>Table0145[[#This Row],[ĐG FAST]]=Table0145[[#This Row],[ĐƠN GIÁ]]</f>
        <v>1</v>
      </c>
      <c r="Y345" s="47" t="b">
        <f>Table0145[[#This Row],[THÀNH TIỀN FAST]]=Table0145[[#This Row],[THÀNH TIỀN]]</f>
        <v>1</v>
      </c>
      <c r="Z345" s="48"/>
    </row>
    <row r="346" spans="1:26" x14ac:dyDescent="0.2">
      <c r="A346" s="50"/>
      <c r="B346" s="51"/>
      <c r="C346" s="50"/>
      <c r="D346" s="50"/>
      <c r="E346" s="50"/>
      <c r="F346" s="50"/>
      <c r="G346" s="50"/>
      <c r="H346" s="50"/>
      <c r="I346" s="50"/>
      <c r="J346" s="50"/>
      <c r="K346" s="52"/>
      <c r="L346" s="50"/>
      <c r="M346" s="53">
        <f t="shared" si="21"/>
        <v>0</v>
      </c>
      <c r="N346" s="21" t="e">
        <f>VLOOKUP(I346,'MÃ '!$A$2:$E$1048576,4,0)</f>
        <v>#N/A</v>
      </c>
      <c r="O346" s="21" t="e">
        <f>VLOOKUP(I346,'MÃ '!$A$2:$E$1048576,5,0)</f>
        <v>#N/A</v>
      </c>
      <c r="P346" s="21" t="str">
        <f t="shared" si="22"/>
        <v>TSG08</v>
      </c>
      <c r="Q346" s="21" t="e">
        <f>DAY(Table0145[[#This Row],[NGÀY]])&amp;Table0145[[#This Row],[TSG08]]&amp;Table0145[[#This Row],[MÃ FAST]]</f>
        <v>#N/A</v>
      </c>
      <c r="R346" s="21" t="e">
        <f>COUNTIF($Q$7:Q346,Q346)&amp;Q346</f>
        <v>#N/A</v>
      </c>
      <c r="S346" s="44">
        <f>IFERROR(VLOOKUP(R346,Table1[[ct2]:[Số lượng]],13,0),0)</f>
        <v>0</v>
      </c>
      <c r="T346" s="45">
        <f>IFERROR(VLOOKUP(R346,Table1[[ct2]:[Giá]],14,0),Table0145[[#This Row],[ĐƠN GIÁ]])</f>
        <v>0</v>
      </c>
      <c r="U346" s="45">
        <f t="shared" si="23"/>
        <v>0</v>
      </c>
      <c r="V346" s="32">
        <f t="shared" si="24"/>
        <v>0</v>
      </c>
      <c r="W346" s="45">
        <f>Table0145[[#This Row],[THÀNH TIỀN FAST]]-Table0145[[#This Row],[THÀNH TIỀN]]</f>
        <v>0</v>
      </c>
      <c r="X346" s="46" t="b">
        <f>Table0145[[#This Row],[ĐG FAST]]=Table0145[[#This Row],[ĐƠN GIÁ]]</f>
        <v>1</v>
      </c>
      <c r="Y346" s="47" t="b">
        <f>Table0145[[#This Row],[THÀNH TIỀN FAST]]=Table0145[[#This Row],[THÀNH TIỀN]]</f>
        <v>1</v>
      </c>
      <c r="Z346" s="48"/>
    </row>
    <row r="347" spans="1:26" x14ac:dyDescent="0.2">
      <c r="A347" s="50"/>
      <c r="B347" s="51"/>
      <c r="C347" s="50"/>
      <c r="D347" s="50"/>
      <c r="E347" s="50"/>
      <c r="F347" s="50"/>
      <c r="G347" s="50"/>
      <c r="H347" s="50"/>
      <c r="I347" s="50"/>
      <c r="J347" s="50"/>
      <c r="K347" s="52"/>
      <c r="L347" s="50"/>
      <c r="M347" s="53">
        <f t="shared" si="21"/>
        <v>0</v>
      </c>
      <c r="N347" s="21" t="e">
        <f>VLOOKUP(I347,'MÃ '!$A$2:$E$1048576,4,0)</f>
        <v>#N/A</v>
      </c>
      <c r="O347" s="21" t="e">
        <f>VLOOKUP(I347,'MÃ '!$A$2:$E$1048576,5,0)</f>
        <v>#N/A</v>
      </c>
      <c r="P347" s="21" t="str">
        <f t="shared" si="22"/>
        <v>TSG08</v>
      </c>
      <c r="Q347" s="21" t="e">
        <f>DAY(Table0145[[#This Row],[NGÀY]])&amp;Table0145[[#This Row],[TSG08]]&amp;Table0145[[#This Row],[MÃ FAST]]</f>
        <v>#N/A</v>
      </c>
      <c r="R347" s="21" t="e">
        <f>COUNTIF($Q$7:Q347,Q347)&amp;Q347</f>
        <v>#N/A</v>
      </c>
      <c r="S347" s="44">
        <f>IFERROR(VLOOKUP(R347,Table1[[ct2]:[Số lượng]],13,0),0)</f>
        <v>0</v>
      </c>
      <c r="T347" s="45">
        <f>IFERROR(VLOOKUP(R347,Table1[[ct2]:[Giá]],14,0),Table0145[[#This Row],[ĐƠN GIÁ]])</f>
        <v>0</v>
      </c>
      <c r="U347" s="45">
        <f t="shared" si="23"/>
        <v>0</v>
      </c>
      <c r="V347" s="32">
        <f t="shared" si="24"/>
        <v>0</v>
      </c>
      <c r="W347" s="45">
        <f>Table0145[[#This Row],[THÀNH TIỀN FAST]]-Table0145[[#This Row],[THÀNH TIỀN]]</f>
        <v>0</v>
      </c>
      <c r="X347" s="46" t="b">
        <f>Table0145[[#This Row],[ĐG FAST]]=Table0145[[#This Row],[ĐƠN GIÁ]]</f>
        <v>1</v>
      </c>
      <c r="Y347" s="47" t="b">
        <f>Table0145[[#This Row],[THÀNH TIỀN FAST]]=Table0145[[#This Row],[THÀNH TIỀN]]</f>
        <v>1</v>
      </c>
      <c r="Z347" s="48"/>
    </row>
    <row r="348" spans="1:26" x14ac:dyDescent="0.2">
      <c r="A348" s="50"/>
      <c r="B348" s="51"/>
      <c r="C348" s="50"/>
      <c r="D348" s="50"/>
      <c r="E348" s="50"/>
      <c r="F348" s="50"/>
      <c r="G348" s="50"/>
      <c r="H348" s="50"/>
      <c r="I348" s="50"/>
      <c r="J348" s="50"/>
      <c r="K348" s="52"/>
      <c r="L348" s="50"/>
      <c r="M348" s="53">
        <f t="shared" si="21"/>
        <v>0</v>
      </c>
      <c r="N348" s="21" t="e">
        <f>VLOOKUP(I348,'MÃ '!$A$2:$E$1048576,4,0)</f>
        <v>#N/A</v>
      </c>
      <c r="O348" s="21" t="e">
        <f>VLOOKUP(I348,'MÃ '!$A$2:$E$1048576,5,0)</f>
        <v>#N/A</v>
      </c>
      <c r="P348" s="21" t="str">
        <f t="shared" si="22"/>
        <v>TSG08</v>
      </c>
      <c r="Q348" s="21" t="e">
        <f>DAY(Table0145[[#This Row],[NGÀY]])&amp;Table0145[[#This Row],[TSG08]]&amp;Table0145[[#This Row],[MÃ FAST]]</f>
        <v>#N/A</v>
      </c>
      <c r="R348" s="21" t="e">
        <f>COUNTIF($Q$7:Q348,Q348)&amp;Q348</f>
        <v>#N/A</v>
      </c>
      <c r="S348" s="44">
        <f>IFERROR(VLOOKUP(R348,Table1[[ct2]:[Số lượng]],13,0),0)</f>
        <v>0</v>
      </c>
      <c r="T348" s="45">
        <f>IFERROR(VLOOKUP(R348,Table1[[ct2]:[Giá]],14,0),Table0145[[#This Row],[ĐƠN GIÁ]])</f>
        <v>0</v>
      </c>
      <c r="U348" s="45">
        <f t="shared" si="23"/>
        <v>0</v>
      </c>
      <c r="V348" s="32">
        <f t="shared" si="24"/>
        <v>0</v>
      </c>
      <c r="W348" s="45">
        <f>Table0145[[#This Row],[THÀNH TIỀN FAST]]-Table0145[[#This Row],[THÀNH TIỀN]]</f>
        <v>0</v>
      </c>
      <c r="X348" s="46" t="b">
        <f>Table0145[[#This Row],[ĐG FAST]]=Table0145[[#This Row],[ĐƠN GIÁ]]</f>
        <v>1</v>
      </c>
      <c r="Y348" s="47" t="b">
        <f>Table0145[[#This Row],[THÀNH TIỀN FAST]]=Table0145[[#This Row],[THÀNH TIỀN]]</f>
        <v>1</v>
      </c>
      <c r="Z348" s="48"/>
    </row>
    <row r="349" spans="1:26" x14ac:dyDescent="0.2">
      <c r="A349" s="50"/>
      <c r="B349" s="51"/>
      <c r="C349" s="50"/>
      <c r="D349" s="50"/>
      <c r="E349" s="50"/>
      <c r="F349" s="50"/>
      <c r="G349" s="50"/>
      <c r="H349" s="50"/>
      <c r="I349" s="50"/>
      <c r="J349" s="50"/>
      <c r="K349" s="52"/>
      <c r="L349" s="50"/>
      <c r="M349" s="53">
        <f t="shared" si="21"/>
        <v>0</v>
      </c>
      <c r="N349" s="21" t="e">
        <f>VLOOKUP(I349,'MÃ '!$A$2:$E$1048576,4,0)</f>
        <v>#N/A</v>
      </c>
      <c r="O349" s="21" t="e">
        <f>VLOOKUP(I349,'MÃ '!$A$2:$E$1048576,5,0)</f>
        <v>#N/A</v>
      </c>
      <c r="P349" s="21" t="str">
        <f t="shared" si="22"/>
        <v>TSG08</v>
      </c>
      <c r="Q349" s="21" t="e">
        <f>DAY(Table0145[[#This Row],[NGÀY]])&amp;Table0145[[#This Row],[TSG08]]&amp;Table0145[[#This Row],[MÃ FAST]]</f>
        <v>#N/A</v>
      </c>
      <c r="R349" s="21" t="e">
        <f>COUNTIF($Q$7:Q349,Q349)&amp;Q349</f>
        <v>#N/A</v>
      </c>
      <c r="S349" s="44">
        <f>IFERROR(VLOOKUP(R349,Table1[[ct2]:[Số lượng]],13,0),0)</f>
        <v>0</v>
      </c>
      <c r="T349" s="45">
        <f>IFERROR(VLOOKUP(R349,Table1[[ct2]:[Giá]],14,0),Table0145[[#This Row],[ĐƠN GIÁ]])</f>
        <v>0</v>
      </c>
      <c r="U349" s="45">
        <f t="shared" si="23"/>
        <v>0</v>
      </c>
      <c r="V349" s="32">
        <f t="shared" si="24"/>
        <v>0</v>
      </c>
      <c r="W349" s="45">
        <f>Table0145[[#This Row],[THÀNH TIỀN FAST]]-Table0145[[#This Row],[THÀNH TIỀN]]</f>
        <v>0</v>
      </c>
      <c r="X349" s="46" t="b">
        <f>Table0145[[#This Row],[ĐG FAST]]=Table0145[[#This Row],[ĐƠN GIÁ]]</f>
        <v>1</v>
      </c>
      <c r="Y349" s="47" t="b">
        <f>Table0145[[#This Row],[THÀNH TIỀN FAST]]=Table0145[[#This Row],[THÀNH TIỀN]]</f>
        <v>1</v>
      </c>
      <c r="Z349" s="48"/>
    </row>
    <row r="350" spans="1:26" x14ac:dyDescent="0.2">
      <c r="A350" s="50"/>
      <c r="B350" s="51"/>
      <c r="C350" s="50"/>
      <c r="D350" s="50"/>
      <c r="E350" s="50"/>
      <c r="F350" s="50"/>
      <c r="G350" s="50"/>
      <c r="H350" s="50"/>
      <c r="I350" s="50"/>
      <c r="J350" s="50"/>
      <c r="K350" s="52"/>
      <c r="L350" s="50"/>
      <c r="M350" s="53">
        <f t="shared" si="21"/>
        <v>0</v>
      </c>
      <c r="N350" s="21" t="e">
        <f>VLOOKUP(I350,'MÃ '!$A$2:$E$1048576,4,0)</f>
        <v>#N/A</v>
      </c>
      <c r="O350" s="21" t="e">
        <f>VLOOKUP(I350,'MÃ '!$A$2:$E$1048576,5,0)</f>
        <v>#N/A</v>
      </c>
      <c r="P350" s="21" t="str">
        <f t="shared" si="22"/>
        <v>TSG08</v>
      </c>
      <c r="Q350" s="21" t="e">
        <f>DAY(Table0145[[#This Row],[NGÀY]])&amp;Table0145[[#This Row],[TSG08]]&amp;Table0145[[#This Row],[MÃ FAST]]</f>
        <v>#N/A</v>
      </c>
      <c r="R350" s="21" t="e">
        <f>COUNTIF($Q$7:Q350,Q350)&amp;Q350</f>
        <v>#N/A</v>
      </c>
      <c r="S350" s="44">
        <f>IFERROR(VLOOKUP(R350,Table1[[ct2]:[Số lượng]],13,0),0)</f>
        <v>0</v>
      </c>
      <c r="T350" s="45">
        <f>IFERROR(VLOOKUP(R350,Table1[[ct2]:[Giá]],14,0),Table0145[[#This Row],[ĐƠN GIÁ]])</f>
        <v>0</v>
      </c>
      <c r="U350" s="45">
        <f t="shared" si="23"/>
        <v>0</v>
      </c>
      <c r="V350" s="32">
        <f t="shared" si="24"/>
        <v>0</v>
      </c>
      <c r="W350" s="45">
        <f>Table0145[[#This Row],[THÀNH TIỀN FAST]]-Table0145[[#This Row],[THÀNH TIỀN]]</f>
        <v>0</v>
      </c>
      <c r="X350" s="46" t="b">
        <f>Table0145[[#This Row],[ĐG FAST]]=Table0145[[#This Row],[ĐƠN GIÁ]]</f>
        <v>1</v>
      </c>
      <c r="Y350" s="47" t="b">
        <f>Table0145[[#This Row],[THÀNH TIỀN FAST]]=Table0145[[#This Row],[THÀNH TIỀN]]</f>
        <v>1</v>
      </c>
      <c r="Z350" s="48"/>
    </row>
    <row r="351" spans="1:26" x14ac:dyDescent="0.2">
      <c r="A351" s="50"/>
      <c r="B351" s="51"/>
      <c r="C351" s="50"/>
      <c r="D351" s="50"/>
      <c r="E351" s="50"/>
      <c r="F351" s="50"/>
      <c r="G351" s="50"/>
      <c r="H351" s="50"/>
      <c r="I351" s="50"/>
      <c r="J351" s="50"/>
      <c r="K351" s="52"/>
      <c r="L351" s="50"/>
      <c r="M351" s="53">
        <f t="shared" si="21"/>
        <v>0</v>
      </c>
      <c r="N351" s="21" t="e">
        <f>VLOOKUP(I351,'MÃ '!$A$2:$E$1048576,4,0)</f>
        <v>#N/A</v>
      </c>
      <c r="O351" s="21" t="e">
        <f>VLOOKUP(I351,'MÃ '!$A$2:$E$1048576,5,0)</f>
        <v>#N/A</v>
      </c>
      <c r="P351" s="21" t="str">
        <f t="shared" si="22"/>
        <v>TSG08</v>
      </c>
      <c r="Q351" s="21" t="e">
        <f>DAY(Table0145[[#This Row],[NGÀY]])&amp;Table0145[[#This Row],[TSG08]]&amp;Table0145[[#This Row],[MÃ FAST]]</f>
        <v>#N/A</v>
      </c>
      <c r="R351" s="21" t="e">
        <f>COUNTIF($Q$7:Q351,Q351)&amp;Q351</f>
        <v>#N/A</v>
      </c>
      <c r="S351" s="44">
        <f>IFERROR(VLOOKUP(R351,Table1[[ct2]:[Số lượng]],13,0),0)</f>
        <v>0</v>
      </c>
      <c r="T351" s="45">
        <f>IFERROR(VLOOKUP(R351,Table1[[ct2]:[Giá]],14,0),Table0145[[#This Row],[ĐƠN GIÁ]])</f>
        <v>0</v>
      </c>
      <c r="U351" s="45">
        <f t="shared" si="23"/>
        <v>0</v>
      </c>
      <c r="V351" s="32">
        <f t="shared" si="24"/>
        <v>0</v>
      </c>
      <c r="W351" s="45">
        <f>Table0145[[#This Row],[THÀNH TIỀN FAST]]-Table0145[[#This Row],[THÀNH TIỀN]]</f>
        <v>0</v>
      </c>
      <c r="X351" s="46" t="b">
        <f>Table0145[[#This Row],[ĐG FAST]]=Table0145[[#This Row],[ĐƠN GIÁ]]</f>
        <v>1</v>
      </c>
      <c r="Y351" s="47" t="b">
        <f>Table0145[[#This Row],[THÀNH TIỀN FAST]]=Table0145[[#This Row],[THÀNH TIỀN]]</f>
        <v>1</v>
      </c>
      <c r="Z351" s="48"/>
    </row>
    <row r="352" spans="1:26" x14ac:dyDescent="0.2">
      <c r="A352" s="50"/>
      <c r="B352" s="51"/>
      <c r="C352" s="50"/>
      <c r="D352" s="50"/>
      <c r="E352" s="50"/>
      <c r="F352" s="50"/>
      <c r="G352" s="50"/>
      <c r="H352" s="50"/>
      <c r="I352" s="50"/>
      <c r="J352" s="50"/>
      <c r="K352" s="52"/>
      <c r="L352" s="50"/>
      <c r="M352" s="53">
        <f t="shared" si="21"/>
        <v>0</v>
      </c>
      <c r="N352" s="21" t="e">
        <f>VLOOKUP(I352,'MÃ '!$A$2:$E$1048576,4,0)</f>
        <v>#N/A</v>
      </c>
      <c r="O352" s="21" t="e">
        <f>VLOOKUP(I352,'MÃ '!$A$2:$E$1048576,5,0)</f>
        <v>#N/A</v>
      </c>
      <c r="P352" s="21" t="str">
        <f t="shared" si="22"/>
        <v>TSG08</v>
      </c>
      <c r="Q352" s="21" t="e">
        <f>DAY(Table0145[[#This Row],[NGÀY]])&amp;Table0145[[#This Row],[TSG08]]&amp;Table0145[[#This Row],[MÃ FAST]]</f>
        <v>#N/A</v>
      </c>
      <c r="R352" s="21" t="e">
        <f>COUNTIF($Q$7:Q352,Q352)&amp;Q352</f>
        <v>#N/A</v>
      </c>
      <c r="S352" s="44">
        <f>IFERROR(VLOOKUP(R352,Table1[[ct2]:[Số lượng]],13,0),0)</f>
        <v>0</v>
      </c>
      <c r="T352" s="45">
        <f>IFERROR(VLOOKUP(R352,Table1[[ct2]:[Giá]],14,0),Table0145[[#This Row],[ĐƠN GIÁ]])</f>
        <v>0</v>
      </c>
      <c r="U352" s="45">
        <f t="shared" si="23"/>
        <v>0</v>
      </c>
      <c r="V352" s="32">
        <f t="shared" si="24"/>
        <v>0</v>
      </c>
      <c r="W352" s="45">
        <f>Table0145[[#This Row],[THÀNH TIỀN FAST]]-Table0145[[#This Row],[THÀNH TIỀN]]</f>
        <v>0</v>
      </c>
      <c r="X352" s="46" t="b">
        <f>Table0145[[#This Row],[ĐG FAST]]=Table0145[[#This Row],[ĐƠN GIÁ]]</f>
        <v>1</v>
      </c>
      <c r="Y352" s="47" t="b">
        <f>Table0145[[#This Row],[THÀNH TIỀN FAST]]=Table0145[[#This Row],[THÀNH TIỀN]]</f>
        <v>1</v>
      </c>
      <c r="Z352" s="48"/>
    </row>
    <row r="353" spans="1:26" x14ac:dyDescent="0.2">
      <c r="A353" s="50"/>
      <c r="B353" s="51"/>
      <c r="C353" s="50"/>
      <c r="D353" s="50"/>
      <c r="E353" s="50"/>
      <c r="F353" s="50"/>
      <c r="G353" s="50"/>
      <c r="H353" s="50"/>
      <c r="I353" s="50"/>
      <c r="J353" s="50"/>
      <c r="K353" s="52"/>
      <c r="L353" s="50"/>
      <c r="M353" s="53">
        <f t="shared" si="21"/>
        <v>0</v>
      </c>
      <c r="N353" s="21" t="e">
        <f>VLOOKUP(I353,'MÃ '!$A$2:$E$1048576,4,0)</f>
        <v>#N/A</v>
      </c>
      <c r="O353" s="21" t="e">
        <f>VLOOKUP(I353,'MÃ '!$A$2:$E$1048576,5,0)</f>
        <v>#N/A</v>
      </c>
      <c r="P353" s="21" t="str">
        <f t="shared" si="22"/>
        <v>TSG08</v>
      </c>
      <c r="Q353" s="21" t="e">
        <f>DAY(Table0145[[#This Row],[NGÀY]])&amp;Table0145[[#This Row],[TSG08]]&amp;Table0145[[#This Row],[MÃ FAST]]</f>
        <v>#N/A</v>
      </c>
      <c r="R353" s="21" t="e">
        <f>COUNTIF($Q$7:Q353,Q353)&amp;Q353</f>
        <v>#N/A</v>
      </c>
      <c r="S353" s="44">
        <f>IFERROR(VLOOKUP(R353,Table1[[ct2]:[Số lượng]],13,0),0)</f>
        <v>0</v>
      </c>
      <c r="T353" s="45">
        <f>IFERROR(VLOOKUP(R353,Table1[[ct2]:[Giá]],14,0),Table0145[[#This Row],[ĐƠN GIÁ]])</f>
        <v>0</v>
      </c>
      <c r="U353" s="45">
        <f t="shared" si="23"/>
        <v>0</v>
      </c>
      <c r="V353" s="32">
        <f t="shared" si="24"/>
        <v>0</v>
      </c>
      <c r="W353" s="45">
        <f>Table0145[[#This Row],[THÀNH TIỀN FAST]]-Table0145[[#This Row],[THÀNH TIỀN]]</f>
        <v>0</v>
      </c>
      <c r="X353" s="46" t="b">
        <f>Table0145[[#This Row],[ĐG FAST]]=Table0145[[#This Row],[ĐƠN GIÁ]]</f>
        <v>1</v>
      </c>
      <c r="Y353" s="47" t="b">
        <f>Table0145[[#This Row],[THÀNH TIỀN FAST]]=Table0145[[#This Row],[THÀNH TIỀN]]</f>
        <v>1</v>
      </c>
      <c r="Z353" s="48"/>
    </row>
    <row r="354" spans="1:26" x14ac:dyDescent="0.2">
      <c r="A354" s="50"/>
      <c r="B354" s="51"/>
      <c r="C354" s="50"/>
      <c r="D354" s="50"/>
      <c r="E354" s="50"/>
      <c r="F354" s="50"/>
      <c r="G354" s="50"/>
      <c r="H354" s="50"/>
      <c r="I354" s="50"/>
      <c r="J354" s="50"/>
      <c r="K354" s="52"/>
      <c r="L354" s="50"/>
      <c r="M354" s="53">
        <f t="shared" si="21"/>
        <v>0</v>
      </c>
      <c r="N354" s="21" t="e">
        <f>VLOOKUP(I354,'MÃ '!$A$2:$E$1048576,4,0)</f>
        <v>#N/A</v>
      </c>
      <c r="O354" s="21" t="e">
        <f>VLOOKUP(I354,'MÃ '!$A$2:$E$1048576,5,0)</f>
        <v>#N/A</v>
      </c>
      <c r="P354" s="21" t="str">
        <f t="shared" si="22"/>
        <v>TSG08</v>
      </c>
      <c r="Q354" s="21" t="e">
        <f>DAY(Table0145[[#This Row],[NGÀY]])&amp;Table0145[[#This Row],[TSG08]]&amp;Table0145[[#This Row],[MÃ FAST]]</f>
        <v>#N/A</v>
      </c>
      <c r="R354" s="21" t="e">
        <f>COUNTIF($Q$7:Q354,Q354)&amp;Q354</f>
        <v>#N/A</v>
      </c>
      <c r="S354" s="44">
        <f>IFERROR(VLOOKUP(R354,Table1[[ct2]:[Số lượng]],13,0),0)</f>
        <v>0</v>
      </c>
      <c r="T354" s="45">
        <f>IFERROR(VLOOKUP(R354,Table1[[ct2]:[Giá]],14,0),Table0145[[#This Row],[ĐƠN GIÁ]])</f>
        <v>0</v>
      </c>
      <c r="U354" s="45">
        <f t="shared" si="23"/>
        <v>0</v>
      </c>
      <c r="V354" s="32">
        <f t="shared" si="24"/>
        <v>0</v>
      </c>
      <c r="W354" s="45">
        <f>Table0145[[#This Row],[THÀNH TIỀN FAST]]-Table0145[[#This Row],[THÀNH TIỀN]]</f>
        <v>0</v>
      </c>
      <c r="X354" s="46" t="b">
        <f>Table0145[[#This Row],[ĐG FAST]]=Table0145[[#This Row],[ĐƠN GIÁ]]</f>
        <v>1</v>
      </c>
      <c r="Y354" s="47" t="b">
        <f>Table0145[[#This Row],[THÀNH TIỀN FAST]]=Table0145[[#This Row],[THÀNH TIỀN]]</f>
        <v>1</v>
      </c>
      <c r="Z354" s="48"/>
    </row>
    <row r="355" spans="1:26" x14ac:dyDescent="0.2">
      <c r="A355" s="50"/>
      <c r="B355" s="51"/>
      <c r="C355" s="50"/>
      <c r="D355" s="50"/>
      <c r="E355" s="50"/>
      <c r="F355" s="50"/>
      <c r="G355" s="50"/>
      <c r="H355" s="50"/>
      <c r="I355" s="50"/>
      <c r="J355" s="50"/>
      <c r="K355" s="52"/>
      <c r="L355" s="50"/>
      <c r="M355" s="53">
        <f t="shared" si="21"/>
        <v>0</v>
      </c>
      <c r="N355" s="21" t="e">
        <f>VLOOKUP(I355,'MÃ '!$A$2:$E$1048576,4,0)</f>
        <v>#N/A</v>
      </c>
      <c r="O355" s="21" t="e">
        <f>VLOOKUP(I355,'MÃ '!$A$2:$E$1048576,5,0)</f>
        <v>#N/A</v>
      </c>
      <c r="P355" s="21" t="str">
        <f t="shared" si="22"/>
        <v>TSG08</v>
      </c>
      <c r="Q355" s="21" t="e">
        <f>DAY(Table0145[[#This Row],[NGÀY]])&amp;Table0145[[#This Row],[TSG08]]&amp;Table0145[[#This Row],[MÃ FAST]]</f>
        <v>#N/A</v>
      </c>
      <c r="R355" s="21" t="e">
        <f>COUNTIF($Q$7:Q355,Q355)&amp;Q355</f>
        <v>#N/A</v>
      </c>
      <c r="S355" s="44">
        <f>IFERROR(VLOOKUP(R355,Table1[[ct2]:[Số lượng]],13,0),0)</f>
        <v>0</v>
      </c>
      <c r="T355" s="45">
        <f>IFERROR(VLOOKUP(R355,Table1[[ct2]:[Giá]],14,0),Table0145[[#This Row],[ĐƠN GIÁ]])</f>
        <v>0</v>
      </c>
      <c r="U355" s="45">
        <f t="shared" si="23"/>
        <v>0</v>
      </c>
      <c r="V355" s="32">
        <f t="shared" si="24"/>
        <v>0</v>
      </c>
      <c r="W355" s="45">
        <f>Table0145[[#This Row],[THÀNH TIỀN FAST]]-Table0145[[#This Row],[THÀNH TIỀN]]</f>
        <v>0</v>
      </c>
      <c r="X355" s="46" t="b">
        <f>Table0145[[#This Row],[ĐG FAST]]=Table0145[[#This Row],[ĐƠN GIÁ]]</f>
        <v>1</v>
      </c>
      <c r="Y355" s="47" t="b">
        <f>Table0145[[#This Row],[THÀNH TIỀN FAST]]=Table0145[[#This Row],[THÀNH TIỀN]]</f>
        <v>1</v>
      </c>
      <c r="Z355" s="48"/>
    </row>
    <row r="356" spans="1:26" x14ac:dyDescent="0.2">
      <c r="A356" s="50"/>
      <c r="B356" s="51"/>
      <c r="C356" s="50"/>
      <c r="D356" s="50"/>
      <c r="E356" s="50"/>
      <c r="F356" s="50"/>
      <c r="G356" s="50"/>
      <c r="H356" s="50"/>
      <c r="I356" s="50"/>
      <c r="J356" s="50"/>
      <c r="K356" s="52"/>
      <c r="L356" s="50"/>
      <c r="M356" s="53">
        <f t="shared" si="21"/>
        <v>0</v>
      </c>
      <c r="N356" s="21" t="e">
        <f>VLOOKUP(I356,'MÃ '!$A$2:$E$1048576,4,0)</f>
        <v>#N/A</v>
      </c>
      <c r="O356" s="21" t="e">
        <f>VLOOKUP(I356,'MÃ '!$A$2:$E$1048576,5,0)</f>
        <v>#N/A</v>
      </c>
      <c r="P356" s="21" t="str">
        <f t="shared" si="22"/>
        <v>TSG08</v>
      </c>
      <c r="Q356" s="21" t="e">
        <f>DAY(Table0145[[#This Row],[NGÀY]])&amp;Table0145[[#This Row],[TSG08]]&amp;Table0145[[#This Row],[MÃ FAST]]</f>
        <v>#N/A</v>
      </c>
      <c r="R356" s="21" t="e">
        <f>COUNTIF($Q$7:Q356,Q356)&amp;Q356</f>
        <v>#N/A</v>
      </c>
      <c r="S356" s="44">
        <f>IFERROR(VLOOKUP(R356,Table1[[ct2]:[Số lượng]],13,0),0)</f>
        <v>0</v>
      </c>
      <c r="T356" s="45">
        <f>IFERROR(VLOOKUP(R356,Table1[[ct2]:[Giá]],14,0),Table0145[[#This Row],[ĐƠN GIÁ]])</f>
        <v>0</v>
      </c>
      <c r="U356" s="45">
        <f t="shared" si="23"/>
        <v>0</v>
      </c>
      <c r="V356" s="32">
        <f t="shared" si="24"/>
        <v>0</v>
      </c>
      <c r="W356" s="45">
        <f>Table0145[[#This Row],[THÀNH TIỀN FAST]]-Table0145[[#This Row],[THÀNH TIỀN]]</f>
        <v>0</v>
      </c>
      <c r="X356" s="46" t="b">
        <f>Table0145[[#This Row],[ĐG FAST]]=Table0145[[#This Row],[ĐƠN GIÁ]]</f>
        <v>1</v>
      </c>
      <c r="Y356" s="47" t="b">
        <f>Table0145[[#This Row],[THÀNH TIỀN FAST]]=Table0145[[#This Row],[THÀNH TIỀN]]</f>
        <v>1</v>
      </c>
      <c r="Z356" s="48"/>
    </row>
    <row r="357" spans="1:26" x14ac:dyDescent="0.2">
      <c r="A357" s="50"/>
      <c r="B357" s="51"/>
      <c r="C357" s="50"/>
      <c r="D357" s="50"/>
      <c r="E357" s="50"/>
      <c r="F357" s="50"/>
      <c r="G357" s="50"/>
      <c r="H357" s="50"/>
      <c r="I357" s="50"/>
      <c r="J357" s="50"/>
      <c r="K357" s="52"/>
      <c r="L357" s="50"/>
      <c r="M357" s="53">
        <f t="shared" si="21"/>
        <v>0</v>
      </c>
      <c r="N357" s="21" t="e">
        <f>VLOOKUP(I357,'MÃ '!$A$2:$E$1048576,4,0)</f>
        <v>#N/A</v>
      </c>
      <c r="O357" s="21" t="e">
        <f>VLOOKUP(I357,'MÃ '!$A$2:$E$1048576,5,0)</f>
        <v>#N/A</v>
      </c>
      <c r="P357" s="21" t="str">
        <f t="shared" si="22"/>
        <v>TSG08</v>
      </c>
      <c r="Q357" s="21" t="e">
        <f>DAY(Table0145[[#This Row],[NGÀY]])&amp;Table0145[[#This Row],[TSG08]]&amp;Table0145[[#This Row],[MÃ FAST]]</f>
        <v>#N/A</v>
      </c>
      <c r="R357" s="21" t="e">
        <f>COUNTIF($Q$7:Q357,Q357)&amp;Q357</f>
        <v>#N/A</v>
      </c>
      <c r="S357" s="44">
        <f>IFERROR(VLOOKUP(R357,Table1[[ct2]:[Số lượng]],13,0),0)</f>
        <v>0</v>
      </c>
      <c r="T357" s="45">
        <f>IFERROR(VLOOKUP(R357,Table1[[ct2]:[Giá]],14,0),Table0145[[#This Row],[ĐƠN GIÁ]])</f>
        <v>0</v>
      </c>
      <c r="U357" s="45">
        <f t="shared" si="23"/>
        <v>0</v>
      </c>
      <c r="V357" s="32">
        <f t="shared" si="24"/>
        <v>0</v>
      </c>
      <c r="W357" s="45">
        <f>Table0145[[#This Row],[THÀNH TIỀN FAST]]-Table0145[[#This Row],[THÀNH TIỀN]]</f>
        <v>0</v>
      </c>
      <c r="X357" s="46" t="b">
        <f>Table0145[[#This Row],[ĐG FAST]]=Table0145[[#This Row],[ĐƠN GIÁ]]</f>
        <v>1</v>
      </c>
      <c r="Y357" s="47" t="b">
        <f>Table0145[[#This Row],[THÀNH TIỀN FAST]]=Table0145[[#This Row],[THÀNH TIỀN]]</f>
        <v>1</v>
      </c>
      <c r="Z357" s="48"/>
    </row>
    <row r="358" spans="1:26" x14ac:dyDescent="0.2">
      <c r="A358" s="50"/>
      <c r="B358" s="51"/>
      <c r="C358" s="50"/>
      <c r="D358" s="50"/>
      <c r="E358" s="50"/>
      <c r="F358" s="50"/>
      <c r="G358" s="50"/>
      <c r="H358" s="50"/>
      <c r="I358" s="50"/>
      <c r="J358" s="50"/>
      <c r="K358" s="52"/>
      <c r="L358" s="50"/>
      <c r="M358" s="53">
        <f t="shared" si="21"/>
        <v>0</v>
      </c>
      <c r="N358" s="21" t="e">
        <f>VLOOKUP(I358,'MÃ '!$A$2:$E$1048576,4,0)</f>
        <v>#N/A</v>
      </c>
      <c r="O358" s="21" t="e">
        <f>VLOOKUP(I358,'MÃ '!$A$2:$E$1048576,5,0)</f>
        <v>#N/A</v>
      </c>
      <c r="P358" s="21" t="str">
        <f t="shared" si="22"/>
        <v>TSG08</v>
      </c>
      <c r="Q358" s="21" t="e">
        <f>DAY(Table0145[[#This Row],[NGÀY]])&amp;Table0145[[#This Row],[TSG08]]&amp;Table0145[[#This Row],[MÃ FAST]]</f>
        <v>#N/A</v>
      </c>
      <c r="R358" s="21" t="e">
        <f>COUNTIF($Q$7:Q358,Q358)&amp;Q358</f>
        <v>#N/A</v>
      </c>
      <c r="S358" s="44">
        <f>IFERROR(VLOOKUP(R358,Table1[[ct2]:[Số lượng]],13,0),0)</f>
        <v>0</v>
      </c>
      <c r="T358" s="45">
        <f>IFERROR(VLOOKUP(R358,Table1[[ct2]:[Giá]],14,0),Table0145[[#This Row],[ĐƠN GIÁ]])</f>
        <v>0</v>
      </c>
      <c r="U358" s="45">
        <f t="shared" si="23"/>
        <v>0</v>
      </c>
      <c r="V358" s="32">
        <f t="shared" si="24"/>
        <v>0</v>
      </c>
      <c r="W358" s="45">
        <f>Table0145[[#This Row],[THÀNH TIỀN FAST]]-Table0145[[#This Row],[THÀNH TIỀN]]</f>
        <v>0</v>
      </c>
      <c r="X358" s="46" t="b">
        <f>Table0145[[#This Row],[ĐG FAST]]=Table0145[[#This Row],[ĐƠN GIÁ]]</f>
        <v>1</v>
      </c>
      <c r="Y358" s="47" t="b">
        <f>Table0145[[#This Row],[THÀNH TIỀN FAST]]=Table0145[[#This Row],[THÀNH TIỀN]]</f>
        <v>1</v>
      </c>
      <c r="Z358" s="48"/>
    </row>
    <row r="359" spans="1:26" x14ac:dyDescent="0.2">
      <c r="A359" s="50"/>
      <c r="B359" s="51"/>
      <c r="C359" s="50"/>
      <c r="D359" s="50"/>
      <c r="E359" s="50"/>
      <c r="F359" s="50"/>
      <c r="G359" s="50"/>
      <c r="H359" s="50"/>
      <c r="I359" s="50"/>
      <c r="J359" s="50"/>
      <c r="K359" s="52"/>
      <c r="L359" s="50"/>
      <c r="M359" s="53">
        <f t="shared" si="21"/>
        <v>0</v>
      </c>
      <c r="N359" s="21" t="e">
        <f>VLOOKUP(I359,'MÃ '!$A$2:$E$1048576,4,0)</f>
        <v>#N/A</v>
      </c>
      <c r="O359" s="21" t="e">
        <f>VLOOKUP(I359,'MÃ '!$A$2:$E$1048576,5,0)</f>
        <v>#N/A</v>
      </c>
      <c r="P359" s="21" t="str">
        <f t="shared" si="22"/>
        <v>TSG08</v>
      </c>
      <c r="Q359" s="21" t="e">
        <f>DAY(Table0145[[#This Row],[NGÀY]])&amp;Table0145[[#This Row],[TSG08]]&amp;Table0145[[#This Row],[MÃ FAST]]</f>
        <v>#N/A</v>
      </c>
      <c r="R359" s="21" t="e">
        <f>COUNTIF($Q$7:Q359,Q359)&amp;Q359</f>
        <v>#N/A</v>
      </c>
      <c r="S359" s="44">
        <f>IFERROR(VLOOKUP(R359,Table1[[ct2]:[Số lượng]],13,0),0)</f>
        <v>0</v>
      </c>
      <c r="T359" s="45">
        <f>IFERROR(VLOOKUP(R359,Table1[[ct2]:[Giá]],14,0),Table0145[[#This Row],[ĐƠN GIÁ]])</f>
        <v>0</v>
      </c>
      <c r="U359" s="45">
        <f t="shared" si="23"/>
        <v>0</v>
      </c>
      <c r="V359" s="32">
        <f t="shared" si="24"/>
        <v>0</v>
      </c>
      <c r="W359" s="45">
        <f>Table0145[[#This Row],[THÀNH TIỀN FAST]]-Table0145[[#This Row],[THÀNH TIỀN]]</f>
        <v>0</v>
      </c>
      <c r="X359" s="46" t="b">
        <f>Table0145[[#This Row],[ĐG FAST]]=Table0145[[#This Row],[ĐƠN GIÁ]]</f>
        <v>1</v>
      </c>
      <c r="Y359" s="47" t="b">
        <f>Table0145[[#This Row],[THÀNH TIỀN FAST]]=Table0145[[#This Row],[THÀNH TIỀN]]</f>
        <v>1</v>
      </c>
      <c r="Z359" s="48"/>
    </row>
    <row r="360" spans="1:26" x14ac:dyDescent="0.2">
      <c r="A360" s="50"/>
      <c r="B360" s="51"/>
      <c r="C360" s="50"/>
      <c r="D360" s="50"/>
      <c r="E360" s="50"/>
      <c r="F360" s="50"/>
      <c r="G360" s="50"/>
      <c r="H360" s="50"/>
      <c r="I360" s="50"/>
      <c r="J360" s="50"/>
      <c r="K360" s="52"/>
      <c r="L360" s="50"/>
      <c r="M360" s="53">
        <f t="shared" si="21"/>
        <v>0</v>
      </c>
      <c r="N360" s="21" t="e">
        <f>VLOOKUP(I360,'MÃ '!$A$2:$E$1048576,4,0)</f>
        <v>#N/A</v>
      </c>
      <c r="O360" s="21" t="e">
        <f>VLOOKUP(I360,'MÃ '!$A$2:$E$1048576,5,0)</f>
        <v>#N/A</v>
      </c>
      <c r="P360" s="21" t="str">
        <f t="shared" si="22"/>
        <v>TSG08</v>
      </c>
      <c r="Q360" s="21" t="e">
        <f>DAY(Table0145[[#This Row],[NGÀY]])&amp;Table0145[[#This Row],[TSG08]]&amp;Table0145[[#This Row],[MÃ FAST]]</f>
        <v>#N/A</v>
      </c>
      <c r="R360" s="21" t="e">
        <f>COUNTIF($Q$7:Q360,Q360)&amp;Q360</f>
        <v>#N/A</v>
      </c>
      <c r="S360" s="44">
        <f>IFERROR(VLOOKUP(R360,Table1[[ct2]:[Số lượng]],13,0),0)</f>
        <v>0</v>
      </c>
      <c r="T360" s="45">
        <f>IFERROR(VLOOKUP(R360,Table1[[ct2]:[Giá]],14,0),Table0145[[#This Row],[ĐƠN GIÁ]])</f>
        <v>0</v>
      </c>
      <c r="U360" s="45">
        <f t="shared" si="23"/>
        <v>0</v>
      </c>
      <c r="V360" s="32">
        <f t="shared" si="24"/>
        <v>0</v>
      </c>
      <c r="W360" s="45">
        <f>Table0145[[#This Row],[THÀNH TIỀN FAST]]-Table0145[[#This Row],[THÀNH TIỀN]]</f>
        <v>0</v>
      </c>
      <c r="X360" s="46" t="b">
        <f>Table0145[[#This Row],[ĐG FAST]]=Table0145[[#This Row],[ĐƠN GIÁ]]</f>
        <v>1</v>
      </c>
      <c r="Y360" s="47" t="b">
        <f>Table0145[[#This Row],[THÀNH TIỀN FAST]]=Table0145[[#This Row],[THÀNH TIỀN]]</f>
        <v>1</v>
      </c>
      <c r="Z360" s="48"/>
    </row>
    <row r="361" spans="1:26" x14ac:dyDescent="0.2">
      <c r="A361" s="50"/>
      <c r="B361" s="51"/>
      <c r="C361" s="50"/>
      <c r="D361" s="50"/>
      <c r="E361" s="50"/>
      <c r="F361" s="50"/>
      <c r="G361" s="50"/>
      <c r="H361" s="50"/>
      <c r="I361" s="50"/>
      <c r="J361" s="50"/>
      <c r="K361" s="52"/>
      <c r="L361" s="50"/>
      <c r="M361" s="53">
        <f t="shared" si="21"/>
        <v>0</v>
      </c>
      <c r="N361" s="21" t="e">
        <f>VLOOKUP(I361,'MÃ '!$A$2:$E$1048576,4,0)</f>
        <v>#N/A</v>
      </c>
      <c r="O361" s="21" t="e">
        <f>VLOOKUP(I361,'MÃ '!$A$2:$E$1048576,5,0)</f>
        <v>#N/A</v>
      </c>
      <c r="P361" s="21" t="str">
        <f t="shared" si="22"/>
        <v>TSG08</v>
      </c>
      <c r="Q361" s="21" t="e">
        <f>DAY(Table0145[[#This Row],[NGÀY]])&amp;Table0145[[#This Row],[TSG08]]&amp;Table0145[[#This Row],[MÃ FAST]]</f>
        <v>#N/A</v>
      </c>
      <c r="R361" s="21" t="e">
        <f>COUNTIF($Q$7:Q361,Q361)&amp;Q361</f>
        <v>#N/A</v>
      </c>
      <c r="S361" s="44">
        <f>IFERROR(VLOOKUP(R361,Table1[[ct2]:[Số lượng]],13,0),0)</f>
        <v>0</v>
      </c>
      <c r="T361" s="45">
        <f>IFERROR(VLOOKUP(R361,Table1[[ct2]:[Giá]],14,0),Table0145[[#This Row],[ĐƠN GIÁ]])</f>
        <v>0</v>
      </c>
      <c r="U361" s="45">
        <f t="shared" si="23"/>
        <v>0</v>
      </c>
      <c r="V361" s="32">
        <f t="shared" si="24"/>
        <v>0</v>
      </c>
      <c r="W361" s="45">
        <f>Table0145[[#This Row],[THÀNH TIỀN FAST]]-Table0145[[#This Row],[THÀNH TIỀN]]</f>
        <v>0</v>
      </c>
      <c r="X361" s="46" t="b">
        <f>Table0145[[#This Row],[ĐG FAST]]=Table0145[[#This Row],[ĐƠN GIÁ]]</f>
        <v>1</v>
      </c>
      <c r="Y361" s="47" t="b">
        <f>Table0145[[#This Row],[THÀNH TIỀN FAST]]=Table0145[[#This Row],[THÀNH TIỀN]]</f>
        <v>1</v>
      </c>
      <c r="Z361" s="48"/>
    </row>
    <row r="362" spans="1:26" x14ac:dyDescent="0.2">
      <c r="A362" s="50"/>
      <c r="B362" s="51"/>
      <c r="C362" s="50"/>
      <c r="D362" s="50"/>
      <c r="E362" s="50"/>
      <c r="F362" s="50"/>
      <c r="G362" s="50"/>
      <c r="H362" s="50"/>
      <c r="I362" s="50"/>
      <c r="J362" s="50"/>
      <c r="K362" s="52"/>
      <c r="L362" s="50"/>
      <c r="M362" s="53">
        <f t="shared" si="21"/>
        <v>0</v>
      </c>
      <c r="N362" s="21" t="e">
        <f>VLOOKUP(I362,'MÃ '!$A$2:$E$1048576,4,0)</f>
        <v>#N/A</v>
      </c>
      <c r="O362" s="21" t="e">
        <f>VLOOKUP(I362,'MÃ '!$A$2:$E$1048576,5,0)</f>
        <v>#N/A</v>
      </c>
      <c r="P362" s="21" t="str">
        <f t="shared" si="22"/>
        <v>TSG08</v>
      </c>
      <c r="Q362" s="21" t="e">
        <f>DAY(Table0145[[#This Row],[NGÀY]])&amp;Table0145[[#This Row],[TSG08]]&amp;Table0145[[#This Row],[MÃ FAST]]</f>
        <v>#N/A</v>
      </c>
      <c r="R362" s="21" t="e">
        <f>COUNTIF($Q$7:Q362,Q362)&amp;Q362</f>
        <v>#N/A</v>
      </c>
      <c r="S362" s="44">
        <f>IFERROR(VLOOKUP(R362,Table1[[ct2]:[Số lượng]],13,0),0)</f>
        <v>0</v>
      </c>
      <c r="T362" s="45">
        <f>IFERROR(VLOOKUP(R362,Table1[[ct2]:[Giá]],14,0),Table0145[[#This Row],[ĐƠN GIÁ]])</f>
        <v>0</v>
      </c>
      <c r="U362" s="45">
        <f t="shared" si="23"/>
        <v>0</v>
      </c>
      <c r="V362" s="32">
        <f t="shared" si="24"/>
        <v>0</v>
      </c>
      <c r="W362" s="45">
        <f>Table0145[[#This Row],[THÀNH TIỀN FAST]]-Table0145[[#This Row],[THÀNH TIỀN]]</f>
        <v>0</v>
      </c>
      <c r="X362" s="46" t="b">
        <f>Table0145[[#This Row],[ĐG FAST]]=Table0145[[#This Row],[ĐƠN GIÁ]]</f>
        <v>1</v>
      </c>
      <c r="Y362" s="47" t="b">
        <f>Table0145[[#This Row],[THÀNH TIỀN FAST]]=Table0145[[#This Row],[THÀNH TIỀN]]</f>
        <v>1</v>
      </c>
      <c r="Z362" s="48"/>
    </row>
    <row r="363" spans="1:26" x14ac:dyDescent="0.2">
      <c r="A363" s="50"/>
      <c r="B363" s="51"/>
      <c r="C363" s="50"/>
      <c r="D363" s="50"/>
      <c r="E363" s="50"/>
      <c r="F363" s="50"/>
      <c r="G363" s="50"/>
      <c r="H363" s="50"/>
      <c r="I363" s="50"/>
      <c r="J363" s="50"/>
      <c r="K363" s="52"/>
      <c r="L363" s="50"/>
      <c r="M363" s="53">
        <f t="shared" si="21"/>
        <v>0</v>
      </c>
      <c r="N363" s="21" t="e">
        <f>VLOOKUP(I363,'MÃ '!$A$2:$E$1048576,4,0)</f>
        <v>#N/A</v>
      </c>
      <c r="O363" s="21" t="e">
        <f>VLOOKUP(I363,'MÃ '!$A$2:$E$1048576,5,0)</f>
        <v>#N/A</v>
      </c>
      <c r="P363" s="21" t="str">
        <f t="shared" si="22"/>
        <v>TSG08</v>
      </c>
      <c r="Q363" s="21" t="e">
        <f>DAY(Table0145[[#This Row],[NGÀY]])&amp;Table0145[[#This Row],[TSG08]]&amp;Table0145[[#This Row],[MÃ FAST]]</f>
        <v>#N/A</v>
      </c>
      <c r="R363" s="21" t="e">
        <f>COUNTIF($Q$7:Q363,Q363)&amp;Q363</f>
        <v>#N/A</v>
      </c>
      <c r="S363" s="44">
        <f>IFERROR(VLOOKUP(R363,Table1[[ct2]:[Số lượng]],13,0),0)</f>
        <v>0</v>
      </c>
      <c r="T363" s="45">
        <f>IFERROR(VLOOKUP(R363,Table1[[ct2]:[Giá]],14,0),Table0145[[#This Row],[ĐƠN GIÁ]])</f>
        <v>0</v>
      </c>
      <c r="U363" s="45">
        <f t="shared" si="23"/>
        <v>0</v>
      </c>
      <c r="V363" s="32">
        <f t="shared" si="24"/>
        <v>0</v>
      </c>
      <c r="W363" s="45">
        <f>Table0145[[#This Row],[THÀNH TIỀN FAST]]-Table0145[[#This Row],[THÀNH TIỀN]]</f>
        <v>0</v>
      </c>
      <c r="X363" s="46" t="b">
        <f>Table0145[[#This Row],[ĐG FAST]]=Table0145[[#This Row],[ĐƠN GIÁ]]</f>
        <v>1</v>
      </c>
      <c r="Y363" s="47" t="b">
        <f>Table0145[[#This Row],[THÀNH TIỀN FAST]]=Table0145[[#This Row],[THÀNH TIỀN]]</f>
        <v>1</v>
      </c>
      <c r="Z363" s="48"/>
    </row>
    <row r="364" spans="1:26" x14ac:dyDescent="0.2">
      <c r="A364" s="50"/>
      <c r="B364" s="51"/>
      <c r="C364" s="50"/>
      <c r="D364" s="50"/>
      <c r="E364" s="50"/>
      <c r="F364" s="50"/>
      <c r="G364" s="50"/>
      <c r="H364" s="50"/>
      <c r="I364" s="50"/>
      <c r="J364" s="50"/>
      <c r="K364" s="52"/>
      <c r="L364" s="50"/>
      <c r="M364" s="53">
        <f t="shared" si="21"/>
        <v>0</v>
      </c>
      <c r="N364" s="21" t="e">
        <f>VLOOKUP(I364,'MÃ '!$A$2:$E$1048576,4,0)</f>
        <v>#N/A</v>
      </c>
      <c r="O364" s="21" t="e">
        <f>VLOOKUP(I364,'MÃ '!$A$2:$E$1048576,5,0)</f>
        <v>#N/A</v>
      </c>
      <c r="P364" s="21" t="str">
        <f t="shared" si="22"/>
        <v>TSG08</v>
      </c>
      <c r="Q364" s="21" t="e">
        <f>DAY(Table0145[[#This Row],[NGÀY]])&amp;Table0145[[#This Row],[TSG08]]&amp;Table0145[[#This Row],[MÃ FAST]]</f>
        <v>#N/A</v>
      </c>
      <c r="R364" s="21" t="e">
        <f>COUNTIF($Q$7:Q364,Q364)&amp;Q364</f>
        <v>#N/A</v>
      </c>
      <c r="S364" s="44">
        <f>IFERROR(VLOOKUP(R364,Table1[[ct2]:[Số lượng]],13,0),0)</f>
        <v>0</v>
      </c>
      <c r="T364" s="45">
        <f>IFERROR(VLOOKUP(R364,Table1[[ct2]:[Giá]],14,0),Table0145[[#This Row],[ĐƠN GIÁ]])</f>
        <v>0</v>
      </c>
      <c r="U364" s="45">
        <f t="shared" si="23"/>
        <v>0</v>
      </c>
      <c r="V364" s="32">
        <f t="shared" si="24"/>
        <v>0</v>
      </c>
      <c r="W364" s="45">
        <f>Table0145[[#This Row],[THÀNH TIỀN FAST]]-Table0145[[#This Row],[THÀNH TIỀN]]</f>
        <v>0</v>
      </c>
      <c r="X364" s="46" t="b">
        <f>Table0145[[#This Row],[ĐG FAST]]=Table0145[[#This Row],[ĐƠN GIÁ]]</f>
        <v>1</v>
      </c>
      <c r="Y364" s="47" t="b">
        <f>Table0145[[#This Row],[THÀNH TIỀN FAST]]=Table0145[[#This Row],[THÀNH TIỀN]]</f>
        <v>1</v>
      </c>
      <c r="Z364" s="48"/>
    </row>
    <row r="365" spans="1:26" x14ac:dyDescent="0.2">
      <c r="A365" s="50"/>
      <c r="B365" s="51"/>
      <c r="C365" s="50"/>
      <c r="D365" s="50"/>
      <c r="E365" s="50"/>
      <c r="F365" s="50"/>
      <c r="G365" s="50"/>
      <c r="H365" s="50"/>
      <c r="I365" s="50"/>
      <c r="J365" s="50"/>
      <c r="K365" s="52"/>
      <c r="L365" s="50"/>
      <c r="M365" s="53">
        <f t="shared" si="21"/>
        <v>0</v>
      </c>
      <c r="N365" s="21" t="e">
        <f>VLOOKUP(I365,'MÃ '!$A$2:$E$1048576,4,0)</f>
        <v>#N/A</v>
      </c>
      <c r="O365" s="21" t="e">
        <f>VLOOKUP(I365,'MÃ '!$A$2:$E$1048576,5,0)</f>
        <v>#N/A</v>
      </c>
      <c r="P365" s="21" t="str">
        <f t="shared" si="22"/>
        <v>TSG08</v>
      </c>
      <c r="Q365" s="21" t="e">
        <f>DAY(Table0145[[#This Row],[NGÀY]])&amp;Table0145[[#This Row],[TSG08]]&amp;Table0145[[#This Row],[MÃ FAST]]</f>
        <v>#N/A</v>
      </c>
      <c r="R365" s="21" t="e">
        <f>COUNTIF($Q$7:Q365,Q365)&amp;Q365</f>
        <v>#N/A</v>
      </c>
      <c r="S365" s="44">
        <f>IFERROR(VLOOKUP(R365,Table1[[ct2]:[Số lượng]],13,0),0)</f>
        <v>0</v>
      </c>
      <c r="T365" s="45">
        <f>IFERROR(VLOOKUP(R365,Table1[[ct2]:[Giá]],14,0),Table0145[[#This Row],[ĐƠN GIÁ]])</f>
        <v>0</v>
      </c>
      <c r="U365" s="45">
        <f t="shared" si="23"/>
        <v>0</v>
      </c>
      <c r="V365" s="32">
        <f t="shared" si="24"/>
        <v>0</v>
      </c>
      <c r="W365" s="45">
        <f>Table0145[[#This Row],[THÀNH TIỀN FAST]]-Table0145[[#This Row],[THÀNH TIỀN]]</f>
        <v>0</v>
      </c>
      <c r="X365" s="46" t="b">
        <f>Table0145[[#This Row],[ĐG FAST]]=Table0145[[#This Row],[ĐƠN GIÁ]]</f>
        <v>1</v>
      </c>
      <c r="Y365" s="47" t="b">
        <f>Table0145[[#This Row],[THÀNH TIỀN FAST]]=Table0145[[#This Row],[THÀNH TIỀN]]</f>
        <v>1</v>
      </c>
      <c r="Z365" s="48"/>
    </row>
    <row r="366" spans="1:26" x14ac:dyDescent="0.2">
      <c r="A366" s="50"/>
      <c r="B366" s="51"/>
      <c r="C366" s="50"/>
      <c r="D366" s="50"/>
      <c r="E366" s="50"/>
      <c r="F366" s="50"/>
      <c r="G366" s="50"/>
      <c r="H366" s="50"/>
      <c r="I366" s="50"/>
      <c r="J366" s="50"/>
      <c r="K366" s="52"/>
      <c r="L366" s="50"/>
      <c r="M366" s="53">
        <f t="shared" si="21"/>
        <v>0</v>
      </c>
      <c r="N366" s="21" t="e">
        <f>VLOOKUP(I366,'MÃ '!$A$2:$E$1048576,4,0)</f>
        <v>#N/A</v>
      </c>
      <c r="O366" s="21" t="e">
        <f>VLOOKUP(I366,'MÃ '!$A$2:$E$1048576,5,0)</f>
        <v>#N/A</v>
      </c>
      <c r="P366" s="21" t="str">
        <f t="shared" si="22"/>
        <v>TSG08</v>
      </c>
      <c r="Q366" s="21" t="e">
        <f>DAY(Table0145[[#This Row],[NGÀY]])&amp;Table0145[[#This Row],[TSG08]]&amp;Table0145[[#This Row],[MÃ FAST]]</f>
        <v>#N/A</v>
      </c>
      <c r="R366" s="21" t="e">
        <f>COUNTIF($Q$7:Q366,Q366)&amp;Q366</f>
        <v>#N/A</v>
      </c>
      <c r="S366" s="44">
        <f>IFERROR(VLOOKUP(R366,Table1[[ct2]:[Số lượng]],13,0),0)</f>
        <v>0</v>
      </c>
      <c r="T366" s="45">
        <f>IFERROR(VLOOKUP(R366,Table1[[ct2]:[Giá]],14,0),Table0145[[#This Row],[ĐƠN GIÁ]])</f>
        <v>0</v>
      </c>
      <c r="U366" s="45">
        <f t="shared" si="23"/>
        <v>0</v>
      </c>
      <c r="V366" s="32">
        <f t="shared" si="24"/>
        <v>0</v>
      </c>
      <c r="W366" s="45">
        <f>Table0145[[#This Row],[THÀNH TIỀN FAST]]-Table0145[[#This Row],[THÀNH TIỀN]]</f>
        <v>0</v>
      </c>
      <c r="X366" s="46" t="b">
        <f>Table0145[[#This Row],[ĐG FAST]]=Table0145[[#This Row],[ĐƠN GIÁ]]</f>
        <v>1</v>
      </c>
      <c r="Y366" s="47" t="b">
        <f>Table0145[[#This Row],[THÀNH TIỀN FAST]]=Table0145[[#This Row],[THÀNH TIỀN]]</f>
        <v>1</v>
      </c>
      <c r="Z366" s="48"/>
    </row>
    <row r="367" spans="1:26" x14ac:dyDescent="0.2">
      <c r="A367" s="50"/>
      <c r="B367" s="51"/>
      <c r="C367" s="50"/>
      <c r="D367" s="50"/>
      <c r="E367" s="50"/>
      <c r="F367" s="50"/>
      <c r="G367" s="50"/>
      <c r="H367" s="50"/>
      <c r="I367" s="50"/>
      <c r="J367" s="50"/>
      <c r="K367" s="52"/>
      <c r="L367" s="50"/>
      <c r="M367" s="53">
        <f t="shared" si="21"/>
        <v>0</v>
      </c>
      <c r="N367" s="21" t="e">
        <f>VLOOKUP(I367,'MÃ '!$A$2:$E$1048576,4,0)</f>
        <v>#N/A</v>
      </c>
      <c r="O367" s="21" t="e">
        <f>VLOOKUP(I367,'MÃ '!$A$2:$E$1048576,5,0)</f>
        <v>#N/A</v>
      </c>
      <c r="P367" s="21" t="str">
        <f t="shared" si="22"/>
        <v>TSG08</v>
      </c>
      <c r="Q367" s="21" t="e">
        <f>DAY(Table0145[[#This Row],[NGÀY]])&amp;Table0145[[#This Row],[TSG08]]&amp;Table0145[[#This Row],[MÃ FAST]]</f>
        <v>#N/A</v>
      </c>
      <c r="R367" s="21" t="e">
        <f>COUNTIF($Q$7:Q367,Q367)&amp;Q367</f>
        <v>#N/A</v>
      </c>
      <c r="S367" s="44">
        <f>IFERROR(VLOOKUP(R367,Table1[[ct2]:[Số lượng]],13,0),0)</f>
        <v>0</v>
      </c>
      <c r="T367" s="45">
        <f>IFERROR(VLOOKUP(R367,Table1[[ct2]:[Giá]],14,0),Table0145[[#This Row],[ĐƠN GIÁ]])</f>
        <v>0</v>
      </c>
      <c r="U367" s="45">
        <f t="shared" si="23"/>
        <v>0</v>
      </c>
      <c r="V367" s="32">
        <f t="shared" si="24"/>
        <v>0</v>
      </c>
      <c r="W367" s="45">
        <f>Table0145[[#This Row],[THÀNH TIỀN FAST]]-Table0145[[#This Row],[THÀNH TIỀN]]</f>
        <v>0</v>
      </c>
      <c r="X367" s="46" t="b">
        <f>Table0145[[#This Row],[ĐG FAST]]=Table0145[[#This Row],[ĐƠN GIÁ]]</f>
        <v>1</v>
      </c>
      <c r="Y367" s="47" t="b">
        <f>Table0145[[#This Row],[THÀNH TIỀN FAST]]=Table0145[[#This Row],[THÀNH TIỀN]]</f>
        <v>1</v>
      </c>
      <c r="Z367" s="48"/>
    </row>
    <row r="368" spans="1:26" x14ac:dyDescent="0.2">
      <c r="A368" s="50"/>
      <c r="B368" s="51"/>
      <c r="C368" s="50"/>
      <c r="D368" s="50"/>
      <c r="E368" s="50"/>
      <c r="F368" s="50"/>
      <c r="G368" s="50"/>
      <c r="H368" s="50"/>
      <c r="I368" s="50"/>
      <c r="J368" s="50"/>
      <c r="K368" s="52"/>
      <c r="L368" s="50"/>
      <c r="M368" s="53">
        <f t="shared" si="21"/>
        <v>0</v>
      </c>
      <c r="N368" s="21" t="e">
        <f>VLOOKUP(I368,'MÃ '!$A$2:$E$1048576,4,0)</f>
        <v>#N/A</v>
      </c>
      <c r="O368" s="21" t="e">
        <f>VLOOKUP(I368,'MÃ '!$A$2:$E$1048576,5,0)</f>
        <v>#N/A</v>
      </c>
      <c r="P368" s="21" t="str">
        <f t="shared" si="22"/>
        <v>TSG08</v>
      </c>
      <c r="Q368" s="21" t="e">
        <f>DAY(Table0145[[#This Row],[NGÀY]])&amp;Table0145[[#This Row],[TSG08]]&amp;Table0145[[#This Row],[MÃ FAST]]</f>
        <v>#N/A</v>
      </c>
      <c r="R368" s="21" t="e">
        <f>COUNTIF($Q$7:Q368,Q368)&amp;Q368</f>
        <v>#N/A</v>
      </c>
      <c r="S368" s="44">
        <f>IFERROR(VLOOKUP(R368,Table1[[ct2]:[Số lượng]],13,0),0)</f>
        <v>0</v>
      </c>
      <c r="T368" s="45">
        <f>IFERROR(VLOOKUP(R368,Table1[[ct2]:[Giá]],14,0),Table0145[[#This Row],[ĐƠN GIÁ]])</f>
        <v>0</v>
      </c>
      <c r="U368" s="45">
        <f t="shared" si="23"/>
        <v>0</v>
      </c>
      <c r="V368" s="32">
        <f t="shared" si="24"/>
        <v>0</v>
      </c>
      <c r="W368" s="45">
        <f>Table0145[[#This Row],[THÀNH TIỀN FAST]]-Table0145[[#This Row],[THÀNH TIỀN]]</f>
        <v>0</v>
      </c>
      <c r="X368" s="46" t="b">
        <f>Table0145[[#This Row],[ĐG FAST]]=Table0145[[#This Row],[ĐƠN GIÁ]]</f>
        <v>1</v>
      </c>
      <c r="Y368" s="47" t="b">
        <f>Table0145[[#This Row],[THÀNH TIỀN FAST]]=Table0145[[#This Row],[THÀNH TIỀN]]</f>
        <v>1</v>
      </c>
      <c r="Z368" s="48"/>
    </row>
    <row r="369" spans="1:26" x14ac:dyDescent="0.2">
      <c r="A369" s="50"/>
      <c r="B369" s="51"/>
      <c r="C369" s="50"/>
      <c r="D369" s="50"/>
      <c r="E369" s="50"/>
      <c r="F369" s="50"/>
      <c r="G369" s="50"/>
      <c r="H369" s="50"/>
      <c r="I369" s="50"/>
      <c r="J369" s="50"/>
      <c r="K369" s="52"/>
      <c r="L369" s="50"/>
      <c r="M369" s="53">
        <f t="shared" si="21"/>
        <v>0</v>
      </c>
      <c r="N369" s="21" t="e">
        <f>VLOOKUP(I369,'MÃ '!$A$2:$E$1048576,4,0)</f>
        <v>#N/A</v>
      </c>
      <c r="O369" s="21" t="e">
        <f>VLOOKUP(I369,'MÃ '!$A$2:$E$1048576,5,0)</f>
        <v>#N/A</v>
      </c>
      <c r="P369" s="21" t="str">
        <f t="shared" si="22"/>
        <v>TSG08</v>
      </c>
      <c r="Q369" s="21" t="e">
        <f>DAY(Table0145[[#This Row],[NGÀY]])&amp;Table0145[[#This Row],[TSG08]]&amp;Table0145[[#This Row],[MÃ FAST]]</f>
        <v>#N/A</v>
      </c>
      <c r="R369" s="21" t="e">
        <f>COUNTIF($Q$7:Q369,Q369)&amp;Q369</f>
        <v>#N/A</v>
      </c>
      <c r="S369" s="44">
        <f>IFERROR(VLOOKUP(R369,Table1[[ct2]:[Số lượng]],13,0),0)</f>
        <v>0</v>
      </c>
      <c r="T369" s="45">
        <f>IFERROR(VLOOKUP(R369,Table1[[ct2]:[Giá]],14,0),Table0145[[#This Row],[ĐƠN GIÁ]])</f>
        <v>0</v>
      </c>
      <c r="U369" s="45">
        <f t="shared" si="23"/>
        <v>0</v>
      </c>
      <c r="V369" s="32">
        <f t="shared" si="24"/>
        <v>0</v>
      </c>
      <c r="W369" s="45">
        <f>Table0145[[#This Row],[THÀNH TIỀN FAST]]-Table0145[[#This Row],[THÀNH TIỀN]]</f>
        <v>0</v>
      </c>
      <c r="X369" s="46" t="b">
        <f>Table0145[[#This Row],[ĐG FAST]]=Table0145[[#This Row],[ĐƠN GIÁ]]</f>
        <v>1</v>
      </c>
      <c r="Y369" s="47" t="b">
        <f>Table0145[[#This Row],[THÀNH TIỀN FAST]]=Table0145[[#This Row],[THÀNH TIỀN]]</f>
        <v>1</v>
      </c>
      <c r="Z369" s="48"/>
    </row>
    <row r="370" spans="1:26" x14ac:dyDescent="0.2">
      <c r="A370" s="50"/>
      <c r="B370" s="51"/>
      <c r="C370" s="50"/>
      <c r="D370" s="50"/>
      <c r="E370" s="50"/>
      <c r="F370" s="50"/>
      <c r="G370" s="50"/>
      <c r="H370" s="50"/>
      <c r="I370" s="50"/>
      <c r="J370" s="50"/>
      <c r="K370" s="52"/>
      <c r="L370" s="50"/>
      <c r="M370" s="53">
        <f t="shared" si="21"/>
        <v>0</v>
      </c>
      <c r="N370" s="21" t="e">
        <f>VLOOKUP(I370,'MÃ '!$A$2:$E$1048576,4,0)</f>
        <v>#N/A</v>
      </c>
      <c r="O370" s="21" t="e">
        <f>VLOOKUP(I370,'MÃ '!$A$2:$E$1048576,5,0)</f>
        <v>#N/A</v>
      </c>
      <c r="P370" s="21" t="str">
        <f t="shared" si="22"/>
        <v>TSG08</v>
      </c>
      <c r="Q370" s="21" t="e">
        <f>DAY(Table0145[[#This Row],[NGÀY]])&amp;Table0145[[#This Row],[TSG08]]&amp;Table0145[[#This Row],[MÃ FAST]]</f>
        <v>#N/A</v>
      </c>
      <c r="R370" s="21" t="e">
        <f>COUNTIF($Q$7:Q370,Q370)&amp;Q370</f>
        <v>#N/A</v>
      </c>
      <c r="S370" s="44">
        <f>IFERROR(VLOOKUP(R370,Table1[[ct2]:[Số lượng]],13,0),0)</f>
        <v>0</v>
      </c>
      <c r="T370" s="45">
        <f>IFERROR(VLOOKUP(R370,Table1[[ct2]:[Giá]],14,0),Table0145[[#This Row],[ĐƠN GIÁ]])</f>
        <v>0</v>
      </c>
      <c r="U370" s="45">
        <f t="shared" si="23"/>
        <v>0</v>
      </c>
      <c r="V370" s="32">
        <f t="shared" si="24"/>
        <v>0</v>
      </c>
      <c r="W370" s="45">
        <f>Table0145[[#This Row],[THÀNH TIỀN FAST]]-Table0145[[#This Row],[THÀNH TIỀN]]</f>
        <v>0</v>
      </c>
      <c r="X370" s="46" t="b">
        <f>Table0145[[#This Row],[ĐG FAST]]=Table0145[[#This Row],[ĐƠN GIÁ]]</f>
        <v>1</v>
      </c>
      <c r="Y370" s="47" t="b">
        <f>Table0145[[#This Row],[THÀNH TIỀN FAST]]=Table0145[[#This Row],[THÀNH TIỀN]]</f>
        <v>1</v>
      </c>
      <c r="Z370" s="48"/>
    </row>
    <row r="371" spans="1:26" x14ac:dyDescent="0.2">
      <c r="A371" s="50"/>
      <c r="B371" s="51"/>
      <c r="C371" s="50"/>
      <c r="D371" s="50"/>
      <c r="E371" s="50"/>
      <c r="F371" s="50"/>
      <c r="G371" s="50"/>
      <c r="H371" s="50"/>
      <c r="I371" s="50"/>
      <c r="J371" s="50"/>
      <c r="K371" s="52"/>
      <c r="L371" s="50"/>
      <c r="M371" s="53">
        <f t="shared" si="21"/>
        <v>0</v>
      </c>
      <c r="N371" s="21" t="e">
        <f>VLOOKUP(I371,'MÃ '!$A$2:$E$1048576,4,0)</f>
        <v>#N/A</v>
      </c>
      <c r="O371" s="21" t="e">
        <f>VLOOKUP(I371,'MÃ '!$A$2:$E$1048576,5,0)</f>
        <v>#N/A</v>
      </c>
      <c r="P371" s="21" t="str">
        <f t="shared" si="22"/>
        <v>TSG08</v>
      </c>
      <c r="Q371" s="21" t="e">
        <f>DAY(Table0145[[#This Row],[NGÀY]])&amp;Table0145[[#This Row],[TSG08]]&amp;Table0145[[#This Row],[MÃ FAST]]</f>
        <v>#N/A</v>
      </c>
      <c r="R371" s="21" t="e">
        <f>COUNTIF($Q$7:Q371,Q371)&amp;Q371</f>
        <v>#N/A</v>
      </c>
      <c r="S371" s="44">
        <f>IFERROR(VLOOKUP(R371,Table1[[ct2]:[Số lượng]],13,0),0)</f>
        <v>0</v>
      </c>
      <c r="T371" s="45">
        <f>IFERROR(VLOOKUP(R371,Table1[[ct2]:[Giá]],14,0),Table0145[[#This Row],[ĐƠN GIÁ]])</f>
        <v>0</v>
      </c>
      <c r="U371" s="45">
        <f t="shared" si="23"/>
        <v>0</v>
      </c>
      <c r="V371" s="32">
        <f t="shared" si="24"/>
        <v>0</v>
      </c>
      <c r="W371" s="45">
        <f>Table0145[[#This Row],[THÀNH TIỀN FAST]]-Table0145[[#This Row],[THÀNH TIỀN]]</f>
        <v>0</v>
      </c>
      <c r="X371" s="46" t="b">
        <f>Table0145[[#This Row],[ĐG FAST]]=Table0145[[#This Row],[ĐƠN GIÁ]]</f>
        <v>1</v>
      </c>
      <c r="Y371" s="47" t="b">
        <f>Table0145[[#This Row],[THÀNH TIỀN FAST]]=Table0145[[#This Row],[THÀNH TIỀN]]</f>
        <v>1</v>
      </c>
      <c r="Z371" s="48"/>
    </row>
    <row r="372" spans="1:26" x14ac:dyDescent="0.2">
      <c r="A372" s="50"/>
      <c r="B372" s="51"/>
      <c r="C372" s="50"/>
      <c r="D372" s="50"/>
      <c r="E372" s="50"/>
      <c r="F372" s="50"/>
      <c r="G372" s="50"/>
      <c r="H372" s="50"/>
      <c r="I372" s="50"/>
      <c r="J372" s="50"/>
      <c r="K372" s="52"/>
      <c r="L372" s="50"/>
      <c r="M372" s="53">
        <f t="shared" si="21"/>
        <v>0</v>
      </c>
      <c r="N372" s="21" t="e">
        <f>VLOOKUP(I372,'MÃ '!$A$2:$E$1048576,4,0)</f>
        <v>#N/A</v>
      </c>
      <c r="O372" s="21" t="e">
        <f>VLOOKUP(I372,'MÃ '!$A$2:$E$1048576,5,0)</f>
        <v>#N/A</v>
      </c>
      <c r="P372" s="21" t="str">
        <f t="shared" si="22"/>
        <v>TSG08</v>
      </c>
      <c r="Q372" s="21" t="e">
        <f>DAY(Table0145[[#This Row],[NGÀY]])&amp;Table0145[[#This Row],[TSG08]]&amp;Table0145[[#This Row],[MÃ FAST]]</f>
        <v>#N/A</v>
      </c>
      <c r="R372" s="21" t="e">
        <f>COUNTIF($Q$7:Q372,Q372)&amp;Q372</f>
        <v>#N/A</v>
      </c>
      <c r="S372" s="44">
        <f>IFERROR(VLOOKUP(R372,Table1[[ct2]:[Số lượng]],13,0),0)</f>
        <v>0</v>
      </c>
      <c r="T372" s="45">
        <f>IFERROR(VLOOKUP(R372,Table1[[ct2]:[Giá]],14,0),Table0145[[#This Row],[ĐƠN GIÁ]])</f>
        <v>0</v>
      </c>
      <c r="U372" s="45">
        <f t="shared" si="23"/>
        <v>0</v>
      </c>
      <c r="V372" s="32">
        <f t="shared" si="24"/>
        <v>0</v>
      </c>
      <c r="W372" s="45">
        <f>Table0145[[#This Row],[THÀNH TIỀN FAST]]-Table0145[[#This Row],[THÀNH TIỀN]]</f>
        <v>0</v>
      </c>
      <c r="X372" s="46" t="b">
        <f>Table0145[[#This Row],[ĐG FAST]]=Table0145[[#This Row],[ĐƠN GIÁ]]</f>
        <v>1</v>
      </c>
      <c r="Y372" s="47" t="b">
        <f>Table0145[[#This Row],[THÀNH TIỀN FAST]]=Table0145[[#This Row],[THÀNH TIỀN]]</f>
        <v>1</v>
      </c>
      <c r="Z372" s="48"/>
    </row>
    <row r="373" spans="1:26" x14ac:dyDescent="0.2">
      <c r="A373" s="50"/>
      <c r="B373" s="51"/>
      <c r="C373" s="50"/>
      <c r="D373" s="50"/>
      <c r="E373" s="50"/>
      <c r="F373" s="50"/>
      <c r="G373" s="50"/>
      <c r="H373" s="50"/>
      <c r="I373" s="50"/>
      <c r="J373" s="50"/>
      <c r="K373" s="52"/>
      <c r="L373" s="50"/>
      <c r="M373" s="53">
        <f t="shared" si="21"/>
        <v>0</v>
      </c>
      <c r="N373" s="21" t="e">
        <f>VLOOKUP(I373,'MÃ '!$A$2:$E$1048576,4,0)</f>
        <v>#N/A</v>
      </c>
      <c r="O373" s="21" t="e">
        <f>VLOOKUP(I373,'MÃ '!$A$2:$E$1048576,5,0)</f>
        <v>#N/A</v>
      </c>
      <c r="P373" s="21" t="str">
        <f t="shared" si="22"/>
        <v>TSG08</v>
      </c>
      <c r="Q373" s="21" t="e">
        <f>DAY(Table0145[[#This Row],[NGÀY]])&amp;Table0145[[#This Row],[TSG08]]&amp;Table0145[[#This Row],[MÃ FAST]]</f>
        <v>#N/A</v>
      </c>
      <c r="R373" s="21" t="e">
        <f>COUNTIF($Q$7:Q373,Q373)&amp;Q373</f>
        <v>#N/A</v>
      </c>
      <c r="S373" s="44">
        <f>IFERROR(VLOOKUP(R373,Table1[[ct2]:[Số lượng]],13,0),0)</f>
        <v>0</v>
      </c>
      <c r="T373" s="45">
        <f>IFERROR(VLOOKUP(R373,Table1[[ct2]:[Giá]],14,0),Table0145[[#This Row],[ĐƠN GIÁ]])</f>
        <v>0</v>
      </c>
      <c r="U373" s="45">
        <f t="shared" si="23"/>
        <v>0</v>
      </c>
      <c r="V373" s="32">
        <f t="shared" si="24"/>
        <v>0</v>
      </c>
      <c r="W373" s="45">
        <f>Table0145[[#This Row],[THÀNH TIỀN FAST]]-Table0145[[#This Row],[THÀNH TIỀN]]</f>
        <v>0</v>
      </c>
      <c r="X373" s="46" t="b">
        <f>Table0145[[#This Row],[ĐG FAST]]=Table0145[[#This Row],[ĐƠN GIÁ]]</f>
        <v>1</v>
      </c>
      <c r="Y373" s="47" t="b">
        <f>Table0145[[#This Row],[THÀNH TIỀN FAST]]=Table0145[[#This Row],[THÀNH TIỀN]]</f>
        <v>1</v>
      </c>
      <c r="Z373" s="48"/>
    </row>
    <row r="374" spans="1:26" x14ac:dyDescent="0.2">
      <c r="A374" s="50"/>
      <c r="B374" s="51"/>
      <c r="C374" s="50"/>
      <c r="D374" s="50"/>
      <c r="E374" s="50"/>
      <c r="F374" s="50"/>
      <c r="G374" s="50"/>
      <c r="H374" s="50"/>
      <c r="I374" s="50"/>
      <c r="J374" s="50"/>
      <c r="K374" s="52"/>
      <c r="L374" s="50"/>
      <c r="M374" s="53">
        <f t="shared" si="21"/>
        <v>0</v>
      </c>
      <c r="N374" s="21" t="e">
        <f>VLOOKUP(I374,'MÃ '!$A$2:$E$1048576,4,0)</f>
        <v>#N/A</v>
      </c>
      <c r="O374" s="21" t="e">
        <f>VLOOKUP(I374,'MÃ '!$A$2:$E$1048576,5,0)</f>
        <v>#N/A</v>
      </c>
      <c r="P374" s="21" t="str">
        <f t="shared" si="22"/>
        <v>TSG08</v>
      </c>
      <c r="Q374" s="21" t="e">
        <f>DAY(Table0145[[#This Row],[NGÀY]])&amp;Table0145[[#This Row],[TSG08]]&amp;Table0145[[#This Row],[MÃ FAST]]</f>
        <v>#N/A</v>
      </c>
      <c r="R374" s="21" t="e">
        <f>COUNTIF($Q$7:Q374,Q374)&amp;Q374</f>
        <v>#N/A</v>
      </c>
      <c r="S374" s="44">
        <f>IFERROR(VLOOKUP(R374,Table1[[ct2]:[Số lượng]],13,0),0)</f>
        <v>0</v>
      </c>
      <c r="T374" s="45">
        <f>IFERROR(VLOOKUP(R374,Table1[[ct2]:[Giá]],14,0),Table0145[[#This Row],[ĐƠN GIÁ]])</f>
        <v>0</v>
      </c>
      <c r="U374" s="45">
        <f t="shared" si="23"/>
        <v>0</v>
      </c>
      <c r="V374" s="32">
        <f t="shared" si="24"/>
        <v>0</v>
      </c>
      <c r="W374" s="45">
        <f>Table0145[[#This Row],[THÀNH TIỀN FAST]]-Table0145[[#This Row],[THÀNH TIỀN]]</f>
        <v>0</v>
      </c>
      <c r="X374" s="46" t="b">
        <f>Table0145[[#This Row],[ĐG FAST]]=Table0145[[#This Row],[ĐƠN GIÁ]]</f>
        <v>1</v>
      </c>
      <c r="Y374" s="47" t="b">
        <f>Table0145[[#This Row],[THÀNH TIỀN FAST]]=Table0145[[#This Row],[THÀNH TIỀN]]</f>
        <v>1</v>
      </c>
      <c r="Z374" s="48"/>
    </row>
    <row r="375" spans="1:26" x14ac:dyDescent="0.2">
      <c r="A375" s="50"/>
      <c r="B375" s="51"/>
      <c r="C375" s="50"/>
      <c r="D375" s="50"/>
      <c r="E375" s="50"/>
      <c r="F375" s="50"/>
      <c r="G375" s="50"/>
      <c r="H375" s="50"/>
      <c r="I375" s="50"/>
      <c r="J375" s="50"/>
      <c r="K375" s="52"/>
      <c r="L375" s="50"/>
      <c r="M375" s="53">
        <f t="shared" si="21"/>
        <v>0</v>
      </c>
      <c r="N375" s="21" t="e">
        <f>VLOOKUP(I375,'MÃ '!$A$2:$E$1048576,4,0)</f>
        <v>#N/A</v>
      </c>
      <c r="O375" s="21" t="e">
        <f>VLOOKUP(I375,'MÃ '!$A$2:$E$1048576,5,0)</f>
        <v>#N/A</v>
      </c>
      <c r="P375" s="21" t="str">
        <f t="shared" si="22"/>
        <v>TSG08</v>
      </c>
      <c r="Q375" s="21" t="e">
        <f>DAY(Table0145[[#This Row],[NGÀY]])&amp;Table0145[[#This Row],[TSG08]]&amp;Table0145[[#This Row],[MÃ FAST]]</f>
        <v>#N/A</v>
      </c>
      <c r="R375" s="21" t="e">
        <f>COUNTIF($Q$7:Q375,Q375)&amp;Q375</f>
        <v>#N/A</v>
      </c>
      <c r="S375" s="44">
        <f>IFERROR(VLOOKUP(R375,Table1[[ct2]:[Số lượng]],13,0),0)</f>
        <v>0</v>
      </c>
      <c r="T375" s="45">
        <f>IFERROR(VLOOKUP(R375,Table1[[ct2]:[Giá]],14,0),Table0145[[#This Row],[ĐƠN GIÁ]])</f>
        <v>0</v>
      </c>
      <c r="U375" s="45">
        <f t="shared" si="23"/>
        <v>0</v>
      </c>
      <c r="V375" s="32">
        <f t="shared" si="24"/>
        <v>0</v>
      </c>
      <c r="W375" s="45">
        <f>Table0145[[#This Row],[THÀNH TIỀN FAST]]-Table0145[[#This Row],[THÀNH TIỀN]]</f>
        <v>0</v>
      </c>
      <c r="X375" s="46" t="b">
        <f>Table0145[[#This Row],[ĐG FAST]]=Table0145[[#This Row],[ĐƠN GIÁ]]</f>
        <v>1</v>
      </c>
      <c r="Y375" s="47" t="b">
        <f>Table0145[[#This Row],[THÀNH TIỀN FAST]]=Table0145[[#This Row],[THÀNH TIỀN]]</f>
        <v>1</v>
      </c>
      <c r="Z375" s="48"/>
    </row>
    <row r="376" spans="1:26" x14ac:dyDescent="0.2">
      <c r="A376" s="50"/>
      <c r="B376" s="51"/>
      <c r="C376" s="50"/>
      <c r="D376" s="50"/>
      <c r="E376" s="50"/>
      <c r="F376" s="50"/>
      <c r="G376" s="50"/>
      <c r="H376" s="50"/>
      <c r="I376" s="50"/>
      <c r="J376" s="50"/>
      <c r="K376" s="52"/>
      <c r="L376" s="50"/>
      <c r="M376" s="53">
        <f t="shared" si="21"/>
        <v>0</v>
      </c>
      <c r="N376" s="21" t="e">
        <f>VLOOKUP(I376,'MÃ '!$A$2:$E$1048576,4,0)</f>
        <v>#N/A</v>
      </c>
      <c r="O376" s="21" t="e">
        <f>VLOOKUP(I376,'MÃ '!$A$2:$E$1048576,5,0)</f>
        <v>#N/A</v>
      </c>
      <c r="P376" s="21" t="str">
        <f t="shared" si="22"/>
        <v>TSG08</v>
      </c>
      <c r="Q376" s="21" t="e">
        <f>DAY(Table0145[[#This Row],[NGÀY]])&amp;Table0145[[#This Row],[TSG08]]&amp;Table0145[[#This Row],[MÃ FAST]]</f>
        <v>#N/A</v>
      </c>
      <c r="R376" s="21" t="e">
        <f>COUNTIF($Q$7:Q376,Q376)&amp;Q376</f>
        <v>#N/A</v>
      </c>
      <c r="S376" s="44">
        <f>IFERROR(VLOOKUP(R376,Table1[[ct2]:[Số lượng]],13,0),0)</f>
        <v>0</v>
      </c>
      <c r="T376" s="45">
        <f>IFERROR(VLOOKUP(R376,Table1[[ct2]:[Giá]],14,0),Table0145[[#This Row],[ĐƠN GIÁ]])</f>
        <v>0</v>
      </c>
      <c r="U376" s="45">
        <f t="shared" si="23"/>
        <v>0</v>
      </c>
      <c r="V376" s="32">
        <f t="shared" si="24"/>
        <v>0</v>
      </c>
      <c r="W376" s="45">
        <f>Table0145[[#This Row],[THÀNH TIỀN FAST]]-Table0145[[#This Row],[THÀNH TIỀN]]</f>
        <v>0</v>
      </c>
      <c r="X376" s="46" t="b">
        <f>Table0145[[#This Row],[ĐG FAST]]=Table0145[[#This Row],[ĐƠN GIÁ]]</f>
        <v>1</v>
      </c>
      <c r="Y376" s="47" t="b">
        <f>Table0145[[#This Row],[THÀNH TIỀN FAST]]=Table0145[[#This Row],[THÀNH TIỀN]]</f>
        <v>1</v>
      </c>
      <c r="Z376" s="48"/>
    </row>
    <row r="377" spans="1:26" x14ac:dyDescent="0.2">
      <c r="A377" s="50"/>
      <c r="B377" s="51"/>
      <c r="C377" s="50"/>
      <c r="D377" s="50"/>
      <c r="E377" s="50"/>
      <c r="F377" s="50"/>
      <c r="G377" s="50"/>
      <c r="H377" s="50"/>
      <c r="I377" s="50"/>
      <c r="J377" s="50"/>
      <c r="K377" s="52"/>
      <c r="L377" s="50"/>
      <c r="M377" s="53">
        <f t="shared" si="21"/>
        <v>0</v>
      </c>
      <c r="N377" s="21" t="e">
        <f>VLOOKUP(I377,'MÃ '!$A$2:$E$1048576,4,0)</f>
        <v>#N/A</v>
      </c>
      <c r="O377" s="21" t="e">
        <f>VLOOKUP(I377,'MÃ '!$A$2:$E$1048576,5,0)</f>
        <v>#N/A</v>
      </c>
      <c r="P377" s="21" t="str">
        <f t="shared" si="22"/>
        <v>TSG08</v>
      </c>
      <c r="Q377" s="21" t="e">
        <f>DAY(Table0145[[#This Row],[NGÀY]])&amp;Table0145[[#This Row],[TSG08]]&amp;Table0145[[#This Row],[MÃ FAST]]</f>
        <v>#N/A</v>
      </c>
      <c r="R377" s="21" t="e">
        <f>COUNTIF($Q$7:Q377,Q377)&amp;Q377</f>
        <v>#N/A</v>
      </c>
      <c r="S377" s="44">
        <f>IFERROR(VLOOKUP(R377,Table1[[ct2]:[Số lượng]],13,0),0)</f>
        <v>0</v>
      </c>
      <c r="T377" s="45">
        <f>IFERROR(VLOOKUP(R377,Table1[[ct2]:[Giá]],14,0),Table0145[[#This Row],[ĐƠN GIÁ]])</f>
        <v>0</v>
      </c>
      <c r="U377" s="45">
        <f t="shared" si="23"/>
        <v>0</v>
      </c>
      <c r="V377" s="32">
        <f t="shared" si="24"/>
        <v>0</v>
      </c>
      <c r="W377" s="45">
        <f>Table0145[[#This Row],[THÀNH TIỀN FAST]]-Table0145[[#This Row],[THÀNH TIỀN]]</f>
        <v>0</v>
      </c>
      <c r="X377" s="46" t="b">
        <f>Table0145[[#This Row],[ĐG FAST]]=Table0145[[#This Row],[ĐƠN GIÁ]]</f>
        <v>1</v>
      </c>
      <c r="Y377" s="47" t="b">
        <f>Table0145[[#This Row],[THÀNH TIỀN FAST]]=Table0145[[#This Row],[THÀNH TIỀN]]</f>
        <v>1</v>
      </c>
      <c r="Z377" s="48"/>
    </row>
    <row r="378" spans="1:26" x14ac:dyDescent="0.2">
      <c r="A378" s="50"/>
      <c r="B378" s="51"/>
      <c r="C378" s="50"/>
      <c r="D378" s="50"/>
      <c r="E378" s="50"/>
      <c r="F378" s="50"/>
      <c r="G378" s="50"/>
      <c r="H378" s="50"/>
      <c r="I378" s="50"/>
      <c r="J378" s="50"/>
      <c r="K378" s="52"/>
      <c r="L378" s="50"/>
      <c r="M378" s="53">
        <f t="shared" si="21"/>
        <v>0</v>
      </c>
      <c r="N378" s="21" t="e">
        <f>VLOOKUP(I378,'MÃ '!$A$2:$E$1048576,4,0)</f>
        <v>#N/A</v>
      </c>
      <c r="O378" s="21" t="e">
        <f>VLOOKUP(I378,'MÃ '!$A$2:$E$1048576,5,0)</f>
        <v>#N/A</v>
      </c>
      <c r="P378" s="21" t="str">
        <f t="shared" si="22"/>
        <v>TSG08</v>
      </c>
      <c r="Q378" s="21" t="e">
        <f>DAY(Table0145[[#This Row],[NGÀY]])&amp;Table0145[[#This Row],[TSG08]]&amp;Table0145[[#This Row],[MÃ FAST]]</f>
        <v>#N/A</v>
      </c>
      <c r="R378" s="21" t="e">
        <f>COUNTIF($Q$7:Q378,Q378)&amp;Q378</f>
        <v>#N/A</v>
      </c>
      <c r="S378" s="44">
        <f>IFERROR(VLOOKUP(R378,Table1[[ct2]:[Số lượng]],13,0),0)</f>
        <v>0</v>
      </c>
      <c r="T378" s="45">
        <f>IFERROR(VLOOKUP(R378,Table1[[ct2]:[Giá]],14,0),Table0145[[#This Row],[ĐƠN GIÁ]])</f>
        <v>0</v>
      </c>
      <c r="U378" s="45">
        <f t="shared" si="23"/>
        <v>0</v>
      </c>
      <c r="V378" s="32">
        <f t="shared" si="24"/>
        <v>0</v>
      </c>
      <c r="W378" s="45">
        <f>Table0145[[#This Row],[THÀNH TIỀN FAST]]-Table0145[[#This Row],[THÀNH TIỀN]]</f>
        <v>0</v>
      </c>
      <c r="X378" s="46" t="b">
        <f>Table0145[[#This Row],[ĐG FAST]]=Table0145[[#This Row],[ĐƠN GIÁ]]</f>
        <v>1</v>
      </c>
      <c r="Y378" s="47" t="b">
        <f>Table0145[[#This Row],[THÀNH TIỀN FAST]]=Table0145[[#This Row],[THÀNH TIỀN]]</f>
        <v>1</v>
      </c>
      <c r="Z378" s="48"/>
    </row>
    <row r="379" spans="1:26" x14ac:dyDescent="0.2">
      <c r="A379" s="50"/>
      <c r="B379" s="51"/>
      <c r="C379" s="50"/>
      <c r="D379" s="50"/>
      <c r="E379" s="50"/>
      <c r="F379" s="50"/>
      <c r="G379" s="50"/>
      <c r="H379" s="50"/>
      <c r="I379" s="50"/>
      <c r="J379" s="50"/>
      <c r="K379" s="52"/>
      <c r="L379" s="50"/>
      <c r="M379" s="53">
        <f t="shared" si="21"/>
        <v>0</v>
      </c>
      <c r="N379" s="21" t="e">
        <f>VLOOKUP(I379,'MÃ '!$A$2:$E$1048576,4,0)</f>
        <v>#N/A</v>
      </c>
      <c r="O379" s="21" t="e">
        <f>VLOOKUP(I379,'MÃ '!$A$2:$E$1048576,5,0)</f>
        <v>#N/A</v>
      </c>
      <c r="P379" s="21" t="str">
        <f t="shared" si="22"/>
        <v>TSG08</v>
      </c>
      <c r="Q379" s="21" t="e">
        <f>DAY(Table0145[[#This Row],[NGÀY]])&amp;Table0145[[#This Row],[TSG08]]&amp;Table0145[[#This Row],[MÃ FAST]]</f>
        <v>#N/A</v>
      </c>
      <c r="R379" s="21" t="e">
        <f>COUNTIF($Q$7:Q379,Q379)&amp;Q379</f>
        <v>#N/A</v>
      </c>
      <c r="S379" s="44">
        <f>IFERROR(VLOOKUP(R379,Table1[[ct2]:[Số lượng]],13,0),0)</f>
        <v>0</v>
      </c>
      <c r="T379" s="45">
        <f>IFERROR(VLOOKUP(R379,Table1[[ct2]:[Giá]],14,0),Table0145[[#This Row],[ĐƠN GIÁ]])</f>
        <v>0</v>
      </c>
      <c r="U379" s="45">
        <f t="shared" si="23"/>
        <v>0</v>
      </c>
      <c r="V379" s="32">
        <f t="shared" si="24"/>
        <v>0</v>
      </c>
      <c r="W379" s="45">
        <f>Table0145[[#This Row],[THÀNH TIỀN FAST]]-Table0145[[#This Row],[THÀNH TIỀN]]</f>
        <v>0</v>
      </c>
      <c r="X379" s="46" t="b">
        <f>Table0145[[#This Row],[ĐG FAST]]=Table0145[[#This Row],[ĐƠN GIÁ]]</f>
        <v>1</v>
      </c>
      <c r="Y379" s="47" t="b">
        <f>Table0145[[#This Row],[THÀNH TIỀN FAST]]=Table0145[[#This Row],[THÀNH TIỀN]]</f>
        <v>1</v>
      </c>
      <c r="Z379" s="48"/>
    </row>
    <row r="380" spans="1:26" x14ac:dyDescent="0.2">
      <c r="A380" s="50"/>
      <c r="B380" s="51"/>
      <c r="C380" s="50"/>
      <c r="D380" s="50"/>
      <c r="E380" s="50"/>
      <c r="F380" s="50"/>
      <c r="G380" s="50"/>
      <c r="H380" s="50"/>
      <c r="I380" s="50"/>
      <c r="J380" s="50"/>
      <c r="K380" s="52"/>
      <c r="L380" s="50"/>
      <c r="M380" s="53">
        <f t="shared" si="21"/>
        <v>0</v>
      </c>
      <c r="N380" s="21" t="e">
        <f>VLOOKUP(I380,'MÃ '!$A$2:$E$1048576,4,0)</f>
        <v>#N/A</v>
      </c>
      <c r="O380" s="21" t="e">
        <f>VLOOKUP(I380,'MÃ '!$A$2:$E$1048576,5,0)</f>
        <v>#N/A</v>
      </c>
      <c r="P380" s="21" t="str">
        <f t="shared" si="22"/>
        <v>TSG08</v>
      </c>
      <c r="Q380" s="21" t="e">
        <f>DAY(Table0145[[#This Row],[NGÀY]])&amp;Table0145[[#This Row],[TSG08]]&amp;Table0145[[#This Row],[MÃ FAST]]</f>
        <v>#N/A</v>
      </c>
      <c r="R380" s="21" t="e">
        <f>COUNTIF($Q$7:Q380,Q380)&amp;Q380</f>
        <v>#N/A</v>
      </c>
      <c r="S380" s="44">
        <f>IFERROR(VLOOKUP(R380,Table1[[ct2]:[Số lượng]],13,0),0)</f>
        <v>0</v>
      </c>
      <c r="T380" s="45">
        <f>IFERROR(VLOOKUP(R380,Table1[[ct2]:[Giá]],14,0),Table0145[[#This Row],[ĐƠN GIÁ]])</f>
        <v>0</v>
      </c>
      <c r="U380" s="45">
        <f t="shared" si="23"/>
        <v>0</v>
      </c>
      <c r="V380" s="32">
        <f t="shared" si="24"/>
        <v>0</v>
      </c>
      <c r="W380" s="45">
        <f>Table0145[[#This Row],[THÀNH TIỀN FAST]]-Table0145[[#This Row],[THÀNH TIỀN]]</f>
        <v>0</v>
      </c>
      <c r="X380" s="46" t="b">
        <f>Table0145[[#This Row],[ĐG FAST]]=Table0145[[#This Row],[ĐƠN GIÁ]]</f>
        <v>1</v>
      </c>
      <c r="Y380" s="47" t="b">
        <f>Table0145[[#This Row],[THÀNH TIỀN FAST]]=Table0145[[#This Row],[THÀNH TIỀN]]</f>
        <v>1</v>
      </c>
      <c r="Z380" s="48"/>
    </row>
    <row r="381" spans="1:26" x14ac:dyDescent="0.2">
      <c r="A381" s="50"/>
      <c r="B381" s="51"/>
      <c r="C381" s="50"/>
      <c r="D381" s="50"/>
      <c r="E381" s="50"/>
      <c r="F381" s="50"/>
      <c r="G381" s="50"/>
      <c r="H381" s="50"/>
      <c r="I381" s="50"/>
      <c r="J381" s="50"/>
      <c r="K381" s="52"/>
      <c r="L381" s="50"/>
      <c r="M381" s="53">
        <f t="shared" si="21"/>
        <v>0</v>
      </c>
      <c r="N381" s="21" t="e">
        <f>VLOOKUP(I381,'MÃ '!$A$2:$E$1048576,4,0)</f>
        <v>#N/A</v>
      </c>
      <c r="O381" s="21" t="e">
        <f>VLOOKUP(I381,'MÃ '!$A$2:$E$1048576,5,0)</f>
        <v>#N/A</v>
      </c>
      <c r="P381" s="21" t="str">
        <f t="shared" si="22"/>
        <v>TSG08</v>
      </c>
      <c r="Q381" s="21" t="e">
        <f>DAY(Table0145[[#This Row],[NGÀY]])&amp;Table0145[[#This Row],[TSG08]]&amp;Table0145[[#This Row],[MÃ FAST]]</f>
        <v>#N/A</v>
      </c>
      <c r="R381" s="21" t="e">
        <f>COUNTIF($Q$7:Q381,Q381)&amp;Q381</f>
        <v>#N/A</v>
      </c>
      <c r="S381" s="44">
        <f>IFERROR(VLOOKUP(R381,Table1[[ct2]:[Số lượng]],13,0),0)</f>
        <v>0</v>
      </c>
      <c r="T381" s="45">
        <f>IFERROR(VLOOKUP(R381,Table1[[ct2]:[Giá]],14,0),Table0145[[#This Row],[ĐƠN GIÁ]])</f>
        <v>0</v>
      </c>
      <c r="U381" s="45">
        <f t="shared" si="23"/>
        <v>0</v>
      </c>
      <c r="V381" s="32">
        <f t="shared" si="24"/>
        <v>0</v>
      </c>
      <c r="W381" s="45">
        <f>Table0145[[#This Row],[THÀNH TIỀN FAST]]-Table0145[[#This Row],[THÀNH TIỀN]]</f>
        <v>0</v>
      </c>
      <c r="X381" s="46" t="b">
        <f>Table0145[[#This Row],[ĐG FAST]]=Table0145[[#This Row],[ĐƠN GIÁ]]</f>
        <v>1</v>
      </c>
      <c r="Y381" s="47" t="b">
        <f>Table0145[[#This Row],[THÀNH TIỀN FAST]]=Table0145[[#This Row],[THÀNH TIỀN]]</f>
        <v>1</v>
      </c>
      <c r="Z381" s="48"/>
    </row>
    <row r="382" spans="1:26" x14ac:dyDescent="0.2">
      <c r="A382" s="50"/>
      <c r="B382" s="51"/>
      <c r="C382" s="50"/>
      <c r="D382" s="50"/>
      <c r="E382" s="50"/>
      <c r="F382" s="50"/>
      <c r="G382" s="50"/>
      <c r="H382" s="50"/>
      <c r="I382" s="50"/>
      <c r="J382" s="50"/>
      <c r="K382" s="52"/>
      <c r="L382" s="50"/>
      <c r="M382" s="53">
        <f t="shared" si="21"/>
        <v>0</v>
      </c>
      <c r="N382" s="21" t="e">
        <f>VLOOKUP(I382,'MÃ '!$A$2:$E$1048576,4,0)</f>
        <v>#N/A</v>
      </c>
      <c r="O382" s="21" t="e">
        <f>VLOOKUP(I382,'MÃ '!$A$2:$E$1048576,5,0)</f>
        <v>#N/A</v>
      </c>
      <c r="P382" s="21" t="str">
        <f t="shared" si="22"/>
        <v>TSG08</v>
      </c>
      <c r="Q382" s="21" t="e">
        <f>DAY(Table0145[[#This Row],[NGÀY]])&amp;Table0145[[#This Row],[TSG08]]&amp;Table0145[[#This Row],[MÃ FAST]]</f>
        <v>#N/A</v>
      </c>
      <c r="R382" s="21" t="e">
        <f>COUNTIF($Q$7:Q382,Q382)&amp;Q382</f>
        <v>#N/A</v>
      </c>
      <c r="S382" s="44">
        <f>IFERROR(VLOOKUP(R382,Table1[[ct2]:[Số lượng]],13,0),0)</f>
        <v>0</v>
      </c>
      <c r="T382" s="45">
        <f>IFERROR(VLOOKUP(R382,Table1[[ct2]:[Giá]],14,0),Table0145[[#This Row],[ĐƠN GIÁ]])</f>
        <v>0</v>
      </c>
      <c r="U382" s="45">
        <f t="shared" si="23"/>
        <v>0</v>
      </c>
      <c r="V382" s="32">
        <f t="shared" si="24"/>
        <v>0</v>
      </c>
      <c r="W382" s="45">
        <f>Table0145[[#This Row],[THÀNH TIỀN FAST]]-Table0145[[#This Row],[THÀNH TIỀN]]</f>
        <v>0</v>
      </c>
      <c r="X382" s="46" t="b">
        <f>Table0145[[#This Row],[ĐG FAST]]=Table0145[[#This Row],[ĐƠN GIÁ]]</f>
        <v>1</v>
      </c>
      <c r="Y382" s="47" t="b">
        <f>Table0145[[#This Row],[THÀNH TIỀN FAST]]=Table0145[[#This Row],[THÀNH TIỀN]]</f>
        <v>1</v>
      </c>
      <c r="Z382" s="48"/>
    </row>
    <row r="383" spans="1:26" x14ac:dyDescent="0.2">
      <c r="A383" s="50"/>
      <c r="B383" s="51"/>
      <c r="C383" s="50"/>
      <c r="D383" s="50"/>
      <c r="E383" s="50"/>
      <c r="F383" s="50"/>
      <c r="G383" s="50"/>
      <c r="H383" s="50"/>
      <c r="I383" s="50"/>
      <c r="J383" s="50"/>
      <c r="K383" s="52"/>
      <c r="L383" s="50"/>
      <c r="M383" s="53">
        <f t="shared" si="21"/>
        <v>0</v>
      </c>
      <c r="N383" s="21" t="e">
        <f>VLOOKUP(I383,'MÃ '!$A$2:$E$1048576,4,0)</f>
        <v>#N/A</v>
      </c>
      <c r="O383" s="21" t="e">
        <f>VLOOKUP(I383,'MÃ '!$A$2:$E$1048576,5,0)</f>
        <v>#N/A</v>
      </c>
      <c r="P383" s="21" t="str">
        <f t="shared" si="22"/>
        <v>TSG08</v>
      </c>
      <c r="Q383" s="21" t="e">
        <f>DAY(Table0145[[#This Row],[NGÀY]])&amp;Table0145[[#This Row],[TSG08]]&amp;Table0145[[#This Row],[MÃ FAST]]</f>
        <v>#N/A</v>
      </c>
      <c r="R383" s="21" t="e">
        <f>COUNTIF($Q$7:Q383,Q383)&amp;Q383</f>
        <v>#N/A</v>
      </c>
      <c r="S383" s="44">
        <f>IFERROR(VLOOKUP(R383,Table1[[ct2]:[Số lượng]],13,0),0)</f>
        <v>0</v>
      </c>
      <c r="T383" s="45">
        <f>IFERROR(VLOOKUP(R383,Table1[[ct2]:[Giá]],14,0),Table0145[[#This Row],[ĐƠN GIÁ]])</f>
        <v>0</v>
      </c>
      <c r="U383" s="45">
        <f t="shared" si="23"/>
        <v>0</v>
      </c>
      <c r="V383" s="32">
        <f t="shared" si="24"/>
        <v>0</v>
      </c>
      <c r="W383" s="45">
        <f>Table0145[[#This Row],[THÀNH TIỀN FAST]]-Table0145[[#This Row],[THÀNH TIỀN]]</f>
        <v>0</v>
      </c>
      <c r="X383" s="46" t="b">
        <f>Table0145[[#This Row],[ĐG FAST]]=Table0145[[#This Row],[ĐƠN GIÁ]]</f>
        <v>1</v>
      </c>
      <c r="Y383" s="47" t="b">
        <f>Table0145[[#This Row],[THÀNH TIỀN FAST]]=Table0145[[#This Row],[THÀNH TIỀN]]</f>
        <v>1</v>
      </c>
      <c r="Z383" s="48"/>
    </row>
    <row r="384" spans="1:26" x14ac:dyDescent="0.2">
      <c r="A384" s="50"/>
      <c r="B384" s="51"/>
      <c r="C384" s="50"/>
      <c r="D384" s="50"/>
      <c r="E384" s="50"/>
      <c r="F384" s="50"/>
      <c r="G384" s="50"/>
      <c r="H384" s="50"/>
      <c r="I384" s="50"/>
      <c r="J384" s="50"/>
      <c r="K384" s="52"/>
      <c r="L384" s="50"/>
      <c r="M384" s="53">
        <f t="shared" si="21"/>
        <v>0</v>
      </c>
      <c r="N384" s="21" t="e">
        <f>VLOOKUP(I384,'MÃ '!$A$2:$E$1048576,4,0)</f>
        <v>#N/A</v>
      </c>
      <c r="O384" s="21" t="e">
        <f>VLOOKUP(I384,'MÃ '!$A$2:$E$1048576,5,0)</f>
        <v>#N/A</v>
      </c>
      <c r="P384" s="21" t="str">
        <f t="shared" si="22"/>
        <v>TSG08</v>
      </c>
      <c r="Q384" s="21" t="e">
        <f>DAY(Table0145[[#This Row],[NGÀY]])&amp;Table0145[[#This Row],[TSG08]]&amp;Table0145[[#This Row],[MÃ FAST]]</f>
        <v>#N/A</v>
      </c>
      <c r="R384" s="21" t="e">
        <f>COUNTIF($Q$7:Q384,Q384)&amp;Q384</f>
        <v>#N/A</v>
      </c>
      <c r="S384" s="44">
        <f>IFERROR(VLOOKUP(R384,Table1[[ct2]:[Số lượng]],13,0),0)</f>
        <v>0</v>
      </c>
      <c r="T384" s="45">
        <f>IFERROR(VLOOKUP(R384,Table1[[ct2]:[Giá]],14,0),Table0145[[#This Row],[ĐƠN GIÁ]])</f>
        <v>0</v>
      </c>
      <c r="U384" s="45">
        <f t="shared" si="23"/>
        <v>0</v>
      </c>
      <c r="V384" s="32">
        <f t="shared" si="24"/>
        <v>0</v>
      </c>
      <c r="W384" s="45">
        <f>Table0145[[#This Row],[THÀNH TIỀN FAST]]-Table0145[[#This Row],[THÀNH TIỀN]]</f>
        <v>0</v>
      </c>
      <c r="X384" s="46" t="b">
        <f>Table0145[[#This Row],[ĐG FAST]]=Table0145[[#This Row],[ĐƠN GIÁ]]</f>
        <v>1</v>
      </c>
      <c r="Y384" s="47" t="b">
        <f>Table0145[[#This Row],[THÀNH TIỀN FAST]]=Table0145[[#This Row],[THÀNH TIỀN]]</f>
        <v>1</v>
      </c>
      <c r="Z384" s="48"/>
    </row>
    <row r="385" spans="1:26" x14ac:dyDescent="0.2">
      <c r="A385" s="50"/>
      <c r="B385" s="51"/>
      <c r="C385" s="50"/>
      <c r="D385" s="50"/>
      <c r="E385" s="50"/>
      <c r="F385" s="50"/>
      <c r="G385" s="50"/>
      <c r="H385" s="50"/>
      <c r="I385" s="50"/>
      <c r="J385" s="50"/>
      <c r="K385" s="52"/>
      <c r="L385" s="50"/>
      <c r="M385" s="53">
        <f t="shared" si="21"/>
        <v>0</v>
      </c>
      <c r="N385" s="21" t="e">
        <f>VLOOKUP(I385,'MÃ '!$A$2:$E$1048576,4,0)</f>
        <v>#N/A</v>
      </c>
      <c r="O385" s="21" t="e">
        <f>VLOOKUP(I385,'MÃ '!$A$2:$E$1048576,5,0)</f>
        <v>#N/A</v>
      </c>
      <c r="P385" s="21" t="str">
        <f t="shared" si="22"/>
        <v>TSG08</v>
      </c>
      <c r="Q385" s="21" t="e">
        <f>DAY(Table0145[[#This Row],[NGÀY]])&amp;Table0145[[#This Row],[TSG08]]&amp;Table0145[[#This Row],[MÃ FAST]]</f>
        <v>#N/A</v>
      </c>
      <c r="R385" s="21" t="e">
        <f>COUNTIF($Q$7:Q385,Q385)&amp;Q385</f>
        <v>#N/A</v>
      </c>
      <c r="S385" s="44">
        <f>IFERROR(VLOOKUP(R385,Table1[[ct2]:[Số lượng]],13,0),0)</f>
        <v>0</v>
      </c>
      <c r="T385" s="45">
        <f>IFERROR(VLOOKUP(R385,Table1[[ct2]:[Giá]],14,0),Table0145[[#This Row],[ĐƠN GIÁ]])</f>
        <v>0</v>
      </c>
      <c r="U385" s="45">
        <f t="shared" si="23"/>
        <v>0</v>
      </c>
      <c r="V385" s="32">
        <f t="shared" si="24"/>
        <v>0</v>
      </c>
      <c r="W385" s="45">
        <f>Table0145[[#This Row],[THÀNH TIỀN FAST]]-Table0145[[#This Row],[THÀNH TIỀN]]</f>
        <v>0</v>
      </c>
      <c r="X385" s="46" t="b">
        <f>Table0145[[#This Row],[ĐG FAST]]=Table0145[[#This Row],[ĐƠN GIÁ]]</f>
        <v>1</v>
      </c>
      <c r="Y385" s="47" t="b">
        <f>Table0145[[#This Row],[THÀNH TIỀN FAST]]=Table0145[[#This Row],[THÀNH TIỀN]]</f>
        <v>1</v>
      </c>
      <c r="Z385" s="48"/>
    </row>
    <row r="386" spans="1:26" x14ac:dyDescent="0.2">
      <c r="A386" s="50"/>
      <c r="B386" s="51"/>
      <c r="C386" s="50"/>
      <c r="D386" s="50"/>
      <c r="E386" s="50"/>
      <c r="F386" s="50"/>
      <c r="G386" s="50"/>
      <c r="H386" s="50"/>
      <c r="I386" s="50"/>
      <c r="J386" s="50"/>
      <c r="K386" s="52"/>
      <c r="L386" s="50"/>
      <c r="M386" s="53">
        <f t="shared" si="21"/>
        <v>0</v>
      </c>
      <c r="N386" s="21" t="e">
        <f>VLOOKUP(I386,'MÃ '!$A$2:$E$1048576,4,0)</f>
        <v>#N/A</v>
      </c>
      <c r="O386" s="21" t="e">
        <f>VLOOKUP(I386,'MÃ '!$A$2:$E$1048576,5,0)</f>
        <v>#N/A</v>
      </c>
      <c r="P386" s="21" t="str">
        <f t="shared" si="22"/>
        <v>TSG08</v>
      </c>
      <c r="Q386" s="21" t="e">
        <f>DAY(Table0145[[#This Row],[NGÀY]])&amp;Table0145[[#This Row],[TSG08]]&amp;Table0145[[#This Row],[MÃ FAST]]</f>
        <v>#N/A</v>
      </c>
      <c r="R386" s="21" t="e">
        <f>COUNTIF($Q$7:Q386,Q386)&amp;Q386</f>
        <v>#N/A</v>
      </c>
      <c r="S386" s="44">
        <f>IFERROR(VLOOKUP(R386,Table1[[ct2]:[Số lượng]],13,0),0)</f>
        <v>0</v>
      </c>
      <c r="T386" s="45">
        <f>IFERROR(VLOOKUP(R386,Table1[[ct2]:[Giá]],14,0),Table0145[[#This Row],[ĐƠN GIÁ]])</f>
        <v>0</v>
      </c>
      <c r="U386" s="45">
        <f t="shared" si="23"/>
        <v>0</v>
      </c>
      <c r="V386" s="32">
        <f t="shared" si="24"/>
        <v>0</v>
      </c>
      <c r="W386" s="45">
        <f>Table0145[[#This Row],[THÀNH TIỀN FAST]]-Table0145[[#This Row],[THÀNH TIỀN]]</f>
        <v>0</v>
      </c>
      <c r="X386" s="46" t="b">
        <f>Table0145[[#This Row],[ĐG FAST]]=Table0145[[#This Row],[ĐƠN GIÁ]]</f>
        <v>1</v>
      </c>
      <c r="Y386" s="47" t="b">
        <f>Table0145[[#This Row],[THÀNH TIỀN FAST]]=Table0145[[#This Row],[THÀNH TIỀN]]</f>
        <v>1</v>
      </c>
      <c r="Z386" s="48"/>
    </row>
    <row r="387" spans="1:26" x14ac:dyDescent="0.2">
      <c r="A387" s="50"/>
      <c r="B387" s="51"/>
      <c r="C387" s="50"/>
      <c r="D387" s="50"/>
      <c r="E387" s="50"/>
      <c r="F387" s="50"/>
      <c r="G387" s="50"/>
      <c r="H387" s="50"/>
      <c r="I387" s="50"/>
      <c r="J387" s="50"/>
      <c r="K387" s="52"/>
      <c r="L387" s="50"/>
      <c r="M387" s="53">
        <f t="shared" si="21"/>
        <v>0</v>
      </c>
      <c r="N387" s="21" t="e">
        <f>VLOOKUP(I387,'MÃ '!$A$2:$E$1048576,4,0)</f>
        <v>#N/A</v>
      </c>
      <c r="O387" s="21" t="e">
        <f>VLOOKUP(I387,'MÃ '!$A$2:$E$1048576,5,0)</f>
        <v>#N/A</v>
      </c>
      <c r="P387" s="21" t="str">
        <f t="shared" si="22"/>
        <v>TSG08</v>
      </c>
      <c r="Q387" s="21" t="e">
        <f>DAY(Table0145[[#This Row],[NGÀY]])&amp;Table0145[[#This Row],[TSG08]]&amp;Table0145[[#This Row],[MÃ FAST]]</f>
        <v>#N/A</v>
      </c>
      <c r="R387" s="21" t="e">
        <f>COUNTIF($Q$7:Q387,Q387)&amp;Q387</f>
        <v>#N/A</v>
      </c>
      <c r="S387" s="44">
        <f>IFERROR(VLOOKUP(R387,Table1[[ct2]:[Số lượng]],13,0),0)</f>
        <v>0</v>
      </c>
      <c r="T387" s="45">
        <f>IFERROR(VLOOKUP(R387,Table1[[ct2]:[Giá]],14,0),Table0145[[#This Row],[ĐƠN GIÁ]])</f>
        <v>0</v>
      </c>
      <c r="U387" s="45">
        <f t="shared" si="23"/>
        <v>0</v>
      </c>
      <c r="V387" s="32">
        <f t="shared" si="24"/>
        <v>0</v>
      </c>
      <c r="W387" s="45">
        <f>Table0145[[#This Row],[THÀNH TIỀN FAST]]-Table0145[[#This Row],[THÀNH TIỀN]]</f>
        <v>0</v>
      </c>
      <c r="X387" s="46" t="b">
        <f>Table0145[[#This Row],[ĐG FAST]]=Table0145[[#This Row],[ĐƠN GIÁ]]</f>
        <v>1</v>
      </c>
      <c r="Y387" s="47" t="b">
        <f>Table0145[[#This Row],[THÀNH TIỀN FAST]]=Table0145[[#This Row],[THÀNH TIỀN]]</f>
        <v>1</v>
      </c>
      <c r="Z387" s="48"/>
    </row>
    <row r="388" spans="1:26" x14ac:dyDescent="0.2">
      <c r="A388" s="50"/>
      <c r="B388" s="51"/>
      <c r="C388" s="50"/>
      <c r="D388" s="50"/>
      <c r="E388" s="50"/>
      <c r="F388" s="50"/>
      <c r="G388" s="50"/>
      <c r="H388" s="50"/>
      <c r="I388" s="50"/>
      <c r="J388" s="50"/>
      <c r="K388" s="52"/>
      <c r="L388" s="50"/>
      <c r="M388" s="53">
        <f t="shared" si="21"/>
        <v>0</v>
      </c>
      <c r="N388" s="21" t="e">
        <f>VLOOKUP(I388,'MÃ '!$A$2:$E$1048576,4,0)</f>
        <v>#N/A</v>
      </c>
      <c r="O388" s="21" t="e">
        <f>VLOOKUP(I388,'MÃ '!$A$2:$E$1048576,5,0)</f>
        <v>#N/A</v>
      </c>
      <c r="P388" s="21" t="str">
        <f t="shared" si="22"/>
        <v>TSG08</v>
      </c>
      <c r="Q388" s="21" t="e">
        <f>DAY(Table0145[[#This Row],[NGÀY]])&amp;Table0145[[#This Row],[TSG08]]&amp;Table0145[[#This Row],[MÃ FAST]]</f>
        <v>#N/A</v>
      </c>
      <c r="R388" s="21" t="e">
        <f>COUNTIF($Q$7:Q388,Q388)&amp;Q388</f>
        <v>#N/A</v>
      </c>
      <c r="S388" s="44">
        <f>IFERROR(VLOOKUP(R388,Table1[[ct2]:[Số lượng]],13,0),0)</f>
        <v>0</v>
      </c>
      <c r="T388" s="45">
        <f>IFERROR(VLOOKUP(R388,Table1[[ct2]:[Giá]],14,0),Table0145[[#This Row],[ĐƠN GIÁ]])</f>
        <v>0</v>
      </c>
      <c r="U388" s="45">
        <f t="shared" si="23"/>
        <v>0</v>
      </c>
      <c r="V388" s="32">
        <f t="shared" si="24"/>
        <v>0</v>
      </c>
      <c r="W388" s="45">
        <f>Table0145[[#This Row],[THÀNH TIỀN FAST]]-Table0145[[#This Row],[THÀNH TIỀN]]</f>
        <v>0</v>
      </c>
      <c r="X388" s="46" t="b">
        <f>Table0145[[#This Row],[ĐG FAST]]=Table0145[[#This Row],[ĐƠN GIÁ]]</f>
        <v>1</v>
      </c>
      <c r="Y388" s="47" t="b">
        <f>Table0145[[#This Row],[THÀNH TIỀN FAST]]=Table0145[[#This Row],[THÀNH TIỀN]]</f>
        <v>1</v>
      </c>
      <c r="Z388" s="48"/>
    </row>
    <row r="389" spans="1:26" x14ac:dyDescent="0.2">
      <c r="A389" s="50"/>
      <c r="B389" s="51"/>
      <c r="C389" s="50"/>
      <c r="D389" s="50"/>
      <c r="E389" s="50"/>
      <c r="F389" s="50"/>
      <c r="G389" s="50"/>
      <c r="H389" s="50"/>
      <c r="I389" s="50"/>
      <c r="J389" s="50"/>
      <c r="K389" s="52"/>
      <c r="L389" s="50"/>
      <c r="M389" s="53">
        <f t="shared" si="21"/>
        <v>0</v>
      </c>
      <c r="N389" s="21" t="e">
        <f>VLOOKUP(I389,'MÃ '!$A$2:$E$1048576,4,0)</f>
        <v>#N/A</v>
      </c>
      <c r="O389" s="21" t="e">
        <f>VLOOKUP(I389,'MÃ '!$A$2:$E$1048576,5,0)</f>
        <v>#N/A</v>
      </c>
      <c r="P389" s="21" t="str">
        <f t="shared" si="22"/>
        <v>TSG08</v>
      </c>
      <c r="Q389" s="21" t="e">
        <f>DAY(Table0145[[#This Row],[NGÀY]])&amp;Table0145[[#This Row],[TSG08]]&amp;Table0145[[#This Row],[MÃ FAST]]</f>
        <v>#N/A</v>
      </c>
      <c r="R389" s="21" t="e">
        <f>COUNTIF($Q$7:Q389,Q389)&amp;Q389</f>
        <v>#N/A</v>
      </c>
      <c r="S389" s="44">
        <f>IFERROR(VLOOKUP(R389,Table1[[ct2]:[Số lượng]],13,0),0)</f>
        <v>0</v>
      </c>
      <c r="T389" s="45">
        <f>IFERROR(VLOOKUP(R389,Table1[[ct2]:[Giá]],14,0),Table0145[[#This Row],[ĐƠN GIÁ]])</f>
        <v>0</v>
      </c>
      <c r="U389" s="45">
        <f t="shared" si="23"/>
        <v>0</v>
      </c>
      <c r="V389" s="32">
        <f t="shared" si="24"/>
        <v>0</v>
      </c>
      <c r="W389" s="45">
        <f>Table0145[[#This Row],[THÀNH TIỀN FAST]]-Table0145[[#This Row],[THÀNH TIỀN]]</f>
        <v>0</v>
      </c>
      <c r="X389" s="46" t="b">
        <f>Table0145[[#This Row],[ĐG FAST]]=Table0145[[#This Row],[ĐƠN GIÁ]]</f>
        <v>1</v>
      </c>
      <c r="Y389" s="47" t="b">
        <f>Table0145[[#This Row],[THÀNH TIỀN FAST]]=Table0145[[#This Row],[THÀNH TIỀN]]</f>
        <v>1</v>
      </c>
      <c r="Z389" s="48"/>
    </row>
    <row r="390" spans="1:26" x14ac:dyDescent="0.2">
      <c r="A390" s="50"/>
      <c r="B390" s="51"/>
      <c r="C390" s="50"/>
      <c r="D390" s="50"/>
      <c r="E390" s="50"/>
      <c r="F390" s="50"/>
      <c r="G390" s="50"/>
      <c r="H390" s="50"/>
      <c r="I390" s="50"/>
      <c r="J390" s="50"/>
      <c r="K390" s="52"/>
      <c r="L390" s="50"/>
      <c r="M390" s="53">
        <f t="shared" si="21"/>
        <v>0</v>
      </c>
      <c r="N390" s="21" t="e">
        <f>VLOOKUP(I390,'MÃ '!$A$2:$E$1048576,4,0)</f>
        <v>#N/A</v>
      </c>
      <c r="O390" s="21" t="e">
        <f>VLOOKUP(I390,'MÃ '!$A$2:$E$1048576,5,0)</f>
        <v>#N/A</v>
      </c>
      <c r="P390" s="21" t="str">
        <f t="shared" si="22"/>
        <v>TSG08</v>
      </c>
      <c r="Q390" s="21" t="e">
        <f>DAY(Table0145[[#This Row],[NGÀY]])&amp;Table0145[[#This Row],[TSG08]]&amp;Table0145[[#This Row],[MÃ FAST]]</f>
        <v>#N/A</v>
      </c>
      <c r="R390" s="21" t="e">
        <f>COUNTIF($Q$7:Q390,Q390)&amp;Q390</f>
        <v>#N/A</v>
      </c>
      <c r="S390" s="44">
        <f>IFERROR(VLOOKUP(R390,Table1[[ct2]:[Số lượng]],13,0),0)</f>
        <v>0</v>
      </c>
      <c r="T390" s="45">
        <f>IFERROR(VLOOKUP(R390,Table1[[ct2]:[Giá]],14,0),Table0145[[#This Row],[ĐƠN GIÁ]])</f>
        <v>0</v>
      </c>
      <c r="U390" s="45">
        <f t="shared" si="23"/>
        <v>0</v>
      </c>
      <c r="V390" s="32">
        <f t="shared" si="24"/>
        <v>0</v>
      </c>
      <c r="W390" s="45">
        <f>Table0145[[#This Row],[THÀNH TIỀN FAST]]-Table0145[[#This Row],[THÀNH TIỀN]]</f>
        <v>0</v>
      </c>
      <c r="X390" s="46" t="b">
        <f>Table0145[[#This Row],[ĐG FAST]]=Table0145[[#This Row],[ĐƠN GIÁ]]</f>
        <v>1</v>
      </c>
      <c r="Y390" s="47" t="b">
        <f>Table0145[[#This Row],[THÀNH TIỀN FAST]]=Table0145[[#This Row],[THÀNH TIỀN]]</f>
        <v>1</v>
      </c>
      <c r="Z390" s="48"/>
    </row>
    <row r="391" spans="1:26" x14ac:dyDescent="0.2">
      <c r="A391" s="50"/>
      <c r="B391" s="51"/>
      <c r="C391" s="50"/>
      <c r="D391" s="50"/>
      <c r="E391" s="50"/>
      <c r="F391" s="50"/>
      <c r="G391" s="50"/>
      <c r="H391" s="50"/>
      <c r="I391" s="50"/>
      <c r="J391" s="50"/>
      <c r="K391" s="52"/>
      <c r="L391" s="50"/>
      <c r="M391" s="53">
        <f t="shared" si="21"/>
        <v>0</v>
      </c>
      <c r="N391" s="21" t="e">
        <f>VLOOKUP(I391,'MÃ '!$A$2:$E$1048576,4,0)</f>
        <v>#N/A</v>
      </c>
      <c r="O391" s="21" t="e">
        <f>VLOOKUP(I391,'MÃ '!$A$2:$E$1048576,5,0)</f>
        <v>#N/A</v>
      </c>
      <c r="P391" s="21" t="str">
        <f t="shared" si="22"/>
        <v>TSG08</v>
      </c>
      <c r="Q391" s="21" t="e">
        <f>DAY(Table0145[[#This Row],[NGÀY]])&amp;Table0145[[#This Row],[TSG08]]&amp;Table0145[[#This Row],[MÃ FAST]]</f>
        <v>#N/A</v>
      </c>
      <c r="R391" s="21" t="e">
        <f>COUNTIF($Q$7:Q391,Q391)&amp;Q391</f>
        <v>#N/A</v>
      </c>
      <c r="S391" s="44">
        <f>IFERROR(VLOOKUP(R391,Table1[[ct2]:[Số lượng]],13,0),0)</f>
        <v>0</v>
      </c>
      <c r="T391" s="45">
        <f>IFERROR(VLOOKUP(R391,Table1[[ct2]:[Giá]],14,0),Table0145[[#This Row],[ĐƠN GIÁ]])</f>
        <v>0</v>
      </c>
      <c r="U391" s="45">
        <f t="shared" si="23"/>
        <v>0</v>
      </c>
      <c r="V391" s="32">
        <f t="shared" si="24"/>
        <v>0</v>
      </c>
      <c r="W391" s="45">
        <f>Table0145[[#This Row],[THÀNH TIỀN FAST]]-Table0145[[#This Row],[THÀNH TIỀN]]</f>
        <v>0</v>
      </c>
      <c r="X391" s="46" t="b">
        <f>Table0145[[#This Row],[ĐG FAST]]=Table0145[[#This Row],[ĐƠN GIÁ]]</f>
        <v>1</v>
      </c>
      <c r="Y391" s="47" t="b">
        <f>Table0145[[#This Row],[THÀNH TIỀN FAST]]=Table0145[[#This Row],[THÀNH TIỀN]]</f>
        <v>1</v>
      </c>
      <c r="Z391" s="48"/>
    </row>
    <row r="392" spans="1:26" x14ac:dyDescent="0.2">
      <c r="A392" s="50"/>
      <c r="B392" s="51"/>
      <c r="C392" s="50"/>
      <c r="D392" s="50"/>
      <c r="E392" s="50"/>
      <c r="F392" s="50"/>
      <c r="G392" s="50"/>
      <c r="H392" s="50"/>
      <c r="I392" s="50"/>
      <c r="J392" s="50"/>
      <c r="K392" s="52"/>
      <c r="L392" s="50"/>
      <c r="M392" s="53">
        <f t="shared" ref="M392:M455" si="25">K392*L392</f>
        <v>0</v>
      </c>
      <c r="N392" s="21" t="e">
        <f>VLOOKUP(I392,'MÃ '!$A$2:$E$1048576,4,0)</f>
        <v>#N/A</v>
      </c>
      <c r="O392" s="21" t="e">
        <f>VLOOKUP(I392,'MÃ '!$A$2:$E$1048576,5,0)</f>
        <v>#N/A</v>
      </c>
      <c r="P392" s="21" t="str">
        <f t="shared" ref="P392:P455" si="26">$P$6</f>
        <v>TSG08</v>
      </c>
      <c r="Q392" s="21" t="e">
        <f>DAY(Table0145[[#This Row],[NGÀY]])&amp;Table0145[[#This Row],[TSG08]]&amp;Table0145[[#This Row],[MÃ FAST]]</f>
        <v>#N/A</v>
      </c>
      <c r="R392" s="21" t="e">
        <f>COUNTIF($Q$7:Q392,Q392)&amp;Q392</f>
        <v>#N/A</v>
      </c>
      <c r="S392" s="44">
        <f>IFERROR(VLOOKUP(R392,Table1[[ct2]:[Số lượng]],13,0),0)</f>
        <v>0</v>
      </c>
      <c r="T392" s="45">
        <f>IFERROR(VLOOKUP(R392,Table1[[ct2]:[Giá]],14,0),Table0145[[#This Row],[ĐƠN GIÁ]])</f>
        <v>0</v>
      </c>
      <c r="U392" s="45">
        <f t="shared" ref="U392:U455" si="27">IFERROR((T392*S392),"0")</f>
        <v>0</v>
      </c>
      <c r="V392" s="32">
        <f t="shared" ref="V392:V455" si="28">S392-K392</f>
        <v>0</v>
      </c>
      <c r="W392" s="45">
        <f>Table0145[[#This Row],[THÀNH TIỀN FAST]]-Table0145[[#This Row],[THÀNH TIỀN]]</f>
        <v>0</v>
      </c>
      <c r="X392" s="46" t="b">
        <f>Table0145[[#This Row],[ĐG FAST]]=Table0145[[#This Row],[ĐƠN GIÁ]]</f>
        <v>1</v>
      </c>
      <c r="Y392" s="47" t="b">
        <f>Table0145[[#This Row],[THÀNH TIỀN FAST]]=Table0145[[#This Row],[THÀNH TIỀN]]</f>
        <v>1</v>
      </c>
      <c r="Z392" s="48"/>
    </row>
    <row r="393" spans="1:26" x14ac:dyDescent="0.2">
      <c r="A393" s="50"/>
      <c r="B393" s="51"/>
      <c r="C393" s="50"/>
      <c r="D393" s="50"/>
      <c r="E393" s="50"/>
      <c r="F393" s="50"/>
      <c r="G393" s="50"/>
      <c r="H393" s="50"/>
      <c r="I393" s="50"/>
      <c r="J393" s="50"/>
      <c r="K393" s="52"/>
      <c r="L393" s="50"/>
      <c r="M393" s="53">
        <f t="shared" si="25"/>
        <v>0</v>
      </c>
      <c r="N393" s="21" t="e">
        <f>VLOOKUP(I393,'MÃ '!$A$2:$E$1048576,4,0)</f>
        <v>#N/A</v>
      </c>
      <c r="O393" s="21" t="e">
        <f>VLOOKUP(I393,'MÃ '!$A$2:$E$1048576,5,0)</f>
        <v>#N/A</v>
      </c>
      <c r="P393" s="21" t="str">
        <f t="shared" si="26"/>
        <v>TSG08</v>
      </c>
      <c r="Q393" s="21" t="e">
        <f>DAY(Table0145[[#This Row],[NGÀY]])&amp;Table0145[[#This Row],[TSG08]]&amp;Table0145[[#This Row],[MÃ FAST]]</f>
        <v>#N/A</v>
      </c>
      <c r="R393" s="21" t="e">
        <f>COUNTIF($Q$7:Q393,Q393)&amp;Q393</f>
        <v>#N/A</v>
      </c>
      <c r="S393" s="44">
        <f>IFERROR(VLOOKUP(R393,Table1[[ct2]:[Số lượng]],13,0),0)</f>
        <v>0</v>
      </c>
      <c r="T393" s="45">
        <f>IFERROR(VLOOKUP(R393,Table1[[ct2]:[Giá]],14,0),Table0145[[#This Row],[ĐƠN GIÁ]])</f>
        <v>0</v>
      </c>
      <c r="U393" s="45">
        <f t="shared" si="27"/>
        <v>0</v>
      </c>
      <c r="V393" s="32">
        <f t="shared" si="28"/>
        <v>0</v>
      </c>
      <c r="W393" s="45">
        <f>Table0145[[#This Row],[THÀNH TIỀN FAST]]-Table0145[[#This Row],[THÀNH TIỀN]]</f>
        <v>0</v>
      </c>
      <c r="X393" s="46" t="b">
        <f>Table0145[[#This Row],[ĐG FAST]]=Table0145[[#This Row],[ĐƠN GIÁ]]</f>
        <v>1</v>
      </c>
      <c r="Y393" s="47" t="b">
        <f>Table0145[[#This Row],[THÀNH TIỀN FAST]]=Table0145[[#This Row],[THÀNH TIỀN]]</f>
        <v>1</v>
      </c>
      <c r="Z393" s="48"/>
    </row>
    <row r="394" spans="1:26" x14ac:dyDescent="0.2">
      <c r="A394" s="50"/>
      <c r="B394" s="51"/>
      <c r="C394" s="50"/>
      <c r="D394" s="50"/>
      <c r="E394" s="50"/>
      <c r="F394" s="50"/>
      <c r="G394" s="50"/>
      <c r="H394" s="50"/>
      <c r="I394" s="50"/>
      <c r="J394" s="50"/>
      <c r="K394" s="52"/>
      <c r="L394" s="50"/>
      <c r="M394" s="53">
        <f t="shared" si="25"/>
        <v>0</v>
      </c>
      <c r="N394" s="21" t="e">
        <f>VLOOKUP(I394,'MÃ '!$A$2:$E$1048576,4,0)</f>
        <v>#N/A</v>
      </c>
      <c r="O394" s="21" t="e">
        <f>VLOOKUP(I394,'MÃ '!$A$2:$E$1048576,5,0)</f>
        <v>#N/A</v>
      </c>
      <c r="P394" s="21" t="str">
        <f t="shared" si="26"/>
        <v>TSG08</v>
      </c>
      <c r="Q394" s="21" t="e">
        <f>DAY(Table0145[[#This Row],[NGÀY]])&amp;Table0145[[#This Row],[TSG08]]&amp;Table0145[[#This Row],[MÃ FAST]]</f>
        <v>#N/A</v>
      </c>
      <c r="R394" s="21" t="e">
        <f>COUNTIF($Q$7:Q394,Q394)&amp;Q394</f>
        <v>#N/A</v>
      </c>
      <c r="S394" s="44">
        <f>IFERROR(VLOOKUP(R394,Table1[[ct2]:[Số lượng]],13,0),0)</f>
        <v>0</v>
      </c>
      <c r="T394" s="45">
        <f>IFERROR(VLOOKUP(R394,Table1[[ct2]:[Giá]],14,0),Table0145[[#This Row],[ĐƠN GIÁ]])</f>
        <v>0</v>
      </c>
      <c r="U394" s="45">
        <f t="shared" si="27"/>
        <v>0</v>
      </c>
      <c r="V394" s="32">
        <f t="shared" si="28"/>
        <v>0</v>
      </c>
      <c r="W394" s="45">
        <f>Table0145[[#This Row],[THÀNH TIỀN FAST]]-Table0145[[#This Row],[THÀNH TIỀN]]</f>
        <v>0</v>
      </c>
      <c r="X394" s="46" t="b">
        <f>Table0145[[#This Row],[ĐG FAST]]=Table0145[[#This Row],[ĐƠN GIÁ]]</f>
        <v>1</v>
      </c>
      <c r="Y394" s="47" t="b">
        <f>Table0145[[#This Row],[THÀNH TIỀN FAST]]=Table0145[[#This Row],[THÀNH TIỀN]]</f>
        <v>1</v>
      </c>
      <c r="Z394" s="48"/>
    </row>
    <row r="395" spans="1:26" x14ac:dyDescent="0.2">
      <c r="A395" s="50"/>
      <c r="B395" s="51"/>
      <c r="C395" s="50"/>
      <c r="D395" s="50"/>
      <c r="E395" s="50"/>
      <c r="F395" s="50"/>
      <c r="G395" s="50"/>
      <c r="H395" s="50"/>
      <c r="I395" s="50"/>
      <c r="J395" s="50"/>
      <c r="K395" s="52"/>
      <c r="L395" s="50"/>
      <c r="M395" s="53">
        <f t="shared" si="25"/>
        <v>0</v>
      </c>
      <c r="N395" s="21" t="e">
        <f>VLOOKUP(I395,'MÃ '!$A$2:$E$1048576,4,0)</f>
        <v>#N/A</v>
      </c>
      <c r="O395" s="21" t="e">
        <f>VLOOKUP(I395,'MÃ '!$A$2:$E$1048576,5,0)</f>
        <v>#N/A</v>
      </c>
      <c r="P395" s="21" t="str">
        <f t="shared" si="26"/>
        <v>TSG08</v>
      </c>
      <c r="Q395" s="21" t="e">
        <f>DAY(Table0145[[#This Row],[NGÀY]])&amp;Table0145[[#This Row],[TSG08]]&amp;Table0145[[#This Row],[MÃ FAST]]</f>
        <v>#N/A</v>
      </c>
      <c r="R395" s="21" t="e">
        <f>COUNTIF($Q$7:Q395,Q395)&amp;Q395</f>
        <v>#N/A</v>
      </c>
      <c r="S395" s="44">
        <f>IFERROR(VLOOKUP(R395,Table1[[ct2]:[Số lượng]],13,0),0)</f>
        <v>0</v>
      </c>
      <c r="T395" s="45">
        <f>IFERROR(VLOOKUP(R395,Table1[[ct2]:[Giá]],14,0),Table0145[[#This Row],[ĐƠN GIÁ]])</f>
        <v>0</v>
      </c>
      <c r="U395" s="45">
        <f t="shared" si="27"/>
        <v>0</v>
      </c>
      <c r="V395" s="32">
        <f t="shared" si="28"/>
        <v>0</v>
      </c>
      <c r="W395" s="45">
        <f>Table0145[[#This Row],[THÀNH TIỀN FAST]]-Table0145[[#This Row],[THÀNH TIỀN]]</f>
        <v>0</v>
      </c>
      <c r="X395" s="46" t="b">
        <f>Table0145[[#This Row],[ĐG FAST]]=Table0145[[#This Row],[ĐƠN GIÁ]]</f>
        <v>1</v>
      </c>
      <c r="Y395" s="47" t="b">
        <f>Table0145[[#This Row],[THÀNH TIỀN FAST]]=Table0145[[#This Row],[THÀNH TIỀN]]</f>
        <v>1</v>
      </c>
      <c r="Z395" s="48"/>
    </row>
    <row r="396" spans="1:26" x14ac:dyDescent="0.2">
      <c r="A396" s="50"/>
      <c r="B396" s="51"/>
      <c r="C396" s="50"/>
      <c r="D396" s="50"/>
      <c r="E396" s="50"/>
      <c r="F396" s="50"/>
      <c r="G396" s="50"/>
      <c r="H396" s="50"/>
      <c r="I396" s="50"/>
      <c r="J396" s="50"/>
      <c r="K396" s="52"/>
      <c r="L396" s="50"/>
      <c r="M396" s="53">
        <f t="shared" si="25"/>
        <v>0</v>
      </c>
      <c r="N396" s="21" t="e">
        <f>VLOOKUP(I396,'MÃ '!$A$2:$E$1048576,4,0)</f>
        <v>#N/A</v>
      </c>
      <c r="O396" s="21" t="e">
        <f>VLOOKUP(I396,'MÃ '!$A$2:$E$1048576,5,0)</f>
        <v>#N/A</v>
      </c>
      <c r="P396" s="21" t="str">
        <f t="shared" si="26"/>
        <v>TSG08</v>
      </c>
      <c r="Q396" s="21" t="e">
        <f>DAY(Table0145[[#This Row],[NGÀY]])&amp;Table0145[[#This Row],[TSG08]]&amp;Table0145[[#This Row],[MÃ FAST]]</f>
        <v>#N/A</v>
      </c>
      <c r="R396" s="21" t="e">
        <f>COUNTIF($Q$7:Q396,Q396)&amp;Q396</f>
        <v>#N/A</v>
      </c>
      <c r="S396" s="44">
        <f>IFERROR(VLOOKUP(R396,Table1[[ct2]:[Số lượng]],13,0),0)</f>
        <v>0</v>
      </c>
      <c r="T396" s="45">
        <f>IFERROR(VLOOKUP(R396,Table1[[ct2]:[Giá]],14,0),Table0145[[#This Row],[ĐƠN GIÁ]])</f>
        <v>0</v>
      </c>
      <c r="U396" s="45">
        <f t="shared" si="27"/>
        <v>0</v>
      </c>
      <c r="V396" s="32">
        <f t="shared" si="28"/>
        <v>0</v>
      </c>
      <c r="W396" s="45">
        <f>Table0145[[#This Row],[THÀNH TIỀN FAST]]-Table0145[[#This Row],[THÀNH TIỀN]]</f>
        <v>0</v>
      </c>
      <c r="X396" s="46" t="b">
        <f>Table0145[[#This Row],[ĐG FAST]]=Table0145[[#This Row],[ĐƠN GIÁ]]</f>
        <v>1</v>
      </c>
      <c r="Y396" s="47" t="b">
        <f>Table0145[[#This Row],[THÀNH TIỀN FAST]]=Table0145[[#This Row],[THÀNH TIỀN]]</f>
        <v>1</v>
      </c>
      <c r="Z396" s="48"/>
    </row>
    <row r="397" spans="1:26" x14ac:dyDescent="0.2">
      <c r="A397" s="50"/>
      <c r="B397" s="51"/>
      <c r="C397" s="50"/>
      <c r="D397" s="50"/>
      <c r="E397" s="50"/>
      <c r="F397" s="50"/>
      <c r="G397" s="50"/>
      <c r="H397" s="50"/>
      <c r="I397" s="50"/>
      <c r="J397" s="50"/>
      <c r="K397" s="52"/>
      <c r="L397" s="50"/>
      <c r="M397" s="53">
        <f t="shared" si="25"/>
        <v>0</v>
      </c>
      <c r="N397" s="21" t="e">
        <f>VLOOKUP(I397,'MÃ '!$A$2:$E$1048576,4,0)</f>
        <v>#N/A</v>
      </c>
      <c r="O397" s="21" t="e">
        <f>VLOOKUP(I397,'MÃ '!$A$2:$E$1048576,5,0)</f>
        <v>#N/A</v>
      </c>
      <c r="P397" s="21" t="str">
        <f t="shared" si="26"/>
        <v>TSG08</v>
      </c>
      <c r="Q397" s="21" t="e">
        <f>DAY(Table0145[[#This Row],[NGÀY]])&amp;Table0145[[#This Row],[TSG08]]&amp;Table0145[[#This Row],[MÃ FAST]]</f>
        <v>#N/A</v>
      </c>
      <c r="R397" s="21" t="e">
        <f>COUNTIF($Q$7:Q397,Q397)&amp;Q397</f>
        <v>#N/A</v>
      </c>
      <c r="S397" s="44">
        <f>IFERROR(VLOOKUP(R397,Table1[[ct2]:[Số lượng]],13,0),0)</f>
        <v>0</v>
      </c>
      <c r="T397" s="45">
        <f>IFERROR(VLOOKUP(R397,Table1[[ct2]:[Giá]],14,0),Table0145[[#This Row],[ĐƠN GIÁ]])</f>
        <v>0</v>
      </c>
      <c r="U397" s="45">
        <f t="shared" si="27"/>
        <v>0</v>
      </c>
      <c r="V397" s="32">
        <f t="shared" si="28"/>
        <v>0</v>
      </c>
      <c r="W397" s="45">
        <f>Table0145[[#This Row],[THÀNH TIỀN FAST]]-Table0145[[#This Row],[THÀNH TIỀN]]</f>
        <v>0</v>
      </c>
      <c r="X397" s="46" t="b">
        <f>Table0145[[#This Row],[ĐG FAST]]=Table0145[[#This Row],[ĐƠN GIÁ]]</f>
        <v>1</v>
      </c>
      <c r="Y397" s="47" t="b">
        <f>Table0145[[#This Row],[THÀNH TIỀN FAST]]=Table0145[[#This Row],[THÀNH TIỀN]]</f>
        <v>1</v>
      </c>
      <c r="Z397" s="48"/>
    </row>
    <row r="398" spans="1:26" x14ac:dyDescent="0.2">
      <c r="A398" s="50"/>
      <c r="B398" s="51"/>
      <c r="C398" s="50"/>
      <c r="D398" s="50"/>
      <c r="E398" s="50"/>
      <c r="F398" s="50"/>
      <c r="G398" s="50"/>
      <c r="H398" s="50"/>
      <c r="I398" s="50"/>
      <c r="J398" s="50"/>
      <c r="K398" s="52"/>
      <c r="L398" s="50"/>
      <c r="M398" s="53">
        <f t="shared" si="25"/>
        <v>0</v>
      </c>
      <c r="N398" s="21" t="e">
        <f>VLOOKUP(I398,'MÃ '!$A$2:$E$1048576,4,0)</f>
        <v>#N/A</v>
      </c>
      <c r="O398" s="21" t="e">
        <f>VLOOKUP(I398,'MÃ '!$A$2:$E$1048576,5,0)</f>
        <v>#N/A</v>
      </c>
      <c r="P398" s="21" t="str">
        <f t="shared" si="26"/>
        <v>TSG08</v>
      </c>
      <c r="Q398" s="21" t="e">
        <f>DAY(Table0145[[#This Row],[NGÀY]])&amp;Table0145[[#This Row],[TSG08]]&amp;Table0145[[#This Row],[MÃ FAST]]</f>
        <v>#N/A</v>
      </c>
      <c r="R398" s="21" t="e">
        <f>COUNTIF($Q$7:Q398,Q398)&amp;Q398</f>
        <v>#N/A</v>
      </c>
      <c r="S398" s="44">
        <f>IFERROR(VLOOKUP(R398,Table1[[ct2]:[Số lượng]],13,0),0)</f>
        <v>0</v>
      </c>
      <c r="T398" s="45">
        <f>IFERROR(VLOOKUP(R398,Table1[[ct2]:[Giá]],14,0),Table0145[[#This Row],[ĐƠN GIÁ]])</f>
        <v>0</v>
      </c>
      <c r="U398" s="45">
        <f t="shared" si="27"/>
        <v>0</v>
      </c>
      <c r="V398" s="32">
        <f t="shared" si="28"/>
        <v>0</v>
      </c>
      <c r="W398" s="45">
        <f>Table0145[[#This Row],[THÀNH TIỀN FAST]]-Table0145[[#This Row],[THÀNH TIỀN]]</f>
        <v>0</v>
      </c>
      <c r="X398" s="46" t="b">
        <f>Table0145[[#This Row],[ĐG FAST]]=Table0145[[#This Row],[ĐƠN GIÁ]]</f>
        <v>1</v>
      </c>
      <c r="Y398" s="47" t="b">
        <f>Table0145[[#This Row],[THÀNH TIỀN FAST]]=Table0145[[#This Row],[THÀNH TIỀN]]</f>
        <v>1</v>
      </c>
      <c r="Z398" s="48"/>
    </row>
    <row r="399" spans="1:26" x14ac:dyDescent="0.2">
      <c r="A399" s="50"/>
      <c r="B399" s="51"/>
      <c r="C399" s="50"/>
      <c r="D399" s="50"/>
      <c r="E399" s="50"/>
      <c r="F399" s="50"/>
      <c r="G399" s="50"/>
      <c r="H399" s="50"/>
      <c r="I399" s="50"/>
      <c r="J399" s="50"/>
      <c r="K399" s="52"/>
      <c r="L399" s="50"/>
      <c r="M399" s="53">
        <f t="shared" si="25"/>
        <v>0</v>
      </c>
      <c r="N399" s="21" t="e">
        <f>VLOOKUP(I399,'MÃ '!$A$2:$E$1048576,4,0)</f>
        <v>#N/A</v>
      </c>
      <c r="O399" s="21" t="e">
        <f>VLOOKUP(I399,'MÃ '!$A$2:$E$1048576,5,0)</f>
        <v>#N/A</v>
      </c>
      <c r="P399" s="21" t="str">
        <f t="shared" si="26"/>
        <v>TSG08</v>
      </c>
      <c r="Q399" s="21" t="e">
        <f>DAY(Table0145[[#This Row],[NGÀY]])&amp;Table0145[[#This Row],[TSG08]]&amp;Table0145[[#This Row],[MÃ FAST]]</f>
        <v>#N/A</v>
      </c>
      <c r="R399" s="21" t="e">
        <f>COUNTIF($Q$7:Q399,Q399)&amp;Q399</f>
        <v>#N/A</v>
      </c>
      <c r="S399" s="44">
        <f>IFERROR(VLOOKUP(R399,Table1[[ct2]:[Số lượng]],13,0),0)</f>
        <v>0</v>
      </c>
      <c r="T399" s="45">
        <f>IFERROR(VLOOKUP(R399,Table1[[ct2]:[Giá]],14,0),Table0145[[#This Row],[ĐƠN GIÁ]])</f>
        <v>0</v>
      </c>
      <c r="U399" s="45">
        <f t="shared" si="27"/>
        <v>0</v>
      </c>
      <c r="V399" s="32">
        <f t="shared" si="28"/>
        <v>0</v>
      </c>
      <c r="W399" s="45">
        <f>Table0145[[#This Row],[THÀNH TIỀN FAST]]-Table0145[[#This Row],[THÀNH TIỀN]]</f>
        <v>0</v>
      </c>
      <c r="X399" s="46" t="b">
        <f>Table0145[[#This Row],[ĐG FAST]]=Table0145[[#This Row],[ĐƠN GIÁ]]</f>
        <v>1</v>
      </c>
      <c r="Y399" s="47" t="b">
        <f>Table0145[[#This Row],[THÀNH TIỀN FAST]]=Table0145[[#This Row],[THÀNH TIỀN]]</f>
        <v>1</v>
      </c>
      <c r="Z399" s="48"/>
    </row>
    <row r="400" spans="1:26" x14ac:dyDescent="0.2">
      <c r="A400" s="50"/>
      <c r="B400" s="51"/>
      <c r="C400" s="50"/>
      <c r="D400" s="50"/>
      <c r="E400" s="50"/>
      <c r="F400" s="50"/>
      <c r="G400" s="50"/>
      <c r="H400" s="50"/>
      <c r="I400" s="50"/>
      <c r="J400" s="50"/>
      <c r="K400" s="52"/>
      <c r="L400" s="50"/>
      <c r="M400" s="53">
        <f t="shared" si="25"/>
        <v>0</v>
      </c>
      <c r="N400" s="21" t="e">
        <f>VLOOKUP(I400,'MÃ '!$A$2:$E$1048576,4,0)</f>
        <v>#N/A</v>
      </c>
      <c r="O400" s="21" t="e">
        <f>VLOOKUP(I400,'MÃ '!$A$2:$E$1048576,5,0)</f>
        <v>#N/A</v>
      </c>
      <c r="P400" s="21" t="str">
        <f t="shared" si="26"/>
        <v>TSG08</v>
      </c>
      <c r="Q400" s="21" t="e">
        <f>DAY(Table0145[[#This Row],[NGÀY]])&amp;Table0145[[#This Row],[TSG08]]&amp;Table0145[[#This Row],[MÃ FAST]]</f>
        <v>#N/A</v>
      </c>
      <c r="R400" s="21" t="e">
        <f>COUNTIF($Q$7:Q400,Q400)&amp;Q400</f>
        <v>#N/A</v>
      </c>
      <c r="S400" s="44">
        <f>IFERROR(VLOOKUP(R400,Table1[[ct2]:[Số lượng]],13,0),0)</f>
        <v>0</v>
      </c>
      <c r="T400" s="45">
        <f>IFERROR(VLOOKUP(R400,Table1[[ct2]:[Giá]],14,0),Table0145[[#This Row],[ĐƠN GIÁ]])</f>
        <v>0</v>
      </c>
      <c r="U400" s="45">
        <f t="shared" si="27"/>
        <v>0</v>
      </c>
      <c r="V400" s="32">
        <f t="shared" si="28"/>
        <v>0</v>
      </c>
      <c r="W400" s="45">
        <f>Table0145[[#This Row],[THÀNH TIỀN FAST]]-Table0145[[#This Row],[THÀNH TIỀN]]</f>
        <v>0</v>
      </c>
      <c r="X400" s="46" t="b">
        <f>Table0145[[#This Row],[ĐG FAST]]=Table0145[[#This Row],[ĐƠN GIÁ]]</f>
        <v>1</v>
      </c>
      <c r="Y400" s="47" t="b">
        <f>Table0145[[#This Row],[THÀNH TIỀN FAST]]=Table0145[[#This Row],[THÀNH TIỀN]]</f>
        <v>1</v>
      </c>
      <c r="Z400" s="48"/>
    </row>
    <row r="401" spans="1:26" x14ac:dyDescent="0.2">
      <c r="A401" s="50"/>
      <c r="B401" s="51"/>
      <c r="C401" s="50"/>
      <c r="D401" s="50"/>
      <c r="E401" s="50"/>
      <c r="F401" s="50"/>
      <c r="G401" s="50"/>
      <c r="H401" s="50"/>
      <c r="I401" s="50"/>
      <c r="J401" s="50"/>
      <c r="K401" s="52"/>
      <c r="L401" s="50"/>
      <c r="M401" s="53">
        <f t="shared" si="25"/>
        <v>0</v>
      </c>
      <c r="N401" s="21" t="e">
        <f>VLOOKUP(I401,'MÃ '!$A$2:$E$1048576,4,0)</f>
        <v>#N/A</v>
      </c>
      <c r="O401" s="21" t="e">
        <f>VLOOKUP(I401,'MÃ '!$A$2:$E$1048576,5,0)</f>
        <v>#N/A</v>
      </c>
      <c r="P401" s="21" t="str">
        <f t="shared" si="26"/>
        <v>TSG08</v>
      </c>
      <c r="Q401" s="21" t="e">
        <f>DAY(Table0145[[#This Row],[NGÀY]])&amp;Table0145[[#This Row],[TSG08]]&amp;Table0145[[#This Row],[MÃ FAST]]</f>
        <v>#N/A</v>
      </c>
      <c r="R401" s="21" t="e">
        <f>COUNTIF($Q$7:Q401,Q401)&amp;Q401</f>
        <v>#N/A</v>
      </c>
      <c r="S401" s="44">
        <f>IFERROR(VLOOKUP(R401,Table1[[ct2]:[Số lượng]],13,0),0)</f>
        <v>0</v>
      </c>
      <c r="T401" s="45">
        <f>IFERROR(VLOOKUP(R401,Table1[[ct2]:[Giá]],14,0),Table0145[[#This Row],[ĐƠN GIÁ]])</f>
        <v>0</v>
      </c>
      <c r="U401" s="45">
        <f t="shared" si="27"/>
        <v>0</v>
      </c>
      <c r="V401" s="32">
        <f t="shared" si="28"/>
        <v>0</v>
      </c>
      <c r="W401" s="45">
        <f>Table0145[[#This Row],[THÀNH TIỀN FAST]]-Table0145[[#This Row],[THÀNH TIỀN]]</f>
        <v>0</v>
      </c>
      <c r="X401" s="46" t="b">
        <f>Table0145[[#This Row],[ĐG FAST]]=Table0145[[#This Row],[ĐƠN GIÁ]]</f>
        <v>1</v>
      </c>
      <c r="Y401" s="47" t="b">
        <f>Table0145[[#This Row],[THÀNH TIỀN FAST]]=Table0145[[#This Row],[THÀNH TIỀN]]</f>
        <v>1</v>
      </c>
      <c r="Z401" s="48"/>
    </row>
    <row r="402" spans="1:26" x14ac:dyDescent="0.2">
      <c r="A402" s="50"/>
      <c r="B402" s="51"/>
      <c r="C402" s="50"/>
      <c r="D402" s="50"/>
      <c r="E402" s="50"/>
      <c r="F402" s="50"/>
      <c r="G402" s="50"/>
      <c r="H402" s="50"/>
      <c r="I402" s="50"/>
      <c r="J402" s="50"/>
      <c r="K402" s="52"/>
      <c r="L402" s="50"/>
      <c r="M402" s="53">
        <f t="shared" si="25"/>
        <v>0</v>
      </c>
      <c r="N402" s="21" t="e">
        <f>VLOOKUP(I402,'MÃ '!$A$2:$E$1048576,4,0)</f>
        <v>#N/A</v>
      </c>
      <c r="O402" s="21" t="e">
        <f>VLOOKUP(I402,'MÃ '!$A$2:$E$1048576,5,0)</f>
        <v>#N/A</v>
      </c>
      <c r="P402" s="21" t="str">
        <f t="shared" si="26"/>
        <v>TSG08</v>
      </c>
      <c r="Q402" s="21" t="e">
        <f>DAY(Table0145[[#This Row],[NGÀY]])&amp;Table0145[[#This Row],[TSG08]]&amp;Table0145[[#This Row],[MÃ FAST]]</f>
        <v>#N/A</v>
      </c>
      <c r="R402" s="21" t="e">
        <f>COUNTIF($Q$7:Q402,Q402)&amp;Q402</f>
        <v>#N/A</v>
      </c>
      <c r="S402" s="44">
        <f>IFERROR(VLOOKUP(R402,Table1[[ct2]:[Số lượng]],13,0),0)</f>
        <v>0</v>
      </c>
      <c r="T402" s="45">
        <f>IFERROR(VLOOKUP(R402,Table1[[ct2]:[Giá]],14,0),Table0145[[#This Row],[ĐƠN GIÁ]])</f>
        <v>0</v>
      </c>
      <c r="U402" s="45">
        <f t="shared" si="27"/>
        <v>0</v>
      </c>
      <c r="V402" s="32">
        <f t="shared" si="28"/>
        <v>0</v>
      </c>
      <c r="W402" s="45">
        <f>Table0145[[#This Row],[THÀNH TIỀN FAST]]-Table0145[[#This Row],[THÀNH TIỀN]]</f>
        <v>0</v>
      </c>
      <c r="X402" s="46" t="b">
        <f>Table0145[[#This Row],[ĐG FAST]]=Table0145[[#This Row],[ĐƠN GIÁ]]</f>
        <v>1</v>
      </c>
      <c r="Y402" s="47" t="b">
        <f>Table0145[[#This Row],[THÀNH TIỀN FAST]]=Table0145[[#This Row],[THÀNH TIỀN]]</f>
        <v>1</v>
      </c>
      <c r="Z402" s="48"/>
    </row>
    <row r="403" spans="1:26" x14ac:dyDescent="0.2">
      <c r="A403" s="50"/>
      <c r="B403" s="51"/>
      <c r="C403" s="50"/>
      <c r="D403" s="50"/>
      <c r="E403" s="50"/>
      <c r="F403" s="50"/>
      <c r="G403" s="50"/>
      <c r="H403" s="50"/>
      <c r="I403" s="50"/>
      <c r="J403" s="50"/>
      <c r="K403" s="52"/>
      <c r="L403" s="50"/>
      <c r="M403" s="53">
        <f t="shared" si="25"/>
        <v>0</v>
      </c>
      <c r="N403" s="21" t="e">
        <f>VLOOKUP(I403,'MÃ '!$A$2:$E$1048576,4,0)</f>
        <v>#N/A</v>
      </c>
      <c r="O403" s="21" t="e">
        <f>VLOOKUP(I403,'MÃ '!$A$2:$E$1048576,5,0)</f>
        <v>#N/A</v>
      </c>
      <c r="P403" s="21" t="str">
        <f t="shared" si="26"/>
        <v>TSG08</v>
      </c>
      <c r="Q403" s="21" t="e">
        <f>DAY(Table0145[[#This Row],[NGÀY]])&amp;Table0145[[#This Row],[TSG08]]&amp;Table0145[[#This Row],[MÃ FAST]]</f>
        <v>#N/A</v>
      </c>
      <c r="R403" s="21" t="e">
        <f>COUNTIF($Q$7:Q403,Q403)&amp;Q403</f>
        <v>#N/A</v>
      </c>
      <c r="S403" s="44">
        <f>IFERROR(VLOOKUP(R403,Table1[[ct2]:[Số lượng]],13,0),0)</f>
        <v>0</v>
      </c>
      <c r="T403" s="45">
        <f>IFERROR(VLOOKUP(R403,Table1[[ct2]:[Giá]],14,0),Table0145[[#This Row],[ĐƠN GIÁ]])</f>
        <v>0</v>
      </c>
      <c r="U403" s="45">
        <f t="shared" si="27"/>
        <v>0</v>
      </c>
      <c r="V403" s="32">
        <f t="shared" si="28"/>
        <v>0</v>
      </c>
      <c r="W403" s="45">
        <f>Table0145[[#This Row],[THÀNH TIỀN FAST]]-Table0145[[#This Row],[THÀNH TIỀN]]</f>
        <v>0</v>
      </c>
      <c r="X403" s="46" t="b">
        <f>Table0145[[#This Row],[ĐG FAST]]=Table0145[[#This Row],[ĐƠN GIÁ]]</f>
        <v>1</v>
      </c>
      <c r="Y403" s="47" t="b">
        <f>Table0145[[#This Row],[THÀNH TIỀN FAST]]=Table0145[[#This Row],[THÀNH TIỀN]]</f>
        <v>1</v>
      </c>
      <c r="Z403" s="48"/>
    </row>
    <row r="404" spans="1:26" x14ac:dyDescent="0.2">
      <c r="A404" s="50"/>
      <c r="B404" s="51"/>
      <c r="C404" s="50"/>
      <c r="D404" s="50"/>
      <c r="E404" s="50"/>
      <c r="F404" s="50"/>
      <c r="G404" s="50"/>
      <c r="H404" s="50"/>
      <c r="I404" s="50"/>
      <c r="J404" s="50"/>
      <c r="K404" s="52"/>
      <c r="L404" s="50"/>
      <c r="M404" s="53">
        <f t="shared" si="25"/>
        <v>0</v>
      </c>
      <c r="N404" s="21" t="e">
        <f>VLOOKUP(I404,'MÃ '!$A$2:$E$1048576,4,0)</f>
        <v>#N/A</v>
      </c>
      <c r="O404" s="21" t="e">
        <f>VLOOKUP(I404,'MÃ '!$A$2:$E$1048576,5,0)</f>
        <v>#N/A</v>
      </c>
      <c r="P404" s="21" t="str">
        <f t="shared" si="26"/>
        <v>TSG08</v>
      </c>
      <c r="Q404" s="21" t="e">
        <f>DAY(Table0145[[#This Row],[NGÀY]])&amp;Table0145[[#This Row],[TSG08]]&amp;Table0145[[#This Row],[MÃ FAST]]</f>
        <v>#N/A</v>
      </c>
      <c r="R404" s="21" t="e">
        <f>COUNTIF($Q$7:Q404,Q404)&amp;Q404</f>
        <v>#N/A</v>
      </c>
      <c r="S404" s="44">
        <f>IFERROR(VLOOKUP(R404,Table1[[ct2]:[Số lượng]],13,0),0)</f>
        <v>0</v>
      </c>
      <c r="T404" s="45">
        <f>IFERROR(VLOOKUP(R404,Table1[[ct2]:[Giá]],14,0),Table0145[[#This Row],[ĐƠN GIÁ]])</f>
        <v>0</v>
      </c>
      <c r="U404" s="45">
        <f t="shared" si="27"/>
        <v>0</v>
      </c>
      <c r="V404" s="32">
        <f t="shared" si="28"/>
        <v>0</v>
      </c>
      <c r="W404" s="45">
        <f>Table0145[[#This Row],[THÀNH TIỀN FAST]]-Table0145[[#This Row],[THÀNH TIỀN]]</f>
        <v>0</v>
      </c>
      <c r="X404" s="46" t="b">
        <f>Table0145[[#This Row],[ĐG FAST]]=Table0145[[#This Row],[ĐƠN GIÁ]]</f>
        <v>1</v>
      </c>
      <c r="Y404" s="47" t="b">
        <f>Table0145[[#This Row],[THÀNH TIỀN FAST]]=Table0145[[#This Row],[THÀNH TIỀN]]</f>
        <v>1</v>
      </c>
      <c r="Z404" s="48"/>
    </row>
    <row r="405" spans="1:26" x14ac:dyDescent="0.2">
      <c r="A405" s="50"/>
      <c r="B405" s="51"/>
      <c r="C405" s="50"/>
      <c r="D405" s="50"/>
      <c r="E405" s="50"/>
      <c r="F405" s="50"/>
      <c r="G405" s="50"/>
      <c r="H405" s="50"/>
      <c r="I405" s="50"/>
      <c r="J405" s="50"/>
      <c r="K405" s="52"/>
      <c r="L405" s="50"/>
      <c r="M405" s="53">
        <f t="shared" si="25"/>
        <v>0</v>
      </c>
      <c r="N405" s="21" t="e">
        <f>VLOOKUP(I405,'MÃ '!$A$2:$E$1048576,4,0)</f>
        <v>#N/A</v>
      </c>
      <c r="O405" s="21" t="e">
        <f>VLOOKUP(I405,'MÃ '!$A$2:$E$1048576,5,0)</f>
        <v>#N/A</v>
      </c>
      <c r="P405" s="21" t="str">
        <f t="shared" si="26"/>
        <v>TSG08</v>
      </c>
      <c r="Q405" s="21" t="e">
        <f>DAY(Table0145[[#This Row],[NGÀY]])&amp;Table0145[[#This Row],[TSG08]]&amp;Table0145[[#This Row],[MÃ FAST]]</f>
        <v>#N/A</v>
      </c>
      <c r="R405" s="21" t="e">
        <f>COUNTIF($Q$7:Q405,Q405)&amp;Q405</f>
        <v>#N/A</v>
      </c>
      <c r="S405" s="44">
        <f>IFERROR(VLOOKUP(R405,Table1[[ct2]:[Số lượng]],13,0),0)</f>
        <v>0</v>
      </c>
      <c r="T405" s="45">
        <f>IFERROR(VLOOKUP(R405,Table1[[ct2]:[Giá]],14,0),Table0145[[#This Row],[ĐƠN GIÁ]])</f>
        <v>0</v>
      </c>
      <c r="U405" s="45">
        <f t="shared" si="27"/>
        <v>0</v>
      </c>
      <c r="V405" s="32">
        <f t="shared" si="28"/>
        <v>0</v>
      </c>
      <c r="W405" s="45">
        <f>Table0145[[#This Row],[THÀNH TIỀN FAST]]-Table0145[[#This Row],[THÀNH TIỀN]]</f>
        <v>0</v>
      </c>
      <c r="X405" s="46" t="b">
        <f>Table0145[[#This Row],[ĐG FAST]]=Table0145[[#This Row],[ĐƠN GIÁ]]</f>
        <v>1</v>
      </c>
      <c r="Y405" s="47" t="b">
        <f>Table0145[[#This Row],[THÀNH TIỀN FAST]]=Table0145[[#This Row],[THÀNH TIỀN]]</f>
        <v>1</v>
      </c>
      <c r="Z405" s="48"/>
    </row>
    <row r="406" spans="1:26" x14ac:dyDescent="0.2">
      <c r="A406" s="50"/>
      <c r="B406" s="51"/>
      <c r="C406" s="50"/>
      <c r="D406" s="50"/>
      <c r="E406" s="50"/>
      <c r="F406" s="50"/>
      <c r="G406" s="50"/>
      <c r="H406" s="50"/>
      <c r="I406" s="50"/>
      <c r="J406" s="50"/>
      <c r="K406" s="52"/>
      <c r="L406" s="50"/>
      <c r="M406" s="53">
        <f t="shared" si="25"/>
        <v>0</v>
      </c>
      <c r="N406" s="21" t="e">
        <f>VLOOKUP(I406,'MÃ '!$A$2:$E$1048576,4,0)</f>
        <v>#N/A</v>
      </c>
      <c r="O406" s="21" t="e">
        <f>VLOOKUP(I406,'MÃ '!$A$2:$E$1048576,5,0)</f>
        <v>#N/A</v>
      </c>
      <c r="P406" s="21" t="str">
        <f t="shared" si="26"/>
        <v>TSG08</v>
      </c>
      <c r="Q406" s="21" t="e">
        <f>DAY(Table0145[[#This Row],[NGÀY]])&amp;Table0145[[#This Row],[TSG08]]&amp;Table0145[[#This Row],[MÃ FAST]]</f>
        <v>#N/A</v>
      </c>
      <c r="R406" s="21" t="e">
        <f>COUNTIF($Q$7:Q406,Q406)&amp;Q406</f>
        <v>#N/A</v>
      </c>
      <c r="S406" s="44">
        <f>IFERROR(VLOOKUP(R406,Table1[[ct2]:[Số lượng]],13,0),0)</f>
        <v>0</v>
      </c>
      <c r="T406" s="45">
        <f>IFERROR(VLOOKUP(R406,Table1[[ct2]:[Giá]],14,0),Table0145[[#This Row],[ĐƠN GIÁ]])</f>
        <v>0</v>
      </c>
      <c r="U406" s="45">
        <f t="shared" si="27"/>
        <v>0</v>
      </c>
      <c r="V406" s="32">
        <f t="shared" si="28"/>
        <v>0</v>
      </c>
      <c r="W406" s="45">
        <f>Table0145[[#This Row],[THÀNH TIỀN FAST]]-Table0145[[#This Row],[THÀNH TIỀN]]</f>
        <v>0</v>
      </c>
      <c r="X406" s="46" t="b">
        <f>Table0145[[#This Row],[ĐG FAST]]=Table0145[[#This Row],[ĐƠN GIÁ]]</f>
        <v>1</v>
      </c>
      <c r="Y406" s="47" t="b">
        <f>Table0145[[#This Row],[THÀNH TIỀN FAST]]=Table0145[[#This Row],[THÀNH TIỀN]]</f>
        <v>1</v>
      </c>
      <c r="Z406" s="48"/>
    </row>
    <row r="407" spans="1:26" x14ac:dyDescent="0.2">
      <c r="A407" s="50"/>
      <c r="B407" s="51"/>
      <c r="C407" s="50"/>
      <c r="D407" s="50"/>
      <c r="E407" s="50"/>
      <c r="F407" s="50"/>
      <c r="G407" s="50"/>
      <c r="H407" s="50"/>
      <c r="I407" s="50"/>
      <c r="J407" s="50"/>
      <c r="K407" s="52"/>
      <c r="L407" s="50"/>
      <c r="M407" s="53">
        <f t="shared" si="25"/>
        <v>0</v>
      </c>
      <c r="N407" s="21" t="e">
        <f>VLOOKUP(I407,'MÃ '!$A$2:$E$1048576,4,0)</f>
        <v>#N/A</v>
      </c>
      <c r="O407" s="21" t="e">
        <f>VLOOKUP(I407,'MÃ '!$A$2:$E$1048576,5,0)</f>
        <v>#N/A</v>
      </c>
      <c r="P407" s="21" t="str">
        <f t="shared" si="26"/>
        <v>TSG08</v>
      </c>
      <c r="Q407" s="21" t="e">
        <f>DAY(Table0145[[#This Row],[NGÀY]])&amp;Table0145[[#This Row],[TSG08]]&amp;Table0145[[#This Row],[MÃ FAST]]</f>
        <v>#N/A</v>
      </c>
      <c r="R407" s="21" t="e">
        <f>COUNTIF($Q$7:Q407,Q407)&amp;Q407</f>
        <v>#N/A</v>
      </c>
      <c r="S407" s="44">
        <f>IFERROR(VLOOKUP(R407,Table1[[ct2]:[Số lượng]],13,0),0)</f>
        <v>0</v>
      </c>
      <c r="T407" s="45">
        <f>IFERROR(VLOOKUP(R407,Table1[[ct2]:[Giá]],14,0),Table0145[[#This Row],[ĐƠN GIÁ]])</f>
        <v>0</v>
      </c>
      <c r="U407" s="45">
        <f t="shared" si="27"/>
        <v>0</v>
      </c>
      <c r="V407" s="32">
        <f t="shared" si="28"/>
        <v>0</v>
      </c>
      <c r="W407" s="45">
        <f>Table0145[[#This Row],[THÀNH TIỀN FAST]]-Table0145[[#This Row],[THÀNH TIỀN]]</f>
        <v>0</v>
      </c>
      <c r="X407" s="46" t="b">
        <f>Table0145[[#This Row],[ĐG FAST]]=Table0145[[#This Row],[ĐƠN GIÁ]]</f>
        <v>1</v>
      </c>
      <c r="Y407" s="47" t="b">
        <f>Table0145[[#This Row],[THÀNH TIỀN FAST]]=Table0145[[#This Row],[THÀNH TIỀN]]</f>
        <v>1</v>
      </c>
      <c r="Z407" s="48"/>
    </row>
    <row r="408" spans="1:26" x14ac:dyDescent="0.2">
      <c r="A408" s="50"/>
      <c r="B408" s="51"/>
      <c r="C408" s="50"/>
      <c r="D408" s="50"/>
      <c r="E408" s="50"/>
      <c r="F408" s="50"/>
      <c r="G408" s="50"/>
      <c r="H408" s="50"/>
      <c r="I408" s="50"/>
      <c r="J408" s="50"/>
      <c r="K408" s="52"/>
      <c r="L408" s="50"/>
      <c r="M408" s="53">
        <f t="shared" si="25"/>
        <v>0</v>
      </c>
      <c r="N408" s="21" t="e">
        <f>VLOOKUP(I408,'MÃ '!$A$2:$E$1048576,4,0)</f>
        <v>#N/A</v>
      </c>
      <c r="O408" s="21" t="e">
        <f>VLOOKUP(I408,'MÃ '!$A$2:$E$1048576,5,0)</f>
        <v>#N/A</v>
      </c>
      <c r="P408" s="21" t="str">
        <f t="shared" si="26"/>
        <v>TSG08</v>
      </c>
      <c r="Q408" s="21" t="e">
        <f>DAY(Table0145[[#This Row],[NGÀY]])&amp;Table0145[[#This Row],[TSG08]]&amp;Table0145[[#This Row],[MÃ FAST]]</f>
        <v>#N/A</v>
      </c>
      <c r="R408" s="21" t="e">
        <f>COUNTIF($Q$7:Q408,Q408)&amp;Q408</f>
        <v>#N/A</v>
      </c>
      <c r="S408" s="44">
        <f>IFERROR(VLOOKUP(R408,Table1[[ct2]:[Số lượng]],13,0),0)</f>
        <v>0</v>
      </c>
      <c r="T408" s="45">
        <f>IFERROR(VLOOKUP(R408,Table1[[ct2]:[Giá]],14,0),Table0145[[#This Row],[ĐƠN GIÁ]])</f>
        <v>0</v>
      </c>
      <c r="U408" s="45">
        <f t="shared" si="27"/>
        <v>0</v>
      </c>
      <c r="V408" s="32">
        <f t="shared" si="28"/>
        <v>0</v>
      </c>
      <c r="W408" s="45">
        <f>Table0145[[#This Row],[THÀNH TIỀN FAST]]-Table0145[[#This Row],[THÀNH TIỀN]]</f>
        <v>0</v>
      </c>
      <c r="X408" s="46" t="b">
        <f>Table0145[[#This Row],[ĐG FAST]]=Table0145[[#This Row],[ĐƠN GIÁ]]</f>
        <v>1</v>
      </c>
      <c r="Y408" s="47" t="b">
        <f>Table0145[[#This Row],[THÀNH TIỀN FAST]]=Table0145[[#This Row],[THÀNH TIỀN]]</f>
        <v>1</v>
      </c>
      <c r="Z408" s="48"/>
    </row>
    <row r="409" spans="1:26" x14ac:dyDescent="0.2">
      <c r="A409" s="50"/>
      <c r="B409" s="51"/>
      <c r="C409" s="50"/>
      <c r="D409" s="50"/>
      <c r="E409" s="50"/>
      <c r="F409" s="50"/>
      <c r="G409" s="50"/>
      <c r="H409" s="50"/>
      <c r="I409" s="50"/>
      <c r="J409" s="50"/>
      <c r="K409" s="52"/>
      <c r="L409" s="50"/>
      <c r="M409" s="53">
        <f t="shared" si="25"/>
        <v>0</v>
      </c>
      <c r="N409" s="21" t="e">
        <f>VLOOKUP(I409,'MÃ '!$A$2:$E$1048576,4,0)</f>
        <v>#N/A</v>
      </c>
      <c r="O409" s="21" t="e">
        <f>VLOOKUP(I409,'MÃ '!$A$2:$E$1048576,5,0)</f>
        <v>#N/A</v>
      </c>
      <c r="P409" s="21" t="str">
        <f t="shared" si="26"/>
        <v>TSG08</v>
      </c>
      <c r="Q409" s="21" t="e">
        <f>DAY(Table0145[[#This Row],[NGÀY]])&amp;Table0145[[#This Row],[TSG08]]&amp;Table0145[[#This Row],[MÃ FAST]]</f>
        <v>#N/A</v>
      </c>
      <c r="R409" s="21" t="e">
        <f>COUNTIF($Q$7:Q409,Q409)&amp;Q409</f>
        <v>#N/A</v>
      </c>
      <c r="S409" s="44">
        <f>IFERROR(VLOOKUP(R409,Table1[[ct2]:[Số lượng]],13,0),0)</f>
        <v>0</v>
      </c>
      <c r="T409" s="45">
        <f>IFERROR(VLOOKUP(R409,Table1[[ct2]:[Giá]],14,0),Table0145[[#This Row],[ĐƠN GIÁ]])</f>
        <v>0</v>
      </c>
      <c r="U409" s="45">
        <f t="shared" si="27"/>
        <v>0</v>
      </c>
      <c r="V409" s="32">
        <f t="shared" si="28"/>
        <v>0</v>
      </c>
      <c r="W409" s="45">
        <f>Table0145[[#This Row],[THÀNH TIỀN FAST]]-Table0145[[#This Row],[THÀNH TIỀN]]</f>
        <v>0</v>
      </c>
      <c r="X409" s="46" t="b">
        <f>Table0145[[#This Row],[ĐG FAST]]=Table0145[[#This Row],[ĐƠN GIÁ]]</f>
        <v>1</v>
      </c>
      <c r="Y409" s="47" t="b">
        <f>Table0145[[#This Row],[THÀNH TIỀN FAST]]=Table0145[[#This Row],[THÀNH TIỀN]]</f>
        <v>1</v>
      </c>
      <c r="Z409" s="48"/>
    </row>
    <row r="410" spans="1:26" x14ac:dyDescent="0.2">
      <c r="A410" s="50"/>
      <c r="B410" s="51"/>
      <c r="C410" s="50"/>
      <c r="D410" s="50"/>
      <c r="E410" s="50"/>
      <c r="F410" s="50"/>
      <c r="G410" s="50"/>
      <c r="H410" s="50"/>
      <c r="I410" s="50"/>
      <c r="J410" s="50"/>
      <c r="K410" s="52"/>
      <c r="L410" s="50"/>
      <c r="M410" s="53">
        <f t="shared" si="25"/>
        <v>0</v>
      </c>
      <c r="N410" s="21" t="e">
        <f>VLOOKUP(I410,'MÃ '!$A$2:$E$1048576,4,0)</f>
        <v>#N/A</v>
      </c>
      <c r="O410" s="21" t="e">
        <f>VLOOKUP(I410,'MÃ '!$A$2:$E$1048576,5,0)</f>
        <v>#N/A</v>
      </c>
      <c r="P410" s="21" t="str">
        <f t="shared" si="26"/>
        <v>TSG08</v>
      </c>
      <c r="Q410" s="21" t="e">
        <f>DAY(Table0145[[#This Row],[NGÀY]])&amp;Table0145[[#This Row],[TSG08]]&amp;Table0145[[#This Row],[MÃ FAST]]</f>
        <v>#N/A</v>
      </c>
      <c r="R410" s="21" t="e">
        <f>COUNTIF($Q$7:Q410,Q410)&amp;Q410</f>
        <v>#N/A</v>
      </c>
      <c r="S410" s="44">
        <f>IFERROR(VLOOKUP(R410,Table1[[ct2]:[Số lượng]],13,0),0)</f>
        <v>0</v>
      </c>
      <c r="T410" s="45">
        <f>IFERROR(VLOOKUP(R410,Table1[[ct2]:[Giá]],14,0),Table0145[[#This Row],[ĐƠN GIÁ]])</f>
        <v>0</v>
      </c>
      <c r="U410" s="45">
        <f t="shared" si="27"/>
        <v>0</v>
      </c>
      <c r="V410" s="32">
        <f t="shared" si="28"/>
        <v>0</v>
      </c>
      <c r="W410" s="45">
        <f>Table0145[[#This Row],[THÀNH TIỀN FAST]]-Table0145[[#This Row],[THÀNH TIỀN]]</f>
        <v>0</v>
      </c>
      <c r="X410" s="46" t="b">
        <f>Table0145[[#This Row],[ĐG FAST]]=Table0145[[#This Row],[ĐƠN GIÁ]]</f>
        <v>1</v>
      </c>
      <c r="Y410" s="47" t="b">
        <f>Table0145[[#This Row],[THÀNH TIỀN FAST]]=Table0145[[#This Row],[THÀNH TIỀN]]</f>
        <v>1</v>
      </c>
      <c r="Z410" s="48"/>
    </row>
    <row r="411" spans="1:26" x14ac:dyDescent="0.2">
      <c r="A411" s="50"/>
      <c r="B411" s="51"/>
      <c r="C411" s="50"/>
      <c r="D411" s="50"/>
      <c r="E411" s="50"/>
      <c r="F411" s="50"/>
      <c r="G411" s="50"/>
      <c r="H411" s="50"/>
      <c r="I411" s="50"/>
      <c r="J411" s="50"/>
      <c r="K411" s="52"/>
      <c r="L411" s="50"/>
      <c r="M411" s="53">
        <f t="shared" si="25"/>
        <v>0</v>
      </c>
      <c r="N411" s="21" t="e">
        <f>VLOOKUP(I411,'MÃ '!$A$2:$E$1048576,4,0)</f>
        <v>#N/A</v>
      </c>
      <c r="O411" s="21" t="e">
        <f>VLOOKUP(I411,'MÃ '!$A$2:$E$1048576,5,0)</f>
        <v>#N/A</v>
      </c>
      <c r="P411" s="21" t="str">
        <f t="shared" si="26"/>
        <v>TSG08</v>
      </c>
      <c r="Q411" s="21" t="e">
        <f>DAY(Table0145[[#This Row],[NGÀY]])&amp;Table0145[[#This Row],[TSG08]]&amp;Table0145[[#This Row],[MÃ FAST]]</f>
        <v>#N/A</v>
      </c>
      <c r="R411" s="21" t="e">
        <f>COUNTIF($Q$7:Q411,Q411)&amp;Q411</f>
        <v>#N/A</v>
      </c>
      <c r="S411" s="44">
        <f>IFERROR(VLOOKUP(R411,Table1[[ct2]:[Số lượng]],13,0),0)</f>
        <v>0</v>
      </c>
      <c r="T411" s="45">
        <f>IFERROR(VLOOKUP(R411,Table1[[ct2]:[Giá]],14,0),Table0145[[#This Row],[ĐƠN GIÁ]])</f>
        <v>0</v>
      </c>
      <c r="U411" s="45">
        <f t="shared" si="27"/>
        <v>0</v>
      </c>
      <c r="V411" s="32">
        <f t="shared" si="28"/>
        <v>0</v>
      </c>
      <c r="W411" s="45">
        <f>Table0145[[#This Row],[THÀNH TIỀN FAST]]-Table0145[[#This Row],[THÀNH TIỀN]]</f>
        <v>0</v>
      </c>
      <c r="X411" s="46" t="b">
        <f>Table0145[[#This Row],[ĐG FAST]]=Table0145[[#This Row],[ĐƠN GIÁ]]</f>
        <v>1</v>
      </c>
      <c r="Y411" s="47" t="b">
        <f>Table0145[[#This Row],[THÀNH TIỀN FAST]]=Table0145[[#This Row],[THÀNH TIỀN]]</f>
        <v>1</v>
      </c>
      <c r="Z411" s="48"/>
    </row>
    <row r="412" spans="1:26" x14ac:dyDescent="0.2">
      <c r="A412" s="50"/>
      <c r="B412" s="51"/>
      <c r="C412" s="50"/>
      <c r="D412" s="50"/>
      <c r="E412" s="50"/>
      <c r="F412" s="50"/>
      <c r="G412" s="50"/>
      <c r="H412" s="50"/>
      <c r="I412" s="50"/>
      <c r="J412" s="50"/>
      <c r="K412" s="52"/>
      <c r="L412" s="50"/>
      <c r="M412" s="53">
        <f t="shared" si="25"/>
        <v>0</v>
      </c>
      <c r="N412" s="21" t="e">
        <f>VLOOKUP(I412,'MÃ '!$A$2:$E$1048576,4,0)</f>
        <v>#N/A</v>
      </c>
      <c r="O412" s="21" t="e">
        <f>VLOOKUP(I412,'MÃ '!$A$2:$E$1048576,5,0)</f>
        <v>#N/A</v>
      </c>
      <c r="P412" s="21" t="str">
        <f t="shared" si="26"/>
        <v>TSG08</v>
      </c>
      <c r="Q412" s="21" t="e">
        <f>DAY(Table0145[[#This Row],[NGÀY]])&amp;Table0145[[#This Row],[TSG08]]&amp;Table0145[[#This Row],[MÃ FAST]]</f>
        <v>#N/A</v>
      </c>
      <c r="R412" s="21" t="e">
        <f>COUNTIF($Q$7:Q412,Q412)&amp;Q412</f>
        <v>#N/A</v>
      </c>
      <c r="S412" s="44">
        <f>IFERROR(VLOOKUP(R412,Table1[[ct2]:[Số lượng]],13,0),0)</f>
        <v>0</v>
      </c>
      <c r="T412" s="45">
        <f>IFERROR(VLOOKUP(R412,Table1[[ct2]:[Giá]],14,0),Table0145[[#This Row],[ĐƠN GIÁ]])</f>
        <v>0</v>
      </c>
      <c r="U412" s="45">
        <f t="shared" si="27"/>
        <v>0</v>
      </c>
      <c r="V412" s="32">
        <f t="shared" si="28"/>
        <v>0</v>
      </c>
      <c r="W412" s="45">
        <f>Table0145[[#This Row],[THÀNH TIỀN FAST]]-Table0145[[#This Row],[THÀNH TIỀN]]</f>
        <v>0</v>
      </c>
      <c r="X412" s="46" t="b">
        <f>Table0145[[#This Row],[ĐG FAST]]=Table0145[[#This Row],[ĐƠN GIÁ]]</f>
        <v>1</v>
      </c>
      <c r="Y412" s="47" t="b">
        <f>Table0145[[#This Row],[THÀNH TIỀN FAST]]=Table0145[[#This Row],[THÀNH TIỀN]]</f>
        <v>1</v>
      </c>
      <c r="Z412" s="48"/>
    </row>
    <row r="413" spans="1:26" x14ac:dyDescent="0.2">
      <c r="A413" s="50"/>
      <c r="B413" s="51"/>
      <c r="C413" s="50"/>
      <c r="D413" s="50"/>
      <c r="E413" s="50"/>
      <c r="F413" s="50"/>
      <c r="G413" s="50"/>
      <c r="H413" s="50"/>
      <c r="I413" s="50"/>
      <c r="J413" s="50"/>
      <c r="K413" s="52"/>
      <c r="L413" s="50"/>
      <c r="M413" s="53">
        <f t="shared" si="25"/>
        <v>0</v>
      </c>
      <c r="N413" s="21" t="e">
        <f>VLOOKUP(I413,'MÃ '!$A$2:$E$1048576,4,0)</f>
        <v>#N/A</v>
      </c>
      <c r="O413" s="21" t="e">
        <f>VLOOKUP(I413,'MÃ '!$A$2:$E$1048576,5,0)</f>
        <v>#N/A</v>
      </c>
      <c r="P413" s="21" t="str">
        <f t="shared" si="26"/>
        <v>TSG08</v>
      </c>
      <c r="Q413" s="21" t="e">
        <f>DAY(Table0145[[#This Row],[NGÀY]])&amp;Table0145[[#This Row],[TSG08]]&amp;Table0145[[#This Row],[MÃ FAST]]</f>
        <v>#N/A</v>
      </c>
      <c r="R413" s="21" t="e">
        <f>COUNTIF($Q$7:Q413,Q413)&amp;Q413</f>
        <v>#N/A</v>
      </c>
      <c r="S413" s="44">
        <f>IFERROR(VLOOKUP(R413,Table1[[ct2]:[Số lượng]],13,0),0)</f>
        <v>0</v>
      </c>
      <c r="T413" s="45">
        <f>IFERROR(VLOOKUP(R413,Table1[[ct2]:[Giá]],14,0),Table0145[[#This Row],[ĐƠN GIÁ]])</f>
        <v>0</v>
      </c>
      <c r="U413" s="45">
        <f t="shared" si="27"/>
        <v>0</v>
      </c>
      <c r="V413" s="32">
        <f t="shared" si="28"/>
        <v>0</v>
      </c>
      <c r="W413" s="45">
        <f>Table0145[[#This Row],[THÀNH TIỀN FAST]]-Table0145[[#This Row],[THÀNH TIỀN]]</f>
        <v>0</v>
      </c>
      <c r="X413" s="46" t="b">
        <f>Table0145[[#This Row],[ĐG FAST]]=Table0145[[#This Row],[ĐƠN GIÁ]]</f>
        <v>1</v>
      </c>
      <c r="Y413" s="47" t="b">
        <f>Table0145[[#This Row],[THÀNH TIỀN FAST]]=Table0145[[#This Row],[THÀNH TIỀN]]</f>
        <v>1</v>
      </c>
      <c r="Z413" s="48"/>
    </row>
    <row r="414" spans="1:26" x14ac:dyDescent="0.2">
      <c r="A414" s="50"/>
      <c r="B414" s="51"/>
      <c r="C414" s="50"/>
      <c r="D414" s="50"/>
      <c r="E414" s="50"/>
      <c r="F414" s="50"/>
      <c r="G414" s="50"/>
      <c r="H414" s="50"/>
      <c r="I414" s="50"/>
      <c r="J414" s="50"/>
      <c r="K414" s="52"/>
      <c r="L414" s="50"/>
      <c r="M414" s="53">
        <f t="shared" si="25"/>
        <v>0</v>
      </c>
      <c r="N414" s="21" t="e">
        <f>VLOOKUP(I414,'MÃ '!$A$2:$E$1048576,4,0)</f>
        <v>#N/A</v>
      </c>
      <c r="O414" s="21" t="e">
        <f>VLOOKUP(I414,'MÃ '!$A$2:$E$1048576,5,0)</f>
        <v>#N/A</v>
      </c>
      <c r="P414" s="21" t="str">
        <f t="shared" si="26"/>
        <v>TSG08</v>
      </c>
      <c r="Q414" s="21" t="e">
        <f>DAY(Table0145[[#This Row],[NGÀY]])&amp;Table0145[[#This Row],[TSG08]]&amp;Table0145[[#This Row],[MÃ FAST]]</f>
        <v>#N/A</v>
      </c>
      <c r="R414" s="21" t="e">
        <f>COUNTIF($Q$7:Q414,Q414)&amp;Q414</f>
        <v>#N/A</v>
      </c>
      <c r="S414" s="44">
        <f>IFERROR(VLOOKUP(R414,Table1[[ct2]:[Số lượng]],13,0),0)</f>
        <v>0</v>
      </c>
      <c r="T414" s="45">
        <f>IFERROR(VLOOKUP(R414,Table1[[ct2]:[Giá]],14,0),Table0145[[#This Row],[ĐƠN GIÁ]])</f>
        <v>0</v>
      </c>
      <c r="U414" s="45">
        <f t="shared" si="27"/>
        <v>0</v>
      </c>
      <c r="V414" s="32">
        <f t="shared" si="28"/>
        <v>0</v>
      </c>
      <c r="W414" s="45">
        <f>Table0145[[#This Row],[THÀNH TIỀN FAST]]-Table0145[[#This Row],[THÀNH TIỀN]]</f>
        <v>0</v>
      </c>
      <c r="X414" s="46" t="b">
        <f>Table0145[[#This Row],[ĐG FAST]]=Table0145[[#This Row],[ĐƠN GIÁ]]</f>
        <v>1</v>
      </c>
      <c r="Y414" s="47" t="b">
        <f>Table0145[[#This Row],[THÀNH TIỀN FAST]]=Table0145[[#This Row],[THÀNH TIỀN]]</f>
        <v>1</v>
      </c>
      <c r="Z414" s="48"/>
    </row>
    <row r="415" spans="1:26" x14ac:dyDescent="0.2">
      <c r="A415" s="50"/>
      <c r="B415" s="51"/>
      <c r="C415" s="50"/>
      <c r="D415" s="50"/>
      <c r="E415" s="50"/>
      <c r="F415" s="50"/>
      <c r="G415" s="50"/>
      <c r="H415" s="50"/>
      <c r="I415" s="50"/>
      <c r="J415" s="50"/>
      <c r="K415" s="52"/>
      <c r="L415" s="50"/>
      <c r="M415" s="53">
        <f t="shared" si="25"/>
        <v>0</v>
      </c>
      <c r="N415" s="21" t="e">
        <f>VLOOKUP(I415,'MÃ '!$A$2:$E$1048576,4,0)</f>
        <v>#N/A</v>
      </c>
      <c r="O415" s="21" t="e">
        <f>VLOOKUP(I415,'MÃ '!$A$2:$E$1048576,5,0)</f>
        <v>#N/A</v>
      </c>
      <c r="P415" s="21" t="str">
        <f t="shared" si="26"/>
        <v>TSG08</v>
      </c>
      <c r="Q415" s="21" t="e">
        <f>DAY(Table0145[[#This Row],[NGÀY]])&amp;Table0145[[#This Row],[TSG08]]&amp;Table0145[[#This Row],[MÃ FAST]]</f>
        <v>#N/A</v>
      </c>
      <c r="R415" s="21" t="e">
        <f>COUNTIF($Q$7:Q415,Q415)&amp;Q415</f>
        <v>#N/A</v>
      </c>
      <c r="S415" s="44">
        <f>IFERROR(VLOOKUP(R415,Table1[[ct2]:[Số lượng]],13,0),0)</f>
        <v>0</v>
      </c>
      <c r="T415" s="45">
        <f>IFERROR(VLOOKUP(R415,Table1[[ct2]:[Giá]],14,0),Table0145[[#This Row],[ĐƠN GIÁ]])</f>
        <v>0</v>
      </c>
      <c r="U415" s="45">
        <f t="shared" si="27"/>
        <v>0</v>
      </c>
      <c r="V415" s="32">
        <f t="shared" si="28"/>
        <v>0</v>
      </c>
      <c r="W415" s="45">
        <f>Table0145[[#This Row],[THÀNH TIỀN FAST]]-Table0145[[#This Row],[THÀNH TIỀN]]</f>
        <v>0</v>
      </c>
      <c r="X415" s="46" t="b">
        <f>Table0145[[#This Row],[ĐG FAST]]=Table0145[[#This Row],[ĐƠN GIÁ]]</f>
        <v>1</v>
      </c>
      <c r="Y415" s="47" t="b">
        <f>Table0145[[#This Row],[THÀNH TIỀN FAST]]=Table0145[[#This Row],[THÀNH TIỀN]]</f>
        <v>1</v>
      </c>
      <c r="Z415" s="48"/>
    </row>
    <row r="416" spans="1:26" x14ac:dyDescent="0.2">
      <c r="A416" s="50"/>
      <c r="B416" s="51"/>
      <c r="C416" s="50"/>
      <c r="D416" s="50"/>
      <c r="E416" s="50"/>
      <c r="F416" s="50"/>
      <c r="G416" s="50"/>
      <c r="H416" s="50"/>
      <c r="I416" s="50"/>
      <c r="J416" s="50"/>
      <c r="K416" s="52"/>
      <c r="L416" s="50"/>
      <c r="M416" s="53">
        <f t="shared" si="25"/>
        <v>0</v>
      </c>
      <c r="N416" s="21" t="e">
        <f>VLOOKUP(I416,'MÃ '!$A$2:$E$1048576,4,0)</f>
        <v>#N/A</v>
      </c>
      <c r="O416" s="21" t="e">
        <f>VLOOKUP(I416,'MÃ '!$A$2:$E$1048576,5,0)</f>
        <v>#N/A</v>
      </c>
      <c r="P416" s="21" t="str">
        <f t="shared" si="26"/>
        <v>TSG08</v>
      </c>
      <c r="Q416" s="21" t="e">
        <f>DAY(Table0145[[#This Row],[NGÀY]])&amp;Table0145[[#This Row],[TSG08]]&amp;Table0145[[#This Row],[MÃ FAST]]</f>
        <v>#N/A</v>
      </c>
      <c r="R416" s="21" t="e">
        <f>COUNTIF($Q$7:Q416,Q416)&amp;Q416</f>
        <v>#N/A</v>
      </c>
      <c r="S416" s="44">
        <f>IFERROR(VLOOKUP(R416,Table1[[ct2]:[Số lượng]],13,0),0)</f>
        <v>0</v>
      </c>
      <c r="T416" s="45">
        <f>IFERROR(VLOOKUP(R416,Table1[[ct2]:[Giá]],14,0),Table0145[[#This Row],[ĐƠN GIÁ]])</f>
        <v>0</v>
      </c>
      <c r="U416" s="45">
        <f t="shared" si="27"/>
        <v>0</v>
      </c>
      <c r="V416" s="32">
        <f t="shared" si="28"/>
        <v>0</v>
      </c>
      <c r="W416" s="45">
        <f>Table0145[[#This Row],[THÀNH TIỀN FAST]]-Table0145[[#This Row],[THÀNH TIỀN]]</f>
        <v>0</v>
      </c>
      <c r="X416" s="46" t="b">
        <f>Table0145[[#This Row],[ĐG FAST]]=Table0145[[#This Row],[ĐƠN GIÁ]]</f>
        <v>1</v>
      </c>
      <c r="Y416" s="47" t="b">
        <f>Table0145[[#This Row],[THÀNH TIỀN FAST]]=Table0145[[#This Row],[THÀNH TIỀN]]</f>
        <v>1</v>
      </c>
      <c r="Z416" s="48"/>
    </row>
    <row r="417" spans="1:26" x14ac:dyDescent="0.2">
      <c r="A417" s="50"/>
      <c r="B417" s="51"/>
      <c r="C417" s="50"/>
      <c r="D417" s="50"/>
      <c r="E417" s="50"/>
      <c r="F417" s="50"/>
      <c r="G417" s="50"/>
      <c r="H417" s="50"/>
      <c r="I417" s="50"/>
      <c r="J417" s="50"/>
      <c r="K417" s="52"/>
      <c r="L417" s="50"/>
      <c r="M417" s="53">
        <f t="shared" si="25"/>
        <v>0</v>
      </c>
      <c r="N417" s="21" t="e">
        <f>VLOOKUP(I417,'MÃ '!$A$2:$E$1048576,4,0)</f>
        <v>#N/A</v>
      </c>
      <c r="O417" s="21" t="e">
        <f>VLOOKUP(I417,'MÃ '!$A$2:$E$1048576,5,0)</f>
        <v>#N/A</v>
      </c>
      <c r="P417" s="21" t="str">
        <f t="shared" si="26"/>
        <v>TSG08</v>
      </c>
      <c r="Q417" s="21" t="e">
        <f>DAY(Table0145[[#This Row],[NGÀY]])&amp;Table0145[[#This Row],[TSG08]]&amp;Table0145[[#This Row],[MÃ FAST]]</f>
        <v>#N/A</v>
      </c>
      <c r="R417" s="21" t="e">
        <f>COUNTIF($Q$7:Q417,Q417)&amp;Q417</f>
        <v>#N/A</v>
      </c>
      <c r="S417" s="44">
        <f>IFERROR(VLOOKUP(R417,Table1[[ct2]:[Số lượng]],13,0),0)</f>
        <v>0</v>
      </c>
      <c r="T417" s="45">
        <f>IFERROR(VLOOKUP(R417,Table1[[ct2]:[Giá]],14,0),Table0145[[#This Row],[ĐƠN GIÁ]])</f>
        <v>0</v>
      </c>
      <c r="U417" s="45">
        <f t="shared" si="27"/>
        <v>0</v>
      </c>
      <c r="V417" s="32">
        <f t="shared" si="28"/>
        <v>0</v>
      </c>
      <c r="W417" s="45">
        <f>Table0145[[#This Row],[THÀNH TIỀN FAST]]-Table0145[[#This Row],[THÀNH TIỀN]]</f>
        <v>0</v>
      </c>
      <c r="X417" s="46" t="b">
        <f>Table0145[[#This Row],[ĐG FAST]]=Table0145[[#This Row],[ĐƠN GIÁ]]</f>
        <v>1</v>
      </c>
      <c r="Y417" s="47" t="b">
        <f>Table0145[[#This Row],[THÀNH TIỀN FAST]]=Table0145[[#This Row],[THÀNH TIỀN]]</f>
        <v>1</v>
      </c>
      <c r="Z417" s="48"/>
    </row>
    <row r="418" spans="1:26" x14ac:dyDescent="0.2">
      <c r="A418" s="50"/>
      <c r="B418" s="51"/>
      <c r="C418" s="50"/>
      <c r="D418" s="50"/>
      <c r="E418" s="50"/>
      <c r="F418" s="50"/>
      <c r="G418" s="50"/>
      <c r="H418" s="50"/>
      <c r="I418" s="50"/>
      <c r="J418" s="50"/>
      <c r="K418" s="52"/>
      <c r="L418" s="50"/>
      <c r="M418" s="53">
        <f t="shared" si="25"/>
        <v>0</v>
      </c>
      <c r="N418" s="21" t="e">
        <f>VLOOKUP(I418,'MÃ '!$A$2:$E$1048576,4,0)</f>
        <v>#N/A</v>
      </c>
      <c r="O418" s="21" t="e">
        <f>VLOOKUP(I418,'MÃ '!$A$2:$E$1048576,5,0)</f>
        <v>#N/A</v>
      </c>
      <c r="P418" s="21" t="str">
        <f t="shared" si="26"/>
        <v>TSG08</v>
      </c>
      <c r="Q418" s="21" t="e">
        <f>DAY(Table0145[[#This Row],[NGÀY]])&amp;Table0145[[#This Row],[TSG08]]&amp;Table0145[[#This Row],[MÃ FAST]]</f>
        <v>#N/A</v>
      </c>
      <c r="R418" s="21" t="e">
        <f>COUNTIF($Q$7:Q418,Q418)&amp;Q418</f>
        <v>#N/A</v>
      </c>
      <c r="S418" s="44">
        <f>IFERROR(VLOOKUP(R418,Table1[[ct2]:[Số lượng]],13,0),0)</f>
        <v>0</v>
      </c>
      <c r="T418" s="45">
        <f>IFERROR(VLOOKUP(R418,Table1[[ct2]:[Giá]],14,0),Table0145[[#This Row],[ĐƠN GIÁ]])</f>
        <v>0</v>
      </c>
      <c r="U418" s="45">
        <f t="shared" si="27"/>
        <v>0</v>
      </c>
      <c r="V418" s="32">
        <f t="shared" si="28"/>
        <v>0</v>
      </c>
      <c r="W418" s="45">
        <f>Table0145[[#This Row],[THÀNH TIỀN FAST]]-Table0145[[#This Row],[THÀNH TIỀN]]</f>
        <v>0</v>
      </c>
      <c r="X418" s="46" t="b">
        <f>Table0145[[#This Row],[ĐG FAST]]=Table0145[[#This Row],[ĐƠN GIÁ]]</f>
        <v>1</v>
      </c>
      <c r="Y418" s="47" t="b">
        <f>Table0145[[#This Row],[THÀNH TIỀN FAST]]=Table0145[[#This Row],[THÀNH TIỀN]]</f>
        <v>1</v>
      </c>
      <c r="Z418" s="48"/>
    </row>
    <row r="419" spans="1:26" x14ac:dyDescent="0.2">
      <c r="A419" s="50"/>
      <c r="B419" s="51"/>
      <c r="C419" s="50"/>
      <c r="D419" s="50"/>
      <c r="E419" s="50"/>
      <c r="F419" s="50"/>
      <c r="G419" s="50"/>
      <c r="H419" s="50"/>
      <c r="I419" s="50"/>
      <c r="J419" s="50"/>
      <c r="K419" s="52"/>
      <c r="L419" s="50"/>
      <c r="M419" s="53">
        <f t="shared" si="25"/>
        <v>0</v>
      </c>
      <c r="N419" s="21" t="e">
        <f>VLOOKUP(I419,'MÃ '!$A$2:$E$1048576,4,0)</f>
        <v>#N/A</v>
      </c>
      <c r="O419" s="21" t="e">
        <f>VLOOKUP(I419,'MÃ '!$A$2:$E$1048576,5,0)</f>
        <v>#N/A</v>
      </c>
      <c r="P419" s="21" t="str">
        <f t="shared" si="26"/>
        <v>TSG08</v>
      </c>
      <c r="Q419" s="21" t="e">
        <f>DAY(Table0145[[#This Row],[NGÀY]])&amp;Table0145[[#This Row],[TSG08]]&amp;Table0145[[#This Row],[MÃ FAST]]</f>
        <v>#N/A</v>
      </c>
      <c r="R419" s="21" t="e">
        <f>COUNTIF($Q$7:Q419,Q419)&amp;Q419</f>
        <v>#N/A</v>
      </c>
      <c r="S419" s="44">
        <f>IFERROR(VLOOKUP(R419,Table1[[ct2]:[Số lượng]],13,0),0)</f>
        <v>0</v>
      </c>
      <c r="T419" s="45">
        <f>IFERROR(VLOOKUP(R419,Table1[[ct2]:[Giá]],14,0),Table0145[[#This Row],[ĐƠN GIÁ]])</f>
        <v>0</v>
      </c>
      <c r="U419" s="45">
        <f t="shared" si="27"/>
        <v>0</v>
      </c>
      <c r="V419" s="32">
        <f t="shared" si="28"/>
        <v>0</v>
      </c>
      <c r="W419" s="45">
        <f>Table0145[[#This Row],[THÀNH TIỀN FAST]]-Table0145[[#This Row],[THÀNH TIỀN]]</f>
        <v>0</v>
      </c>
      <c r="X419" s="46" t="b">
        <f>Table0145[[#This Row],[ĐG FAST]]=Table0145[[#This Row],[ĐƠN GIÁ]]</f>
        <v>1</v>
      </c>
      <c r="Y419" s="47" t="b">
        <f>Table0145[[#This Row],[THÀNH TIỀN FAST]]=Table0145[[#This Row],[THÀNH TIỀN]]</f>
        <v>1</v>
      </c>
      <c r="Z419" s="48"/>
    </row>
    <row r="420" spans="1:26" x14ac:dyDescent="0.2">
      <c r="A420" s="50"/>
      <c r="B420" s="51"/>
      <c r="C420" s="50"/>
      <c r="D420" s="50"/>
      <c r="E420" s="50"/>
      <c r="F420" s="50"/>
      <c r="G420" s="50"/>
      <c r="H420" s="50"/>
      <c r="I420" s="50"/>
      <c r="J420" s="50"/>
      <c r="K420" s="52"/>
      <c r="L420" s="50"/>
      <c r="M420" s="53">
        <f t="shared" si="25"/>
        <v>0</v>
      </c>
      <c r="N420" s="21" t="e">
        <f>VLOOKUP(I420,'MÃ '!$A$2:$E$1048576,4,0)</f>
        <v>#N/A</v>
      </c>
      <c r="O420" s="21" t="e">
        <f>VLOOKUP(I420,'MÃ '!$A$2:$E$1048576,5,0)</f>
        <v>#N/A</v>
      </c>
      <c r="P420" s="21" t="str">
        <f t="shared" si="26"/>
        <v>TSG08</v>
      </c>
      <c r="Q420" s="21" t="e">
        <f>DAY(Table0145[[#This Row],[NGÀY]])&amp;Table0145[[#This Row],[TSG08]]&amp;Table0145[[#This Row],[MÃ FAST]]</f>
        <v>#N/A</v>
      </c>
      <c r="R420" s="21" t="e">
        <f>COUNTIF($Q$7:Q420,Q420)&amp;Q420</f>
        <v>#N/A</v>
      </c>
      <c r="S420" s="44">
        <f>IFERROR(VLOOKUP(R420,Table1[[ct2]:[Số lượng]],13,0),0)</f>
        <v>0</v>
      </c>
      <c r="T420" s="45">
        <f>IFERROR(VLOOKUP(R420,Table1[[ct2]:[Giá]],14,0),Table0145[[#This Row],[ĐƠN GIÁ]])</f>
        <v>0</v>
      </c>
      <c r="U420" s="45">
        <f t="shared" si="27"/>
        <v>0</v>
      </c>
      <c r="V420" s="32">
        <f t="shared" si="28"/>
        <v>0</v>
      </c>
      <c r="W420" s="45">
        <f>Table0145[[#This Row],[THÀNH TIỀN FAST]]-Table0145[[#This Row],[THÀNH TIỀN]]</f>
        <v>0</v>
      </c>
      <c r="X420" s="46" t="b">
        <f>Table0145[[#This Row],[ĐG FAST]]=Table0145[[#This Row],[ĐƠN GIÁ]]</f>
        <v>1</v>
      </c>
      <c r="Y420" s="47" t="b">
        <f>Table0145[[#This Row],[THÀNH TIỀN FAST]]=Table0145[[#This Row],[THÀNH TIỀN]]</f>
        <v>1</v>
      </c>
      <c r="Z420" s="48"/>
    </row>
    <row r="421" spans="1:26" x14ac:dyDescent="0.2">
      <c r="A421" s="50"/>
      <c r="B421" s="51"/>
      <c r="C421" s="50"/>
      <c r="D421" s="50"/>
      <c r="E421" s="50"/>
      <c r="F421" s="50"/>
      <c r="G421" s="50"/>
      <c r="H421" s="50"/>
      <c r="I421" s="50"/>
      <c r="J421" s="50"/>
      <c r="K421" s="52"/>
      <c r="L421" s="50"/>
      <c r="M421" s="53">
        <f t="shared" si="25"/>
        <v>0</v>
      </c>
      <c r="N421" s="21" t="e">
        <f>VLOOKUP(I421,'MÃ '!$A$2:$E$1048576,4,0)</f>
        <v>#N/A</v>
      </c>
      <c r="O421" s="21" t="e">
        <f>VLOOKUP(I421,'MÃ '!$A$2:$E$1048576,5,0)</f>
        <v>#N/A</v>
      </c>
      <c r="P421" s="21" t="str">
        <f t="shared" si="26"/>
        <v>TSG08</v>
      </c>
      <c r="Q421" s="21" t="e">
        <f>DAY(Table0145[[#This Row],[NGÀY]])&amp;Table0145[[#This Row],[TSG08]]&amp;Table0145[[#This Row],[MÃ FAST]]</f>
        <v>#N/A</v>
      </c>
      <c r="R421" s="21" t="e">
        <f>COUNTIF($Q$7:Q421,Q421)&amp;Q421</f>
        <v>#N/A</v>
      </c>
      <c r="S421" s="44">
        <f>IFERROR(VLOOKUP(R421,Table1[[ct2]:[Số lượng]],13,0),0)</f>
        <v>0</v>
      </c>
      <c r="T421" s="45">
        <f>IFERROR(VLOOKUP(R421,Table1[[ct2]:[Giá]],14,0),Table0145[[#This Row],[ĐƠN GIÁ]])</f>
        <v>0</v>
      </c>
      <c r="U421" s="45">
        <f t="shared" si="27"/>
        <v>0</v>
      </c>
      <c r="V421" s="32">
        <f t="shared" si="28"/>
        <v>0</v>
      </c>
      <c r="W421" s="45">
        <f>Table0145[[#This Row],[THÀNH TIỀN FAST]]-Table0145[[#This Row],[THÀNH TIỀN]]</f>
        <v>0</v>
      </c>
      <c r="X421" s="46" t="b">
        <f>Table0145[[#This Row],[ĐG FAST]]=Table0145[[#This Row],[ĐƠN GIÁ]]</f>
        <v>1</v>
      </c>
      <c r="Y421" s="47" t="b">
        <f>Table0145[[#This Row],[THÀNH TIỀN FAST]]=Table0145[[#This Row],[THÀNH TIỀN]]</f>
        <v>1</v>
      </c>
      <c r="Z421" s="48"/>
    </row>
    <row r="422" spans="1:26" x14ac:dyDescent="0.2">
      <c r="A422" s="50"/>
      <c r="B422" s="51"/>
      <c r="C422" s="50"/>
      <c r="D422" s="50"/>
      <c r="E422" s="50"/>
      <c r="F422" s="50"/>
      <c r="G422" s="50"/>
      <c r="H422" s="50"/>
      <c r="I422" s="50"/>
      <c r="J422" s="50"/>
      <c r="K422" s="52"/>
      <c r="L422" s="50"/>
      <c r="M422" s="53">
        <f t="shared" si="25"/>
        <v>0</v>
      </c>
      <c r="N422" s="21" t="e">
        <f>VLOOKUP(I422,'MÃ '!$A$2:$E$1048576,4,0)</f>
        <v>#N/A</v>
      </c>
      <c r="O422" s="21" t="e">
        <f>VLOOKUP(I422,'MÃ '!$A$2:$E$1048576,5,0)</f>
        <v>#N/A</v>
      </c>
      <c r="P422" s="21" t="str">
        <f t="shared" si="26"/>
        <v>TSG08</v>
      </c>
      <c r="Q422" s="21" t="e">
        <f>DAY(Table0145[[#This Row],[NGÀY]])&amp;Table0145[[#This Row],[TSG08]]&amp;Table0145[[#This Row],[MÃ FAST]]</f>
        <v>#N/A</v>
      </c>
      <c r="R422" s="21" t="e">
        <f>COUNTIF($Q$7:Q422,Q422)&amp;Q422</f>
        <v>#N/A</v>
      </c>
      <c r="S422" s="44">
        <f>IFERROR(VLOOKUP(R422,Table1[[ct2]:[Số lượng]],13,0),0)</f>
        <v>0</v>
      </c>
      <c r="T422" s="45">
        <f>IFERROR(VLOOKUP(R422,Table1[[ct2]:[Giá]],14,0),Table0145[[#This Row],[ĐƠN GIÁ]])</f>
        <v>0</v>
      </c>
      <c r="U422" s="45">
        <f t="shared" si="27"/>
        <v>0</v>
      </c>
      <c r="V422" s="32">
        <f t="shared" si="28"/>
        <v>0</v>
      </c>
      <c r="W422" s="45">
        <f>Table0145[[#This Row],[THÀNH TIỀN FAST]]-Table0145[[#This Row],[THÀNH TIỀN]]</f>
        <v>0</v>
      </c>
      <c r="X422" s="46" t="b">
        <f>Table0145[[#This Row],[ĐG FAST]]=Table0145[[#This Row],[ĐƠN GIÁ]]</f>
        <v>1</v>
      </c>
      <c r="Y422" s="47" t="b">
        <f>Table0145[[#This Row],[THÀNH TIỀN FAST]]=Table0145[[#This Row],[THÀNH TIỀN]]</f>
        <v>1</v>
      </c>
      <c r="Z422" s="48"/>
    </row>
    <row r="423" spans="1:26" x14ac:dyDescent="0.2">
      <c r="A423" s="50"/>
      <c r="B423" s="51"/>
      <c r="C423" s="50"/>
      <c r="D423" s="50"/>
      <c r="E423" s="50"/>
      <c r="F423" s="50"/>
      <c r="G423" s="50"/>
      <c r="H423" s="50"/>
      <c r="I423" s="50"/>
      <c r="J423" s="50"/>
      <c r="K423" s="52"/>
      <c r="L423" s="50"/>
      <c r="M423" s="53">
        <f t="shared" si="25"/>
        <v>0</v>
      </c>
      <c r="N423" s="21" t="e">
        <f>VLOOKUP(I423,'MÃ '!$A$2:$E$1048576,4,0)</f>
        <v>#N/A</v>
      </c>
      <c r="O423" s="21" t="e">
        <f>VLOOKUP(I423,'MÃ '!$A$2:$E$1048576,5,0)</f>
        <v>#N/A</v>
      </c>
      <c r="P423" s="21" t="str">
        <f t="shared" si="26"/>
        <v>TSG08</v>
      </c>
      <c r="Q423" s="21" t="e">
        <f>DAY(Table0145[[#This Row],[NGÀY]])&amp;Table0145[[#This Row],[TSG08]]&amp;Table0145[[#This Row],[MÃ FAST]]</f>
        <v>#N/A</v>
      </c>
      <c r="R423" s="21" t="e">
        <f>COUNTIF($Q$7:Q423,Q423)&amp;Q423</f>
        <v>#N/A</v>
      </c>
      <c r="S423" s="44">
        <f>IFERROR(VLOOKUP(R423,Table1[[ct2]:[Số lượng]],13,0),0)</f>
        <v>0</v>
      </c>
      <c r="T423" s="45">
        <f>IFERROR(VLOOKUP(R423,Table1[[ct2]:[Giá]],14,0),Table0145[[#This Row],[ĐƠN GIÁ]])</f>
        <v>0</v>
      </c>
      <c r="U423" s="45">
        <f t="shared" si="27"/>
        <v>0</v>
      </c>
      <c r="V423" s="32">
        <f t="shared" si="28"/>
        <v>0</v>
      </c>
      <c r="W423" s="45">
        <f>Table0145[[#This Row],[THÀNH TIỀN FAST]]-Table0145[[#This Row],[THÀNH TIỀN]]</f>
        <v>0</v>
      </c>
      <c r="X423" s="46" t="b">
        <f>Table0145[[#This Row],[ĐG FAST]]=Table0145[[#This Row],[ĐƠN GIÁ]]</f>
        <v>1</v>
      </c>
      <c r="Y423" s="47" t="b">
        <f>Table0145[[#This Row],[THÀNH TIỀN FAST]]=Table0145[[#This Row],[THÀNH TIỀN]]</f>
        <v>1</v>
      </c>
      <c r="Z423" s="48"/>
    </row>
    <row r="424" spans="1:26" x14ac:dyDescent="0.2">
      <c r="A424" s="50"/>
      <c r="B424" s="51"/>
      <c r="C424" s="50"/>
      <c r="D424" s="50"/>
      <c r="E424" s="50"/>
      <c r="F424" s="50"/>
      <c r="G424" s="50"/>
      <c r="H424" s="50"/>
      <c r="I424" s="50"/>
      <c r="J424" s="50"/>
      <c r="K424" s="52"/>
      <c r="L424" s="50"/>
      <c r="M424" s="53">
        <f t="shared" si="25"/>
        <v>0</v>
      </c>
      <c r="N424" s="21" t="e">
        <f>VLOOKUP(I424,'MÃ '!$A$2:$E$1048576,4,0)</f>
        <v>#N/A</v>
      </c>
      <c r="O424" s="21" t="e">
        <f>VLOOKUP(I424,'MÃ '!$A$2:$E$1048576,5,0)</f>
        <v>#N/A</v>
      </c>
      <c r="P424" s="21" t="str">
        <f t="shared" si="26"/>
        <v>TSG08</v>
      </c>
      <c r="Q424" s="21" t="e">
        <f>DAY(Table0145[[#This Row],[NGÀY]])&amp;Table0145[[#This Row],[TSG08]]&amp;Table0145[[#This Row],[MÃ FAST]]</f>
        <v>#N/A</v>
      </c>
      <c r="R424" s="21" t="e">
        <f>COUNTIF($Q$7:Q424,Q424)&amp;Q424</f>
        <v>#N/A</v>
      </c>
      <c r="S424" s="44">
        <f>IFERROR(VLOOKUP(R424,Table1[[ct2]:[Số lượng]],13,0),0)</f>
        <v>0</v>
      </c>
      <c r="T424" s="45">
        <f>IFERROR(VLOOKUP(R424,Table1[[ct2]:[Giá]],14,0),Table0145[[#This Row],[ĐƠN GIÁ]])</f>
        <v>0</v>
      </c>
      <c r="U424" s="45">
        <f t="shared" si="27"/>
        <v>0</v>
      </c>
      <c r="V424" s="32">
        <f t="shared" si="28"/>
        <v>0</v>
      </c>
      <c r="W424" s="45">
        <f>Table0145[[#This Row],[THÀNH TIỀN FAST]]-Table0145[[#This Row],[THÀNH TIỀN]]</f>
        <v>0</v>
      </c>
      <c r="X424" s="46" t="b">
        <f>Table0145[[#This Row],[ĐG FAST]]=Table0145[[#This Row],[ĐƠN GIÁ]]</f>
        <v>1</v>
      </c>
      <c r="Y424" s="47" t="b">
        <f>Table0145[[#This Row],[THÀNH TIỀN FAST]]=Table0145[[#This Row],[THÀNH TIỀN]]</f>
        <v>1</v>
      </c>
      <c r="Z424" s="48"/>
    </row>
    <row r="425" spans="1:26" x14ac:dyDescent="0.2">
      <c r="A425" s="50"/>
      <c r="B425" s="51"/>
      <c r="C425" s="50"/>
      <c r="D425" s="50"/>
      <c r="E425" s="50"/>
      <c r="F425" s="50"/>
      <c r="G425" s="50"/>
      <c r="H425" s="50"/>
      <c r="I425" s="50"/>
      <c r="J425" s="50"/>
      <c r="K425" s="52"/>
      <c r="L425" s="50"/>
      <c r="M425" s="53">
        <f t="shared" si="25"/>
        <v>0</v>
      </c>
      <c r="N425" s="21" t="e">
        <f>VLOOKUP(I425,'MÃ '!$A$2:$E$1048576,4,0)</f>
        <v>#N/A</v>
      </c>
      <c r="O425" s="21" t="e">
        <f>VLOOKUP(I425,'MÃ '!$A$2:$E$1048576,5,0)</f>
        <v>#N/A</v>
      </c>
      <c r="P425" s="21" t="str">
        <f t="shared" si="26"/>
        <v>TSG08</v>
      </c>
      <c r="Q425" s="21" t="e">
        <f>DAY(Table0145[[#This Row],[NGÀY]])&amp;Table0145[[#This Row],[TSG08]]&amp;Table0145[[#This Row],[MÃ FAST]]</f>
        <v>#N/A</v>
      </c>
      <c r="R425" s="21" t="e">
        <f>COUNTIF($Q$7:Q425,Q425)&amp;Q425</f>
        <v>#N/A</v>
      </c>
      <c r="S425" s="44">
        <f>IFERROR(VLOOKUP(R425,Table1[[ct2]:[Số lượng]],13,0),0)</f>
        <v>0</v>
      </c>
      <c r="T425" s="45">
        <f>IFERROR(VLOOKUP(R425,Table1[[ct2]:[Giá]],14,0),Table0145[[#This Row],[ĐƠN GIÁ]])</f>
        <v>0</v>
      </c>
      <c r="U425" s="45">
        <f t="shared" si="27"/>
        <v>0</v>
      </c>
      <c r="V425" s="32">
        <f t="shared" si="28"/>
        <v>0</v>
      </c>
      <c r="W425" s="45">
        <f>Table0145[[#This Row],[THÀNH TIỀN FAST]]-Table0145[[#This Row],[THÀNH TIỀN]]</f>
        <v>0</v>
      </c>
      <c r="X425" s="46" t="b">
        <f>Table0145[[#This Row],[ĐG FAST]]=Table0145[[#This Row],[ĐƠN GIÁ]]</f>
        <v>1</v>
      </c>
      <c r="Y425" s="47" t="b">
        <f>Table0145[[#This Row],[THÀNH TIỀN FAST]]=Table0145[[#This Row],[THÀNH TIỀN]]</f>
        <v>1</v>
      </c>
      <c r="Z425" s="48"/>
    </row>
    <row r="426" spans="1:26" x14ac:dyDescent="0.2">
      <c r="A426" s="50"/>
      <c r="B426" s="51"/>
      <c r="C426" s="50"/>
      <c r="D426" s="50"/>
      <c r="E426" s="50"/>
      <c r="F426" s="50"/>
      <c r="G426" s="50"/>
      <c r="H426" s="50"/>
      <c r="I426" s="50"/>
      <c r="J426" s="50"/>
      <c r="K426" s="52"/>
      <c r="L426" s="50"/>
      <c r="M426" s="53">
        <f t="shared" si="25"/>
        <v>0</v>
      </c>
      <c r="N426" s="21" t="e">
        <f>VLOOKUP(I426,'MÃ '!$A$2:$E$1048576,4,0)</f>
        <v>#N/A</v>
      </c>
      <c r="O426" s="21" t="e">
        <f>VLOOKUP(I426,'MÃ '!$A$2:$E$1048576,5,0)</f>
        <v>#N/A</v>
      </c>
      <c r="P426" s="21" t="str">
        <f t="shared" si="26"/>
        <v>TSG08</v>
      </c>
      <c r="Q426" s="21" t="e">
        <f>DAY(Table0145[[#This Row],[NGÀY]])&amp;Table0145[[#This Row],[TSG08]]&amp;Table0145[[#This Row],[MÃ FAST]]</f>
        <v>#N/A</v>
      </c>
      <c r="R426" s="21" t="e">
        <f>COUNTIF($Q$7:Q426,Q426)&amp;Q426</f>
        <v>#N/A</v>
      </c>
      <c r="S426" s="44">
        <f>IFERROR(VLOOKUP(R426,Table1[[ct2]:[Số lượng]],13,0),0)</f>
        <v>0</v>
      </c>
      <c r="T426" s="45">
        <f>IFERROR(VLOOKUP(R426,Table1[[ct2]:[Giá]],14,0),Table0145[[#This Row],[ĐƠN GIÁ]])</f>
        <v>0</v>
      </c>
      <c r="U426" s="45">
        <f t="shared" si="27"/>
        <v>0</v>
      </c>
      <c r="V426" s="32">
        <f t="shared" si="28"/>
        <v>0</v>
      </c>
      <c r="W426" s="45">
        <f>Table0145[[#This Row],[THÀNH TIỀN FAST]]-Table0145[[#This Row],[THÀNH TIỀN]]</f>
        <v>0</v>
      </c>
      <c r="X426" s="46" t="b">
        <f>Table0145[[#This Row],[ĐG FAST]]=Table0145[[#This Row],[ĐƠN GIÁ]]</f>
        <v>1</v>
      </c>
      <c r="Y426" s="47" t="b">
        <f>Table0145[[#This Row],[THÀNH TIỀN FAST]]=Table0145[[#This Row],[THÀNH TIỀN]]</f>
        <v>1</v>
      </c>
      <c r="Z426" s="48"/>
    </row>
    <row r="427" spans="1:26" x14ac:dyDescent="0.2">
      <c r="A427" s="50"/>
      <c r="B427" s="51"/>
      <c r="C427" s="50"/>
      <c r="D427" s="50"/>
      <c r="E427" s="50"/>
      <c r="F427" s="50"/>
      <c r="G427" s="50"/>
      <c r="H427" s="50"/>
      <c r="I427" s="50"/>
      <c r="J427" s="50"/>
      <c r="K427" s="52"/>
      <c r="L427" s="50"/>
      <c r="M427" s="53">
        <f t="shared" si="25"/>
        <v>0</v>
      </c>
      <c r="N427" s="21" t="e">
        <f>VLOOKUP(I427,'MÃ '!$A$2:$E$1048576,4,0)</f>
        <v>#N/A</v>
      </c>
      <c r="O427" s="21" t="e">
        <f>VLOOKUP(I427,'MÃ '!$A$2:$E$1048576,5,0)</f>
        <v>#N/A</v>
      </c>
      <c r="P427" s="21" t="str">
        <f t="shared" si="26"/>
        <v>TSG08</v>
      </c>
      <c r="Q427" s="21" t="e">
        <f>DAY(Table0145[[#This Row],[NGÀY]])&amp;Table0145[[#This Row],[TSG08]]&amp;Table0145[[#This Row],[MÃ FAST]]</f>
        <v>#N/A</v>
      </c>
      <c r="R427" s="21" t="e">
        <f>COUNTIF($Q$7:Q427,Q427)&amp;Q427</f>
        <v>#N/A</v>
      </c>
      <c r="S427" s="44">
        <f>IFERROR(VLOOKUP(R427,Table1[[ct2]:[Số lượng]],13,0),0)</f>
        <v>0</v>
      </c>
      <c r="T427" s="45">
        <f>IFERROR(VLOOKUP(R427,Table1[[ct2]:[Giá]],14,0),Table0145[[#This Row],[ĐƠN GIÁ]])</f>
        <v>0</v>
      </c>
      <c r="U427" s="45">
        <f t="shared" si="27"/>
        <v>0</v>
      </c>
      <c r="V427" s="32">
        <f t="shared" si="28"/>
        <v>0</v>
      </c>
      <c r="W427" s="45">
        <f>Table0145[[#This Row],[THÀNH TIỀN FAST]]-Table0145[[#This Row],[THÀNH TIỀN]]</f>
        <v>0</v>
      </c>
      <c r="X427" s="46" t="b">
        <f>Table0145[[#This Row],[ĐG FAST]]=Table0145[[#This Row],[ĐƠN GIÁ]]</f>
        <v>1</v>
      </c>
      <c r="Y427" s="47" t="b">
        <f>Table0145[[#This Row],[THÀNH TIỀN FAST]]=Table0145[[#This Row],[THÀNH TIỀN]]</f>
        <v>1</v>
      </c>
      <c r="Z427" s="48"/>
    </row>
    <row r="428" spans="1:26" x14ac:dyDescent="0.2">
      <c r="A428" s="50"/>
      <c r="B428" s="51"/>
      <c r="C428" s="50"/>
      <c r="D428" s="50"/>
      <c r="E428" s="50"/>
      <c r="F428" s="50"/>
      <c r="G428" s="50"/>
      <c r="H428" s="50"/>
      <c r="I428" s="50"/>
      <c r="J428" s="50"/>
      <c r="K428" s="52"/>
      <c r="L428" s="50"/>
      <c r="M428" s="53">
        <f t="shared" si="25"/>
        <v>0</v>
      </c>
      <c r="N428" s="21" t="e">
        <f>VLOOKUP(I428,'MÃ '!$A$2:$E$1048576,4,0)</f>
        <v>#N/A</v>
      </c>
      <c r="O428" s="21" t="e">
        <f>VLOOKUP(I428,'MÃ '!$A$2:$E$1048576,5,0)</f>
        <v>#N/A</v>
      </c>
      <c r="P428" s="21" t="str">
        <f t="shared" si="26"/>
        <v>TSG08</v>
      </c>
      <c r="Q428" s="21" t="e">
        <f>DAY(Table0145[[#This Row],[NGÀY]])&amp;Table0145[[#This Row],[TSG08]]&amp;Table0145[[#This Row],[MÃ FAST]]</f>
        <v>#N/A</v>
      </c>
      <c r="R428" s="21" t="e">
        <f>COUNTIF($Q$7:Q428,Q428)&amp;Q428</f>
        <v>#N/A</v>
      </c>
      <c r="S428" s="44">
        <f>IFERROR(VLOOKUP(R428,Table1[[ct2]:[Số lượng]],13,0),0)</f>
        <v>0</v>
      </c>
      <c r="T428" s="45">
        <f>IFERROR(VLOOKUP(R428,Table1[[ct2]:[Giá]],14,0),Table0145[[#This Row],[ĐƠN GIÁ]])</f>
        <v>0</v>
      </c>
      <c r="U428" s="45">
        <f t="shared" si="27"/>
        <v>0</v>
      </c>
      <c r="V428" s="32">
        <f t="shared" si="28"/>
        <v>0</v>
      </c>
      <c r="W428" s="45">
        <f>Table0145[[#This Row],[THÀNH TIỀN FAST]]-Table0145[[#This Row],[THÀNH TIỀN]]</f>
        <v>0</v>
      </c>
      <c r="X428" s="46" t="b">
        <f>Table0145[[#This Row],[ĐG FAST]]=Table0145[[#This Row],[ĐƠN GIÁ]]</f>
        <v>1</v>
      </c>
      <c r="Y428" s="47" t="b">
        <f>Table0145[[#This Row],[THÀNH TIỀN FAST]]=Table0145[[#This Row],[THÀNH TIỀN]]</f>
        <v>1</v>
      </c>
      <c r="Z428" s="48"/>
    </row>
    <row r="429" spans="1:26" x14ac:dyDescent="0.2">
      <c r="A429" s="50"/>
      <c r="B429" s="51"/>
      <c r="C429" s="50"/>
      <c r="D429" s="50"/>
      <c r="E429" s="50"/>
      <c r="F429" s="50"/>
      <c r="G429" s="50"/>
      <c r="H429" s="50"/>
      <c r="I429" s="50"/>
      <c r="J429" s="50"/>
      <c r="K429" s="52"/>
      <c r="L429" s="50"/>
      <c r="M429" s="53">
        <f t="shared" si="25"/>
        <v>0</v>
      </c>
      <c r="N429" s="21" t="e">
        <f>VLOOKUP(I429,'MÃ '!$A$2:$E$1048576,4,0)</f>
        <v>#N/A</v>
      </c>
      <c r="O429" s="21" t="e">
        <f>VLOOKUP(I429,'MÃ '!$A$2:$E$1048576,5,0)</f>
        <v>#N/A</v>
      </c>
      <c r="P429" s="21" t="str">
        <f t="shared" si="26"/>
        <v>TSG08</v>
      </c>
      <c r="Q429" s="21" t="e">
        <f>DAY(Table0145[[#This Row],[NGÀY]])&amp;Table0145[[#This Row],[TSG08]]&amp;Table0145[[#This Row],[MÃ FAST]]</f>
        <v>#N/A</v>
      </c>
      <c r="R429" s="21" t="e">
        <f>COUNTIF($Q$7:Q429,Q429)&amp;Q429</f>
        <v>#N/A</v>
      </c>
      <c r="S429" s="44">
        <f>IFERROR(VLOOKUP(R429,Table1[[ct2]:[Số lượng]],13,0),0)</f>
        <v>0</v>
      </c>
      <c r="T429" s="45">
        <f>IFERROR(VLOOKUP(R429,Table1[[ct2]:[Giá]],14,0),Table0145[[#This Row],[ĐƠN GIÁ]])</f>
        <v>0</v>
      </c>
      <c r="U429" s="45">
        <f t="shared" si="27"/>
        <v>0</v>
      </c>
      <c r="V429" s="32">
        <f t="shared" si="28"/>
        <v>0</v>
      </c>
      <c r="W429" s="45">
        <f>Table0145[[#This Row],[THÀNH TIỀN FAST]]-Table0145[[#This Row],[THÀNH TIỀN]]</f>
        <v>0</v>
      </c>
      <c r="X429" s="46" t="b">
        <f>Table0145[[#This Row],[ĐG FAST]]=Table0145[[#This Row],[ĐƠN GIÁ]]</f>
        <v>1</v>
      </c>
      <c r="Y429" s="47" t="b">
        <f>Table0145[[#This Row],[THÀNH TIỀN FAST]]=Table0145[[#This Row],[THÀNH TIỀN]]</f>
        <v>1</v>
      </c>
      <c r="Z429" s="48"/>
    </row>
    <row r="430" spans="1:26" x14ac:dyDescent="0.2">
      <c r="A430" s="50"/>
      <c r="B430" s="51"/>
      <c r="C430" s="50"/>
      <c r="D430" s="50"/>
      <c r="E430" s="50"/>
      <c r="F430" s="50"/>
      <c r="G430" s="50"/>
      <c r="H430" s="50"/>
      <c r="I430" s="50"/>
      <c r="J430" s="50"/>
      <c r="K430" s="52"/>
      <c r="L430" s="50"/>
      <c r="M430" s="53">
        <f t="shared" si="25"/>
        <v>0</v>
      </c>
      <c r="N430" s="21" t="e">
        <f>VLOOKUP(I430,'MÃ '!$A$2:$E$1048576,4,0)</f>
        <v>#N/A</v>
      </c>
      <c r="O430" s="21" t="e">
        <f>VLOOKUP(I430,'MÃ '!$A$2:$E$1048576,5,0)</f>
        <v>#N/A</v>
      </c>
      <c r="P430" s="21" t="str">
        <f t="shared" si="26"/>
        <v>TSG08</v>
      </c>
      <c r="Q430" s="21" t="e">
        <f>DAY(Table0145[[#This Row],[NGÀY]])&amp;Table0145[[#This Row],[TSG08]]&amp;Table0145[[#This Row],[MÃ FAST]]</f>
        <v>#N/A</v>
      </c>
      <c r="R430" s="21" t="e">
        <f>COUNTIF($Q$7:Q430,Q430)&amp;Q430</f>
        <v>#N/A</v>
      </c>
      <c r="S430" s="44">
        <f>IFERROR(VLOOKUP(R430,Table1[[ct2]:[Số lượng]],13,0),0)</f>
        <v>0</v>
      </c>
      <c r="T430" s="45">
        <f>IFERROR(VLOOKUP(R430,Table1[[ct2]:[Giá]],14,0),Table0145[[#This Row],[ĐƠN GIÁ]])</f>
        <v>0</v>
      </c>
      <c r="U430" s="45">
        <f t="shared" si="27"/>
        <v>0</v>
      </c>
      <c r="V430" s="32">
        <f t="shared" si="28"/>
        <v>0</v>
      </c>
      <c r="W430" s="45">
        <f>Table0145[[#This Row],[THÀNH TIỀN FAST]]-Table0145[[#This Row],[THÀNH TIỀN]]</f>
        <v>0</v>
      </c>
      <c r="X430" s="46" t="b">
        <f>Table0145[[#This Row],[ĐG FAST]]=Table0145[[#This Row],[ĐƠN GIÁ]]</f>
        <v>1</v>
      </c>
      <c r="Y430" s="47" t="b">
        <f>Table0145[[#This Row],[THÀNH TIỀN FAST]]=Table0145[[#This Row],[THÀNH TIỀN]]</f>
        <v>1</v>
      </c>
      <c r="Z430" s="48"/>
    </row>
    <row r="431" spans="1:26" x14ac:dyDescent="0.2">
      <c r="A431" s="50"/>
      <c r="B431" s="51"/>
      <c r="C431" s="50"/>
      <c r="D431" s="50"/>
      <c r="E431" s="50"/>
      <c r="F431" s="50"/>
      <c r="G431" s="50"/>
      <c r="H431" s="50"/>
      <c r="I431" s="50"/>
      <c r="J431" s="50"/>
      <c r="K431" s="52"/>
      <c r="L431" s="50"/>
      <c r="M431" s="53">
        <f t="shared" si="25"/>
        <v>0</v>
      </c>
      <c r="N431" s="21" t="e">
        <f>VLOOKUP(I431,'MÃ '!$A$2:$E$1048576,4,0)</f>
        <v>#N/A</v>
      </c>
      <c r="O431" s="21" t="e">
        <f>VLOOKUP(I431,'MÃ '!$A$2:$E$1048576,5,0)</f>
        <v>#N/A</v>
      </c>
      <c r="P431" s="21" t="str">
        <f t="shared" si="26"/>
        <v>TSG08</v>
      </c>
      <c r="Q431" s="21" t="e">
        <f>DAY(Table0145[[#This Row],[NGÀY]])&amp;Table0145[[#This Row],[TSG08]]&amp;Table0145[[#This Row],[MÃ FAST]]</f>
        <v>#N/A</v>
      </c>
      <c r="R431" s="21" t="e">
        <f>COUNTIF($Q$7:Q431,Q431)&amp;Q431</f>
        <v>#N/A</v>
      </c>
      <c r="S431" s="44">
        <f>IFERROR(VLOOKUP(R431,Table1[[ct2]:[Số lượng]],13,0),0)</f>
        <v>0</v>
      </c>
      <c r="T431" s="45">
        <f>IFERROR(VLOOKUP(R431,Table1[[ct2]:[Giá]],14,0),Table0145[[#This Row],[ĐƠN GIÁ]])</f>
        <v>0</v>
      </c>
      <c r="U431" s="45">
        <f t="shared" si="27"/>
        <v>0</v>
      </c>
      <c r="V431" s="32">
        <f t="shared" si="28"/>
        <v>0</v>
      </c>
      <c r="W431" s="45">
        <f>Table0145[[#This Row],[THÀNH TIỀN FAST]]-Table0145[[#This Row],[THÀNH TIỀN]]</f>
        <v>0</v>
      </c>
      <c r="X431" s="46" t="b">
        <f>Table0145[[#This Row],[ĐG FAST]]=Table0145[[#This Row],[ĐƠN GIÁ]]</f>
        <v>1</v>
      </c>
      <c r="Y431" s="47" t="b">
        <f>Table0145[[#This Row],[THÀNH TIỀN FAST]]=Table0145[[#This Row],[THÀNH TIỀN]]</f>
        <v>1</v>
      </c>
      <c r="Z431" s="48"/>
    </row>
    <row r="432" spans="1:26" x14ac:dyDescent="0.2">
      <c r="A432" s="50"/>
      <c r="B432" s="51"/>
      <c r="C432" s="50"/>
      <c r="D432" s="50"/>
      <c r="E432" s="50"/>
      <c r="F432" s="50"/>
      <c r="G432" s="50"/>
      <c r="H432" s="50"/>
      <c r="I432" s="50"/>
      <c r="J432" s="50"/>
      <c r="K432" s="52"/>
      <c r="L432" s="50"/>
      <c r="M432" s="53">
        <f t="shared" si="25"/>
        <v>0</v>
      </c>
      <c r="N432" s="21" t="e">
        <f>VLOOKUP(I432,'MÃ '!$A$2:$E$1048576,4,0)</f>
        <v>#N/A</v>
      </c>
      <c r="O432" s="21" t="e">
        <f>VLOOKUP(I432,'MÃ '!$A$2:$E$1048576,5,0)</f>
        <v>#N/A</v>
      </c>
      <c r="P432" s="21" t="str">
        <f t="shared" si="26"/>
        <v>TSG08</v>
      </c>
      <c r="Q432" s="21" t="e">
        <f>DAY(Table0145[[#This Row],[NGÀY]])&amp;Table0145[[#This Row],[TSG08]]&amp;Table0145[[#This Row],[MÃ FAST]]</f>
        <v>#N/A</v>
      </c>
      <c r="R432" s="21" t="e">
        <f>COUNTIF($Q$7:Q432,Q432)&amp;Q432</f>
        <v>#N/A</v>
      </c>
      <c r="S432" s="44">
        <f>IFERROR(VLOOKUP(R432,Table1[[ct2]:[Số lượng]],13,0),0)</f>
        <v>0</v>
      </c>
      <c r="T432" s="45">
        <f>IFERROR(VLOOKUP(R432,Table1[[ct2]:[Giá]],14,0),Table0145[[#This Row],[ĐƠN GIÁ]])</f>
        <v>0</v>
      </c>
      <c r="U432" s="45">
        <f t="shared" si="27"/>
        <v>0</v>
      </c>
      <c r="V432" s="32">
        <f t="shared" si="28"/>
        <v>0</v>
      </c>
      <c r="W432" s="45">
        <f>Table0145[[#This Row],[THÀNH TIỀN FAST]]-Table0145[[#This Row],[THÀNH TIỀN]]</f>
        <v>0</v>
      </c>
      <c r="X432" s="46" t="b">
        <f>Table0145[[#This Row],[ĐG FAST]]=Table0145[[#This Row],[ĐƠN GIÁ]]</f>
        <v>1</v>
      </c>
      <c r="Y432" s="47" t="b">
        <f>Table0145[[#This Row],[THÀNH TIỀN FAST]]=Table0145[[#This Row],[THÀNH TIỀN]]</f>
        <v>1</v>
      </c>
      <c r="Z432" s="48"/>
    </row>
    <row r="433" spans="1:26" x14ac:dyDescent="0.2">
      <c r="A433" s="50"/>
      <c r="B433" s="51"/>
      <c r="C433" s="50"/>
      <c r="D433" s="50"/>
      <c r="E433" s="50"/>
      <c r="F433" s="50"/>
      <c r="G433" s="50"/>
      <c r="H433" s="50"/>
      <c r="I433" s="50"/>
      <c r="J433" s="50"/>
      <c r="K433" s="52"/>
      <c r="L433" s="50"/>
      <c r="M433" s="53">
        <f t="shared" si="25"/>
        <v>0</v>
      </c>
      <c r="N433" s="21" t="e">
        <f>VLOOKUP(I433,'MÃ '!$A$2:$E$1048576,4,0)</f>
        <v>#N/A</v>
      </c>
      <c r="O433" s="21" t="e">
        <f>VLOOKUP(I433,'MÃ '!$A$2:$E$1048576,5,0)</f>
        <v>#N/A</v>
      </c>
      <c r="P433" s="21" t="str">
        <f t="shared" si="26"/>
        <v>TSG08</v>
      </c>
      <c r="Q433" s="21" t="e">
        <f>DAY(Table0145[[#This Row],[NGÀY]])&amp;Table0145[[#This Row],[TSG08]]&amp;Table0145[[#This Row],[MÃ FAST]]</f>
        <v>#N/A</v>
      </c>
      <c r="R433" s="21" t="e">
        <f>COUNTIF($Q$7:Q433,Q433)&amp;Q433</f>
        <v>#N/A</v>
      </c>
      <c r="S433" s="44">
        <f>IFERROR(VLOOKUP(R433,Table1[[ct2]:[Số lượng]],13,0),0)</f>
        <v>0</v>
      </c>
      <c r="T433" s="45">
        <f>IFERROR(VLOOKUP(R433,Table1[[ct2]:[Giá]],14,0),Table0145[[#This Row],[ĐƠN GIÁ]])</f>
        <v>0</v>
      </c>
      <c r="U433" s="45">
        <f t="shared" si="27"/>
        <v>0</v>
      </c>
      <c r="V433" s="32">
        <f t="shared" si="28"/>
        <v>0</v>
      </c>
      <c r="W433" s="45">
        <f>Table0145[[#This Row],[THÀNH TIỀN FAST]]-Table0145[[#This Row],[THÀNH TIỀN]]</f>
        <v>0</v>
      </c>
      <c r="X433" s="46" t="b">
        <f>Table0145[[#This Row],[ĐG FAST]]=Table0145[[#This Row],[ĐƠN GIÁ]]</f>
        <v>1</v>
      </c>
      <c r="Y433" s="47" t="b">
        <f>Table0145[[#This Row],[THÀNH TIỀN FAST]]=Table0145[[#This Row],[THÀNH TIỀN]]</f>
        <v>1</v>
      </c>
      <c r="Z433" s="48"/>
    </row>
    <row r="434" spans="1:26" x14ac:dyDescent="0.2">
      <c r="A434" s="50"/>
      <c r="B434" s="51"/>
      <c r="C434" s="50"/>
      <c r="D434" s="50"/>
      <c r="E434" s="50"/>
      <c r="F434" s="50"/>
      <c r="G434" s="50"/>
      <c r="H434" s="50"/>
      <c r="I434" s="50"/>
      <c r="J434" s="50"/>
      <c r="K434" s="52"/>
      <c r="L434" s="50"/>
      <c r="M434" s="53">
        <f t="shared" si="25"/>
        <v>0</v>
      </c>
      <c r="N434" s="21" t="e">
        <f>VLOOKUP(I434,'MÃ '!$A$2:$E$1048576,4,0)</f>
        <v>#N/A</v>
      </c>
      <c r="O434" s="21" t="e">
        <f>VLOOKUP(I434,'MÃ '!$A$2:$E$1048576,5,0)</f>
        <v>#N/A</v>
      </c>
      <c r="P434" s="21" t="str">
        <f t="shared" si="26"/>
        <v>TSG08</v>
      </c>
      <c r="Q434" s="21" t="e">
        <f>DAY(Table0145[[#This Row],[NGÀY]])&amp;Table0145[[#This Row],[TSG08]]&amp;Table0145[[#This Row],[MÃ FAST]]</f>
        <v>#N/A</v>
      </c>
      <c r="R434" s="21" t="e">
        <f>COUNTIF($Q$7:Q434,Q434)&amp;Q434</f>
        <v>#N/A</v>
      </c>
      <c r="S434" s="44">
        <f>IFERROR(VLOOKUP(R434,Table1[[ct2]:[Số lượng]],13,0),0)</f>
        <v>0</v>
      </c>
      <c r="T434" s="45">
        <f>IFERROR(VLOOKUP(R434,Table1[[ct2]:[Giá]],14,0),Table0145[[#This Row],[ĐƠN GIÁ]])</f>
        <v>0</v>
      </c>
      <c r="U434" s="45">
        <f t="shared" si="27"/>
        <v>0</v>
      </c>
      <c r="V434" s="32">
        <f t="shared" si="28"/>
        <v>0</v>
      </c>
      <c r="W434" s="45">
        <f>Table0145[[#This Row],[THÀNH TIỀN FAST]]-Table0145[[#This Row],[THÀNH TIỀN]]</f>
        <v>0</v>
      </c>
      <c r="X434" s="46" t="b">
        <f>Table0145[[#This Row],[ĐG FAST]]=Table0145[[#This Row],[ĐƠN GIÁ]]</f>
        <v>1</v>
      </c>
      <c r="Y434" s="47" t="b">
        <f>Table0145[[#This Row],[THÀNH TIỀN FAST]]=Table0145[[#This Row],[THÀNH TIỀN]]</f>
        <v>1</v>
      </c>
      <c r="Z434" s="48"/>
    </row>
    <row r="435" spans="1:26" x14ac:dyDescent="0.2">
      <c r="A435" s="50"/>
      <c r="B435" s="51"/>
      <c r="C435" s="50"/>
      <c r="D435" s="50"/>
      <c r="E435" s="50"/>
      <c r="F435" s="50"/>
      <c r="G435" s="50"/>
      <c r="H435" s="50"/>
      <c r="I435" s="50"/>
      <c r="J435" s="50"/>
      <c r="K435" s="52"/>
      <c r="L435" s="50"/>
      <c r="M435" s="53">
        <f t="shared" si="25"/>
        <v>0</v>
      </c>
      <c r="N435" s="21" t="e">
        <f>VLOOKUP(I435,'MÃ '!$A$2:$E$1048576,4,0)</f>
        <v>#N/A</v>
      </c>
      <c r="O435" s="21" t="e">
        <f>VLOOKUP(I435,'MÃ '!$A$2:$E$1048576,5,0)</f>
        <v>#N/A</v>
      </c>
      <c r="P435" s="21" t="str">
        <f t="shared" si="26"/>
        <v>TSG08</v>
      </c>
      <c r="Q435" s="21" t="e">
        <f>DAY(Table0145[[#This Row],[NGÀY]])&amp;Table0145[[#This Row],[TSG08]]&amp;Table0145[[#This Row],[MÃ FAST]]</f>
        <v>#N/A</v>
      </c>
      <c r="R435" s="21" t="e">
        <f>COUNTIF($Q$7:Q435,Q435)&amp;Q435</f>
        <v>#N/A</v>
      </c>
      <c r="S435" s="44">
        <f>IFERROR(VLOOKUP(R435,Table1[[ct2]:[Số lượng]],13,0),0)</f>
        <v>0</v>
      </c>
      <c r="T435" s="45">
        <f>IFERROR(VLOOKUP(R435,Table1[[ct2]:[Giá]],14,0),Table0145[[#This Row],[ĐƠN GIÁ]])</f>
        <v>0</v>
      </c>
      <c r="U435" s="45">
        <f t="shared" si="27"/>
        <v>0</v>
      </c>
      <c r="V435" s="32">
        <f t="shared" si="28"/>
        <v>0</v>
      </c>
      <c r="W435" s="45">
        <f>Table0145[[#This Row],[THÀNH TIỀN FAST]]-Table0145[[#This Row],[THÀNH TIỀN]]</f>
        <v>0</v>
      </c>
      <c r="X435" s="46" t="b">
        <f>Table0145[[#This Row],[ĐG FAST]]=Table0145[[#This Row],[ĐƠN GIÁ]]</f>
        <v>1</v>
      </c>
      <c r="Y435" s="47" t="b">
        <f>Table0145[[#This Row],[THÀNH TIỀN FAST]]=Table0145[[#This Row],[THÀNH TIỀN]]</f>
        <v>1</v>
      </c>
      <c r="Z435" s="48"/>
    </row>
    <row r="436" spans="1:26" x14ac:dyDescent="0.2">
      <c r="A436" s="50"/>
      <c r="B436" s="51"/>
      <c r="C436" s="50"/>
      <c r="D436" s="50"/>
      <c r="E436" s="50"/>
      <c r="F436" s="50"/>
      <c r="G436" s="50"/>
      <c r="H436" s="50"/>
      <c r="I436" s="50"/>
      <c r="J436" s="50"/>
      <c r="K436" s="52"/>
      <c r="L436" s="50"/>
      <c r="M436" s="53">
        <f t="shared" si="25"/>
        <v>0</v>
      </c>
      <c r="N436" s="21" t="e">
        <f>VLOOKUP(I436,'MÃ '!$A$2:$E$1048576,4,0)</f>
        <v>#N/A</v>
      </c>
      <c r="O436" s="21" t="e">
        <f>VLOOKUP(I436,'MÃ '!$A$2:$E$1048576,5,0)</f>
        <v>#N/A</v>
      </c>
      <c r="P436" s="21" t="str">
        <f t="shared" si="26"/>
        <v>TSG08</v>
      </c>
      <c r="Q436" s="21" t="e">
        <f>DAY(Table0145[[#This Row],[NGÀY]])&amp;Table0145[[#This Row],[TSG08]]&amp;Table0145[[#This Row],[MÃ FAST]]</f>
        <v>#N/A</v>
      </c>
      <c r="R436" s="21" t="e">
        <f>COUNTIF($Q$7:Q436,Q436)&amp;Q436</f>
        <v>#N/A</v>
      </c>
      <c r="S436" s="44">
        <f>IFERROR(VLOOKUP(R436,Table1[[ct2]:[Số lượng]],13,0),0)</f>
        <v>0</v>
      </c>
      <c r="T436" s="45">
        <f>IFERROR(VLOOKUP(R436,Table1[[ct2]:[Giá]],14,0),Table0145[[#This Row],[ĐƠN GIÁ]])</f>
        <v>0</v>
      </c>
      <c r="U436" s="45">
        <f t="shared" si="27"/>
        <v>0</v>
      </c>
      <c r="V436" s="32">
        <f t="shared" si="28"/>
        <v>0</v>
      </c>
      <c r="W436" s="45">
        <f>Table0145[[#This Row],[THÀNH TIỀN FAST]]-Table0145[[#This Row],[THÀNH TIỀN]]</f>
        <v>0</v>
      </c>
      <c r="X436" s="46" t="b">
        <f>Table0145[[#This Row],[ĐG FAST]]=Table0145[[#This Row],[ĐƠN GIÁ]]</f>
        <v>1</v>
      </c>
      <c r="Y436" s="47" t="b">
        <f>Table0145[[#This Row],[THÀNH TIỀN FAST]]=Table0145[[#This Row],[THÀNH TIỀN]]</f>
        <v>1</v>
      </c>
      <c r="Z436" s="48"/>
    </row>
    <row r="437" spans="1:26" x14ac:dyDescent="0.2">
      <c r="A437" s="50"/>
      <c r="B437" s="51"/>
      <c r="C437" s="50"/>
      <c r="D437" s="50"/>
      <c r="E437" s="50"/>
      <c r="F437" s="50"/>
      <c r="G437" s="50"/>
      <c r="H437" s="50"/>
      <c r="I437" s="50"/>
      <c r="J437" s="50"/>
      <c r="K437" s="52"/>
      <c r="L437" s="50"/>
      <c r="M437" s="53">
        <f t="shared" si="25"/>
        <v>0</v>
      </c>
      <c r="N437" s="21" t="e">
        <f>VLOOKUP(I437,'MÃ '!$A$2:$E$1048576,4,0)</f>
        <v>#N/A</v>
      </c>
      <c r="O437" s="21" t="e">
        <f>VLOOKUP(I437,'MÃ '!$A$2:$E$1048576,5,0)</f>
        <v>#N/A</v>
      </c>
      <c r="P437" s="21" t="str">
        <f t="shared" si="26"/>
        <v>TSG08</v>
      </c>
      <c r="Q437" s="21" t="e">
        <f>DAY(Table0145[[#This Row],[NGÀY]])&amp;Table0145[[#This Row],[TSG08]]&amp;Table0145[[#This Row],[MÃ FAST]]</f>
        <v>#N/A</v>
      </c>
      <c r="R437" s="21" t="e">
        <f>COUNTIF($Q$7:Q437,Q437)&amp;Q437</f>
        <v>#N/A</v>
      </c>
      <c r="S437" s="44">
        <f>IFERROR(VLOOKUP(R437,Table1[[ct2]:[Số lượng]],13,0),0)</f>
        <v>0</v>
      </c>
      <c r="T437" s="45">
        <f>IFERROR(VLOOKUP(R437,Table1[[ct2]:[Giá]],14,0),Table0145[[#This Row],[ĐƠN GIÁ]])</f>
        <v>0</v>
      </c>
      <c r="U437" s="45">
        <f t="shared" si="27"/>
        <v>0</v>
      </c>
      <c r="V437" s="32">
        <f t="shared" si="28"/>
        <v>0</v>
      </c>
      <c r="W437" s="45">
        <f>Table0145[[#This Row],[THÀNH TIỀN FAST]]-Table0145[[#This Row],[THÀNH TIỀN]]</f>
        <v>0</v>
      </c>
      <c r="X437" s="46" t="b">
        <f>Table0145[[#This Row],[ĐG FAST]]=Table0145[[#This Row],[ĐƠN GIÁ]]</f>
        <v>1</v>
      </c>
      <c r="Y437" s="47" t="b">
        <f>Table0145[[#This Row],[THÀNH TIỀN FAST]]=Table0145[[#This Row],[THÀNH TIỀN]]</f>
        <v>1</v>
      </c>
      <c r="Z437" s="48"/>
    </row>
    <row r="438" spans="1:26" x14ac:dyDescent="0.2">
      <c r="A438" s="50"/>
      <c r="B438" s="51"/>
      <c r="C438" s="50"/>
      <c r="D438" s="50"/>
      <c r="E438" s="50"/>
      <c r="F438" s="50"/>
      <c r="G438" s="50"/>
      <c r="H438" s="50"/>
      <c r="I438" s="50"/>
      <c r="J438" s="50"/>
      <c r="K438" s="52"/>
      <c r="L438" s="50"/>
      <c r="M438" s="53">
        <f t="shared" si="25"/>
        <v>0</v>
      </c>
      <c r="N438" s="21" t="e">
        <f>VLOOKUP(I438,'MÃ '!$A$2:$E$1048576,4,0)</f>
        <v>#N/A</v>
      </c>
      <c r="O438" s="21" t="e">
        <f>VLOOKUP(I438,'MÃ '!$A$2:$E$1048576,5,0)</f>
        <v>#N/A</v>
      </c>
      <c r="P438" s="21" t="str">
        <f t="shared" si="26"/>
        <v>TSG08</v>
      </c>
      <c r="Q438" s="21" t="e">
        <f>DAY(Table0145[[#This Row],[NGÀY]])&amp;Table0145[[#This Row],[TSG08]]&amp;Table0145[[#This Row],[MÃ FAST]]</f>
        <v>#N/A</v>
      </c>
      <c r="R438" s="21" t="e">
        <f>COUNTIF($Q$7:Q438,Q438)&amp;Q438</f>
        <v>#N/A</v>
      </c>
      <c r="S438" s="44">
        <f>IFERROR(VLOOKUP(R438,Table1[[ct2]:[Số lượng]],13,0),0)</f>
        <v>0</v>
      </c>
      <c r="T438" s="45">
        <f>IFERROR(VLOOKUP(R438,Table1[[ct2]:[Giá]],14,0),Table0145[[#This Row],[ĐƠN GIÁ]])</f>
        <v>0</v>
      </c>
      <c r="U438" s="45">
        <f t="shared" si="27"/>
        <v>0</v>
      </c>
      <c r="V438" s="32">
        <f t="shared" si="28"/>
        <v>0</v>
      </c>
      <c r="W438" s="45">
        <f>Table0145[[#This Row],[THÀNH TIỀN FAST]]-Table0145[[#This Row],[THÀNH TIỀN]]</f>
        <v>0</v>
      </c>
      <c r="X438" s="46" t="b">
        <f>Table0145[[#This Row],[ĐG FAST]]=Table0145[[#This Row],[ĐƠN GIÁ]]</f>
        <v>1</v>
      </c>
      <c r="Y438" s="47" t="b">
        <f>Table0145[[#This Row],[THÀNH TIỀN FAST]]=Table0145[[#This Row],[THÀNH TIỀN]]</f>
        <v>1</v>
      </c>
      <c r="Z438" s="48"/>
    </row>
    <row r="439" spans="1:26" x14ac:dyDescent="0.2">
      <c r="A439" s="50"/>
      <c r="B439" s="51"/>
      <c r="C439" s="50"/>
      <c r="D439" s="50"/>
      <c r="E439" s="50"/>
      <c r="F439" s="50"/>
      <c r="G439" s="50"/>
      <c r="H439" s="50"/>
      <c r="I439" s="50"/>
      <c r="J439" s="50"/>
      <c r="K439" s="52"/>
      <c r="L439" s="50"/>
      <c r="M439" s="53">
        <f t="shared" si="25"/>
        <v>0</v>
      </c>
      <c r="N439" s="21" t="e">
        <f>VLOOKUP(I439,'MÃ '!$A$2:$E$1048576,4,0)</f>
        <v>#N/A</v>
      </c>
      <c r="O439" s="21" t="e">
        <f>VLOOKUP(I439,'MÃ '!$A$2:$E$1048576,5,0)</f>
        <v>#N/A</v>
      </c>
      <c r="P439" s="21" t="str">
        <f t="shared" si="26"/>
        <v>TSG08</v>
      </c>
      <c r="Q439" s="21" t="e">
        <f>DAY(Table0145[[#This Row],[NGÀY]])&amp;Table0145[[#This Row],[TSG08]]&amp;Table0145[[#This Row],[MÃ FAST]]</f>
        <v>#N/A</v>
      </c>
      <c r="R439" s="21" t="e">
        <f>COUNTIF($Q$7:Q439,Q439)&amp;Q439</f>
        <v>#N/A</v>
      </c>
      <c r="S439" s="44">
        <f>IFERROR(VLOOKUP(R439,Table1[[ct2]:[Số lượng]],13,0),0)</f>
        <v>0</v>
      </c>
      <c r="T439" s="45">
        <f>IFERROR(VLOOKUP(R439,Table1[[ct2]:[Giá]],14,0),Table0145[[#This Row],[ĐƠN GIÁ]])</f>
        <v>0</v>
      </c>
      <c r="U439" s="45">
        <f t="shared" si="27"/>
        <v>0</v>
      </c>
      <c r="V439" s="32">
        <f t="shared" si="28"/>
        <v>0</v>
      </c>
      <c r="W439" s="45">
        <f>Table0145[[#This Row],[THÀNH TIỀN FAST]]-Table0145[[#This Row],[THÀNH TIỀN]]</f>
        <v>0</v>
      </c>
      <c r="X439" s="46" t="b">
        <f>Table0145[[#This Row],[ĐG FAST]]=Table0145[[#This Row],[ĐƠN GIÁ]]</f>
        <v>1</v>
      </c>
      <c r="Y439" s="47" t="b">
        <f>Table0145[[#This Row],[THÀNH TIỀN FAST]]=Table0145[[#This Row],[THÀNH TIỀN]]</f>
        <v>1</v>
      </c>
      <c r="Z439" s="48"/>
    </row>
    <row r="440" spans="1:26" x14ac:dyDescent="0.2">
      <c r="A440" s="50"/>
      <c r="B440" s="51"/>
      <c r="C440" s="50"/>
      <c r="D440" s="50"/>
      <c r="E440" s="50"/>
      <c r="F440" s="50"/>
      <c r="G440" s="50"/>
      <c r="H440" s="50"/>
      <c r="I440" s="50"/>
      <c r="J440" s="50"/>
      <c r="K440" s="52"/>
      <c r="L440" s="50"/>
      <c r="M440" s="53">
        <f t="shared" si="25"/>
        <v>0</v>
      </c>
      <c r="N440" s="21" t="e">
        <f>VLOOKUP(I440,'MÃ '!$A$2:$E$1048576,4,0)</f>
        <v>#N/A</v>
      </c>
      <c r="O440" s="21" t="e">
        <f>VLOOKUP(I440,'MÃ '!$A$2:$E$1048576,5,0)</f>
        <v>#N/A</v>
      </c>
      <c r="P440" s="21" t="str">
        <f t="shared" si="26"/>
        <v>TSG08</v>
      </c>
      <c r="Q440" s="21" t="e">
        <f>DAY(Table0145[[#This Row],[NGÀY]])&amp;Table0145[[#This Row],[TSG08]]&amp;Table0145[[#This Row],[MÃ FAST]]</f>
        <v>#N/A</v>
      </c>
      <c r="R440" s="21" t="e">
        <f>COUNTIF($Q$7:Q440,Q440)&amp;Q440</f>
        <v>#N/A</v>
      </c>
      <c r="S440" s="44">
        <f>IFERROR(VLOOKUP(R440,Table1[[ct2]:[Số lượng]],13,0),0)</f>
        <v>0</v>
      </c>
      <c r="T440" s="45">
        <f>IFERROR(VLOOKUP(R440,Table1[[ct2]:[Giá]],14,0),Table0145[[#This Row],[ĐƠN GIÁ]])</f>
        <v>0</v>
      </c>
      <c r="U440" s="45">
        <f t="shared" si="27"/>
        <v>0</v>
      </c>
      <c r="V440" s="32">
        <f t="shared" si="28"/>
        <v>0</v>
      </c>
      <c r="W440" s="45">
        <f>Table0145[[#This Row],[THÀNH TIỀN FAST]]-Table0145[[#This Row],[THÀNH TIỀN]]</f>
        <v>0</v>
      </c>
      <c r="X440" s="46" t="b">
        <f>Table0145[[#This Row],[ĐG FAST]]=Table0145[[#This Row],[ĐƠN GIÁ]]</f>
        <v>1</v>
      </c>
      <c r="Y440" s="47" t="b">
        <f>Table0145[[#This Row],[THÀNH TIỀN FAST]]=Table0145[[#This Row],[THÀNH TIỀN]]</f>
        <v>1</v>
      </c>
      <c r="Z440" s="48"/>
    </row>
    <row r="441" spans="1:26" x14ac:dyDescent="0.2">
      <c r="A441" s="50"/>
      <c r="B441" s="51"/>
      <c r="C441" s="50"/>
      <c r="D441" s="50"/>
      <c r="E441" s="50"/>
      <c r="F441" s="50"/>
      <c r="G441" s="50"/>
      <c r="H441" s="50"/>
      <c r="I441" s="50"/>
      <c r="J441" s="50"/>
      <c r="K441" s="52"/>
      <c r="L441" s="50"/>
      <c r="M441" s="53">
        <f t="shared" si="25"/>
        <v>0</v>
      </c>
      <c r="N441" s="21" t="e">
        <f>VLOOKUP(I441,'MÃ '!$A$2:$E$1048576,4,0)</f>
        <v>#N/A</v>
      </c>
      <c r="O441" s="21" t="e">
        <f>VLOOKUP(I441,'MÃ '!$A$2:$E$1048576,5,0)</f>
        <v>#N/A</v>
      </c>
      <c r="P441" s="21" t="str">
        <f t="shared" si="26"/>
        <v>TSG08</v>
      </c>
      <c r="Q441" s="21" t="e">
        <f>DAY(Table0145[[#This Row],[NGÀY]])&amp;Table0145[[#This Row],[TSG08]]&amp;Table0145[[#This Row],[MÃ FAST]]</f>
        <v>#N/A</v>
      </c>
      <c r="R441" s="21" t="e">
        <f>COUNTIF($Q$7:Q441,Q441)&amp;Q441</f>
        <v>#N/A</v>
      </c>
      <c r="S441" s="44">
        <f>IFERROR(VLOOKUP(R441,Table1[[ct2]:[Số lượng]],13,0),0)</f>
        <v>0</v>
      </c>
      <c r="T441" s="45">
        <f>IFERROR(VLOOKUP(R441,Table1[[ct2]:[Giá]],14,0),Table0145[[#This Row],[ĐƠN GIÁ]])</f>
        <v>0</v>
      </c>
      <c r="U441" s="45">
        <f t="shared" si="27"/>
        <v>0</v>
      </c>
      <c r="V441" s="32">
        <f t="shared" si="28"/>
        <v>0</v>
      </c>
      <c r="W441" s="45">
        <f>Table0145[[#This Row],[THÀNH TIỀN FAST]]-Table0145[[#This Row],[THÀNH TIỀN]]</f>
        <v>0</v>
      </c>
      <c r="X441" s="46" t="b">
        <f>Table0145[[#This Row],[ĐG FAST]]=Table0145[[#This Row],[ĐƠN GIÁ]]</f>
        <v>1</v>
      </c>
      <c r="Y441" s="47" t="b">
        <f>Table0145[[#This Row],[THÀNH TIỀN FAST]]=Table0145[[#This Row],[THÀNH TIỀN]]</f>
        <v>1</v>
      </c>
      <c r="Z441" s="48"/>
    </row>
    <row r="442" spans="1:26" x14ac:dyDescent="0.2">
      <c r="A442" s="50"/>
      <c r="B442" s="51"/>
      <c r="C442" s="50"/>
      <c r="D442" s="50"/>
      <c r="E442" s="50"/>
      <c r="F442" s="50"/>
      <c r="G442" s="50"/>
      <c r="H442" s="50"/>
      <c r="I442" s="50"/>
      <c r="J442" s="50"/>
      <c r="K442" s="52"/>
      <c r="L442" s="50"/>
      <c r="M442" s="53">
        <f t="shared" si="25"/>
        <v>0</v>
      </c>
      <c r="N442" s="21" t="e">
        <f>VLOOKUP(I442,'MÃ '!$A$2:$E$1048576,4,0)</f>
        <v>#N/A</v>
      </c>
      <c r="O442" s="21" t="e">
        <f>VLOOKUP(I442,'MÃ '!$A$2:$E$1048576,5,0)</f>
        <v>#N/A</v>
      </c>
      <c r="P442" s="21" t="str">
        <f t="shared" si="26"/>
        <v>TSG08</v>
      </c>
      <c r="Q442" s="21" t="e">
        <f>DAY(Table0145[[#This Row],[NGÀY]])&amp;Table0145[[#This Row],[TSG08]]&amp;Table0145[[#This Row],[MÃ FAST]]</f>
        <v>#N/A</v>
      </c>
      <c r="R442" s="21" t="e">
        <f>COUNTIF($Q$7:Q442,Q442)&amp;Q442</f>
        <v>#N/A</v>
      </c>
      <c r="S442" s="44">
        <f>IFERROR(VLOOKUP(R442,Table1[[ct2]:[Số lượng]],13,0),0)</f>
        <v>0</v>
      </c>
      <c r="T442" s="45">
        <f>IFERROR(VLOOKUP(R442,Table1[[ct2]:[Giá]],14,0),Table0145[[#This Row],[ĐƠN GIÁ]])</f>
        <v>0</v>
      </c>
      <c r="U442" s="45">
        <f t="shared" si="27"/>
        <v>0</v>
      </c>
      <c r="V442" s="32">
        <f t="shared" si="28"/>
        <v>0</v>
      </c>
      <c r="W442" s="45">
        <f>Table0145[[#This Row],[THÀNH TIỀN FAST]]-Table0145[[#This Row],[THÀNH TIỀN]]</f>
        <v>0</v>
      </c>
      <c r="X442" s="46" t="b">
        <f>Table0145[[#This Row],[ĐG FAST]]=Table0145[[#This Row],[ĐƠN GIÁ]]</f>
        <v>1</v>
      </c>
      <c r="Y442" s="47" t="b">
        <f>Table0145[[#This Row],[THÀNH TIỀN FAST]]=Table0145[[#This Row],[THÀNH TIỀN]]</f>
        <v>1</v>
      </c>
      <c r="Z442" s="48"/>
    </row>
    <row r="443" spans="1:26" x14ac:dyDescent="0.2">
      <c r="A443" s="50"/>
      <c r="B443" s="51"/>
      <c r="C443" s="50"/>
      <c r="D443" s="50"/>
      <c r="E443" s="50"/>
      <c r="F443" s="50"/>
      <c r="G443" s="50"/>
      <c r="H443" s="50"/>
      <c r="I443" s="50"/>
      <c r="J443" s="50"/>
      <c r="K443" s="52"/>
      <c r="L443" s="50"/>
      <c r="M443" s="53">
        <f t="shared" si="25"/>
        <v>0</v>
      </c>
      <c r="N443" s="21" t="e">
        <f>VLOOKUP(I443,'MÃ '!$A$2:$E$1048576,4,0)</f>
        <v>#N/A</v>
      </c>
      <c r="O443" s="21" t="e">
        <f>VLOOKUP(I443,'MÃ '!$A$2:$E$1048576,5,0)</f>
        <v>#N/A</v>
      </c>
      <c r="P443" s="21" t="str">
        <f t="shared" si="26"/>
        <v>TSG08</v>
      </c>
      <c r="Q443" s="21" t="e">
        <f>DAY(Table0145[[#This Row],[NGÀY]])&amp;Table0145[[#This Row],[TSG08]]&amp;Table0145[[#This Row],[MÃ FAST]]</f>
        <v>#N/A</v>
      </c>
      <c r="R443" s="21" t="e">
        <f>COUNTIF($Q$7:Q443,Q443)&amp;Q443</f>
        <v>#N/A</v>
      </c>
      <c r="S443" s="44">
        <f>IFERROR(VLOOKUP(R443,Table1[[ct2]:[Số lượng]],13,0),0)</f>
        <v>0</v>
      </c>
      <c r="T443" s="45">
        <f>IFERROR(VLOOKUP(R443,Table1[[ct2]:[Giá]],14,0),Table0145[[#This Row],[ĐƠN GIÁ]])</f>
        <v>0</v>
      </c>
      <c r="U443" s="45">
        <f t="shared" si="27"/>
        <v>0</v>
      </c>
      <c r="V443" s="32">
        <f t="shared" si="28"/>
        <v>0</v>
      </c>
      <c r="W443" s="45">
        <f>Table0145[[#This Row],[THÀNH TIỀN FAST]]-Table0145[[#This Row],[THÀNH TIỀN]]</f>
        <v>0</v>
      </c>
      <c r="X443" s="46" t="b">
        <f>Table0145[[#This Row],[ĐG FAST]]=Table0145[[#This Row],[ĐƠN GIÁ]]</f>
        <v>1</v>
      </c>
      <c r="Y443" s="47" t="b">
        <f>Table0145[[#This Row],[THÀNH TIỀN FAST]]=Table0145[[#This Row],[THÀNH TIỀN]]</f>
        <v>1</v>
      </c>
      <c r="Z443" s="48"/>
    </row>
    <row r="444" spans="1:26" x14ac:dyDescent="0.2">
      <c r="A444" s="50"/>
      <c r="B444" s="51"/>
      <c r="C444" s="50"/>
      <c r="D444" s="50"/>
      <c r="E444" s="50"/>
      <c r="F444" s="50"/>
      <c r="G444" s="50"/>
      <c r="H444" s="50"/>
      <c r="I444" s="50"/>
      <c r="J444" s="50"/>
      <c r="K444" s="52"/>
      <c r="L444" s="50"/>
      <c r="M444" s="53">
        <f t="shared" si="25"/>
        <v>0</v>
      </c>
      <c r="N444" s="21" t="e">
        <f>VLOOKUP(I444,'MÃ '!$A$2:$E$1048576,4,0)</f>
        <v>#N/A</v>
      </c>
      <c r="O444" s="21" t="e">
        <f>VLOOKUP(I444,'MÃ '!$A$2:$E$1048576,5,0)</f>
        <v>#N/A</v>
      </c>
      <c r="P444" s="21" t="str">
        <f t="shared" si="26"/>
        <v>TSG08</v>
      </c>
      <c r="Q444" s="21" t="e">
        <f>DAY(Table0145[[#This Row],[NGÀY]])&amp;Table0145[[#This Row],[TSG08]]&amp;Table0145[[#This Row],[MÃ FAST]]</f>
        <v>#N/A</v>
      </c>
      <c r="R444" s="21" t="e">
        <f>COUNTIF($Q$7:Q444,Q444)&amp;Q444</f>
        <v>#N/A</v>
      </c>
      <c r="S444" s="44">
        <f>IFERROR(VLOOKUP(R444,Table1[[ct2]:[Số lượng]],13,0),0)</f>
        <v>0</v>
      </c>
      <c r="T444" s="45">
        <f>IFERROR(VLOOKUP(R444,Table1[[ct2]:[Giá]],14,0),Table0145[[#This Row],[ĐƠN GIÁ]])</f>
        <v>0</v>
      </c>
      <c r="U444" s="45">
        <f t="shared" si="27"/>
        <v>0</v>
      </c>
      <c r="V444" s="32">
        <f t="shared" si="28"/>
        <v>0</v>
      </c>
      <c r="W444" s="45">
        <f>Table0145[[#This Row],[THÀNH TIỀN FAST]]-Table0145[[#This Row],[THÀNH TIỀN]]</f>
        <v>0</v>
      </c>
      <c r="X444" s="46" t="b">
        <f>Table0145[[#This Row],[ĐG FAST]]=Table0145[[#This Row],[ĐƠN GIÁ]]</f>
        <v>1</v>
      </c>
      <c r="Y444" s="47" t="b">
        <f>Table0145[[#This Row],[THÀNH TIỀN FAST]]=Table0145[[#This Row],[THÀNH TIỀN]]</f>
        <v>1</v>
      </c>
      <c r="Z444" s="48"/>
    </row>
    <row r="445" spans="1:26" x14ac:dyDescent="0.2">
      <c r="A445" s="50"/>
      <c r="B445" s="51"/>
      <c r="C445" s="50"/>
      <c r="D445" s="50"/>
      <c r="E445" s="50"/>
      <c r="F445" s="50"/>
      <c r="G445" s="50"/>
      <c r="H445" s="50"/>
      <c r="I445" s="50"/>
      <c r="J445" s="50"/>
      <c r="K445" s="52"/>
      <c r="L445" s="50"/>
      <c r="M445" s="53">
        <f t="shared" si="25"/>
        <v>0</v>
      </c>
      <c r="N445" s="21" t="e">
        <f>VLOOKUP(I445,'MÃ '!$A$2:$E$1048576,4,0)</f>
        <v>#N/A</v>
      </c>
      <c r="O445" s="21" t="e">
        <f>VLOOKUP(I445,'MÃ '!$A$2:$E$1048576,5,0)</f>
        <v>#N/A</v>
      </c>
      <c r="P445" s="21" t="str">
        <f t="shared" si="26"/>
        <v>TSG08</v>
      </c>
      <c r="Q445" s="21" t="e">
        <f>DAY(Table0145[[#This Row],[NGÀY]])&amp;Table0145[[#This Row],[TSG08]]&amp;Table0145[[#This Row],[MÃ FAST]]</f>
        <v>#N/A</v>
      </c>
      <c r="R445" s="21" t="e">
        <f>COUNTIF($Q$7:Q445,Q445)&amp;Q445</f>
        <v>#N/A</v>
      </c>
      <c r="S445" s="44">
        <f>IFERROR(VLOOKUP(R445,Table1[[ct2]:[Số lượng]],13,0),0)</f>
        <v>0</v>
      </c>
      <c r="T445" s="45">
        <f>IFERROR(VLOOKUP(R445,Table1[[ct2]:[Giá]],14,0),Table0145[[#This Row],[ĐƠN GIÁ]])</f>
        <v>0</v>
      </c>
      <c r="U445" s="45">
        <f t="shared" si="27"/>
        <v>0</v>
      </c>
      <c r="V445" s="32">
        <f t="shared" si="28"/>
        <v>0</v>
      </c>
      <c r="W445" s="45">
        <f>Table0145[[#This Row],[THÀNH TIỀN FAST]]-Table0145[[#This Row],[THÀNH TIỀN]]</f>
        <v>0</v>
      </c>
      <c r="X445" s="46" t="b">
        <f>Table0145[[#This Row],[ĐG FAST]]=Table0145[[#This Row],[ĐƠN GIÁ]]</f>
        <v>1</v>
      </c>
      <c r="Y445" s="47" t="b">
        <f>Table0145[[#This Row],[THÀNH TIỀN FAST]]=Table0145[[#This Row],[THÀNH TIỀN]]</f>
        <v>1</v>
      </c>
      <c r="Z445" s="48"/>
    </row>
    <row r="446" spans="1:26" x14ac:dyDescent="0.2">
      <c r="A446" s="50"/>
      <c r="B446" s="51"/>
      <c r="C446" s="50"/>
      <c r="D446" s="50"/>
      <c r="E446" s="50"/>
      <c r="F446" s="50"/>
      <c r="G446" s="50"/>
      <c r="H446" s="50"/>
      <c r="I446" s="50"/>
      <c r="J446" s="50"/>
      <c r="K446" s="52"/>
      <c r="L446" s="50"/>
      <c r="M446" s="53">
        <f t="shared" si="25"/>
        <v>0</v>
      </c>
      <c r="N446" s="21" t="e">
        <f>VLOOKUP(I446,'MÃ '!$A$2:$E$1048576,4,0)</f>
        <v>#N/A</v>
      </c>
      <c r="O446" s="21" t="e">
        <f>VLOOKUP(I446,'MÃ '!$A$2:$E$1048576,5,0)</f>
        <v>#N/A</v>
      </c>
      <c r="P446" s="21" t="str">
        <f t="shared" si="26"/>
        <v>TSG08</v>
      </c>
      <c r="Q446" s="21" t="e">
        <f>DAY(Table0145[[#This Row],[NGÀY]])&amp;Table0145[[#This Row],[TSG08]]&amp;Table0145[[#This Row],[MÃ FAST]]</f>
        <v>#N/A</v>
      </c>
      <c r="R446" s="21" t="e">
        <f>COUNTIF($Q$7:Q446,Q446)&amp;Q446</f>
        <v>#N/A</v>
      </c>
      <c r="S446" s="44">
        <f>IFERROR(VLOOKUP(R446,Table1[[ct2]:[Số lượng]],13,0),0)</f>
        <v>0</v>
      </c>
      <c r="T446" s="45">
        <f>IFERROR(VLOOKUP(R446,Table1[[ct2]:[Giá]],14,0),Table0145[[#This Row],[ĐƠN GIÁ]])</f>
        <v>0</v>
      </c>
      <c r="U446" s="45">
        <f t="shared" si="27"/>
        <v>0</v>
      </c>
      <c r="V446" s="32">
        <f t="shared" si="28"/>
        <v>0</v>
      </c>
      <c r="W446" s="45">
        <f>Table0145[[#This Row],[THÀNH TIỀN FAST]]-Table0145[[#This Row],[THÀNH TIỀN]]</f>
        <v>0</v>
      </c>
      <c r="X446" s="46" t="b">
        <f>Table0145[[#This Row],[ĐG FAST]]=Table0145[[#This Row],[ĐƠN GIÁ]]</f>
        <v>1</v>
      </c>
      <c r="Y446" s="47" t="b">
        <f>Table0145[[#This Row],[THÀNH TIỀN FAST]]=Table0145[[#This Row],[THÀNH TIỀN]]</f>
        <v>1</v>
      </c>
      <c r="Z446" s="48"/>
    </row>
    <row r="447" spans="1:26" x14ac:dyDescent="0.2">
      <c r="A447" s="50"/>
      <c r="B447" s="51"/>
      <c r="C447" s="50"/>
      <c r="D447" s="50"/>
      <c r="E447" s="50"/>
      <c r="F447" s="50"/>
      <c r="G447" s="50"/>
      <c r="H447" s="50"/>
      <c r="I447" s="50"/>
      <c r="J447" s="50"/>
      <c r="K447" s="52"/>
      <c r="L447" s="50"/>
      <c r="M447" s="53">
        <f t="shared" si="25"/>
        <v>0</v>
      </c>
      <c r="N447" s="21" t="e">
        <f>VLOOKUP(I447,'MÃ '!$A$2:$E$1048576,4,0)</f>
        <v>#N/A</v>
      </c>
      <c r="O447" s="21" t="e">
        <f>VLOOKUP(I447,'MÃ '!$A$2:$E$1048576,5,0)</f>
        <v>#N/A</v>
      </c>
      <c r="P447" s="21" t="str">
        <f t="shared" si="26"/>
        <v>TSG08</v>
      </c>
      <c r="Q447" s="21" t="e">
        <f>DAY(Table0145[[#This Row],[NGÀY]])&amp;Table0145[[#This Row],[TSG08]]&amp;Table0145[[#This Row],[MÃ FAST]]</f>
        <v>#N/A</v>
      </c>
      <c r="R447" s="21" t="e">
        <f>COUNTIF($Q$7:Q447,Q447)&amp;Q447</f>
        <v>#N/A</v>
      </c>
      <c r="S447" s="44">
        <f>IFERROR(VLOOKUP(R447,Table1[[ct2]:[Số lượng]],13,0),0)</f>
        <v>0</v>
      </c>
      <c r="T447" s="45">
        <f>IFERROR(VLOOKUP(R447,Table1[[ct2]:[Giá]],14,0),Table0145[[#This Row],[ĐƠN GIÁ]])</f>
        <v>0</v>
      </c>
      <c r="U447" s="45">
        <f t="shared" si="27"/>
        <v>0</v>
      </c>
      <c r="V447" s="32">
        <f t="shared" si="28"/>
        <v>0</v>
      </c>
      <c r="W447" s="45">
        <f>Table0145[[#This Row],[THÀNH TIỀN FAST]]-Table0145[[#This Row],[THÀNH TIỀN]]</f>
        <v>0</v>
      </c>
      <c r="X447" s="46" t="b">
        <f>Table0145[[#This Row],[ĐG FAST]]=Table0145[[#This Row],[ĐƠN GIÁ]]</f>
        <v>1</v>
      </c>
      <c r="Y447" s="47" t="b">
        <f>Table0145[[#This Row],[THÀNH TIỀN FAST]]=Table0145[[#This Row],[THÀNH TIỀN]]</f>
        <v>1</v>
      </c>
      <c r="Z447" s="48"/>
    </row>
    <row r="448" spans="1:26" x14ac:dyDescent="0.2">
      <c r="A448" s="50"/>
      <c r="B448" s="51"/>
      <c r="C448" s="50"/>
      <c r="D448" s="50"/>
      <c r="E448" s="50"/>
      <c r="F448" s="50"/>
      <c r="G448" s="50"/>
      <c r="H448" s="50"/>
      <c r="I448" s="50"/>
      <c r="J448" s="50"/>
      <c r="K448" s="52"/>
      <c r="L448" s="50"/>
      <c r="M448" s="53">
        <f t="shared" si="25"/>
        <v>0</v>
      </c>
      <c r="N448" s="21" t="e">
        <f>VLOOKUP(I448,'MÃ '!$A$2:$E$1048576,4,0)</f>
        <v>#N/A</v>
      </c>
      <c r="O448" s="21" t="e">
        <f>VLOOKUP(I448,'MÃ '!$A$2:$E$1048576,5,0)</f>
        <v>#N/A</v>
      </c>
      <c r="P448" s="21" t="str">
        <f t="shared" si="26"/>
        <v>TSG08</v>
      </c>
      <c r="Q448" s="21" t="e">
        <f>DAY(Table0145[[#This Row],[NGÀY]])&amp;Table0145[[#This Row],[TSG08]]&amp;Table0145[[#This Row],[MÃ FAST]]</f>
        <v>#N/A</v>
      </c>
      <c r="R448" s="21" t="e">
        <f>COUNTIF($Q$7:Q448,Q448)&amp;Q448</f>
        <v>#N/A</v>
      </c>
      <c r="S448" s="44">
        <f>IFERROR(VLOOKUP(R448,Table1[[ct2]:[Số lượng]],13,0),0)</f>
        <v>0</v>
      </c>
      <c r="T448" s="45">
        <f>IFERROR(VLOOKUP(R448,Table1[[ct2]:[Giá]],14,0),Table0145[[#This Row],[ĐƠN GIÁ]])</f>
        <v>0</v>
      </c>
      <c r="U448" s="45">
        <f t="shared" si="27"/>
        <v>0</v>
      </c>
      <c r="V448" s="32">
        <f t="shared" si="28"/>
        <v>0</v>
      </c>
      <c r="W448" s="45">
        <f>Table0145[[#This Row],[THÀNH TIỀN FAST]]-Table0145[[#This Row],[THÀNH TIỀN]]</f>
        <v>0</v>
      </c>
      <c r="X448" s="46" t="b">
        <f>Table0145[[#This Row],[ĐG FAST]]=Table0145[[#This Row],[ĐƠN GIÁ]]</f>
        <v>1</v>
      </c>
      <c r="Y448" s="47" t="b">
        <f>Table0145[[#This Row],[THÀNH TIỀN FAST]]=Table0145[[#This Row],[THÀNH TIỀN]]</f>
        <v>1</v>
      </c>
      <c r="Z448" s="48"/>
    </row>
    <row r="449" spans="1:26" x14ac:dyDescent="0.2">
      <c r="A449" s="50"/>
      <c r="B449" s="51"/>
      <c r="C449" s="50"/>
      <c r="D449" s="50"/>
      <c r="E449" s="50"/>
      <c r="F449" s="50"/>
      <c r="G449" s="50"/>
      <c r="H449" s="50"/>
      <c r="I449" s="50"/>
      <c r="J449" s="50"/>
      <c r="K449" s="52"/>
      <c r="L449" s="50"/>
      <c r="M449" s="53">
        <f t="shared" si="25"/>
        <v>0</v>
      </c>
      <c r="N449" s="21" t="e">
        <f>VLOOKUP(I449,'MÃ '!$A$2:$E$1048576,4,0)</f>
        <v>#N/A</v>
      </c>
      <c r="O449" s="21" t="e">
        <f>VLOOKUP(I449,'MÃ '!$A$2:$E$1048576,5,0)</f>
        <v>#N/A</v>
      </c>
      <c r="P449" s="21" t="str">
        <f t="shared" si="26"/>
        <v>TSG08</v>
      </c>
      <c r="Q449" s="21" t="e">
        <f>DAY(Table0145[[#This Row],[NGÀY]])&amp;Table0145[[#This Row],[TSG08]]&amp;Table0145[[#This Row],[MÃ FAST]]</f>
        <v>#N/A</v>
      </c>
      <c r="R449" s="21" t="e">
        <f>COUNTIF($Q$7:Q449,Q449)&amp;Q449</f>
        <v>#N/A</v>
      </c>
      <c r="S449" s="44">
        <f>IFERROR(VLOOKUP(R449,Table1[[ct2]:[Số lượng]],13,0),0)</f>
        <v>0</v>
      </c>
      <c r="T449" s="45">
        <f>IFERROR(VLOOKUP(R449,Table1[[ct2]:[Giá]],14,0),Table0145[[#This Row],[ĐƠN GIÁ]])</f>
        <v>0</v>
      </c>
      <c r="U449" s="45">
        <f t="shared" si="27"/>
        <v>0</v>
      </c>
      <c r="V449" s="32">
        <f t="shared" si="28"/>
        <v>0</v>
      </c>
      <c r="W449" s="45">
        <f>Table0145[[#This Row],[THÀNH TIỀN FAST]]-Table0145[[#This Row],[THÀNH TIỀN]]</f>
        <v>0</v>
      </c>
      <c r="X449" s="46" t="b">
        <f>Table0145[[#This Row],[ĐG FAST]]=Table0145[[#This Row],[ĐƠN GIÁ]]</f>
        <v>1</v>
      </c>
      <c r="Y449" s="47" t="b">
        <f>Table0145[[#This Row],[THÀNH TIỀN FAST]]=Table0145[[#This Row],[THÀNH TIỀN]]</f>
        <v>1</v>
      </c>
      <c r="Z449" s="48"/>
    </row>
    <row r="450" spans="1:26" x14ac:dyDescent="0.2">
      <c r="A450" s="50"/>
      <c r="B450" s="51"/>
      <c r="C450" s="50"/>
      <c r="D450" s="50"/>
      <c r="E450" s="50"/>
      <c r="F450" s="50"/>
      <c r="G450" s="50"/>
      <c r="H450" s="50"/>
      <c r="I450" s="50"/>
      <c r="J450" s="50"/>
      <c r="K450" s="52"/>
      <c r="L450" s="50"/>
      <c r="M450" s="53">
        <f t="shared" si="25"/>
        <v>0</v>
      </c>
      <c r="N450" s="21" t="e">
        <f>VLOOKUP(I450,'MÃ '!$A$2:$E$1048576,4,0)</f>
        <v>#N/A</v>
      </c>
      <c r="O450" s="21" t="e">
        <f>VLOOKUP(I450,'MÃ '!$A$2:$E$1048576,5,0)</f>
        <v>#N/A</v>
      </c>
      <c r="P450" s="21" t="str">
        <f t="shared" si="26"/>
        <v>TSG08</v>
      </c>
      <c r="Q450" s="21" t="e">
        <f>DAY(Table0145[[#This Row],[NGÀY]])&amp;Table0145[[#This Row],[TSG08]]&amp;Table0145[[#This Row],[MÃ FAST]]</f>
        <v>#N/A</v>
      </c>
      <c r="R450" s="21" t="e">
        <f>COUNTIF($Q$7:Q450,Q450)&amp;Q450</f>
        <v>#N/A</v>
      </c>
      <c r="S450" s="44">
        <f>IFERROR(VLOOKUP(R450,Table1[[ct2]:[Số lượng]],13,0),0)</f>
        <v>0</v>
      </c>
      <c r="T450" s="45">
        <f>IFERROR(VLOOKUP(R450,Table1[[ct2]:[Giá]],14,0),Table0145[[#This Row],[ĐƠN GIÁ]])</f>
        <v>0</v>
      </c>
      <c r="U450" s="45">
        <f t="shared" si="27"/>
        <v>0</v>
      </c>
      <c r="V450" s="32">
        <f t="shared" si="28"/>
        <v>0</v>
      </c>
      <c r="W450" s="45">
        <f>Table0145[[#This Row],[THÀNH TIỀN FAST]]-Table0145[[#This Row],[THÀNH TIỀN]]</f>
        <v>0</v>
      </c>
      <c r="X450" s="46" t="b">
        <f>Table0145[[#This Row],[ĐG FAST]]=Table0145[[#This Row],[ĐƠN GIÁ]]</f>
        <v>1</v>
      </c>
      <c r="Y450" s="47" t="b">
        <f>Table0145[[#This Row],[THÀNH TIỀN FAST]]=Table0145[[#This Row],[THÀNH TIỀN]]</f>
        <v>1</v>
      </c>
      <c r="Z450" s="48"/>
    </row>
    <row r="451" spans="1:26" x14ac:dyDescent="0.2">
      <c r="A451" s="50"/>
      <c r="B451" s="51"/>
      <c r="C451" s="50"/>
      <c r="D451" s="50"/>
      <c r="E451" s="50"/>
      <c r="F451" s="50"/>
      <c r="G451" s="50"/>
      <c r="H451" s="50"/>
      <c r="I451" s="50"/>
      <c r="J451" s="50"/>
      <c r="K451" s="52"/>
      <c r="L451" s="50"/>
      <c r="M451" s="53">
        <f t="shared" si="25"/>
        <v>0</v>
      </c>
      <c r="N451" s="21" t="e">
        <f>VLOOKUP(I451,'MÃ '!$A$2:$E$1048576,4,0)</f>
        <v>#N/A</v>
      </c>
      <c r="O451" s="21" t="e">
        <f>VLOOKUP(I451,'MÃ '!$A$2:$E$1048576,5,0)</f>
        <v>#N/A</v>
      </c>
      <c r="P451" s="21" t="str">
        <f t="shared" si="26"/>
        <v>TSG08</v>
      </c>
      <c r="Q451" s="21" t="e">
        <f>DAY(Table0145[[#This Row],[NGÀY]])&amp;Table0145[[#This Row],[TSG08]]&amp;Table0145[[#This Row],[MÃ FAST]]</f>
        <v>#N/A</v>
      </c>
      <c r="R451" s="21" t="e">
        <f>COUNTIF($Q$7:Q451,Q451)&amp;Q451</f>
        <v>#N/A</v>
      </c>
      <c r="S451" s="44">
        <f>IFERROR(VLOOKUP(R451,Table1[[ct2]:[Số lượng]],13,0),0)</f>
        <v>0</v>
      </c>
      <c r="T451" s="45">
        <f>IFERROR(VLOOKUP(R451,Table1[[ct2]:[Giá]],14,0),Table0145[[#This Row],[ĐƠN GIÁ]])</f>
        <v>0</v>
      </c>
      <c r="U451" s="45">
        <f t="shared" si="27"/>
        <v>0</v>
      </c>
      <c r="V451" s="32">
        <f t="shared" si="28"/>
        <v>0</v>
      </c>
      <c r="W451" s="45">
        <f>Table0145[[#This Row],[THÀNH TIỀN FAST]]-Table0145[[#This Row],[THÀNH TIỀN]]</f>
        <v>0</v>
      </c>
      <c r="X451" s="46" t="b">
        <f>Table0145[[#This Row],[ĐG FAST]]=Table0145[[#This Row],[ĐƠN GIÁ]]</f>
        <v>1</v>
      </c>
      <c r="Y451" s="47" t="b">
        <f>Table0145[[#This Row],[THÀNH TIỀN FAST]]=Table0145[[#This Row],[THÀNH TIỀN]]</f>
        <v>1</v>
      </c>
      <c r="Z451" s="48"/>
    </row>
    <row r="452" spans="1:26" x14ac:dyDescent="0.2">
      <c r="A452" s="50"/>
      <c r="B452" s="51"/>
      <c r="C452" s="50"/>
      <c r="D452" s="50"/>
      <c r="E452" s="50"/>
      <c r="F452" s="50"/>
      <c r="G452" s="50"/>
      <c r="H452" s="50"/>
      <c r="I452" s="50"/>
      <c r="J452" s="50"/>
      <c r="K452" s="52"/>
      <c r="L452" s="50"/>
      <c r="M452" s="53">
        <f t="shared" si="25"/>
        <v>0</v>
      </c>
      <c r="N452" s="21" t="e">
        <f>VLOOKUP(I452,'MÃ '!$A$2:$E$1048576,4,0)</f>
        <v>#N/A</v>
      </c>
      <c r="O452" s="21" t="e">
        <f>VLOOKUP(I452,'MÃ '!$A$2:$E$1048576,5,0)</f>
        <v>#N/A</v>
      </c>
      <c r="P452" s="21" t="str">
        <f t="shared" si="26"/>
        <v>TSG08</v>
      </c>
      <c r="Q452" s="21" t="e">
        <f>DAY(Table0145[[#This Row],[NGÀY]])&amp;Table0145[[#This Row],[TSG08]]&amp;Table0145[[#This Row],[MÃ FAST]]</f>
        <v>#N/A</v>
      </c>
      <c r="R452" s="21" t="e">
        <f>COUNTIF($Q$7:Q452,Q452)&amp;Q452</f>
        <v>#N/A</v>
      </c>
      <c r="S452" s="44">
        <f>IFERROR(VLOOKUP(R452,Table1[[ct2]:[Số lượng]],13,0),0)</f>
        <v>0</v>
      </c>
      <c r="T452" s="45">
        <f>IFERROR(VLOOKUP(R452,Table1[[ct2]:[Giá]],14,0),Table0145[[#This Row],[ĐƠN GIÁ]])</f>
        <v>0</v>
      </c>
      <c r="U452" s="45">
        <f t="shared" si="27"/>
        <v>0</v>
      </c>
      <c r="V452" s="32">
        <f t="shared" si="28"/>
        <v>0</v>
      </c>
      <c r="W452" s="45">
        <f>Table0145[[#This Row],[THÀNH TIỀN FAST]]-Table0145[[#This Row],[THÀNH TIỀN]]</f>
        <v>0</v>
      </c>
      <c r="X452" s="46" t="b">
        <f>Table0145[[#This Row],[ĐG FAST]]=Table0145[[#This Row],[ĐƠN GIÁ]]</f>
        <v>1</v>
      </c>
      <c r="Y452" s="47" t="b">
        <f>Table0145[[#This Row],[THÀNH TIỀN FAST]]=Table0145[[#This Row],[THÀNH TIỀN]]</f>
        <v>1</v>
      </c>
      <c r="Z452" s="48"/>
    </row>
    <row r="453" spans="1:26" x14ac:dyDescent="0.2">
      <c r="A453" s="50"/>
      <c r="B453" s="51"/>
      <c r="C453" s="50"/>
      <c r="D453" s="50"/>
      <c r="E453" s="50"/>
      <c r="F453" s="50"/>
      <c r="G453" s="50"/>
      <c r="H453" s="50"/>
      <c r="I453" s="50"/>
      <c r="J453" s="50"/>
      <c r="K453" s="52"/>
      <c r="L453" s="50"/>
      <c r="M453" s="53">
        <f t="shared" si="25"/>
        <v>0</v>
      </c>
      <c r="N453" s="21" t="e">
        <f>VLOOKUP(I453,'MÃ '!$A$2:$E$1048576,4,0)</f>
        <v>#N/A</v>
      </c>
      <c r="O453" s="21" t="e">
        <f>VLOOKUP(I453,'MÃ '!$A$2:$E$1048576,5,0)</f>
        <v>#N/A</v>
      </c>
      <c r="P453" s="21" t="str">
        <f t="shared" si="26"/>
        <v>TSG08</v>
      </c>
      <c r="Q453" s="21" t="e">
        <f>DAY(Table0145[[#This Row],[NGÀY]])&amp;Table0145[[#This Row],[TSG08]]&amp;Table0145[[#This Row],[MÃ FAST]]</f>
        <v>#N/A</v>
      </c>
      <c r="R453" s="21" t="e">
        <f>COUNTIF($Q$7:Q453,Q453)&amp;Q453</f>
        <v>#N/A</v>
      </c>
      <c r="S453" s="44">
        <f>IFERROR(VLOOKUP(R453,Table1[[ct2]:[Số lượng]],13,0),0)</f>
        <v>0</v>
      </c>
      <c r="T453" s="45">
        <f>IFERROR(VLOOKUP(R453,Table1[[ct2]:[Giá]],14,0),Table0145[[#This Row],[ĐƠN GIÁ]])</f>
        <v>0</v>
      </c>
      <c r="U453" s="45">
        <f t="shared" si="27"/>
        <v>0</v>
      </c>
      <c r="V453" s="32">
        <f t="shared" si="28"/>
        <v>0</v>
      </c>
      <c r="W453" s="45">
        <f>Table0145[[#This Row],[THÀNH TIỀN FAST]]-Table0145[[#This Row],[THÀNH TIỀN]]</f>
        <v>0</v>
      </c>
      <c r="X453" s="46" t="b">
        <f>Table0145[[#This Row],[ĐG FAST]]=Table0145[[#This Row],[ĐƠN GIÁ]]</f>
        <v>1</v>
      </c>
      <c r="Y453" s="47" t="b">
        <f>Table0145[[#This Row],[THÀNH TIỀN FAST]]=Table0145[[#This Row],[THÀNH TIỀN]]</f>
        <v>1</v>
      </c>
      <c r="Z453" s="48"/>
    </row>
    <row r="454" spans="1:26" x14ac:dyDescent="0.2">
      <c r="A454" s="50"/>
      <c r="B454" s="51"/>
      <c r="C454" s="50"/>
      <c r="D454" s="50"/>
      <c r="E454" s="50"/>
      <c r="F454" s="50"/>
      <c r="G454" s="50"/>
      <c r="H454" s="50"/>
      <c r="I454" s="50"/>
      <c r="J454" s="50"/>
      <c r="K454" s="52"/>
      <c r="L454" s="50"/>
      <c r="M454" s="53">
        <f t="shared" si="25"/>
        <v>0</v>
      </c>
      <c r="N454" s="21" t="e">
        <f>VLOOKUP(I454,'MÃ '!$A$2:$E$1048576,4,0)</f>
        <v>#N/A</v>
      </c>
      <c r="O454" s="21" t="e">
        <f>VLOOKUP(I454,'MÃ '!$A$2:$E$1048576,5,0)</f>
        <v>#N/A</v>
      </c>
      <c r="P454" s="21" t="str">
        <f t="shared" si="26"/>
        <v>TSG08</v>
      </c>
      <c r="Q454" s="21" t="e">
        <f>DAY(Table0145[[#This Row],[NGÀY]])&amp;Table0145[[#This Row],[TSG08]]&amp;Table0145[[#This Row],[MÃ FAST]]</f>
        <v>#N/A</v>
      </c>
      <c r="R454" s="21" t="e">
        <f>COUNTIF($Q$7:Q454,Q454)&amp;Q454</f>
        <v>#N/A</v>
      </c>
      <c r="S454" s="44">
        <f>IFERROR(VLOOKUP(R454,Table1[[ct2]:[Số lượng]],13,0),0)</f>
        <v>0</v>
      </c>
      <c r="T454" s="45">
        <f>IFERROR(VLOOKUP(R454,Table1[[ct2]:[Giá]],14,0),Table0145[[#This Row],[ĐƠN GIÁ]])</f>
        <v>0</v>
      </c>
      <c r="U454" s="45">
        <f t="shared" si="27"/>
        <v>0</v>
      </c>
      <c r="V454" s="32">
        <f t="shared" si="28"/>
        <v>0</v>
      </c>
      <c r="W454" s="45">
        <f>Table0145[[#This Row],[THÀNH TIỀN FAST]]-Table0145[[#This Row],[THÀNH TIỀN]]</f>
        <v>0</v>
      </c>
      <c r="X454" s="46" t="b">
        <f>Table0145[[#This Row],[ĐG FAST]]=Table0145[[#This Row],[ĐƠN GIÁ]]</f>
        <v>1</v>
      </c>
      <c r="Y454" s="47" t="b">
        <f>Table0145[[#This Row],[THÀNH TIỀN FAST]]=Table0145[[#This Row],[THÀNH TIỀN]]</f>
        <v>1</v>
      </c>
      <c r="Z454" s="48"/>
    </row>
    <row r="455" spans="1:26" x14ac:dyDescent="0.2">
      <c r="A455" s="50"/>
      <c r="B455" s="51"/>
      <c r="C455" s="50"/>
      <c r="D455" s="50"/>
      <c r="E455" s="50"/>
      <c r="F455" s="50"/>
      <c r="G455" s="50"/>
      <c r="H455" s="50"/>
      <c r="I455" s="50"/>
      <c r="J455" s="50"/>
      <c r="K455" s="52"/>
      <c r="L455" s="50"/>
      <c r="M455" s="53">
        <f t="shared" si="25"/>
        <v>0</v>
      </c>
      <c r="N455" s="21" t="e">
        <f>VLOOKUP(I455,'MÃ '!$A$2:$E$1048576,4,0)</f>
        <v>#N/A</v>
      </c>
      <c r="O455" s="21" t="e">
        <f>VLOOKUP(I455,'MÃ '!$A$2:$E$1048576,5,0)</f>
        <v>#N/A</v>
      </c>
      <c r="P455" s="21" t="str">
        <f t="shared" si="26"/>
        <v>TSG08</v>
      </c>
      <c r="Q455" s="21" t="e">
        <f>DAY(Table0145[[#This Row],[NGÀY]])&amp;Table0145[[#This Row],[TSG08]]&amp;Table0145[[#This Row],[MÃ FAST]]</f>
        <v>#N/A</v>
      </c>
      <c r="R455" s="21" t="e">
        <f>COUNTIF($Q$7:Q455,Q455)&amp;Q455</f>
        <v>#N/A</v>
      </c>
      <c r="S455" s="44">
        <f>IFERROR(VLOOKUP(R455,Table1[[ct2]:[Số lượng]],13,0),0)</f>
        <v>0</v>
      </c>
      <c r="T455" s="45">
        <f>IFERROR(VLOOKUP(R455,Table1[[ct2]:[Giá]],14,0),Table0145[[#This Row],[ĐƠN GIÁ]])</f>
        <v>0</v>
      </c>
      <c r="U455" s="45">
        <f t="shared" si="27"/>
        <v>0</v>
      </c>
      <c r="V455" s="32">
        <f t="shared" si="28"/>
        <v>0</v>
      </c>
      <c r="W455" s="45">
        <f>Table0145[[#This Row],[THÀNH TIỀN FAST]]-Table0145[[#This Row],[THÀNH TIỀN]]</f>
        <v>0</v>
      </c>
      <c r="X455" s="46" t="b">
        <f>Table0145[[#This Row],[ĐG FAST]]=Table0145[[#This Row],[ĐƠN GIÁ]]</f>
        <v>1</v>
      </c>
      <c r="Y455" s="47" t="b">
        <f>Table0145[[#This Row],[THÀNH TIỀN FAST]]=Table0145[[#This Row],[THÀNH TIỀN]]</f>
        <v>1</v>
      </c>
      <c r="Z455" s="48"/>
    </row>
    <row r="456" spans="1:26" x14ac:dyDescent="0.2">
      <c r="A456" s="50"/>
      <c r="B456" s="51"/>
      <c r="C456" s="50"/>
      <c r="D456" s="50"/>
      <c r="E456" s="50"/>
      <c r="F456" s="50"/>
      <c r="G456" s="50"/>
      <c r="H456" s="50"/>
      <c r="I456" s="50"/>
      <c r="J456" s="50"/>
      <c r="K456" s="52"/>
      <c r="L456" s="50"/>
      <c r="M456" s="53">
        <f t="shared" ref="M456:M519" si="29">K456*L456</f>
        <v>0</v>
      </c>
      <c r="N456" s="21" t="e">
        <f>VLOOKUP(I456,'MÃ '!$A$2:$E$1048576,4,0)</f>
        <v>#N/A</v>
      </c>
      <c r="O456" s="21" t="e">
        <f>VLOOKUP(I456,'MÃ '!$A$2:$E$1048576,5,0)</f>
        <v>#N/A</v>
      </c>
      <c r="P456" s="21" t="str">
        <f t="shared" ref="P456:P519" si="30">$P$6</f>
        <v>TSG08</v>
      </c>
      <c r="Q456" s="21" t="e">
        <f>DAY(Table0145[[#This Row],[NGÀY]])&amp;Table0145[[#This Row],[TSG08]]&amp;Table0145[[#This Row],[MÃ FAST]]</f>
        <v>#N/A</v>
      </c>
      <c r="R456" s="21" t="e">
        <f>COUNTIF($Q$7:Q456,Q456)&amp;Q456</f>
        <v>#N/A</v>
      </c>
      <c r="S456" s="44">
        <f>IFERROR(VLOOKUP(R456,Table1[[ct2]:[Số lượng]],13,0),0)</f>
        <v>0</v>
      </c>
      <c r="T456" s="45">
        <f>IFERROR(VLOOKUP(R456,Table1[[ct2]:[Giá]],14,0),Table0145[[#This Row],[ĐƠN GIÁ]])</f>
        <v>0</v>
      </c>
      <c r="U456" s="45">
        <f t="shared" ref="U456:U519" si="31">IFERROR((T456*S456),"0")</f>
        <v>0</v>
      </c>
      <c r="V456" s="32">
        <f t="shared" ref="V456:V519" si="32">S456-K456</f>
        <v>0</v>
      </c>
      <c r="W456" s="45">
        <f>Table0145[[#This Row],[THÀNH TIỀN FAST]]-Table0145[[#This Row],[THÀNH TIỀN]]</f>
        <v>0</v>
      </c>
      <c r="X456" s="46" t="b">
        <f>Table0145[[#This Row],[ĐG FAST]]=Table0145[[#This Row],[ĐƠN GIÁ]]</f>
        <v>1</v>
      </c>
      <c r="Y456" s="47" t="b">
        <f>Table0145[[#This Row],[THÀNH TIỀN FAST]]=Table0145[[#This Row],[THÀNH TIỀN]]</f>
        <v>1</v>
      </c>
      <c r="Z456" s="48"/>
    </row>
    <row r="457" spans="1:26" x14ac:dyDescent="0.2">
      <c r="A457" s="50"/>
      <c r="B457" s="51"/>
      <c r="C457" s="50"/>
      <c r="D457" s="50"/>
      <c r="E457" s="50"/>
      <c r="F457" s="50"/>
      <c r="G457" s="50"/>
      <c r="H457" s="50"/>
      <c r="I457" s="50"/>
      <c r="J457" s="50"/>
      <c r="K457" s="52"/>
      <c r="L457" s="50"/>
      <c r="M457" s="53">
        <f t="shared" si="29"/>
        <v>0</v>
      </c>
      <c r="N457" s="21" t="e">
        <f>VLOOKUP(I457,'MÃ '!$A$2:$E$1048576,4,0)</f>
        <v>#N/A</v>
      </c>
      <c r="O457" s="21" t="e">
        <f>VLOOKUP(I457,'MÃ '!$A$2:$E$1048576,5,0)</f>
        <v>#N/A</v>
      </c>
      <c r="P457" s="21" t="str">
        <f t="shared" si="30"/>
        <v>TSG08</v>
      </c>
      <c r="Q457" s="21" t="e">
        <f>DAY(Table0145[[#This Row],[NGÀY]])&amp;Table0145[[#This Row],[TSG08]]&amp;Table0145[[#This Row],[MÃ FAST]]</f>
        <v>#N/A</v>
      </c>
      <c r="R457" s="21" t="e">
        <f>COUNTIF($Q$7:Q457,Q457)&amp;Q457</f>
        <v>#N/A</v>
      </c>
      <c r="S457" s="44">
        <f>IFERROR(VLOOKUP(R457,Table1[[ct2]:[Số lượng]],13,0),0)</f>
        <v>0</v>
      </c>
      <c r="T457" s="45">
        <f>IFERROR(VLOOKUP(R457,Table1[[ct2]:[Giá]],14,0),Table0145[[#This Row],[ĐƠN GIÁ]])</f>
        <v>0</v>
      </c>
      <c r="U457" s="45">
        <f t="shared" si="31"/>
        <v>0</v>
      </c>
      <c r="V457" s="32">
        <f t="shared" si="32"/>
        <v>0</v>
      </c>
      <c r="W457" s="45">
        <f>Table0145[[#This Row],[THÀNH TIỀN FAST]]-Table0145[[#This Row],[THÀNH TIỀN]]</f>
        <v>0</v>
      </c>
      <c r="X457" s="46" t="b">
        <f>Table0145[[#This Row],[ĐG FAST]]=Table0145[[#This Row],[ĐƠN GIÁ]]</f>
        <v>1</v>
      </c>
      <c r="Y457" s="47" t="b">
        <f>Table0145[[#This Row],[THÀNH TIỀN FAST]]=Table0145[[#This Row],[THÀNH TIỀN]]</f>
        <v>1</v>
      </c>
      <c r="Z457" s="48"/>
    </row>
    <row r="458" spans="1:26" x14ac:dyDescent="0.2">
      <c r="A458" s="50"/>
      <c r="B458" s="51"/>
      <c r="C458" s="50"/>
      <c r="D458" s="50"/>
      <c r="E458" s="50"/>
      <c r="F458" s="50"/>
      <c r="G458" s="50"/>
      <c r="H458" s="50"/>
      <c r="I458" s="50"/>
      <c r="J458" s="50"/>
      <c r="K458" s="52"/>
      <c r="L458" s="50"/>
      <c r="M458" s="53">
        <f t="shared" si="29"/>
        <v>0</v>
      </c>
      <c r="N458" s="21" t="e">
        <f>VLOOKUP(I458,'MÃ '!$A$2:$E$1048576,4,0)</f>
        <v>#N/A</v>
      </c>
      <c r="O458" s="21" t="e">
        <f>VLOOKUP(I458,'MÃ '!$A$2:$E$1048576,5,0)</f>
        <v>#N/A</v>
      </c>
      <c r="P458" s="21" t="str">
        <f t="shared" si="30"/>
        <v>TSG08</v>
      </c>
      <c r="Q458" s="21" t="e">
        <f>DAY(Table0145[[#This Row],[NGÀY]])&amp;Table0145[[#This Row],[TSG08]]&amp;Table0145[[#This Row],[MÃ FAST]]</f>
        <v>#N/A</v>
      </c>
      <c r="R458" s="21" t="e">
        <f>COUNTIF($Q$7:Q458,Q458)&amp;Q458</f>
        <v>#N/A</v>
      </c>
      <c r="S458" s="44">
        <f>IFERROR(VLOOKUP(R458,Table1[[ct2]:[Số lượng]],13,0),0)</f>
        <v>0</v>
      </c>
      <c r="T458" s="45">
        <f>IFERROR(VLOOKUP(R458,Table1[[ct2]:[Giá]],14,0),Table0145[[#This Row],[ĐƠN GIÁ]])</f>
        <v>0</v>
      </c>
      <c r="U458" s="45">
        <f t="shared" si="31"/>
        <v>0</v>
      </c>
      <c r="V458" s="32">
        <f t="shared" si="32"/>
        <v>0</v>
      </c>
      <c r="W458" s="45">
        <f>Table0145[[#This Row],[THÀNH TIỀN FAST]]-Table0145[[#This Row],[THÀNH TIỀN]]</f>
        <v>0</v>
      </c>
      <c r="X458" s="46" t="b">
        <f>Table0145[[#This Row],[ĐG FAST]]=Table0145[[#This Row],[ĐƠN GIÁ]]</f>
        <v>1</v>
      </c>
      <c r="Y458" s="47" t="b">
        <f>Table0145[[#This Row],[THÀNH TIỀN FAST]]=Table0145[[#This Row],[THÀNH TIỀN]]</f>
        <v>1</v>
      </c>
      <c r="Z458" s="48"/>
    </row>
    <row r="459" spans="1:26" x14ac:dyDescent="0.2">
      <c r="A459" s="50"/>
      <c r="B459" s="51"/>
      <c r="C459" s="50"/>
      <c r="D459" s="50"/>
      <c r="E459" s="50"/>
      <c r="F459" s="50"/>
      <c r="G459" s="50"/>
      <c r="H459" s="50"/>
      <c r="I459" s="50"/>
      <c r="J459" s="50"/>
      <c r="K459" s="52"/>
      <c r="L459" s="50"/>
      <c r="M459" s="53">
        <f t="shared" si="29"/>
        <v>0</v>
      </c>
      <c r="N459" s="21" t="e">
        <f>VLOOKUP(I459,'MÃ '!$A$2:$E$1048576,4,0)</f>
        <v>#N/A</v>
      </c>
      <c r="O459" s="21" t="e">
        <f>VLOOKUP(I459,'MÃ '!$A$2:$E$1048576,5,0)</f>
        <v>#N/A</v>
      </c>
      <c r="P459" s="21" t="str">
        <f t="shared" si="30"/>
        <v>TSG08</v>
      </c>
      <c r="Q459" s="21" t="e">
        <f>DAY(Table0145[[#This Row],[NGÀY]])&amp;Table0145[[#This Row],[TSG08]]&amp;Table0145[[#This Row],[MÃ FAST]]</f>
        <v>#N/A</v>
      </c>
      <c r="R459" s="21" t="e">
        <f>COUNTIF($Q$7:Q459,Q459)&amp;Q459</f>
        <v>#N/A</v>
      </c>
      <c r="S459" s="44">
        <f>IFERROR(VLOOKUP(R459,Table1[[ct2]:[Số lượng]],13,0),0)</f>
        <v>0</v>
      </c>
      <c r="T459" s="45">
        <f>IFERROR(VLOOKUP(R459,Table1[[ct2]:[Giá]],14,0),Table0145[[#This Row],[ĐƠN GIÁ]])</f>
        <v>0</v>
      </c>
      <c r="U459" s="45">
        <f t="shared" si="31"/>
        <v>0</v>
      </c>
      <c r="V459" s="32">
        <f t="shared" si="32"/>
        <v>0</v>
      </c>
      <c r="W459" s="45">
        <f>Table0145[[#This Row],[THÀNH TIỀN FAST]]-Table0145[[#This Row],[THÀNH TIỀN]]</f>
        <v>0</v>
      </c>
      <c r="X459" s="46" t="b">
        <f>Table0145[[#This Row],[ĐG FAST]]=Table0145[[#This Row],[ĐƠN GIÁ]]</f>
        <v>1</v>
      </c>
      <c r="Y459" s="47" t="b">
        <f>Table0145[[#This Row],[THÀNH TIỀN FAST]]=Table0145[[#This Row],[THÀNH TIỀN]]</f>
        <v>1</v>
      </c>
      <c r="Z459" s="48"/>
    </row>
    <row r="460" spans="1:26" x14ac:dyDescent="0.2">
      <c r="A460" s="50"/>
      <c r="B460" s="51"/>
      <c r="C460" s="50"/>
      <c r="D460" s="50"/>
      <c r="E460" s="50"/>
      <c r="F460" s="50"/>
      <c r="G460" s="50"/>
      <c r="H460" s="50"/>
      <c r="I460" s="50"/>
      <c r="J460" s="50"/>
      <c r="K460" s="52"/>
      <c r="L460" s="50"/>
      <c r="M460" s="53">
        <f t="shared" si="29"/>
        <v>0</v>
      </c>
      <c r="N460" s="21" t="e">
        <f>VLOOKUP(I460,'MÃ '!$A$2:$E$1048576,4,0)</f>
        <v>#N/A</v>
      </c>
      <c r="O460" s="21" t="e">
        <f>VLOOKUP(I460,'MÃ '!$A$2:$E$1048576,5,0)</f>
        <v>#N/A</v>
      </c>
      <c r="P460" s="21" t="str">
        <f t="shared" si="30"/>
        <v>TSG08</v>
      </c>
      <c r="Q460" s="21" t="e">
        <f>DAY(Table0145[[#This Row],[NGÀY]])&amp;Table0145[[#This Row],[TSG08]]&amp;Table0145[[#This Row],[MÃ FAST]]</f>
        <v>#N/A</v>
      </c>
      <c r="R460" s="21" t="e">
        <f>COUNTIF($Q$7:Q460,Q460)&amp;Q460</f>
        <v>#N/A</v>
      </c>
      <c r="S460" s="44">
        <f>IFERROR(VLOOKUP(R460,Table1[[ct2]:[Số lượng]],13,0),0)</f>
        <v>0</v>
      </c>
      <c r="T460" s="45">
        <f>IFERROR(VLOOKUP(R460,Table1[[ct2]:[Giá]],14,0),Table0145[[#This Row],[ĐƠN GIÁ]])</f>
        <v>0</v>
      </c>
      <c r="U460" s="45">
        <f t="shared" si="31"/>
        <v>0</v>
      </c>
      <c r="V460" s="32">
        <f t="shared" si="32"/>
        <v>0</v>
      </c>
      <c r="W460" s="45">
        <f>Table0145[[#This Row],[THÀNH TIỀN FAST]]-Table0145[[#This Row],[THÀNH TIỀN]]</f>
        <v>0</v>
      </c>
      <c r="X460" s="46" t="b">
        <f>Table0145[[#This Row],[ĐG FAST]]=Table0145[[#This Row],[ĐƠN GIÁ]]</f>
        <v>1</v>
      </c>
      <c r="Y460" s="47" t="b">
        <f>Table0145[[#This Row],[THÀNH TIỀN FAST]]=Table0145[[#This Row],[THÀNH TIỀN]]</f>
        <v>1</v>
      </c>
      <c r="Z460" s="48"/>
    </row>
    <row r="461" spans="1:26" x14ac:dyDescent="0.2">
      <c r="A461" s="50"/>
      <c r="B461" s="51"/>
      <c r="C461" s="50"/>
      <c r="D461" s="50"/>
      <c r="E461" s="50"/>
      <c r="F461" s="50"/>
      <c r="G461" s="50"/>
      <c r="H461" s="50"/>
      <c r="I461" s="50"/>
      <c r="J461" s="50"/>
      <c r="K461" s="52"/>
      <c r="L461" s="50"/>
      <c r="M461" s="53">
        <f t="shared" si="29"/>
        <v>0</v>
      </c>
      <c r="N461" s="21" t="e">
        <f>VLOOKUP(I461,'MÃ '!$A$2:$E$1048576,4,0)</f>
        <v>#N/A</v>
      </c>
      <c r="O461" s="21" t="e">
        <f>VLOOKUP(I461,'MÃ '!$A$2:$E$1048576,5,0)</f>
        <v>#N/A</v>
      </c>
      <c r="P461" s="21" t="str">
        <f t="shared" si="30"/>
        <v>TSG08</v>
      </c>
      <c r="Q461" s="21" t="e">
        <f>DAY(Table0145[[#This Row],[NGÀY]])&amp;Table0145[[#This Row],[TSG08]]&amp;Table0145[[#This Row],[MÃ FAST]]</f>
        <v>#N/A</v>
      </c>
      <c r="R461" s="21" t="e">
        <f>COUNTIF($Q$7:Q461,Q461)&amp;Q461</f>
        <v>#N/A</v>
      </c>
      <c r="S461" s="44">
        <f>IFERROR(VLOOKUP(R461,Table1[[ct2]:[Số lượng]],13,0),0)</f>
        <v>0</v>
      </c>
      <c r="T461" s="45">
        <f>IFERROR(VLOOKUP(R461,Table1[[ct2]:[Giá]],14,0),Table0145[[#This Row],[ĐƠN GIÁ]])</f>
        <v>0</v>
      </c>
      <c r="U461" s="45">
        <f t="shared" si="31"/>
        <v>0</v>
      </c>
      <c r="V461" s="32">
        <f t="shared" si="32"/>
        <v>0</v>
      </c>
      <c r="W461" s="45">
        <f>Table0145[[#This Row],[THÀNH TIỀN FAST]]-Table0145[[#This Row],[THÀNH TIỀN]]</f>
        <v>0</v>
      </c>
      <c r="X461" s="46" t="b">
        <f>Table0145[[#This Row],[ĐG FAST]]=Table0145[[#This Row],[ĐƠN GIÁ]]</f>
        <v>1</v>
      </c>
      <c r="Y461" s="47" t="b">
        <f>Table0145[[#This Row],[THÀNH TIỀN FAST]]=Table0145[[#This Row],[THÀNH TIỀN]]</f>
        <v>1</v>
      </c>
      <c r="Z461" s="48"/>
    </row>
    <row r="462" spans="1:26" x14ac:dyDescent="0.2">
      <c r="A462" s="50"/>
      <c r="B462" s="51"/>
      <c r="C462" s="50"/>
      <c r="D462" s="50"/>
      <c r="E462" s="50"/>
      <c r="F462" s="50"/>
      <c r="G462" s="50"/>
      <c r="H462" s="50"/>
      <c r="I462" s="50"/>
      <c r="J462" s="50"/>
      <c r="K462" s="52"/>
      <c r="L462" s="50"/>
      <c r="M462" s="53">
        <f t="shared" si="29"/>
        <v>0</v>
      </c>
      <c r="N462" s="21" t="e">
        <f>VLOOKUP(I462,'MÃ '!$A$2:$E$1048576,4,0)</f>
        <v>#N/A</v>
      </c>
      <c r="O462" s="21" t="e">
        <f>VLOOKUP(I462,'MÃ '!$A$2:$E$1048576,5,0)</f>
        <v>#N/A</v>
      </c>
      <c r="P462" s="21" t="str">
        <f t="shared" si="30"/>
        <v>TSG08</v>
      </c>
      <c r="Q462" s="21" t="e">
        <f>DAY(Table0145[[#This Row],[NGÀY]])&amp;Table0145[[#This Row],[TSG08]]&amp;Table0145[[#This Row],[MÃ FAST]]</f>
        <v>#N/A</v>
      </c>
      <c r="R462" s="21" t="e">
        <f>COUNTIF($Q$7:Q462,Q462)&amp;Q462</f>
        <v>#N/A</v>
      </c>
      <c r="S462" s="44">
        <f>IFERROR(VLOOKUP(R462,Table1[[ct2]:[Số lượng]],13,0),0)</f>
        <v>0</v>
      </c>
      <c r="T462" s="45">
        <f>IFERROR(VLOOKUP(R462,Table1[[ct2]:[Giá]],14,0),Table0145[[#This Row],[ĐƠN GIÁ]])</f>
        <v>0</v>
      </c>
      <c r="U462" s="45">
        <f t="shared" si="31"/>
        <v>0</v>
      </c>
      <c r="V462" s="32">
        <f t="shared" si="32"/>
        <v>0</v>
      </c>
      <c r="W462" s="45">
        <f>Table0145[[#This Row],[THÀNH TIỀN FAST]]-Table0145[[#This Row],[THÀNH TIỀN]]</f>
        <v>0</v>
      </c>
      <c r="X462" s="46" t="b">
        <f>Table0145[[#This Row],[ĐG FAST]]=Table0145[[#This Row],[ĐƠN GIÁ]]</f>
        <v>1</v>
      </c>
      <c r="Y462" s="47" t="b">
        <f>Table0145[[#This Row],[THÀNH TIỀN FAST]]=Table0145[[#This Row],[THÀNH TIỀN]]</f>
        <v>1</v>
      </c>
      <c r="Z462" s="48"/>
    </row>
    <row r="463" spans="1:26" x14ac:dyDescent="0.2">
      <c r="A463" s="50"/>
      <c r="B463" s="51"/>
      <c r="C463" s="50"/>
      <c r="D463" s="50"/>
      <c r="E463" s="50"/>
      <c r="F463" s="50"/>
      <c r="G463" s="50"/>
      <c r="H463" s="50"/>
      <c r="I463" s="50"/>
      <c r="J463" s="50"/>
      <c r="K463" s="52"/>
      <c r="L463" s="50"/>
      <c r="M463" s="53">
        <f t="shared" si="29"/>
        <v>0</v>
      </c>
      <c r="N463" s="21" t="e">
        <f>VLOOKUP(I463,'MÃ '!$A$2:$E$1048576,4,0)</f>
        <v>#N/A</v>
      </c>
      <c r="O463" s="21" t="e">
        <f>VLOOKUP(I463,'MÃ '!$A$2:$E$1048576,5,0)</f>
        <v>#N/A</v>
      </c>
      <c r="P463" s="21" t="str">
        <f t="shared" si="30"/>
        <v>TSG08</v>
      </c>
      <c r="Q463" s="21" t="e">
        <f>DAY(Table0145[[#This Row],[NGÀY]])&amp;Table0145[[#This Row],[TSG08]]&amp;Table0145[[#This Row],[MÃ FAST]]</f>
        <v>#N/A</v>
      </c>
      <c r="R463" s="21" t="e">
        <f>COUNTIF($Q$7:Q463,Q463)&amp;Q463</f>
        <v>#N/A</v>
      </c>
      <c r="S463" s="44">
        <f>IFERROR(VLOOKUP(R463,Table1[[ct2]:[Số lượng]],13,0),0)</f>
        <v>0</v>
      </c>
      <c r="T463" s="45">
        <f>IFERROR(VLOOKUP(R463,Table1[[ct2]:[Giá]],14,0),Table0145[[#This Row],[ĐƠN GIÁ]])</f>
        <v>0</v>
      </c>
      <c r="U463" s="45">
        <f t="shared" si="31"/>
        <v>0</v>
      </c>
      <c r="V463" s="32">
        <f t="shared" si="32"/>
        <v>0</v>
      </c>
      <c r="W463" s="45">
        <f>Table0145[[#This Row],[THÀNH TIỀN FAST]]-Table0145[[#This Row],[THÀNH TIỀN]]</f>
        <v>0</v>
      </c>
      <c r="X463" s="46" t="b">
        <f>Table0145[[#This Row],[ĐG FAST]]=Table0145[[#This Row],[ĐƠN GIÁ]]</f>
        <v>1</v>
      </c>
      <c r="Y463" s="47" t="b">
        <f>Table0145[[#This Row],[THÀNH TIỀN FAST]]=Table0145[[#This Row],[THÀNH TIỀN]]</f>
        <v>1</v>
      </c>
      <c r="Z463" s="48"/>
    </row>
    <row r="464" spans="1:26" x14ac:dyDescent="0.2">
      <c r="A464" s="50"/>
      <c r="B464" s="51"/>
      <c r="C464" s="50"/>
      <c r="D464" s="50"/>
      <c r="E464" s="50"/>
      <c r="F464" s="50"/>
      <c r="G464" s="50"/>
      <c r="H464" s="50"/>
      <c r="I464" s="50"/>
      <c r="J464" s="50"/>
      <c r="K464" s="52"/>
      <c r="L464" s="50"/>
      <c r="M464" s="53">
        <f t="shared" si="29"/>
        <v>0</v>
      </c>
      <c r="N464" s="21" t="e">
        <f>VLOOKUP(I464,'MÃ '!$A$2:$E$1048576,4,0)</f>
        <v>#N/A</v>
      </c>
      <c r="O464" s="21" t="e">
        <f>VLOOKUP(I464,'MÃ '!$A$2:$E$1048576,5,0)</f>
        <v>#N/A</v>
      </c>
      <c r="P464" s="21" t="str">
        <f t="shared" si="30"/>
        <v>TSG08</v>
      </c>
      <c r="Q464" s="21" t="e">
        <f>DAY(Table0145[[#This Row],[NGÀY]])&amp;Table0145[[#This Row],[TSG08]]&amp;Table0145[[#This Row],[MÃ FAST]]</f>
        <v>#N/A</v>
      </c>
      <c r="R464" s="21" t="e">
        <f>COUNTIF($Q$7:Q464,Q464)&amp;Q464</f>
        <v>#N/A</v>
      </c>
      <c r="S464" s="44">
        <f>IFERROR(VLOOKUP(R464,Table1[[ct2]:[Số lượng]],13,0),0)</f>
        <v>0</v>
      </c>
      <c r="T464" s="45">
        <f>IFERROR(VLOOKUP(R464,Table1[[ct2]:[Giá]],14,0),Table0145[[#This Row],[ĐƠN GIÁ]])</f>
        <v>0</v>
      </c>
      <c r="U464" s="45">
        <f t="shared" si="31"/>
        <v>0</v>
      </c>
      <c r="V464" s="32">
        <f t="shared" si="32"/>
        <v>0</v>
      </c>
      <c r="W464" s="45">
        <f>Table0145[[#This Row],[THÀNH TIỀN FAST]]-Table0145[[#This Row],[THÀNH TIỀN]]</f>
        <v>0</v>
      </c>
      <c r="X464" s="46" t="b">
        <f>Table0145[[#This Row],[ĐG FAST]]=Table0145[[#This Row],[ĐƠN GIÁ]]</f>
        <v>1</v>
      </c>
      <c r="Y464" s="47" t="b">
        <f>Table0145[[#This Row],[THÀNH TIỀN FAST]]=Table0145[[#This Row],[THÀNH TIỀN]]</f>
        <v>1</v>
      </c>
      <c r="Z464" s="48"/>
    </row>
    <row r="465" spans="1:26" x14ac:dyDescent="0.2">
      <c r="A465" s="50"/>
      <c r="B465" s="51"/>
      <c r="C465" s="50"/>
      <c r="D465" s="50"/>
      <c r="E465" s="50"/>
      <c r="F465" s="50"/>
      <c r="G465" s="50"/>
      <c r="H465" s="50"/>
      <c r="I465" s="50"/>
      <c r="J465" s="50"/>
      <c r="K465" s="52"/>
      <c r="L465" s="50"/>
      <c r="M465" s="53">
        <f t="shared" si="29"/>
        <v>0</v>
      </c>
      <c r="N465" s="21" t="e">
        <f>VLOOKUP(I465,'MÃ '!$A$2:$E$1048576,4,0)</f>
        <v>#N/A</v>
      </c>
      <c r="O465" s="21" t="e">
        <f>VLOOKUP(I465,'MÃ '!$A$2:$E$1048576,5,0)</f>
        <v>#N/A</v>
      </c>
      <c r="P465" s="21" t="str">
        <f t="shared" si="30"/>
        <v>TSG08</v>
      </c>
      <c r="Q465" s="21" t="e">
        <f>DAY(Table0145[[#This Row],[NGÀY]])&amp;Table0145[[#This Row],[TSG08]]&amp;Table0145[[#This Row],[MÃ FAST]]</f>
        <v>#N/A</v>
      </c>
      <c r="R465" s="21" t="e">
        <f>COUNTIF($Q$7:Q465,Q465)&amp;Q465</f>
        <v>#N/A</v>
      </c>
      <c r="S465" s="44">
        <f>IFERROR(VLOOKUP(R465,Table1[[ct2]:[Số lượng]],13,0),0)</f>
        <v>0</v>
      </c>
      <c r="T465" s="45">
        <f>IFERROR(VLOOKUP(R465,Table1[[ct2]:[Giá]],14,0),Table0145[[#This Row],[ĐƠN GIÁ]])</f>
        <v>0</v>
      </c>
      <c r="U465" s="45">
        <f t="shared" si="31"/>
        <v>0</v>
      </c>
      <c r="V465" s="32">
        <f t="shared" si="32"/>
        <v>0</v>
      </c>
      <c r="W465" s="45">
        <f>Table0145[[#This Row],[THÀNH TIỀN FAST]]-Table0145[[#This Row],[THÀNH TIỀN]]</f>
        <v>0</v>
      </c>
      <c r="X465" s="46" t="b">
        <f>Table0145[[#This Row],[ĐG FAST]]=Table0145[[#This Row],[ĐƠN GIÁ]]</f>
        <v>1</v>
      </c>
      <c r="Y465" s="47" t="b">
        <f>Table0145[[#This Row],[THÀNH TIỀN FAST]]=Table0145[[#This Row],[THÀNH TIỀN]]</f>
        <v>1</v>
      </c>
      <c r="Z465" s="48"/>
    </row>
    <row r="466" spans="1:26" x14ac:dyDescent="0.2">
      <c r="A466" s="50"/>
      <c r="B466" s="51"/>
      <c r="C466" s="50"/>
      <c r="D466" s="50"/>
      <c r="E466" s="50"/>
      <c r="F466" s="50"/>
      <c r="G466" s="50"/>
      <c r="H466" s="50"/>
      <c r="I466" s="50"/>
      <c r="J466" s="50"/>
      <c r="K466" s="52"/>
      <c r="L466" s="50"/>
      <c r="M466" s="53">
        <f t="shared" si="29"/>
        <v>0</v>
      </c>
      <c r="N466" s="21" t="e">
        <f>VLOOKUP(I466,'MÃ '!$A$2:$E$1048576,4,0)</f>
        <v>#N/A</v>
      </c>
      <c r="O466" s="21" t="e">
        <f>VLOOKUP(I466,'MÃ '!$A$2:$E$1048576,5,0)</f>
        <v>#N/A</v>
      </c>
      <c r="P466" s="21" t="str">
        <f t="shared" si="30"/>
        <v>TSG08</v>
      </c>
      <c r="Q466" s="21" t="e">
        <f>DAY(Table0145[[#This Row],[NGÀY]])&amp;Table0145[[#This Row],[TSG08]]&amp;Table0145[[#This Row],[MÃ FAST]]</f>
        <v>#N/A</v>
      </c>
      <c r="R466" s="21" t="e">
        <f>COUNTIF($Q$7:Q466,Q466)&amp;Q466</f>
        <v>#N/A</v>
      </c>
      <c r="S466" s="44">
        <f>IFERROR(VLOOKUP(R466,Table1[[ct2]:[Số lượng]],13,0),0)</f>
        <v>0</v>
      </c>
      <c r="T466" s="45">
        <f>IFERROR(VLOOKUP(R466,Table1[[ct2]:[Giá]],14,0),Table0145[[#This Row],[ĐƠN GIÁ]])</f>
        <v>0</v>
      </c>
      <c r="U466" s="45">
        <f t="shared" si="31"/>
        <v>0</v>
      </c>
      <c r="V466" s="32">
        <f t="shared" si="32"/>
        <v>0</v>
      </c>
      <c r="W466" s="45">
        <f>Table0145[[#This Row],[THÀNH TIỀN FAST]]-Table0145[[#This Row],[THÀNH TIỀN]]</f>
        <v>0</v>
      </c>
      <c r="X466" s="46" t="b">
        <f>Table0145[[#This Row],[ĐG FAST]]=Table0145[[#This Row],[ĐƠN GIÁ]]</f>
        <v>1</v>
      </c>
      <c r="Y466" s="47" t="b">
        <f>Table0145[[#This Row],[THÀNH TIỀN FAST]]=Table0145[[#This Row],[THÀNH TIỀN]]</f>
        <v>1</v>
      </c>
      <c r="Z466" s="48"/>
    </row>
    <row r="467" spans="1:26" x14ac:dyDescent="0.2">
      <c r="A467" s="50"/>
      <c r="B467" s="51"/>
      <c r="C467" s="50"/>
      <c r="D467" s="50"/>
      <c r="E467" s="50"/>
      <c r="F467" s="50"/>
      <c r="G467" s="50"/>
      <c r="H467" s="50"/>
      <c r="I467" s="50"/>
      <c r="J467" s="50"/>
      <c r="K467" s="52"/>
      <c r="L467" s="50"/>
      <c r="M467" s="53">
        <f t="shared" si="29"/>
        <v>0</v>
      </c>
      <c r="N467" s="21" t="e">
        <f>VLOOKUP(I467,'MÃ '!$A$2:$E$1048576,4,0)</f>
        <v>#N/A</v>
      </c>
      <c r="O467" s="21" t="e">
        <f>VLOOKUP(I467,'MÃ '!$A$2:$E$1048576,5,0)</f>
        <v>#N/A</v>
      </c>
      <c r="P467" s="21" t="str">
        <f t="shared" si="30"/>
        <v>TSG08</v>
      </c>
      <c r="Q467" s="21" t="e">
        <f>DAY(Table0145[[#This Row],[NGÀY]])&amp;Table0145[[#This Row],[TSG08]]&amp;Table0145[[#This Row],[MÃ FAST]]</f>
        <v>#N/A</v>
      </c>
      <c r="R467" s="21" t="e">
        <f>COUNTIF($Q$7:Q467,Q467)&amp;Q467</f>
        <v>#N/A</v>
      </c>
      <c r="S467" s="44">
        <f>IFERROR(VLOOKUP(R467,Table1[[ct2]:[Số lượng]],13,0),0)</f>
        <v>0</v>
      </c>
      <c r="T467" s="45">
        <f>IFERROR(VLOOKUP(R467,Table1[[ct2]:[Giá]],14,0),Table0145[[#This Row],[ĐƠN GIÁ]])</f>
        <v>0</v>
      </c>
      <c r="U467" s="45">
        <f t="shared" si="31"/>
        <v>0</v>
      </c>
      <c r="V467" s="32">
        <f t="shared" si="32"/>
        <v>0</v>
      </c>
      <c r="W467" s="45">
        <f>Table0145[[#This Row],[THÀNH TIỀN FAST]]-Table0145[[#This Row],[THÀNH TIỀN]]</f>
        <v>0</v>
      </c>
      <c r="X467" s="46" t="b">
        <f>Table0145[[#This Row],[ĐG FAST]]=Table0145[[#This Row],[ĐƠN GIÁ]]</f>
        <v>1</v>
      </c>
      <c r="Y467" s="47" t="b">
        <f>Table0145[[#This Row],[THÀNH TIỀN FAST]]=Table0145[[#This Row],[THÀNH TIỀN]]</f>
        <v>1</v>
      </c>
      <c r="Z467" s="48"/>
    </row>
    <row r="468" spans="1:26" x14ac:dyDescent="0.2">
      <c r="A468" s="50"/>
      <c r="B468" s="51"/>
      <c r="C468" s="50"/>
      <c r="D468" s="50"/>
      <c r="E468" s="50"/>
      <c r="F468" s="50"/>
      <c r="G468" s="50"/>
      <c r="H468" s="50"/>
      <c r="I468" s="50"/>
      <c r="J468" s="50"/>
      <c r="K468" s="52"/>
      <c r="L468" s="50"/>
      <c r="M468" s="53">
        <f t="shared" si="29"/>
        <v>0</v>
      </c>
      <c r="N468" s="21" t="e">
        <f>VLOOKUP(I468,'MÃ '!$A$2:$E$1048576,4,0)</f>
        <v>#N/A</v>
      </c>
      <c r="O468" s="21" t="e">
        <f>VLOOKUP(I468,'MÃ '!$A$2:$E$1048576,5,0)</f>
        <v>#N/A</v>
      </c>
      <c r="P468" s="21" t="str">
        <f t="shared" si="30"/>
        <v>TSG08</v>
      </c>
      <c r="Q468" s="21" t="e">
        <f>DAY(Table0145[[#This Row],[NGÀY]])&amp;Table0145[[#This Row],[TSG08]]&amp;Table0145[[#This Row],[MÃ FAST]]</f>
        <v>#N/A</v>
      </c>
      <c r="R468" s="21" t="e">
        <f>COUNTIF($Q$7:Q468,Q468)&amp;Q468</f>
        <v>#N/A</v>
      </c>
      <c r="S468" s="44">
        <f>IFERROR(VLOOKUP(R468,Table1[[ct2]:[Số lượng]],13,0),0)</f>
        <v>0</v>
      </c>
      <c r="T468" s="45">
        <f>IFERROR(VLOOKUP(R468,Table1[[ct2]:[Giá]],14,0),Table0145[[#This Row],[ĐƠN GIÁ]])</f>
        <v>0</v>
      </c>
      <c r="U468" s="45">
        <f t="shared" si="31"/>
        <v>0</v>
      </c>
      <c r="V468" s="32">
        <f t="shared" si="32"/>
        <v>0</v>
      </c>
      <c r="W468" s="45">
        <f>Table0145[[#This Row],[THÀNH TIỀN FAST]]-Table0145[[#This Row],[THÀNH TIỀN]]</f>
        <v>0</v>
      </c>
      <c r="X468" s="46" t="b">
        <f>Table0145[[#This Row],[ĐG FAST]]=Table0145[[#This Row],[ĐƠN GIÁ]]</f>
        <v>1</v>
      </c>
      <c r="Y468" s="47" t="b">
        <f>Table0145[[#This Row],[THÀNH TIỀN FAST]]=Table0145[[#This Row],[THÀNH TIỀN]]</f>
        <v>1</v>
      </c>
      <c r="Z468" s="48"/>
    </row>
    <row r="469" spans="1:26" x14ac:dyDescent="0.2">
      <c r="A469" s="50"/>
      <c r="B469" s="51"/>
      <c r="C469" s="50"/>
      <c r="D469" s="50"/>
      <c r="E469" s="50"/>
      <c r="F469" s="50"/>
      <c r="G469" s="50"/>
      <c r="H469" s="50"/>
      <c r="I469" s="50"/>
      <c r="J469" s="50"/>
      <c r="K469" s="52"/>
      <c r="L469" s="50"/>
      <c r="M469" s="53">
        <f t="shared" si="29"/>
        <v>0</v>
      </c>
      <c r="N469" s="21" t="e">
        <f>VLOOKUP(I469,'MÃ '!$A$2:$E$1048576,4,0)</f>
        <v>#N/A</v>
      </c>
      <c r="O469" s="21" t="e">
        <f>VLOOKUP(I469,'MÃ '!$A$2:$E$1048576,5,0)</f>
        <v>#N/A</v>
      </c>
      <c r="P469" s="21" t="str">
        <f t="shared" si="30"/>
        <v>TSG08</v>
      </c>
      <c r="Q469" s="21" t="e">
        <f>DAY(Table0145[[#This Row],[NGÀY]])&amp;Table0145[[#This Row],[TSG08]]&amp;Table0145[[#This Row],[MÃ FAST]]</f>
        <v>#N/A</v>
      </c>
      <c r="R469" s="21" t="e">
        <f>COUNTIF($Q$7:Q469,Q469)&amp;Q469</f>
        <v>#N/A</v>
      </c>
      <c r="S469" s="44">
        <f>IFERROR(VLOOKUP(R469,Table1[[ct2]:[Số lượng]],13,0),0)</f>
        <v>0</v>
      </c>
      <c r="T469" s="45">
        <f>IFERROR(VLOOKUP(R469,Table1[[ct2]:[Giá]],14,0),Table0145[[#This Row],[ĐƠN GIÁ]])</f>
        <v>0</v>
      </c>
      <c r="U469" s="45">
        <f t="shared" si="31"/>
        <v>0</v>
      </c>
      <c r="V469" s="32">
        <f t="shared" si="32"/>
        <v>0</v>
      </c>
      <c r="W469" s="45">
        <f>Table0145[[#This Row],[THÀNH TIỀN FAST]]-Table0145[[#This Row],[THÀNH TIỀN]]</f>
        <v>0</v>
      </c>
      <c r="X469" s="46" t="b">
        <f>Table0145[[#This Row],[ĐG FAST]]=Table0145[[#This Row],[ĐƠN GIÁ]]</f>
        <v>1</v>
      </c>
      <c r="Y469" s="47" t="b">
        <f>Table0145[[#This Row],[THÀNH TIỀN FAST]]=Table0145[[#This Row],[THÀNH TIỀN]]</f>
        <v>1</v>
      </c>
      <c r="Z469" s="48"/>
    </row>
    <row r="470" spans="1:26" x14ac:dyDescent="0.2">
      <c r="A470" s="50"/>
      <c r="B470" s="51"/>
      <c r="C470" s="50"/>
      <c r="D470" s="50"/>
      <c r="E470" s="50"/>
      <c r="F470" s="50"/>
      <c r="G470" s="50"/>
      <c r="H470" s="50"/>
      <c r="I470" s="50"/>
      <c r="J470" s="50"/>
      <c r="K470" s="52"/>
      <c r="L470" s="50"/>
      <c r="M470" s="53">
        <f t="shared" si="29"/>
        <v>0</v>
      </c>
      <c r="N470" s="21" t="e">
        <f>VLOOKUP(I470,'MÃ '!$A$2:$E$1048576,4,0)</f>
        <v>#N/A</v>
      </c>
      <c r="O470" s="21" t="e">
        <f>VLOOKUP(I470,'MÃ '!$A$2:$E$1048576,5,0)</f>
        <v>#N/A</v>
      </c>
      <c r="P470" s="21" t="str">
        <f t="shared" si="30"/>
        <v>TSG08</v>
      </c>
      <c r="Q470" s="21" t="e">
        <f>DAY(Table0145[[#This Row],[NGÀY]])&amp;Table0145[[#This Row],[TSG08]]&amp;Table0145[[#This Row],[MÃ FAST]]</f>
        <v>#N/A</v>
      </c>
      <c r="R470" s="21" t="e">
        <f>COUNTIF($Q$7:Q470,Q470)&amp;Q470</f>
        <v>#N/A</v>
      </c>
      <c r="S470" s="44">
        <f>IFERROR(VLOOKUP(R470,Table1[[ct2]:[Số lượng]],13,0),0)</f>
        <v>0</v>
      </c>
      <c r="T470" s="45">
        <f>IFERROR(VLOOKUP(R470,Table1[[ct2]:[Giá]],14,0),Table0145[[#This Row],[ĐƠN GIÁ]])</f>
        <v>0</v>
      </c>
      <c r="U470" s="45">
        <f t="shared" si="31"/>
        <v>0</v>
      </c>
      <c r="V470" s="32">
        <f t="shared" si="32"/>
        <v>0</v>
      </c>
      <c r="W470" s="45">
        <f>Table0145[[#This Row],[THÀNH TIỀN FAST]]-Table0145[[#This Row],[THÀNH TIỀN]]</f>
        <v>0</v>
      </c>
      <c r="X470" s="46" t="b">
        <f>Table0145[[#This Row],[ĐG FAST]]=Table0145[[#This Row],[ĐƠN GIÁ]]</f>
        <v>1</v>
      </c>
      <c r="Y470" s="47" t="b">
        <f>Table0145[[#This Row],[THÀNH TIỀN FAST]]=Table0145[[#This Row],[THÀNH TIỀN]]</f>
        <v>1</v>
      </c>
      <c r="Z470" s="48"/>
    </row>
    <row r="471" spans="1:26" x14ac:dyDescent="0.2">
      <c r="A471" s="50"/>
      <c r="B471" s="51"/>
      <c r="C471" s="50"/>
      <c r="D471" s="50"/>
      <c r="E471" s="50"/>
      <c r="F471" s="50"/>
      <c r="G471" s="50"/>
      <c r="H471" s="50"/>
      <c r="I471" s="50"/>
      <c r="J471" s="50"/>
      <c r="K471" s="52"/>
      <c r="L471" s="50"/>
      <c r="M471" s="53">
        <f t="shared" si="29"/>
        <v>0</v>
      </c>
      <c r="N471" s="21" t="e">
        <f>VLOOKUP(I471,'MÃ '!$A$2:$E$1048576,4,0)</f>
        <v>#N/A</v>
      </c>
      <c r="O471" s="21" t="e">
        <f>VLOOKUP(I471,'MÃ '!$A$2:$E$1048576,5,0)</f>
        <v>#N/A</v>
      </c>
      <c r="P471" s="21" t="str">
        <f t="shared" si="30"/>
        <v>TSG08</v>
      </c>
      <c r="Q471" s="21" t="e">
        <f>DAY(Table0145[[#This Row],[NGÀY]])&amp;Table0145[[#This Row],[TSG08]]&amp;Table0145[[#This Row],[MÃ FAST]]</f>
        <v>#N/A</v>
      </c>
      <c r="R471" s="21" t="e">
        <f>COUNTIF($Q$7:Q471,Q471)&amp;Q471</f>
        <v>#N/A</v>
      </c>
      <c r="S471" s="44">
        <f>IFERROR(VLOOKUP(R471,Table1[[ct2]:[Số lượng]],13,0),0)</f>
        <v>0</v>
      </c>
      <c r="T471" s="45">
        <f>IFERROR(VLOOKUP(R471,Table1[[ct2]:[Giá]],14,0),Table0145[[#This Row],[ĐƠN GIÁ]])</f>
        <v>0</v>
      </c>
      <c r="U471" s="45">
        <f t="shared" si="31"/>
        <v>0</v>
      </c>
      <c r="V471" s="32">
        <f t="shared" si="32"/>
        <v>0</v>
      </c>
      <c r="W471" s="45">
        <f>Table0145[[#This Row],[THÀNH TIỀN FAST]]-Table0145[[#This Row],[THÀNH TIỀN]]</f>
        <v>0</v>
      </c>
      <c r="X471" s="46" t="b">
        <f>Table0145[[#This Row],[ĐG FAST]]=Table0145[[#This Row],[ĐƠN GIÁ]]</f>
        <v>1</v>
      </c>
      <c r="Y471" s="47" t="b">
        <f>Table0145[[#This Row],[THÀNH TIỀN FAST]]=Table0145[[#This Row],[THÀNH TIỀN]]</f>
        <v>1</v>
      </c>
      <c r="Z471" s="48"/>
    </row>
    <row r="472" spans="1:26" x14ac:dyDescent="0.2">
      <c r="A472" s="50"/>
      <c r="B472" s="51"/>
      <c r="C472" s="50"/>
      <c r="D472" s="50"/>
      <c r="E472" s="50"/>
      <c r="F472" s="50"/>
      <c r="G472" s="50"/>
      <c r="H472" s="50"/>
      <c r="I472" s="50"/>
      <c r="J472" s="50"/>
      <c r="K472" s="52"/>
      <c r="L472" s="50"/>
      <c r="M472" s="53">
        <f t="shared" si="29"/>
        <v>0</v>
      </c>
      <c r="N472" s="21" t="e">
        <f>VLOOKUP(I472,'MÃ '!$A$2:$E$1048576,4,0)</f>
        <v>#N/A</v>
      </c>
      <c r="O472" s="21" t="e">
        <f>VLOOKUP(I472,'MÃ '!$A$2:$E$1048576,5,0)</f>
        <v>#N/A</v>
      </c>
      <c r="P472" s="21" t="str">
        <f t="shared" si="30"/>
        <v>TSG08</v>
      </c>
      <c r="Q472" s="21" t="e">
        <f>DAY(Table0145[[#This Row],[NGÀY]])&amp;Table0145[[#This Row],[TSG08]]&amp;Table0145[[#This Row],[MÃ FAST]]</f>
        <v>#N/A</v>
      </c>
      <c r="R472" s="21" t="e">
        <f>COUNTIF($Q$7:Q472,Q472)&amp;Q472</f>
        <v>#N/A</v>
      </c>
      <c r="S472" s="44">
        <f>IFERROR(VLOOKUP(R472,Table1[[ct2]:[Số lượng]],13,0),0)</f>
        <v>0</v>
      </c>
      <c r="T472" s="45">
        <f>IFERROR(VLOOKUP(R472,Table1[[ct2]:[Giá]],14,0),Table0145[[#This Row],[ĐƠN GIÁ]])</f>
        <v>0</v>
      </c>
      <c r="U472" s="45">
        <f t="shared" si="31"/>
        <v>0</v>
      </c>
      <c r="V472" s="32">
        <f t="shared" si="32"/>
        <v>0</v>
      </c>
      <c r="W472" s="45">
        <f>Table0145[[#This Row],[THÀNH TIỀN FAST]]-Table0145[[#This Row],[THÀNH TIỀN]]</f>
        <v>0</v>
      </c>
      <c r="X472" s="46" t="b">
        <f>Table0145[[#This Row],[ĐG FAST]]=Table0145[[#This Row],[ĐƠN GIÁ]]</f>
        <v>1</v>
      </c>
      <c r="Y472" s="47" t="b">
        <f>Table0145[[#This Row],[THÀNH TIỀN FAST]]=Table0145[[#This Row],[THÀNH TIỀN]]</f>
        <v>1</v>
      </c>
      <c r="Z472" s="48"/>
    </row>
    <row r="473" spans="1:26" x14ac:dyDescent="0.2">
      <c r="A473" s="50"/>
      <c r="B473" s="51"/>
      <c r="C473" s="50"/>
      <c r="D473" s="50"/>
      <c r="E473" s="50"/>
      <c r="F473" s="50"/>
      <c r="G473" s="50"/>
      <c r="H473" s="50"/>
      <c r="I473" s="50"/>
      <c r="J473" s="50"/>
      <c r="K473" s="52"/>
      <c r="L473" s="50"/>
      <c r="M473" s="53">
        <f t="shared" si="29"/>
        <v>0</v>
      </c>
      <c r="N473" s="21" t="e">
        <f>VLOOKUP(I473,'MÃ '!$A$2:$E$1048576,4,0)</f>
        <v>#N/A</v>
      </c>
      <c r="O473" s="21" t="e">
        <f>VLOOKUP(I473,'MÃ '!$A$2:$E$1048576,5,0)</f>
        <v>#N/A</v>
      </c>
      <c r="P473" s="21" t="str">
        <f t="shared" si="30"/>
        <v>TSG08</v>
      </c>
      <c r="Q473" s="21" t="e">
        <f>DAY(Table0145[[#This Row],[NGÀY]])&amp;Table0145[[#This Row],[TSG08]]&amp;Table0145[[#This Row],[MÃ FAST]]</f>
        <v>#N/A</v>
      </c>
      <c r="R473" s="21" t="e">
        <f>COUNTIF($Q$7:Q473,Q473)&amp;Q473</f>
        <v>#N/A</v>
      </c>
      <c r="S473" s="44">
        <f>IFERROR(VLOOKUP(R473,Table1[[ct2]:[Số lượng]],13,0),0)</f>
        <v>0</v>
      </c>
      <c r="T473" s="45">
        <f>IFERROR(VLOOKUP(R473,Table1[[ct2]:[Giá]],14,0),Table0145[[#This Row],[ĐƠN GIÁ]])</f>
        <v>0</v>
      </c>
      <c r="U473" s="45">
        <f t="shared" si="31"/>
        <v>0</v>
      </c>
      <c r="V473" s="32">
        <f t="shared" si="32"/>
        <v>0</v>
      </c>
      <c r="W473" s="45">
        <f>Table0145[[#This Row],[THÀNH TIỀN FAST]]-Table0145[[#This Row],[THÀNH TIỀN]]</f>
        <v>0</v>
      </c>
      <c r="X473" s="46" t="b">
        <f>Table0145[[#This Row],[ĐG FAST]]=Table0145[[#This Row],[ĐƠN GIÁ]]</f>
        <v>1</v>
      </c>
      <c r="Y473" s="47" t="b">
        <f>Table0145[[#This Row],[THÀNH TIỀN FAST]]=Table0145[[#This Row],[THÀNH TIỀN]]</f>
        <v>1</v>
      </c>
      <c r="Z473" s="48"/>
    </row>
    <row r="474" spans="1:26" x14ac:dyDescent="0.2">
      <c r="A474" s="50"/>
      <c r="B474" s="51"/>
      <c r="C474" s="50"/>
      <c r="D474" s="50"/>
      <c r="E474" s="50"/>
      <c r="F474" s="50"/>
      <c r="G474" s="50"/>
      <c r="H474" s="50"/>
      <c r="I474" s="50"/>
      <c r="J474" s="50"/>
      <c r="K474" s="52"/>
      <c r="L474" s="50"/>
      <c r="M474" s="53">
        <f t="shared" si="29"/>
        <v>0</v>
      </c>
      <c r="N474" s="21" t="e">
        <f>VLOOKUP(I474,'MÃ '!$A$2:$E$1048576,4,0)</f>
        <v>#N/A</v>
      </c>
      <c r="O474" s="21" t="e">
        <f>VLOOKUP(I474,'MÃ '!$A$2:$E$1048576,5,0)</f>
        <v>#N/A</v>
      </c>
      <c r="P474" s="21" t="str">
        <f t="shared" si="30"/>
        <v>TSG08</v>
      </c>
      <c r="Q474" s="21" t="e">
        <f>DAY(Table0145[[#This Row],[NGÀY]])&amp;Table0145[[#This Row],[TSG08]]&amp;Table0145[[#This Row],[MÃ FAST]]</f>
        <v>#N/A</v>
      </c>
      <c r="R474" s="21" t="e">
        <f>COUNTIF($Q$7:Q474,Q474)&amp;Q474</f>
        <v>#N/A</v>
      </c>
      <c r="S474" s="44">
        <f>IFERROR(VLOOKUP(R474,Table1[[ct2]:[Số lượng]],13,0),0)</f>
        <v>0</v>
      </c>
      <c r="T474" s="45">
        <f>IFERROR(VLOOKUP(R474,Table1[[ct2]:[Giá]],14,0),Table0145[[#This Row],[ĐƠN GIÁ]])</f>
        <v>0</v>
      </c>
      <c r="U474" s="45">
        <f t="shared" si="31"/>
        <v>0</v>
      </c>
      <c r="V474" s="32">
        <f t="shared" si="32"/>
        <v>0</v>
      </c>
      <c r="W474" s="45">
        <f>Table0145[[#This Row],[THÀNH TIỀN FAST]]-Table0145[[#This Row],[THÀNH TIỀN]]</f>
        <v>0</v>
      </c>
      <c r="X474" s="46" t="b">
        <f>Table0145[[#This Row],[ĐG FAST]]=Table0145[[#This Row],[ĐƠN GIÁ]]</f>
        <v>1</v>
      </c>
      <c r="Y474" s="47" t="b">
        <f>Table0145[[#This Row],[THÀNH TIỀN FAST]]=Table0145[[#This Row],[THÀNH TIỀN]]</f>
        <v>1</v>
      </c>
      <c r="Z474" s="48"/>
    </row>
    <row r="475" spans="1:26" x14ac:dyDescent="0.2">
      <c r="A475" s="50"/>
      <c r="B475" s="51"/>
      <c r="C475" s="50"/>
      <c r="D475" s="50"/>
      <c r="E475" s="50"/>
      <c r="F475" s="50"/>
      <c r="G475" s="50"/>
      <c r="H475" s="50"/>
      <c r="I475" s="50"/>
      <c r="J475" s="50"/>
      <c r="K475" s="52"/>
      <c r="L475" s="50"/>
      <c r="M475" s="53">
        <f t="shared" si="29"/>
        <v>0</v>
      </c>
      <c r="N475" s="21" t="e">
        <f>VLOOKUP(I475,'MÃ '!$A$2:$E$1048576,4,0)</f>
        <v>#N/A</v>
      </c>
      <c r="O475" s="21" t="e">
        <f>VLOOKUP(I475,'MÃ '!$A$2:$E$1048576,5,0)</f>
        <v>#N/A</v>
      </c>
      <c r="P475" s="21" t="str">
        <f t="shared" si="30"/>
        <v>TSG08</v>
      </c>
      <c r="Q475" s="21" t="e">
        <f>DAY(Table0145[[#This Row],[NGÀY]])&amp;Table0145[[#This Row],[TSG08]]&amp;Table0145[[#This Row],[MÃ FAST]]</f>
        <v>#N/A</v>
      </c>
      <c r="R475" s="21" t="e">
        <f>COUNTIF($Q$7:Q475,Q475)&amp;Q475</f>
        <v>#N/A</v>
      </c>
      <c r="S475" s="44">
        <f>IFERROR(VLOOKUP(R475,Table1[[ct2]:[Số lượng]],13,0),0)</f>
        <v>0</v>
      </c>
      <c r="T475" s="45">
        <f>IFERROR(VLOOKUP(R475,Table1[[ct2]:[Giá]],14,0),Table0145[[#This Row],[ĐƠN GIÁ]])</f>
        <v>0</v>
      </c>
      <c r="U475" s="45">
        <f t="shared" si="31"/>
        <v>0</v>
      </c>
      <c r="V475" s="32">
        <f t="shared" si="32"/>
        <v>0</v>
      </c>
      <c r="W475" s="45">
        <f>Table0145[[#This Row],[THÀNH TIỀN FAST]]-Table0145[[#This Row],[THÀNH TIỀN]]</f>
        <v>0</v>
      </c>
      <c r="X475" s="46" t="b">
        <f>Table0145[[#This Row],[ĐG FAST]]=Table0145[[#This Row],[ĐƠN GIÁ]]</f>
        <v>1</v>
      </c>
      <c r="Y475" s="47" t="b">
        <f>Table0145[[#This Row],[THÀNH TIỀN FAST]]=Table0145[[#This Row],[THÀNH TIỀN]]</f>
        <v>1</v>
      </c>
      <c r="Z475" s="48"/>
    </row>
    <row r="476" spans="1:26" x14ac:dyDescent="0.2">
      <c r="A476" s="50"/>
      <c r="B476" s="51"/>
      <c r="C476" s="50"/>
      <c r="D476" s="50"/>
      <c r="E476" s="50"/>
      <c r="F476" s="50"/>
      <c r="G476" s="50"/>
      <c r="H476" s="50"/>
      <c r="I476" s="50"/>
      <c r="J476" s="50"/>
      <c r="K476" s="52"/>
      <c r="L476" s="50"/>
      <c r="M476" s="53">
        <f t="shared" si="29"/>
        <v>0</v>
      </c>
      <c r="N476" s="21" t="e">
        <f>VLOOKUP(I476,'MÃ '!$A$2:$E$1048576,4,0)</f>
        <v>#N/A</v>
      </c>
      <c r="O476" s="21" t="e">
        <f>VLOOKUP(I476,'MÃ '!$A$2:$E$1048576,5,0)</f>
        <v>#N/A</v>
      </c>
      <c r="P476" s="21" t="str">
        <f t="shared" si="30"/>
        <v>TSG08</v>
      </c>
      <c r="Q476" s="21" t="e">
        <f>DAY(Table0145[[#This Row],[NGÀY]])&amp;Table0145[[#This Row],[TSG08]]&amp;Table0145[[#This Row],[MÃ FAST]]</f>
        <v>#N/A</v>
      </c>
      <c r="R476" s="21" t="e">
        <f>COUNTIF($Q$7:Q476,Q476)&amp;Q476</f>
        <v>#N/A</v>
      </c>
      <c r="S476" s="44">
        <f>IFERROR(VLOOKUP(R476,Table1[[ct2]:[Số lượng]],13,0),0)</f>
        <v>0</v>
      </c>
      <c r="T476" s="45">
        <f>IFERROR(VLOOKUP(R476,Table1[[ct2]:[Giá]],14,0),Table0145[[#This Row],[ĐƠN GIÁ]])</f>
        <v>0</v>
      </c>
      <c r="U476" s="45">
        <f t="shared" si="31"/>
        <v>0</v>
      </c>
      <c r="V476" s="32">
        <f t="shared" si="32"/>
        <v>0</v>
      </c>
      <c r="W476" s="45">
        <f>Table0145[[#This Row],[THÀNH TIỀN FAST]]-Table0145[[#This Row],[THÀNH TIỀN]]</f>
        <v>0</v>
      </c>
      <c r="X476" s="46" t="b">
        <f>Table0145[[#This Row],[ĐG FAST]]=Table0145[[#This Row],[ĐƠN GIÁ]]</f>
        <v>1</v>
      </c>
      <c r="Y476" s="47" t="b">
        <f>Table0145[[#This Row],[THÀNH TIỀN FAST]]=Table0145[[#This Row],[THÀNH TIỀN]]</f>
        <v>1</v>
      </c>
      <c r="Z476" s="48"/>
    </row>
    <row r="477" spans="1:26" x14ac:dyDescent="0.2">
      <c r="A477" s="50"/>
      <c r="B477" s="51"/>
      <c r="C477" s="50"/>
      <c r="D477" s="50"/>
      <c r="E477" s="50"/>
      <c r="F477" s="50"/>
      <c r="G477" s="50"/>
      <c r="H477" s="50"/>
      <c r="I477" s="50"/>
      <c r="J477" s="50"/>
      <c r="K477" s="52"/>
      <c r="L477" s="50"/>
      <c r="M477" s="53">
        <f t="shared" si="29"/>
        <v>0</v>
      </c>
      <c r="N477" s="21" t="e">
        <f>VLOOKUP(I477,'MÃ '!$A$2:$E$1048576,4,0)</f>
        <v>#N/A</v>
      </c>
      <c r="O477" s="21" t="e">
        <f>VLOOKUP(I477,'MÃ '!$A$2:$E$1048576,5,0)</f>
        <v>#N/A</v>
      </c>
      <c r="P477" s="21" t="str">
        <f t="shared" si="30"/>
        <v>TSG08</v>
      </c>
      <c r="Q477" s="21" t="e">
        <f>DAY(Table0145[[#This Row],[NGÀY]])&amp;Table0145[[#This Row],[TSG08]]&amp;Table0145[[#This Row],[MÃ FAST]]</f>
        <v>#N/A</v>
      </c>
      <c r="R477" s="21" t="e">
        <f>COUNTIF($Q$7:Q477,Q477)&amp;Q477</f>
        <v>#N/A</v>
      </c>
      <c r="S477" s="44">
        <f>IFERROR(VLOOKUP(R477,Table1[[ct2]:[Số lượng]],13,0),0)</f>
        <v>0</v>
      </c>
      <c r="T477" s="45">
        <f>IFERROR(VLOOKUP(R477,Table1[[ct2]:[Giá]],14,0),Table0145[[#This Row],[ĐƠN GIÁ]])</f>
        <v>0</v>
      </c>
      <c r="U477" s="45">
        <f t="shared" si="31"/>
        <v>0</v>
      </c>
      <c r="V477" s="32">
        <f t="shared" si="32"/>
        <v>0</v>
      </c>
      <c r="W477" s="45">
        <f>Table0145[[#This Row],[THÀNH TIỀN FAST]]-Table0145[[#This Row],[THÀNH TIỀN]]</f>
        <v>0</v>
      </c>
      <c r="X477" s="46" t="b">
        <f>Table0145[[#This Row],[ĐG FAST]]=Table0145[[#This Row],[ĐƠN GIÁ]]</f>
        <v>1</v>
      </c>
      <c r="Y477" s="47" t="b">
        <f>Table0145[[#This Row],[THÀNH TIỀN FAST]]=Table0145[[#This Row],[THÀNH TIỀN]]</f>
        <v>1</v>
      </c>
      <c r="Z477" s="48"/>
    </row>
    <row r="478" spans="1:26" x14ac:dyDescent="0.2">
      <c r="A478" s="50"/>
      <c r="B478" s="51"/>
      <c r="C478" s="50"/>
      <c r="D478" s="50"/>
      <c r="E478" s="50"/>
      <c r="F478" s="50"/>
      <c r="G478" s="50"/>
      <c r="H478" s="50"/>
      <c r="I478" s="50"/>
      <c r="J478" s="50"/>
      <c r="K478" s="52"/>
      <c r="L478" s="50"/>
      <c r="M478" s="53">
        <f t="shared" si="29"/>
        <v>0</v>
      </c>
      <c r="N478" s="21" t="e">
        <f>VLOOKUP(I478,'MÃ '!$A$2:$E$1048576,4,0)</f>
        <v>#N/A</v>
      </c>
      <c r="O478" s="21" t="e">
        <f>VLOOKUP(I478,'MÃ '!$A$2:$E$1048576,5,0)</f>
        <v>#N/A</v>
      </c>
      <c r="P478" s="21" t="str">
        <f t="shared" si="30"/>
        <v>TSG08</v>
      </c>
      <c r="Q478" s="21" t="e">
        <f>DAY(Table0145[[#This Row],[NGÀY]])&amp;Table0145[[#This Row],[TSG08]]&amp;Table0145[[#This Row],[MÃ FAST]]</f>
        <v>#N/A</v>
      </c>
      <c r="R478" s="21" t="e">
        <f>COUNTIF($Q$7:Q478,Q478)&amp;Q478</f>
        <v>#N/A</v>
      </c>
      <c r="S478" s="44">
        <f>IFERROR(VLOOKUP(R478,Table1[[ct2]:[Số lượng]],13,0),0)</f>
        <v>0</v>
      </c>
      <c r="T478" s="45">
        <f>IFERROR(VLOOKUP(R478,Table1[[ct2]:[Giá]],14,0),Table0145[[#This Row],[ĐƠN GIÁ]])</f>
        <v>0</v>
      </c>
      <c r="U478" s="45">
        <f t="shared" si="31"/>
        <v>0</v>
      </c>
      <c r="V478" s="32">
        <f t="shared" si="32"/>
        <v>0</v>
      </c>
      <c r="W478" s="45">
        <f>Table0145[[#This Row],[THÀNH TIỀN FAST]]-Table0145[[#This Row],[THÀNH TIỀN]]</f>
        <v>0</v>
      </c>
      <c r="X478" s="46" t="b">
        <f>Table0145[[#This Row],[ĐG FAST]]=Table0145[[#This Row],[ĐƠN GIÁ]]</f>
        <v>1</v>
      </c>
      <c r="Y478" s="47" t="b">
        <f>Table0145[[#This Row],[THÀNH TIỀN FAST]]=Table0145[[#This Row],[THÀNH TIỀN]]</f>
        <v>1</v>
      </c>
      <c r="Z478" s="48"/>
    </row>
    <row r="479" spans="1:26" x14ac:dyDescent="0.2">
      <c r="A479" s="50"/>
      <c r="B479" s="51"/>
      <c r="C479" s="50"/>
      <c r="D479" s="50"/>
      <c r="E479" s="50"/>
      <c r="F479" s="50"/>
      <c r="G479" s="50"/>
      <c r="H479" s="50"/>
      <c r="I479" s="50"/>
      <c r="J479" s="50"/>
      <c r="K479" s="52"/>
      <c r="L479" s="50"/>
      <c r="M479" s="53">
        <f t="shared" si="29"/>
        <v>0</v>
      </c>
      <c r="N479" s="21" t="e">
        <f>VLOOKUP(I479,'MÃ '!$A$2:$E$1048576,4,0)</f>
        <v>#N/A</v>
      </c>
      <c r="O479" s="21" t="e">
        <f>VLOOKUP(I479,'MÃ '!$A$2:$E$1048576,5,0)</f>
        <v>#N/A</v>
      </c>
      <c r="P479" s="21" t="str">
        <f t="shared" si="30"/>
        <v>TSG08</v>
      </c>
      <c r="Q479" s="21" t="e">
        <f>DAY(Table0145[[#This Row],[NGÀY]])&amp;Table0145[[#This Row],[TSG08]]&amp;Table0145[[#This Row],[MÃ FAST]]</f>
        <v>#N/A</v>
      </c>
      <c r="R479" s="21" t="e">
        <f>COUNTIF($Q$7:Q479,Q479)&amp;Q479</f>
        <v>#N/A</v>
      </c>
      <c r="S479" s="44">
        <f>IFERROR(VLOOKUP(R479,Table1[[ct2]:[Số lượng]],13,0),0)</f>
        <v>0</v>
      </c>
      <c r="T479" s="45">
        <f>IFERROR(VLOOKUP(R479,Table1[[ct2]:[Giá]],14,0),Table0145[[#This Row],[ĐƠN GIÁ]])</f>
        <v>0</v>
      </c>
      <c r="U479" s="45">
        <f t="shared" si="31"/>
        <v>0</v>
      </c>
      <c r="V479" s="32">
        <f t="shared" si="32"/>
        <v>0</v>
      </c>
      <c r="W479" s="45">
        <f>Table0145[[#This Row],[THÀNH TIỀN FAST]]-Table0145[[#This Row],[THÀNH TIỀN]]</f>
        <v>0</v>
      </c>
      <c r="X479" s="46" t="b">
        <f>Table0145[[#This Row],[ĐG FAST]]=Table0145[[#This Row],[ĐƠN GIÁ]]</f>
        <v>1</v>
      </c>
      <c r="Y479" s="47" t="b">
        <f>Table0145[[#This Row],[THÀNH TIỀN FAST]]=Table0145[[#This Row],[THÀNH TIỀN]]</f>
        <v>1</v>
      </c>
      <c r="Z479" s="48"/>
    </row>
    <row r="480" spans="1:26" x14ac:dyDescent="0.2">
      <c r="A480" s="50"/>
      <c r="B480" s="51"/>
      <c r="C480" s="50"/>
      <c r="D480" s="50"/>
      <c r="E480" s="50"/>
      <c r="F480" s="50"/>
      <c r="G480" s="50"/>
      <c r="H480" s="50"/>
      <c r="I480" s="50"/>
      <c r="J480" s="50"/>
      <c r="K480" s="52"/>
      <c r="L480" s="50"/>
      <c r="M480" s="53">
        <f t="shared" si="29"/>
        <v>0</v>
      </c>
      <c r="N480" s="21" t="e">
        <f>VLOOKUP(I480,'MÃ '!$A$2:$E$1048576,4,0)</f>
        <v>#N/A</v>
      </c>
      <c r="O480" s="21" t="e">
        <f>VLOOKUP(I480,'MÃ '!$A$2:$E$1048576,5,0)</f>
        <v>#N/A</v>
      </c>
      <c r="P480" s="21" t="str">
        <f t="shared" si="30"/>
        <v>TSG08</v>
      </c>
      <c r="Q480" s="21" t="e">
        <f>DAY(Table0145[[#This Row],[NGÀY]])&amp;Table0145[[#This Row],[TSG08]]&amp;Table0145[[#This Row],[MÃ FAST]]</f>
        <v>#N/A</v>
      </c>
      <c r="R480" s="21" t="e">
        <f>COUNTIF($Q$7:Q480,Q480)&amp;Q480</f>
        <v>#N/A</v>
      </c>
      <c r="S480" s="44">
        <f>IFERROR(VLOOKUP(R480,Table1[[ct2]:[Số lượng]],13,0),0)</f>
        <v>0</v>
      </c>
      <c r="T480" s="45">
        <f>IFERROR(VLOOKUP(R480,Table1[[ct2]:[Giá]],14,0),Table0145[[#This Row],[ĐƠN GIÁ]])</f>
        <v>0</v>
      </c>
      <c r="U480" s="45">
        <f t="shared" si="31"/>
        <v>0</v>
      </c>
      <c r="V480" s="32">
        <f t="shared" si="32"/>
        <v>0</v>
      </c>
      <c r="W480" s="45">
        <f>Table0145[[#This Row],[THÀNH TIỀN FAST]]-Table0145[[#This Row],[THÀNH TIỀN]]</f>
        <v>0</v>
      </c>
      <c r="X480" s="46" t="b">
        <f>Table0145[[#This Row],[ĐG FAST]]=Table0145[[#This Row],[ĐƠN GIÁ]]</f>
        <v>1</v>
      </c>
      <c r="Y480" s="47" t="b">
        <f>Table0145[[#This Row],[THÀNH TIỀN FAST]]=Table0145[[#This Row],[THÀNH TIỀN]]</f>
        <v>1</v>
      </c>
      <c r="Z480" s="48"/>
    </row>
    <row r="481" spans="1:26" x14ac:dyDescent="0.2">
      <c r="A481" s="50"/>
      <c r="B481" s="51"/>
      <c r="C481" s="50"/>
      <c r="D481" s="50"/>
      <c r="E481" s="50"/>
      <c r="F481" s="50"/>
      <c r="G481" s="50"/>
      <c r="H481" s="50"/>
      <c r="I481" s="50"/>
      <c r="J481" s="50"/>
      <c r="K481" s="52"/>
      <c r="L481" s="50"/>
      <c r="M481" s="53">
        <f t="shared" si="29"/>
        <v>0</v>
      </c>
      <c r="N481" s="21" t="e">
        <f>VLOOKUP(I481,'MÃ '!$A$2:$E$1048576,4,0)</f>
        <v>#N/A</v>
      </c>
      <c r="O481" s="21" t="e">
        <f>VLOOKUP(I481,'MÃ '!$A$2:$E$1048576,5,0)</f>
        <v>#N/A</v>
      </c>
      <c r="P481" s="21" t="str">
        <f t="shared" si="30"/>
        <v>TSG08</v>
      </c>
      <c r="Q481" s="21" t="e">
        <f>DAY(Table0145[[#This Row],[NGÀY]])&amp;Table0145[[#This Row],[TSG08]]&amp;Table0145[[#This Row],[MÃ FAST]]</f>
        <v>#N/A</v>
      </c>
      <c r="R481" s="21" t="e">
        <f>COUNTIF($Q$7:Q481,Q481)&amp;Q481</f>
        <v>#N/A</v>
      </c>
      <c r="S481" s="44">
        <f>IFERROR(VLOOKUP(R481,Table1[[ct2]:[Số lượng]],13,0),0)</f>
        <v>0</v>
      </c>
      <c r="T481" s="45">
        <f>IFERROR(VLOOKUP(R481,Table1[[ct2]:[Giá]],14,0),Table0145[[#This Row],[ĐƠN GIÁ]])</f>
        <v>0</v>
      </c>
      <c r="U481" s="45">
        <f t="shared" si="31"/>
        <v>0</v>
      </c>
      <c r="V481" s="32">
        <f t="shared" si="32"/>
        <v>0</v>
      </c>
      <c r="W481" s="45">
        <f>Table0145[[#This Row],[THÀNH TIỀN FAST]]-Table0145[[#This Row],[THÀNH TIỀN]]</f>
        <v>0</v>
      </c>
      <c r="X481" s="46" t="b">
        <f>Table0145[[#This Row],[ĐG FAST]]=Table0145[[#This Row],[ĐƠN GIÁ]]</f>
        <v>1</v>
      </c>
      <c r="Y481" s="47" t="b">
        <f>Table0145[[#This Row],[THÀNH TIỀN FAST]]=Table0145[[#This Row],[THÀNH TIỀN]]</f>
        <v>1</v>
      </c>
      <c r="Z481" s="48"/>
    </row>
    <row r="482" spans="1:26" x14ac:dyDescent="0.2">
      <c r="A482" s="50"/>
      <c r="B482" s="51"/>
      <c r="C482" s="50"/>
      <c r="D482" s="50"/>
      <c r="E482" s="50"/>
      <c r="F482" s="50"/>
      <c r="G482" s="50"/>
      <c r="H482" s="50"/>
      <c r="I482" s="50"/>
      <c r="J482" s="50"/>
      <c r="K482" s="52"/>
      <c r="L482" s="50"/>
      <c r="M482" s="53">
        <f t="shared" si="29"/>
        <v>0</v>
      </c>
      <c r="N482" s="21" t="e">
        <f>VLOOKUP(I482,'MÃ '!$A$2:$E$1048576,4,0)</f>
        <v>#N/A</v>
      </c>
      <c r="O482" s="21" t="e">
        <f>VLOOKUP(I482,'MÃ '!$A$2:$E$1048576,5,0)</f>
        <v>#N/A</v>
      </c>
      <c r="P482" s="21" t="str">
        <f t="shared" si="30"/>
        <v>TSG08</v>
      </c>
      <c r="Q482" s="21" t="e">
        <f>DAY(Table0145[[#This Row],[NGÀY]])&amp;Table0145[[#This Row],[TSG08]]&amp;Table0145[[#This Row],[MÃ FAST]]</f>
        <v>#N/A</v>
      </c>
      <c r="R482" s="21" t="e">
        <f>COUNTIF($Q$7:Q482,Q482)&amp;Q482</f>
        <v>#N/A</v>
      </c>
      <c r="S482" s="44">
        <f>IFERROR(VLOOKUP(R482,Table1[[ct2]:[Số lượng]],13,0),0)</f>
        <v>0</v>
      </c>
      <c r="T482" s="45">
        <f>IFERROR(VLOOKUP(R482,Table1[[ct2]:[Giá]],14,0),Table0145[[#This Row],[ĐƠN GIÁ]])</f>
        <v>0</v>
      </c>
      <c r="U482" s="45">
        <f t="shared" si="31"/>
        <v>0</v>
      </c>
      <c r="V482" s="32">
        <f t="shared" si="32"/>
        <v>0</v>
      </c>
      <c r="W482" s="45">
        <f>Table0145[[#This Row],[THÀNH TIỀN FAST]]-Table0145[[#This Row],[THÀNH TIỀN]]</f>
        <v>0</v>
      </c>
      <c r="X482" s="46" t="b">
        <f>Table0145[[#This Row],[ĐG FAST]]=Table0145[[#This Row],[ĐƠN GIÁ]]</f>
        <v>1</v>
      </c>
      <c r="Y482" s="47" t="b">
        <f>Table0145[[#This Row],[THÀNH TIỀN FAST]]=Table0145[[#This Row],[THÀNH TIỀN]]</f>
        <v>1</v>
      </c>
      <c r="Z482" s="48"/>
    </row>
    <row r="483" spans="1:26" x14ac:dyDescent="0.2">
      <c r="A483" s="50"/>
      <c r="B483" s="51"/>
      <c r="C483" s="50"/>
      <c r="D483" s="50"/>
      <c r="E483" s="50"/>
      <c r="F483" s="50"/>
      <c r="G483" s="50"/>
      <c r="H483" s="50"/>
      <c r="I483" s="50"/>
      <c r="J483" s="50"/>
      <c r="K483" s="52"/>
      <c r="L483" s="50"/>
      <c r="M483" s="53">
        <f t="shared" si="29"/>
        <v>0</v>
      </c>
      <c r="N483" s="21" t="e">
        <f>VLOOKUP(I483,'MÃ '!$A$2:$E$1048576,4,0)</f>
        <v>#N/A</v>
      </c>
      <c r="O483" s="21" t="e">
        <f>VLOOKUP(I483,'MÃ '!$A$2:$E$1048576,5,0)</f>
        <v>#N/A</v>
      </c>
      <c r="P483" s="21" t="str">
        <f t="shared" si="30"/>
        <v>TSG08</v>
      </c>
      <c r="Q483" s="21" t="e">
        <f>DAY(Table0145[[#This Row],[NGÀY]])&amp;Table0145[[#This Row],[TSG08]]&amp;Table0145[[#This Row],[MÃ FAST]]</f>
        <v>#N/A</v>
      </c>
      <c r="R483" s="21" t="e">
        <f>COUNTIF($Q$7:Q483,Q483)&amp;Q483</f>
        <v>#N/A</v>
      </c>
      <c r="S483" s="44">
        <f>IFERROR(VLOOKUP(R483,Table1[[ct2]:[Số lượng]],13,0),0)</f>
        <v>0</v>
      </c>
      <c r="T483" s="45">
        <f>IFERROR(VLOOKUP(R483,Table1[[ct2]:[Giá]],14,0),Table0145[[#This Row],[ĐƠN GIÁ]])</f>
        <v>0</v>
      </c>
      <c r="U483" s="45">
        <f t="shared" si="31"/>
        <v>0</v>
      </c>
      <c r="V483" s="32">
        <f t="shared" si="32"/>
        <v>0</v>
      </c>
      <c r="W483" s="45">
        <f>Table0145[[#This Row],[THÀNH TIỀN FAST]]-Table0145[[#This Row],[THÀNH TIỀN]]</f>
        <v>0</v>
      </c>
      <c r="X483" s="46" t="b">
        <f>Table0145[[#This Row],[ĐG FAST]]=Table0145[[#This Row],[ĐƠN GIÁ]]</f>
        <v>1</v>
      </c>
      <c r="Y483" s="47" t="b">
        <f>Table0145[[#This Row],[THÀNH TIỀN FAST]]=Table0145[[#This Row],[THÀNH TIỀN]]</f>
        <v>1</v>
      </c>
      <c r="Z483" s="48"/>
    </row>
    <row r="484" spans="1:26" x14ac:dyDescent="0.2">
      <c r="A484" s="50"/>
      <c r="B484" s="51"/>
      <c r="C484" s="50"/>
      <c r="D484" s="50"/>
      <c r="E484" s="50"/>
      <c r="F484" s="50"/>
      <c r="G484" s="50"/>
      <c r="H484" s="50"/>
      <c r="I484" s="50"/>
      <c r="J484" s="50"/>
      <c r="K484" s="52"/>
      <c r="L484" s="50"/>
      <c r="M484" s="53">
        <f t="shared" si="29"/>
        <v>0</v>
      </c>
      <c r="N484" s="21" t="e">
        <f>VLOOKUP(I484,'MÃ '!$A$2:$E$1048576,4,0)</f>
        <v>#N/A</v>
      </c>
      <c r="O484" s="21" t="e">
        <f>VLOOKUP(I484,'MÃ '!$A$2:$E$1048576,5,0)</f>
        <v>#N/A</v>
      </c>
      <c r="P484" s="21" t="str">
        <f t="shared" si="30"/>
        <v>TSG08</v>
      </c>
      <c r="Q484" s="21" t="e">
        <f>DAY(Table0145[[#This Row],[NGÀY]])&amp;Table0145[[#This Row],[TSG08]]&amp;Table0145[[#This Row],[MÃ FAST]]</f>
        <v>#N/A</v>
      </c>
      <c r="R484" s="21" t="e">
        <f>COUNTIF($Q$7:Q484,Q484)&amp;Q484</f>
        <v>#N/A</v>
      </c>
      <c r="S484" s="44">
        <f>IFERROR(VLOOKUP(R484,Table1[[ct2]:[Số lượng]],13,0),0)</f>
        <v>0</v>
      </c>
      <c r="T484" s="45">
        <f>IFERROR(VLOOKUP(R484,Table1[[ct2]:[Giá]],14,0),Table0145[[#This Row],[ĐƠN GIÁ]])</f>
        <v>0</v>
      </c>
      <c r="U484" s="45">
        <f t="shared" si="31"/>
        <v>0</v>
      </c>
      <c r="V484" s="32">
        <f t="shared" si="32"/>
        <v>0</v>
      </c>
      <c r="W484" s="45">
        <f>Table0145[[#This Row],[THÀNH TIỀN FAST]]-Table0145[[#This Row],[THÀNH TIỀN]]</f>
        <v>0</v>
      </c>
      <c r="X484" s="46" t="b">
        <f>Table0145[[#This Row],[ĐG FAST]]=Table0145[[#This Row],[ĐƠN GIÁ]]</f>
        <v>1</v>
      </c>
      <c r="Y484" s="47" t="b">
        <f>Table0145[[#This Row],[THÀNH TIỀN FAST]]=Table0145[[#This Row],[THÀNH TIỀN]]</f>
        <v>1</v>
      </c>
      <c r="Z484" s="48"/>
    </row>
    <row r="485" spans="1:26" x14ac:dyDescent="0.2">
      <c r="A485" s="50"/>
      <c r="B485" s="51"/>
      <c r="C485" s="50"/>
      <c r="D485" s="50"/>
      <c r="E485" s="50"/>
      <c r="F485" s="50"/>
      <c r="G485" s="50"/>
      <c r="H485" s="50"/>
      <c r="I485" s="50"/>
      <c r="J485" s="50"/>
      <c r="K485" s="52"/>
      <c r="L485" s="50"/>
      <c r="M485" s="53">
        <f t="shared" si="29"/>
        <v>0</v>
      </c>
      <c r="N485" s="21" t="e">
        <f>VLOOKUP(I485,'MÃ '!$A$2:$E$1048576,4,0)</f>
        <v>#N/A</v>
      </c>
      <c r="O485" s="21" t="e">
        <f>VLOOKUP(I485,'MÃ '!$A$2:$E$1048576,5,0)</f>
        <v>#N/A</v>
      </c>
      <c r="P485" s="21" t="str">
        <f t="shared" si="30"/>
        <v>TSG08</v>
      </c>
      <c r="Q485" s="21" t="e">
        <f>DAY(Table0145[[#This Row],[NGÀY]])&amp;Table0145[[#This Row],[TSG08]]&amp;Table0145[[#This Row],[MÃ FAST]]</f>
        <v>#N/A</v>
      </c>
      <c r="R485" s="21" t="e">
        <f>COUNTIF($Q$7:Q485,Q485)&amp;Q485</f>
        <v>#N/A</v>
      </c>
      <c r="S485" s="44">
        <f>IFERROR(VLOOKUP(R485,Table1[[ct2]:[Số lượng]],13,0),0)</f>
        <v>0</v>
      </c>
      <c r="T485" s="45">
        <f>IFERROR(VLOOKUP(R485,Table1[[ct2]:[Giá]],14,0),Table0145[[#This Row],[ĐƠN GIÁ]])</f>
        <v>0</v>
      </c>
      <c r="U485" s="45">
        <f t="shared" si="31"/>
        <v>0</v>
      </c>
      <c r="V485" s="32">
        <f t="shared" si="32"/>
        <v>0</v>
      </c>
      <c r="W485" s="45">
        <f>Table0145[[#This Row],[THÀNH TIỀN FAST]]-Table0145[[#This Row],[THÀNH TIỀN]]</f>
        <v>0</v>
      </c>
      <c r="X485" s="46" t="b">
        <f>Table0145[[#This Row],[ĐG FAST]]=Table0145[[#This Row],[ĐƠN GIÁ]]</f>
        <v>1</v>
      </c>
      <c r="Y485" s="47" t="b">
        <f>Table0145[[#This Row],[THÀNH TIỀN FAST]]=Table0145[[#This Row],[THÀNH TIỀN]]</f>
        <v>1</v>
      </c>
      <c r="Z485" s="48"/>
    </row>
    <row r="486" spans="1:26" x14ac:dyDescent="0.2">
      <c r="A486" s="50"/>
      <c r="B486" s="51"/>
      <c r="C486" s="50"/>
      <c r="D486" s="50"/>
      <c r="E486" s="50"/>
      <c r="F486" s="50"/>
      <c r="G486" s="50"/>
      <c r="H486" s="50"/>
      <c r="I486" s="50"/>
      <c r="J486" s="50"/>
      <c r="K486" s="52"/>
      <c r="L486" s="50"/>
      <c r="M486" s="53">
        <f t="shared" si="29"/>
        <v>0</v>
      </c>
      <c r="N486" s="21" t="e">
        <f>VLOOKUP(I486,'MÃ '!$A$2:$E$1048576,4,0)</f>
        <v>#N/A</v>
      </c>
      <c r="O486" s="21" t="e">
        <f>VLOOKUP(I486,'MÃ '!$A$2:$E$1048576,5,0)</f>
        <v>#N/A</v>
      </c>
      <c r="P486" s="21" t="str">
        <f t="shared" si="30"/>
        <v>TSG08</v>
      </c>
      <c r="Q486" s="21" t="e">
        <f>DAY(Table0145[[#This Row],[NGÀY]])&amp;Table0145[[#This Row],[TSG08]]&amp;Table0145[[#This Row],[MÃ FAST]]</f>
        <v>#N/A</v>
      </c>
      <c r="R486" s="21" t="e">
        <f>COUNTIF($Q$7:Q486,Q486)&amp;Q486</f>
        <v>#N/A</v>
      </c>
      <c r="S486" s="44">
        <f>IFERROR(VLOOKUP(R486,Table1[[ct2]:[Số lượng]],13,0),0)</f>
        <v>0</v>
      </c>
      <c r="T486" s="45">
        <f>IFERROR(VLOOKUP(R486,Table1[[ct2]:[Giá]],14,0),Table0145[[#This Row],[ĐƠN GIÁ]])</f>
        <v>0</v>
      </c>
      <c r="U486" s="45">
        <f t="shared" si="31"/>
        <v>0</v>
      </c>
      <c r="V486" s="32">
        <f t="shared" si="32"/>
        <v>0</v>
      </c>
      <c r="W486" s="45">
        <f>Table0145[[#This Row],[THÀNH TIỀN FAST]]-Table0145[[#This Row],[THÀNH TIỀN]]</f>
        <v>0</v>
      </c>
      <c r="X486" s="46" t="b">
        <f>Table0145[[#This Row],[ĐG FAST]]=Table0145[[#This Row],[ĐƠN GIÁ]]</f>
        <v>1</v>
      </c>
      <c r="Y486" s="47" t="b">
        <f>Table0145[[#This Row],[THÀNH TIỀN FAST]]=Table0145[[#This Row],[THÀNH TIỀN]]</f>
        <v>1</v>
      </c>
      <c r="Z486" s="48"/>
    </row>
    <row r="487" spans="1:26" x14ac:dyDescent="0.2">
      <c r="A487" s="50"/>
      <c r="B487" s="51"/>
      <c r="C487" s="50"/>
      <c r="D487" s="50"/>
      <c r="E487" s="50"/>
      <c r="F487" s="50"/>
      <c r="G487" s="50"/>
      <c r="H487" s="50"/>
      <c r="I487" s="50"/>
      <c r="J487" s="50"/>
      <c r="K487" s="52"/>
      <c r="L487" s="50"/>
      <c r="M487" s="53">
        <f t="shared" si="29"/>
        <v>0</v>
      </c>
      <c r="N487" s="21" t="e">
        <f>VLOOKUP(I487,'MÃ '!$A$2:$E$1048576,4,0)</f>
        <v>#N/A</v>
      </c>
      <c r="O487" s="21" t="e">
        <f>VLOOKUP(I487,'MÃ '!$A$2:$E$1048576,5,0)</f>
        <v>#N/A</v>
      </c>
      <c r="P487" s="21" t="str">
        <f t="shared" si="30"/>
        <v>TSG08</v>
      </c>
      <c r="Q487" s="21" t="e">
        <f>DAY(Table0145[[#This Row],[NGÀY]])&amp;Table0145[[#This Row],[TSG08]]&amp;Table0145[[#This Row],[MÃ FAST]]</f>
        <v>#N/A</v>
      </c>
      <c r="R487" s="21" t="e">
        <f>COUNTIF($Q$7:Q487,Q487)&amp;Q487</f>
        <v>#N/A</v>
      </c>
      <c r="S487" s="44">
        <f>IFERROR(VLOOKUP(R487,Table1[[ct2]:[Số lượng]],13,0),0)</f>
        <v>0</v>
      </c>
      <c r="T487" s="45">
        <f>IFERROR(VLOOKUP(R487,Table1[[ct2]:[Giá]],14,0),Table0145[[#This Row],[ĐƠN GIÁ]])</f>
        <v>0</v>
      </c>
      <c r="U487" s="45">
        <f t="shared" si="31"/>
        <v>0</v>
      </c>
      <c r="V487" s="32">
        <f t="shared" si="32"/>
        <v>0</v>
      </c>
      <c r="W487" s="45">
        <f>Table0145[[#This Row],[THÀNH TIỀN FAST]]-Table0145[[#This Row],[THÀNH TIỀN]]</f>
        <v>0</v>
      </c>
      <c r="X487" s="46" t="b">
        <f>Table0145[[#This Row],[ĐG FAST]]=Table0145[[#This Row],[ĐƠN GIÁ]]</f>
        <v>1</v>
      </c>
      <c r="Y487" s="47" t="b">
        <f>Table0145[[#This Row],[THÀNH TIỀN FAST]]=Table0145[[#This Row],[THÀNH TIỀN]]</f>
        <v>1</v>
      </c>
      <c r="Z487" s="48"/>
    </row>
    <row r="488" spans="1:26" x14ac:dyDescent="0.2">
      <c r="A488" s="50"/>
      <c r="B488" s="51"/>
      <c r="C488" s="50"/>
      <c r="D488" s="50"/>
      <c r="E488" s="50"/>
      <c r="F488" s="50"/>
      <c r="G488" s="50"/>
      <c r="H488" s="50"/>
      <c r="I488" s="50"/>
      <c r="J488" s="50"/>
      <c r="K488" s="52"/>
      <c r="L488" s="50"/>
      <c r="M488" s="53">
        <f t="shared" si="29"/>
        <v>0</v>
      </c>
      <c r="N488" s="21" t="e">
        <f>VLOOKUP(I488,'MÃ '!$A$2:$E$1048576,4,0)</f>
        <v>#N/A</v>
      </c>
      <c r="O488" s="21" t="e">
        <f>VLOOKUP(I488,'MÃ '!$A$2:$E$1048576,5,0)</f>
        <v>#N/A</v>
      </c>
      <c r="P488" s="21" t="str">
        <f t="shared" si="30"/>
        <v>TSG08</v>
      </c>
      <c r="Q488" s="21" t="e">
        <f>DAY(Table0145[[#This Row],[NGÀY]])&amp;Table0145[[#This Row],[TSG08]]&amp;Table0145[[#This Row],[MÃ FAST]]</f>
        <v>#N/A</v>
      </c>
      <c r="R488" s="21" t="e">
        <f>COUNTIF($Q$7:Q488,Q488)&amp;Q488</f>
        <v>#N/A</v>
      </c>
      <c r="S488" s="44">
        <f>IFERROR(VLOOKUP(R488,Table1[[ct2]:[Số lượng]],13,0),0)</f>
        <v>0</v>
      </c>
      <c r="T488" s="45">
        <f>IFERROR(VLOOKUP(R488,Table1[[ct2]:[Giá]],14,0),Table0145[[#This Row],[ĐƠN GIÁ]])</f>
        <v>0</v>
      </c>
      <c r="U488" s="45">
        <f t="shared" si="31"/>
        <v>0</v>
      </c>
      <c r="V488" s="32">
        <f t="shared" si="32"/>
        <v>0</v>
      </c>
      <c r="W488" s="45">
        <f>Table0145[[#This Row],[THÀNH TIỀN FAST]]-Table0145[[#This Row],[THÀNH TIỀN]]</f>
        <v>0</v>
      </c>
      <c r="X488" s="46" t="b">
        <f>Table0145[[#This Row],[ĐG FAST]]=Table0145[[#This Row],[ĐƠN GIÁ]]</f>
        <v>1</v>
      </c>
      <c r="Y488" s="47" t="b">
        <f>Table0145[[#This Row],[THÀNH TIỀN FAST]]=Table0145[[#This Row],[THÀNH TIỀN]]</f>
        <v>1</v>
      </c>
      <c r="Z488" s="48"/>
    </row>
    <row r="489" spans="1:26" x14ac:dyDescent="0.2">
      <c r="A489" s="50"/>
      <c r="B489" s="51"/>
      <c r="C489" s="50"/>
      <c r="D489" s="50"/>
      <c r="E489" s="50"/>
      <c r="F489" s="50"/>
      <c r="G489" s="50"/>
      <c r="H489" s="50"/>
      <c r="I489" s="50"/>
      <c r="J489" s="50"/>
      <c r="K489" s="52"/>
      <c r="L489" s="50"/>
      <c r="M489" s="53">
        <f t="shared" si="29"/>
        <v>0</v>
      </c>
      <c r="N489" s="21" t="e">
        <f>VLOOKUP(I489,'MÃ '!$A$2:$E$1048576,4,0)</f>
        <v>#N/A</v>
      </c>
      <c r="O489" s="21" t="e">
        <f>VLOOKUP(I489,'MÃ '!$A$2:$E$1048576,5,0)</f>
        <v>#N/A</v>
      </c>
      <c r="P489" s="21" t="str">
        <f t="shared" si="30"/>
        <v>TSG08</v>
      </c>
      <c r="Q489" s="21" t="e">
        <f>DAY(Table0145[[#This Row],[NGÀY]])&amp;Table0145[[#This Row],[TSG08]]&amp;Table0145[[#This Row],[MÃ FAST]]</f>
        <v>#N/A</v>
      </c>
      <c r="R489" s="21" t="e">
        <f>COUNTIF($Q$7:Q489,Q489)&amp;Q489</f>
        <v>#N/A</v>
      </c>
      <c r="S489" s="44">
        <f>IFERROR(VLOOKUP(R489,Table1[[ct2]:[Số lượng]],13,0),0)</f>
        <v>0</v>
      </c>
      <c r="T489" s="45">
        <f>IFERROR(VLOOKUP(R489,Table1[[ct2]:[Giá]],14,0),Table0145[[#This Row],[ĐƠN GIÁ]])</f>
        <v>0</v>
      </c>
      <c r="U489" s="45">
        <f t="shared" si="31"/>
        <v>0</v>
      </c>
      <c r="V489" s="32">
        <f t="shared" si="32"/>
        <v>0</v>
      </c>
      <c r="W489" s="45">
        <f>Table0145[[#This Row],[THÀNH TIỀN FAST]]-Table0145[[#This Row],[THÀNH TIỀN]]</f>
        <v>0</v>
      </c>
      <c r="X489" s="46" t="b">
        <f>Table0145[[#This Row],[ĐG FAST]]=Table0145[[#This Row],[ĐƠN GIÁ]]</f>
        <v>1</v>
      </c>
      <c r="Y489" s="47" t="b">
        <f>Table0145[[#This Row],[THÀNH TIỀN FAST]]=Table0145[[#This Row],[THÀNH TIỀN]]</f>
        <v>1</v>
      </c>
      <c r="Z489" s="48"/>
    </row>
    <row r="490" spans="1:26" x14ac:dyDescent="0.2">
      <c r="A490" s="50"/>
      <c r="B490" s="51"/>
      <c r="C490" s="50"/>
      <c r="D490" s="50"/>
      <c r="E490" s="50"/>
      <c r="F490" s="50"/>
      <c r="G490" s="50"/>
      <c r="H490" s="50"/>
      <c r="I490" s="50"/>
      <c r="J490" s="50"/>
      <c r="K490" s="52"/>
      <c r="L490" s="50"/>
      <c r="M490" s="53">
        <f t="shared" si="29"/>
        <v>0</v>
      </c>
      <c r="N490" s="21" t="e">
        <f>VLOOKUP(I490,'MÃ '!$A$2:$E$1048576,4,0)</f>
        <v>#N/A</v>
      </c>
      <c r="O490" s="21" t="e">
        <f>VLOOKUP(I490,'MÃ '!$A$2:$E$1048576,5,0)</f>
        <v>#N/A</v>
      </c>
      <c r="P490" s="21" t="str">
        <f t="shared" si="30"/>
        <v>TSG08</v>
      </c>
      <c r="Q490" s="21" t="e">
        <f>DAY(Table0145[[#This Row],[NGÀY]])&amp;Table0145[[#This Row],[TSG08]]&amp;Table0145[[#This Row],[MÃ FAST]]</f>
        <v>#N/A</v>
      </c>
      <c r="R490" s="21" t="e">
        <f>COUNTIF($Q$7:Q490,Q490)&amp;Q490</f>
        <v>#N/A</v>
      </c>
      <c r="S490" s="44">
        <f>IFERROR(VLOOKUP(R490,Table1[[ct2]:[Số lượng]],13,0),0)</f>
        <v>0</v>
      </c>
      <c r="T490" s="45">
        <f>IFERROR(VLOOKUP(R490,Table1[[ct2]:[Giá]],14,0),Table0145[[#This Row],[ĐƠN GIÁ]])</f>
        <v>0</v>
      </c>
      <c r="U490" s="45">
        <f t="shared" si="31"/>
        <v>0</v>
      </c>
      <c r="V490" s="32">
        <f t="shared" si="32"/>
        <v>0</v>
      </c>
      <c r="W490" s="45">
        <f>Table0145[[#This Row],[THÀNH TIỀN FAST]]-Table0145[[#This Row],[THÀNH TIỀN]]</f>
        <v>0</v>
      </c>
      <c r="X490" s="46" t="b">
        <f>Table0145[[#This Row],[ĐG FAST]]=Table0145[[#This Row],[ĐƠN GIÁ]]</f>
        <v>1</v>
      </c>
      <c r="Y490" s="47" t="b">
        <f>Table0145[[#This Row],[THÀNH TIỀN FAST]]=Table0145[[#This Row],[THÀNH TIỀN]]</f>
        <v>1</v>
      </c>
      <c r="Z490" s="48"/>
    </row>
    <row r="491" spans="1:26" x14ac:dyDescent="0.2">
      <c r="A491" s="50"/>
      <c r="B491" s="51"/>
      <c r="C491" s="50"/>
      <c r="D491" s="50"/>
      <c r="E491" s="50"/>
      <c r="F491" s="50"/>
      <c r="G491" s="50"/>
      <c r="H491" s="50"/>
      <c r="I491" s="50"/>
      <c r="J491" s="50"/>
      <c r="K491" s="52"/>
      <c r="L491" s="50"/>
      <c r="M491" s="53">
        <f t="shared" si="29"/>
        <v>0</v>
      </c>
      <c r="N491" s="21" t="e">
        <f>VLOOKUP(I491,'MÃ '!$A$2:$E$1048576,4,0)</f>
        <v>#N/A</v>
      </c>
      <c r="O491" s="21" t="e">
        <f>VLOOKUP(I491,'MÃ '!$A$2:$E$1048576,5,0)</f>
        <v>#N/A</v>
      </c>
      <c r="P491" s="21" t="str">
        <f t="shared" si="30"/>
        <v>TSG08</v>
      </c>
      <c r="Q491" s="21" t="e">
        <f>DAY(Table0145[[#This Row],[NGÀY]])&amp;Table0145[[#This Row],[TSG08]]&amp;Table0145[[#This Row],[MÃ FAST]]</f>
        <v>#N/A</v>
      </c>
      <c r="R491" s="21" t="e">
        <f>COUNTIF($Q$7:Q491,Q491)&amp;Q491</f>
        <v>#N/A</v>
      </c>
      <c r="S491" s="44">
        <f>IFERROR(VLOOKUP(R491,Table1[[ct2]:[Số lượng]],13,0),0)</f>
        <v>0</v>
      </c>
      <c r="T491" s="45">
        <f>IFERROR(VLOOKUP(R491,Table1[[ct2]:[Giá]],14,0),Table0145[[#This Row],[ĐƠN GIÁ]])</f>
        <v>0</v>
      </c>
      <c r="U491" s="45">
        <f t="shared" si="31"/>
        <v>0</v>
      </c>
      <c r="V491" s="32">
        <f t="shared" si="32"/>
        <v>0</v>
      </c>
      <c r="W491" s="45">
        <f>Table0145[[#This Row],[THÀNH TIỀN FAST]]-Table0145[[#This Row],[THÀNH TIỀN]]</f>
        <v>0</v>
      </c>
      <c r="X491" s="46" t="b">
        <f>Table0145[[#This Row],[ĐG FAST]]=Table0145[[#This Row],[ĐƠN GIÁ]]</f>
        <v>1</v>
      </c>
      <c r="Y491" s="47" t="b">
        <f>Table0145[[#This Row],[THÀNH TIỀN FAST]]=Table0145[[#This Row],[THÀNH TIỀN]]</f>
        <v>1</v>
      </c>
      <c r="Z491" s="48"/>
    </row>
    <row r="492" spans="1:26" x14ac:dyDescent="0.2">
      <c r="A492" s="50"/>
      <c r="B492" s="51"/>
      <c r="C492" s="50"/>
      <c r="D492" s="50"/>
      <c r="E492" s="50"/>
      <c r="F492" s="50"/>
      <c r="G492" s="50"/>
      <c r="H492" s="50"/>
      <c r="I492" s="50"/>
      <c r="J492" s="50"/>
      <c r="K492" s="52"/>
      <c r="L492" s="50"/>
      <c r="M492" s="53">
        <f t="shared" si="29"/>
        <v>0</v>
      </c>
      <c r="N492" s="21" t="e">
        <f>VLOOKUP(I492,'MÃ '!$A$2:$E$1048576,4,0)</f>
        <v>#N/A</v>
      </c>
      <c r="O492" s="21" t="e">
        <f>VLOOKUP(I492,'MÃ '!$A$2:$E$1048576,5,0)</f>
        <v>#N/A</v>
      </c>
      <c r="P492" s="21" t="str">
        <f t="shared" si="30"/>
        <v>TSG08</v>
      </c>
      <c r="Q492" s="21" t="e">
        <f>DAY(Table0145[[#This Row],[NGÀY]])&amp;Table0145[[#This Row],[TSG08]]&amp;Table0145[[#This Row],[MÃ FAST]]</f>
        <v>#N/A</v>
      </c>
      <c r="R492" s="21" t="e">
        <f>COUNTIF($Q$7:Q492,Q492)&amp;Q492</f>
        <v>#N/A</v>
      </c>
      <c r="S492" s="44">
        <f>IFERROR(VLOOKUP(R492,Table1[[ct2]:[Số lượng]],13,0),0)</f>
        <v>0</v>
      </c>
      <c r="T492" s="45">
        <f>IFERROR(VLOOKUP(R492,Table1[[ct2]:[Giá]],14,0),Table0145[[#This Row],[ĐƠN GIÁ]])</f>
        <v>0</v>
      </c>
      <c r="U492" s="45">
        <f t="shared" si="31"/>
        <v>0</v>
      </c>
      <c r="V492" s="32">
        <f t="shared" si="32"/>
        <v>0</v>
      </c>
      <c r="W492" s="45">
        <f>Table0145[[#This Row],[THÀNH TIỀN FAST]]-Table0145[[#This Row],[THÀNH TIỀN]]</f>
        <v>0</v>
      </c>
      <c r="X492" s="46" t="b">
        <f>Table0145[[#This Row],[ĐG FAST]]=Table0145[[#This Row],[ĐƠN GIÁ]]</f>
        <v>1</v>
      </c>
      <c r="Y492" s="47" t="b">
        <f>Table0145[[#This Row],[THÀNH TIỀN FAST]]=Table0145[[#This Row],[THÀNH TIỀN]]</f>
        <v>1</v>
      </c>
      <c r="Z492" s="48"/>
    </row>
    <row r="493" spans="1:26" x14ac:dyDescent="0.2">
      <c r="A493" s="50"/>
      <c r="B493" s="51"/>
      <c r="C493" s="50"/>
      <c r="D493" s="50"/>
      <c r="E493" s="50"/>
      <c r="F493" s="50"/>
      <c r="G493" s="50"/>
      <c r="H493" s="50"/>
      <c r="I493" s="50"/>
      <c r="J493" s="50"/>
      <c r="K493" s="52"/>
      <c r="L493" s="50"/>
      <c r="M493" s="53">
        <f t="shared" si="29"/>
        <v>0</v>
      </c>
      <c r="N493" s="21" t="e">
        <f>VLOOKUP(I493,'MÃ '!$A$2:$E$1048576,4,0)</f>
        <v>#N/A</v>
      </c>
      <c r="O493" s="21" t="e">
        <f>VLOOKUP(I493,'MÃ '!$A$2:$E$1048576,5,0)</f>
        <v>#N/A</v>
      </c>
      <c r="P493" s="21" t="str">
        <f t="shared" si="30"/>
        <v>TSG08</v>
      </c>
      <c r="Q493" s="21" t="e">
        <f>DAY(Table0145[[#This Row],[NGÀY]])&amp;Table0145[[#This Row],[TSG08]]&amp;Table0145[[#This Row],[MÃ FAST]]</f>
        <v>#N/A</v>
      </c>
      <c r="R493" s="21" t="e">
        <f>COUNTIF($Q$7:Q493,Q493)&amp;Q493</f>
        <v>#N/A</v>
      </c>
      <c r="S493" s="44">
        <f>IFERROR(VLOOKUP(R493,Table1[[ct2]:[Số lượng]],13,0),0)</f>
        <v>0</v>
      </c>
      <c r="T493" s="45">
        <f>IFERROR(VLOOKUP(R493,Table1[[ct2]:[Giá]],14,0),Table0145[[#This Row],[ĐƠN GIÁ]])</f>
        <v>0</v>
      </c>
      <c r="U493" s="45">
        <f t="shared" si="31"/>
        <v>0</v>
      </c>
      <c r="V493" s="32">
        <f t="shared" si="32"/>
        <v>0</v>
      </c>
      <c r="W493" s="45">
        <f>Table0145[[#This Row],[THÀNH TIỀN FAST]]-Table0145[[#This Row],[THÀNH TIỀN]]</f>
        <v>0</v>
      </c>
      <c r="X493" s="46" t="b">
        <f>Table0145[[#This Row],[ĐG FAST]]=Table0145[[#This Row],[ĐƠN GIÁ]]</f>
        <v>1</v>
      </c>
      <c r="Y493" s="47" t="b">
        <f>Table0145[[#This Row],[THÀNH TIỀN FAST]]=Table0145[[#This Row],[THÀNH TIỀN]]</f>
        <v>1</v>
      </c>
      <c r="Z493" s="48"/>
    </row>
    <row r="494" spans="1:26" x14ac:dyDescent="0.2">
      <c r="A494" s="50"/>
      <c r="B494" s="51"/>
      <c r="C494" s="50"/>
      <c r="D494" s="50"/>
      <c r="E494" s="50"/>
      <c r="F494" s="50"/>
      <c r="G494" s="50"/>
      <c r="H494" s="50"/>
      <c r="I494" s="50"/>
      <c r="J494" s="50"/>
      <c r="K494" s="52"/>
      <c r="L494" s="50"/>
      <c r="M494" s="53">
        <f t="shared" si="29"/>
        <v>0</v>
      </c>
      <c r="N494" s="21" t="e">
        <f>VLOOKUP(I494,'MÃ '!$A$2:$E$1048576,4,0)</f>
        <v>#N/A</v>
      </c>
      <c r="O494" s="21" t="e">
        <f>VLOOKUP(I494,'MÃ '!$A$2:$E$1048576,5,0)</f>
        <v>#N/A</v>
      </c>
      <c r="P494" s="21" t="str">
        <f t="shared" si="30"/>
        <v>TSG08</v>
      </c>
      <c r="Q494" s="21" t="e">
        <f>DAY(Table0145[[#This Row],[NGÀY]])&amp;Table0145[[#This Row],[TSG08]]&amp;Table0145[[#This Row],[MÃ FAST]]</f>
        <v>#N/A</v>
      </c>
      <c r="R494" s="21" t="e">
        <f>COUNTIF($Q$7:Q494,Q494)&amp;Q494</f>
        <v>#N/A</v>
      </c>
      <c r="S494" s="44">
        <f>IFERROR(VLOOKUP(R494,Table1[[ct2]:[Số lượng]],13,0),0)</f>
        <v>0</v>
      </c>
      <c r="T494" s="45">
        <f>IFERROR(VLOOKUP(R494,Table1[[ct2]:[Giá]],14,0),Table0145[[#This Row],[ĐƠN GIÁ]])</f>
        <v>0</v>
      </c>
      <c r="U494" s="45">
        <f t="shared" si="31"/>
        <v>0</v>
      </c>
      <c r="V494" s="32">
        <f t="shared" si="32"/>
        <v>0</v>
      </c>
      <c r="W494" s="45">
        <f>Table0145[[#This Row],[THÀNH TIỀN FAST]]-Table0145[[#This Row],[THÀNH TIỀN]]</f>
        <v>0</v>
      </c>
      <c r="X494" s="46" t="b">
        <f>Table0145[[#This Row],[ĐG FAST]]=Table0145[[#This Row],[ĐƠN GIÁ]]</f>
        <v>1</v>
      </c>
      <c r="Y494" s="47" t="b">
        <f>Table0145[[#This Row],[THÀNH TIỀN FAST]]=Table0145[[#This Row],[THÀNH TIỀN]]</f>
        <v>1</v>
      </c>
      <c r="Z494" s="48"/>
    </row>
    <row r="495" spans="1:26" x14ac:dyDescent="0.2">
      <c r="A495" s="50"/>
      <c r="B495" s="51"/>
      <c r="C495" s="50"/>
      <c r="D495" s="50"/>
      <c r="E495" s="50"/>
      <c r="F495" s="50"/>
      <c r="G495" s="50"/>
      <c r="H495" s="50"/>
      <c r="I495" s="50"/>
      <c r="J495" s="50"/>
      <c r="K495" s="52"/>
      <c r="L495" s="50"/>
      <c r="M495" s="53">
        <f t="shared" si="29"/>
        <v>0</v>
      </c>
      <c r="N495" s="21" t="e">
        <f>VLOOKUP(I495,'MÃ '!$A$2:$E$1048576,4,0)</f>
        <v>#N/A</v>
      </c>
      <c r="O495" s="21" t="e">
        <f>VLOOKUP(I495,'MÃ '!$A$2:$E$1048576,5,0)</f>
        <v>#N/A</v>
      </c>
      <c r="P495" s="21" t="str">
        <f t="shared" si="30"/>
        <v>TSG08</v>
      </c>
      <c r="Q495" s="21" t="e">
        <f>DAY(Table0145[[#This Row],[NGÀY]])&amp;Table0145[[#This Row],[TSG08]]&amp;Table0145[[#This Row],[MÃ FAST]]</f>
        <v>#N/A</v>
      </c>
      <c r="R495" s="21" t="e">
        <f>COUNTIF($Q$7:Q495,Q495)&amp;Q495</f>
        <v>#N/A</v>
      </c>
      <c r="S495" s="44">
        <f>IFERROR(VLOOKUP(R495,Table1[[ct2]:[Số lượng]],13,0),0)</f>
        <v>0</v>
      </c>
      <c r="T495" s="45">
        <f>IFERROR(VLOOKUP(R495,Table1[[ct2]:[Giá]],14,0),Table0145[[#This Row],[ĐƠN GIÁ]])</f>
        <v>0</v>
      </c>
      <c r="U495" s="45">
        <f t="shared" si="31"/>
        <v>0</v>
      </c>
      <c r="V495" s="32">
        <f t="shared" si="32"/>
        <v>0</v>
      </c>
      <c r="W495" s="45">
        <f>Table0145[[#This Row],[THÀNH TIỀN FAST]]-Table0145[[#This Row],[THÀNH TIỀN]]</f>
        <v>0</v>
      </c>
      <c r="X495" s="46" t="b">
        <f>Table0145[[#This Row],[ĐG FAST]]=Table0145[[#This Row],[ĐƠN GIÁ]]</f>
        <v>1</v>
      </c>
      <c r="Y495" s="47" t="b">
        <f>Table0145[[#This Row],[THÀNH TIỀN FAST]]=Table0145[[#This Row],[THÀNH TIỀN]]</f>
        <v>1</v>
      </c>
      <c r="Z495" s="48"/>
    </row>
    <row r="496" spans="1:26" x14ac:dyDescent="0.2">
      <c r="A496" s="50"/>
      <c r="B496" s="51"/>
      <c r="C496" s="50"/>
      <c r="D496" s="50"/>
      <c r="E496" s="50"/>
      <c r="F496" s="50"/>
      <c r="G496" s="50"/>
      <c r="H496" s="50"/>
      <c r="I496" s="50"/>
      <c r="J496" s="50"/>
      <c r="K496" s="52"/>
      <c r="L496" s="50"/>
      <c r="M496" s="53">
        <f t="shared" si="29"/>
        <v>0</v>
      </c>
      <c r="N496" s="21" t="e">
        <f>VLOOKUP(I496,'MÃ '!$A$2:$E$1048576,4,0)</f>
        <v>#N/A</v>
      </c>
      <c r="O496" s="21" t="e">
        <f>VLOOKUP(I496,'MÃ '!$A$2:$E$1048576,5,0)</f>
        <v>#N/A</v>
      </c>
      <c r="P496" s="21" t="str">
        <f t="shared" si="30"/>
        <v>TSG08</v>
      </c>
      <c r="Q496" s="21" t="e">
        <f>DAY(Table0145[[#This Row],[NGÀY]])&amp;Table0145[[#This Row],[TSG08]]&amp;Table0145[[#This Row],[MÃ FAST]]</f>
        <v>#N/A</v>
      </c>
      <c r="R496" s="21" t="e">
        <f>COUNTIF($Q$7:Q496,Q496)&amp;Q496</f>
        <v>#N/A</v>
      </c>
      <c r="S496" s="44">
        <f>IFERROR(VLOOKUP(R496,Table1[[ct2]:[Số lượng]],13,0),0)</f>
        <v>0</v>
      </c>
      <c r="T496" s="45">
        <f>IFERROR(VLOOKUP(R496,Table1[[ct2]:[Giá]],14,0),Table0145[[#This Row],[ĐƠN GIÁ]])</f>
        <v>0</v>
      </c>
      <c r="U496" s="45">
        <f t="shared" si="31"/>
        <v>0</v>
      </c>
      <c r="V496" s="32">
        <f t="shared" si="32"/>
        <v>0</v>
      </c>
      <c r="W496" s="45">
        <f>Table0145[[#This Row],[THÀNH TIỀN FAST]]-Table0145[[#This Row],[THÀNH TIỀN]]</f>
        <v>0</v>
      </c>
      <c r="X496" s="46" t="b">
        <f>Table0145[[#This Row],[ĐG FAST]]=Table0145[[#This Row],[ĐƠN GIÁ]]</f>
        <v>1</v>
      </c>
      <c r="Y496" s="47" t="b">
        <f>Table0145[[#This Row],[THÀNH TIỀN FAST]]=Table0145[[#This Row],[THÀNH TIỀN]]</f>
        <v>1</v>
      </c>
      <c r="Z496" s="48"/>
    </row>
    <row r="497" spans="1:26" x14ac:dyDescent="0.2">
      <c r="A497" s="50"/>
      <c r="B497" s="51"/>
      <c r="C497" s="50"/>
      <c r="D497" s="50"/>
      <c r="E497" s="50"/>
      <c r="F497" s="50"/>
      <c r="G497" s="50"/>
      <c r="H497" s="50"/>
      <c r="I497" s="50"/>
      <c r="J497" s="50"/>
      <c r="K497" s="52"/>
      <c r="L497" s="50"/>
      <c r="M497" s="53">
        <f t="shared" si="29"/>
        <v>0</v>
      </c>
      <c r="N497" s="21" t="e">
        <f>VLOOKUP(I497,'MÃ '!$A$2:$E$1048576,4,0)</f>
        <v>#N/A</v>
      </c>
      <c r="O497" s="21" t="e">
        <f>VLOOKUP(I497,'MÃ '!$A$2:$E$1048576,5,0)</f>
        <v>#N/A</v>
      </c>
      <c r="P497" s="21" t="str">
        <f t="shared" si="30"/>
        <v>TSG08</v>
      </c>
      <c r="Q497" s="21" t="e">
        <f>DAY(Table0145[[#This Row],[NGÀY]])&amp;Table0145[[#This Row],[TSG08]]&amp;Table0145[[#This Row],[MÃ FAST]]</f>
        <v>#N/A</v>
      </c>
      <c r="R497" s="21" t="e">
        <f>COUNTIF($Q$7:Q497,Q497)&amp;Q497</f>
        <v>#N/A</v>
      </c>
      <c r="S497" s="44">
        <f>IFERROR(VLOOKUP(R497,Table1[[ct2]:[Số lượng]],13,0),0)</f>
        <v>0</v>
      </c>
      <c r="T497" s="45">
        <f>IFERROR(VLOOKUP(R497,Table1[[ct2]:[Giá]],14,0),Table0145[[#This Row],[ĐƠN GIÁ]])</f>
        <v>0</v>
      </c>
      <c r="U497" s="45">
        <f t="shared" si="31"/>
        <v>0</v>
      </c>
      <c r="V497" s="32">
        <f t="shared" si="32"/>
        <v>0</v>
      </c>
      <c r="W497" s="45">
        <f>Table0145[[#This Row],[THÀNH TIỀN FAST]]-Table0145[[#This Row],[THÀNH TIỀN]]</f>
        <v>0</v>
      </c>
      <c r="X497" s="46" t="b">
        <f>Table0145[[#This Row],[ĐG FAST]]=Table0145[[#This Row],[ĐƠN GIÁ]]</f>
        <v>1</v>
      </c>
      <c r="Y497" s="47" t="b">
        <f>Table0145[[#This Row],[THÀNH TIỀN FAST]]=Table0145[[#This Row],[THÀNH TIỀN]]</f>
        <v>1</v>
      </c>
      <c r="Z497" s="48"/>
    </row>
    <row r="498" spans="1:26" x14ac:dyDescent="0.2">
      <c r="A498" s="50"/>
      <c r="B498" s="51"/>
      <c r="C498" s="50"/>
      <c r="D498" s="50"/>
      <c r="E498" s="50"/>
      <c r="F498" s="50"/>
      <c r="G498" s="50"/>
      <c r="H498" s="50"/>
      <c r="I498" s="50"/>
      <c r="J498" s="50"/>
      <c r="K498" s="52"/>
      <c r="L498" s="50"/>
      <c r="M498" s="53">
        <f t="shared" si="29"/>
        <v>0</v>
      </c>
      <c r="N498" s="21" t="e">
        <f>VLOOKUP(I498,'MÃ '!$A$2:$E$1048576,4,0)</f>
        <v>#N/A</v>
      </c>
      <c r="O498" s="21" t="e">
        <f>VLOOKUP(I498,'MÃ '!$A$2:$E$1048576,5,0)</f>
        <v>#N/A</v>
      </c>
      <c r="P498" s="21" t="str">
        <f t="shared" si="30"/>
        <v>TSG08</v>
      </c>
      <c r="Q498" s="21" t="e">
        <f>DAY(Table0145[[#This Row],[NGÀY]])&amp;Table0145[[#This Row],[TSG08]]&amp;Table0145[[#This Row],[MÃ FAST]]</f>
        <v>#N/A</v>
      </c>
      <c r="R498" s="21" t="e">
        <f>COUNTIF($Q$7:Q498,Q498)&amp;Q498</f>
        <v>#N/A</v>
      </c>
      <c r="S498" s="44">
        <f>IFERROR(VLOOKUP(R498,Table1[[ct2]:[Số lượng]],13,0),0)</f>
        <v>0</v>
      </c>
      <c r="T498" s="45">
        <f>IFERROR(VLOOKUP(R498,Table1[[ct2]:[Giá]],14,0),Table0145[[#This Row],[ĐƠN GIÁ]])</f>
        <v>0</v>
      </c>
      <c r="U498" s="45">
        <f t="shared" si="31"/>
        <v>0</v>
      </c>
      <c r="V498" s="32">
        <f t="shared" si="32"/>
        <v>0</v>
      </c>
      <c r="W498" s="45">
        <f>Table0145[[#This Row],[THÀNH TIỀN FAST]]-Table0145[[#This Row],[THÀNH TIỀN]]</f>
        <v>0</v>
      </c>
      <c r="X498" s="46" t="b">
        <f>Table0145[[#This Row],[ĐG FAST]]=Table0145[[#This Row],[ĐƠN GIÁ]]</f>
        <v>1</v>
      </c>
      <c r="Y498" s="47" t="b">
        <f>Table0145[[#This Row],[THÀNH TIỀN FAST]]=Table0145[[#This Row],[THÀNH TIỀN]]</f>
        <v>1</v>
      </c>
      <c r="Z498" s="48"/>
    </row>
    <row r="499" spans="1:26" x14ac:dyDescent="0.2">
      <c r="A499" s="50"/>
      <c r="B499" s="51"/>
      <c r="C499" s="50"/>
      <c r="D499" s="50"/>
      <c r="E499" s="50"/>
      <c r="F499" s="50"/>
      <c r="G499" s="50"/>
      <c r="H499" s="50"/>
      <c r="I499" s="50"/>
      <c r="J499" s="50"/>
      <c r="K499" s="52"/>
      <c r="L499" s="50"/>
      <c r="M499" s="53">
        <f t="shared" si="29"/>
        <v>0</v>
      </c>
      <c r="N499" s="21" t="e">
        <f>VLOOKUP(I499,'MÃ '!$A$2:$E$1048576,4,0)</f>
        <v>#N/A</v>
      </c>
      <c r="O499" s="21" t="e">
        <f>VLOOKUP(I499,'MÃ '!$A$2:$E$1048576,5,0)</f>
        <v>#N/A</v>
      </c>
      <c r="P499" s="21" t="str">
        <f t="shared" si="30"/>
        <v>TSG08</v>
      </c>
      <c r="Q499" s="21" t="e">
        <f>DAY(Table0145[[#This Row],[NGÀY]])&amp;Table0145[[#This Row],[TSG08]]&amp;Table0145[[#This Row],[MÃ FAST]]</f>
        <v>#N/A</v>
      </c>
      <c r="R499" s="21" t="e">
        <f>COUNTIF($Q$7:Q499,Q499)&amp;Q499</f>
        <v>#N/A</v>
      </c>
      <c r="S499" s="44">
        <f>IFERROR(VLOOKUP(R499,Table1[[ct2]:[Số lượng]],13,0),0)</f>
        <v>0</v>
      </c>
      <c r="T499" s="45">
        <f>IFERROR(VLOOKUP(R499,Table1[[ct2]:[Giá]],14,0),Table0145[[#This Row],[ĐƠN GIÁ]])</f>
        <v>0</v>
      </c>
      <c r="U499" s="45">
        <f t="shared" si="31"/>
        <v>0</v>
      </c>
      <c r="V499" s="32">
        <f t="shared" si="32"/>
        <v>0</v>
      </c>
      <c r="W499" s="45">
        <f>Table0145[[#This Row],[THÀNH TIỀN FAST]]-Table0145[[#This Row],[THÀNH TIỀN]]</f>
        <v>0</v>
      </c>
      <c r="X499" s="46" t="b">
        <f>Table0145[[#This Row],[ĐG FAST]]=Table0145[[#This Row],[ĐƠN GIÁ]]</f>
        <v>1</v>
      </c>
      <c r="Y499" s="47" t="b">
        <f>Table0145[[#This Row],[THÀNH TIỀN FAST]]=Table0145[[#This Row],[THÀNH TIỀN]]</f>
        <v>1</v>
      </c>
      <c r="Z499" s="48"/>
    </row>
    <row r="500" spans="1:26" x14ac:dyDescent="0.2">
      <c r="A500" s="50"/>
      <c r="B500" s="51"/>
      <c r="C500" s="50"/>
      <c r="D500" s="50"/>
      <c r="E500" s="50"/>
      <c r="F500" s="50"/>
      <c r="G500" s="50"/>
      <c r="H500" s="50"/>
      <c r="I500" s="50"/>
      <c r="J500" s="50"/>
      <c r="K500" s="52"/>
      <c r="L500" s="50"/>
      <c r="M500" s="53">
        <f t="shared" si="29"/>
        <v>0</v>
      </c>
      <c r="N500" s="21" t="e">
        <f>VLOOKUP(I500,'MÃ '!$A$2:$E$1048576,4,0)</f>
        <v>#N/A</v>
      </c>
      <c r="O500" s="21" t="e">
        <f>VLOOKUP(I500,'MÃ '!$A$2:$E$1048576,5,0)</f>
        <v>#N/A</v>
      </c>
      <c r="P500" s="21" t="str">
        <f t="shared" si="30"/>
        <v>TSG08</v>
      </c>
      <c r="Q500" s="21" t="e">
        <f>DAY(Table0145[[#This Row],[NGÀY]])&amp;Table0145[[#This Row],[TSG08]]&amp;Table0145[[#This Row],[MÃ FAST]]</f>
        <v>#N/A</v>
      </c>
      <c r="R500" s="21" t="e">
        <f>COUNTIF($Q$7:Q500,Q500)&amp;Q500</f>
        <v>#N/A</v>
      </c>
      <c r="S500" s="44">
        <f>IFERROR(VLOOKUP(R500,Table1[[ct2]:[Số lượng]],13,0),0)</f>
        <v>0</v>
      </c>
      <c r="T500" s="45">
        <f>IFERROR(VLOOKUP(R500,Table1[[ct2]:[Giá]],14,0),Table0145[[#This Row],[ĐƠN GIÁ]])</f>
        <v>0</v>
      </c>
      <c r="U500" s="45">
        <f t="shared" si="31"/>
        <v>0</v>
      </c>
      <c r="V500" s="32">
        <f t="shared" si="32"/>
        <v>0</v>
      </c>
      <c r="W500" s="45">
        <f>Table0145[[#This Row],[THÀNH TIỀN FAST]]-Table0145[[#This Row],[THÀNH TIỀN]]</f>
        <v>0</v>
      </c>
      <c r="X500" s="46" t="b">
        <f>Table0145[[#This Row],[ĐG FAST]]=Table0145[[#This Row],[ĐƠN GIÁ]]</f>
        <v>1</v>
      </c>
      <c r="Y500" s="47" t="b">
        <f>Table0145[[#This Row],[THÀNH TIỀN FAST]]=Table0145[[#This Row],[THÀNH TIỀN]]</f>
        <v>1</v>
      </c>
      <c r="Z500" s="48"/>
    </row>
    <row r="501" spans="1:26" x14ac:dyDescent="0.2">
      <c r="A501" s="50"/>
      <c r="B501" s="51"/>
      <c r="C501" s="50"/>
      <c r="D501" s="50"/>
      <c r="E501" s="50"/>
      <c r="F501" s="50"/>
      <c r="G501" s="50"/>
      <c r="H501" s="50"/>
      <c r="I501" s="50"/>
      <c r="J501" s="50"/>
      <c r="K501" s="52"/>
      <c r="L501" s="50"/>
      <c r="M501" s="53">
        <f t="shared" si="29"/>
        <v>0</v>
      </c>
      <c r="N501" s="21" t="e">
        <f>VLOOKUP(I501,'MÃ '!$A$2:$E$1048576,4,0)</f>
        <v>#N/A</v>
      </c>
      <c r="O501" s="21" t="e">
        <f>VLOOKUP(I501,'MÃ '!$A$2:$E$1048576,5,0)</f>
        <v>#N/A</v>
      </c>
      <c r="P501" s="21" t="str">
        <f t="shared" si="30"/>
        <v>TSG08</v>
      </c>
      <c r="Q501" s="21" t="e">
        <f>DAY(Table0145[[#This Row],[NGÀY]])&amp;Table0145[[#This Row],[TSG08]]&amp;Table0145[[#This Row],[MÃ FAST]]</f>
        <v>#N/A</v>
      </c>
      <c r="R501" s="21" t="e">
        <f>COUNTIF($Q$7:Q501,Q501)&amp;Q501</f>
        <v>#N/A</v>
      </c>
      <c r="S501" s="44">
        <f>IFERROR(VLOOKUP(R501,Table1[[ct2]:[Số lượng]],13,0),0)</f>
        <v>0</v>
      </c>
      <c r="T501" s="45">
        <f>IFERROR(VLOOKUP(R501,Table1[[ct2]:[Giá]],14,0),Table0145[[#This Row],[ĐƠN GIÁ]])</f>
        <v>0</v>
      </c>
      <c r="U501" s="45">
        <f t="shared" si="31"/>
        <v>0</v>
      </c>
      <c r="V501" s="32">
        <f t="shared" si="32"/>
        <v>0</v>
      </c>
      <c r="W501" s="45">
        <f>Table0145[[#This Row],[THÀNH TIỀN FAST]]-Table0145[[#This Row],[THÀNH TIỀN]]</f>
        <v>0</v>
      </c>
      <c r="X501" s="46" t="b">
        <f>Table0145[[#This Row],[ĐG FAST]]=Table0145[[#This Row],[ĐƠN GIÁ]]</f>
        <v>1</v>
      </c>
      <c r="Y501" s="47" t="b">
        <f>Table0145[[#This Row],[THÀNH TIỀN FAST]]=Table0145[[#This Row],[THÀNH TIỀN]]</f>
        <v>1</v>
      </c>
      <c r="Z501" s="48"/>
    </row>
    <row r="502" spans="1:26" x14ac:dyDescent="0.2">
      <c r="A502" s="50"/>
      <c r="B502" s="51"/>
      <c r="C502" s="50"/>
      <c r="D502" s="50"/>
      <c r="E502" s="50"/>
      <c r="F502" s="50"/>
      <c r="G502" s="50"/>
      <c r="H502" s="50"/>
      <c r="I502" s="50"/>
      <c r="J502" s="50"/>
      <c r="K502" s="52"/>
      <c r="L502" s="50"/>
      <c r="M502" s="53">
        <f t="shared" si="29"/>
        <v>0</v>
      </c>
      <c r="N502" s="21" t="e">
        <f>VLOOKUP(I502,'MÃ '!$A$2:$E$1048576,4,0)</f>
        <v>#N/A</v>
      </c>
      <c r="O502" s="21" t="e">
        <f>VLOOKUP(I502,'MÃ '!$A$2:$E$1048576,5,0)</f>
        <v>#N/A</v>
      </c>
      <c r="P502" s="21" t="str">
        <f t="shared" si="30"/>
        <v>TSG08</v>
      </c>
      <c r="Q502" s="21" t="e">
        <f>DAY(Table0145[[#This Row],[NGÀY]])&amp;Table0145[[#This Row],[TSG08]]&amp;Table0145[[#This Row],[MÃ FAST]]</f>
        <v>#N/A</v>
      </c>
      <c r="R502" s="21" t="e">
        <f>COUNTIF($Q$7:Q502,Q502)&amp;Q502</f>
        <v>#N/A</v>
      </c>
      <c r="S502" s="44">
        <f>IFERROR(VLOOKUP(R502,Table1[[ct2]:[Số lượng]],13,0),0)</f>
        <v>0</v>
      </c>
      <c r="T502" s="45">
        <f>IFERROR(VLOOKUP(R502,Table1[[ct2]:[Giá]],14,0),Table0145[[#This Row],[ĐƠN GIÁ]])</f>
        <v>0</v>
      </c>
      <c r="U502" s="45">
        <f t="shared" si="31"/>
        <v>0</v>
      </c>
      <c r="V502" s="32">
        <f t="shared" si="32"/>
        <v>0</v>
      </c>
      <c r="W502" s="45">
        <f>Table0145[[#This Row],[THÀNH TIỀN FAST]]-Table0145[[#This Row],[THÀNH TIỀN]]</f>
        <v>0</v>
      </c>
      <c r="X502" s="46" t="b">
        <f>Table0145[[#This Row],[ĐG FAST]]=Table0145[[#This Row],[ĐƠN GIÁ]]</f>
        <v>1</v>
      </c>
      <c r="Y502" s="47" t="b">
        <f>Table0145[[#This Row],[THÀNH TIỀN FAST]]=Table0145[[#This Row],[THÀNH TIỀN]]</f>
        <v>1</v>
      </c>
      <c r="Z502" s="48"/>
    </row>
    <row r="503" spans="1:26" x14ac:dyDescent="0.2">
      <c r="A503" s="50"/>
      <c r="B503" s="51"/>
      <c r="C503" s="50"/>
      <c r="D503" s="50"/>
      <c r="E503" s="50"/>
      <c r="F503" s="50"/>
      <c r="G503" s="50"/>
      <c r="H503" s="50"/>
      <c r="I503" s="50"/>
      <c r="J503" s="50"/>
      <c r="K503" s="52"/>
      <c r="L503" s="50"/>
      <c r="M503" s="53">
        <f t="shared" si="29"/>
        <v>0</v>
      </c>
      <c r="N503" s="21" t="e">
        <f>VLOOKUP(I503,'MÃ '!$A$2:$E$1048576,4,0)</f>
        <v>#N/A</v>
      </c>
      <c r="O503" s="21" t="e">
        <f>VLOOKUP(I503,'MÃ '!$A$2:$E$1048576,5,0)</f>
        <v>#N/A</v>
      </c>
      <c r="P503" s="21" t="str">
        <f t="shared" si="30"/>
        <v>TSG08</v>
      </c>
      <c r="Q503" s="21" t="e">
        <f>DAY(Table0145[[#This Row],[NGÀY]])&amp;Table0145[[#This Row],[TSG08]]&amp;Table0145[[#This Row],[MÃ FAST]]</f>
        <v>#N/A</v>
      </c>
      <c r="R503" s="21" t="e">
        <f>COUNTIF($Q$7:Q503,Q503)&amp;Q503</f>
        <v>#N/A</v>
      </c>
      <c r="S503" s="44">
        <f>IFERROR(VLOOKUP(R503,Table1[[ct2]:[Số lượng]],13,0),0)</f>
        <v>0</v>
      </c>
      <c r="T503" s="45">
        <f>IFERROR(VLOOKUP(R503,Table1[[ct2]:[Giá]],14,0),Table0145[[#This Row],[ĐƠN GIÁ]])</f>
        <v>0</v>
      </c>
      <c r="U503" s="45">
        <f t="shared" si="31"/>
        <v>0</v>
      </c>
      <c r="V503" s="32">
        <f t="shared" si="32"/>
        <v>0</v>
      </c>
      <c r="W503" s="45">
        <f>Table0145[[#This Row],[THÀNH TIỀN FAST]]-Table0145[[#This Row],[THÀNH TIỀN]]</f>
        <v>0</v>
      </c>
      <c r="X503" s="46" t="b">
        <f>Table0145[[#This Row],[ĐG FAST]]=Table0145[[#This Row],[ĐƠN GIÁ]]</f>
        <v>1</v>
      </c>
      <c r="Y503" s="47" t="b">
        <f>Table0145[[#This Row],[THÀNH TIỀN FAST]]=Table0145[[#This Row],[THÀNH TIỀN]]</f>
        <v>1</v>
      </c>
      <c r="Z503" s="48"/>
    </row>
    <row r="504" spans="1:26" x14ac:dyDescent="0.2">
      <c r="A504" s="50"/>
      <c r="B504" s="51"/>
      <c r="C504" s="50"/>
      <c r="D504" s="50"/>
      <c r="E504" s="50"/>
      <c r="F504" s="50"/>
      <c r="G504" s="50"/>
      <c r="H504" s="50"/>
      <c r="I504" s="50"/>
      <c r="J504" s="50"/>
      <c r="K504" s="52"/>
      <c r="L504" s="50"/>
      <c r="M504" s="53">
        <f t="shared" si="29"/>
        <v>0</v>
      </c>
      <c r="N504" s="21" t="e">
        <f>VLOOKUP(I504,'MÃ '!$A$2:$E$1048576,4,0)</f>
        <v>#N/A</v>
      </c>
      <c r="O504" s="21" t="e">
        <f>VLOOKUP(I504,'MÃ '!$A$2:$E$1048576,5,0)</f>
        <v>#N/A</v>
      </c>
      <c r="P504" s="21" t="str">
        <f t="shared" si="30"/>
        <v>TSG08</v>
      </c>
      <c r="Q504" s="21" t="e">
        <f>DAY(Table0145[[#This Row],[NGÀY]])&amp;Table0145[[#This Row],[TSG08]]&amp;Table0145[[#This Row],[MÃ FAST]]</f>
        <v>#N/A</v>
      </c>
      <c r="R504" s="21" t="e">
        <f>COUNTIF($Q$7:Q504,Q504)&amp;Q504</f>
        <v>#N/A</v>
      </c>
      <c r="S504" s="44">
        <f>IFERROR(VLOOKUP(R504,Table1[[ct2]:[Số lượng]],13,0),0)</f>
        <v>0</v>
      </c>
      <c r="T504" s="45">
        <f>IFERROR(VLOOKUP(R504,Table1[[ct2]:[Giá]],14,0),Table0145[[#This Row],[ĐƠN GIÁ]])</f>
        <v>0</v>
      </c>
      <c r="U504" s="45">
        <f t="shared" si="31"/>
        <v>0</v>
      </c>
      <c r="V504" s="32">
        <f t="shared" si="32"/>
        <v>0</v>
      </c>
      <c r="W504" s="45">
        <f>Table0145[[#This Row],[THÀNH TIỀN FAST]]-Table0145[[#This Row],[THÀNH TIỀN]]</f>
        <v>0</v>
      </c>
      <c r="X504" s="46" t="b">
        <f>Table0145[[#This Row],[ĐG FAST]]=Table0145[[#This Row],[ĐƠN GIÁ]]</f>
        <v>1</v>
      </c>
      <c r="Y504" s="47" t="b">
        <f>Table0145[[#This Row],[THÀNH TIỀN FAST]]=Table0145[[#This Row],[THÀNH TIỀN]]</f>
        <v>1</v>
      </c>
      <c r="Z504" s="48"/>
    </row>
    <row r="505" spans="1:26" x14ac:dyDescent="0.2">
      <c r="A505" s="50"/>
      <c r="B505" s="51"/>
      <c r="C505" s="50"/>
      <c r="D505" s="50"/>
      <c r="E505" s="50"/>
      <c r="F505" s="50"/>
      <c r="G505" s="50"/>
      <c r="H505" s="50"/>
      <c r="I505" s="50"/>
      <c r="J505" s="50"/>
      <c r="K505" s="52"/>
      <c r="L505" s="50"/>
      <c r="M505" s="53">
        <f t="shared" si="29"/>
        <v>0</v>
      </c>
      <c r="N505" s="21" t="e">
        <f>VLOOKUP(I505,'MÃ '!$A$2:$E$1048576,4,0)</f>
        <v>#N/A</v>
      </c>
      <c r="O505" s="21" t="e">
        <f>VLOOKUP(I505,'MÃ '!$A$2:$E$1048576,5,0)</f>
        <v>#N/A</v>
      </c>
      <c r="P505" s="21" t="str">
        <f t="shared" si="30"/>
        <v>TSG08</v>
      </c>
      <c r="Q505" s="21" t="e">
        <f>DAY(Table0145[[#This Row],[NGÀY]])&amp;Table0145[[#This Row],[TSG08]]&amp;Table0145[[#This Row],[MÃ FAST]]</f>
        <v>#N/A</v>
      </c>
      <c r="R505" s="21" t="e">
        <f>COUNTIF($Q$7:Q505,Q505)&amp;Q505</f>
        <v>#N/A</v>
      </c>
      <c r="S505" s="44">
        <f>IFERROR(VLOOKUP(R505,Table1[[ct2]:[Số lượng]],13,0),0)</f>
        <v>0</v>
      </c>
      <c r="T505" s="45">
        <f>IFERROR(VLOOKUP(R505,Table1[[ct2]:[Giá]],14,0),Table0145[[#This Row],[ĐƠN GIÁ]])</f>
        <v>0</v>
      </c>
      <c r="U505" s="45">
        <f t="shared" si="31"/>
        <v>0</v>
      </c>
      <c r="V505" s="32">
        <f t="shared" si="32"/>
        <v>0</v>
      </c>
      <c r="W505" s="45">
        <f>Table0145[[#This Row],[THÀNH TIỀN FAST]]-Table0145[[#This Row],[THÀNH TIỀN]]</f>
        <v>0</v>
      </c>
      <c r="X505" s="46" t="b">
        <f>Table0145[[#This Row],[ĐG FAST]]=Table0145[[#This Row],[ĐƠN GIÁ]]</f>
        <v>1</v>
      </c>
      <c r="Y505" s="47" t="b">
        <f>Table0145[[#This Row],[THÀNH TIỀN FAST]]=Table0145[[#This Row],[THÀNH TIỀN]]</f>
        <v>1</v>
      </c>
      <c r="Z505" s="48"/>
    </row>
    <row r="506" spans="1:26" x14ac:dyDescent="0.2">
      <c r="A506" s="50"/>
      <c r="B506" s="51"/>
      <c r="C506" s="50"/>
      <c r="D506" s="50"/>
      <c r="E506" s="50"/>
      <c r="F506" s="50"/>
      <c r="G506" s="50"/>
      <c r="H506" s="50"/>
      <c r="I506" s="50"/>
      <c r="J506" s="50"/>
      <c r="K506" s="52"/>
      <c r="L506" s="50"/>
      <c r="M506" s="53">
        <f t="shared" si="29"/>
        <v>0</v>
      </c>
      <c r="N506" s="21" t="e">
        <f>VLOOKUP(I506,'MÃ '!$A$2:$E$1048576,4,0)</f>
        <v>#N/A</v>
      </c>
      <c r="O506" s="21" t="e">
        <f>VLOOKUP(I506,'MÃ '!$A$2:$E$1048576,5,0)</f>
        <v>#N/A</v>
      </c>
      <c r="P506" s="21" t="str">
        <f t="shared" si="30"/>
        <v>TSG08</v>
      </c>
      <c r="Q506" s="21" t="e">
        <f>DAY(Table0145[[#This Row],[NGÀY]])&amp;Table0145[[#This Row],[TSG08]]&amp;Table0145[[#This Row],[MÃ FAST]]</f>
        <v>#N/A</v>
      </c>
      <c r="R506" s="21" t="e">
        <f>COUNTIF($Q$7:Q506,Q506)&amp;Q506</f>
        <v>#N/A</v>
      </c>
      <c r="S506" s="44">
        <f>IFERROR(VLOOKUP(R506,Table1[[ct2]:[Số lượng]],13,0),0)</f>
        <v>0</v>
      </c>
      <c r="T506" s="45">
        <f>IFERROR(VLOOKUP(R506,Table1[[ct2]:[Giá]],14,0),Table0145[[#This Row],[ĐƠN GIÁ]])</f>
        <v>0</v>
      </c>
      <c r="U506" s="45">
        <f t="shared" si="31"/>
        <v>0</v>
      </c>
      <c r="V506" s="32">
        <f t="shared" si="32"/>
        <v>0</v>
      </c>
      <c r="W506" s="45">
        <f>Table0145[[#This Row],[THÀNH TIỀN FAST]]-Table0145[[#This Row],[THÀNH TIỀN]]</f>
        <v>0</v>
      </c>
      <c r="X506" s="46" t="b">
        <f>Table0145[[#This Row],[ĐG FAST]]=Table0145[[#This Row],[ĐƠN GIÁ]]</f>
        <v>1</v>
      </c>
      <c r="Y506" s="47" t="b">
        <f>Table0145[[#This Row],[THÀNH TIỀN FAST]]=Table0145[[#This Row],[THÀNH TIỀN]]</f>
        <v>1</v>
      </c>
      <c r="Z506" s="48"/>
    </row>
    <row r="507" spans="1:26" x14ac:dyDescent="0.2">
      <c r="A507" s="50"/>
      <c r="B507" s="51"/>
      <c r="C507" s="50"/>
      <c r="D507" s="50"/>
      <c r="E507" s="50"/>
      <c r="F507" s="50"/>
      <c r="G507" s="50"/>
      <c r="H507" s="50"/>
      <c r="I507" s="50"/>
      <c r="J507" s="50"/>
      <c r="K507" s="52"/>
      <c r="L507" s="50"/>
      <c r="M507" s="53">
        <f t="shared" si="29"/>
        <v>0</v>
      </c>
      <c r="N507" s="21" t="e">
        <f>VLOOKUP(I507,'MÃ '!$A$2:$E$1048576,4,0)</f>
        <v>#N/A</v>
      </c>
      <c r="O507" s="21" t="e">
        <f>VLOOKUP(I507,'MÃ '!$A$2:$E$1048576,5,0)</f>
        <v>#N/A</v>
      </c>
      <c r="P507" s="21" t="str">
        <f t="shared" si="30"/>
        <v>TSG08</v>
      </c>
      <c r="Q507" s="21" t="e">
        <f>DAY(Table0145[[#This Row],[NGÀY]])&amp;Table0145[[#This Row],[TSG08]]&amp;Table0145[[#This Row],[MÃ FAST]]</f>
        <v>#N/A</v>
      </c>
      <c r="R507" s="21" t="e">
        <f>COUNTIF($Q$7:Q507,Q507)&amp;Q507</f>
        <v>#N/A</v>
      </c>
      <c r="S507" s="44">
        <f>IFERROR(VLOOKUP(R507,Table1[[ct2]:[Số lượng]],13,0),0)</f>
        <v>0</v>
      </c>
      <c r="T507" s="45">
        <f>IFERROR(VLOOKUP(R507,Table1[[ct2]:[Giá]],14,0),Table0145[[#This Row],[ĐƠN GIÁ]])</f>
        <v>0</v>
      </c>
      <c r="U507" s="45">
        <f t="shared" si="31"/>
        <v>0</v>
      </c>
      <c r="V507" s="32">
        <f t="shared" si="32"/>
        <v>0</v>
      </c>
      <c r="W507" s="45">
        <f>Table0145[[#This Row],[THÀNH TIỀN FAST]]-Table0145[[#This Row],[THÀNH TIỀN]]</f>
        <v>0</v>
      </c>
      <c r="X507" s="46" t="b">
        <f>Table0145[[#This Row],[ĐG FAST]]=Table0145[[#This Row],[ĐƠN GIÁ]]</f>
        <v>1</v>
      </c>
      <c r="Y507" s="47" t="b">
        <f>Table0145[[#This Row],[THÀNH TIỀN FAST]]=Table0145[[#This Row],[THÀNH TIỀN]]</f>
        <v>1</v>
      </c>
      <c r="Z507" s="48"/>
    </row>
    <row r="508" spans="1:26" x14ac:dyDescent="0.2">
      <c r="A508" s="50"/>
      <c r="B508" s="51"/>
      <c r="C508" s="50"/>
      <c r="D508" s="50"/>
      <c r="E508" s="50"/>
      <c r="F508" s="50"/>
      <c r="G508" s="50"/>
      <c r="H508" s="50"/>
      <c r="I508" s="50"/>
      <c r="J508" s="50"/>
      <c r="K508" s="52"/>
      <c r="L508" s="50"/>
      <c r="M508" s="53">
        <f t="shared" si="29"/>
        <v>0</v>
      </c>
      <c r="N508" s="21" t="e">
        <f>VLOOKUP(I508,'MÃ '!$A$2:$E$1048576,4,0)</f>
        <v>#N/A</v>
      </c>
      <c r="O508" s="21" t="e">
        <f>VLOOKUP(I508,'MÃ '!$A$2:$E$1048576,5,0)</f>
        <v>#N/A</v>
      </c>
      <c r="P508" s="21" t="str">
        <f t="shared" si="30"/>
        <v>TSG08</v>
      </c>
      <c r="Q508" s="21" t="e">
        <f>DAY(Table0145[[#This Row],[NGÀY]])&amp;Table0145[[#This Row],[TSG08]]&amp;Table0145[[#This Row],[MÃ FAST]]</f>
        <v>#N/A</v>
      </c>
      <c r="R508" s="21" t="e">
        <f>COUNTIF($Q$7:Q508,Q508)&amp;Q508</f>
        <v>#N/A</v>
      </c>
      <c r="S508" s="44">
        <f>IFERROR(VLOOKUP(R508,Table1[[ct2]:[Số lượng]],13,0),0)</f>
        <v>0</v>
      </c>
      <c r="T508" s="45">
        <f>IFERROR(VLOOKUP(R508,Table1[[ct2]:[Giá]],14,0),Table0145[[#This Row],[ĐƠN GIÁ]])</f>
        <v>0</v>
      </c>
      <c r="U508" s="45">
        <f t="shared" si="31"/>
        <v>0</v>
      </c>
      <c r="V508" s="32">
        <f t="shared" si="32"/>
        <v>0</v>
      </c>
      <c r="W508" s="45">
        <f>Table0145[[#This Row],[THÀNH TIỀN FAST]]-Table0145[[#This Row],[THÀNH TIỀN]]</f>
        <v>0</v>
      </c>
      <c r="X508" s="46" t="b">
        <f>Table0145[[#This Row],[ĐG FAST]]=Table0145[[#This Row],[ĐƠN GIÁ]]</f>
        <v>1</v>
      </c>
      <c r="Y508" s="47" t="b">
        <f>Table0145[[#This Row],[THÀNH TIỀN FAST]]=Table0145[[#This Row],[THÀNH TIỀN]]</f>
        <v>1</v>
      </c>
      <c r="Z508" s="48"/>
    </row>
    <row r="509" spans="1:26" x14ac:dyDescent="0.2">
      <c r="A509" s="50"/>
      <c r="B509" s="51"/>
      <c r="C509" s="50"/>
      <c r="D509" s="50"/>
      <c r="E509" s="50"/>
      <c r="F509" s="50"/>
      <c r="G509" s="50"/>
      <c r="H509" s="50"/>
      <c r="I509" s="50"/>
      <c r="J509" s="50"/>
      <c r="K509" s="52"/>
      <c r="L509" s="50"/>
      <c r="M509" s="53">
        <f t="shared" si="29"/>
        <v>0</v>
      </c>
      <c r="N509" s="21" t="e">
        <f>VLOOKUP(I509,'MÃ '!$A$2:$E$1048576,4,0)</f>
        <v>#N/A</v>
      </c>
      <c r="O509" s="21" t="e">
        <f>VLOOKUP(I509,'MÃ '!$A$2:$E$1048576,5,0)</f>
        <v>#N/A</v>
      </c>
      <c r="P509" s="21" t="str">
        <f t="shared" si="30"/>
        <v>TSG08</v>
      </c>
      <c r="Q509" s="21" t="e">
        <f>DAY(Table0145[[#This Row],[NGÀY]])&amp;Table0145[[#This Row],[TSG08]]&amp;Table0145[[#This Row],[MÃ FAST]]</f>
        <v>#N/A</v>
      </c>
      <c r="R509" s="21" t="e">
        <f>COUNTIF($Q$7:Q509,Q509)&amp;Q509</f>
        <v>#N/A</v>
      </c>
      <c r="S509" s="44">
        <f>IFERROR(VLOOKUP(R509,Table1[[ct2]:[Số lượng]],13,0),0)</f>
        <v>0</v>
      </c>
      <c r="T509" s="45">
        <f>IFERROR(VLOOKUP(R509,Table1[[ct2]:[Giá]],14,0),Table0145[[#This Row],[ĐƠN GIÁ]])</f>
        <v>0</v>
      </c>
      <c r="U509" s="45">
        <f t="shared" si="31"/>
        <v>0</v>
      </c>
      <c r="V509" s="32">
        <f t="shared" si="32"/>
        <v>0</v>
      </c>
      <c r="W509" s="45">
        <f>Table0145[[#This Row],[THÀNH TIỀN FAST]]-Table0145[[#This Row],[THÀNH TIỀN]]</f>
        <v>0</v>
      </c>
      <c r="X509" s="46" t="b">
        <f>Table0145[[#This Row],[ĐG FAST]]=Table0145[[#This Row],[ĐƠN GIÁ]]</f>
        <v>1</v>
      </c>
      <c r="Y509" s="47" t="b">
        <f>Table0145[[#This Row],[THÀNH TIỀN FAST]]=Table0145[[#This Row],[THÀNH TIỀN]]</f>
        <v>1</v>
      </c>
      <c r="Z509" s="48"/>
    </row>
    <row r="510" spans="1:26" x14ac:dyDescent="0.2">
      <c r="A510" s="50"/>
      <c r="B510" s="51"/>
      <c r="C510" s="50"/>
      <c r="D510" s="50"/>
      <c r="E510" s="50"/>
      <c r="F510" s="50"/>
      <c r="G510" s="50"/>
      <c r="H510" s="50"/>
      <c r="I510" s="50"/>
      <c r="J510" s="50"/>
      <c r="K510" s="52"/>
      <c r="L510" s="50"/>
      <c r="M510" s="53">
        <f t="shared" si="29"/>
        <v>0</v>
      </c>
      <c r="N510" s="21" t="e">
        <f>VLOOKUP(I510,'MÃ '!$A$2:$E$1048576,4,0)</f>
        <v>#N/A</v>
      </c>
      <c r="O510" s="21" t="e">
        <f>VLOOKUP(I510,'MÃ '!$A$2:$E$1048576,5,0)</f>
        <v>#N/A</v>
      </c>
      <c r="P510" s="21" t="str">
        <f t="shared" si="30"/>
        <v>TSG08</v>
      </c>
      <c r="Q510" s="21" t="e">
        <f>DAY(Table0145[[#This Row],[NGÀY]])&amp;Table0145[[#This Row],[TSG08]]&amp;Table0145[[#This Row],[MÃ FAST]]</f>
        <v>#N/A</v>
      </c>
      <c r="R510" s="21" t="e">
        <f>COUNTIF($Q$7:Q510,Q510)&amp;Q510</f>
        <v>#N/A</v>
      </c>
      <c r="S510" s="44">
        <f>IFERROR(VLOOKUP(R510,Table1[[ct2]:[Số lượng]],13,0),0)</f>
        <v>0</v>
      </c>
      <c r="T510" s="45">
        <f>IFERROR(VLOOKUP(R510,Table1[[ct2]:[Giá]],14,0),Table0145[[#This Row],[ĐƠN GIÁ]])</f>
        <v>0</v>
      </c>
      <c r="U510" s="45">
        <f t="shared" si="31"/>
        <v>0</v>
      </c>
      <c r="V510" s="32">
        <f t="shared" si="32"/>
        <v>0</v>
      </c>
      <c r="W510" s="45">
        <f>Table0145[[#This Row],[THÀNH TIỀN FAST]]-Table0145[[#This Row],[THÀNH TIỀN]]</f>
        <v>0</v>
      </c>
      <c r="X510" s="46" t="b">
        <f>Table0145[[#This Row],[ĐG FAST]]=Table0145[[#This Row],[ĐƠN GIÁ]]</f>
        <v>1</v>
      </c>
      <c r="Y510" s="47" t="b">
        <f>Table0145[[#This Row],[THÀNH TIỀN FAST]]=Table0145[[#This Row],[THÀNH TIỀN]]</f>
        <v>1</v>
      </c>
      <c r="Z510" s="48"/>
    </row>
    <row r="511" spans="1:26" x14ac:dyDescent="0.2">
      <c r="A511" s="50"/>
      <c r="B511" s="51"/>
      <c r="C511" s="50"/>
      <c r="D511" s="50"/>
      <c r="E511" s="50"/>
      <c r="F511" s="50"/>
      <c r="G511" s="50"/>
      <c r="H511" s="50"/>
      <c r="I511" s="50"/>
      <c r="J511" s="50"/>
      <c r="K511" s="52"/>
      <c r="L511" s="50"/>
      <c r="M511" s="53">
        <f t="shared" si="29"/>
        <v>0</v>
      </c>
      <c r="N511" s="21" t="e">
        <f>VLOOKUP(I511,'MÃ '!$A$2:$E$1048576,4,0)</f>
        <v>#N/A</v>
      </c>
      <c r="O511" s="21" t="e">
        <f>VLOOKUP(I511,'MÃ '!$A$2:$E$1048576,5,0)</f>
        <v>#N/A</v>
      </c>
      <c r="P511" s="21" t="str">
        <f t="shared" si="30"/>
        <v>TSG08</v>
      </c>
      <c r="Q511" s="21" t="e">
        <f>DAY(Table0145[[#This Row],[NGÀY]])&amp;Table0145[[#This Row],[TSG08]]&amp;Table0145[[#This Row],[MÃ FAST]]</f>
        <v>#N/A</v>
      </c>
      <c r="R511" s="21" t="e">
        <f>COUNTIF($Q$7:Q511,Q511)&amp;Q511</f>
        <v>#N/A</v>
      </c>
      <c r="S511" s="44">
        <f>IFERROR(VLOOKUP(R511,Table1[[ct2]:[Số lượng]],13,0),0)</f>
        <v>0</v>
      </c>
      <c r="T511" s="45">
        <f>IFERROR(VLOOKUP(R511,Table1[[ct2]:[Giá]],14,0),Table0145[[#This Row],[ĐƠN GIÁ]])</f>
        <v>0</v>
      </c>
      <c r="U511" s="45">
        <f t="shared" si="31"/>
        <v>0</v>
      </c>
      <c r="V511" s="32">
        <f t="shared" si="32"/>
        <v>0</v>
      </c>
      <c r="W511" s="45">
        <f>Table0145[[#This Row],[THÀNH TIỀN FAST]]-Table0145[[#This Row],[THÀNH TIỀN]]</f>
        <v>0</v>
      </c>
      <c r="X511" s="46" t="b">
        <f>Table0145[[#This Row],[ĐG FAST]]=Table0145[[#This Row],[ĐƠN GIÁ]]</f>
        <v>1</v>
      </c>
      <c r="Y511" s="47" t="b">
        <f>Table0145[[#This Row],[THÀNH TIỀN FAST]]=Table0145[[#This Row],[THÀNH TIỀN]]</f>
        <v>1</v>
      </c>
      <c r="Z511" s="48"/>
    </row>
    <row r="512" spans="1:26" x14ac:dyDescent="0.2">
      <c r="A512" s="50"/>
      <c r="B512" s="51"/>
      <c r="C512" s="50"/>
      <c r="D512" s="50"/>
      <c r="E512" s="50"/>
      <c r="F512" s="50"/>
      <c r="G512" s="50"/>
      <c r="H512" s="50"/>
      <c r="I512" s="50"/>
      <c r="J512" s="50"/>
      <c r="K512" s="52"/>
      <c r="L512" s="50"/>
      <c r="M512" s="53">
        <f t="shared" si="29"/>
        <v>0</v>
      </c>
      <c r="N512" s="21" t="e">
        <f>VLOOKUP(I512,'MÃ '!$A$2:$E$1048576,4,0)</f>
        <v>#N/A</v>
      </c>
      <c r="O512" s="21" t="e">
        <f>VLOOKUP(I512,'MÃ '!$A$2:$E$1048576,5,0)</f>
        <v>#N/A</v>
      </c>
      <c r="P512" s="21" t="str">
        <f t="shared" si="30"/>
        <v>TSG08</v>
      </c>
      <c r="Q512" s="21" t="e">
        <f>DAY(Table0145[[#This Row],[NGÀY]])&amp;Table0145[[#This Row],[TSG08]]&amp;Table0145[[#This Row],[MÃ FAST]]</f>
        <v>#N/A</v>
      </c>
      <c r="R512" s="21" t="e">
        <f>COUNTIF($Q$7:Q512,Q512)&amp;Q512</f>
        <v>#N/A</v>
      </c>
      <c r="S512" s="44">
        <f>IFERROR(VLOOKUP(R512,Table1[[ct2]:[Số lượng]],13,0),0)</f>
        <v>0</v>
      </c>
      <c r="T512" s="45">
        <f>IFERROR(VLOOKUP(R512,Table1[[ct2]:[Giá]],14,0),Table0145[[#This Row],[ĐƠN GIÁ]])</f>
        <v>0</v>
      </c>
      <c r="U512" s="45">
        <f t="shared" si="31"/>
        <v>0</v>
      </c>
      <c r="V512" s="32">
        <f t="shared" si="32"/>
        <v>0</v>
      </c>
      <c r="W512" s="45">
        <f>Table0145[[#This Row],[THÀNH TIỀN FAST]]-Table0145[[#This Row],[THÀNH TIỀN]]</f>
        <v>0</v>
      </c>
      <c r="X512" s="46" t="b">
        <f>Table0145[[#This Row],[ĐG FAST]]=Table0145[[#This Row],[ĐƠN GIÁ]]</f>
        <v>1</v>
      </c>
      <c r="Y512" s="47" t="b">
        <f>Table0145[[#This Row],[THÀNH TIỀN FAST]]=Table0145[[#This Row],[THÀNH TIỀN]]</f>
        <v>1</v>
      </c>
      <c r="Z512" s="48"/>
    </row>
    <row r="513" spans="1:26" x14ac:dyDescent="0.2">
      <c r="A513" s="50"/>
      <c r="B513" s="51"/>
      <c r="C513" s="50"/>
      <c r="D513" s="50"/>
      <c r="E513" s="50"/>
      <c r="F513" s="50"/>
      <c r="G513" s="50"/>
      <c r="H513" s="50"/>
      <c r="I513" s="50"/>
      <c r="J513" s="50"/>
      <c r="K513" s="52"/>
      <c r="L513" s="50"/>
      <c r="M513" s="53">
        <f t="shared" si="29"/>
        <v>0</v>
      </c>
      <c r="N513" s="21" t="e">
        <f>VLOOKUP(I513,'MÃ '!$A$2:$E$1048576,4,0)</f>
        <v>#N/A</v>
      </c>
      <c r="O513" s="21" t="e">
        <f>VLOOKUP(I513,'MÃ '!$A$2:$E$1048576,5,0)</f>
        <v>#N/A</v>
      </c>
      <c r="P513" s="21" t="str">
        <f t="shared" si="30"/>
        <v>TSG08</v>
      </c>
      <c r="Q513" s="21" t="e">
        <f>DAY(Table0145[[#This Row],[NGÀY]])&amp;Table0145[[#This Row],[TSG08]]&amp;Table0145[[#This Row],[MÃ FAST]]</f>
        <v>#N/A</v>
      </c>
      <c r="R513" s="21" t="e">
        <f>COUNTIF($Q$7:Q513,Q513)&amp;Q513</f>
        <v>#N/A</v>
      </c>
      <c r="S513" s="44">
        <f>IFERROR(VLOOKUP(R513,Table1[[ct2]:[Số lượng]],13,0),0)</f>
        <v>0</v>
      </c>
      <c r="T513" s="45">
        <f>IFERROR(VLOOKUP(R513,Table1[[ct2]:[Giá]],14,0),Table0145[[#This Row],[ĐƠN GIÁ]])</f>
        <v>0</v>
      </c>
      <c r="U513" s="45">
        <f t="shared" si="31"/>
        <v>0</v>
      </c>
      <c r="V513" s="32">
        <f t="shared" si="32"/>
        <v>0</v>
      </c>
      <c r="W513" s="45">
        <f>Table0145[[#This Row],[THÀNH TIỀN FAST]]-Table0145[[#This Row],[THÀNH TIỀN]]</f>
        <v>0</v>
      </c>
      <c r="X513" s="46" t="b">
        <f>Table0145[[#This Row],[ĐG FAST]]=Table0145[[#This Row],[ĐƠN GIÁ]]</f>
        <v>1</v>
      </c>
      <c r="Y513" s="47" t="b">
        <f>Table0145[[#This Row],[THÀNH TIỀN FAST]]=Table0145[[#This Row],[THÀNH TIỀN]]</f>
        <v>1</v>
      </c>
      <c r="Z513" s="48"/>
    </row>
    <row r="514" spans="1:26" x14ac:dyDescent="0.2">
      <c r="A514" s="50"/>
      <c r="B514" s="51"/>
      <c r="C514" s="50"/>
      <c r="D514" s="50"/>
      <c r="E514" s="50"/>
      <c r="F514" s="50"/>
      <c r="G514" s="50"/>
      <c r="H514" s="50"/>
      <c r="I514" s="50"/>
      <c r="J514" s="50"/>
      <c r="K514" s="52"/>
      <c r="L514" s="50"/>
      <c r="M514" s="53">
        <f t="shared" si="29"/>
        <v>0</v>
      </c>
      <c r="N514" s="21" t="e">
        <f>VLOOKUP(I514,'MÃ '!$A$2:$E$1048576,4,0)</f>
        <v>#N/A</v>
      </c>
      <c r="O514" s="21" t="e">
        <f>VLOOKUP(I514,'MÃ '!$A$2:$E$1048576,5,0)</f>
        <v>#N/A</v>
      </c>
      <c r="P514" s="21" t="str">
        <f t="shared" si="30"/>
        <v>TSG08</v>
      </c>
      <c r="Q514" s="21" t="e">
        <f>DAY(Table0145[[#This Row],[NGÀY]])&amp;Table0145[[#This Row],[TSG08]]&amp;Table0145[[#This Row],[MÃ FAST]]</f>
        <v>#N/A</v>
      </c>
      <c r="R514" s="21" t="e">
        <f>COUNTIF($Q$7:Q514,Q514)&amp;Q514</f>
        <v>#N/A</v>
      </c>
      <c r="S514" s="44">
        <f>IFERROR(VLOOKUP(R514,Table1[[ct2]:[Số lượng]],13,0),0)</f>
        <v>0</v>
      </c>
      <c r="T514" s="45">
        <f>IFERROR(VLOOKUP(R514,Table1[[ct2]:[Giá]],14,0),Table0145[[#This Row],[ĐƠN GIÁ]])</f>
        <v>0</v>
      </c>
      <c r="U514" s="45">
        <f t="shared" si="31"/>
        <v>0</v>
      </c>
      <c r="V514" s="32">
        <f t="shared" si="32"/>
        <v>0</v>
      </c>
      <c r="W514" s="45">
        <f>Table0145[[#This Row],[THÀNH TIỀN FAST]]-Table0145[[#This Row],[THÀNH TIỀN]]</f>
        <v>0</v>
      </c>
      <c r="X514" s="46" t="b">
        <f>Table0145[[#This Row],[ĐG FAST]]=Table0145[[#This Row],[ĐƠN GIÁ]]</f>
        <v>1</v>
      </c>
      <c r="Y514" s="47" t="b">
        <f>Table0145[[#This Row],[THÀNH TIỀN FAST]]=Table0145[[#This Row],[THÀNH TIỀN]]</f>
        <v>1</v>
      </c>
      <c r="Z514" s="48"/>
    </row>
    <row r="515" spans="1:26" x14ac:dyDescent="0.2">
      <c r="A515" s="50"/>
      <c r="B515" s="51"/>
      <c r="C515" s="50"/>
      <c r="D515" s="50"/>
      <c r="E515" s="50"/>
      <c r="F515" s="50"/>
      <c r="G515" s="50"/>
      <c r="H515" s="50"/>
      <c r="I515" s="50"/>
      <c r="J515" s="50"/>
      <c r="K515" s="52"/>
      <c r="L515" s="50"/>
      <c r="M515" s="53">
        <f t="shared" si="29"/>
        <v>0</v>
      </c>
      <c r="N515" s="21" t="e">
        <f>VLOOKUP(I515,'MÃ '!$A$2:$E$1048576,4,0)</f>
        <v>#N/A</v>
      </c>
      <c r="O515" s="21" t="e">
        <f>VLOOKUP(I515,'MÃ '!$A$2:$E$1048576,5,0)</f>
        <v>#N/A</v>
      </c>
      <c r="P515" s="21" t="str">
        <f t="shared" si="30"/>
        <v>TSG08</v>
      </c>
      <c r="Q515" s="21" t="e">
        <f>DAY(Table0145[[#This Row],[NGÀY]])&amp;Table0145[[#This Row],[TSG08]]&amp;Table0145[[#This Row],[MÃ FAST]]</f>
        <v>#N/A</v>
      </c>
      <c r="R515" s="21" t="e">
        <f>COUNTIF($Q$7:Q515,Q515)&amp;Q515</f>
        <v>#N/A</v>
      </c>
      <c r="S515" s="44">
        <f>IFERROR(VLOOKUP(R515,Table1[[ct2]:[Số lượng]],13,0),0)</f>
        <v>0</v>
      </c>
      <c r="T515" s="45">
        <f>IFERROR(VLOOKUP(R515,Table1[[ct2]:[Giá]],14,0),Table0145[[#This Row],[ĐƠN GIÁ]])</f>
        <v>0</v>
      </c>
      <c r="U515" s="45">
        <f t="shared" si="31"/>
        <v>0</v>
      </c>
      <c r="V515" s="32">
        <f t="shared" si="32"/>
        <v>0</v>
      </c>
      <c r="W515" s="45">
        <f>Table0145[[#This Row],[THÀNH TIỀN FAST]]-Table0145[[#This Row],[THÀNH TIỀN]]</f>
        <v>0</v>
      </c>
      <c r="X515" s="46" t="b">
        <f>Table0145[[#This Row],[ĐG FAST]]=Table0145[[#This Row],[ĐƠN GIÁ]]</f>
        <v>1</v>
      </c>
      <c r="Y515" s="47" t="b">
        <f>Table0145[[#This Row],[THÀNH TIỀN FAST]]=Table0145[[#This Row],[THÀNH TIỀN]]</f>
        <v>1</v>
      </c>
      <c r="Z515" s="48"/>
    </row>
    <row r="516" spans="1:26" x14ac:dyDescent="0.2">
      <c r="A516" s="50"/>
      <c r="B516" s="51"/>
      <c r="C516" s="50"/>
      <c r="D516" s="50"/>
      <c r="E516" s="50"/>
      <c r="F516" s="50"/>
      <c r="G516" s="50"/>
      <c r="H516" s="50"/>
      <c r="I516" s="50"/>
      <c r="J516" s="50"/>
      <c r="K516" s="52"/>
      <c r="L516" s="50"/>
      <c r="M516" s="53">
        <f t="shared" si="29"/>
        <v>0</v>
      </c>
      <c r="N516" s="21" t="e">
        <f>VLOOKUP(I516,'MÃ '!$A$2:$E$1048576,4,0)</f>
        <v>#N/A</v>
      </c>
      <c r="O516" s="21" t="e">
        <f>VLOOKUP(I516,'MÃ '!$A$2:$E$1048576,5,0)</f>
        <v>#N/A</v>
      </c>
      <c r="P516" s="21" t="str">
        <f t="shared" si="30"/>
        <v>TSG08</v>
      </c>
      <c r="Q516" s="21" t="e">
        <f>DAY(Table0145[[#This Row],[NGÀY]])&amp;Table0145[[#This Row],[TSG08]]&amp;Table0145[[#This Row],[MÃ FAST]]</f>
        <v>#N/A</v>
      </c>
      <c r="R516" s="21" t="e">
        <f>COUNTIF($Q$7:Q516,Q516)&amp;Q516</f>
        <v>#N/A</v>
      </c>
      <c r="S516" s="44">
        <f>IFERROR(VLOOKUP(R516,Table1[[ct2]:[Số lượng]],13,0),0)</f>
        <v>0</v>
      </c>
      <c r="T516" s="45">
        <f>IFERROR(VLOOKUP(R516,Table1[[ct2]:[Giá]],14,0),Table0145[[#This Row],[ĐƠN GIÁ]])</f>
        <v>0</v>
      </c>
      <c r="U516" s="45">
        <f t="shared" si="31"/>
        <v>0</v>
      </c>
      <c r="V516" s="32">
        <f t="shared" si="32"/>
        <v>0</v>
      </c>
      <c r="W516" s="45">
        <f>Table0145[[#This Row],[THÀNH TIỀN FAST]]-Table0145[[#This Row],[THÀNH TIỀN]]</f>
        <v>0</v>
      </c>
      <c r="X516" s="46" t="b">
        <f>Table0145[[#This Row],[ĐG FAST]]=Table0145[[#This Row],[ĐƠN GIÁ]]</f>
        <v>1</v>
      </c>
      <c r="Y516" s="47" t="b">
        <f>Table0145[[#This Row],[THÀNH TIỀN FAST]]=Table0145[[#This Row],[THÀNH TIỀN]]</f>
        <v>1</v>
      </c>
      <c r="Z516" s="48"/>
    </row>
    <row r="517" spans="1:26" x14ac:dyDescent="0.2">
      <c r="A517" s="50"/>
      <c r="B517" s="51"/>
      <c r="C517" s="50"/>
      <c r="D517" s="50"/>
      <c r="E517" s="50"/>
      <c r="F517" s="50"/>
      <c r="G517" s="50"/>
      <c r="H517" s="50"/>
      <c r="I517" s="50"/>
      <c r="J517" s="50"/>
      <c r="K517" s="52"/>
      <c r="L517" s="50"/>
      <c r="M517" s="53">
        <f t="shared" si="29"/>
        <v>0</v>
      </c>
      <c r="N517" s="21" t="e">
        <f>VLOOKUP(I517,'MÃ '!$A$2:$E$1048576,4,0)</f>
        <v>#N/A</v>
      </c>
      <c r="O517" s="21" t="e">
        <f>VLOOKUP(I517,'MÃ '!$A$2:$E$1048576,5,0)</f>
        <v>#N/A</v>
      </c>
      <c r="P517" s="21" t="str">
        <f t="shared" si="30"/>
        <v>TSG08</v>
      </c>
      <c r="Q517" s="21" t="e">
        <f>DAY(Table0145[[#This Row],[NGÀY]])&amp;Table0145[[#This Row],[TSG08]]&amp;Table0145[[#This Row],[MÃ FAST]]</f>
        <v>#N/A</v>
      </c>
      <c r="R517" s="21" t="e">
        <f>COUNTIF($Q$7:Q517,Q517)&amp;Q517</f>
        <v>#N/A</v>
      </c>
      <c r="S517" s="44">
        <f>IFERROR(VLOOKUP(R517,Table1[[ct2]:[Số lượng]],13,0),0)</f>
        <v>0</v>
      </c>
      <c r="T517" s="45">
        <f>IFERROR(VLOOKUP(R517,Table1[[ct2]:[Giá]],14,0),Table0145[[#This Row],[ĐƠN GIÁ]])</f>
        <v>0</v>
      </c>
      <c r="U517" s="45">
        <f t="shared" si="31"/>
        <v>0</v>
      </c>
      <c r="V517" s="32">
        <f t="shared" si="32"/>
        <v>0</v>
      </c>
      <c r="W517" s="45">
        <f>Table0145[[#This Row],[THÀNH TIỀN FAST]]-Table0145[[#This Row],[THÀNH TIỀN]]</f>
        <v>0</v>
      </c>
      <c r="X517" s="46" t="b">
        <f>Table0145[[#This Row],[ĐG FAST]]=Table0145[[#This Row],[ĐƠN GIÁ]]</f>
        <v>1</v>
      </c>
      <c r="Y517" s="47" t="b">
        <f>Table0145[[#This Row],[THÀNH TIỀN FAST]]=Table0145[[#This Row],[THÀNH TIỀN]]</f>
        <v>1</v>
      </c>
      <c r="Z517" s="48"/>
    </row>
    <row r="518" spans="1:26" x14ac:dyDescent="0.2">
      <c r="A518" s="50"/>
      <c r="B518" s="51"/>
      <c r="C518" s="50"/>
      <c r="D518" s="50"/>
      <c r="E518" s="50"/>
      <c r="F518" s="50"/>
      <c r="G518" s="50"/>
      <c r="H518" s="50"/>
      <c r="I518" s="50"/>
      <c r="J518" s="50"/>
      <c r="K518" s="52"/>
      <c r="L518" s="50"/>
      <c r="M518" s="53">
        <f t="shared" si="29"/>
        <v>0</v>
      </c>
      <c r="N518" s="21" t="e">
        <f>VLOOKUP(I518,'MÃ '!$A$2:$E$1048576,4,0)</f>
        <v>#N/A</v>
      </c>
      <c r="O518" s="21" t="e">
        <f>VLOOKUP(I518,'MÃ '!$A$2:$E$1048576,5,0)</f>
        <v>#N/A</v>
      </c>
      <c r="P518" s="21" t="str">
        <f t="shared" si="30"/>
        <v>TSG08</v>
      </c>
      <c r="Q518" s="21" t="e">
        <f>DAY(Table0145[[#This Row],[NGÀY]])&amp;Table0145[[#This Row],[TSG08]]&amp;Table0145[[#This Row],[MÃ FAST]]</f>
        <v>#N/A</v>
      </c>
      <c r="R518" s="21" t="e">
        <f>COUNTIF($Q$7:Q518,Q518)&amp;Q518</f>
        <v>#N/A</v>
      </c>
      <c r="S518" s="44">
        <f>IFERROR(VLOOKUP(R518,Table1[[ct2]:[Số lượng]],13,0),0)</f>
        <v>0</v>
      </c>
      <c r="T518" s="45">
        <f>IFERROR(VLOOKUP(R518,Table1[[ct2]:[Giá]],14,0),Table0145[[#This Row],[ĐƠN GIÁ]])</f>
        <v>0</v>
      </c>
      <c r="U518" s="45">
        <f t="shared" si="31"/>
        <v>0</v>
      </c>
      <c r="V518" s="32">
        <f t="shared" si="32"/>
        <v>0</v>
      </c>
      <c r="W518" s="45">
        <f>Table0145[[#This Row],[THÀNH TIỀN FAST]]-Table0145[[#This Row],[THÀNH TIỀN]]</f>
        <v>0</v>
      </c>
      <c r="X518" s="46" t="b">
        <f>Table0145[[#This Row],[ĐG FAST]]=Table0145[[#This Row],[ĐƠN GIÁ]]</f>
        <v>1</v>
      </c>
      <c r="Y518" s="47" t="b">
        <f>Table0145[[#This Row],[THÀNH TIỀN FAST]]=Table0145[[#This Row],[THÀNH TIỀN]]</f>
        <v>1</v>
      </c>
      <c r="Z518" s="48"/>
    </row>
    <row r="519" spans="1:26" x14ac:dyDescent="0.2">
      <c r="A519" s="50"/>
      <c r="B519" s="51"/>
      <c r="C519" s="50"/>
      <c r="D519" s="50"/>
      <c r="E519" s="50"/>
      <c r="F519" s="50"/>
      <c r="G519" s="50"/>
      <c r="H519" s="50"/>
      <c r="I519" s="50"/>
      <c r="J519" s="50"/>
      <c r="K519" s="52"/>
      <c r="L519" s="50"/>
      <c r="M519" s="53">
        <f t="shared" si="29"/>
        <v>0</v>
      </c>
      <c r="N519" s="21" t="e">
        <f>VLOOKUP(I519,'MÃ '!$A$2:$E$1048576,4,0)</f>
        <v>#N/A</v>
      </c>
      <c r="O519" s="21" t="e">
        <f>VLOOKUP(I519,'MÃ '!$A$2:$E$1048576,5,0)</f>
        <v>#N/A</v>
      </c>
      <c r="P519" s="21" t="str">
        <f t="shared" si="30"/>
        <v>TSG08</v>
      </c>
      <c r="Q519" s="21" t="e">
        <f>DAY(Table0145[[#This Row],[NGÀY]])&amp;Table0145[[#This Row],[TSG08]]&amp;Table0145[[#This Row],[MÃ FAST]]</f>
        <v>#N/A</v>
      </c>
      <c r="R519" s="21" t="e">
        <f>COUNTIF($Q$7:Q519,Q519)&amp;Q519</f>
        <v>#N/A</v>
      </c>
      <c r="S519" s="44">
        <f>IFERROR(VLOOKUP(R519,Table1[[ct2]:[Số lượng]],13,0),0)</f>
        <v>0</v>
      </c>
      <c r="T519" s="45">
        <f>IFERROR(VLOOKUP(R519,Table1[[ct2]:[Giá]],14,0),Table0145[[#This Row],[ĐƠN GIÁ]])</f>
        <v>0</v>
      </c>
      <c r="U519" s="45">
        <f t="shared" si="31"/>
        <v>0</v>
      </c>
      <c r="V519" s="32">
        <f t="shared" si="32"/>
        <v>0</v>
      </c>
      <c r="W519" s="45">
        <f>Table0145[[#This Row],[THÀNH TIỀN FAST]]-Table0145[[#This Row],[THÀNH TIỀN]]</f>
        <v>0</v>
      </c>
      <c r="X519" s="46" t="b">
        <f>Table0145[[#This Row],[ĐG FAST]]=Table0145[[#This Row],[ĐƠN GIÁ]]</f>
        <v>1</v>
      </c>
      <c r="Y519" s="47" t="b">
        <f>Table0145[[#This Row],[THÀNH TIỀN FAST]]=Table0145[[#This Row],[THÀNH TIỀN]]</f>
        <v>1</v>
      </c>
      <c r="Z519" s="48"/>
    </row>
    <row r="520" spans="1:26" x14ac:dyDescent="0.2">
      <c r="A520" s="50"/>
      <c r="B520" s="51"/>
      <c r="C520" s="50"/>
      <c r="D520" s="50"/>
      <c r="E520" s="50"/>
      <c r="F520" s="50"/>
      <c r="G520" s="50"/>
      <c r="H520" s="50"/>
      <c r="I520" s="50"/>
      <c r="J520" s="50"/>
      <c r="K520" s="52"/>
      <c r="L520" s="50"/>
      <c r="M520" s="53">
        <f t="shared" ref="M520:M583" si="33">K520*L520</f>
        <v>0</v>
      </c>
      <c r="N520" s="21" t="e">
        <f>VLOOKUP(I520,'MÃ '!$A$2:$E$1048576,4,0)</f>
        <v>#N/A</v>
      </c>
      <c r="O520" s="21" t="e">
        <f>VLOOKUP(I520,'MÃ '!$A$2:$E$1048576,5,0)</f>
        <v>#N/A</v>
      </c>
      <c r="P520" s="21" t="str">
        <f t="shared" ref="P520:P583" si="34">$P$6</f>
        <v>TSG08</v>
      </c>
      <c r="Q520" s="21" t="e">
        <f>DAY(Table0145[[#This Row],[NGÀY]])&amp;Table0145[[#This Row],[TSG08]]&amp;Table0145[[#This Row],[MÃ FAST]]</f>
        <v>#N/A</v>
      </c>
      <c r="R520" s="21" t="e">
        <f>COUNTIF($Q$7:Q520,Q520)&amp;Q520</f>
        <v>#N/A</v>
      </c>
      <c r="S520" s="44">
        <f>IFERROR(VLOOKUP(R520,Table1[[ct2]:[Số lượng]],13,0),0)</f>
        <v>0</v>
      </c>
      <c r="T520" s="45">
        <f>IFERROR(VLOOKUP(R520,Table1[[ct2]:[Giá]],14,0),Table0145[[#This Row],[ĐƠN GIÁ]])</f>
        <v>0</v>
      </c>
      <c r="U520" s="45">
        <f t="shared" ref="U520:U583" si="35">IFERROR((T520*S520),"0")</f>
        <v>0</v>
      </c>
      <c r="V520" s="32">
        <f t="shared" ref="V520:V583" si="36">S520-K520</f>
        <v>0</v>
      </c>
      <c r="W520" s="45">
        <f>Table0145[[#This Row],[THÀNH TIỀN FAST]]-Table0145[[#This Row],[THÀNH TIỀN]]</f>
        <v>0</v>
      </c>
      <c r="X520" s="46" t="b">
        <f>Table0145[[#This Row],[ĐG FAST]]=Table0145[[#This Row],[ĐƠN GIÁ]]</f>
        <v>1</v>
      </c>
      <c r="Y520" s="47" t="b">
        <f>Table0145[[#This Row],[THÀNH TIỀN FAST]]=Table0145[[#This Row],[THÀNH TIỀN]]</f>
        <v>1</v>
      </c>
      <c r="Z520" s="48"/>
    </row>
    <row r="521" spans="1:26" x14ac:dyDescent="0.2">
      <c r="A521" s="50"/>
      <c r="B521" s="51"/>
      <c r="C521" s="50"/>
      <c r="D521" s="50"/>
      <c r="E521" s="50"/>
      <c r="F521" s="50"/>
      <c r="G521" s="50"/>
      <c r="H521" s="50"/>
      <c r="I521" s="50"/>
      <c r="J521" s="50"/>
      <c r="K521" s="52"/>
      <c r="L521" s="50"/>
      <c r="M521" s="53">
        <f t="shared" si="33"/>
        <v>0</v>
      </c>
      <c r="N521" s="21" t="e">
        <f>VLOOKUP(I521,'MÃ '!$A$2:$E$1048576,4,0)</f>
        <v>#N/A</v>
      </c>
      <c r="O521" s="21" t="e">
        <f>VLOOKUP(I521,'MÃ '!$A$2:$E$1048576,5,0)</f>
        <v>#N/A</v>
      </c>
      <c r="P521" s="21" t="str">
        <f t="shared" si="34"/>
        <v>TSG08</v>
      </c>
      <c r="Q521" s="21" t="e">
        <f>DAY(Table0145[[#This Row],[NGÀY]])&amp;Table0145[[#This Row],[TSG08]]&amp;Table0145[[#This Row],[MÃ FAST]]</f>
        <v>#N/A</v>
      </c>
      <c r="R521" s="21" t="e">
        <f>COUNTIF($Q$7:Q521,Q521)&amp;Q521</f>
        <v>#N/A</v>
      </c>
      <c r="S521" s="44">
        <f>IFERROR(VLOOKUP(R521,Table1[[ct2]:[Số lượng]],13,0),0)</f>
        <v>0</v>
      </c>
      <c r="T521" s="45">
        <f>IFERROR(VLOOKUP(R521,Table1[[ct2]:[Giá]],14,0),Table0145[[#This Row],[ĐƠN GIÁ]])</f>
        <v>0</v>
      </c>
      <c r="U521" s="45">
        <f t="shared" si="35"/>
        <v>0</v>
      </c>
      <c r="V521" s="32">
        <f t="shared" si="36"/>
        <v>0</v>
      </c>
      <c r="W521" s="45">
        <f>Table0145[[#This Row],[THÀNH TIỀN FAST]]-Table0145[[#This Row],[THÀNH TIỀN]]</f>
        <v>0</v>
      </c>
      <c r="X521" s="46" t="b">
        <f>Table0145[[#This Row],[ĐG FAST]]=Table0145[[#This Row],[ĐƠN GIÁ]]</f>
        <v>1</v>
      </c>
      <c r="Y521" s="47" t="b">
        <f>Table0145[[#This Row],[THÀNH TIỀN FAST]]=Table0145[[#This Row],[THÀNH TIỀN]]</f>
        <v>1</v>
      </c>
      <c r="Z521" s="48"/>
    </row>
    <row r="522" spans="1:26" x14ac:dyDescent="0.2">
      <c r="A522" s="50"/>
      <c r="B522" s="51"/>
      <c r="C522" s="50"/>
      <c r="D522" s="50"/>
      <c r="E522" s="50"/>
      <c r="F522" s="50"/>
      <c r="G522" s="50"/>
      <c r="H522" s="50"/>
      <c r="I522" s="50"/>
      <c r="J522" s="50"/>
      <c r="K522" s="52"/>
      <c r="L522" s="50"/>
      <c r="M522" s="53">
        <f t="shared" si="33"/>
        <v>0</v>
      </c>
      <c r="N522" s="21" t="e">
        <f>VLOOKUP(I522,'MÃ '!$A$2:$E$1048576,4,0)</f>
        <v>#N/A</v>
      </c>
      <c r="O522" s="21" t="e">
        <f>VLOOKUP(I522,'MÃ '!$A$2:$E$1048576,5,0)</f>
        <v>#N/A</v>
      </c>
      <c r="P522" s="21" t="str">
        <f t="shared" si="34"/>
        <v>TSG08</v>
      </c>
      <c r="Q522" s="21" t="e">
        <f>DAY(Table0145[[#This Row],[NGÀY]])&amp;Table0145[[#This Row],[TSG08]]&amp;Table0145[[#This Row],[MÃ FAST]]</f>
        <v>#N/A</v>
      </c>
      <c r="R522" s="21" t="e">
        <f>COUNTIF($Q$7:Q522,Q522)&amp;Q522</f>
        <v>#N/A</v>
      </c>
      <c r="S522" s="44">
        <f>IFERROR(VLOOKUP(R522,Table1[[ct2]:[Số lượng]],13,0),0)</f>
        <v>0</v>
      </c>
      <c r="T522" s="45">
        <f>IFERROR(VLOOKUP(R522,Table1[[ct2]:[Giá]],14,0),Table0145[[#This Row],[ĐƠN GIÁ]])</f>
        <v>0</v>
      </c>
      <c r="U522" s="45">
        <f t="shared" si="35"/>
        <v>0</v>
      </c>
      <c r="V522" s="32">
        <f t="shared" si="36"/>
        <v>0</v>
      </c>
      <c r="W522" s="45">
        <f>Table0145[[#This Row],[THÀNH TIỀN FAST]]-Table0145[[#This Row],[THÀNH TIỀN]]</f>
        <v>0</v>
      </c>
      <c r="X522" s="46" t="b">
        <f>Table0145[[#This Row],[ĐG FAST]]=Table0145[[#This Row],[ĐƠN GIÁ]]</f>
        <v>1</v>
      </c>
      <c r="Y522" s="47" t="b">
        <f>Table0145[[#This Row],[THÀNH TIỀN FAST]]=Table0145[[#This Row],[THÀNH TIỀN]]</f>
        <v>1</v>
      </c>
      <c r="Z522" s="48"/>
    </row>
    <row r="523" spans="1:26" x14ac:dyDescent="0.2">
      <c r="A523" s="50"/>
      <c r="B523" s="51"/>
      <c r="C523" s="50"/>
      <c r="D523" s="50"/>
      <c r="E523" s="50"/>
      <c r="F523" s="50"/>
      <c r="G523" s="50"/>
      <c r="H523" s="50"/>
      <c r="I523" s="50"/>
      <c r="J523" s="50"/>
      <c r="K523" s="52"/>
      <c r="L523" s="50"/>
      <c r="M523" s="53">
        <f t="shared" si="33"/>
        <v>0</v>
      </c>
      <c r="N523" s="21" t="e">
        <f>VLOOKUP(I523,'MÃ '!$A$2:$E$1048576,4,0)</f>
        <v>#N/A</v>
      </c>
      <c r="O523" s="21" t="e">
        <f>VLOOKUP(I523,'MÃ '!$A$2:$E$1048576,5,0)</f>
        <v>#N/A</v>
      </c>
      <c r="P523" s="21" t="str">
        <f t="shared" si="34"/>
        <v>TSG08</v>
      </c>
      <c r="Q523" s="21" t="e">
        <f>DAY(Table0145[[#This Row],[NGÀY]])&amp;Table0145[[#This Row],[TSG08]]&amp;Table0145[[#This Row],[MÃ FAST]]</f>
        <v>#N/A</v>
      </c>
      <c r="R523" s="21" t="e">
        <f>COUNTIF($Q$7:Q523,Q523)&amp;Q523</f>
        <v>#N/A</v>
      </c>
      <c r="S523" s="44">
        <f>IFERROR(VLOOKUP(R523,Table1[[ct2]:[Số lượng]],13,0),0)</f>
        <v>0</v>
      </c>
      <c r="T523" s="45">
        <f>IFERROR(VLOOKUP(R523,Table1[[ct2]:[Giá]],14,0),Table0145[[#This Row],[ĐƠN GIÁ]])</f>
        <v>0</v>
      </c>
      <c r="U523" s="45">
        <f t="shared" si="35"/>
        <v>0</v>
      </c>
      <c r="V523" s="32">
        <f t="shared" si="36"/>
        <v>0</v>
      </c>
      <c r="W523" s="45">
        <f>Table0145[[#This Row],[THÀNH TIỀN FAST]]-Table0145[[#This Row],[THÀNH TIỀN]]</f>
        <v>0</v>
      </c>
      <c r="X523" s="46" t="b">
        <f>Table0145[[#This Row],[ĐG FAST]]=Table0145[[#This Row],[ĐƠN GIÁ]]</f>
        <v>1</v>
      </c>
      <c r="Y523" s="47" t="b">
        <f>Table0145[[#This Row],[THÀNH TIỀN FAST]]=Table0145[[#This Row],[THÀNH TIỀN]]</f>
        <v>1</v>
      </c>
      <c r="Z523" s="48"/>
    </row>
    <row r="524" spans="1:26" x14ac:dyDescent="0.2">
      <c r="A524" s="50"/>
      <c r="B524" s="51"/>
      <c r="C524" s="50"/>
      <c r="D524" s="50"/>
      <c r="E524" s="50"/>
      <c r="F524" s="50"/>
      <c r="G524" s="50"/>
      <c r="H524" s="50"/>
      <c r="I524" s="50"/>
      <c r="J524" s="50"/>
      <c r="K524" s="52"/>
      <c r="L524" s="50"/>
      <c r="M524" s="53">
        <f t="shared" si="33"/>
        <v>0</v>
      </c>
      <c r="N524" s="21" t="e">
        <f>VLOOKUP(I524,'MÃ '!$A$2:$E$1048576,4,0)</f>
        <v>#N/A</v>
      </c>
      <c r="O524" s="21" t="e">
        <f>VLOOKUP(I524,'MÃ '!$A$2:$E$1048576,5,0)</f>
        <v>#N/A</v>
      </c>
      <c r="P524" s="21" t="str">
        <f t="shared" si="34"/>
        <v>TSG08</v>
      </c>
      <c r="Q524" s="21" t="e">
        <f>DAY(Table0145[[#This Row],[NGÀY]])&amp;Table0145[[#This Row],[TSG08]]&amp;Table0145[[#This Row],[MÃ FAST]]</f>
        <v>#N/A</v>
      </c>
      <c r="R524" s="21" t="e">
        <f>COUNTIF($Q$7:Q524,Q524)&amp;Q524</f>
        <v>#N/A</v>
      </c>
      <c r="S524" s="44">
        <f>IFERROR(VLOOKUP(R524,Table1[[ct2]:[Số lượng]],13,0),0)</f>
        <v>0</v>
      </c>
      <c r="T524" s="45">
        <f>IFERROR(VLOOKUP(R524,Table1[[ct2]:[Giá]],14,0),Table0145[[#This Row],[ĐƠN GIÁ]])</f>
        <v>0</v>
      </c>
      <c r="U524" s="45">
        <f t="shared" si="35"/>
        <v>0</v>
      </c>
      <c r="V524" s="32">
        <f t="shared" si="36"/>
        <v>0</v>
      </c>
      <c r="W524" s="45">
        <f>Table0145[[#This Row],[THÀNH TIỀN FAST]]-Table0145[[#This Row],[THÀNH TIỀN]]</f>
        <v>0</v>
      </c>
      <c r="X524" s="46" t="b">
        <f>Table0145[[#This Row],[ĐG FAST]]=Table0145[[#This Row],[ĐƠN GIÁ]]</f>
        <v>1</v>
      </c>
      <c r="Y524" s="47" t="b">
        <f>Table0145[[#This Row],[THÀNH TIỀN FAST]]=Table0145[[#This Row],[THÀNH TIỀN]]</f>
        <v>1</v>
      </c>
      <c r="Z524" s="48"/>
    </row>
    <row r="525" spans="1:26" x14ac:dyDescent="0.2">
      <c r="A525" s="50"/>
      <c r="B525" s="51"/>
      <c r="C525" s="50"/>
      <c r="D525" s="50"/>
      <c r="E525" s="50"/>
      <c r="F525" s="50"/>
      <c r="G525" s="50"/>
      <c r="H525" s="50"/>
      <c r="I525" s="50"/>
      <c r="J525" s="50"/>
      <c r="K525" s="52"/>
      <c r="L525" s="50"/>
      <c r="M525" s="53">
        <f t="shared" si="33"/>
        <v>0</v>
      </c>
      <c r="N525" s="21" t="e">
        <f>VLOOKUP(I525,'MÃ '!$A$2:$E$1048576,4,0)</f>
        <v>#N/A</v>
      </c>
      <c r="O525" s="21" t="e">
        <f>VLOOKUP(I525,'MÃ '!$A$2:$E$1048576,5,0)</f>
        <v>#N/A</v>
      </c>
      <c r="P525" s="21" t="str">
        <f t="shared" si="34"/>
        <v>TSG08</v>
      </c>
      <c r="Q525" s="21" t="e">
        <f>DAY(Table0145[[#This Row],[NGÀY]])&amp;Table0145[[#This Row],[TSG08]]&amp;Table0145[[#This Row],[MÃ FAST]]</f>
        <v>#N/A</v>
      </c>
      <c r="R525" s="21" t="e">
        <f>COUNTIF($Q$7:Q525,Q525)&amp;Q525</f>
        <v>#N/A</v>
      </c>
      <c r="S525" s="44">
        <f>IFERROR(VLOOKUP(R525,Table1[[ct2]:[Số lượng]],13,0),0)</f>
        <v>0</v>
      </c>
      <c r="T525" s="45">
        <f>IFERROR(VLOOKUP(R525,Table1[[ct2]:[Giá]],14,0),Table0145[[#This Row],[ĐƠN GIÁ]])</f>
        <v>0</v>
      </c>
      <c r="U525" s="45">
        <f t="shared" si="35"/>
        <v>0</v>
      </c>
      <c r="V525" s="32">
        <f t="shared" si="36"/>
        <v>0</v>
      </c>
      <c r="W525" s="45">
        <f>Table0145[[#This Row],[THÀNH TIỀN FAST]]-Table0145[[#This Row],[THÀNH TIỀN]]</f>
        <v>0</v>
      </c>
      <c r="X525" s="46" t="b">
        <f>Table0145[[#This Row],[ĐG FAST]]=Table0145[[#This Row],[ĐƠN GIÁ]]</f>
        <v>1</v>
      </c>
      <c r="Y525" s="47" t="b">
        <f>Table0145[[#This Row],[THÀNH TIỀN FAST]]=Table0145[[#This Row],[THÀNH TIỀN]]</f>
        <v>1</v>
      </c>
      <c r="Z525" s="48"/>
    </row>
    <row r="526" spans="1:26" x14ac:dyDescent="0.2">
      <c r="A526" s="50"/>
      <c r="B526" s="51"/>
      <c r="C526" s="50"/>
      <c r="D526" s="50"/>
      <c r="E526" s="50"/>
      <c r="F526" s="50"/>
      <c r="G526" s="50"/>
      <c r="H526" s="50"/>
      <c r="I526" s="50"/>
      <c r="J526" s="50"/>
      <c r="K526" s="52"/>
      <c r="L526" s="50"/>
      <c r="M526" s="53">
        <f t="shared" si="33"/>
        <v>0</v>
      </c>
      <c r="N526" s="21" t="e">
        <f>VLOOKUP(I526,'MÃ '!$A$2:$E$1048576,4,0)</f>
        <v>#N/A</v>
      </c>
      <c r="O526" s="21" t="e">
        <f>VLOOKUP(I526,'MÃ '!$A$2:$E$1048576,5,0)</f>
        <v>#N/A</v>
      </c>
      <c r="P526" s="21" t="str">
        <f t="shared" si="34"/>
        <v>TSG08</v>
      </c>
      <c r="Q526" s="21" t="e">
        <f>DAY(Table0145[[#This Row],[NGÀY]])&amp;Table0145[[#This Row],[TSG08]]&amp;Table0145[[#This Row],[MÃ FAST]]</f>
        <v>#N/A</v>
      </c>
      <c r="R526" s="21" t="e">
        <f>COUNTIF($Q$7:Q526,Q526)&amp;Q526</f>
        <v>#N/A</v>
      </c>
      <c r="S526" s="44">
        <f>IFERROR(VLOOKUP(R526,Table1[[ct2]:[Số lượng]],13,0),0)</f>
        <v>0</v>
      </c>
      <c r="T526" s="45">
        <f>IFERROR(VLOOKUP(R526,Table1[[ct2]:[Giá]],14,0),Table0145[[#This Row],[ĐƠN GIÁ]])</f>
        <v>0</v>
      </c>
      <c r="U526" s="45">
        <f t="shared" si="35"/>
        <v>0</v>
      </c>
      <c r="V526" s="32">
        <f t="shared" si="36"/>
        <v>0</v>
      </c>
      <c r="W526" s="45">
        <f>Table0145[[#This Row],[THÀNH TIỀN FAST]]-Table0145[[#This Row],[THÀNH TIỀN]]</f>
        <v>0</v>
      </c>
      <c r="X526" s="46" t="b">
        <f>Table0145[[#This Row],[ĐG FAST]]=Table0145[[#This Row],[ĐƠN GIÁ]]</f>
        <v>1</v>
      </c>
      <c r="Y526" s="47" t="b">
        <f>Table0145[[#This Row],[THÀNH TIỀN FAST]]=Table0145[[#This Row],[THÀNH TIỀN]]</f>
        <v>1</v>
      </c>
      <c r="Z526" s="48"/>
    </row>
    <row r="527" spans="1:26" x14ac:dyDescent="0.2">
      <c r="A527" s="50"/>
      <c r="B527" s="51"/>
      <c r="C527" s="50"/>
      <c r="D527" s="50"/>
      <c r="E527" s="50"/>
      <c r="F527" s="50"/>
      <c r="G527" s="50"/>
      <c r="H527" s="50"/>
      <c r="I527" s="50"/>
      <c r="J527" s="50"/>
      <c r="K527" s="52"/>
      <c r="L527" s="50"/>
      <c r="M527" s="53">
        <f t="shared" si="33"/>
        <v>0</v>
      </c>
      <c r="N527" s="21" t="e">
        <f>VLOOKUP(I527,'MÃ '!$A$2:$E$1048576,4,0)</f>
        <v>#N/A</v>
      </c>
      <c r="O527" s="21" t="e">
        <f>VLOOKUP(I527,'MÃ '!$A$2:$E$1048576,5,0)</f>
        <v>#N/A</v>
      </c>
      <c r="P527" s="21" t="str">
        <f t="shared" si="34"/>
        <v>TSG08</v>
      </c>
      <c r="Q527" s="21" t="e">
        <f>DAY(Table0145[[#This Row],[NGÀY]])&amp;Table0145[[#This Row],[TSG08]]&amp;Table0145[[#This Row],[MÃ FAST]]</f>
        <v>#N/A</v>
      </c>
      <c r="R527" s="21" t="e">
        <f>COUNTIF($Q$7:Q527,Q527)&amp;Q527</f>
        <v>#N/A</v>
      </c>
      <c r="S527" s="44">
        <f>IFERROR(VLOOKUP(R527,Table1[[ct2]:[Số lượng]],13,0),0)</f>
        <v>0</v>
      </c>
      <c r="T527" s="45">
        <f>IFERROR(VLOOKUP(R527,Table1[[ct2]:[Giá]],14,0),Table0145[[#This Row],[ĐƠN GIÁ]])</f>
        <v>0</v>
      </c>
      <c r="U527" s="45">
        <f t="shared" si="35"/>
        <v>0</v>
      </c>
      <c r="V527" s="32">
        <f t="shared" si="36"/>
        <v>0</v>
      </c>
      <c r="W527" s="45">
        <f>Table0145[[#This Row],[THÀNH TIỀN FAST]]-Table0145[[#This Row],[THÀNH TIỀN]]</f>
        <v>0</v>
      </c>
      <c r="X527" s="46" t="b">
        <f>Table0145[[#This Row],[ĐG FAST]]=Table0145[[#This Row],[ĐƠN GIÁ]]</f>
        <v>1</v>
      </c>
      <c r="Y527" s="47" t="b">
        <f>Table0145[[#This Row],[THÀNH TIỀN FAST]]=Table0145[[#This Row],[THÀNH TIỀN]]</f>
        <v>1</v>
      </c>
      <c r="Z527" s="48"/>
    </row>
    <row r="528" spans="1:26" x14ac:dyDescent="0.2">
      <c r="A528" s="50"/>
      <c r="B528" s="51"/>
      <c r="C528" s="50"/>
      <c r="D528" s="50"/>
      <c r="E528" s="50"/>
      <c r="F528" s="50"/>
      <c r="G528" s="50"/>
      <c r="H528" s="50"/>
      <c r="I528" s="50"/>
      <c r="J528" s="50"/>
      <c r="K528" s="52"/>
      <c r="L528" s="50"/>
      <c r="M528" s="53">
        <f t="shared" si="33"/>
        <v>0</v>
      </c>
      <c r="N528" s="21" t="e">
        <f>VLOOKUP(I528,'MÃ '!$A$2:$E$1048576,4,0)</f>
        <v>#N/A</v>
      </c>
      <c r="O528" s="21" t="e">
        <f>VLOOKUP(I528,'MÃ '!$A$2:$E$1048576,5,0)</f>
        <v>#N/A</v>
      </c>
      <c r="P528" s="21" t="str">
        <f t="shared" si="34"/>
        <v>TSG08</v>
      </c>
      <c r="Q528" s="21" t="e">
        <f>DAY(Table0145[[#This Row],[NGÀY]])&amp;Table0145[[#This Row],[TSG08]]&amp;Table0145[[#This Row],[MÃ FAST]]</f>
        <v>#N/A</v>
      </c>
      <c r="R528" s="21" t="e">
        <f>COUNTIF($Q$7:Q528,Q528)&amp;Q528</f>
        <v>#N/A</v>
      </c>
      <c r="S528" s="44">
        <f>IFERROR(VLOOKUP(R528,Table1[[ct2]:[Số lượng]],13,0),0)</f>
        <v>0</v>
      </c>
      <c r="T528" s="45">
        <f>IFERROR(VLOOKUP(R528,Table1[[ct2]:[Giá]],14,0),Table0145[[#This Row],[ĐƠN GIÁ]])</f>
        <v>0</v>
      </c>
      <c r="U528" s="45">
        <f t="shared" si="35"/>
        <v>0</v>
      </c>
      <c r="V528" s="32">
        <f t="shared" si="36"/>
        <v>0</v>
      </c>
      <c r="W528" s="45">
        <f>Table0145[[#This Row],[THÀNH TIỀN FAST]]-Table0145[[#This Row],[THÀNH TIỀN]]</f>
        <v>0</v>
      </c>
      <c r="X528" s="46" t="b">
        <f>Table0145[[#This Row],[ĐG FAST]]=Table0145[[#This Row],[ĐƠN GIÁ]]</f>
        <v>1</v>
      </c>
      <c r="Y528" s="47" t="b">
        <f>Table0145[[#This Row],[THÀNH TIỀN FAST]]=Table0145[[#This Row],[THÀNH TIỀN]]</f>
        <v>1</v>
      </c>
      <c r="Z528" s="48"/>
    </row>
    <row r="529" spans="1:26" x14ac:dyDescent="0.2">
      <c r="A529" s="50"/>
      <c r="B529" s="51"/>
      <c r="C529" s="50"/>
      <c r="D529" s="50"/>
      <c r="E529" s="50"/>
      <c r="F529" s="50"/>
      <c r="G529" s="50"/>
      <c r="H529" s="50"/>
      <c r="I529" s="50"/>
      <c r="J529" s="50"/>
      <c r="K529" s="52"/>
      <c r="L529" s="50"/>
      <c r="M529" s="53">
        <f t="shared" si="33"/>
        <v>0</v>
      </c>
      <c r="N529" s="21" t="e">
        <f>VLOOKUP(I529,'MÃ '!$A$2:$E$1048576,4,0)</f>
        <v>#N/A</v>
      </c>
      <c r="O529" s="21" t="e">
        <f>VLOOKUP(I529,'MÃ '!$A$2:$E$1048576,5,0)</f>
        <v>#N/A</v>
      </c>
      <c r="P529" s="21" t="str">
        <f t="shared" si="34"/>
        <v>TSG08</v>
      </c>
      <c r="Q529" s="21" t="e">
        <f>DAY(Table0145[[#This Row],[NGÀY]])&amp;Table0145[[#This Row],[TSG08]]&amp;Table0145[[#This Row],[MÃ FAST]]</f>
        <v>#N/A</v>
      </c>
      <c r="R529" s="21" t="e">
        <f>COUNTIF($Q$7:Q529,Q529)&amp;Q529</f>
        <v>#N/A</v>
      </c>
      <c r="S529" s="44">
        <f>IFERROR(VLOOKUP(R529,Table1[[ct2]:[Số lượng]],13,0),0)</f>
        <v>0</v>
      </c>
      <c r="T529" s="45">
        <f>IFERROR(VLOOKUP(R529,Table1[[ct2]:[Giá]],14,0),Table0145[[#This Row],[ĐƠN GIÁ]])</f>
        <v>0</v>
      </c>
      <c r="U529" s="45">
        <f t="shared" si="35"/>
        <v>0</v>
      </c>
      <c r="V529" s="32">
        <f t="shared" si="36"/>
        <v>0</v>
      </c>
      <c r="W529" s="45">
        <f>Table0145[[#This Row],[THÀNH TIỀN FAST]]-Table0145[[#This Row],[THÀNH TIỀN]]</f>
        <v>0</v>
      </c>
      <c r="X529" s="46" t="b">
        <f>Table0145[[#This Row],[ĐG FAST]]=Table0145[[#This Row],[ĐƠN GIÁ]]</f>
        <v>1</v>
      </c>
      <c r="Y529" s="47" t="b">
        <f>Table0145[[#This Row],[THÀNH TIỀN FAST]]=Table0145[[#This Row],[THÀNH TIỀN]]</f>
        <v>1</v>
      </c>
      <c r="Z529" s="48"/>
    </row>
    <row r="530" spans="1:26" x14ac:dyDescent="0.2">
      <c r="A530" s="50"/>
      <c r="B530" s="51"/>
      <c r="C530" s="50"/>
      <c r="D530" s="50"/>
      <c r="E530" s="50"/>
      <c r="F530" s="50"/>
      <c r="G530" s="50"/>
      <c r="H530" s="50"/>
      <c r="I530" s="50"/>
      <c r="J530" s="50"/>
      <c r="K530" s="52"/>
      <c r="L530" s="50"/>
      <c r="M530" s="53">
        <f t="shared" si="33"/>
        <v>0</v>
      </c>
      <c r="N530" s="21" t="e">
        <f>VLOOKUP(I530,'MÃ '!$A$2:$E$1048576,4,0)</f>
        <v>#N/A</v>
      </c>
      <c r="O530" s="21" t="e">
        <f>VLOOKUP(I530,'MÃ '!$A$2:$E$1048576,5,0)</f>
        <v>#N/A</v>
      </c>
      <c r="P530" s="21" t="str">
        <f t="shared" si="34"/>
        <v>TSG08</v>
      </c>
      <c r="Q530" s="21" t="e">
        <f>DAY(Table0145[[#This Row],[NGÀY]])&amp;Table0145[[#This Row],[TSG08]]&amp;Table0145[[#This Row],[MÃ FAST]]</f>
        <v>#N/A</v>
      </c>
      <c r="R530" s="21" t="e">
        <f>COUNTIF($Q$7:Q530,Q530)&amp;Q530</f>
        <v>#N/A</v>
      </c>
      <c r="S530" s="44">
        <f>IFERROR(VLOOKUP(R530,Table1[[ct2]:[Số lượng]],13,0),0)</f>
        <v>0</v>
      </c>
      <c r="T530" s="45">
        <f>IFERROR(VLOOKUP(R530,Table1[[ct2]:[Giá]],14,0),Table0145[[#This Row],[ĐƠN GIÁ]])</f>
        <v>0</v>
      </c>
      <c r="U530" s="45">
        <f t="shared" si="35"/>
        <v>0</v>
      </c>
      <c r="V530" s="32">
        <f t="shared" si="36"/>
        <v>0</v>
      </c>
      <c r="W530" s="45">
        <f>Table0145[[#This Row],[THÀNH TIỀN FAST]]-Table0145[[#This Row],[THÀNH TIỀN]]</f>
        <v>0</v>
      </c>
      <c r="X530" s="46" t="b">
        <f>Table0145[[#This Row],[ĐG FAST]]=Table0145[[#This Row],[ĐƠN GIÁ]]</f>
        <v>1</v>
      </c>
      <c r="Y530" s="47" t="b">
        <f>Table0145[[#This Row],[THÀNH TIỀN FAST]]=Table0145[[#This Row],[THÀNH TIỀN]]</f>
        <v>1</v>
      </c>
      <c r="Z530" s="48"/>
    </row>
    <row r="531" spans="1:26" x14ac:dyDescent="0.2">
      <c r="A531" s="50"/>
      <c r="B531" s="51"/>
      <c r="C531" s="50"/>
      <c r="D531" s="50"/>
      <c r="E531" s="50"/>
      <c r="F531" s="50"/>
      <c r="G531" s="50"/>
      <c r="H531" s="50"/>
      <c r="I531" s="50"/>
      <c r="J531" s="50"/>
      <c r="K531" s="52"/>
      <c r="L531" s="50"/>
      <c r="M531" s="53">
        <f t="shared" si="33"/>
        <v>0</v>
      </c>
      <c r="N531" s="21" t="e">
        <f>VLOOKUP(I531,'MÃ '!$A$2:$E$1048576,4,0)</f>
        <v>#N/A</v>
      </c>
      <c r="O531" s="21" t="e">
        <f>VLOOKUP(I531,'MÃ '!$A$2:$E$1048576,5,0)</f>
        <v>#N/A</v>
      </c>
      <c r="P531" s="21" t="str">
        <f t="shared" si="34"/>
        <v>TSG08</v>
      </c>
      <c r="Q531" s="21" t="e">
        <f>DAY(Table0145[[#This Row],[NGÀY]])&amp;Table0145[[#This Row],[TSG08]]&amp;Table0145[[#This Row],[MÃ FAST]]</f>
        <v>#N/A</v>
      </c>
      <c r="R531" s="21" t="e">
        <f>COUNTIF($Q$7:Q531,Q531)&amp;Q531</f>
        <v>#N/A</v>
      </c>
      <c r="S531" s="44">
        <f>IFERROR(VLOOKUP(R531,Table1[[ct2]:[Số lượng]],13,0),0)</f>
        <v>0</v>
      </c>
      <c r="T531" s="45">
        <f>IFERROR(VLOOKUP(R531,Table1[[ct2]:[Giá]],14,0),Table0145[[#This Row],[ĐƠN GIÁ]])</f>
        <v>0</v>
      </c>
      <c r="U531" s="45">
        <f t="shared" si="35"/>
        <v>0</v>
      </c>
      <c r="V531" s="32">
        <f t="shared" si="36"/>
        <v>0</v>
      </c>
      <c r="W531" s="45">
        <f>Table0145[[#This Row],[THÀNH TIỀN FAST]]-Table0145[[#This Row],[THÀNH TIỀN]]</f>
        <v>0</v>
      </c>
      <c r="X531" s="46" t="b">
        <f>Table0145[[#This Row],[ĐG FAST]]=Table0145[[#This Row],[ĐƠN GIÁ]]</f>
        <v>1</v>
      </c>
      <c r="Y531" s="47" t="b">
        <f>Table0145[[#This Row],[THÀNH TIỀN FAST]]=Table0145[[#This Row],[THÀNH TIỀN]]</f>
        <v>1</v>
      </c>
      <c r="Z531" s="48"/>
    </row>
    <row r="532" spans="1:26" x14ac:dyDescent="0.2">
      <c r="A532" s="50"/>
      <c r="B532" s="51"/>
      <c r="C532" s="50"/>
      <c r="D532" s="50"/>
      <c r="E532" s="50"/>
      <c r="F532" s="50"/>
      <c r="G532" s="50"/>
      <c r="H532" s="50"/>
      <c r="I532" s="50"/>
      <c r="J532" s="50"/>
      <c r="K532" s="52"/>
      <c r="L532" s="50"/>
      <c r="M532" s="53">
        <f t="shared" si="33"/>
        <v>0</v>
      </c>
      <c r="N532" s="21" t="e">
        <f>VLOOKUP(I532,'MÃ '!$A$2:$E$1048576,4,0)</f>
        <v>#N/A</v>
      </c>
      <c r="O532" s="21" t="e">
        <f>VLOOKUP(I532,'MÃ '!$A$2:$E$1048576,5,0)</f>
        <v>#N/A</v>
      </c>
      <c r="P532" s="21" t="str">
        <f t="shared" si="34"/>
        <v>TSG08</v>
      </c>
      <c r="Q532" s="21" t="e">
        <f>DAY(Table0145[[#This Row],[NGÀY]])&amp;Table0145[[#This Row],[TSG08]]&amp;Table0145[[#This Row],[MÃ FAST]]</f>
        <v>#N/A</v>
      </c>
      <c r="R532" s="21" t="e">
        <f>COUNTIF($Q$7:Q532,Q532)&amp;Q532</f>
        <v>#N/A</v>
      </c>
      <c r="S532" s="44">
        <f>IFERROR(VLOOKUP(R532,Table1[[ct2]:[Số lượng]],13,0),0)</f>
        <v>0</v>
      </c>
      <c r="T532" s="45">
        <f>IFERROR(VLOOKUP(R532,Table1[[ct2]:[Giá]],14,0),Table0145[[#This Row],[ĐƠN GIÁ]])</f>
        <v>0</v>
      </c>
      <c r="U532" s="45">
        <f t="shared" si="35"/>
        <v>0</v>
      </c>
      <c r="V532" s="32">
        <f t="shared" si="36"/>
        <v>0</v>
      </c>
      <c r="W532" s="45">
        <f>Table0145[[#This Row],[THÀNH TIỀN FAST]]-Table0145[[#This Row],[THÀNH TIỀN]]</f>
        <v>0</v>
      </c>
      <c r="X532" s="46" t="b">
        <f>Table0145[[#This Row],[ĐG FAST]]=Table0145[[#This Row],[ĐƠN GIÁ]]</f>
        <v>1</v>
      </c>
      <c r="Y532" s="47" t="b">
        <f>Table0145[[#This Row],[THÀNH TIỀN FAST]]=Table0145[[#This Row],[THÀNH TIỀN]]</f>
        <v>1</v>
      </c>
      <c r="Z532" s="48"/>
    </row>
    <row r="533" spans="1:26" x14ac:dyDescent="0.2">
      <c r="A533" s="50"/>
      <c r="B533" s="51"/>
      <c r="C533" s="50"/>
      <c r="D533" s="50"/>
      <c r="E533" s="50"/>
      <c r="F533" s="50"/>
      <c r="G533" s="50"/>
      <c r="H533" s="50"/>
      <c r="I533" s="50"/>
      <c r="J533" s="50"/>
      <c r="K533" s="52"/>
      <c r="L533" s="50"/>
      <c r="M533" s="53">
        <f t="shared" si="33"/>
        <v>0</v>
      </c>
      <c r="N533" s="21" t="e">
        <f>VLOOKUP(I533,'MÃ '!$A$2:$E$1048576,4,0)</f>
        <v>#N/A</v>
      </c>
      <c r="O533" s="21" t="e">
        <f>VLOOKUP(I533,'MÃ '!$A$2:$E$1048576,5,0)</f>
        <v>#N/A</v>
      </c>
      <c r="P533" s="21" t="str">
        <f t="shared" si="34"/>
        <v>TSG08</v>
      </c>
      <c r="Q533" s="21" t="e">
        <f>DAY(Table0145[[#This Row],[NGÀY]])&amp;Table0145[[#This Row],[TSG08]]&amp;Table0145[[#This Row],[MÃ FAST]]</f>
        <v>#N/A</v>
      </c>
      <c r="R533" s="21" t="e">
        <f>COUNTIF($Q$7:Q533,Q533)&amp;Q533</f>
        <v>#N/A</v>
      </c>
      <c r="S533" s="44">
        <f>IFERROR(VLOOKUP(R533,Table1[[ct2]:[Số lượng]],13,0),0)</f>
        <v>0</v>
      </c>
      <c r="T533" s="45">
        <f>IFERROR(VLOOKUP(R533,Table1[[ct2]:[Giá]],14,0),Table0145[[#This Row],[ĐƠN GIÁ]])</f>
        <v>0</v>
      </c>
      <c r="U533" s="45">
        <f t="shared" si="35"/>
        <v>0</v>
      </c>
      <c r="V533" s="32">
        <f t="shared" si="36"/>
        <v>0</v>
      </c>
      <c r="W533" s="45">
        <f>Table0145[[#This Row],[THÀNH TIỀN FAST]]-Table0145[[#This Row],[THÀNH TIỀN]]</f>
        <v>0</v>
      </c>
      <c r="X533" s="46" t="b">
        <f>Table0145[[#This Row],[ĐG FAST]]=Table0145[[#This Row],[ĐƠN GIÁ]]</f>
        <v>1</v>
      </c>
      <c r="Y533" s="47" t="b">
        <f>Table0145[[#This Row],[THÀNH TIỀN FAST]]=Table0145[[#This Row],[THÀNH TIỀN]]</f>
        <v>1</v>
      </c>
      <c r="Z533" s="48"/>
    </row>
    <row r="534" spans="1:26" x14ac:dyDescent="0.2">
      <c r="A534" s="50"/>
      <c r="B534" s="51"/>
      <c r="C534" s="50"/>
      <c r="D534" s="50"/>
      <c r="E534" s="50"/>
      <c r="F534" s="50"/>
      <c r="G534" s="50"/>
      <c r="H534" s="50"/>
      <c r="I534" s="50"/>
      <c r="J534" s="50"/>
      <c r="K534" s="52"/>
      <c r="L534" s="50"/>
      <c r="M534" s="53">
        <f t="shared" si="33"/>
        <v>0</v>
      </c>
      <c r="N534" s="21" t="e">
        <f>VLOOKUP(I534,'MÃ '!$A$2:$E$1048576,4,0)</f>
        <v>#N/A</v>
      </c>
      <c r="O534" s="21" t="e">
        <f>VLOOKUP(I534,'MÃ '!$A$2:$E$1048576,5,0)</f>
        <v>#N/A</v>
      </c>
      <c r="P534" s="21" t="str">
        <f t="shared" si="34"/>
        <v>TSG08</v>
      </c>
      <c r="Q534" s="21" t="e">
        <f>DAY(Table0145[[#This Row],[NGÀY]])&amp;Table0145[[#This Row],[TSG08]]&amp;Table0145[[#This Row],[MÃ FAST]]</f>
        <v>#N/A</v>
      </c>
      <c r="R534" s="21" t="e">
        <f>COUNTIF($Q$7:Q534,Q534)&amp;Q534</f>
        <v>#N/A</v>
      </c>
      <c r="S534" s="44">
        <f>IFERROR(VLOOKUP(R534,Table1[[ct2]:[Số lượng]],13,0),0)</f>
        <v>0</v>
      </c>
      <c r="T534" s="45">
        <f>IFERROR(VLOOKUP(R534,Table1[[ct2]:[Giá]],14,0),Table0145[[#This Row],[ĐƠN GIÁ]])</f>
        <v>0</v>
      </c>
      <c r="U534" s="45">
        <f t="shared" si="35"/>
        <v>0</v>
      </c>
      <c r="V534" s="32">
        <f t="shared" si="36"/>
        <v>0</v>
      </c>
      <c r="W534" s="45">
        <f>Table0145[[#This Row],[THÀNH TIỀN FAST]]-Table0145[[#This Row],[THÀNH TIỀN]]</f>
        <v>0</v>
      </c>
      <c r="X534" s="46" t="b">
        <f>Table0145[[#This Row],[ĐG FAST]]=Table0145[[#This Row],[ĐƠN GIÁ]]</f>
        <v>1</v>
      </c>
      <c r="Y534" s="47" t="b">
        <f>Table0145[[#This Row],[THÀNH TIỀN FAST]]=Table0145[[#This Row],[THÀNH TIỀN]]</f>
        <v>1</v>
      </c>
      <c r="Z534" s="48"/>
    </row>
    <row r="535" spans="1:26" x14ac:dyDescent="0.2">
      <c r="A535" s="50"/>
      <c r="B535" s="51"/>
      <c r="C535" s="50"/>
      <c r="D535" s="50"/>
      <c r="E535" s="50"/>
      <c r="F535" s="50"/>
      <c r="G535" s="50"/>
      <c r="H535" s="50"/>
      <c r="I535" s="50"/>
      <c r="J535" s="50"/>
      <c r="K535" s="52"/>
      <c r="L535" s="50"/>
      <c r="M535" s="53">
        <f t="shared" si="33"/>
        <v>0</v>
      </c>
      <c r="N535" s="21" t="e">
        <f>VLOOKUP(I535,'MÃ '!$A$2:$E$1048576,4,0)</f>
        <v>#N/A</v>
      </c>
      <c r="O535" s="21" t="e">
        <f>VLOOKUP(I535,'MÃ '!$A$2:$E$1048576,5,0)</f>
        <v>#N/A</v>
      </c>
      <c r="P535" s="21" t="str">
        <f t="shared" si="34"/>
        <v>TSG08</v>
      </c>
      <c r="Q535" s="21" t="e">
        <f>DAY(Table0145[[#This Row],[NGÀY]])&amp;Table0145[[#This Row],[TSG08]]&amp;Table0145[[#This Row],[MÃ FAST]]</f>
        <v>#N/A</v>
      </c>
      <c r="R535" s="21" t="e">
        <f>COUNTIF($Q$7:Q535,Q535)&amp;Q535</f>
        <v>#N/A</v>
      </c>
      <c r="S535" s="44">
        <f>IFERROR(VLOOKUP(R535,Table1[[ct2]:[Số lượng]],13,0),0)</f>
        <v>0</v>
      </c>
      <c r="T535" s="45">
        <f>IFERROR(VLOOKUP(R535,Table1[[ct2]:[Giá]],14,0),Table0145[[#This Row],[ĐƠN GIÁ]])</f>
        <v>0</v>
      </c>
      <c r="U535" s="45">
        <f t="shared" si="35"/>
        <v>0</v>
      </c>
      <c r="V535" s="32">
        <f t="shared" si="36"/>
        <v>0</v>
      </c>
      <c r="W535" s="45">
        <f>Table0145[[#This Row],[THÀNH TIỀN FAST]]-Table0145[[#This Row],[THÀNH TIỀN]]</f>
        <v>0</v>
      </c>
      <c r="X535" s="46" t="b">
        <f>Table0145[[#This Row],[ĐG FAST]]=Table0145[[#This Row],[ĐƠN GIÁ]]</f>
        <v>1</v>
      </c>
      <c r="Y535" s="47" t="b">
        <f>Table0145[[#This Row],[THÀNH TIỀN FAST]]=Table0145[[#This Row],[THÀNH TIỀN]]</f>
        <v>1</v>
      </c>
      <c r="Z535" s="48"/>
    </row>
    <row r="536" spans="1:26" x14ac:dyDescent="0.2">
      <c r="A536" s="50"/>
      <c r="B536" s="51"/>
      <c r="C536" s="50"/>
      <c r="D536" s="50"/>
      <c r="E536" s="50"/>
      <c r="F536" s="50"/>
      <c r="G536" s="50"/>
      <c r="H536" s="50"/>
      <c r="I536" s="50"/>
      <c r="J536" s="50"/>
      <c r="K536" s="52"/>
      <c r="L536" s="50"/>
      <c r="M536" s="53">
        <f t="shared" si="33"/>
        <v>0</v>
      </c>
      <c r="N536" s="21" t="e">
        <f>VLOOKUP(I536,'MÃ '!$A$2:$E$1048576,4,0)</f>
        <v>#N/A</v>
      </c>
      <c r="O536" s="21" t="e">
        <f>VLOOKUP(I536,'MÃ '!$A$2:$E$1048576,5,0)</f>
        <v>#N/A</v>
      </c>
      <c r="P536" s="21" t="str">
        <f t="shared" si="34"/>
        <v>TSG08</v>
      </c>
      <c r="Q536" s="21" t="e">
        <f>DAY(Table0145[[#This Row],[NGÀY]])&amp;Table0145[[#This Row],[TSG08]]&amp;Table0145[[#This Row],[MÃ FAST]]</f>
        <v>#N/A</v>
      </c>
      <c r="R536" s="21" t="e">
        <f>COUNTIF($Q$7:Q536,Q536)&amp;Q536</f>
        <v>#N/A</v>
      </c>
      <c r="S536" s="44">
        <f>IFERROR(VLOOKUP(R536,Table1[[ct2]:[Số lượng]],13,0),0)</f>
        <v>0</v>
      </c>
      <c r="T536" s="45">
        <f>IFERROR(VLOOKUP(R536,Table1[[ct2]:[Giá]],14,0),Table0145[[#This Row],[ĐƠN GIÁ]])</f>
        <v>0</v>
      </c>
      <c r="U536" s="45">
        <f t="shared" si="35"/>
        <v>0</v>
      </c>
      <c r="V536" s="32">
        <f t="shared" si="36"/>
        <v>0</v>
      </c>
      <c r="W536" s="45">
        <f>Table0145[[#This Row],[THÀNH TIỀN FAST]]-Table0145[[#This Row],[THÀNH TIỀN]]</f>
        <v>0</v>
      </c>
      <c r="X536" s="46" t="b">
        <f>Table0145[[#This Row],[ĐG FAST]]=Table0145[[#This Row],[ĐƠN GIÁ]]</f>
        <v>1</v>
      </c>
      <c r="Y536" s="47" t="b">
        <f>Table0145[[#This Row],[THÀNH TIỀN FAST]]=Table0145[[#This Row],[THÀNH TIỀN]]</f>
        <v>1</v>
      </c>
      <c r="Z536" s="48"/>
    </row>
    <row r="537" spans="1:26" x14ac:dyDescent="0.2">
      <c r="A537" s="50"/>
      <c r="B537" s="51"/>
      <c r="C537" s="50"/>
      <c r="D537" s="50"/>
      <c r="E537" s="50"/>
      <c r="F537" s="50"/>
      <c r="G537" s="50"/>
      <c r="H537" s="50"/>
      <c r="I537" s="50"/>
      <c r="J537" s="50"/>
      <c r="K537" s="52"/>
      <c r="L537" s="50"/>
      <c r="M537" s="53">
        <f t="shared" si="33"/>
        <v>0</v>
      </c>
      <c r="N537" s="21" t="e">
        <f>VLOOKUP(I537,'MÃ '!$A$2:$E$1048576,4,0)</f>
        <v>#N/A</v>
      </c>
      <c r="O537" s="21" t="e">
        <f>VLOOKUP(I537,'MÃ '!$A$2:$E$1048576,5,0)</f>
        <v>#N/A</v>
      </c>
      <c r="P537" s="21" t="str">
        <f t="shared" si="34"/>
        <v>TSG08</v>
      </c>
      <c r="Q537" s="21" t="e">
        <f>DAY(Table0145[[#This Row],[NGÀY]])&amp;Table0145[[#This Row],[TSG08]]&amp;Table0145[[#This Row],[MÃ FAST]]</f>
        <v>#N/A</v>
      </c>
      <c r="R537" s="21" t="e">
        <f>COUNTIF($Q$7:Q537,Q537)&amp;Q537</f>
        <v>#N/A</v>
      </c>
      <c r="S537" s="44">
        <f>IFERROR(VLOOKUP(R537,Table1[[ct2]:[Số lượng]],13,0),0)</f>
        <v>0</v>
      </c>
      <c r="T537" s="45">
        <f>IFERROR(VLOOKUP(R537,Table1[[ct2]:[Giá]],14,0),Table0145[[#This Row],[ĐƠN GIÁ]])</f>
        <v>0</v>
      </c>
      <c r="U537" s="45">
        <f t="shared" si="35"/>
        <v>0</v>
      </c>
      <c r="V537" s="32">
        <f t="shared" si="36"/>
        <v>0</v>
      </c>
      <c r="W537" s="45">
        <f>Table0145[[#This Row],[THÀNH TIỀN FAST]]-Table0145[[#This Row],[THÀNH TIỀN]]</f>
        <v>0</v>
      </c>
      <c r="X537" s="46" t="b">
        <f>Table0145[[#This Row],[ĐG FAST]]=Table0145[[#This Row],[ĐƠN GIÁ]]</f>
        <v>1</v>
      </c>
      <c r="Y537" s="47" t="b">
        <f>Table0145[[#This Row],[THÀNH TIỀN FAST]]=Table0145[[#This Row],[THÀNH TIỀN]]</f>
        <v>1</v>
      </c>
      <c r="Z537" s="48"/>
    </row>
    <row r="538" spans="1:26" x14ac:dyDescent="0.2">
      <c r="A538" s="50"/>
      <c r="B538" s="51"/>
      <c r="C538" s="50"/>
      <c r="D538" s="50"/>
      <c r="E538" s="50"/>
      <c r="F538" s="50"/>
      <c r="G538" s="50"/>
      <c r="H538" s="50"/>
      <c r="I538" s="50"/>
      <c r="J538" s="50"/>
      <c r="K538" s="52"/>
      <c r="L538" s="50"/>
      <c r="M538" s="53">
        <f t="shared" si="33"/>
        <v>0</v>
      </c>
      <c r="N538" s="21" t="e">
        <f>VLOOKUP(I538,'MÃ '!$A$2:$E$1048576,4,0)</f>
        <v>#N/A</v>
      </c>
      <c r="O538" s="21" t="e">
        <f>VLOOKUP(I538,'MÃ '!$A$2:$E$1048576,5,0)</f>
        <v>#N/A</v>
      </c>
      <c r="P538" s="21" t="str">
        <f t="shared" si="34"/>
        <v>TSG08</v>
      </c>
      <c r="Q538" s="21" t="e">
        <f>DAY(Table0145[[#This Row],[NGÀY]])&amp;Table0145[[#This Row],[TSG08]]&amp;Table0145[[#This Row],[MÃ FAST]]</f>
        <v>#N/A</v>
      </c>
      <c r="R538" s="21" t="e">
        <f>COUNTIF($Q$7:Q538,Q538)&amp;Q538</f>
        <v>#N/A</v>
      </c>
      <c r="S538" s="44">
        <f>IFERROR(VLOOKUP(R538,Table1[[ct2]:[Số lượng]],13,0),0)</f>
        <v>0</v>
      </c>
      <c r="T538" s="45">
        <f>IFERROR(VLOOKUP(R538,Table1[[ct2]:[Giá]],14,0),Table0145[[#This Row],[ĐƠN GIÁ]])</f>
        <v>0</v>
      </c>
      <c r="U538" s="45">
        <f t="shared" si="35"/>
        <v>0</v>
      </c>
      <c r="V538" s="32">
        <f t="shared" si="36"/>
        <v>0</v>
      </c>
      <c r="W538" s="45">
        <f>Table0145[[#This Row],[THÀNH TIỀN FAST]]-Table0145[[#This Row],[THÀNH TIỀN]]</f>
        <v>0</v>
      </c>
      <c r="X538" s="46" t="b">
        <f>Table0145[[#This Row],[ĐG FAST]]=Table0145[[#This Row],[ĐƠN GIÁ]]</f>
        <v>1</v>
      </c>
      <c r="Y538" s="47" t="b">
        <f>Table0145[[#This Row],[THÀNH TIỀN FAST]]=Table0145[[#This Row],[THÀNH TIỀN]]</f>
        <v>1</v>
      </c>
      <c r="Z538" s="48"/>
    </row>
    <row r="539" spans="1:26" x14ac:dyDescent="0.2">
      <c r="A539" s="50"/>
      <c r="B539" s="51"/>
      <c r="C539" s="50"/>
      <c r="D539" s="50"/>
      <c r="E539" s="50"/>
      <c r="F539" s="50"/>
      <c r="G539" s="50"/>
      <c r="H539" s="50"/>
      <c r="I539" s="50"/>
      <c r="J539" s="50"/>
      <c r="K539" s="52"/>
      <c r="L539" s="50"/>
      <c r="M539" s="53">
        <f t="shared" si="33"/>
        <v>0</v>
      </c>
      <c r="N539" s="21" t="e">
        <f>VLOOKUP(I539,'MÃ '!$A$2:$E$1048576,4,0)</f>
        <v>#N/A</v>
      </c>
      <c r="O539" s="21" t="e">
        <f>VLOOKUP(I539,'MÃ '!$A$2:$E$1048576,5,0)</f>
        <v>#N/A</v>
      </c>
      <c r="P539" s="21" t="str">
        <f t="shared" si="34"/>
        <v>TSG08</v>
      </c>
      <c r="Q539" s="21" t="e">
        <f>DAY(Table0145[[#This Row],[NGÀY]])&amp;Table0145[[#This Row],[TSG08]]&amp;Table0145[[#This Row],[MÃ FAST]]</f>
        <v>#N/A</v>
      </c>
      <c r="R539" s="21" t="e">
        <f>COUNTIF($Q$7:Q539,Q539)&amp;Q539</f>
        <v>#N/A</v>
      </c>
      <c r="S539" s="44">
        <f>IFERROR(VLOOKUP(R539,Table1[[ct2]:[Số lượng]],13,0),0)</f>
        <v>0</v>
      </c>
      <c r="T539" s="45">
        <f>IFERROR(VLOOKUP(R539,Table1[[ct2]:[Giá]],14,0),Table0145[[#This Row],[ĐƠN GIÁ]])</f>
        <v>0</v>
      </c>
      <c r="U539" s="45">
        <f t="shared" si="35"/>
        <v>0</v>
      </c>
      <c r="V539" s="32">
        <f t="shared" si="36"/>
        <v>0</v>
      </c>
      <c r="W539" s="45">
        <f>Table0145[[#This Row],[THÀNH TIỀN FAST]]-Table0145[[#This Row],[THÀNH TIỀN]]</f>
        <v>0</v>
      </c>
      <c r="X539" s="46" t="b">
        <f>Table0145[[#This Row],[ĐG FAST]]=Table0145[[#This Row],[ĐƠN GIÁ]]</f>
        <v>1</v>
      </c>
      <c r="Y539" s="47" t="b">
        <f>Table0145[[#This Row],[THÀNH TIỀN FAST]]=Table0145[[#This Row],[THÀNH TIỀN]]</f>
        <v>1</v>
      </c>
      <c r="Z539" s="48"/>
    </row>
    <row r="540" spans="1:26" x14ac:dyDescent="0.2">
      <c r="A540" s="50"/>
      <c r="B540" s="51"/>
      <c r="C540" s="50"/>
      <c r="D540" s="50"/>
      <c r="E540" s="50"/>
      <c r="F540" s="50"/>
      <c r="G540" s="50"/>
      <c r="H540" s="50"/>
      <c r="I540" s="50"/>
      <c r="J540" s="50"/>
      <c r="K540" s="52"/>
      <c r="L540" s="50"/>
      <c r="M540" s="53">
        <f t="shared" si="33"/>
        <v>0</v>
      </c>
      <c r="N540" s="21" t="e">
        <f>VLOOKUP(I540,'MÃ '!$A$2:$E$1048576,4,0)</f>
        <v>#N/A</v>
      </c>
      <c r="O540" s="21" t="e">
        <f>VLOOKUP(I540,'MÃ '!$A$2:$E$1048576,5,0)</f>
        <v>#N/A</v>
      </c>
      <c r="P540" s="21" t="str">
        <f t="shared" si="34"/>
        <v>TSG08</v>
      </c>
      <c r="Q540" s="21" t="e">
        <f>DAY(Table0145[[#This Row],[NGÀY]])&amp;Table0145[[#This Row],[TSG08]]&amp;Table0145[[#This Row],[MÃ FAST]]</f>
        <v>#N/A</v>
      </c>
      <c r="R540" s="21" t="e">
        <f>COUNTIF($Q$7:Q540,Q540)&amp;Q540</f>
        <v>#N/A</v>
      </c>
      <c r="S540" s="44">
        <f>IFERROR(VLOOKUP(R540,Table1[[ct2]:[Số lượng]],13,0),0)</f>
        <v>0</v>
      </c>
      <c r="T540" s="45">
        <f>IFERROR(VLOOKUP(R540,Table1[[ct2]:[Giá]],14,0),Table0145[[#This Row],[ĐƠN GIÁ]])</f>
        <v>0</v>
      </c>
      <c r="U540" s="45">
        <f t="shared" si="35"/>
        <v>0</v>
      </c>
      <c r="V540" s="32">
        <f t="shared" si="36"/>
        <v>0</v>
      </c>
      <c r="W540" s="45">
        <f>Table0145[[#This Row],[THÀNH TIỀN FAST]]-Table0145[[#This Row],[THÀNH TIỀN]]</f>
        <v>0</v>
      </c>
      <c r="X540" s="46" t="b">
        <f>Table0145[[#This Row],[ĐG FAST]]=Table0145[[#This Row],[ĐƠN GIÁ]]</f>
        <v>1</v>
      </c>
      <c r="Y540" s="47" t="b">
        <f>Table0145[[#This Row],[THÀNH TIỀN FAST]]=Table0145[[#This Row],[THÀNH TIỀN]]</f>
        <v>1</v>
      </c>
      <c r="Z540" s="48"/>
    </row>
    <row r="541" spans="1:26" x14ac:dyDescent="0.2">
      <c r="A541" s="50"/>
      <c r="B541" s="51"/>
      <c r="C541" s="50"/>
      <c r="D541" s="50"/>
      <c r="E541" s="50"/>
      <c r="F541" s="50"/>
      <c r="G541" s="50"/>
      <c r="H541" s="50"/>
      <c r="I541" s="50"/>
      <c r="J541" s="50"/>
      <c r="K541" s="52"/>
      <c r="L541" s="50"/>
      <c r="M541" s="53">
        <f t="shared" si="33"/>
        <v>0</v>
      </c>
      <c r="N541" s="21" t="e">
        <f>VLOOKUP(I541,'MÃ '!$A$2:$E$1048576,4,0)</f>
        <v>#N/A</v>
      </c>
      <c r="O541" s="21" t="e">
        <f>VLOOKUP(I541,'MÃ '!$A$2:$E$1048576,5,0)</f>
        <v>#N/A</v>
      </c>
      <c r="P541" s="21" t="str">
        <f t="shared" si="34"/>
        <v>TSG08</v>
      </c>
      <c r="Q541" s="21" t="e">
        <f>DAY(Table0145[[#This Row],[NGÀY]])&amp;Table0145[[#This Row],[TSG08]]&amp;Table0145[[#This Row],[MÃ FAST]]</f>
        <v>#N/A</v>
      </c>
      <c r="R541" s="21" t="e">
        <f>COUNTIF($Q$7:Q541,Q541)&amp;Q541</f>
        <v>#N/A</v>
      </c>
      <c r="S541" s="44">
        <f>IFERROR(VLOOKUP(R541,Table1[[ct2]:[Số lượng]],13,0),0)</f>
        <v>0</v>
      </c>
      <c r="T541" s="45">
        <f>IFERROR(VLOOKUP(R541,Table1[[ct2]:[Giá]],14,0),Table0145[[#This Row],[ĐƠN GIÁ]])</f>
        <v>0</v>
      </c>
      <c r="U541" s="45">
        <f t="shared" si="35"/>
        <v>0</v>
      </c>
      <c r="V541" s="32">
        <f t="shared" si="36"/>
        <v>0</v>
      </c>
      <c r="W541" s="45">
        <f>Table0145[[#This Row],[THÀNH TIỀN FAST]]-Table0145[[#This Row],[THÀNH TIỀN]]</f>
        <v>0</v>
      </c>
      <c r="X541" s="46" t="b">
        <f>Table0145[[#This Row],[ĐG FAST]]=Table0145[[#This Row],[ĐƠN GIÁ]]</f>
        <v>1</v>
      </c>
      <c r="Y541" s="47" t="b">
        <f>Table0145[[#This Row],[THÀNH TIỀN FAST]]=Table0145[[#This Row],[THÀNH TIỀN]]</f>
        <v>1</v>
      </c>
      <c r="Z541" s="48"/>
    </row>
    <row r="542" spans="1:26" x14ac:dyDescent="0.2">
      <c r="A542" s="50"/>
      <c r="B542" s="51"/>
      <c r="C542" s="50"/>
      <c r="D542" s="50"/>
      <c r="E542" s="50"/>
      <c r="F542" s="50"/>
      <c r="G542" s="50"/>
      <c r="H542" s="50"/>
      <c r="I542" s="50"/>
      <c r="J542" s="50"/>
      <c r="K542" s="52"/>
      <c r="L542" s="50"/>
      <c r="M542" s="53">
        <f t="shared" si="33"/>
        <v>0</v>
      </c>
      <c r="N542" s="21" t="e">
        <f>VLOOKUP(I542,'MÃ '!$A$2:$E$1048576,4,0)</f>
        <v>#N/A</v>
      </c>
      <c r="O542" s="21" t="e">
        <f>VLOOKUP(I542,'MÃ '!$A$2:$E$1048576,5,0)</f>
        <v>#N/A</v>
      </c>
      <c r="P542" s="21" t="str">
        <f t="shared" si="34"/>
        <v>TSG08</v>
      </c>
      <c r="Q542" s="21" t="e">
        <f>DAY(Table0145[[#This Row],[NGÀY]])&amp;Table0145[[#This Row],[TSG08]]&amp;Table0145[[#This Row],[MÃ FAST]]</f>
        <v>#N/A</v>
      </c>
      <c r="R542" s="21" t="e">
        <f>COUNTIF($Q$7:Q542,Q542)&amp;Q542</f>
        <v>#N/A</v>
      </c>
      <c r="S542" s="44">
        <f>IFERROR(VLOOKUP(R542,Table1[[ct2]:[Số lượng]],13,0),0)</f>
        <v>0</v>
      </c>
      <c r="T542" s="45">
        <f>IFERROR(VLOOKUP(R542,Table1[[ct2]:[Giá]],14,0),Table0145[[#This Row],[ĐƠN GIÁ]])</f>
        <v>0</v>
      </c>
      <c r="U542" s="45">
        <f t="shared" si="35"/>
        <v>0</v>
      </c>
      <c r="V542" s="32">
        <f t="shared" si="36"/>
        <v>0</v>
      </c>
      <c r="W542" s="45">
        <f>Table0145[[#This Row],[THÀNH TIỀN FAST]]-Table0145[[#This Row],[THÀNH TIỀN]]</f>
        <v>0</v>
      </c>
      <c r="X542" s="46" t="b">
        <f>Table0145[[#This Row],[ĐG FAST]]=Table0145[[#This Row],[ĐƠN GIÁ]]</f>
        <v>1</v>
      </c>
      <c r="Y542" s="47" t="b">
        <f>Table0145[[#This Row],[THÀNH TIỀN FAST]]=Table0145[[#This Row],[THÀNH TIỀN]]</f>
        <v>1</v>
      </c>
      <c r="Z542" s="48"/>
    </row>
    <row r="543" spans="1:26" x14ac:dyDescent="0.2">
      <c r="A543" s="50"/>
      <c r="B543" s="51"/>
      <c r="C543" s="50"/>
      <c r="D543" s="50"/>
      <c r="E543" s="50"/>
      <c r="F543" s="50"/>
      <c r="G543" s="50"/>
      <c r="H543" s="50"/>
      <c r="I543" s="50"/>
      <c r="J543" s="50"/>
      <c r="K543" s="52"/>
      <c r="L543" s="50"/>
      <c r="M543" s="53">
        <f t="shared" si="33"/>
        <v>0</v>
      </c>
      <c r="N543" s="21" t="e">
        <f>VLOOKUP(I543,'MÃ '!$A$2:$E$1048576,4,0)</f>
        <v>#N/A</v>
      </c>
      <c r="O543" s="21" t="e">
        <f>VLOOKUP(I543,'MÃ '!$A$2:$E$1048576,5,0)</f>
        <v>#N/A</v>
      </c>
      <c r="P543" s="21" t="str">
        <f t="shared" si="34"/>
        <v>TSG08</v>
      </c>
      <c r="Q543" s="21" t="e">
        <f>DAY(Table0145[[#This Row],[NGÀY]])&amp;Table0145[[#This Row],[TSG08]]&amp;Table0145[[#This Row],[MÃ FAST]]</f>
        <v>#N/A</v>
      </c>
      <c r="R543" s="21" t="e">
        <f>COUNTIF($Q$7:Q543,Q543)&amp;Q543</f>
        <v>#N/A</v>
      </c>
      <c r="S543" s="44">
        <f>IFERROR(VLOOKUP(R543,Table1[[ct2]:[Số lượng]],13,0),0)</f>
        <v>0</v>
      </c>
      <c r="T543" s="45">
        <f>IFERROR(VLOOKUP(R543,Table1[[ct2]:[Giá]],14,0),Table0145[[#This Row],[ĐƠN GIÁ]])</f>
        <v>0</v>
      </c>
      <c r="U543" s="45">
        <f t="shared" si="35"/>
        <v>0</v>
      </c>
      <c r="V543" s="32">
        <f t="shared" si="36"/>
        <v>0</v>
      </c>
      <c r="W543" s="45">
        <f>Table0145[[#This Row],[THÀNH TIỀN FAST]]-Table0145[[#This Row],[THÀNH TIỀN]]</f>
        <v>0</v>
      </c>
      <c r="X543" s="46" t="b">
        <f>Table0145[[#This Row],[ĐG FAST]]=Table0145[[#This Row],[ĐƠN GIÁ]]</f>
        <v>1</v>
      </c>
      <c r="Y543" s="47" t="b">
        <f>Table0145[[#This Row],[THÀNH TIỀN FAST]]=Table0145[[#This Row],[THÀNH TIỀN]]</f>
        <v>1</v>
      </c>
      <c r="Z543" s="48"/>
    </row>
    <row r="544" spans="1:26" x14ac:dyDescent="0.2">
      <c r="A544" s="50"/>
      <c r="B544" s="51"/>
      <c r="C544" s="50"/>
      <c r="D544" s="50"/>
      <c r="E544" s="50"/>
      <c r="F544" s="50"/>
      <c r="G544" s="50"/>
      <c r="H544" s="50"/>
      <c r="I544" s="50"/>
      <c r="J544" s="50"/>
      <c r="K544" s="52"/>
      <c r="L544" s="50"/>
      <c r="M544" s="53">
        <f t="shared" si="33"/>
        <v>0</v>
      </c>
      <c r="N544" s="21" t="e">
        <f>VLOOKUP(I544,'MÃ '!$A$2:$E$1048576,4,0)</f>
        <v>#N/A</v>
      </c>
      <c r="O544" s="21" t="e">
        <f>VLOOKUP(I544,'MÃ '!$A$2:$E$1048576,5,0)</f>
        <v>#N/A</v>
      </c>
      <c r="P544" s="21" t="str">
        <f t="shared" si="34"/>
        <v>TSG08</v>
      </c>
      <c r="Q544" s="21" t="e">
        <f>DAY(Table0145[[#This Row],[NGÀY]])&amp;Table0145[[#This Row],[TSG08]]&amp;Table0145[[#This Row],[MÃ FAST]]</f>
        <v>#N/A</v>
      </c>
      <c r="R544" s="21" t="e">
        <f>COUNTIF($Q$7:Q544,Q544)&amp;Q544</f>
        <v>#N/A</v>
      </c>
      <c r="S544" s="44">
        <f>IFERROR(VLOOKUP(R544,Table1[[ct2]:[Số lượng]],13,0),0)</f>
        <v>0</v>
      </c>
      <c r="T544" s="45">
        <f>IFERROR(VLOOKUP(R544,Table1[[ct2]:[Giá]],14,0),Table0145[[#This Row],[ĐƠN GIÁ]])</f>
        <v>0</v>
      </c>
      <c r="U544" s="45">
        <f t="shared" si="35"/>
        <v>0</v>
      </c>
      <c r="V544" s="32">
        <f t="shared" si="36"/>
        <v>0</v>
      </c>
      <c r="W544" s="45">
        <f>Table0145[[#This Row],[THÀNH TIỀN FAST]]-Table0145[[#This Row],[THÀNH TIỀN]]</f>
        <v>0</v>
      </c>
      <c r="X544" s="46" t="b">
        <f>Table0145[[#This Row],[ĐG FAST]]=Table0145[[#This Row],[ĐƠN GIÁ]]</f>
        <v>1</v>
      </c>
      <c r="Y544" s="47" t="b">
        <f>Table0145[[#This Row],[THÀNH TIỀN FAST]]=Table0145[[#This Row],[THÀNH TIỀN]]</f>
        <v>1</v>
      </c>
      <c r="Z544" s="48"/>
    </row>
    <row r="545" spans="1:26" x14ac:dyDescent="0.2">
      <c r="A545" s="50"/>
      <c r="B545" s="51"/>
      <c r="C545" s="50"/>
      <c r="D545" s="50"/>
      <c r="E545" s="50"/>
      <c r="F545" s="50"/>
      <c r="G545" s="50"/>
      <c r="H545" s="50"/>
      <c r="I545" s="50"/>
      <c r="J545" s="50"/>
      <c r="K545" s="52"/>
      <c r="L545" s="50"/>
      <c r="M545" s="53">
        <f t="shared" si="33"/>
        <v>0</v>
      </c>
      <c r="N545" s="21" t="e">
        <f>VLOOKUP(I545,'MÃ '!$A$2:$E$1048576,4,0)</f>
        <v>#N/A</v>
      </c>
      <c r="O545" s="21" t="e">
        <f>VLOOKUP(I545,'MÃ '!$A$2:$E$1048576,5,0)</f>
        <v>#N/A</v>
      </c>
      <c r="P545" s="21" t="str">
        <f t="shared" si="34"/>
        <v>TSG08</v>
      </c>
      <c r="Q545" s="21" t="e">
        <f>DAY(Table0145[[#This Row],[NGÀY]])&amp;Table0145[[#This Row],[TSG08]]&amp;Table0145[[#This Row],[MÃ FAST]]</f>
        <v>#N/A</v>
      </c>
      <c r="R545" s="21" t="e">
        <f>COUNTIF($Q$7:Q545,Q545)&amp;Q545</f>
        <v>#N/A</v>
      </c>
      <c r="S545" s="44">
        <f>IFERROR(VLOOKUP(R545,Table1[[ct2]:[Số lượng]],13,0),0)</f>
        <v>0</v>
      </c>
      <c r="T545" s="45">
        <f>IFERROR(VLOOKUP(R545,Table1[[ct2]:[Giá]],14,0),Table0145[[#This Row],[ĐƠN GIÁ]])</f>
        <v>0</v>
      </c>
      <c r="U545" s="45">
        <f t="shared" si="35"/>
        <v>0</v>
      </c>
      <c r="V545" s="32">
        <f t="shared" si="36"/>
        <v>0</v>
      </c>
      <c r="W545" s="45">
        <f>Table0145[[#This Row],[THÀNH TIỀN FAST]]-Table0145[[#This Row],[THÀNH TIỀN]]</f>
        <v>0</v>
      </c>
      <c r="X545" s="46" t="b">
        <f>Table0145[[#This Row],[ĐG FAST]]=Table0145[[#This Row],[ĐƠN GIÁ]]</f>
        <v>1</v>
      </c>
      <c r="Y545" s="47" t="b">
        <f>Table0145[[#This Row],[THÀNH TIỀN FAST]]=Table0145[[#This Row],[THÀNH TIỀN]]</f>
        <v>1</v>
      </c>
      <c r="Z545" s="48"/>
    </row>
    <row r="546" spans="1:26" x14ac:dyDescent="0.2">
      <c r="A546" s="50"/>
      <c r="B546" s="51"/>
      <c r="C546" s="50"/>
      <c r="D546" s="50"/>
      <c r="E546" s="50"/>
      <c r="F546" s="50"/>
      <c r="G546" s="50"/>
      <c r="H546" s="50"/>
      <c r="I546" s="50"/>
      <c r="J546" s="50"/>
      <c r="K546" s="52"/>
      <c r="L546" s="50"/>
      <c r="M546" s="53">
        <f t="shared" si="33"/>
        <v>0</v>
      </c>
      <c r="N546" s="21" t="e">
        <f>VLOOKUP(I546,'MÃ '!$A$2:$E$1048576,4,0)</f>
        <v>#N/A</v>
      </c>
      <c r="O546" s="21" t="e">
        <f>VLOOKUP(I546,'MÃ '!$A$2:$E$1048576,5,0)</f>
        <v>#N/A</v>
      </c>
      <c r="P546" s="21" t="str">
        <f t="shared" si="34"/>
        <v>TSG08</v>
      </c>
      <c r="Q546" s="21" t="e">
        <f>DAY(Table0145[[#This Row],[NGÀY]])&amp;Table0145[[#This Row],[TSG08]]&amp;Table0145[[#This Row],[MÃ FAST]]</f>
        <v>#N/A</v>
      </c>
      <c r="R546" s="21" t="e">
        <f>COUNTIF($Q$7:Q546,Q546)&amp;Q546</f>
        <v>#N/A</v>
      </c>
      <c r="S546" s="44">
        <f>IFERROR(VLOOKUP(R546,Table1[[ct2]:[Số lượng]],13,0),0)</f>
        <v>0</v>
      </c>
      <c r="T546" s="45">
        <f>IFERROR(VLOOKUP(R546,Table1[[ct2]:[Giá]],14,0),Table0145[[#This Row],[ĐƠN GIÁ]])</f>
        <v>0</v>
      </c>
      <c r="U546" s="45">
        <f t="shared" si="35"/>
        <v>0</v>
      </c>
      <c r="V546" s="32">
        <f t="shared" si="36"/>
        <v>0</v>
      </c>
      <c r="W546" s="45">
        <f>Table0145[[#This Row],[THÀNH TIỀN FAST]]-Table0145[[#This Row],[THÀNH TIỀN]]</f>
        <v>0</v>
      </c>
      <c r="X546" s="46" t="b">
        <f>Table0145[[#This Row],[ĐG FAST]]=Table0145[[#This Row],[ĐƠN GIÁ]]</f>
        <v>1</v>
      </c>
      <c r="Y546" s="47" t="b">
        <f>Table0145[[#This Row],[THÀNH TIỀN FAST]]=Table0145[[#This Row],[THÀNH TIỀN]]</f>
        <v>1</v>
      </c>
      <c r="Z546" s="48"/>
    </row>
    <row r="547" spans="1:26" x14ac:dyDescent="0.2">
      <c r="A547" s="50"/>
      <c r="B547" s="51"/>
      <c r="C547" s="50"/>
      <c r="D547" s="50"/>
      <c r="E547" s="50"/>
      <c r="F547" s="50"/>
      <c r="G547" s="50"/>
      <c r="H547" s="50"/>
      <c r="I547" s="50"/>
      <c r="J547" s="50"/>
      <c r="K547" s="52"/>
      <c r="L547" s="50"/>
      <c r="M547" s="53">
        <f t="shared" si="33"/>
        <v>0</v>
      </c>
      <c r="N547" s="21" t="e">
        <f>VLOOKUP(I547,'MÃ '!$A$2:$E$1048576,4,0)</f>
        <v>#N/A</v>
      </c>
      <c r="O547" s="21" t="e">
        <f>VLOOKUP(I547,'MÃ '!$A$2:$E$1048576,5,0)</f>
        <v>#N/A</v>
      </c>
      <c r="P547" s="21" t="str">
        <f t="shared" si="34"/>
        <v>TSG08</v>
      </c>
      <c r="Q547" s="21" t="e">
        <f>DAY(Table0145[[#This Row],[NGÀY]])&amp;Table0145[[#This Row],[TSG08]]&amp;Table0145[[#This Row],[MÃ FAST]]</f>
        <v>#N/A</v>
      </c>
      <c r="R547" s="21" t="e">
        <f>COUNTIF($Q$7:Q547,Q547)&amp;Q547</f>
        <v>#N/A</v>
      </c>
      <c r="S547" s="44">
        <f>IFERROR(VLOOKUP(R547,Table1[[ct2]:[Số lượng]],13,0),0)</f>
        <v>0</v>
      </c>
      <c r="T547" s="45">
        <f>IFERROR(VLOOKUP(R547,Table1[[ct2]:[Giá]],14,0),Table0145[[#This Row],[ĐƠN GIÁ]])</f>
        <v>0</v>
      </c>
      <c r="U547" s="45">
        <f t="shared" si="35"/>
        <v>0</v>
      </c>
      <c r="V547" s="32">
        <f t="shared" si="36"/>
        <v>0</v>
      </c>
      <c r="W547" s="45">
        <f>Table0145[[#This Row],[THÀNH TIỀN FAST]]-Table0145[[#This Row],[THÀNH TIỀN]]</f>
        <v>0</v>
      </c>
      <c r="X547" s="46" t="b">
        <f>Table0145[[#This Row],[ĐG FAST]]=Table0145[[#This Row],[ĐƠN GIÁ]]</f>
        <v>1</v>
      </c>
      <c r="Y547" s="47" t="b">
        <f>Table0145[[#This Row],[THÀNH TIỀN FAST]]=Table0145[[#This Row],[THÀNH TIỀN]]</f>
        <v>1</v>
      </c>
      <c r="Z547" s="48"/>
    </row>
    <row r="548" spans="1:26" x14ac:dyDescent="0.2">
      <c r="A548" s="50"/>
      <c r="B548" s="51"/>
      <c r="C548" s="50"/>
      <c r="D548" s="50"/>
      <c r="E548" s="50"/>
      <c r="F548" s="50"/>
      <c r="G548" s="50"/>
      <c r="H548" s="50"/>
      <c r="I548" s="50"/>
      <c r="J548" s="50"/>
      <c r="K548" s="52"/>
      <c r="L548" s="50"/>
      <c r="M548" s="53">
        <f t="shared" si="33"/>
        <v>0</v>
      </c>
      <c r="N548" s="21" t="e">
        <f>VLOOKUP(I548,'MÃ '!$A$2:$E$1048576,4,0)</f>
        <v>#N/A</v>
      </c>
      <c r="O548" s="21" t="e">
        <f>VLOOKUP(I548,'MÃ '!$A$2:$E$1048576,5,0)</f>
        <v>#N/A</v>
      </c>
      <c r="P548" s="21" t="str">
        <f t="shared" si="34"/>
        <v>TSG08</v>
      </c>
      <c r="Q548" s="21" t="e">
        <f>DAY(Table0145[[#This Row],[NGÀY]])&amp;Table0145[[#This Row],[TSG08]]&amp;Table0145[[#This Row],[MÃ FAST]]</f>
        <v>#N/A</v>
      </c>
      <c r="R548" s="21" t="e">
        <f>COUNTIF($Q$7:Q548,Q548)&amp;Q548</f>
        <v>#N/A</v>
      </c>
      <c r="S548" s="44">
        <f>IFERROR(VLOOKUP(R548,Table1[[ct2]:[Số lượng]],13,0),0)</f>
        <v>0</v>
      </c>
      <c r="T548" s="45">
        <f>IFERROR(VLOOKUP(R548,Table1[[ct2]:[Giá]],14,0),Table0145[[#This Row],[ĐƠN GIÁ]])</f>
        <v>0</v>
      </c>
      <c r="U548" s="45">
        <f t="shared" si="35"/>
        <v>0</v>
      </c>
      <c r="V548" s="32">
        <f t="shared" si="36"/>
        <v>0</v>
      </c>
      <c r="W548" s="45">
        <f>Table0145[[#This Row],[THÀNH TIỀN FAST]]-Table0145[[#This Row],[THÀNH TIỀN]]</f>
        <v>0</v>
      </c>
      <c r="X548" s="46" t="b">
        <f>Table0145[[#This Row],[ĐG FAST]]=Table0145[[#This Row],[ĐƠN GIÁ]]</f>
        <v>1</v>
      </c>
      <c r="Y548" s="47" t="b">
        <f>Table0145[[#This Row],[THÀNH TIỀN FAST]]=Table0145[[#This Row],[THÀNH TIỀN]]</f>
        <v>1</v>
      </c>
      <c r="Z548" s="48"/>
    </row>
    <row r="549" spans="1:26" x14ac:dyDescent="0.2">
      <c r="A549" s="50"/>
      <c r="B549" s="51"/>
      <c r="C549" s="50"/>
      <c r="D549" s="50"/>
      <c r="E549" s="50"/>
      <c r="F549" s="50"/>
      <c r="G549" s="50"/>
      <c r="H549" s="50"/>
      <c r="I549" s="50"/>
      <c r="J549" s="50"/>
      <c r="K549" s="52"/>
      <c r="L549" s="50"/>
      <c r="M549" s="53">
        <f t="shared" si="33"/>
        <v>0</v>
      </c>
      <c r="N549" s="21" t="e">
        <f>VLOOKUP(I549,'MÃ '!$A$2:$E$1048576,4,0)</f>
        <v>#N/A</v>
      </c>
      <c r="O549" s="21" t="e">
        <f>VLOOKUP(I549,'MÃ '!$A$2:$E$1048576,5,0)</f>
        <v>#N/A</v>
      </c>
      <c r="P549" s="21" t="str">
        <f t="shared" si="34"/>
        <v>TSG08</v>
      </c>
      <c r="Q549" s="21" t="e">
        <f>DAY(Table0145[[#This Row],[NGÀY]])&amp;Table0145[[#This Row],[TSG08]]&amp;Table0145[[#This Row],[MÃ FAST]]</f>
        <v>#N/A</v>
      </c>
      <c r="R549" s="21" t="e">
        <f>COUNTIF($Q$7:Q549,Q549)&amp;Q549</f>
        <v>#N/A</v>
      </c>
      <c r="S549" s="44">
        <f>IFERROR(VLOOKUP(R549,Table1[[ct2]:[Số lượng]],13,0),0)</f>
        <v>0</v>
      </c>
      <c r="T549" s="45">
        <f>IFERROR(VLOOKUP(R549,Table1[[ct2]:[Giá]],14,0),Table0145[[#This Row],[ĐƠN GIÁ]])</f>
        <v>0</v>
      </c>
      <c r="U549" s="45">
        <f t="shared" si="35"/>
        <v>0</v>
      </c>
      <c r="V549" s="32">
        <f t="shared" si="36"/>
        <v>0</v>
      </c>
      <c r="W549" s="45">
        <f>Table0145[[#This Row],[THÀNH TIỀN FAST]]-Table0145[[#This Row],[THÀNH TIỀN]]</f>
        <v>0</v>
      </c>
      <c r="X549" s="46" t="b">
        <f>Table0145[[#This Row],[ĐG FAST]]=Table0145[[#This Row],[ĐƠN GIÁ]]</f>
        <v>1</v>
      </c>
      <c r="Y549" s="47" t="b">
        <f>Table0145[[#This Row],[THÀNH TIỀN FAST]]=Table0145[[#This Row],[THÀNH TIỀN]]</f>
        <v>1</v>
      </c>
      <c r="Z549" s="48"/>
    </row>
    <row r="550" spans="1:26" x14ac:dyDescent="0.2">
      <c r="A550" s="50"/>
      <c r="B550" s="51"/>
      <c r="C550" s="50"/>
      <c r="D550" s="50"/>
      <c r="E550" s="50"/>
      <c r="F550" s="50"/>
      <c r="G550" s="50"/>
      <c r="H550" s="50"/>
      <c r="I550" s="50"/>
      <c r="J550" s="50"/>
      <c r="K550" s="52"/>
      <c r="L550" s="50"/>
      <c r="M550" s="53">
        <f t="shared" si="33"/>
        <v>0</v>
      </c>
      <c r="N550" s="21" t="e">
        <f>VLOOKUP(I550,'MÃ '!$A$2:$E$1048576,4,0)</f>
        <v>#N/A</v>
      </c>
      <c r="O550" s="21" t="e">
        <f>VLOOKUP(I550,'MÃ '!$A$2:$E$1048576,5,0)</f>
        <v>#N/A</v>
      </c>
      <c r="P550" s="21" t="str">
        <f t="shared" si="34"/>
        <v>TSG08</v>
      </c>
      <c r="Q550" s="21" t="e">
        <f>DAY(Table0145[[#This Row],[NGÀY]])&amp;Table0145[[#This Row],[TSG08]]&amp;Table0145[[#This Row],[MÃ FAST]]</f>
        <v>#N/A</v>
      </c>
      <c r="R550" s="21" t="e">
        <f>COUNTIF($Q$7:Q550,Q550)&amp;Q550</f>
        <v>#N/A</v>
      </c>
      <c r="S550" s="44">
        <f>IFERROR(VLOOKUP(R550,Table1[[ct2]:[Số lượng]],13,0),0)</f>
        <v>0</v>
      </c>
      <c r="T550" s="45">
        <f>IFERROR(VLOOKUP(R550,Table1[[ct2]:[Giá]],14,0),Table0145[[#This Row],[ĐƠN GIÁ]])</f>
        <v>0</v>
      </c>
      <c r="U550" s="45">
        <f t="shared" si="35"/>
        <v>0</v>
      </c>
      <c r="V550" s="32">
        <f t="shared" si="36"/>
        <v>0</v>
      </c>
      <c r="W550" s="45">
        <f>Table0145[[#This Row],[THÀNH TIỀN FAST]]-Table0145[[#This Row],[THÀNH TIỀN]]</f>
        <v>0</v>
      </c>
      <c r="X550" s="46" t="b">
        <f>Table0145[[#This Row],[ĐG FAST]]=Table0145[[#This Row],[ĐƠN GIÁ]]</f>
        <v>1</v>
      </c>
      <c r="Y550" s="47" t="b">
        <f>Table0145[[#This Row],[THÀNH TIỀN FAST]]=Table0145[[#This Row],[THÀNH TIỀN]]</f>
        <v>1</v>
      </c>
      <c r="Z550" s="48"/>
    </row>
    <row r="551" spans="1:26" x14ac:dyDescent="0.2">
      <c r="A551" s="50"/>
      <c r="B551" s="51"/>
      <c r="C551" s="50"/>
      <c r="D551" s="50"/>
      <c r="E551" s="50"/>
      <c r="F551" s="50"/>
      <c r="G551" s="50"/>
      <c r="H551" s="50"/>
      <c r="I551" s="50"/>
      <c r="J551" s="50"/>
      <c r="K551" s="52"/>
      <c r="L551" s="50"/>
      <c r="M551" s="53">
        <f t="shared" si="33"/>
        <v>0</v>
      </c>
      <c r="N551" s="21" t="e">
        <f>VLOOKUP(I551,'MÃ '!$A$2:$E$1048576,4,0)</f>
        <v>#N/A</v>
      </c>
      <c r="O551" s="21" t="e">
        <f>VLOOKUP(I551,'MÃ '!$A$2:$E$1048576,5,0)</f>
        <v>#N/A</v>
      </c>
      <c r="P551" s="21" t="str">
        <f t="shared" si="34"/>
        <v>TSG08</v>
      </c>
      <c r="Q551" s="21" t="e">
        <f>DAY(Table0145[[#This Row],[NGÀY]])&amp;Table0145[[#This Row],[TSG08]]&amp;Table0145[[#This Row],[MÃ FAST]]</f>
        <v>#N/A</v>
      </c>
      <c r="R551" s="21" t="e">
        <f>COUNTIF($Q$7:Q551,Q551)&amp;Q551</f>
        <v>#N/A</v>
      </c>
      <c r="S551" s="44">
        <f>IFERROR(VLOOKUP(R551,Table1[[ct2]:[Số lượng]],13,0),0)</f>
        <v>0</v>
      </c>
      <c r="T551" s="45">
        <f>IFERROR(VLOOKUP(R551,Table1[[ct2]:[Giá]],14,0),Table0145[[#This Row],[ĐƠN GIÁ]])</f>
        <v>0</v>
      </c>
      <c r="U551" s="45">
        <f t="shared" si="35"/>
        <v>0</v>
      </c>
      <c r="V551" s="32">
        <f t="shared" si="36"/>
        <v>0</v>
      </c>
      <c r="W551" s="45">
        <f>Table0145[[#This Row],[THÀNH TIỀN FAST]]-Table0145[[#This Row],[THÀNH TIỀN]]</f>
        <v>0</v>
      </c>
      <c r="X551" s="46" t="b">
        <f>Table0145[[#This Row],[ĐG FAST]]=Table0145[[#This Row],[ĐƠN GIÁ]]</f>
        <v>1</v>
      </c>
      <c r="Y551" s="47" t="b">
        <f>Table0145[[#This Row],[THÀNH TIỀN FAST]]=Table0145[[#This Row],[THÀNH TIỀN]]</f>
        <v>1</v>
      </c>
      <c r="Z551" s="48"/>
    </row>
    <row r="552" spans="1:26" x14ac:dyDescent="0.2">
      <c r="A552" s="50"/>
      <c r="B552" s="51"/>
      <c r="C552" s="50"/>
      <c r="D552" s="50"/>
      <c r="E552" s="50"/>
      <c r="F552" s="50"/>
      <c r="G552" s="50"/>
      <c r="H552" s="50"/>
      <c r="I552" s="50"/>
      <c r="J552" s="50"/>
      <c r="K552" s="52"/>
      <c r="L552" s="50"/>
      <c r="M552" s="53">
        <f t="shared" si="33"/>
        <v>0</v>
      </c>
      <c r="N552" s="21" t="e">
        <f>VLOOKUP(I552,'MÃ '!$A$2:$E$1048576,4,0)</f>
        <v>#N/A</v>
      </c>
      <c r="O552" s="21" t="e">
        <f>VLOOKUP(I552,'MÃ '!$A$2:$E$1048576,5,0)</f>
        <v>#N/A</v>
      </c>
      <c r="P552" s="21" t="str">
        <f t="shared" si="34"/>
        <v>TSG08</v>
      </c>
      <c r="Q552" s="21" t="e">
        <f>DAY(Table0145[[#This Row],[NGÀY]])&amp;Table0145[[#This Row],[TSG08]]&amp;Table0145[[#This Row],[MÃ FAST]]</f>
        <v>#N/A</v>
      </c>
      <c r="R552" s="21" t="e">
        <f>COUNTIF($Q$7:Q552,Q552)&amp;Q552</f>
        <v>#N/A</v>
      </c>
      <c r="S552" s="44">
        <f>IFERROR(VLOOKUP(R552,Table1[[ct2]:[Số lượng]],13,0),0)</f>
        <v>0</v>
      </c>
      <c r="T552" s="45">
        <f>IFERROR(VLOOKUP(R552,Table1[[ct2]:[Giá]],14,0),Table0145[[#This Row],[ĐƠN GIÁ]])</f>
        <v>0</v>
      </c>
      <c r="U552" s="45">
        <f t="shared" si="35"/>
        <v>0</v>
      </c>
      <c r="V552" s="32">
        <f t="shared" si="36"/>
        <v>0</v>
      </c>
      <c r="W552" s="45">
        <f>Table0145[[#This Row],[THÀNH TIỀN FAST]]-Table0145[[#This Row],[THÀNH TIỀN]]</f>
        <v>0</v>
      </c>
      <c r="X552" s="46" t="b">
        <f>Table0145[[#This Row],[ĐG FAST]]=Table0145[[#This Row],[ĐƠN GIÁ]]</f>
        <v>1</v>
      </c>
      <c r="Y552" s="47" t="b">
        <f>Table0145[[#This Row],[THÀNH TIỀN FAST]]=Table0145[[#This Row],[THÀNH TIỀN]]</f>
        <v>1</v>
      </c>
      <c r="Z552" s="48"/>
    </row>
    <row r="553" spans="1:26" x14ac:dyDescent="0.2">
      <c r="A553" s="50"/>
      <c r="B553" s="51"/>
      <c r="C553" s="50"/>
      <c r="D553" s="50"/>
      <c r="E553" s="50"/>
      <c r="F553" s="50"/>
      <c r="G553" s="50"/>
      <c r="H553" s="50"/>
      <c r="I553" s="50"/>
      <c r="J553" s="50"/>
      <c r="K553" s="52"/>
      <c r="L553" s="50"/>
      <c r="M553" s="53">
        <f t="shared" si="33"/>
        <v>0</v>
      </c>
      <c r="N553" s="21" t="e">
        <f>VLOOKUP(I553,'MÃ '!$A$2:$E$1048576,4,0)</f>
        <v>#N/A</v>
      </c>
      <c r="O553" s="21" t="e">
        <f>VLOOKUP(I553,'MÃ '!$A$2:$E$1048576,5,0)</f>
        <v>#N/A</v>
      </c>
      <c r="P553" s="21" t="str">
        <f t="shared" si="34"/>
        <v>TSG08</v>
      </c>
      <c r="Q553" s="21" t="e">
        <f>DAY(Table0145[[#This Row],[NGÀY]])&amp;Table0145[[#This Row],[TSG08]]&amp;Table0145[[#This Row],[MÃ FAST]]</f>
        <v>#N/A</v>
      </c>
      <c r="R553" s="21" t="e">
        <f>COUNTIF($Q$7:Q553,Q553)&amp;Q553</f>
        <v>#N/A</v>
      </c>
      <c r="S553" s="44">
        <f>IFERROR(VLOOKUP(R553,Table1[[ct2]:[Số lượng]],13,0),0)</f>
        <v>0</v>
      </c>
      <c r="T553" s="45">
        <f>IFERROR(VLOOKUP(R553,Table1[[ct2]:[Giá]],14,0),Table0145[[#This Row],[ĐƠN GIÁ]])</f>
        <v>0</v>
      </c>
      <c r="U553" s="45">
        <f t="shared" si="35"/>
        <v>0</v>
      </c>
      <c r="V553" s="32">
        <f t="shared" si="36"/>
        <v>0</v>
      </c>
      <c r="W553" s="45">
        <f>Table0145[[#This Row],[THÀNH TIỀN FAST]]-Table0145[[#This Row],[THÀNH TIỀN]]</f>
        <v>0</v>
      </c>
      <c r="X553" s="46" t="b">
        <f>Table0145[[#This Row],[ĐG FAST]]=Table0145[[#This Row],[ĐƠN GIÁ]]</f>
        <v>1</v>
      </c>
      <c r="Y553" s="47" t="b">
        <f>Table0145[[#This Row],[THÀNH TIỀN FAST]]=Table0145[[#This Row],[THÀNH TIỀN]]</f>
        <v>1</v>
      </c>
      <c r="Z553" s="48"/>
    </row>
    <row r="554" spans="1:26" x14ac:dyDescent="0.2">
      <c r="A554" s="50"/>
      <c r="B554" s="51"/>
      <c r="C554" s="50"/>
      <c r="D554" s="50"/>
      <c r="E554" s="50"/>
      <c r="F554" s="50"/>
      <c r="G554" s="50"/>
      <c r="H554" s="50"/>
      <c r="I554" s="50"/>
      <c r="J554" s="50"/>
      <c r="K554" s="52"/>
      <c r="L554" s="50"/>
      <c r="M554" s="53">
        <f t="shared" si="33"/>
        <v>0</v>
      </c>
      <c r="N554" s="21" t="e">
        <f>VLOOKUP(I554,'MÃ '!$A$2:$E$1048576,4,0)</f>
        <v>#N/A</v>
      </c>
      <c r="O554" s="21" t="e">
        <f>VLOOKUP(I554,'MÃ '!$A$2:$E$1048576,5,0)</f>
        <v>#N/A</v>
      </c>
      <c r="P554" s="21" t="str">
        <f t="shared" si="34"/>
        <v>TSG08</v>
      </c>
      <c r="Q554" s="21" t="e">
        <f>DAY(Table0145[[#This Row],[NGÀY]])&amp;Table0145[[#This Row],[TSG08]]&amp;Table0145[[#This Row],[MÃ FAST]]</f>
        <v>#N/A</v>
      </c>
      <c r="R554" s="21" t="e">
        <f>COUNTIF($Q$7:Q554,Q554)&amp;Q554</f>
        <v>#N/A</v>
      </c>
      <c r="S554" s="44">
        <f>IFERROR(VLOOKUP(R554,Table1[[ct2]:[Số lượng]],13,0),0)</f>
        <v>0</v>
      </c>
      <c r="T554" s="45">
        <f>IFERROR(VLOOKUP(R554,Table1[[ct2]:[Giá]],14,0),Table0145[[#This Row],[ĐƠN GIÁ]])</f>
        <v>0</v>
      </c>
      <c r="U554" s="45">
        <f t="shared" si="35"/>
        <v>0</v>
      </c>
      <c r="V554" s="32">
        <f t="shared" si="36"/>
        <v>0</v>
      </c>
      <c r="W554" s="45">
        <f>Table0145[[#This Row],[THÀNH TIỀN FAST]]-Table0145[[#This Row],[THÀNH TIỀN]]</f>
        <v>0</v>
      </c>
      <c r="X554" s="46" t="b">
        <f>Table0145[[#This Row],[ĐG FAST]]=Table0145[[#This Row],[ĐƠN GIÁ]]</f>
        <v>1</v>
      </c>
      <c r="Y554" s="47" t="b">
        <f>Table0145[[#This Row],[THÀNH TIỀN FAST]]=Table0145[[#This Row],[THÀNH TIỀN]]</f>
        <v>1</v>
      </c>
      <c r="Z554" s="48"/>
    </row>
    <row r="555" spans="1:26" x14ac:dyDescent="0.2">
      <c r="A555" s="50"/>
      <c r="B555" s="51"/>
      <c r="C555" s="50"/>
      <c r="D555" s="50"/>
      <c r="E555" s="50"/>
      <c r="F555" s="50"/>
      <c r="G555" s="50"/>
      <c r="H555" s="50"/>
      <c r="I555" s="50"/>
      <c r="J555" s="50"/>
      <c r="K555" s="52"/>
      <c r="L555" s="50"/>
      <c r="M555" s="53">
        <f t="shared" si="33"/>
        <v>0</v>
      </c>
      <c r="N555" s="21" t="e">
        <f>VLOOKUP(I555,'MÃ '!$A$2:$E$1048576,4,0)</f>
        <v>#N/A</v>
      </c>
      <c r="O555" s="21" t="e">
        <f>VLOOKUP(I555,'MÃ '!$A$2:$E$1048576,5,0)</f>
        <v>#N/A</v>
      </c>
      <c r="P555" s="21" t="str">
        <f t="shared" si="34"/>
        <v>TSG08</v>
      </c>
      <c r="Q555" s="21" t="e">
        <f>DAY(Table0145[[#This Row],[NGÀY]])&amp;Table0145[[#This Row],[TSG08]]&amp;Table0145[[#This Row],[MÃ FAST]]</f>
        <v>#N/A</v>
      </c>
      <c r="R555" s="21" t="e">
        <f>COUNTIF($Q$7:Q555,Q555)&amp;Q555</f>
        <v>#N/A</v>
      </c>
      <c r="S555" s="44">
        <f>IFERROR(VLOOKUP(R555,Table1[[ct2]:[Số lượng]],13,0),0)</f>
        <v>0</v>
      </c>
      <c r="T555" s="45">
        <f>IFERROR(VLOOKUP(R555,Table1[[ct2]:[Giá]],14,0),Table0145[[#This Row],[ĐƠN GIÁ]])</f>
        <v>0</v>
      </c>
      <c r="U555" s="45">
        <f t="shared" si="35"/>
        <v>0</v>
      </c>
      <c r="V555" s="32">
        <f t="shared" si="36"/>
        <v>0</v>
      </c>
      <c r="W555" s="45">
        <f>Table0145[[#This Row],[THÀNH TIỀN FAST]]-Table0145[[#This Row],[THÀNH TIỀN]]</f>
        <v>0</v>
      </c>
      <c r="X555" s="46" t="b">
        <f>Table0145[[#This Row],[ĐG FAST]]=Table0145[[#This Row],[ĐƠN GIÁ]]</f>
        <v>1</v>
      </c>
      <c r="Y555" s="47" t="b">
        <f>Table0145[[#This Row],[THÀNH TIỀN FAST]]=Table0145[[#This Row],[THÀNH TIỀN]]</f>
        <v>1</v>
      </c>
      <c r="Z555" s="48"/>
    </row>
    <row r="556" spans="1:26" x14ac:dyDescent="0.2">
      <c r="A556" s="50"/>
      <c r="B556" s="51"/>
      <c r="C556" s="50"/>
      <c r="D556" s="50"/>
      <c r="E556" s="50"/>
      <c r="F556" s="50"/>
      <c r="G556" s="50"/>
      <c r="H556" s="50"/>
      <c r="I556" s="50"/>
      <c r="J556" s="50"/>
      <c r="K556" s="52"/>
      <c r="L556" s="50"/>
      <c r="M556" s="53">
        <f t="shared" si="33"/>
        <v>0</v>
      </c>
      <c r="N556" s="21" t="e">
        <f>VLOOKUP(I556,'MÃ '!$A$2:$E$1048576,4,0)</f>
        <v>#N/A</v>
      </c>
      <c r="O556" s="21" t="e">
        <f>VLOOKUP(I556,'MÃ '!$A$2:$E$1048576,5,0)</f>
        <v>#N/A</v>
      </c>
      <c r="P556" s="21" t="str">
        <f t="shared" si="34"/>
        <v>TSG08</v>
      </c>
      <c r="Q556" s="21" t="e">
        <f>DAY(Table0145[[#This Row],[NGÀY]])&amp;Table0145[[#This Row],[TSG08]]&amp;Table0145[[#This Row],[MÃ FAST]]</f>
        <v>#N/A</v>
      </c>
      <c r="R556" s="21" t="e">
        <f>COUNTIF($Q$7:Q556,Q556)&amp;Q556</f>
        <v>#N/A</v>
      </c>
      <c r="S556" s="44">
        <f>IFERROR(VLOOKUP(R556,Table1[[ct2]:[Số lượng]],13,0),0)</f>
        <v>0</v>
      </c>
      <c r="T556" s="45">
        <f>IFERROR(VLOOKUP(R556,Table1[[ct2]:[Giá]],14,0),Table0145[[#This Row],[ĐƠN GIÁ]])</f>
        <v>0</v>
      </c>
      <c r="U556" s="45">
        <f t="shared" si="35"/>
        <v>0</v>
      </c>
      <c r="V556" s="32">
        <f t="shared" si="36"/>
        <v>0</v>
      </c>
      <c r="W556" s="45">
        <f>Table0145[[#This Row],[THÀNH TIỀN FAST]]-Table0145[[#This Row],[THÀNH TIỀN]]</f>
        <v>0</v>
      </c>
      <c r="X556" s="46" t="b">
        <f>Table0145[[#This Row],[ĐG FAST]]=Table0145[[#This Row],[ĐƠN GIÁ]]</f>
        <v>1</v>
      </c>
      <c r="Y556" s="47" t="b">
        <f>Table0145[[#This Row],[THÀNH TIỀN FAST]]=Table0145[[#This Row],[THÀNH TIỀN]]</f>
        <v>1</v>
      </c>
      <c r="Z556" s="48"/>
    </row>
    <row r="557" spans="1:26" x14ac:dyDescent="0.2">
      <c r="A557" s="50"/>
      <c r="B557" s="51"/>
      <c r="C557" s="50"/>
      <c r="D557" s="50"/>
      <c r="E557" s="50"/>
      <c r="F557" s="50"/>
      <c r="G557" s="50"/>
      <c r="H557" s="50"/>
      <c r="I557" s="50"/>
      <c r="J557" s="50"/>
      <c r="K557" s="52"/>
      <c r="L557" s="50"/>
      <c r="M557" s="53">
        <f t="shared" si="33"/>
        <v>0</v>
      </c>
      <c r="N557" s="21" t="e">
        <f>VLOOKUP(I557,'MÃ '!$A$2:$E$1048576,4,0)</f>
        <v>#N/A</v>
      </c>
      <c r="O557" s="21" t="e">
        <f>VLOOKUP(I557,'MÃ '!$A$2:$E$1048576,5,0)</f>
        <v>#N/A</v>
      </c>
      <c r="P557" s="21" t="str">
        <f t="shared" si="34"/>
        <v>TSG08</v>
      </c>
      <c r="Q557" s="21" t="e">
        <f>DAY(Table0145[[#This Row],[NGÀY]])&amp;Table0145[[#This Row],[TSG08]]&amp;Table0145[[#This Row],[MÃ FAST]]</f>
        <v>#N/A</v>
      </c>
      <c r="R557" s="21" t="e">
        <f>COUNTIF($Q$7:Q557,Q557)&amp;Q557</f>
        <v>#N/A</v>
      </c>
      <c r="S557" s="44">
        <f>IFERROR(VLOOKUP(R557,Table1[[ct2]:[Số lượng]],13,0),0)</f>
        <v>0</v>
      </c>
      <c r="T557" s="45">
        <f>IFERROR(VLOOKUP(R557,Table1[[ct2]:[Giá]],14,0),Table0145[[#This Row],[ĐƠN GIÁ]])</f>
        <v>0</v>
      </c>
      <c r="U557" s="45">
        <f t="shared" si="35"/>
        <v>0</v>
      </c>
      <c r="V557" s="32">
        <f t="shared" si="36"/>
        <v>0</v>
      </c>
      <c r="W557" s="45">
        <f>Table0145[[#This Row],[THÀNH TIỀN FAST]]-Table0145[[#This Row],[THÀNH TIỀN]]</f>
        <v>0</v>
      </c>
      <c r="X557" s="46" t="b">
        <f>Table0145[[#This Row],[ĐG FAST]]=Table0145[[#This Row],[ĐƠN GIÁ]]</f>
        <v>1</v>
      </c>
      <c r="Y557" s="47" t="b">
        <f>Table0145[[#This Row],[THÀNH TIỀN FAST]]=Table0145[[#This Row],[THÀNH TIỀN]]</f>
        <v>1</v>
      </c>
      <c r="Z557" s="48"/>
    </row>
    <row r="558" spans="1:26" x14ac:dyDescent="0.2">
      <c r="A558" s="50"/>
      <c r="B558" s="51"/>
      <c r="C558" s="50"/>
      <c r="D558" s="50"/>
      <c r="E558" s="50"/>
      <c r="F558" s="50"/>
      <c r="G558" s="50"/>
      <c r="H558" s="50"/>
      <c r="I558" s="50"/>
      <c r="J558" s="50"/>
      <c r="K558" s="52"/>
      <c r="L558" s="50"/>
      <c r="M558" s="53">
        <f t="shared" si="33"/>
        <v>0</v>
      </c>
      <c r="N558" s="21" t="e">
        <f>VLOOKUP(I558,'MÃ '!$A$2:$E$1048576,4,0)</f>
        <v>#N/A</v>
      </c>
      <c r="O558" s="21" t="e">
        <f>VLOOKUP(I558,'MÃ '!$A$2:$E$1048576,5,0)</f>
        <v>#N/A</v>
      </c>
      <c r="P558" s="21" t="str">
        <f t="shared" si="34"/>
        <v>TSG08</v>
      </c>
      <c r="Q558" s="21" t="e">
        <f>DAY(Table0145[[#This Row],[NGÀY]])&amp;Table0145[[#This Row],[TSG08]]&amp;Table0145[[#This Row],[MÃ FAST]]</f>
        <v>#N/A</v>
      </c>
      <c r="R558" s="21" t="e">
        <f>COUNTIF($Q$7:Q558,Q558)&amp;Q558</f>
        <v>#N/A</v>
      </c>
      <c r="S558" s="44">
        <f>IFERROR(VLOOKUP(R558,Table1[[ct2]:[Số lượng]],13,0),0)</f>
        <v>0</v>
      </c>
      <c r="T558" s="45">
        <f>IFERROR(VLOOKUP(R558,Table1[[ct2]:[Giá]],14,0),Table0145[[#This Row],[ĐƠN GIÁ]])</f>
        <v>0</v>
      </c>
      <c r="U558" s="45">
        <f t="shared" si="35"/>
        <v>0</v>
      </c>
      <c r="V558" s="32">
        <f t="shared" si="36"/>
        <v>0</v>
      </c>
      <c r="W558" s="45">
        <f>Table0145[[#This Row],[THÀNH TIỀN FAST]]-Table0145[[#This Row],[THÀNH TIỀN]]</f>
        <v>0</v>
      </c>
      <c r="X558" s="46" t="b">
        <f>Table0145[[#This Row],[ĐG FAST]]=Table0145[[#This Row],[ĐƠN GIÁ]]</f>
        <v>1</v>
      </c>
      <c r="Y558" s="47" t="b">
        <f>Table0145[[#This Row],[THÀNH TIỀN FAST]]=Table0145[[#This Row],[THÀNH TIỀN]]</f>
        <v>1</v>
      </c>
      <c r="Z558" s="48"/>
    </row>
    <row r="559" spans="1:26" x14ac:dyDescent="0.2">
      <c r="A559" s="50"/>
      <c r="B559" s="51"/>
      <c r="C559" s="50"/>
      <c r="D559" s="50"/>
      <c r="E559" s="50"/>
      <c r="F559" s="50"/>
      <c r="G559" s="50"/>
      <c r="H559" s="50"/>
      <c r="I559" s="50"/>
      <c r="J559" s="50"/>
      <c r="K559" s="52"/>
      <c r="L559" s="50"/>
      <c r="M559" s="53">
        <f t="shared" si="33"/>
        <v>0</v>
      </c>
      <c r="N559" s="21" t="e">
        <f>VLOOKUP(I559,'MÃ '!$A$2:$E$1048576,4,0)</f>
        <v>#N/A</v>
      </c>
      <c r="O559" s="21" t="e">
        <f>VLOOKUP(I559,'MÃ '!$A$2:$E$1048576,5,0)</f>
        <v>#N/A</v>
      </c>
      <c r="P559" s="21" t="str">
        <f t="shared" si="34"/>
        <v>TSG08</v>
      </c>
      <c r="Q559" s="21" t="e">
        <f>DAY(Table0145[[#This Row],[NGÀY]])&amp;Table0145[[#This Row],[TSG08]]&amp;Table0145[[#This Row],[MÃ FAST]]</f>
        <v>#N/A</v>
      </c>
      <c r="R559" s="21" t="e">
        <f>COUNTIF($Q$7:Q559,Q559)&amp;Q559</f>
        <v>#N/A</v>
      </c>
      <c r="S559" s="44">
        <f>IFERROR(VLOOKUP(R559,Table1[[ct2]:[Số lượng]],13,0),0)</f>
        <v>0</v>
      </c>
      <c r="T559" s="45">
        <f>IFERROR(VLOOKUP(R559,Table1[[ct2]:[Giá]],14,0),Table0145[[#This Row],[ĐƠN GIÁ]])</f>
        <v>0</v>
      </c>
      <c r="U559" s="45">
        <f t="shared" si="35"/>
        <v>0</v>
      </c>
      <c r="V559" s="32">
        <f t="shared" si="36"/>
        <v>0</v>
      </c>
      <c r="W559" s="45">
        <f>Table0145[[#This Row],[THÀNH TIỀN FAST]]-Table0145[[#This Row],[THÀNH TIỀN]]</f>
        <v>0</v>
      </c>
      <c r="X559" s="46" t="b">
        <f>Table0145[[#This Row],[ĐG FAST]]=Table0145[[#This Row],[ĐƠN GIÁ]]</f>
        <v>1</v>
      </c>
      <c r="Y559" s="47" t="b">
        <f>Table0145[[#This Row],[THÀNH TIỀN FAST]]=Table0145[[#This Row],[THÀNH TIỀN]]</f>
        <v>1</v>
      </c>
      <c r="Z559" s="48"/>
    </row>
    <row r="560" spans="1:26" x14ac:dyDescent="0.2">
      <c r="A560" s="50"/>
      <c r="B560" s="51"/>
      <c r="C560" s="50"/>
      <c r="D560" s="50"/>
      <c r="E560" s="50"/>
      <c r="F560" s="50"/>
      <c r="G560" s="50"/>
      <c r="H560" s="50"/>
      <c r="I560" s="50"/>
      <c r="J560" s="50"/>
      <c r="K560" s="52"/>
      <c r="L560" s="50"/>
      <c r="M560" s="53">
        <f t="shared" si="33"/>
        <v>0</v>
      </c>
      <c r="N560" s="21" t="e">
        <f>VLOOKUP(I560,'MÃ '!$A$2:$E$1048576,4,0)</f>
        <v>#N/A</v>
      </c>
      <c r="O560" s="21" t="e">
        <f>VLOOKUP(I560,'MÃ '!$A$2:$E$1048576,5,0)</f>
        <v>#N/A</v>
      </c>
      <c r="P560" s="21" t="str">
        <f t="shared" si="34"/>
        <v>TSG08</v>
      </c>
      <c r="Q560" s="21" t="e">
        <f>DAY(Table0145[[#This Row],[NGÀY]])&amp;Table0145[[#This Row],[TSG08]]&amp;Table0145[[#This Row],[MÃ FAST]]</f>
        <v>#N/A</v>
      </c>
      <c r="R560" s="21" t="e">
        <f>COUNTIF($Q$7:Q560,Q560)&amp;Q560</f>
        <v>#N/A</v>
      </c>
      <c r="S560" s="44">
        <f>IFERROR(VLOOKUP(R560,Table1[[ct2]:[Số lượng]],13,0),0)</f>
        <v>0</v>
      </c>
      <c r="T560" s="45">
        <f>IFERROR(VLOOKUP(R560,Table1[[ct2]:[Giá]],14,0),Table0145[[#This Row],[ĐƠN GIÁ]])</f>
        <v>0</v>
      </c>
      <c r="U560" s="45">
        <f t="shared" si="35"/>
        <v>0</v>
      </c>
      <c r="V560" s="32">
        <f t="shared" si="36"/>
        <v>0</v>
      </c>
      <c r="W560" s="45">
        <f>Table0145[[#This Row],[THÀNH TIỀN FAST]]-Table0145[[#This Row],[THÀNH TIỀN]]</f>
        <v>0</v>
      </c>
      <c r="X560" s="46" t="b">
        <f>Table0145[[#This Row],[ĐG FAST]]=Table0145[[#This Row],[ĐƠN GIÁ]]</f>
        <v>1</v>
      </c>
      <c r="Y560" s="47" t="b">
        <f>Table0145[[#This Row],[THÀNH TIỀN FAST]]=Table0145[[#This Row],[THÀNH TIỀN]]</f>
        <v>1</v>
      </c>
      <c r="Z560" s="48"/>
    </row>
    <row r="561" spans="1:26" x14ac:dyDescent="0.2">
      <c r="A561" s="50"/>
      <c r="B561" s="51"/>
      <c r="C561" s="50"/>
      <c r="D561" s="50"/>
      <c r="E561" s="50"/>
      <c r="F561" s="50"/>
      <c r="G561" s="50"/>
      <c r="H561" s="50"/>
      <c r="I561" s="50"/>
      <c r="J561" s="50"/>
      <c r="K561" s="52"/>
      <c r="L561" s="50"/>
      <c r="M561" s="53">
        <f t="shared" si="33"/>
        <v>0</v>
      </c>
      <c r="N561" s="21" t="e">
        <f>VLOOKUP(I561,'MÃ '!$A$2:$E$1048576,4,0)</f>
        <v>#N/A</v>
      </c>
      <c r="O561" s="21" t="e">
        <f>VLOOKUP(I561,'MÃ '!$A$2:$E$1048576,5,0)</f>
        <v>#N/A</v>
      </c>
      <c r="P561" s="21" t="str">
        <f t="shared" si="34"/>
        <v>TSG08</v>
      </c>
      <c r="Q561" s="21" t="e">
        <f>DAY(Table0145[[#This Row],[NGÀY]])&amp;Table0145[[#This Row],[TSG08]]&amp;Table0145[[#This Row],[MÃ FAST]]</f>
        <v>#N/A</v>
      </c>
      <c r="R561" s="21" t="e">
        <f>COUNTIF($Q$7:Q561,Q561)&amp;Q561</f>
        <v>#N/A</v>
      </c>
      <c r="S561" s="44">
        <f>IFERROR(VLOOKUP(R561,Table1[[ct2]:[Số lượng]],13,0),0)</f>
        <v>0</v>
      </c>
      <c r="T561" s="45">
        <f>IFERROR(VLOOKUP(R561,Table1[[ct2]:[Giá]],14,0),Table0145[[#This Row],[ĐƠN GIÁ]])</f>
        <v>0</v>
      </c>
      <c r="U561" s="45">
        <f t="shared" si="35"/>
        <v>0</v>
      </c>
      <c r="V561" s="32">
        <f t="shared" si="36"/>
        <v>0</v>
      </c>
      <c r="W561" s="45">
        <f>Table0145[[#This Row],[THÀNH TIỀN FAST]]-Table0145[[#This Row],[THÀNH TIỀN]]</f>
        <v>0</v>
      </c>
      <c r="X561" s="46" t="b">
        <f>Table0145[[#This Row],[ĐG FAST]]=Table0145[[#This Row],[ĐƠN GIÁ]]</f>
        <v>1</v>
      </c>
      <c r="Y561" s="47" t="b">
        <f>Table0145[[#This Row],[THÀNH TIỀN FAST]]=Table0145[[#This Row],[THÀNH TIỀN]]</f>
        <v>1</v>
      </c>
      <c r="Z561" s="48"/>
    </row>
    <row r="562" spans="1:26" x14ac:dyDescent="0.2">
      <c r="A562" s="50"/>
      <c r="B562" s="51"/>
      <c r="C562" s="50"/>
      <c r="D562" s="50"/>
      <c r="E562" s="50"/>
      <c r="F562" s="50"/>
      <c r="G562" s="50"/>
      <c r="H562" s="50"/>
      <c r="I562" s="50"/>
      <c r="J562" s="50"/>
      <c r="K562" s="52"/>
      <c r="L562" s="50"/>
      <c r="M562" s="53">
        <f t="shared" si="33"/>
        <v>0</v>
      </c>
      <c r="N562" s="21" t="e">
        <f>VLOOKUP(I562,'MÃ '!$A$2:$E$1048576,4,0)</f>
        <v>#N/A</v>
      </c>
      <c r="O562" s="21" t="e">
        <f>VLOOKUP(I562,'MÃ '!$A$2:$E$1048576,5,0)</f>
        <v>#N/A</v>
      </c>
      <c r="P562" s="21" t="str">
        <f t="shared" si="34"/>
        <v>TSG08</v>
      </c>
      <c r="Q562" s="21" t="e">
        <f>DAY(Table0145[[#This Row],[NGÀY]])&amp;Table0145[[#This Row],[TSG08]]&amp;Table0145[[#This Row],[MÃ FAST]]</f>
        <v>#N/A</v>
      </c>
      <c r="R562" s="21" t="e">
        <f>COUNTIF($Q$7:Q562,Q562)&amp;Q562</f>
        <v>#N/A</v>
      </c>
      <c r="S562" s="44">
        <f>IFERROR(VLOOKUP(R562,Table1[[ct2]:[Số lượng]],13,0),0)</f>
        <v>0</v>
      </c>
      <c r="T562" s="45">
        <f>IFERROR(VLOOKUP(R562,Table1[[ct2]:[Giá]],14,0),Table0145[[#This Row],[ĐƠN GIÁ]])</f>
        <v>0</v>
      </c>
      <c r="U562" s="45">
        <f t="shared" si="35"/>
        <v>0</v>
      </c>
      <c r="V562" s="32">
        <f t="shared" si="36"/>
        <v>0</v>
      </c>
      <c r="W562" s="45">
        <f>Table0145[[#This Row],[THÀNH TIỀN FAST]]-Table0145[[#This Row],[THÀNH TIỀN]]</f>
        <v>0</v>
      </c>
      <c r="X562" s="46" t="b">
        <f>Table0145[[#This Row],[ĐG FAST]]=Table0145[[#This Row],[ĐƠN GIÁ]]</f>
        <v>1</v>
      </c>
      <c r="Y562" s="47" t="b">
        <f>Table0145[[#This Row],[THÀNH TIỀN FAST]]=Table0145[[#This Row],[THÀNH TIỀN]]</f>
        <v>1</v>
      </c>
      <c r="Z562" s="48"/>
    </row>
    <row r="563" spans="1:26" x14ac:dyDescent="0.2">
      <c r="A563" s="50"/>
      <c r="B563" s="51"/>
      <c r="C563" s="50"/>
      <c r="D563" s="50"/>
      <c r="E563" s="50"/>
      <c r="F563" s="50"/>
      <c r="G563" s="50"/>
      <c r="H563" s="50"/>
      <c r="I563" s="50"/>
      <c r="J563" s="50"/>
      <c r="K563" s="52"/>
      <c r="L563" s="50"/>
      <c r="M563" s="53">
        <f t="shared" si="33"/>
        <v>0</v>
      </c>
      <c r="N563" s="21" t="e">
        <f>VLOOKUP(I563,'MÃ '!$A$2:$E$1048576,4,0)</f>
        <v>#N/A</v>
      </c>
      <c r="O563" s="21" t="e">
        <f>VLOOKUP(I563,'MÃ '!$A$2:$E$1048576,5,0)</f>
        <v>#N/A</v>
      </c>
      <c r="P563" s="21" t="str">
        <f t="shared" si="34"/>
        <v>TSG08</v>
      </c>
      <c r="Q563" s="21" t="e">
        <f>DAY(Table0145[[#This Row],[NGÀY]])&amp;Table0145[[#This Row],[TSG08]]&amp;Table0145[[#This Row],[MÃ FAST]]</f>
        <v>#N/A</v>
      </c>
      <c r="R563" s="21" t="e">
        <f>COUNTIF($Q$7:Q563,Q563)&amp;Q563</f>
        <v>#N/A</v>
      </c>
      <c r="S563" s="44">
        <f>IFERROR(VLOOKUP(R563,Table1[[ct2]:[Số lượng]],13,0),0)</f>
        <v>0</v>
      </c>
      <c r="T563" s="45">
        <f>IFERROR(VLOOKUP(R563,Table1[[ct2]:[Giá]],14,0),Table0145[[#This Row],[ĐƠN GIÁ]])</f>
        <v>0</v>
      </c>
      <c r="U563" s="45">
        <f t="shared" si="35"/>
        <v>0</v>
      </c>
      <c r="V563" s="32">
        <f t="shared" si="36"/>
        <v>0</v>
      </c>
      <c r="W563" s="45">
        <f>Table0145[[#This Row],[THÀNH TIỀN FAST]]-Table0145[[#This Row],[THÀNH TIỀN]]</f>
        <v>0</v>
      </c>
      <c r="X563" s="46" t="b">
        <f>Table0145[[#This Row],[ĐG FAST]]=Table0145[[#This Row],[ĐƠN GIÁ]]</f>
        <v>1</v>
      </c>
      <c r="Y563" s="47" t="b">
        <f>Table0145[[#This Row],[THÀNH TIỀN FAST]]=Table0145[[#This Row],[THÀNH TIỀN]]</f>
        <v>1</v>
      </c>
      <c r="Z563" s="48"/>
    </row>
    <row r="564" spans="1:26" x14ac:dyDescent="0.2">
      <c r="A564" s="50"/>
      <c r="B564" s="51"/>
      <c r="C564" s="50"/>
      <c r="D564" s="50"/>
      <c r="E564" s="50"/>
      <c r="F564" s="50"/>
      <c r="G564" s="50"/>
      <c r="H564" s="50"/>
      <c r="I564" s="50"/>
      <c r="J564" s="50"/>
      <c r="K564" s="52"/>
      <c r="L564" s="50"/>
      <c r="M564" s="53">
        <f t="shared" si="33"/>
        <v>0</v>
      </c>
      <c r="N564" s="21" t="e">
        <f>VLOOKUP(I564,'MÃ '!$A$2:$E$1048576,4,0)</f>
        <v>#N/A</v>
      </c>
      <c r="O564" s="21" t="e">
        <f>VLOOKUP(I564,'MÃ '!$A$2:$E$1048576,5,0)</f>
        <v>#N/A</v>
      </c>
      <c r="P564" s="21" t="str">
        <f t="shared" si="34"/>
        <v>TSG08</v>
      </c>
      <c r="Q564" s="21" t="e">
        <f>DAY(Table0145[[#This Row],[NGÀY]])&amp;Table0145[[#This Row],[TSG08]]&amp;Table0145[[#This Row],[MÃ FAST]]</f>
        <v>#N/A</v>
      </c>
      <c r="R564" s="21" t="e">
        <f>COUNTIF($Q$7:Q564,Q564)&amp;Q564</f>
        <v>#N/A</v>
      </c>
      <c r="S564" s="44">
        <f>IFERROR(VLOOKUP(R564,Table1[[ct2]:[Số lượng]],13,0),0)</f>
        <v>0</v>
      </c>
      <c r="T564" s="45">
        <f>IFERROR(VLOOKUP(R564,Table1[[ct2]:[Giá]],14,0),Table0145[[#This Row],[ĐƠN GIÁ]])</f>
        <v>0</v>
      </c>
      <c r="U564" s="45">
        <f t="shared" si="35"/>
        <v>0</v>
      </c>
      <c r="V564" s="32">
        <f t="shared" si="36"/>
        <v>0</v>
      </c>
      <c r="W564" s="45">
        <f>Table0145[[#This Row],[THÀNH TIỀN FAST]]-Table0145[[#This Row],[THÀNH TIỀN]]</f>
        <v>0</v>
      </c>
      <c r="X564" s="46" t="b">
        <f>Table0145[[#This Row],[ĐG FAST]]=Table0145[[#This Row],[ĐƠN GIÁ]]</f>
        <v>1</v>
      </c>
      <c r="Y564" s="47" t="b">
        <f>Table0145[[#This Row],[THÀNH TIỀN FAST]]=Table0145[[#This Row],[THÀNH TIỀN]]</f>
        <v>1</v>
      </c>
      <c r="Z564" s="48"/>
    </row>
    <row r="565" spans="1:26" x14ac:dyDescent="0.2">
      <c r="A565" s="50"/>
      <c r="B565" s="51"/>
      <c r="C565" s="50"/>
      <c r="D565" s="50"/>
      <c r="E565" s="50"/>
      <c r="F565" s="50"/>
      <c r="G565" s="50"/>
      <c r="H565" s="50"/>
      <c r="I565" s="50"/>
      <c r="J565" s="50"/>
      <c r="K565" s="52"/>
      <c r="L565" s="50"/>
      <c r="M565" s="53">
        <f t="shared" si="33"/>
        <v>0</v>
      </c>
      <c r="N565" s="21" t="e">
        <f>VLOOKUP(I565,'MÃ '!$A$2:$E$1048576,4,0)</f>
        <v>#N/A</v>
      </c>
      <c r="O565" s="21" t="e">
        <f>VLOOKUP(I565,'MÃ '!$A$2:$E$1048576,5,0)</f>
        <v>#N/A</v>
      </c>
      <c r="P565" s="21" t="str">
        <f t="shared" si="34"/>
        <v>TSG08</v>
      </c>
      <c r="Q565" s="21" t="e">
        <f>DAY(Table0145[[#This Row],[NGÀY]])&amp;Table0145[[#This Row],[TSG08]]&amp;Table0145[[#This Row],[MÃ FAST]]</f>
        <v>#N/A</v>
      </c>
      <c r="R565" s="21" t="e">
        <f>COUNTIF($Q$7:Q565,Q565)&amp;Q565</f>
        <v>#N/A</v>
      </c>
      <c r="S565" s="44">
        <f>IFERROR(VLOOKUP(R565,Table1[[ct2]:[Số lượng]],13,0),0)</f>
        <v>0</v>
      </c>
      <c r="T565" s="45">
        <f>IFERROR(VLOOKUP(R565,Table1[[ct2]:[Giá]],14,0),Table0145[[#This Row],[ĐƠN GIÁ]])</f>
        <v>0</v>
      </c>
      <c r="U565" s="45">
        <f t="shared" si="35"/>
        <v>0</v>
      </c>
      <c r="V565" s="32">
        <f t="shared" si="36"/>
        <v>0</v>
      </c>
      <c r="W565" s="45">
        <f>Table0145[[#This Row],[THÀNH TIỀN FAST]]-Table0145[[#This Row],[THÀNH TIỀN]]</f>
        <v>0</v>
      </c>
      <c r="X565" s="46" t="b">
        <f>Table0145[[#This Row],[ĐG FAST]]=Table0145[[#This Row],[ĐƠN GIÁ]]</f>
        <v>1</v>
      </c>
      <c r="Y565" s="47" t="b">
        <f>Table0145[[#This Row],[THÀNH TIỀN FAST]]=Table0145[[#This Row],[THÀNH TIỀN]]</f>
        <v>1</v>
      </c>
      <c r="Z565" s="48"/>
    </row>
    <row r="566" spans="1:26" x14ac:dyDescent="0.2">
      <c r="A566" s="50"/>
      <c r="B566" s="51"/>
      <c r="C566" s="50"/>
      <c r="D566" s="50"/>
      <c r="E566" s="50"/>
      <c r="F566" s="50"/>
      <c r="G566" s="50"/>
      <c r="H566" s="50"/>
      <c r="I566" s="50"/>
      <c r="J566" s="50"/>
      <c r="K566" s="52"/>
      <c r="L566" s="50"/>
      <c r="M566" s="53">
        <f t="shared" si="33"/>
        <v>0</v>
      </c>
      <c r="N566" s="21" t="e">
        <f>VLOOKUP(I566,'MÃ '!$A$2:$E$1048576,4,0)</f>
        <v>#N/A</v>
      </c>
      <c r="O566" s="21" t="e">
        <f>VLOOKUP(I566,'MÃ '!$A$2:$E$1048576,5,0)</f>
        <v>#N/A</v>
      </c>
      <c r="P566" s="21" t="str">
        <f t="shared" si="34"/>
        <v>TSG08</v>
      </c>
      <c r="Q566" s="21" t="e">
        <f>DAY(Table0145[[#This Row],[NGÀY]])&amp;Table0145[[#This Row],[TSG08]]&amp;Table0145[[#This Row],[MÃ FAST]]</f>
        <v>#N/A</v>
      </c>
      <c r="R566" s="21" t="e">
        <f>COUNTIF($Q$7:Q566,Q566)&amp;Q566</f>
        <v>#N/A</v>
      </c>
      <c r="S566" s="44">
        <f>IFERROR(VLOOKUP(R566,Table1[[ct2]:[Số lượng]],13,0),0)</f>
        <v>0</v>
      </c>
      <c r="T566" s="45">
        <f>IFERROR(VLOOKUP(R566,Table1[[ct2]:[Giá]],14,0),Table0145[[#This Row],[ĐƠN GIÁ]])</f>
        <v>0</v>
      </c>
      <c r="U566" s="45">
        <f t="shared" si="35"/>
        <v>0</v>
      </c>
      <c r="V566" s="32">
        <f t="shared" si="36"/>
        <v>0</v>
      </c>
      <c r="W566" s="45">
        <f>Table0145[[#This Row],[THÀNH TIỀN FAST]]-Table0145[[#This Row],[THÀNH TIỀN]]</f>
        <v>0</v>
      </c>
      <c r="X566" s="46" t="b">
        <f>Table0145[[#This Row],[ĐG FAST]]=Table0145[[#This Row],[ĐƠN GIÁ]]</f>
        <v>1</v>
      </c>
      <c r="Y566" s="47" t="b">
        <f>Table0145[[#This Row],[THÀNH TIỀN FAST]]=Table0145[[#This Row],[THÀNH TIỀN]]</f>
        <v>1</v>
      </c>
      <c r="Z566" s="48"/>
    </row>
    <row r="567" spans="1:26" x14ac:dyDescent="0.2">
      <c r="A567" s="50"/>
      <c r="B567" s="51"/>
      <c r="C567" s="50"/>
      <c r="D567" s="50"/>
      <c r="E567" s="50"/>
      <c r="F567" s="50"/>
      <c r="G567" s="50"/>
      <c r="H567" s="50"/>
      <c r="I567" s="50"/>
      <c r="J567" s="50"/>
      <c r="K567" s="52"/>
      <c r="L567" s="50"/>
      <c r="M567" s="53">
        <f t="shared" si="33"/>
        <v>0</v>
      </c>
      <c r="N567" s="21" t="e">
        <f>VLOOKUP(I567,'MÃ '!$A$2:$E$1048576,4,0)</f>
        <v>#N/A</v>
      </c>
      <c r="O567" s="21" t="e">
        <f>VLOOKUP(I567,'MÃ '!$A$2:$E$1048576,5,0)</f>
        <v>#N/A</v>
      </c>
      <c r="P567" s="21" t="str">
        <f t="shared" si="34"/>
        <v>TSG08</v>
      </c>
      <c r="Q567" s="21" t="e">
        <f>DAY(Table0145[[#This Row],[NGÀY]])&amp;Table0145[[#This Row],[TSG08]]&amp;Table0145[[#This Row],[MÃ FAST]]</f>
        <v>#N/A</v>
      </c>
      <c r="R567" s="21" t="e">
        <f>COUNTIF($Q$7:Q567,Q567)&amp;Q567</f>
        <v>#N/A</v>
      </c>
      <c r="S567" s="44">
        <f>IFERROR(VLOOKUP(R567,Table1[[ct2]:[Số lượng]],13,0),0)</f>
        <v>0</v>
      </c>
      <c r="T567" s="45">
        <f>IFERROR(VLOOKUP(R567,Table1[[ct2]:[Giá]],14,0),Table0145[[#This Row],[ĐƠN GIÁ]])</f>
        <v>0</v>
      </c>
      <c r="U567" s="45">
        <f t="shared" si="35"/>
        <v>0</v>
      </c>
      <c r="V567" s="32">
        <f t="shared" si="36"/>
        <v>0</v>
      </c>
      <c r="W567" s="45">
        <f>Table0145[[#This Row],[THÀNH TIỀN FAST]]-Table0145[[#This Row],[THÀNH TIỀN]]</f>
        <v>0</v>
      </c>
      <c r="X567" s="46" t="b">
        <f>Table0145[[#This Row],[ĐG FAST]]=Table0145[[#This Row],[ĐƠN GIÁ]]</f>
        <v>1</v>
      </c>
      <c r="Y567" s="47" t="b">
        <f>Table0145[[#This Row],[THÀNH TIỀN FAST]]=Table0145[[#This Row],[THÀNH TIỀN]]</f>
        <v>1</v>
      </c>
      <c r="Z567" s="48"/>
    </row>
    <row r="568" spans="1:26" x14ac:dyDescent="0.2">
      <c r="A568" s="50"/>
      <c r="B568" s="51"/>
      <c r="C568" s="50"/>
      <c r="D568" s="50"/>
      <c r="E568" s="50"/>
      <c r="F568" s="50"/>
      <c r="G568" s="50"/>
      <c r="H568" s="50"/>
      <c r="I568" s="50"/>
      <c r="J568" s="50"/>
      <c r="K568" s="52"/>
      <c r="L568" s="50"/>
      <c r="M568" s="53">
        <f t="shared" si="33"/>
        <v>0</v>
      </c>
      <c r="N568" s="21" t="e">
        <f>VLOOKUP(I568,'MÃ '!$A$2:$E$1048576,4,0)</f>
        <v>#N/A</v>
      </c>
      <c r="O568" s="21" t="e">
        <f>VLOOKUP(I568,'MÃ '!$A$2:$E$1048576,5,0)</f>
        <v>#N/A</v>
      </c>
      <c r="P568" s="21" t="str">
        <f t="shared" si="34"/>
        <v>TSG08</v>
      </c>
      <c r="Q568" s="21" t="e">
        <f>DAY(Table0145[[#This Row],[NGÀY]])&amp;Table0145[[#This Row],[TSG08]]&amp;Table0145[[#This Row],[MÃ FAST]]</f>
        <v>#N/A</v>
      </c>
      <c r="R568" s="21" t="e">
        <f>COUNTIF($Q$7:Q568,Q568)&amp;Q568</f>
        <v>#N/A</v>
      </c>
      <c r="S568" s="44">
        <f>IFERROR(VLOOKUP(R568,Table1[[ct2]:[Số lượng]],13,0),0)</f>
        <v>0</v>
      </c>
      <c r="T568" s="45">
        <f>IFERROR(VLOOKUP(R568,Table1[[ct2]:[Giá]],14,0),Table0145[[#This Row],[ĐƠN GIÁ]])</f>
        <v>0</v>
      </c>
      <c r="U568" s="45">
        <f t="shared" si="35"/>
        <v>0</v>
      </c>
      <c r="V568" s="32">
        <f t="shared" si="36"/>
        <v>0</v>
      </c>
      <c r="W568" s="45">
        <f>Table0145[[#This Row],[THÀNH TIỀN FAST]]-Table0145[[#This Row],[THÀNH TIỀN]]</f>
        <v>0</v>
      </c>
      <c r="X568" s="46" t="b">
        <f>Table0145[[#This Row],[ĐG FAST]]=Table0145[[#This Row],[ĐƠN GIÁ]]</f>
        <v>1</v>
      </c>
      <c r="Y568" s="47" t="b">
        <f>Table0145[[#This Row],[THÀNH TIỀN FAST]]=Table0145[[#This Row],[THÀNH TIỀN]]</f>
        <v>1</v>
      </c>
      <c r="Z568" s="48"/>
    </row>
    <row r="569" spans="1:26" x14ac:dyDescent="0.2">
      <c r="A569" s="50"/>
      <c r="B569" s="51"/>
      <c r="C569" s="50"/>
      <c r="D569" s="50"/>
      <c r="E569" s="50"/>
      <c r="F569" s="50"/>
      <c r="G569" s="50"/>
      <c r="H569" s="50"/>
      <c r="I569" s="50"/>
      <c r="J569" s="50"/>
      <c r="K569" s="52"/>
      <c r="L569" s="50"/>
      <c r="M569" s="53">
        <f t="shared" si="33"/>
        <v>0</v>
      </c>
      <c r="N569" s="21" t="e">
        <f>VLOOKUP(I569,'MÃ '!$A$2:$E$1048576,4,0)</f>
        <v>#N/A</v>
      </c>
      <c r="O569" s="21" t="e">
        <f>VLOOKUP(I569,'MÃ '!$A$2:$E$1048576,5,0)</f>
        <v>#N/A</v>
      </c>
      <c r="P569" s="21" t="str">
        <f t="shared" si="34"/>
        <v>TSG08</v>
      </c>
      <c r="Q569" s="21" t="e">
        <f>DAY(Table0145[[#This Row],[NGÀY]])&amp;Table0145[[#This Row],[TSG08]]&amp;Table0145[[#This Row],[MÃ FAST]]</f>
        <v>#N/A</v>
      </c>
      <c r="R569" s="21" t="e">
        <f>COUNTIF($Q$7:Q569,Q569)&amp;Q569</f>
        <v>#N/A</v>
      </c>
      <c r="S569" s="44">
        <f>IFERROR(VLOOKUP(R569,Table1[[ct2]:[Số lượng]],13,0),0)</f>
        <v>0</v>
      </c>
      <c r="T569" s="45">
        <f>IFERROR(VLOOKUP(R569,Table1[[ct2]:[Giá]],14,0),Table0145[[#This Row],[ĐƠN GIÁ]])</f>
        <v>0</v>
      </c>
      <c r="U569" s="45">
        <f t="shared" si="35"/>
        <v>0</v>
      </c>
      <c r="V569" s="32">
        <f t="shared" si="36"/>
        <v>0</v>
      </c>
      <c r="W569" s="45">
        <f>Table0145[[#This Row],[THÀNH TIỀN FAST]]-Table0145[[#This Row],[THÀNH TIỀN]]</f>
        <v>0</v>
      </c>
      <c r="X569" s="46" t="b">
        <f>Table0145[[#This Row],[ĐG FAST]]=Table0145[[#This Row],[ĐƠN GIÁ]]</f>
        <v>1</v>
      </c>
      <c r="Y569" s="47" t="b">
        <f>Table0145[[#This Row],[THÀNH TIỀN FAST]]=Table0145[[#This Row],[THÀNH TIỀN]]</f>
        <v>1</v>
      </c>
      <c r="Z569" s="48"/>
    </row>
    <row r="570" spans="1:26" x14ac:dyDescent="0.2">
      <c r="A570" s="50"/>
      <c r="B570" s="51"/>
      <c r="C570" s="50"/>
      <c r="D570" s="50"/>
      <c r="E570" s="50"/>
      <c r="F570" s="50"/>
      <c r="G570" s="50"/>
      <c r="H570" s="50"/>
      <c r="I570" s="50"/>
      <c r="J570" s="50"/>
      <c r="K570" s="52"/>
      <c r="L570" s="50"/>
      <c r="M570" s="53">
        <f t="shared" si="33"/>
        <v>0</v>
      </c>
      <c r="N570" s="21" t="e">
        <f>VLOOKUP(I570,'MÃ '!$A$2:$E$1048576,4,0)</f>
        <v>#N/A</v>
      </c>
      <c r="O570" s="21" t="e">
        <f>VLOOKUP(I570,'MÃ '!$A$2:$E$1048576,5,0)</f>
        <v>#N/A</v>
      </c>
      <c r="P570" s="21" t="str">
        <f t="shared" si="34"/>
        <v>TSG08</v>
      </c>
      <c r="Q570" s="21" t="e">
        <f>DAY(Table0145[[#This Row],[NGÀY]])&amp;Table0145[[#This Row],[TSG08]]&amp;Table0145[[#This Row],[MÃ FAST]]</f>
        <v>#N/A</v>
      </c>
      <c r="R570" s="21" t="e">
        <f>COUNTIF($Q$7:Q570,Q570)&amp;Q570</f>
        <v>#N/A</v>
      </c>
      <c r="S570" s="44">
        <f>IFERROR(VLOOKUP(R570,Table1[[ct2]:[Số lượng]],13,0),0)</f>
        <v>0</v>
      </c>
      <c r="T570" s="45">
        <f>IFERROR(VLOOKUP(R570,Table1[[ct2]:[Giá]],14,0),Table0145[[#This Row],[ĐƠN GIÁ]])</f>
        <v>0</v>
      </c>
      <c r="U570" s="45">
        <f t="shared" si="35"/>
        <v>0</v>
      </c>
      <c r="V570" s="32">
        <f t="shared" si="36"/>
        <v>0</v>
      </c>
      <c r="W570" s="45">
        <f>Table0145[[#This Row],[THÀNH TIỀN FAST]]-Table0145[[#This Row],[THÀNH TIỀN]]</f>
        <v>0</v>
      </c>
      <c r="X570" s="46" t="b">
        <f>Table0145[[#This Row],[ĐG FAST]]=Table0145[[#This Row],[ĐƠN GIÁ]]</f>
        <v>1</v>
      </c>
      <c r="Y570" s="47" t="b">
        <f>Table0145[[#This Row],[THÀNH TIỀN FAST]]=Table0145[[#This Row],[THÀNH TIỀN]]</f>
        <v>1</v>
      </c>
      <c r="Z570" s="48"/>
    </row>
    <row r="571" spans="1:26" x14ac:dyDescent="0.2">
      <c r="A571" s="50"/>
      <c r="B571" s="51"/>
      <c r="C571" s="50"/>
      <c r="D571" s="50"/>
      <c r="E571" s="50"/>
      <c r="F571" s="50"/>
      <c r="G571" s="50"/>
      <c r="H571" s="50"/>
      <c r="I571" s="50"/>
      <c r="J571" s="50"/>
      <c r="K571" s="52"/>
      <c r="L571" s="50"/>
      <c r="M571" s="53">
        <f t="shared" si="33"/>
        <v>0</v>
      </c>
      <c r="N571" s="21" t="e">
        <f>VLOOKUP(I571,'MÃ '!$A$2:$E$1048576,4,0)</f>
        <v>#N/A</v>
      </c>
      <c r="O571" s="21" t="e">
        <f>VLOOKUP(I571,'MÃ '!$A$2:$E$1048576,5,0)</f>
        <v>#N/A</v>
      </c>
      <c r="P571" s="21" t="str">
        <f t="shared" si="34"/>
        <v>TSG08</v>
      </c>
      <c r="Q571" s="21" t="e">
        <f>DAY(Table0145[[#This Row],[NGÀY]])&amp;Table0145[[#This Row],[TSG08]]&amp;Table0145[[#This Row],[MÃ FAST]]</f>
        <v>#N/A</v>
      </c>
      <c r="R571" s="21" t="e">
        <f>COUNTIF($Q$7:Q571,Q571)&amp;Q571</f>
        <v>#N/A</v>
      </c>
      <c r="S571" s="44">
        <f>IFERROR(VLOOKUP(R571,Table1[[ct2]:[Số lượng]],13,0),0)</f>
        <v>0</v>
      </c>
      <c r="T571" s="45">
        <f>IFERROR(VLOOKUP(R571,Table1[[ct2]:[Giá]],14,0),Table0145[[#This Row],[ĐƠN GIÁ]])</f>
        <v>0</v>
      </c>
      <c r="U571" s="45">
        <f t="shared" si="35"/>
        <v>0</v>
      </c>
      <c r="V571" s="32">
        <f t="shared" si="36"/>
        <v>0</v>
      </c>
      <c r="W571" s="45">
        <f>Table0145[[#This Row],[THÀNH TIỀN FAST]]-Table0145[[#This Row],[THÀNH TIỀN]]</f>
        <v>0</v>
      </c>
      <c r="X571" s="46" t="b">
        <f>Table0145[[#This Row],[ĐG FAST]]=Table0145[[#This Row],[ĐƠN GIÁ]]</f>
        <v>1</v>
      </c>
      <c r="Y571" s="47" t="b">
        <f>Table0145[[#This Row],[THÀNH TIỀN FAST]]=Table0145[[#This Row],[THÀNH TIỀN]]</f>
        <v>1</v>
      </c>
      <c r="Z571" s="48"/>
    </row>
    <row r="572" spans="1:26" x14ac:dyDescent="0.2">
      <c r="A572" s="50"/>
      <c r="B572" s="51"/>
      <c r="C572" s="50"/>
      <c r="D572" s="50"/>
      <c r="E572" s="50"/>
      <c r="F572" s="50"/>
      <c r="G572" s="50"/>
      <c r="H572" s="50"/>
      <c r="I572" s="50"/>
      <c r="J572" s="50"/>
      <c r="K572" s="52"/>
      <c r="L572" s="50"/>
      <c r="M572" s="53">
        <f t="shared" si="33"/>
        <v>0</v>
      </c>
      <c r="N572" s="21" t="e">
        <f>VLOOKUP(I572,'MÃ '!$A$2:$E$1048576,4,0)</f>
        <v>#N/A</v>
      </c>
      <c r="O572" s="21" t="e">
        <f>VLOOKUP(I572,'MÃ '!$A$2:$E$1048576,5,0)</f>
        <v>#N/A</v>
      </c>
      <c r="P572" s="21" t="str">
        <f t="shared" si="34"/>
        <v>TSG08</v>
      </c>
      <c r="Q572" s="21" t="e">
        <f>DAY(Table0145[[#This Row],[NGÀY]])&amp;Table0145[[#This Row],[TSG08]]&amp;Table0145[[#This Row],[MÃ FAST]]</f>
        <v>#N/A</v>
      </c>
      <c r="R572" s="21" t="e">
        <f>COUNTIF($Q$7:Q572,Q572)&amp;Q572</f>
        <v>#N/A</v>
      </c>
      <c r="S572" s="44">
        <f>IFERROR(VLOOKUP(R572,Table1[[ct2]:[Số lượng]],13,0),0)</f>
        <v>0</v>
      </c>
      <c r="T572" s="45">
        <f>IFERROR(VLOOKUP(R572,Table1[[ct2]:[Giá]],14,0),Table0145[[#This Row],[ĐƠN GIÁ]])</f>
        <v>0</v>
      </c>
      <c r="U572" s="45">
        <f t="shared" si="35"/>
        <v>0</v>
      </c>
      <c r="V572" s="32">
        <f t="shared" si="36"/>
        <v>0</v>
      </c>
      <c r="W572" s="45">
        <f>Table0145[[#This Row],[THÀNH TIỀN FAST]]-Table0145[[#This Row],[THÀNH TIỀN]]</f>
        <v>0</v>
      </c>
      <c r="X572" s="46" t="b">
        <f>Table0145[[#This Row],[ĐG FAST]]=Table0145[[#This Row],[ĐƠN GIÁ]]</f>
        <v>1</v>
      </c>
      <c r="Y572" s="47" t="b">
        <f>Table0145[[#This Row],[THÀNH TIỀN FAST]]=Table0145[[#This Row],[THÀNH TIỀN]]</f>
        <v>1</v>
      </c>
      <c r="Z572" s="48"/>
    </row>
    <row r="573" spans="1:26" x14ac:dyDescent="0.2">
      <c r="A573" s="50"/>
      <c r="B573" s="51"/>
      <c r="C573" s="50"/>
      <c r="D573" s="50"/>
      <c r="E573" s="50"/>
      <c r="F573" s="50"/>
      <c r="G573" s="50"/>
      <c r="H573" s="50"/>
      <c r="I573" s="50"/>
      <c r="J573" s="50"/>
      <c r="K573" s="52"/>
      <c r="L573" s="50"/>
      <c r="M573" s="53">
        <f t="shared" si="33"/>
        <v>0</v>
      </c>
      <c r="N573" s="21" t="e">
        <f>VLOOKUP(I573,'MÃ '!$A$2:$E$1048576,4,0)</f>
        <v>#N/A</v>
      </c>
      <c r="O573" s="21" t="e">
        <f>VLOOKUP(I573,'MÃ '!$A$2:$E$1048576,5,0)</f>
        <v>#N/A</v>
      </c>
      <c r="P573" s="21" t="str">
        <f t="shared" si="34"/>
        <v>TSG08</v>
      </c>
      <c r="Q573" s="21" t="e">
        <f>DAY(Table0145[[#This Row],[NGÀY]])&amp;Table0145[[#This Row],[TSG08]]&amp;Table0145[[#This Row],[MÃ FAST]]</f>
        <v>#N/A</v>
      </c>
      <c r="R573" s="21" t="e">
        <f>COUNTIF($Q$7:Q573,Q573)&amp;Q573</f>
        <v>#N/A</v>
      </c>
      <c r="S573" s="44">
        <f>IFERROR(VLOOKUP(R573,Table1[[ct2]:[Số lượng]],13,0),0)</f>
        <v>0</v>
      </c>
      <c r="T573" s="45">
        <f>IFERROR(VLOOKUP(R573,Table1[[ct2]:[Giá]],14,0),Table0145[[#This Row],[ĐƠN GIÁ]])</f>
        <v>0</v>
      </c>
      <c r="U573" s="45">
        <f t="shared" si="35"/>
        <v>0</v>
      </c>
      <c r="V573" s="32">
        <f t="shared" si="36"/>
        <v>0</v>
      </c>
      <c r="W573" s="45">
        <f>Table0145[[#This Row],[THÀNH TIỀN FAST]]-Table0145[[#This Row],[THÀNH TIỀN]]</f>
        <v>0</v>
      </c>
      <c r="X573" s="46" t="b">
        <f>Table0145[[#This Row],[ĐG FAST]]=Table0145[[#This Row],[ĐƠN GIÁ]]</f>
        <v>1</v>
      </c>
      <c r="Y573" s="47" t="b">
        <f>Table0145[[#This Row],[THÀNH TIỀN FAST]]=Table0145[[#This Row],[THÀNH TIỀN]]</f>
        <v>1</v>
      </c>
      <c r="Z573" s="48"/>
    </row>
    <row r="574" spans="1:26" x14ac:dyDescent="0.2">
      <c r="A574" s="50"/>
      <c r="B574" s="51"/>
      <c r="C574" s="50"/>
      <c r="D574" s="50"/>
      <c r="E574" s="50"/>
      <c r="F574" s="50"/>
      <c r="G574" s="50"/>
      <c r="H574" s="50"/>
      <c r="I574" s="50"/>
      <c r="J574" s="50"/>
      <c r="K574" s="52"/>
      <c r="L574" s="50"/>
      <c r="M574" s="53">
        <f t="shared" si="33"/>
        <v>0</v>
      </c>
      <c r="N574" s="21" t="e">
        <f>VLOOKUP(I574,'MÃ '!$A$2:$E$1048576,4,0)</f>
        <v>#N/A</v>
      </c>
      <c r="O574" s="21" t="e">
        <f>VLOOKUP(I574,'MÃ '!$A$2:$E$1048576,5,0)</f>
        <v>#N/A</v>
      </c>
      <c r="P574" s="21" t="str">
        <f t="shared" si="34"/>
        <v>TSG08</v>
      </c>
      <c r="Q574" s="21" t="e">
        <f>DAY(Table0145[[#This Row],[NGÀY]])&amp;Table0145[[#This Row],[TSG08]]&amp;Table0145[[#This Row],[MÃ FAST]]</f>
        <v>#N/A</v>
      </c>
      <c r="R574" s="21" t="e">
        <f>COUNTIF($Q$7:Q574,Q574)&amp;Q574</f>
        <v>#N/A</v>
      </c>
      <c r="S574" s="44">
        <f>IFERROR(VLOOKUP(R574,Table1[[ct2]:[Số lượng]],13,0),0)</f>
        <v>0</v>
      </c>
      <c r="T574" s="45">
        <f>IFERROR(VLOOKUP(R574,Table1[[ct2]:[Giá]],14,0),Table0145[[#This Row],[ĐƠN GIÁ]])</f>
        <v>0</v>
      </c>
      <c r="U574" s="45">
        <f t="shared" si="35"/>
        <v>0</v>
      </c>
      <c r="V574" s="32">
        <f t="shared" si="36"/>
        <v>0</v>
      </c>
      <c r="W574" s="45">
        <f>Table0145[[#This Row],[THÀNH TIỀN FAST]]-Table0145[[#This Row],[THÀNH TIỀN]]</f>
        <v>0</v>
      </c>
      <c r="X574" s="46" t="b">
        <f>Table0145[[#This Row],[ĐG FAST]]=Table0145[[#This Row],[ĐƠN GIÁ]]</f>
        <v>1</v>
      </c>
      <c r="Y574" s="47" t="b">
        <f>Table0145[[#This Row],[THÀNH TIỀN FAST]]=Table0145[[#This Row],[THÀNH TIỀN]]</f>
        <v>1</v>
      </c>
      <c r="Z574" s="48"/>
    </row>
    <row r="575" spans="1:26" x14ac:dyDescent="0.2">
      <c r="A575" s="50"/>
      <c r="B575" s="51"/>
      <c r="C575" s="50"/>
      <c r="D575" s="50"/>
      <c r="E575" s="50"/>
      <c r="F575" s="50"/>
      <c r="G575" s="50"/>
      <c r="H575" s="50"/>
      <c r="I575" s="50"/>
      <c r="J575" s="50"/>
      <c r="K575" s="52"/>
      <c r="L575" s="50"/>
      <c r="M575" s="53">
        <f t="shared" si="33"/>
        <v>0</v>
      </c>
      <c r="N575" s="21" t="e">
        <f>VLOOKUP(I575,'MÃ '!$A$2:$E$1048576,4,0)</f>
        <v>#N/A</v>
      </c>
      <c r="O575" s="21" t="e">
        <f>VLOOKUP(I575,'MÃ '!$A$2:$E$1048576,5,0)</f>
        <v>#N/A</v>
      </c>
      <c r="P575" s="21" t="str">
        <f t="shared" si="34"/>
        <v>TSG08</v>
      </c>
      <c r="Q575" s="21" t="e">
        <f>DAY(Table0145[[#This Row],[NGÀY]])&amp;Table0145[[#This Row],[TSG08]]&amp;Table0145[[#This Row],[MÃ FAST]]</f>
        <v>#N/A</v>
      </c>
      <c r="R575" s="21" t="e">
        <f>COUNTIF($Q$7:Q575,Q575)&amp;Q575</f>
        <v>#N/A</v>
      </c>
      <c r="S575" s="44">
        <f>IFERROR(VLOOKUP(R575,Table1[[ct2]:[Số lượng]],13,0),0)</f>
        <v>0</v>
      </c>
      <c r="T575" s="45">
        <f>IFERROR(VLOOKUP(R575,Table1[[ct2]:[Giá]],14,0),Table0145[[#This Row],[ĐƠN GIÁ]])</f>
        <v>0</v>
      </c>
      <c r="U575" s="45">
        <f t="shared" si="35"/>
        <v>0</v>
      </c>
      <c r="V575" s="32">
        <f t="shared" si="36"/>
        <v>0</v>
      </c>
      <c r="W575" s="45">
        <f>Table0145[[#This Row],[THÀNH TIỀN FAST]]-Table0145[[#This Row],[THÀNH TIỀN]]</f>
        <v>0</v>
      </c>
      <c r="X575" s="46" t="b">
        <f>Table0145[[#This Row],[ĐG FAST]]=Table0145[[#This Row],[ĐƠN GIÁ]]</f>
        <v>1</v>
      </c>
      <c r="Y575" s="47" t="b">
        <f>Table0145[[#This Row],[THÀNH TIỀN FAST]]=Table0145[[#This Row],[THÀNH TIỀN]]</f>
        <v>1</v>
      </c>
      <c r="Z575" s="48"/>
    </row>
    <row r="576" spans="1:26" x14ac:dyDescent="0.2">
      <c r="A576" s="50"/>
      <c r="B576" s="51"/>
      <c r="C576" s="50"/>
      <c r="D576" s="50"/>
      <c r="E576" s="50"/>
      <c r="F576" s="50"/>
      <c r="G576" s="50"/>
      <c r="H576" s="50"/>
      <c r="I576" s="50"/>
      <c r="J576" s="50"/>
      <c r="K576" s="52"/>
      <c r="L576" s="50"/>
      <c r="M576" s="53">
        <f t="shared" si="33"/>
        <v>0</v>
      </c>
      <c r="N576" s="21" t="e">
        <f>VLOOKUP(I576,'MÃ '!$A$2:$E$1048576,4,0)</f>
        <v>#N/A</v>
      </c>
      <c r="O576" s="21" t="e">
        <f>VLOOKUP(I576,'MÃ '!$A$2:$E$1048576,5,0)</f>
        <v>#N/A</v>
      </c>
      <c r="P576" s="21" t="str">
        <f t="shared" si="34"/>
        <v>TSG08</v>
      </c>
      <c r="Q576" s="21" t="e">
        <f>DAY(Table0145[[#This Row],[NGÀY]])&amp;Table0145[[#This Row],[TSG08]]&amp;Table0145[[#This Row],[MÃ FAST]]</f>
        <v>#N/A</v>
      </c>
      <c r="R576" s="21" t="e">
        <f>COUNTIF($Q$7:Q576,Q576)&amp;Q576</f>
        <v>#N/A</v>
      </c>
      <c r="S576" s="44">
        <f>IFERROR(VLOOKUP(R576,Table1[[ct2]:[Số lượng]],13,0),0)</f>
        <v>0</v>
      </c>
      <c r="T576" s="45">
        <f>IFERROR(VLOOKUP(R576,Table1[[ct2]:[Giá]],14,0),Table0145[[#This Row],[ĐƠN GIÁ]])</f>
        <v>0</v>
      </c>
      <c r="U576" s="45">
        <f t="shared" si="35"/>
        <v>0</v>
      </c>
      <c r="V576" s="32">
        <f t="shared" si="36"/>
        <v>0</v>
      </c>
      <c r="W576" s="45">
        <f>Table0145[[#This Row],[THÀNH TIỀN FAST]]-Table0145[[#This Row],[THÀNH TIỀN]]</f>
        <v>0</v>
      </c>
      <c r="X576" s="46" t="b">
        <f>Table0145[[#This Row],[ĐG FAST]]=Table0145[[#This Row],[ĐƠN GIÁ]]</f>
        <v>1</v>
      </c>
      <c r="Y576" s="47" t="b">
        <f>Table0145[[#This Row],[THÀNH TIỀN FAST]]=Table0145[[#This Row],[THÀNH TIỀN]]</f>
        <v>1</v>
      </c>
      <c r="Z576" s="48"/>
    </row>
    <row r="577" spans="1:26" x14ac:dyDescent="0.2">
      <c r="A577" s="50"/>
      <c r="B577" s="51"/>
      <c r="C577" s="50"/>
      <c r="D577" s="50"/>
      <c r="E577" s="50"/>
      <c r="F577" s="50"/>
      <c r="G577" s="50"/>
      <c r="H577" s="50"/>
      <c r="I577" s="50"/>
      <c r="J577" s="50"/>
      <c r="K577" s="52"/>
      <c r="L577" s="50"/>
      <c r="M577" s="53">
        <f t="shared" si="33"/>
        <v>0</v>
      </c>
      <c r="N577" s="21" t="e">
        <f>VLOOKUP(I577,'MÃ '!$A$2:$E$1048576,4,0)</f>
        <v>#N/A</v>
      </c>
      <c r="O577" s="21" t="e">
        <f>VLOOKUP(I577,'MÃ '!$A$2:$E$1048576,5,0)</f>
        <v>#N/A</v>
      </c>
      <c r="P577" s="21" t="str">
        <f t="shared" si="34"/>
        <v>TSG08</v>
      </c>
      <c r="Q577" s="21" t="e">
        <f>DAY(Table0145[[#This Row],[NGÀY]])&amp;Table0145[[#This Row],[TSG08]]&amp;Table0145[[#This Row],[MÃ FAST]]</f>
        <v>#N/A</v>
      </c>
      <c r="R577" s="21" t="e">
        <f>COUNTIF($Q$7:Q577,Q577)&amp;Q577</f>
        <v>#N/A</v>
      </c>
      <c r="S577" s="44">
        <f>IFERROR(VLOOKUP(R577,Table1[[ct2]:[Số lượng]],13,0),0)</f>
        <v>0</v>
      </c>
      <c r="T577" s="45">
        <f>IFERROR(VLOOKUP(R577,Table1[[ct2]:[Giá]],14,0),Table0145[[#This Row],[ĐƠN GIÁ]])</f>
        <v>0</v>
      </c>
      <c r="U577" s="45">
        <f t="shared" si="35"/>
        <v>0</v>
      </c>
      <c r="V577" s="32">
        <f t="shared" si="36"/>
        <v>0</v>
      </c>
      <c r="W577" s="45">
        <f>Table0145[[#This Row],[THÀNH TIỀN FAST]]-Table0145[[#This Row],[THÀNH TIỀN]]</f>
        <v>0</v>
      </c>
      <c r="X577" s="46" t="b">
        <f>Table0145[[#This Row],[ĐG FAST]]=Table0145[[#This Row],[ĐƠN GIÁ]]</f>
        <v>1</v>
      </c>
      <c r="Y577" s="47" t="b">
        <f>Table0145[[#This Row],[THÀNH TIỀN FAST]]=Table0145[[#This Row],[THÀNH TIỀN]]</f>
        <v>1</v>
      </c>
      <c r="Z577" s="48"/>
    </row>
    <row r="578" spans="1:26" x14ac:dyDescent="0.2">
      <c r="A578" s="50"/>
      <c r="B578" s="51"/>
      <c r="C578" s="50"/>
      <c r="D578" s="50"/>
      <c r="E578" s="50"/>
      <c r="F578" s="50"/>
      <c r="G578" s="50"/>
      <c r="H578" s="50"/>
      <c r="I578" s="50"/>
      <c r="J578" s="50"/>
      <c r="K578" s="52"/>
      <c r="L578" s="50"/>
      <c r="M578" s="53">
        <f t="shared" si="33"/>
        <v>0</v>
      </c>
      <c r="N578" s="21" t="e">
        <f>VLOOKUP(I578,'MÃ '!$A$2:$E$1048576,4,0)</f>
        <v>#N/A</v>
      </c>
      <c r="O578" s="21" t="e">
        <f>VLOOKUP(I578,'MÃ '!$A$2:$E$1048576,5,0)</f>
        <v>#N/A</v>
      </c>
      <c r="P578" s="21" t="str">
        <f t="shared" si="34"/>
        <v>TSG08</v>
      </c>
      <c r="Q578" s="21" t="e">
        <f>DAY(Table0145[[#This Row],[NGÀY]])&amp;Table0145[[#This Row],[TSG08]]&amp;Table0145[[#This Row],[MÃ FAST]]</f>
        <v>#N/A</v>
      </c>
      <c r="R578" s="21" t="e">
        <f>COUNTIF($Q$7:Q578,Q578)&amp;Q578</f>
        <v>#N/A</v>
      </c>
      <c r="S578" s="44">
        <f>IFERROR(VLOOKUP(R578,Table1[[ct2]:[Số lượng]],13,0),0)</f>
        <v>0</v>
      </c>
      <c r="T578" s="45">
        <f>IFERROR(VLOOKUP(R578,Table1[[ct2]:[Giá]],14,0),Table0145[[#This Row],[ĐƠN GIÁ]])</f>
        <v>0</v>
      </c>
      <c r="U578" s="45">
        <f t="shared" si="35"/>
        <v>0</v>
      </c>
      <c r="V578" s="32">
        <f t="shared" si="36"/>
        <v>0</v>
      </c>
      <c r="W578" s="45">
        <f>Table0145[[#This Row],[THÀNH TIỀN FAST]]-Table0145[[#This Row],[THÀNH TIỀN]]</f>
        <v>0</v>
      </c>
      <c r="X578" s="46" t="b">
        <f>Table0145[[#This Row],[ĐG FAST]]=Table0145[[#This Row],[ĐƠN GIÁ]]</f>
        <v>1</v>
      </c>
      <c r="Y578" s="47" t="b">
        <f>Table0145[[#This Row],[THÀNH TIỀN FAST]]=Table0145[[#This Row],[THÀNH TIỀN]]</f>
        <v>1</v>
      </c>
      <c r="Z578" s="48"/>
    </row>
    <row r="579" spans="1:26" x14ac:dyDescent="0.2">
      <c r="A579" s="50"/>
      <c r="B579" s="51"/>
      <c r="C579" s="50"/>
      <c r="D579" s="50"/>
      <c r="E579" s="50"/>
      <c r="F579" s="50"/>
      <c r="G579" s="50"/>
      <c r="H579" s="50"/>
      <c r="I579" s="50"/>
      <c r="J579" s="50"/>
      <c r="K579" s="52"/>
      <c r="L579" s="50"/>
      <c r="M579" s="53">
        <f t="shared" si="33"/>
        <v>0</v>
      </c>
      <c r="N579" s="21" t="e">
        <f>VLOOKUP(I579,'MÃ '!$A$2:$E$1048576,4,0)</f>
        <v>#N/A</v>
      </c>
      <c r="O579" s="21" t="e">
        <f>VLOOKUP(I579,'MÃ '!$A$2:$E$1048576,5,0)</f>
        <v>#N/A</v>
      </c>
      <c r="P579" s="21" t="str">
        <f t="shared" si="34"/>
        <v>TSG08</v>
      </c>
      <c r="Q579" s="21" t="e">
        <f>DAY(Table0145[[#This Row],[NGÀY]])&amp;Table0145[[#This Row],[TSG08]]&amp;Table0145[[#This Row],[MÃ FAST]]</f>
        <v>#N/A</v>
      </c>
      <c r="R579" s="21" t="e">
        <f>COUNTIF($Q$7:Q579,Q579)&amp;Q579</f>
        <v>#N/A</v>
      </c>
      <c r="S579" s="44">
        <f>IFERROR(VLOOKUP(R579,Table1[[ct2]:[Số lượng]],13,0),0)</f>
        <v>0</v>
      </c>
      <c r="T579" s="45">
        <f>IFERROR(VLOOKUP(R579,Table1[[ct2]:[Giá]],14,0),Table0145[[#This Row],[ĐƠN GIÁ]])</f>
        <v>0</v>
      </c>
      <c r="U579" s="45">
        <f t="shared" si="35"/>
        <v>0</v>
      </c>
      <c r="V579" s="32">
        <f t="shared" si="36"/>
        <v>0</v>
      </c>
      <c r="W579" s="45">
        <f>Table0145[[#This Row],[THÀNH TIỀN FAST]]-Table0145[[#This Row],[THÀNH TIỀN]]</f>
        <v>0</v>
      </c>
      <c r="X579" s="46" t="b">
        <f>Table0145[[#This Row],[ĐG FAST]]=Table0145[[#This Row],[ĐƠN GIÁ]]</f>
        <v>1</v>
      </c>
      <c r="Y579" s="47" t="b">
        <f>Table0145[[#This Row],[THÀNH TIỀN FAST]]=Table0145[[#This Row],[THÀNH TIỀN]]</f>
        <v>1</v>
      </c>
      <c r="Z579" s="48"/>
    </row>
    <row r="580" spans="1:26" x14ac:dyDescent="0.2">
      <c r="A580" s="50"/>
      <c r="B580" s="51"/>
      <c r="C580" s="50"/>
      <c r="D580" s="50"/>
      <c r="E580" s="50"/>
      <c r="F580" s="50"/>
      <c r="G580" s="50"/>
      <c r="H580" s="50"/>
      <c r="I580" s="50"/>
      <c r="J580" s="50"/>
      <c r="K580" s="52"/>
      <c r="L580" s="50"/>
      <c r="M580" s="53">
        <f t="shared" si="33"/>
        <v>0</v>
      </c>
      <c r="N580" s="21" t="e">
        <f>VLOOKUP(I580,'MÃ '!$A$2:$E$1048576,4,0)</f>
        <v>#N/A</v>
      </c>
      <c r="O580" s="21" t="e">
        <f>VLOOKUP(I580,'MÃ '!$A$2:$E$1048576,5,0)</f>
        <v>#N/A</v>
      </c>
      <c r="P580" s="21" t="str">
        <f t="shared" si="34"/>
        <v>TSG08</v>
      </c>
      <c r="Q580" s="21" t="e">
        <f>DAY(Table0145[[#This Row],[NGÀY]])&amp;Table0145[[#This Row],[TSG08]]&amp;Table0145[[#This Row],[MÃ FAST]]</f>
        <v>#N/A</v>
      </c>
      <c r="R580" s="21" t="e">
        <f>COUNTIF($Q$7:Q580,Q580)&amp;Q580</f>
        <v>#N/A</v>
      </c>
      <c r="S580" s="44">
        <f>IFERROR(VLOOKUP(R580,Table1[[ct2]:[Số lượng]],13,0),0)</f>
        <v>0</v>
      </c>
      <c r="T580" s="45">
        <f>IFERROR(VLOOKUP(R580,Table1[[ct2]:[Giá]],14,0),Table0145[[#This Row],[ĐƠN GIÁ]])</f>
        <v>0</v>
      </c>
      <c r="U580" s="45">
        <f t="shared" si="35"/>
        <v>0</v>
      </c>
      <c r="V580" s="32">
        <f t="shared" si="36"/>
        <v>0</v>
      </c>
      <c r="W580" s="45">
        <f>Table0145[[#This Row],[THÀNH TIỀN FAST]]-Table0145[[#This Row],[THÀNH TIỀN]]</f>
        <v>0</v>
      </c>
      <c r="X580" s="46" t="b">
        <f>Table0145[[#This Row],[ĐG FAST]]=Table0145[[#This Row],[ĐƠN GIÁ]]</f>
        <v>1</v>
      </c>
      <c r="Y580" s="47" t="b">
        <f>Table0145[[#This Row],[THÀNH TIỀN FAST]]=Table0145[[#This Row],[THÀNH TIỀN]]</f>
        <v>1</v>
      </c>
      <c r="Z580" s="48"/>
    </row>
    <row r="581" spans="1:26" x14ac:dyDescent="0.2">
      <c r="A581" s="50"/>
      <c r="B581" s="51"/>
      <c r="C581" s="50"/>
      <c r="D581" s="50"/>
      <c r="E581" s="50"/>
      <c r="F581" s="50"/>
      <c r="G581" s="50"/>
      <c r="H581" s="50"/>
      <c r="I581" s="50"/>
      <c r="J581" s="50"/>
      <c r="K581" s="52"/>
      <c r="L581" s="50"/>
      <c r="M581" s="53">
        <f t="shared" si="33"/>
        <v>0</v>
      </c>
      <c r="N581" s="21" t="e">
        <f>VLOOKUP(I581,'MÃ '!$A$2:$E$1048576,4,0)</f>
        <v>#N/A</v>
      </c>
      <c r="O581" s="21" t="e">
        <f>VLOOKUP(I581,'MÃ '!$A$2:$E$1048576,5,0)</f>
        <v>#N/A</v>
      </c>
      <c r="P581" s="21" t="str">
        <f t="shared" si="34"/>
        <v>TSG08</v>
      </c>
      <c r="Q581" s="21" t="e">
        <f>DAY(Table0145[[#This Row],[NGÀY]])&amp;Table0145[[#This Row],[TSG08]]&amp;Table0145[[#This Row],[MÃ FAST]]</f>
        <v>#N/A</v>
      </c>
      <c r="R581" s="21" t="e">
        <f>COUNTIF($Q$7:Q581,Q581)&amp;Q581</f>
        <v>#N/A</v>
      </c>
      <c r="S581" s="44">
        <f>IFERROR(VLOOKUP(R581,Table1[[ct2]:[Số lượng]],13,0),0)</f>
        <v>0</v>
      </c>
      <c r="T581" s="45">
        <f>IFERROR(VLOOKUP(R581,Table1[[ct2]:[Giá]],14,0),Table0145[[#This Row],[ĐƠN GIÁ]])</f>
        <v>0</v>
      </c>
      <c r="U581" s="45">
        <f t="shared" si="35"/>
        <v>0</v>
      </c>
      <c r="V581" s="32">
        <f t="shared" si="36"/>
        <v>0</v>
      </c>
      <c r="W581" s="45">
        <f>Table0145[[#This Row],[THÀNH TIỀN FAST]]-Table0145[[#This Row],[THÀNH TIỀN]]</f>
        <v>0</v>
      </c>
      <c r="X581" s="46" t="b">
        <f>Table0145[[#This Row],[ĐG FAST]]=Table0145[[#This Row],[ĐƠN GIÁ]]</f>
        <v>1</v>
      </c>
      <c r="Y581" s="47" t="b">
        <f>Table0145[[#This Row],[THÀNH TIỀN FAST]]=Table0145[[#This Row],[THÀNH TIỀN]]</f>
        <v>1</v>
      </c>
      <c r="Z581" s="48"/>
    </row>
    <row r="582" spans="1:26" x14ac:dyDescent="0.2">
      <c r="A582" s="50"/>
      <c r="B582" s="51"/>
      <c r="C582" s="50"/>
      <c r="D582" s="50"/>
      <c r="E582" s="50"/>
      <c r="F582" s="50"/>
      <c r="G582" s="50"/>
      <c r="H582" s="50"/>
      <c r="I582" s="50"/>
      <c r="J582" s="50"/>
      <c r="K582" s="52"/>
      <c r="L582" s="50"/>
      <c r="M582" s="53">
        <f t="shared" si="33"/>
        <v>0</v>
      </c>
      <c r="N582" s="21" t="e">
        <f>VLOOKUP(I582,'MÃ '!$A$2:$E$1048576,4,0)</f>
        <v>#N/A</v>
      </c>
      <c r="O582" s="21" t="e">
        <f>VLOOKUP(I582,'MÃ '!$A$2:$E$1048576,5,0)</f>
        <v>#N/A</v>
      </c>
      <c r="P582" s="21" t="str">
        <f t="shared" si="34"/>
        <v>TSG08</v>
      </c>
      <c r="Q582" s="21" t="e">
        <f>DAY(Table0145[[#This Row],[NGÀY]])&amp;Table0145[[#This Row],[TSG08]]&amp;Table0145[[#This Row],[MÃ FAST]]</f>
        <v>#N/A</v>
      </c>
      <c r="R582" s="21" t="e">
        <f>COUNTIF($Q$7:Q582,Q582)&amp;Q582</f>
        <v>#N/A</v>
      </c>
      <c r="S582" s="44">
        <f>IFERROR(VLOOKUP(R582,Table1[[ct2]:[Số lượng]],13,0),0)</f>
        <v>0</v>
      </c>
      <c r="T582" s="45">
        <f>IFERROR(VLOOKUP(R582,Table1[[ct2]:[Giá]],14,0),Table0145[[#This Row],[ĐƠN GIÁ]])</f>
        <v>0</v>
      </c>
      <c r="U582" s="45">
        <f t="shared" si="35"/>
        <v>0</v>
      </c>
      <c r="V582" s="32">
        <f t="shared" si="36"/>
        <v>0</v>
      </c>
      <c r="W582" s="45">
        <f>Table0145[[#This Row],[THÀNH TIỀN FAST]]-Table0145[[#This Row],[THÀNH TIỀN]]</f>
        <v>0</v>
      </c>
      <c r="X582" s="46" t="b">
        <f>Table0145[[#This Row],[ĐG FAST]]=Table0145[[#This Row],[ĐƠN GIÁ]]</f>
        <v>1</v>
      </c>
      <c r="Y582" s="47" t="b">
        <f>Table0145[[#This Row],[THÀNH TIỀN FAST]]=Table0145[[#This Row],[THÀNH TIỀN]]</f>
        <v>1</v>
      </c>
      <c r="Z582" s="48"/>
    </row>
    <row r="583" spans="1:26" x14ac:dyDescent="0.2">
      <c r="A583" s="50"/>
      <c r="B583" s="51"/>
      <c r="C583" s="50"/>
      <c r="D583" s="50"/>
      <c r="E583" s="50"/>
      <c r="F583" s="50"/>
      <c r="G583" s="50"/>
      <c r="H583" s="50"/>
      <c r="I583" s="50"/>
      <c r="J583" s="50"/>
      <c r="K583" s="52"/>
      <c r="L583" s="50"/>
      <c r="M583" s="53">
        <f t="shared" si="33"/>
        <v>0</v>
      </c>
      <c r="N583" s="21" t="e">
        <f>VLOOKUP(I583,'MÃ '!$A$2:$E$1048576,4,0)</f>
        <v>#N/A</v>
      </c>
      <c r="O583" s="21" t="e">
        <f>VLOOKUP(I583,'MÃ '!$A$2:$E$1048576,5,0)</f>
        <v>#N/A</v>
      </c>
      <c r="P583" s="21" t="str">
        <f t="shared" si="34"/>
        <v>TSG08</v>
      </c>
      <c r="Q583" s="21" t="e">
        <f>DAY(Table0145[[#This Row],[NGÀY]])&amp;Table0145[[#This Row],[TSG08]]&amp;Table0145[[#This Row],[MÃ FAST]]</f>
        <v>#N/A</v>
      </c>
      <c r="R583" s="21" t="e">
        <f>COUNTIF($Q$7:Q583,Q583)&amp;Q583</f>
        <v>#N/A</v>
      </c>
      <c r="S583" s="44">
        <f>IFERROR(VLOOKUP(R583,Table1[[ct2]:[Số lượng]],13,0),0)</f>
        <v>0</v>
      </c>
      <c r="T583" s="45">
        <f>IFERROR(VLOOKUP(R583,Table1[[ct2]:[Giá]],14,0),Table0145[[#This Row],[ĐƠN GIÁ]])</f>
        <v>0</v>
      </c>
      <c r="U583" s="45">
        <f t="shared" si="35"/>
        <v>0</v>
      </c>
      <c r="V583" s="32">
        <f t="shared" si="36"/>
        <v>0</v>
      </c>
      <c r="W583" s="45">
        <f>Table0145[[#This Row],[THÀNH TIỀN FAST]]-Table0145[[#This Row],[THÀNH TIỀN]]</f>
        <v>0</v>
      </c>
      <c r="X583" s="46" t="b">
        <f>Table0145[[#This Row],[ĐG FAST]]=Table0145[[#This Row],[ĐƠN GIÁ]]</f>
        <v>1</v>
      </c>
      <c r="Y583" s="47" t="b">
        <f>Table0145[[#This Row],[THÀNH TIỀN FAST]]=Table0145[[#This Row],[THÀNH TIỀN]]</f>
        <v>1</v>
      </c>
      <c r="Z583" s="48"/>
    </row>
    <row r="584" spans="1:26" x14ac:dyDescent="0.2">
      <c r="A584" s="50"/>
      <c r="B584" s="51"/>
      <c r="C584" s="50"/>
      <c r="D584" s="50"/>
      <c r="E584" s="50"/>
      <c r="F584" s="50"/>
      <c r="G584" s="50"/>
      <c r="H584" s="50"/>
      <c r="I584" s="50"/>
      <c r="J584" s="50"/>
      <c r="K584" s="52"/>
      <c r="L584" s="50"/>
      <c r="M584" s="53">
        <f t="shared" ref="M584:M647" si="37">K584*L584</f>
        <v>0</v>
      </c>
      <c r="N584" s="21" t="e">
        <f>VLOOKUP(I584,'MÃ '!$A$2:$E$1048576,4,0)</f>
        <v>#N/A</v>
      </c>
      <c r="O584" s="21" t="e">
        <f>VLOOKUP(I584,'MÃ '!$A$2:$E$1048576,5,0)</f>
        <v>#N/A</v>
      </c>
      <c r="P584" s="21" t="str">
        <f t="shared" ref="P584:P647" si="38">$P$6</f>
        <v>TSG08</v>
      </c>
      <c r="Q584" s="21" t="e">
        <f>DAY(Table0145[[#This Row],[NGÀY]])&amp;Table0145[[#This Row],[TSG08]]&amp;Table0145[[#This Row],[MÃ FAST]]</f>
        <v>#N/A</v>
      </c>
      <c r="R584" s="21" t="e">
        <f>COUNTIF($Q$7:Q584,Q584)&amp;Q584</f>
        <v>#N/A</v>
      </c>
      <c r="S584" s="44">
        <f>IFERROR(VLOOKUP(R584,Table1[[ct2]:[Số lượng]],13,0),0)</f>
        <v>0</v>
      </c>
      <c r="T584" s="45">
        <f>IFERROR(VLOOKUP(R584,Table1[[ct2]:[Giá]],14,0),Table0145[[#This Row],[ĐƠN GIÁ]])</f>
        <v>0</v>
      </c>
      <c r="U584" s="45">
        <f t="shared" ref="U584:U647" si="39">IFERROR((T584*S584),"0")</f>
        <v>0</v>
      </c>
      <c r="V584" s="32">
        <f t="shared" ref="V584:V647" si="40">S584-K584</f>
        <v>0</v>
      </c>
      <c r="W584" s="45">
        <f>Table0145[[#This Row],[THÀNH TIỀN FAST]]-Table0145[[#This Row],[THÀNH TIỀN]]</f>
        <v>0</v>
      </c>
      <c r="X584" s="46" t="b">
        <f>Table0145[[#This Row],[ĐG FAST]]=Table0145[[#This Row],[ĐƠN GIÁ]]</f>
        <v>1</v>
      </c>
      <c r="Y584" s="47" t="b">
        <f>Table0145[[#This Row],[THÀNH TIỀN FAST]]=Table0145[[#This Row],[THÀNH TIỀN]]</f>
        <v>1</v>
      </c>
      <c r="Z584" s="48"/>
    </row>
    <row r="585" spans="1:26" x14ac:dyDescent="0.2">
      <c r="A585" s="50"/>
      <c r="B585" s="51"/>
      <c r="C585" s="50"/>
      <c r="D585" s="50"/>
      <c r="E585" s="50"/>
      <c r="F585" s="50"/>
      <c r="G585" s="50"/>
      <c r="H585" s="50"/>
      <c r="I585" s="50"/>
      <c r="J585" s="50"/>
      <c r="K585" s="52"/>
      <c r="L585" s="50"/>
      <c r="M585" s="53">
        <f t="shared" si="37"/>
        <v>0</v>
      </c>
      <c r="N585" s="21" t="e">
        <f>VLOOKUP(I585,'MÃ '!$A$2:$E$1048576,4,0)</f>
        <v>#N/A</v>
      </c>
      <c r="O585" s="21" t="e">
        <f>VLOOKUP(I585,'MÃ '!$A$2:$E$1048576,5,0)</f>
        <v>#N/A</v>
      </c>
      <c r="P585" s="21" t="str">
        <f t="shared" si="38"/>
        <v>TSG08</v>
      </c>
      <c r="Q585" s="21" t="e">
        <f>DAY(Table0145[[#This Row],[NGÀY]])&amp;Table0145[[#This Row],[TSG08]]&amp;Table0145[[#This Row],[MÃ FAST]]</f>
        <v>#N/A</v>
      </c>
      <c r="R585" s="21" t="e">
        <f>COUNTIF($Q$7:Q585,Q585)&amp;Q585</f>
        <v>#N/A</v>
      </c>
      <c r="S585" s="44">
        <f>IFERROR(VLOOKUP(R585,Table1[[ct2]:[Số lượng]],13,0),0)</f>
        <v>0</v>
      </c>
      <c r="T585" s="45">
        <f>IFERROR(VLOOKUP(R585,Table1[[ct2]:[Giá]],14,0),Table0145[[#This Row],[ĐƠN GIÁ]])</f>
        <v>0</v>
      </c>
      <c r="U585" s="45">
        <f t="shared" si="39"/>
        <v>0</v>
      </c>
      <c r="V585" s="32">
        <f t="shared" si="40"/>
        <v>0</v>
      </c>
      <c r="W585" s="45">
        <f>Table0145[[#This Row],[THÀNH TIỀN FAST]]-Table0145[[#This Row],[THÀNH TIỀN]]</f>
        <v>0</v>
      </c>
      <c r="X585" s="46" t="b">
        <f>Table0145[[#This Row],[ĐG FAST]]=Table0145[[#This Row],[ĐƠN GIÁ]]</f>
        <v>1</v>
      </c>
      <c r="Y585" s="47" t="b">
        <f>Table0145[[#This Row],[THÀNH TIỀN FAST]]=Table0145[[#This Row],[THÀNH TIỀN]]</f>
        <v>1</v>
      </c>
      <c r="Z585" s="48"/>
    </row>
    <row r="586" spans="1:26" x14ac:dyDescent="0.2">
      <c r="A586" s="50"/>
      <c r="B586" s="51"/>
      <c r="C586" s="50"/>
      <c r="D586" s="50"/>
      <c r="E586" s="50"/>
      <c r="F586" s="50"/>
      <c r="G586" s="50"/>
      <c r="H586" s="50"/>
      <c r="I586" s="50"/>
      <c r="J586" s="50"/>
      <c r="K586" s="52"/>
      <c r="L586" s="50"/>
      <c r="M586" s="53">
        <f t="shared" si="37"/>
        <v>0</v>
      </c>
      <c r="N586" s="21" t="e">
        <f>VLOOKUP(I586,'MÃ '!$A$2:$E$1048576,4,0)</f>
        <v>#N/A</v>
      </c>
      <c r="O586" s="21" t="e">
        <f>VLOOKUP(I586,'MÃ '!$A$2:$E$1048576,5,0)</f>
        <v>#N/A</v>
      </c>
      <c r="P586" s="21" t="str">
        <f t="shared" si="38"/>
        <v>TSG08</v>
      </c>
      <c r="Q586" s="21" t="e">
        <f>DAY(Table0145[[#This Row],[NGÀY]])&amp;Table0145[[#This Row],[TSG08]]&amp;Table0145[[#This Row],[MÃ FAST]]</f>
        <v>#N/A</v>
      </c>
      <c r="R586" s="21" t="e">
        <f>COUNTIF($Q$7:Q586,Q586)&amp;Q586</f>
        <v>#N/A</v>
      </c>
      <c r="S586" s="44">
        <f>IFERROR(VLOOKUP(R586,Table1[[ct2]:[Số lượng]],13,0),0)</f>
        <v>0</v>
      </c>
      <c r="T586" s="45">
        <f>IFERROR(VLOOKUP(R586,Table1[[ct2]:[Giá]],14,0),Table0145[[#This Row],[ĐƠN GIÁ]])</f>
        <v>0</v>
      </c>
      <c r="U586" s="45">
        <f t="shared" si="39"/>
        <v>0</v>
      </c>
      <c r="V586" s="32">
        <f t="shared" si="40"/>
        <v>0</v>
      </c>
      <c r="W586" s="45">
        <f>Table0145[[#This Row],[THÀNH TIỀN FAST]]-Table0145[[#This Row],[THÀNH TIỀN]]</f>
        <v>0</v>
      </c>
      <c r="X586" s="46" t="b">
        <f>Table0145[[#This Row],[ĐG FAST]]=Table0145[[#This Row],[ĐƠN GIÁ]]</f>
        <v>1</v>
      </c>
      <c r="Y586" s="47" t="b">
        <f>Table0145[[#This Row],[THÀNH TIỀN FAST]]=Table0145[[#This Row],[THÀNH TIỀN]]</f>
        <v>1</v>
      </c>
      <c r="Z586" s="48"/>
    </row>
    <row r="587" spans="1:26" x14ac:dyDescent="0.2">
      <c r="A587" s="50"/>
      <c r="B587" s="51"/>
      <c r="C587" s="50"/>
      <c r="D587" s="50"/>
      <c r="E587" s="50"/>
      <c r="F587" s="50"/>
      <c r="G587" s="50"/>
      <c r="H587" s="50"/>
      <c r="I587" s="50"/>
      <c r="J587" s="50"/>
      <c r="K587" s="52"/>
      <c r="L587" s="50"/>
      <c r="M587" s="53">
        <f t="shared" si="37"/>
        <v>0</v>
      </c>
      <c r="N587" s="21" t="e">
        <f>VLOOKUP(I587,'MÃ '!$A$2:$E$1048576,4,0)</f>
        <v>#N/A</v>
      </c>
      <c r="O587" s="21" t="e">
        <f>VLOOKUP(I587,'MÃ '!$A$2:$E$1048576,5,0)</f>
        <v>#N/A</v>
      </c>
      <c r="P587" s="21" t="str">
        <f t="shared" si="38"/>
        <v>TSG08</v>
      </c>
      <c r="Q587" s="21" t="e">
        <f>DAY(Table0145[[#This Row],[NGÀY]])&amp;Table0145[[#This Row],[TSG08]]&amp;Table0145[[#This Row],[MÃ FAST]]</f>
        <v>#N/A</v>
      </c>
      <c r="R587" s="21" t="e">
        <f>COUNTIF($Q$7:Q587,Q587)&amp;Q587</f>
        <v>#N/A</v>
      </c>
      <c r="S587" s="44">
        <f>IFERROR(VLOOKUP(R587,Table1[[ct2]:[Số lượng]],13,0),0)</f>
        <v>0</v>
      </c>
      <c r="T587" s="45">
        <f>IFERROR(VLOOKUP(R587,Table1[[ct2]:[Giá]],14,0),Table0145[[#This Row],[ĐƠN GIÁ]])</f>
        <v>0</v>
      </c>
      <c r="U587" s="45">
        <f t="shared" si="39"/>
        <v>0</v>
      </c>
      <c r="V587" s="32">
        <f t="shared" si="40"/>
        <v>0</v>
      </c>
      <c r="W587" s="45">
        <f>Table0145[[#This Row],[THÀNH TIỀN FAST]]-Table0145[[#This Row],[THÀNH TIỀN]]</f>
        <v>0</v>
      </c>
      <c r="X587" s="46" t="b">
        <f>Table0145[[#This Row],[ĐG FAST]]=Table0145[[#This Row],[ĐƠN GIÁ]]</f>
        <v>1</v>
      </c>
      <c r="Y587" s="47" t="b">
        <f>Table0145[[#This Row],[THÀNH TIỀN FAST]]=Table0145[[#This Row],[THÀNH TIỀN]]</f>
        <v>1</v>
      </c>
      <c r="Z587" s="48"/>
    </row>
    <row r="588" spans="1:26" x14ac:dyDescent="0.2">
      <c r="A588" s="50"/>
      <c r="B588" s="51"/>
      <c r="C588" s="50"/>
      <c r="D588" s="50"/>
      <c r="E588" s="50"/>
      <c r="F588" s="50"/>
      <c r="G588" s="50"/>
      <c r="H588" s="50"/>
      <c r="I588" s="50"/>
      <c r="J588" s="50"/>
      <c r="K588" s="52"/>
      <c r="L588" s="50"/>
      <c r="M588" s="53">
        <f t="shared" si="37"/>
        <v>0</v>
      </c>
      <c r="N588" s="21" t="e">
        <f>VLOOKUP(I588,'MÃ '!$A$2:$E$1048576,4,0)</f>
        <v>#N/A</v>
      </c>
      <c r="O588" s="21" t="e">
        <f>VLOOKUP(I588,'MÃ '!$A$2:$E$1048576,5,0)</f>
        <v>#N/A</v>
      </c>
      <c r="P588" s="21" t="str">
        <f t="shared" si="38"/>
        <v>TSG08</v>
      </c>
      <c r="Q588" s="21" t="e">
        <f>DAY(Table0145[[#This Row],[NGÀY]])&amp;Table0145[[#This Row],[TSG08]]&amp;Table0145[[#This Row],[MÃ FAST]]</f>
        <v>#N/A</v>
      </c>
      <c r="R588" s="21" t="e">
        <f>COUNTIF($Q$7:Q588,Q588)&amp;Q588</f>
        <v>#N/A</v>
      </c>
      <c r="S588" s="44">
        <f>IFERROR(VLOOKUP(R588,Table1[[ct2]:[Số lượng]],13,0),0)</f>
        <v>0</v>
      </c>
      <c r="T588" s="45">
        <f>IFERROR(VLOOKUP(R588,Table1[[ct2]:[Giá]],14,0),Table0145[[#This Row],[ĐƠN GIÁ]])</f>
        <v>0</v>
      </c>
      <c r="U588" s="45">
        <f t="shared" si="39"/>
        <v>0</v>
      </c>
      <c r="V588" s="32">
        <f t="shared" si="40"/>
        <v>0</v>
      </c>
      <c r="W588" s="45">
        <f>Table0145[[#This Row],[THÀNH TIỀN FAST]]-Table0145[[#This Row],[THÀNH TIỀN]]</f>
        <v>0</v>
      </c>
      <c r="X588" s="46" t="b">
        <f>Table0145[[#This Row],[ĐG FAST]]=Table0145[[#This Row],[ĐƠN GIÁ]]</f>
        <v>1</v>
      </c>
      <c r="Y588" s="47" t="b">
        <f>Table0145[[#This Row],[THÀNH TIỀN FAST]]=Table0145[[#This Row],[THÀNH TIỀN]]</f>
        <v>1</v>
      </c>
      <c r="Z588" s="48"/>
    </row>
    <row r="589" spans="1:26" x14ac:dyDescent="0.2">
      <c r="A589" s="50"/>
      <c r="B589" s="51"/>
      <c r="C589" s="50"/>
      <c r="D589" s="50"/>
      <c r="E589" s="50"/>
      <c r="F589" s="50"/>
      <c r="G589" s="50"/>
      <c r="H589" s="50"/>
      <c r="I589" s="50"/>
      <c r="J589" s="50"/>
      <c r="K589" s="52"/>
      <c r="L589" s="50"/>
      <c r="M589" s="53">
        <f t="shared" si="37"/>
        <v>0</v>
      </c>
      <c r="N589" s="21" t="e">
        <f>VLOOKUP(I589,'MÃ '!$A$2:$E$1048576,4,0)</f>
        <v>#N/A</v>
      </c>
      <c r="O589" s="21" t="e">
        <f>VLOOKUP(I589,'MÃ '!$A$2:$E$1048576,5,0)</f>
        <v>#N/A</v>
      </c>
      <c r="P589" s="21" t="str">
        <f t="shared" si="38"/>
        <v>TSG08</v>
      </c>
      <c r="Q589" s="21" t="e">
        <f>DAY(Table0145[[#This Row],[NGÀY]])&amp;Table0145[[#This Row],[TSG08]]&amp;Table0145[[#This Row],[MÃ FAST]]</f>
        <v>#N/A</v>
      </c>
      <c r="R589" s="21" t="e">
        <f>COUNTIF($Q$7:Q589,Q589)&amp;Q589</f>
        <v>#N/A</v>
      </c>
      <c r="S589" s="44">
        <f>IFERROR(VLOOKUP(R589,Table1[[ct2]:[Số lượng]],13,0),0)</f>
        <v>0</v>
      </c>
      <c r="T589" s="45">
        <f>IFERROR(VLOOKUP(R589,Table1[[ct2]:[Giá]],14,0),Table0145[[#This Row],[ĐƠN GIÁ]])</f>
        <v>0</v>
      </c>
      <c r="U589" s="45">
        <f t="shared" si="39"/>
        <v>0</v>
      </c>
      <c r="V589" s="32">
        <f t="shared" si="40"/>
        <v>0</v>
      </c>
      <c r="W589" s="45">
        <f>Table0145[[#This Row],[THÀNH TIỀN FAST]]-Table0145[[#This Row],[THÀNH TIỀN]]</f>
        <v>0</v>
      </c>
      <c r="X589" s="46" t="b">
        <f>Table0145[[#This Row],[ĐG FAST]]=Table0145[[#This Row],[ĐƠN GIÁ]]</f>
        <v>1</v>
      </c>
      <c r="Y589" s="47" t="b">
        <f>Table0145[[#This Row],[THÀNH TIỀN FAST]]=Table0145[[#This Row],[THÀNH TIỀN]]</f>
        <v>1</v>
      </c>
      <c r="Z589" s="48"/>
    </row>
    <row r="590" spans="1:26" x14ac:dyDescent="0.2">
      <c r="A590" s="50"/>
      <c r="B590" s="51"/>
      <c r="C590" s="50"/>
      <c r="D590" s="50"/>
      <c r="E590" s="50"/>
      <c r="F590" s="50"/>
      <c r="G590" s="50"/>
      <c r="H590" s="50"/>
      <c r="I590" s="50"/>
      <c r="J590" s="50"/>
      <c r="K590" s="52"/>
      <c r="L590" s="50"/>
      <c r="M590" s="53">
        <f t="shared" si="37"/>
        <v>0</v>
      </c>
      <c r="N590" s="21" t="e">
        <f>VLOOKUP(I590,'MÃ '!$A$2:$E$1048576,4,0)</f>
        <v>#N/A</v>
      </c>
      <c r="O590" s="21" t="e">
        <f>VLOOKUP(I590,'MÃ '!$A$2:$E$1048576,5,0)</f>
        <v>#N/A</v>
      </c>
      <c r="P590" s="21" t="str">
        <f t="shared" si="38"/>
        <v>TSG08</v>
      </c>
      <c r="Q590" s="21" t="e">
        <f>DAY(Table0145[[#This Row],[NGÀY]])&amp;Table0145[[#This Row],[TSG08]]&amp;Table0145[[#This Row],[MÃ FAST]]</f>
        <v>#N/A</v>
      </c>
      <c r="R590" s="21" t="e">
        <f>COUNTIF($Q$7:Q590,Q590)&amp;Q590</f>
        <v>#N/A</v>
      </c>
      <c r="S590" s="44">
        <f>IFERROR(VLOOKUP(R590,Table1[[ct2]:[Số lượng]],13,0),0)</f>
        <v>0</v>
      </c>
      <c r="T590" s="45">
        <f>IFERROR(VLOOKUP(R590,Table1[[ct2]:[Giá]],14,0),Table0145[[#This Row],[ĐƠN GIÁ]])</f>
        <v>0</v>
      </c>
      <c r="U590" s="45">
        <f t="shared" si="39"/>
        <v>0</v>
      </c>
      <c r="V590" s="32">
        <f t="shared" si="40"/>
        <v>0</v>
      </c>
      <c r="W590" s="45">
        <f>Table0145[[#This Row],[THÀNH TIỀN FAST]]-Table0145[[#This Row],[THÀNH TIỀN]]</f>
        <v>0</v>
      </c>
      <c r="X590" s="46" t="b">
        <f>Table0145[[#This Row],[ĐG FAST]]=Table0145[[#This Row],[ĐƠN GIÁ]]</f>
        <v>1</v>
      </c>
      <c r="Y590" s="47" t="b">
        <f>Table0145[[#This Row],[THÀNH TIỀN FAST]]=Table0145[[#This Row],[THÀNH TIỀN]]</f>
        <v>1</v>
      </c>
      <c r="Z590" s="48"/>
    </row>
    <row r="591" spans="1:26" x14ac:dyDescent="0.2">
      <c r="A591" s="50"/>
      <c r="B591" s="51"/>
      <c r="C591" s="50"/>
      <c r="D591" s="50"/>
      <c r="E591" s="50"/>
      <c r="F591" s="50"/>
      <c r="G591" s="50"/>
      <c r="H591" s="50"/>
      <c r="I591" s="50"/>
      <c r="J591" s="50"/>
      <c r="K591" s="52"/>
      <c r="L591" s="50"/>
      <c r="M591" s="53">
        <f t="shared" si="37"/>
        <v>0</v>
      </c>
      <c r="N591" s="21" t="e">
        <f>VLOOKUP(I591,'MÃ '!$A$2:$E$1048576,4,0)</f>
        <v>#N/A</v>
      </c>
      <c r="O591" s="21" t="e">
        <f>VLOOKUP(I591,'MÃ '!$A$2:$E$1048576,5,0)</f>
        <v>#N/A</v>
      </c>
      <c r="P591" s="21" t="str">
        <f t="shared" si="38"/>
        <v>TSG08</v>
      </c>
      <c r="Q591" s="21" t="e">
        <f>DAY(Table0145[[#This Row],[NGÀY]])&amp;Table0145[[#This Row],[TSG08]]&amp;Table0145[[#This Row],[MÃ FAST]]</f>
        <v>#N/A</v>
      </c>
      <c r="R591" s="21" t="e">
        <f>COUNTIF($Q$7:Q591,Q591)&amp;Q591</f>
        <v>#N/A</v>
      </c>
      <c r="S591" s="44">
        <f>IFERROR(VLOOKUP(R591,Table1[[ct2]:[Số lượng]],13,0),0)</f>
        <v>0</v>
      </c>
      <c r="T591" s="45">
        <f>IFERROR(VLOOKUP(R591,Table1[[ct2]:[Giá]],14,0),Table0145[[#This Row],[ĐƠN GIÁ]])</f>
        <v>0</v>
      </c>
      <c r="U591" s="45">
        <f t="shared" si="39"/>
        <v>0</v>
      </c>
      <c r="V591" s="32">
        <f t="shared" si="40"/>
        <v>0</v>
      </c>
      <c r="W591" s="45">
        <f>Table0145[[#This Row],[THÀNH TIỀN FAST]]-Table0145[[#This Row],[THÀNH TIỀN]]</f>
        <v>0</v>
      </c>
      <c r="X591" s="46" t="b">
        <f>Table0145[[#This Row],[ĐG FAST]]=Table0145[[#This Row],[ĐƠN GIÁ]]</f>
        <v>1</v>
      </c>
      <c r="Y591" s="47" t="b">
        <f>Table0145[[#This Row],[THÀNH TIỀN FAST]]=Table0145[[#This Row],[THÀNH TIỀN]]</f>
        <v>1</v>
      </c>
      <c r="Z591" s="48"/>
    </row>
    <row r="592" spans="1:26" x14ac:dyDescent="0.2">
      <c r="A592" s="50"/>
      <c r="B592" s="51"/>
      <c r="C592" s="50"/>
      <c r="D592" s="50"/>
      <c r="E592" s="50"/>
      <c r="F592" s="50"/>
      <c r="G592" s="50"/>
      <c r="H592" s="50"/>
      <c r="I592" s="50"/>
      <c r="J592" s="50"/>
      <c r="K592" s="52"/>
      <c r="L592" s="50"/>
      <c r="M592" s="53">
        <f t="shared" si="37"/>
        <v>0</v>
      </c>
      <c r="N592" s="21" t="e">
        <f>VLOOKUP(I592,'MÃ '!$A$2:$E$1048576,4,0)</f>
        <v>#N/A</v>
      </c>
      <c r="O592" s="21" t="e">
        <f>VLOOKUP(I592,'MÃ '!$A$2:$E$1048576,5,0)</f>
        <v>#N/A</v>
      </c>
      <c r="P592" s="21" t="str">
        <f t="shared" si="38"/>
        <v>TSG08</v>
      </c>
      <c r="Q592" s="21" t="e">
        <f>DAY(Table0145[[#This Row],[NGÀY]])&amp;Table0145[[#This Row],[TSG08]]&amp;Table0145[[#This Row],[MÃ FAST]]</f>
        <v>#N/A</v>
      </c>
      <c r="R592" s="21" t="e">
        <f>COUNTIF($Q$7:Q592,Q592)&amp;Q592</f>
        <v>#N/A</v>
      </c>
      <c r="S592" s="44">
        <f>IFERROR(VLOOKUP(R592,Table1[[ct2]:[Số lượng]],13,0),0)</f>
        <v>0</v>
      </c>
      <c r="T592" s="45">
        <f>IFERROR(VLOOKUP(R592,Table1[[ct2]:[Giá]],14,0),Table0145[[#This Row],[ĐƠN GIÁ]])</f>
        <v>0</v>
      </c>
      <c r="U592" s="45">
        <f t="shared" si="39"/>
        <v>0</v>
      </c>
      <c r="V592" s="32">
        <f t="shared" si="40"/>
        <v>0</v>
      </c>
      <c r="W592" s="45">
        <f>Table0145[[#This Row],[THÀNH TIỀN FAST]]-Table0145[[#This Row],[THÀNH TIỀN]]</f>
        <v>0</v>
      </c>
      <c r="X592" s="46" t="b">
        <f>Table0145[[#This Row],[ĐG FAST]]=Table0145[[#This Row],[ĐƠN GIÁ]]</f>
        <v>1</v>
      </c>
      <c r="Y592" s="47" t="b">
        <f>Table0145[[#This Row],[THÀNH TIỀN FAST]]=Table0145[[#This Row],[THÀNH TIỀN]]</f>
        <v>1</v>
      </c>
      <c r="Z592" s="48"/>
    </row>
    <row r="593" spans="1:26" x14ac:dyDescent="0.2">
      <c r="A593" s="50"/>
      <c r="B593" s="51"/>
      <c r="C593" s="50"/>
      <c r="D593" s="50"/>
      <c r="E593" s="50"/>
      <c r="F593" s="50"/>
      <c r="G593" s="50"/>
      <c r="H593" s="50"/>
      <c r="I593" s="50"/>
      <c r="J593" s="50"/>
      <c r="K593" s="52"/>
      <c r="L593" s="50"/>
      <c r="M593" s="53">
        <f t="shared" si="37"/>
        <v>0</v>
      </c>
      <c r="N593" s="21" t="e">
        <f>VLOOKUP(I593,'MÃ '!$A$2:$E$1048576,4,0)</f>
        <v>#N/A</v>
      </c>
      <c r="O593" s="21" t="e">
        <f>VLOOKUP(I593,'MÃ '!$A$2:$E$1048576,5,0)</f>
        <v>#N/A</v>
      </c>
      <c r="P593" s="21" t="str">
        <f t="shared" si="38"/>
        <v>TSG08</v>
      </c>
      <c r="Q593" s="21" t="e">
        <f>DAY(Table0145[[#This Row],[NGÀY]])&amp;Table0145[[#This Row],[TSG08]]&amp;Table0145[[#This Row],[MÃ FAST]]</f>
        <v>#N/A</v>
      </c>
      <c r="R593" s="21" t="e">
        <f>COUNTIF($Q$7:Q593,Q593)&amp;Q593</f>
        <v>#N/A</v>
      </c>
      <c r="S593" s="44">
        <f>IFERROR(VLOOKUP(R593,Table1[[ct2]:[Số lượng]],13,0),0)</f>
        <v>0</v>
      </c>
      <c r="T593" s="45">
        <f>IFERROR(VLOOKUP(R593,Table1[[ct2]:[Giá]],14,0),Table0145[[#This Row],[ĐƠN GIÁ]])</f>
        <v>0</v>
      </c>
      <c r="U593" s="45">
        <f t="shared" si="39"/>
        <v>0</v>
      </c>
      <c r="V593" s="32">
        <f t="shared" si="40"/>
        <v>0</v>
      </c>
      <c r="W593" s="45">
        <f>Table0145[[#This Row],[THÀNH TIỀN FAST]]-Table0145[[#This Row],[THÀNH TIỀN]]</f>
        <v>0</v>
      </c>
      <c r="X593" s="46" t="b">
        <f>Table0145[[#This Row],[ĐG FAST]]=Table0145[[#This Row],[ĐƠN GIÁ]]</f>
        <v>1</v>
      </c>
      <c r="Y593" s="47" t="b">
        <f>Table0145[[#This Row],[THÀNH TIỀN FAST]]=Table0145[[#This Row],[THÀNH TIỀN]]</f>
        <v>1</v>
      </c>
      <c r="Z593" s="48"/>
    </row>
    <row r="594" spans="1:26" x14ac:dyDescent="0.2">
      <c r="A594" s="50"/>
      <c r="B594" s="51"/>
      <c r="C594" s="50"/>
      <c r="D594" s="50"/>
      <c r="E594" s="50"/>
      <c r="F594" s="50"/>
      <c r="G594" s="50"/>
      <c r="H594" s="50"/>
      <c r="I594" s="50"/>
      <c r="J594" s="50"/>
      <c r="K594" s="52"/>
      <c r="L594" s="50"/>
      <c r="M594" s="53">
        <f t="shared" si="37"/>
        <v>0</v>
      </c>
      <c r="N594" s="21" t="e">
        <f>VLOOKUP(I594,'MÃ '!$A$2:$E$1048576,4,0)</f>
        <v>#N/A</v>
      </c>
      <c r="O594" s="21" t="e">
        <f>VLOOKUP(I594,'MÃ '!$A$2:$E$1048576,5,0)</f>
        <v>#N/A</v>
      </c>
      <c r="P594" s="21" t="str">
        <f t="shared" si="38"/>
        <v>TSG08</v>
      </c>
      <c r="Q594" s="21" t="e">
        <f>DAY(Table0145[[#This Row],[NGÀY]])&amp;Table0145[[#This Row],[TSG08]]&amp;Table0145[[#This Row],[MÃ FAST]]</f>
        <v>#N/A</v>
      </c>
      <c r="R594" s="21" t="e">
        <f>COUNTIF($Q$7:Q594,Q594)&amp;Q594</f>
        <v>#N/A</v>
      </c>
      <c r="S594" s="44">
        <f>IFERROR(VLOOKUP(R594,Table1[[ct2]:[Số lượng]],13,0),0)</f>
        <v>0</v>
      </c>
      <c r="T594" s="45">
        <f>IFERROR(VLOOKUP(R594,Table1[[ct2]:[Giá]],14,0),Table0145[[#This Row],[ĐƠN GIÁ]])</f>
        <v>0</v>
      </c>
      <c r="U594" s="45">
        <f t="shared" si="39"/>
        <v>0</v>
      </c>
      <c r="V594" s="32">
        <f t="shared" si="40"/>
        <v>0</v>
      </c>
      <c r="W594" s="45">
        <f>Table0145[[#This Row],[THÀNH TIỀN FAST]]-Table0145[[#This Row],[THÀNH TIỀN]]</f>
        <v>0</v>
      </c>
      <c r="X594" s="46" t="b">
        <f>Table0145[[#This Row],[ĐG FAST]]=Table0145[[#This Row],[ĐƠN GIÁ]]</f>
        <v>1</v>
      </c>
      <c r="Y594" s="47" t="b">
        <f>Table0145[[#This Row],[THÀNH TIỀN FAST]]=Table0145[[#This Row],[THÀNH TIỀN]]</f>
        <v>1</v>
      </c>
      <c r="Z594" s="48"/>
    </row>
    <row r="595" spans="1:26" x14ac:dyDescent="0.2">
      <c r="A595" s="50"/>
      <c r="B595" s="51"/>
      <c r="C595" s="50"/>
      <c r="D595" s="50"/>
      <c r="E595" s="50"/>
      <c r="F595" s="50"/>
      <c r="G595" s="50"/>
      <c r="H595" s="50"/>
      <c r="I595" s="50"/>
      <c r="J595" s="50"/>
      <c r="K595" s="52"/>
      <c r="L595" s="50"/>
      <c r="M595" s="53">
        <f t="shared" si="37"/>
        <v>0</v>
      </c>
      <c r="N595" s="21" t="e">
        <f>VLOOKUP(I595,'MÃ '!$A$2:$E$1048576,4,0)</f>
        <v>#N/A</v>
      </c>
      <c r="O595" s="21" t="e">
        <f>VLOOKUP(I595,'MÃ '!$A$2:$E$1048576,5,0)</f>
        <v>#N/A</v>
      </c>
      <c r="P595" s="21" t="str">
        <f t="shared" si="38"/>
        <v>TSG08</v>
      </c>
      <c r="Q595" s="21" t="e">
        <f>DAY(Table0145[[#This Row],[NGÀY]])&amp;Table0145[[#This Row],[TSG08]]&amp;Table0145[[#This Row],[MÃ FAST]]</f>
        <v>#N/A</v>
      </c>
      <c r="R595" s="21" t="e">
        <f>COUNTIF($Q$7:Q595,Q595)&amp;Q595</f>
        <v>#N/A</v>
      </c>
      <c r="S595" s="44">
        <f>IFERROR(VLOOKUP(R595,Table1[[ct2]:[Số lượng]],13,0),0)</f>
        <v>0</v>
      </c>
      <c r="T595" s="45">
        <f>IFERROR(VLOOKUP(R595,Table1[[ct2]:[Giá]],14,0),Table0145[[#This Row],[ĐƠN GIÁ]])</f>
        <v>0</v>
      </c>
      <c r="U595" s="45">
        <f t="shared" si="39"/>
        <v>0</v>
      </c>
      <c r="V595" s="32">
        <f t="shared" si="40"/>
        <v>0</v>
      </c>
      <c r="W595" s="45">
        <f>Table0145[[#This Row],[THÀNH TIỀN FAST]]-Table0145[[#This Row],[THÀNH TIỀN]]</f>
        <v>0</v>
      </c>
      <c r="X595" s="46" t="b">
        <f>Table0145[[#This Row],[ĐG FAST]]=Table0145[[#This Row],[ĐƠN GIÁ]]</f>
        <v>1</v>
      </c>
      <c r="Y595" s="47" t="b">
        <f>Table0145[[#This Row],[THÀNH TIỀN FAST]]=Table0145[[#This Row],[THÀNH TIỀN]]</f>
        <v>1</v>
      </c>
      <c r="Z595" s="48"/>
    </row>
    <row r="596" spans="1:26" x14ac:dyDescent="0.2">
      <c r="A596" s="50"/>
      <c r="B596" s="51"/>
      <c r="C596" s="50"/>
      <c r="D596" s="50"/>
      <c r="E596" s="50"/>
      <c r="F596" s="50"/>
      <c r="G596" s="50"/>
      <c r="H596" s="50"/>
      <c r="I596" s="50"/>
      <c r="J596" s="50"/>
      <c r="K596" s="52"/>
      <c r="L596" s="50"/>
      <c r="M596" s="53">
        <f t="shared" si="37"/>
        <v>0</v>
      </c>
      <c r="N596" s="21" t="e">
        <f>VLOOKUP(I596,'MÃ '!$A$2:$E$1048576,4,0)</f>
        <v>#N/A</v>
      </c>
      <c r="O596" s="21" t="e">
        <f>VLOOKUP(I596,'MÃ '!$A$2:$E$1048576,5,0)</f>
        <v>#N/A</v>
      </c>
      <c r="P596" s="21" t="str">
        <f t="shared" si="38"/>
        <v>TSG08</v>
      </c>
      <c r="Q596" s="21" t="e">
        <f>DAY(Table0145[[#This Row],[NGÀY]])&amp;Table0145[[#This Row],[TSG08]]&amp;Table0145[[#This Row],[MÃ FAST]]</f>
        <v>#N/A</v>
      </c>
      <c r="R596" s="21" t="e">
        <f>COUNTIF($Q$7:Q596,Q596)&amp;Q596</f>
        <v>#N/A</v>
      </c>
      <c r="S596" s="44">
        <f>IFERROR(VLOOKUP(R596,Table1[[ct2]:[Số lượng]],13,0),0)</f>
        <v>0</v>
      </c>
      <c r="T596" s="45">
        <f>IFERROR(VLOOKUP(R596,Table1[[ct2]:[Giá]],14,0),Table0145[[#This Row],[ĐƠN GIÁ]])</f>
        <v>0</v>
      </c>
      <c r="U596" s="45">
        <f t="shared" si="39"/>
        <v>0</v>
      </c>
      <c r="V596" s="32">
        <f t="shared" si="40"/>
        <v>0</v>
      </c>
      <c r="W596" s="45">
        <f>Table0145[[#This Row],[THÀNH TIỀN FAST]]-Table0145[[#This Row],[THÀNH TIỀN]]</f>
        <v>0</v>
      </c>
      <c r="X596" s="46" t="b">
        <f>Table0145[[#This Row],[ĐG FAST]]=Table0145[[#This Row],[ĐƠN GIÁ]]</f>
        <v>1</v>
      </c>
      <c r="Y596" s="47" t="b">
        <f>Table0145[[#This Row],[THÀNH TIỀN FAST]]=Table0145[[#This Row],[THÀNH TIỀN]]</f>
        <v>1</v>
      </c>
      <c r="Z596" s="48"/>
    </row>
    <row r="597" spans="1:26" x14ac:dyDescent="0.2">
      <c r="A597" s="50"/>
      <c r="B597" s="51"/>
      <c r="C597" s="50"/>
      <c r="D597" s="50"/>
      <c r="E597" s="50"/>
      <c r="F597" s="50"/>
      <c r="G597" s="50"/>
      <c r="H597" s="50"/>
      <c r="I597" s="50"/>
      <c r="J597" s="50"/>
      <c r="K597" s="52"/>
      <c r="L597" s="50"/>
      <c r="M597" s="53">
        <f t="shared" si="37"/>
        <v>0</v>
      </c>
      <c r="N597" s="21" t="e">
        <f>VLOOKUP(I597,'MÃ '!$A$2:$E$1048576,4,0)</f>
        <v>#N/A</v>
      </c>
      <c r="O597" s="21" t="e">
        <f>VLOOKUP(I597,'MÃ '!$A$2:$E$1048576,5,0)</f>
        <v>#N/A</v>
      </c>
      <c r="P597" s="21" t="str">
        <f t="shared" si="38"/>
        <v>TSG08</v>
      </c>
      <c r="Q597" s="21" t="e">
        <f>DAY(Table0145[[#This Row],[NGÀY]])&amp;Table0145[[#This Row],[TSG08]]&amp;Table0145[[#This Row],[MÃ FAST]]</f>
        <v>#N/A</v>
      </c>
      <c r="R597" s="21" t="e">
        <f>COUNTIF($Q$7:Q597,Q597)&amp;Q597</f>
        <v>#N/A</v>
      </c>
      <c r="S597" s="44">
        <f>IFERROR(VLOOKUP(R597,Table1[[ct2]:[Số lượng]],13,0),0)</f>
        <v>0</v>
      </c>
      <c r="T597" s="45">
        <f>IFERROR(VLOOKUP(R597,Table1[[ct2]:[Giá]],14,0),Table0145[[#This Row],[ĐƠN GIÁ]])</f>
        <v>0</v>
      </c>
      <c r="U597" s="45">
        <f t="shared" si="39"/>
        <v>0</v>
      </c>
      <c r="V597" s="32">
        <f t="shared" si="40"/>
        <v>0</v>
      </c>
      <c r="W597" s="45">
        <f>Table0145[[#This Row],[THÀNH TIỀN FAST]]-Table0145[[#This Row],[THÀNH TIỀN]]</f>
        <v>0</v>
      </c>
      <c r="X597" s="46" t="b">
        <f>Table0145[[#This Row],[ĐG FAST]]=Table0145[[#This Row],[ĐƠN GIÁ]]</f>
        <v>1</v>
      </c>
      <c r="Y597" s="47" t="b">
        <f>Table0145[[#This Row],[THÀNH TIỀN FAST]]=Table0145[[#This Row],[THÀNH TIỀN]]</f>
        <v>1</v>
      </c>
      <c r="Z597" s="48"/>
    </row>
    <row r="598" spans="1:26" x14ac:dyDescent="0.2">
      <c r="A598" s="50"/>
      <c r="B598" s="51"/>
      <c r="C598" s="50"/>
      <c r="D598" s="50"/>
      <c r="E598" s="50"/>
      <c r="F598" s="50"/>
      <c r="G598" s="50"/>
      <c r="H598" s="50"/>
      <c r="I598" s="50"/>
      <c r="J598" s="50"/>
      <c r="K598" s="52"/>
      <c r="L598" s="50"/>
      <c r="M598" s="53">
        <f t="shared" si="37"/>
        <v>0</v>
      </c>
      <c r="N598" s="21" t="e">
        <f>VLOOKUP(I598,'MÃ '!$A$2:$E$1048576,4,0)</f>
        <v>#N/A</v>
      </c>
      <c r="O598" s="21" t="e">
        <f>VLOOKUP(I598,'MÃ '!$A$2:$E$1048576,5,0)</f>
        <v>#N/A</v>
      </c>
      <c r="P598" s="21" t="str">
        <f t="shared" si="38"/>
        <v>TSG08</v>
      </c>
      <c r="Q598" s="21" t="e">
        <f>DAY(Table0145[[#This Row],[NGÀY]])&amp;Table0145[[#This Row],[TSG08]]&amp;Table0145[[#This Row],[MÃ FAST]]</f>
        <v>#N/A</v>
      </c>
      <c r="R598" s="21" t="e">
        <f>COUNTIF($Q$7:Q598,Q598)&amp;Q598</f>
        <v>#N/A</v>
      </c>
      <c r="S598" s="44">
        <f>IFERROR(VLOOKUP(R598,Table1[[ct2]:[Số lượng]],13,0),0)</f>
        <v>0</v>
      </c>
      <c r="T598" s="45">
        <f>IFERROR(VLOOKUP(R598,Table1[[ct2]:[Giá]],14,0),Table0145[[#This Row],[ĐƠN GIÁ]])</f>
        <v>0</v>
      </c>
      <c r="U598" s="45">
        <f t="shared" si="39"/>
        <v>0</v>
      </c>
      <c r="V598" s="32">
        <f t="shared" si="40"/>
        <v>0</v>
      </c>
      <c r="W598" s="45">
        <f>Table0145[[#This Row],[THÀNH TIỀN FAST]]-Table0145[[#This Row],[THÀNH TIỀN]]</f>
        <v>0</v>
      </c>
      <c r="X598" s="46" t="b">
        <f>Table0145[[#This Row],[ĐG FAST]]=Table0145[[#This Row],[ĐƠN GIÁ]]</f>
        <v>1</v>
      </c>
      <c r="Y598" s="47" t="b">
        <f>Table0145[[#This Row],[THÀNH TIỀN FAST]]=Table0145[[#This Row],[THÀNH TIỀN]]</f>
        <v>1</v>
      </c>
      <c r="Z598" s="48"/>
    </row>
    <row r="599" spans="1:26" x14ac:dyDescent="0.2">
      <c r="A599" s="50"/>
      <c r="B599" s="51"/>
      <c r="C599" s="50"/>
      <c r="D599" s="50"/>
      <c r="E599" s="50"/>
      <c r="F599" s="50"/>
      <c r="G599" s="50"/>
      <c r="H599" s="50"/>
      <c r="I599" s="50"/>
      <c r="J599" s="50"/>
      <c r="K599" s="52"/>
      <c r="L599" s="50"/>
      <c r="M599" s="53">
        <f t="shared" si="37"/>
        <v>0</v>
      </c>
      <c r="N599" s="21" t="e">
        <f>VLOOKUP(I599,'MÃ '!$A$2:$E$1048576,4,0)</f>
        <v>#N/A</v>
      </c>
      <c r="O599" s="21" t="e">
        <f>VLOOKUP(I599,'MÃ '!$A$2:$E$1048576,5,0)</f>
        <v>#N/A</v>
      </c>
      <c r="P599" s="21" t="str">
        <f t="shared" si="38"/>
        <v>TSG08</v>
      </c>
      <c r="Q599" s="21" t="e">
        <f>DAY(Table0145[[#This Row],[NGÀY]])&amp;Table0145[[#This Row],[TSG08]]&amp;Table0145[[#This Row],[MÃ FAST]]</f>
        <v>#N/A</v>
      </c>
      <c r="R599" s="21" t="e">
        <f>COUNTIF($Q$7:Q599,Q599)&amp;Q599</f>
        <v>#N/A</v>
      </c>
      <c r="S599" s="44">
        <f>IFERROR(VLOOKUP(R599,Table1[[ct2]:[Số lượng]],13,0),0)</f>
        <v>0</v>
      </c>
      <c r="T599" s="45">
        <f>IFERROR(VLOOKUP(R599,Table1[[ct2]:[Giá]],14,0),Table0145[[#This Row],[ĐƠN GIÁ]])</f>
        <v>0</v>
      </c>
      <c r="U599" s="45">
        <f t="shared" si="39"/>
        <v>0</v>
      </c>
      <c r="V599" s="32">
        <f t="shared" si="40"/>
        <v>0</v>
      </c>
      <c r="W599" s="45">
        <f>Table0145[[#This Row],[THÀNH TIỀN FAST]]-Table0145[[#This Row],[THÀNH TIỀN]]</f>
        <v>0</v>
      </c>
      <c r="X599" s="46" t="b">
        <f>Table0145[[#This Row],[ĐG FAST]]=Table0145[[#This Row],[ĐƠN GIÁ]]</f>
        <v>1</v>
      </c>
      <c r="Y599" s="47" t="b">
        <f>Table0145[[#This Row],[THÀNH TIỀN FAST]]=Table0145[[#This Row],[THÀNH TIỀN]]</f>
        <v>1</v>
      </c>
      <c r="Z599" s="48"/>
    </row>
    <row r="600" spans="1:26" x14ac:dyDescent="0.2">
      <c r="A600" s="50"/>
      <c r="B600" s="51"/>
      <c r="C600" s="50"/>
      <c r="D600" s="50"/>
      <c r="E600" s="50"/>
      <c r="F600" s="50"/>
      <c r="G600" s="50"/>
      <c r="H600" s="50"/>
      <c r="I600" s="50"/>
      <c r="J600" s="50"/>
      <c r="K600" s="52"/>
      <c r="L600" s="50"/>
      <c r="M600" s="53">
        <f t="shared" si="37"/>
        <v>0</v>
      </c>
      <c r="N600" s="21" t="e">
        <f>VLOOKUP(I600,'MÃ '!$A$2:$E$1048576,4,0)</f>
        <v>#N/A</v>
      </c>
      <c r="O600" s="21" t="e">
        <f>VLOOKUP(I600,'MÃ '!$A$2:$E$1048576,5,0)</f>
        <v>#N/A</v>
      </c>
      <c r="P600" s="21" t="str">
        <f t="shared" si="38"/>
        <v>TSG08</v>
      </c>
      <c r="Q600" s="21" t="e">
        <f>DAY(Table0145[[#This Row],[NGÀY]])&amp;Table0145[[#This Row],[TSG08]]&amp;Table0145[[#This Row],[MÃ FAST]]</f>
        <v>#N/A</v>
      </c>
      <c r="R600" s="21" t="e">
        <f>COUNTIF($Q$7:Q600,Q600)&amp;Q600</f>
        <v>#N/A</v>
      </c>
      <c r="S600" s="44">
        <f>IFERROR(VLOOKUP(R600,Table1[[ct2]:[Số lượng]],13,0),0)</f>
        <v>0</v>
      </c>
      <c r="T600" s="45">
        <f>IFERROR(VLOOKUP(R600,Table1[[ct2]:[Giá]],14,0),Table0145[[#This Row],[ĐƠN GIÁ]])</f>
        <v>0</v>
      </c>
      <c r="U600" s="45">
        <f t="shared" si="39"/>
        <v>0</v>
      </c>
      <c r="V600" s="32">
        <f t="shared" si="40"/>
        <v>0</v>
      </c>
      <c r="W600" s="45">
        <f>Table0145[[#This Row],[THÀNH TIỀN FAST]]-Table0145[[#This Row],[THÀNH TIỀN]]</f>
        <v>0</v>
      </c>
      <c r="X600" s="46" t="b">
        <f>Table0145[[#This Row],[ĐG FAST]]=Table0145[[#This Row],[ĐƠN GIÁ]]</f>
        <v>1</v>
      </c>
      <c r="Y600" s="47" t="b">
        <f>Table0145[[#This Row],[THÀNH TIỀN FAST]]=Table0145[[#This Row],[THÀNH TIỀN]]</f>
        <v>1</v>
      </c>
      <c r="Z600" s="48"/>
    </row>
    <row r="601" spans="1:26" x14ac:dyDescent="0.2">
      <c r="A601" s="50"/>
      <c r="B601" s="51"/>
      <c r="C601" s="50"/>
      <c r="D601" s="50"/>
      <c r="E601" s="50"/>
      <c r="F601" s="50"/>
      <c r="G601" s="50"/>
      <c r="H601" s="50"/>
      <c r="I601" s="50"/>
      <c r="J601" s="50"/>
      <c r="K601" s="52"/>
      <c r="L601" s="50"/>
      <c r="M601" s="53">
        <f t="shared" si="37"/>
        <v>0</v>
      </c>
      <c r="N601" s="21" t="e">
        <f>VLOOKUP(I601,'MÃ '!$A$2:$E$1048576,4,0)</f>
        <v>#N/A</v>
      </c>
      <c r="O601" s="21" t="e">
        <f>VLOOKUP(I601,'MÃ '!$A$2:$E$1048576,5,0)</f>
        <v>#N/A</v>
      </c>
      <c r="P601" s="21" t="str">
        <f t="shared" si="38"/>
        <v>TSG08</v>
      </c>
      <c r="Q601" s="21" t="e">
        <f>DAY(Table0145[[#This Row],[NGÀY]])&amp;Table0145[[#This Row],[TSG08]]&amp;Table0145[[#This Row],[MÃ FAST]]</f>
        <v>#N/A</v>
      </c>
      <c r="R601" s="21" t="e">
        <f>COUNTIF($Q$7:Q601,Q601)&amp;Q601</f>
        <v>#N/A</v>
      </c>
      <c r="S601" s="44">
        <f>IFERROR(VLOOKUP(R601,Table1[[ct2]:[Số lượng]],13,0),0)</f>
        <v>0</v>
      </c>
      <c r="T601" s="45">
        <f>IFERROR(VLOOKUP(R601,Table1[[ct2]:[Giá]],14,0),Table0145[[#This Row],[ĐƠN GIÁ]])</f>
        <v>0</v>
      </c>
      <c r="U601" s="45">
        <f t="shared" si="39"/>
        <v>0</v>
      </c>
      <c r="V601" s="32">
        <f t="shared" si="40"/>
        <v>0</v>
      </c>
      <c r="W601" s="45">
        <f>Table0145[[#This Row],[THÀNH TIỀN FAST]]-Table0145[[#This Row],[THÀNH TIỀN]]</f>
        <v>0</v>
      </c>
      <c r="X601" s="46" t="b">
        <f>Table0145[[#This Row],[ĐG FAST]]=Table0145[[#This Row],[ĐƠN GIÁ]]</f>
        <v>1</v>
      </c>
      <c r="Y601" s="47" t="b">
        <f>Table0145[[#This Row],[THÀNH TIỀN FAST]]=Table0145[[#This Row],[THÀNH TIỀN]]</f>
        <v>1</v>
      </c>
      <c r="Z601" s="48"/>
    </row>
    <row r="602" spans="1:26" x14ac:dyDescent="0.2">
      <c r="A602" s="50"/>
      <c r="B602" s="51"/>
      <c r="C602" s="50"/>
      <c r="D602" s="50"/>
      <c r="E602" s="50"/>
      <c r="F602" s="50"/>
      <c r="G602" s="50"/>
      <c r="H602" s="50"/>
      <c r="I602" s="50"/>
      <c r="J602" s="50"/>
      <c r="K602" s="52"/>
      <c r="L602" s="50"/>
      <c r="M602" s="53">
        <f t="shared" si="37"/>
        <v>0</v>
      </c>
      <c r="N602" s="21" t="e">
        <f>VLOOKUP(I602,'MÃ '!$A$2:$E$1048576,4,0)</f>
        <v>#N/A</v>
      </c>
      <c r="O602" s="21" t="e">
        <f>VLOOKUP(I602,'MÃ '!$A$2:$E$1048576,5,0)</f>
        <v>#N/A</v>
      </c>
      <c r="P602" s="21" t="str">
        <f t="shared" si="38"/>
        <v>TSG08</v>
      </c>
      <c r="Q602" s="21" t="e">
        <f>DAY(Table0145[[#This Row],[NGÀY]])&amp;Table0145[[#This Row],[TSG08]]&amp;Table0145[[#This Row],[MÃ FAST]]</f>
        <v>#N/A</v>
      </c>
      <c r="R602" s="21" t="e">
        <f>COUNTIF($Q$7:Q602,Q602)&amp;Q602</f>
        <v>#N/A</v>
      </c>
      <c r="S602" s="44">
        <f>IFERROR(VLOOKUP(R602,Table1[[ct2]:[Số lượng]],13,0),0)</f>
        <v>0</v>
      </c>
      <c r="T602" s="45">
        <f>IFERROR(VLOOKUP(R602,Table1[[ct2]:[Giá]],14,0),Table0145[[#This Row],[ĐƠN GIÁ]])</f>
        <v>0</v>
      </c>
      <c r="U602" s="45">
        <f t="shared" si="39"/>
        <v>0</v>
      </c>
      <c r="V602" s="32">
        <f t="shared" si="40"/>
        <v>0</v>
      </c>
      <c r="W602" s="45">
        <f>Table0145[[#This Row],[THÀNH TIỀN FAST]]-Table0145[[#This Row],[THÀNH TIỀN]]</f>
        <v>0</v>
      </c>
      <c r="X602" s="46" t="b">
        <f>Table0145[[#This Row],[ĐG FAST]]=Table0145[[#This Row],[ĐƠN GIÁ]]</f>
        <v>1</v>
      </c>
      <c r="Y602" s="47" t="b">
        <f>Table0145[[#This Row],[THÀNH TIỀN FAST]]=Table0145[[#This Row],[THÀNH TIỀN]]</f>
        <v>1</v>
      </c>
      <c r="Z602" s="48"/>
    </row>
    <row r="603" spans="1:26" x14ac:dyDescent="0.2">
      <c r="A603" s="50"/>
      <c r="B603" s="51"/>
      <c r="C603" s="50"/>
      <c r="D603" s="50"/>
      <c r="E603" s="50"/>
      <c r="F603" s="50"/>
      <c r="G603" s="50"/>
      <c r="H603" s="50"/>
      <c r="I603" s="50"/>
      <c r="J603" s="50"/>
      <c r="K603" s="52"/>
      <c r="L603" s="50"/>
      <c r="M603" s="53">
        <f t="shared" si="37"/>
        <v>0</v>
      </c>
      <c r="N603" s="21" t="e">
        <f>VLOOKUP(I603,'MÃ '!$A$2:$E$1048576,4,0)</f>
        <v>#N/A</v>
      </c>
      <c r="O603" s="21" t="e">
        <f>VLOOKUP(I603,'MÃ '!$A$2:$E$1048576,5,0)</f>
        <v>#N/A</v>
      </c>
      <c r="P603" s="21" t="str">
        <f t="shared" si="38"/>
        <v>TSG08</v>
      </c>
      <c r="Q603" s="21" t="e">
        <f>DAY(Table0145[[#This Row],[NGÀY]])&amp;Table0145[[#This Row],[TSG08]]&amp;Table0145[[#This Row],[MÃ FAST]]</f>
        <v>#N/A</v>
      </c>
      <c r="R603" s="21" t="e">
        <f>COUNTIF($Q$7:Q603,Q603)&amp;Q603</f>
        <v>#N/A</v>
      </c>
      <c r="S603" s="44">
        <f>IFERROR(VLOOKUP(R603,Table1[[ct2]:[Số lượng]],13,0),0)</f>
        <v>0</v>
      </c>
      <c r="T603" s="45">
        <f>IFERROR(VLOOKUP(R603,Table1[[ct2]:[Giá]],14,0),Table0145[[#This Row],[ĐƠN GIÁ]])</f>
        <v>0</v>
      </c>
      <c r="U603" s="45">
        <f t="shared" si="39"/>
        <v>0</v>
      </c>
      <c r="V603" s="32">
        <f t="shared" si="40"/>
        <v>0</v>
      </c>
      <c r="W603" s="45">
        <f>Table0145[[#This Row],[THÀNH TIỀN FAST]]-Table0145[[#This Row],[THÀNH TIỀN]]</f>
        <v>0</v>
      </c>
      <c r="X603" s="46" t="b">
        <f>Table0145[[#This Row],[ĐG FAST]]=Table0145[[#This Row],[ĐƠN GIÁ]]</f>
        <v>1</v>
      </c>
      <c r="Y603" s="47" t="b">
        <f>Table0145[[#This Row],[THÀNH TIỀN FAST]]=Table0145[[#This Row],[THÀNH TIỀN]]</f>
        <v>1</v>
      </c>
      <c r="Z603" s="48"/>
    </row>
    <row r="604" spans="1:26" x14ac:dyDescent="0.2">
      <c r="A604" s="50"/>
      <c r="B604" s="51"/>
      <c r="C604" s="50"/>
      <c r="D604" s="50"/>
      <c r="E604" s="50"/>
      <c r="F604" s="50"/>
      <c r="G604" s="50"/>
      <c r="H604" s="50"/>
      <c r="I604" s="50"/>
      <c r="J604" s="50"/>
      <c r="K604" s="52"/>
      <c r="L604" s="50"/>
      <c r="M604" s="53">
        <f t="shared" si="37"/>
        <v>0</v>
      </c>
      <c r="N604" s="21" t="e">
        <f>VLOOKUP(I604,'MÃ '!$A$2:$E$1048576,4,0)</f>
        <v>#N/A</v>
      </c>
      <c r="O604" s="21" t="e">
        <f>VLOOKUP(I604,'MÃ '!$A$2:$E$1048576,5,0)</f>
        <v>#N/A</v>
      </c>
      <c r="P604" s="21" t="str">
        <f t="shared" si="38"/>
        <v>TSG08</v>
      </c>
      <c r="Q604" s="21" t="e">
        <f>DAY(Table0145[[#This Row],[NGÀY]])&amp;Table0145[[#This Row],[TSG08]]&amp;Table0145[[#This Row],[MÃ FAST]]</f>
        <v>#N/A</v>
      </c>
      <c r="R604" s="21" t="e">
        <f>COUNTIF($Q$7:Q604,Q604)&amp;Q604</f>
        <v>#N/A</v>
      </c>
      <c r="S604" s="44">
        <f>IFERROR(VLOOKUP(R604,Table1[[ct2]:[Số lượng]],13,0),0)</f>
        <v>0</v>
      </c>
      <c r="T604" s="45">
        <f>IFERROR(VLOOKUP(R604,Table1[[ct2]:[Giá]],14,0),Table0145[[#This Row],[ĐƠN GIÁ]])</f>
        <v>0</v>
      </c>
      <c r="U604" s="45">
        <f t="shared" si="39"/>
        <v>0</v>
      </c>
      <c r="V604" s="32">
        <f t="shared" si="40"/>
        <v>0</v>
      </c>
      <c r="W604" s="45">
        <f>Table0145[[#This Row],[THÀNH TIỀN FAST]]-Table0145[[#This Row],[THÀNH TIỀN]]</f>
        <v>0</v>
      </c>
      <c r="X604" s="46" t="b">
        <f>Table0145[[#This Row],[ĐG FAST]]=Table0145[[#This Row],[ĐƠN GIÁ]]</f>
        <v>1</v>
      </c>
      <c r="Y604" s="47" t="b">
        <f>Table0145[[#This Row],[THÀNH TIỀN FAST]]=Table0145[[#This Row],[THÀNH TIỀN]]</f>
        <v>1</v>
      </c>
      <c r="Z604" s="48"/>
    </row>
    <row r="605" spans="1:26" x14ac:dyDescent="0.2">
      <c r="A605" s="50"/>
      <c r="B605" s="51"/>
      <c r="C605" s="50"/>
      <c r="D605" s="50"/>
      <c r="E605" s="50"/>
      <c r="F605" s="50"/>
      <c r="G605" s="50"/>
      <c r="H605" s="50"/>
      <c r="I605" s="50"/>
      <c r="J605" s="50"/>
      <c r="K605" s="52"/>
      <c r="L605" s="50"/>
      <c r="M605" s="53">
        <f t="shared" si="37"/>
        <v>0</v>
      </c>
      <c r="N605" s="21" t="e">
        <f>VLOOKUP(I605,'MÃ '!$A$2:$E$1048576,4,0)</f>
        <v>#N/A</v>
      </c>
      <c r="O605" s="21" t="e">
        <f>VLOOKUP(I605,'MÃ '!$A$2:$E$1048576,5,0)</f>
        <v>#N/A</v>
      </c>
      <c r="P605" s="21" t="str">
        <f t="shared" si="38"/>
        <v>TSG08</v>
      </c>
      <c r="Q605" s="21" t="e">
        <f>DAY(Table0145[[#This Row],[NGÀY]])&amp;Table0145[[#This Row],[TSG08]]&amp;Table0145[[#This Row],[MÃ FAST]]</f>
        <v>#N/A</v>
      </c>
      <c r="R605" s="21" t="e">
        <f>COUNTIF($Q$7:Q605,Q605)&amp;Q605</f>
        <v>#N/A</v>
      </c>
      <c r="S605" s="44">
        <f>IFERROR(VLOOKUP(R605,Table1[[ct2]:[Số lượng]],13,0),0)</f>
        <v>0</v>
      </c>
      <c r="T605" s="45">
        <f>IFERROR(VLOOKUP(R605,Table1[[ct2]:[Giá]],14,0),Table0145[[#This Row],[ĐƠN GIÁ]])</f>
        <v>0</v>
      </c>
      <c r="U605" s="45">
        <f t="shared" si="39"/>
        <v>0</v>
      </c>
      <c r="V605" s="32">
        <f t="shared" si="40"/>
        <v>0</v>
      </c>
      <c r="W605" s="45">
        <f>Table0145[[#This Row],[THÀNH TIỀN FAST]]-Table0145[[#This Row],[THÀNH TIỀN]]</f>
        <v>0</v>
      </c>
      <c r="X605" s="46" t="b">
        <f>Table0145[[#This Row],[ĐG FAST]]=Table0145[[#This Row],[ĐƠN GIÁ]]</f>
        <v>1</v>
      </c>
      <c r="Y605" s="47" t="b">
        <f>Table0145[[#This Row],[THÀNH TIỀN FAST]]=Table0145[[#This Row],[THÀNH TIỀN]]</f>
        <v>1</v>
      </c>
      <c r="Z605" s="48"/>
    </row>
    <row r="606" spans="1:26" x14ac:dyDescent="0.2">
      <c r="A606" s="50"/>
      <c r="B606" s="51"/>
      <c r="C606" s="50"/>
      <c r="D606" s="50"/>
      <c r="E606" s="50"/>
      <c r="F606" s="50"/>
      <c r="G606" s="50"/>
      <c r="H606" s="50"/>
      <c r="I606" s="50"/>
      <c r="J606" s="50"/>
      <c r="K606" s="52"/>
      <c r="L606" s="50"/>
      <c r="M606" s="53">
        <f t="shared" si="37"/>
        <v>0</v>
      </c>
      <c r="N606" s="21" t="e">
        <f>VLOOKUP(I606,'MÃ '!$A$2:$E$1048576,4,0)</f>
        <v>#N/A</v>
      </c>
      <c r="O606" s="21" t="e">
        <f>VLOOKUP(I606,'MÃ '!$A$2:$E$1048576,5,0)</f>
        <v>#N/A</v>
      </c>
      <c r="P606" s="21" t="str">
        <f t="shared" si="38"/>
        <v>TSG08</v>
      </c>
      <c r="Q606" s="21" t="e">
        <f>DAY(Table0145[[#This Row],[NGÀY]])&amp;Table0145[[#This Row],[TSG08]]&amp;Table0145[[#This Row],[MÃ FAST]]</f>
        <v>#N/A</v>
      </c>
      <c r="R606" s="21" t="e">
        <f>COUNTIF($Q$7:Q606,Q606)&amp;Q606</f>
        <v>#N/A</v>
      </c>
      <c r="S606" s="44">
        <f>IFERROR(VLOOKUP(R606,Table1[[ct2]:[Số lượng]],13,0),0)</f>
        <v>0</v>
      </c>
      <c r="T606" s="45">
        <f>IFERROR(VLOOKUP(R606,Table1[[ct2]:[Giá]],14,0),Table0145[[#This Row],[ĐƠN GIÁ]])</f>
        <v>0</v>
      </c>
      <c r="U606" s="45">
        <f t="shared" si="39"/>
        <v>0</v>
      </c>
      <c r="V606" s="32">
        <f t="shared" si="40"/>
        <v>0</v>
      </c>
      <c r="W606" s="45">
        <f>Table0145[[#This Row],[THÀNH TIỀN FAST]]-Table0145[[#This Row],[THÀNH TIỀN]]</f>
        <v>0</v>
      </c>
      <c r="X606" s="46" t="b">
        <f>Table0145[[#This Row],[ĐG FAST]]=Table0145[[#This Row],[ĐƠN GIÁ]]</f>
        <v>1</v>
      </c>
      <c r="Y606" s="47" t="b">
        <f>Table0145[[#This Row],[THÀNH TIỀN FAST]]=Table0145[[#This Row],[THÀNH TIỀN]]</f>
        <v>1</v>
      </c>
      <c r="Z606" s="48"/>
    </row>
    <row r="607" spans="1:26" x14ac:dyDescent="0.2">
      <c r="A607" s="50"/>
      <c r="B607" s="51"/>
      <c r="C607" s="50"/>
      <c r="D607" s="50"/>
      <c r="E607" s="50"/>
      <c r="F607" s="50"/>
      <c r="G607" s="50"/>
      <c r="H607" s="50"/>
      <c r="I607" s="50"/>
      <c r="J607" s="50"/>
      <c r="K607" s="52"/>
      <c r="L607" s="50"/>
      <c r="M607" s="53">
        <f t="shared" si="37"/>
        <v>0</v>
      </c>
      <c r="N607" s="21" t="e">
        <f>VLOOKUP(I607,'MÃ '!$A$2:$E$1048576,4,0)</f>
        <v>#N/A</v>
      </c>
      <c r="O607" s="21" t="e">
        <f>VLOOKUP(I607,'MÃ '!$A$2:$E$1048576,5,0)</f>
        <v>#N/A</v>
      </c>
      <c r="P607" s="21" t="str">
        <f t="shared" si="38"/>
        <v>TSG08</v>
      </c>
      <c r="Q607" s="21" t="e">
        <f>DAY(Table0145[[#This Row],[NGÀY]])&amp;Table0145[[#This Row],[TSG08]]&amp;Table0145[[#This Row],[MÃ FAST]]</f>
        <v>#N/A</v>
      </c>
      <c r="R607" s="21" t="e">
        <f>COUNTIF($Q$7:Q607,Q607)&amp;Q607</f>
        <v>#N/A</v>
      </c>
      <c r="S607" s="44">
        <f>IFERROR(VLOOKUP(R607,Table1[[ct2]:[Số lượng]],13,0),0)</f>
        <v>0</v>
      </c>
      <c r="T607" s="45">
        <f>IFERROR(VLOOKUP(R607,Table1[[ct2]:[Giá]],14,0),Table0145[[#This Row],[ĐƠN GIÁ]])</f>
        <v>0</v>
      </c>
      <c r="U607" s="45">
        <f t="shared" si="39"/>
        <v>0</v>
      </c>
      <c r="V607" s="32">
        <f t="shared" si="40"/>
        <v>0</v>
      </c>
      <c r="W607" s="45">
        <f>Table0145[[#This Row],[THÀNH TIỀN FAST]]-Table0145[[#This Row],[THÀNH TIỀN]]</f>
        <v>0</v>
      </c>
      <c r="X607" s="46" t="b">
        <f>Table0145[[#This Row],[ĐG FAST]]=Table0145[[#This Row],[ĐƠN GIÁ]]</f>
        <v>1</v>
      </c>
      <c r="Y607" s="47" t="b">
        <f>Table0145[[#This Row],[THÀNH TIỀN FAST]]=Table0145[[#This Row],[THÀNH TIỀN]]</f>
        <v>1</v>
      </c>
      <c r="Z607" s="48"/>
    </row>
    <row r="608" spans="1:26" x14ac:dyDescent="0.2">
      <c r="A608" s="50"/>
      <c r="B608" s="51"/>
      <c r="C608" s="50"/>
      <c r="D608" s="50"/>
      <c r="E608" s="50"/>
      <c r="F608" s="50"/>
      <c r="G608" s="50"/>
      <c r="H608" s="50"/>
      <c r="I608" s="50"/>
      <c r="J608" s="50"/>
      <c r="K608" s="52"/>
      <c r="L608" s="50"/>
      <c r="M608" s="53">
        <f t="shared" si="37"/>
        <v>0</v>
      </c>
      <c r="N608" s="21" t="e">
        <f>VLOOKUP(I608,'MÃ '!$A$2:$E$1048576,4,0)</f>
        <v>#N/A</v>
      </c>
      <c r="O608" s="21" t="e">
        <f>VLOOKUP(I608,'MÃ '!$A$2:$E$1048576,5,0)</f>
        <v>#N/A</v>
      </c>
      <c r="P608" s="21" t="str">
        <f t="shared" si="38"/>
        <v>TSG08</v>
      </c>
      <c r="Q608" s="21" t="e">
        <f>DAY(Table0145[[#This Row],[NGÀY]])&amp;Table0145[[#This Row],[TSG08]]&amp;Table0145[[#This Row],[MÃ FAST]]</f>
        <v>#N/A</v>
      </c>
      <c r="R608" s="21" t="e">
        <f>COUNTIF($Q$7:Q608,Q608)&amp;Q608</f>
        <v>#N/A</v>
      </c>
      <c r="S608" s="44">
        <f>IFERROR(VLOOKUP(R608,Table1[[ct2]:[Số lượng]],13,0),0)</f>
        <v>0</v>
      </c>
      <c r="T608" s="45">
        <f>IFERROR(VLOOKUP(R608,Table1[[ct2]:[Giá]],14,0),Table0145[[#This Row],[ĐƠN GIÁ]])</f>
        <v>0</v>
      </c>
      <c r="U608" s="45">
        <f t="shared" si="39"/>
        <v>0</v>
      </c>
      <c r="V608" s="32">
        <f t="shared" si="40"/>
        <v>0</v>
      </c>
      <c r="W608" s="45">
        <f>Table0145[[#This Row],[THÀNH TIỀN FAST]]-Table0145[[#This Row],[THÀNH TIỀN]]</f>
        <v>0</v>
      </c>
      <c r="X608" s="46" t="b">
        <f>Table0145[[#This Row],[ĐG FAST]]=Table0145[[#This Row],[ĐƠN GIÁ]]</f>
        <v>1</v>
      </c>
      <c r="Y608" s="47" t="b">
        <f>Table0145[[#This Row],[THÀNH TIỀN FAST]]=Table0145[[#This Row],[THÀNH TIỀN]]</f>
        <v>1</v>
      </c>
      <c r="Z608" s="48"/>
    </row>
    <row r="609" spans="1:26" x14ac:dyDescent="0.2">
      <c r="A609" s="50"/>
      <c r="B609" s="51"/>
      <c r="C609" s="50"/>
      <c r="D609" s="50"/>
      <c r="E609" s="50"/>
      <c r="F609" s="50"/>
      <c r="G609" s="50"/>
      <c r="H609" s="50"/>
      <c r="I609" s="50"/>
      <c r="J609" s="50"/>
      <c r="K609" s="52"/>
      <c r="L609" s="50"/>
      <c r="M609" s="53">
        <f t="shared" si="37"/>
        <v>0</v>
      </c>
      <c r="N609" s="21" t="e">
        <f>VLOOKUP(I609,'MÃ '!$A$2:$E$1048576,4,0)</f>
        <v>#N/A</v>
      </c>
      <c r="O609" s="21" t="e">
        <f>VLOOKUP(I609,'MÃ '!$A$2:$E$1048576,5,0)</f>
        <v>#N/A</v>
      </c>
      <c r="P609" s="21" t="str">
        <f t="shared" si="38"/>
        <v>TSG08</v>
      </c>
      <c r="Q609" s="21" t="e">
        <f>DAY(Table0145[[#This Row],[NGÀY]])&amp;Table0145[[#This Row],[TSG08]]&amp;Table0145[[#This Row],[MÃ FAST]]</f>
        <v>#N/A</v>
      </c>
      <c r="R609" s="21" t="e">
        <f>COUNTIF($Q$7:Q609,Q609)&amp;Q609</f>
        <v>#N/A</v>
      </c>
      <c r="S609" s="44">
        <f>IFERROR(VLOOKUP(R609,Table1[[ct2]:[Số lượng]],13,0),0)</f>
        <v>0</v>
      </c>
      <c r="T609" s="45">
        <f>IFERROR(VLOOKUP(R609,Table1[[ct2]:[Giá]],14,0),Table0145[[#This Row],[ĐƠN GIÁ]])</f>
        <v>0</v>
      </c>
      <c r="U609" s="45">
        <f t="shared" si="39"/>
        <v>0</v>
      </c>
      <c r="V609" s="32">
        <f t="shared" si="40"/>
        <v>0</v>
      </c>
      <c r="W609" s="45">
        <f>Table0145[[#This Row],[THÀNH TIỀN FAST]]-Table0145[[#This Row],[THÀNH TIỀN]]</f>
        <v>0</v>
      </c>
      <c r="X609" s="46" t="b">
        <f>Table0145[[#This Row],[ĐG FAST]]=Table0145[[#This Row],[ĐƠN GIÁ]]</f>
        <v>1</v>
      </c>
      <c r="Y609" s="47" t="b">
        <f>Table0145[[#This Row],[THÀNH TIỀN FAST]]=Table0145[[#This Row],[THÀNH TIỀN]]</f>
        <v>1</v>
      </c>
      <c r="Z609" s="48"/>
    </row>
    <row r="610" spans="1:26" x14ac:dyDescent="0.2">
      <c r="A610" s="50"/>
      <c r="B610" s="51"/>
      <c r="C610" s="50"/>
      <c r="D610" s="50"/>
      <c r="E610" s="50"/>
      <c r="F610" s="50"/>
      <c r="G610" s="50"/>
      <c r="H610" s="50"/>
      <c r="I610" s="50"/>
      <c r="J610" s="50"/>
      <c r="K610" s="52"/>
      <c r="L610" s="50"/>
      <c r="M610" s="53">
        <f t="shared" si="37"/>
        <v>0</v>
      </c>
      <c r="N610" s="21" t="e">
        <f>VLOOKUP(I610,'MÃ '!$A$2:$E$1048576,4,0)</f>
        <v>#N/A</v>
      </c>
      <c r="O610" s="21" t="e">
        <f>VLOOKUP(I610,'MÃ '!$A$2:$E$1048576,5,0)</f>
        <v>#N/A</v>
      </c>
      <c r="P610" s="21" t="str">
        <f t="shared" si="38"/>
        <v>TSG08</v>
      </c>
      <c r="Q610" s="21" t="e">
        <f>DAY(Table0145[[#This Row],[NGÀY]])&amp;Table0145[[#This Row],[TSG08]]&amp;Table0145[[#This Row],[MÃ FAST]]</f>
        <v>#N/A</v>
      </c>
      <c r="R610" s="21" t="e">
        <f>COUNTIF($Q$7:Q610,Q610)&amp;Q610</f>
        <v>#N/A</v>
      </c>
      <c r="S610" s="44">
        <f>IFERROR(VLOOKUP(R610,Table1[[ct2]:[Số lượng]],13,0),0)</f>
        <v>0</v>
      </c>
      <c r="T610" s="45">
        <f>IFERROR(VLOOKUP(R610,Table1[[ct2]:[Giá]],14,0),Table0145[[#This Row],[ĐƠN GIÁ]])</f>
        <v>0</v>
      </c>
      <c r="U610" s="45">
        <f t="shared" si="39"/>
        <v>0</v>
      </c>
      <c r="V610" s="32">
        <f t="shared" si="40"/>
        <v>0</v>
      </c>
      <c r="W610" s="45">
        <f>Table0145[[#This Row],[THÀNH TIỀN FAST]]-Table0145[[#This Row],[THÀNH TIỀN]]</f>
        <v>0</v>
      </c>
      <c r="X610" s="46" t="b">
        <f>Table0145[[#This Row],[ĐG FAST]]=Table0145[[#This Row],[ĐƠN GIÁ]]</f>
        <v>1</v>
      </c>
      <c r="Y610" s="47" t="b">
        <f>Table0145[[#This Row],[THÀNH TIỀN FAST]]=Table0145[[#This Row],[THÀNH TIỀN]]</f>
        <v>1</v>
      </c>
      <c r="Z610" s="48"/>
    </row>
    <row r="611" spans="1:26" x14ac:dyDescent="0.2">
      <c r="A611" s="50"/>
      <c r="B611" s="51"/>
      <c r="C611" s="50"/>
      <c r="D611" s="50"/>
      <c r="E611" s="50"/>
      <c r="F611" s="50"/>
      <c r="G611" s="50"/>
      <c r="H611" s="50"/>
      <c r="I611" s="50"/>
      <c r="J611" s="50"/>
      <c r="K611" s="52"/>
      <c r="L611" s="50"/>
      <c r="M611" s="53">
        <f t="shared" si="37"/>
        <v>0</v>
      </c>
      <c r="N611" s="21" t="e">
        <f>VLOOKUP(I611,'MÃ '!$A$2:$E$1048576,4,0)</f>
        <v>#N/A</v>
      </c>
      <c r="O611" s="21" t="e">
        <f>VLOOKUP(I611,'MÃ '!$A$2:$E$1048576,5,0)</f>
        <v>#N/A</v>
      </c>
      <c r="P611" s="21" t="str">
        <f t="shared" si="38"/>
        <v>TSG08</v>
      </c>
      <c r="Q611" s="21" t="e">
        <f>DAY(Table0145[[#This Row],[NGÀY]])&amp;Table0145[[#This Row],[TSG08]]&amp;Table0145[[#This Row],[MÃ FAST]]</f>
        <v>#N/A</v>
      </c>
      <c r="R611" s="21" t="e">
        <f>COUNTIF($Q$7:Q611,Q611)&amp;Q611</f>
        <v>#N/A</v>
      </c>
      <c r="S611" s="44">
        <f>IFERROR(VLOOKUP(R611,Table1[[ct2]:[Số lượng]],13,0),0)</f>
        <v>0</v>
      </c>
      <c r="T611" s="45">
        <f>IFERROR(VLOOKUP(R611,Table1[[ct2]:[Giá]],14,0),Table0145[[#This Row],[ĐƠN GIÁ]])</f>
        <v>0</v>
      </c>
      <c r="U611" s="45">
        <f t="shared" si="39"/>
        <v>0</v>
      </c>
      <c r="V611" s="32">
        <f t="shared" si="40"/>
        <v>0</v>
      </c>
      <c r="W611" s="45">
        <f>Table0145[[#This Row],[THÀNH TIỀN FAST]]-Table0145[[#This Row],[THÀNH TIỀN]]</f>
        <v>0</v>
      </c>
      <c r="X611" s="46" t="b">
        <f>Table0145[[#This Row],[ĐG FAST]]=Table0145[[#This Row],[ĐƠN GIÁ]]</f>
        <v>1</v>
      </c>
      <c r="Y611" s="47" t="b">
        <f>Table0145[[#This Row],[THÀNH TIỀN FAST]]=Table0145[[#This Row],[THÀNH TIỀN]]</f>
        <v>1</v>
      </c>
      <c r="Z611" s="48"/>
    </row>
    <row r="612" spans="1:26" x14ac:dyDescent="0.2">
      <c r="A612" s="50"/>
      <c r="B612" s="51"/>
      <c r="C612" s="50"/>
      <c r="D612" s="50"/>
      <c r="E612" s="50"/>
      <c r="F612" s="50"/>
      <c r="G612" s="50"/>
      <c r="H612" s="50"/>
      <c r="I612" s="50"/>
      <c r="J612" s="50"/>
      <c r="K612" s="52"/>
      <c r="L612" s="50"/>
      <c r="M612" s="53">
        <f t="shared" si="37"/>
        <v>0</v>
      </c>
      <c r="N612" s="21" t="e">
        <f>VLOOKUP(I612,'MÃ '!$A$2:$E$1048576,4,0)</f>
        <v>#N/A</v>
      </c>
      <c r="O612" s="21" t="e">
        <f>VLOOKUP(I612,'MÃ '!$A$2:$E$1048576,5,0)</f>
        <v>#N/A</v>
      </c>
      <c r="P612" s="21" t="str">
        <f t="shared" si="38"/>
        <v>TSG08</v>
      </c>
      <c r="Q612" s="21" t="e">
        <f>DAY(Table0145[[#This Row],[NGÀY]])&amp;Table0145[[#This Row],[TSG08]]&amp;Table0145[[#This Row],[MÃ FAST]]</f>
        <v>#N/A</v>
      </c>
      <c r="R612" s="21" t="e">
        <f>COUNTIF($Q$7:Q612,Q612)&amp;Q612</f>
        <v>#N/A</v>
      </c>
      <c r="S612" s="44">
        <f>IFERROR(VLOOKUP(R612,Table1[[ct2]:[Số lượng]],13,0),0)</f>
        <v>0</v>
      </c>
      <c r="T612" s="45">
        <f>IFERROR(VLOOKUP(R612,Table1[[ct2]:[Giá]],14,0),Table0145[[#This Row],[ĐƠN GIÁ]])</f>
        <v>0</v>
      </c>
      <c r="U612" s="45">
        <f t="shared" si="39"/>
        <v>0</v>
      </c>
      <c r="V612" s="32">
        <f t="shared" si="40"/>
        <v>0</v>
      </c>
      <c r="W612" s="45">
        <f>Table0145[[#This Row],[THÀNH TIỀN FAST]]-Table0145[[#This Row],[THÀNH TIỀN]]</f>
        <v>0</v>
      </c>
      <c r="X612" s="46" t="b">
        <f>Table0145[[#This Row],[ĐG FAST]]=Table0145[[#This Row],[ĐƠN GIÁ]]</f>
        <v>1</v>
      </c>
      <c r="Y612" s="47" t="b">
        <f>Table0145[[#This Row],[THÀNH TIỀN FAST]]=Table0145[[#This Row],[THÀNH TIỀN]]</f>
        <v>1</v>
      </c>
      <c r="Z612" s="48"/>
    </row>
    <row r="613" spans="1:26" x14ac:dyDescent="0.2">
      <c r="A613" s="50"/>
      <c r="B613" s="51"/>
      <c r="C613" s="50"/>
      <c r="D613" s="50"/>
      <c r="E613" s="50"/>
      <c r="F613" s="50"/>
      <c r="G613" s="50"/>
      <c r="H613" s="50"/>
      <c r="I613" s="50"/>
      <c r="J613" s="50"/>
      <c r="K613" s="52"/>
      <c r="L613" s="50"/>
      <c r="M613" s="53">
        <f t="shared" si="37"/>
        <v>0</v>
      </c>
      <c r="N613" s="21" t="e">
        <f>VLOOKUP(I613,'MÃ '!$A$2:$E$1048576,4,0)</f>
        <v>#N/A</v>
      </c>
      <c r="O613" s="21" t="e">
        <f>VLOOKUP(I613,'MÃ '!$A$2:$E$1048576,5,0)</f>
        <v>#N/A</v>
      </c>
      <c r="P613" s="21" t="str">
        <f t="shared" si="38"/>
        <v>TSG08</v>
      </c>
      <c r="Q613" s="21" t="e">
        <f>DAY(Table0145[[#This Row],[NGÀY]])&amp;Table0145[[#This Row],[TSG08]]&amp;Table0145[[#This Row],[MÃ FAST]]</f>
        <v>#N/A</v>
      </c>
      <c r="R613" s="21" t="e">
        <f>COUNTIF($Q$7:Q613,Q613)&amp;Q613</f>
        <v>#N/A</v>
      </c>
      <c r="S613" s="44">
        <f>IFERROR(VLOOKUP(R613,Table1[[ct2]:[Số lượng]],13,0),0)</f>
        <v>0</v>
      </c>
      <c r="T613" s="45">
        <f>IFERROR(VLOOKUP(R613,Table1[[ct2]:[Giá]],14,0),Table0145[[#This Row],[ĐƠN GIÁ]])</f>
        <v>0</v>
      </c>
      <c r="U613" s="45">
        <f t="shared" si="39"/>
        <v>0</v>
      </c>
      <c r="V613" s="32">
        <f t="shared" si="40"/>
        <v>0</v>
      </c>
      <c r="W613" s="45">
        <f>Table0145[[#This Row],[THÀNH TIỀN FAST]]-Table0145[[#This Row],[THÀNH TIỀN]]</f>
        <v>0</v>
      </c>
      <c r="X613" s="46" t="b">
        <f>Table0145[[#This Row],[ĐG FAST]]=Table0145[[#This Row],[ĐƠN GIÁ]]</f>
        <v>1</v>
      </c>
      <c r="Y613" s="47" t="b">
        <f>Table0145[[#This Row],[THÀNH TIỀN FAST]]=Table0145[[#This Row],[THÀNH TIỀN]]</f>
        <v>1</v>
      </c>
      <c r="Z613" s="48"/>
    </row>
    <row r="614" spans="1:26" x14ac:dyDescent="0.2">
      <c r="A614" s="50"/>
      <c r="B614" s="51"/>
      <c r="C614" s="50"/>
      <c r="D614" s="50"/>
      <c r="E614" s="50"/>
      <c r="F614" s="50"/>
      <c r="G614" s="50"/>
      <c r="H614" s="50"/>
      <c r="I614" s="50"/>
      <c r="J614" s="50"/>
      <c r="K614" s="52"/>
      <c r="L614" s="50"/>
      <c r="M614" s="53">
        <f t="shared" si="37"/>
        <v>0</v>
      </c>
      <c r="N614" s="21" t="e">
        <f>VLOOKUP(I614,'MÃ '!$A$2:$E$1048576,4,0)</f>
        <v>#N/A</v>
      </c>
      <c r="O614" s="21" t="e">
        <f>VLOOKUP(I614,'MÃ '!$A$2:$E$1048576,5,0)</f>
        <v>#N/A</v>
      </c>
      <c r="P614" s="21" t="str">
        <f t="shared" si="38"/>
        <v>TSG08</v>
      </c>
      <c r="Q614" s="21" t="e">
        <f>DAY(Table0145[[#This Row],[NGÀY]])&amp;Table0145[[#This Row],[TSG08]]&amp;Table0145[[#This Row],[MÃ FAST]]</f>
        <v>#N/A</v>
      </c>
      <c r="R614" s="21" t="e">
        <f>COUNTIF($Q$7:Q614,Q614)&amp;Q614</f>
        <v>#N/A</v>
      </c>
      <c r="S614" s="44">
        <f>IFERROR(VLOOKUP(R614,Table1[[ct2]:[Số lượng]],13,0),0)</f>
        <v>0</v>
      </c>
      <c r="T614" s="45">
        <f>IFERROR(VLOOKUP(R614,Table1[[ct2]:[Giá]],14,0),Table0145[[#This Row],[ĐƠN GIÁ]])</f>
        <v>0</v>
      </c>
      <c r="U614" s="45">
        <f t="shared" si="39"/>
        <v>0</v>
      </c>
      <c r="V614" s="32">
        <f t="shared" si="40"/>
        <v>0</v>
      </c>
      <c r="W614" s="45">
        <f>Table0145[[#This Row],[THÀNH TIỀN FAST]]-Table0145[[#This Row],[THÀNH TIỀN]]</f>
        <v>0</v>
      </c>
      <c r="X614" s="46" t="b">
        <f>Table0145[[#This Row],[ĐG FAST]]=Table0145[[#This Row],[ĐƠN GIÁ]]</f>
        <v>1</v>
      </c>
      <c r="Y614" s="47" t="b">
        <f>Table0145[[#This Row],[THÀNH TIỀN FAST]]=Table0145[[#This Row],[THÀNH TIỀN]]</f>
        <v>1</v>
      </c>
      <c r="Z614" s="48"/>
    </row>
    <row r="615" spans="1:26" x14ac:dyDescent="0.2">
      <c r="A615" s="50"/>
      <c r="B615" s="51"/>
      <c r="C615" s="50"/>
      <c r="D615" s="50"/>
      <c r="E615" s="50"/>
      <c r="F615" s="50"/>
      <c r="G615" s="50"/>
      <c r="H615" s="50"/>
      <c r="I615" s="50"/>
      <c r="J615" s="50"/>
      <c r="K615" s="52"/>
      <c r="L615" s="50"/>
      <c r="M615" s="53">
        <f t="shared" si="37"/>
        <v>0</v>
      </c>
      <c r="N615" s="21" t="e">
        <f>VLOOKUP(I615,'MÃ '!$A$2:$E$1048576,4,0)</f>
        <v>#N/A</v>
      </c>
      <c r="O615" s="21" t="e">
        <f>VLOOKUP(I615,'MÃ '!$A$2:$E$1048576,5,0)</f>
        <v>#N/A</v>
      </c>
      <c r="P615" s="21" t="str">
        <f t="shared" si="38"/>
        <v>TSG08</v>
      </c>
      <c r="Q615" s="21" t="e">
        <f>DAY(Table0145[[#This Row],[NGÀY]])&amp;Table0145[[#This Row],[TSG08]]&amp;Table0145[[#This Row],[MÃ FAST]]</f>
        <v>#N/A</v>
      </c>
      <c r="R615" s="21" t="e">
        <f>COUNTIF($Q$7:Q615,Q615)&amp;Q615</f>
        <v>#N/A</v>
      </c>
      <c r="S615" s="44">
        <f>IFERROR(VLOOKUP(R615,Table1[[ct2]:[Số lượng]],13,0),0)</f>
        <v>0</v>
      </c>
      <c r="T615" s="45">
        <f>IFERROR(VLOOKUP(R615,Table1[[ct2]:[Giá]],14,0),Table0145[[#This Row],[ĐƠN GIÁ]])</f>
        <v>0</v>
      </c>
      <c r="U615" s="45">
        <f t="shared" si="39"/>
        <v>0</v>
      </c>
      <c r="V615" s="32">
        <f t="shared" si="40"/>
        <v>0</v>
      </c>
      <c r="W615" s="45">
        <f>Table0145[[#This Row],[THÀNH TIỀN FAST]]-Table0145[[#This Row],[THÀNH TIỀN]]</f>
        <v>0</v>
      </c>
      <c r="X615" s="46" t="b">
        <f>Table0145[[#This Row],[ĐG FAST]]=Table0145[[#This Row],[ĐƠN GIÁ]]</f>
        <v>1</v>
      </c>
      <c r="Y615" s="47" t="b">
        <f>Table0145[[#This Row],[THÀNH TIỀN FAST]]=Table0145[[#This Row],[THÀNH TIỀN]]</f>
        <v>1</v>
      </c>
      <c r="Z615" s="48"/>
    </row>
    <row r="616" spans="1:26" x14ac:dyDescent="0.2">
      <c r="A616" s="50"/>
      <c r="B616" s="51"/>
      <c r="C616" s="50"/>
      <c r="D616" s="50"/>
      <c r="E616" s="50"/>
      <c r="F616" s="50"/>
      <c r="G616" s="50"/>
      <c r="H616" s="50"/>
      <c r="I616" s="50"/>
      <c r="J616" s="50"/>
      <c r="K616" s="52"/>
      <c r="L616" s="50"/>
      <c r="M616" s="53">
        <f t="shared" si="37"/>
        <v>0</v>
      </c>
      <c r="N616" s="21" t="e">
        <f>VLOOKUP(I616,'MÃ '!$A$2:$E$1048576,4,0)</f>
        <v>#N/A</v>
      </c>
      <c r="O616" s="21" t="e">
        <f>VLOOKUP(I616,'MÃ '!$A$2:$E$1048576,5,0)</f>
        <v>#N/A</v>
      </c>
      <c r="P616" s="21" t="str">
        <f t="shared" si="38"/>
        <v>TSG08</v>
      </c>
      <c r="Q616" s="21" t="e">
        <f>DAY(Table0145[[#This Row],[NGÀY]])&amp;Table0145[[#This Row],[TSG08]]&amp;Table0145[[#This Row],[MÃ FAST]]</f>
        <v>#N/A</v>
      </c>
      <c r="R616" s="21" t="e">
        <f>COUNTIF($Q$7:Q616,Q616)&amp;Q616</f>
        <v>#N/A</v>
      </c>
      <c r="S616" s="44">
        <f>IFERROR(VLOOKUP(R616,Table1[[ct2]:[Số lượng]],13,0),0)</f>
        <v>0</v>
      </c>
      <c r="T616" s="45">
        <f>IFERROR(VLOOKUP(R616,Table1[[ct2]:[Giá]],14,0),Table0145[[#This Row],[ĐƠN GIÁ]])</f>
        <v>0</v>
      </c>
      <c r="U616" s="45">
        <f t="shared" si="39"/>
        <v>0</v>
      </c>
      <c r="V616" s="32">
        <f t="shared" si="40"/>
        <v>0</v>
      </c>
      <c r="W616" s="45">
        <f>Table0145[[#This Row],[THÀNH TIỀN FAST]]-Table0145[[#This Row],[THÀNH TIỀN]]</f>
        <v>0</v>
      </c>
      <c r="X616" s="46" t="b">
        <f>Table0145[[#This Row],[ĐG FAST]]=Table0145[[#This Row],[ĐƠN GIÁ]]</f>
        <v>1</v>
      </c>
      <c r="Y616" s="47" t="b">
        <f>Table0145[[#This Row],[THÀNH TIỀN FAST]]=Table0145[[#This Row],[THÀNH TIỀN]]</f>
        <v>1</v>
      </c>
      <c r="Z616" s="48"/>
    </row>
    <row r="617" spans="1:26" x14ac:dyDescent="0.2">
      <c r="A617" s="50"/>
      <c r="B617" s="51"/>
      <c r="C617" s="50"/>
      <c r="D617" s="50"/>
      <c r="E617" s="50"/>
      <c r="F617" s="50"/>
      <c r="G617" s="50"/>
      <c r="H617" s="50"/>
      <c r="I617" s="50"/>
      <c r="J617" s="50"/>
      <c r="K617" s="52"/>
      <c r="L617" s="50"/>
      <c r="M617" s="53">
        <f t="shared" si="37"/>
        <v>0</v>
      </c>
      <c r="N617" s="21" t="e">
        <f>VLOOKUP(I617,'MÃ '!$A$2:$E$1048576,4,0)</f>
        <v>#N/A</v>
      </c>
      <c r="O617" s="21" t="e">
        <f>VLOOKUP(I617,'MÃ '!$A$2:$E$1048576,5,0)</f>
        <v>#N/A</v>
      </c>
      <c r="P617" s="21" t="str">
        <f t="shared" si="38"/>
        <v>TSG08</v>
      </c>
      <c r="Q617" s="21" t="e">
        <f>DAY(Table0145[[#This Row],[NGÀY]])&amp;Table0145[[#This Row],[TSG08]]&amp;Table0145[[#This Row],[MÃ FAST]]</f>
        <v>#N/A</v>
      </c>
      <c r="R617" s="21" t="e">
        <f>COUNTIF($Q$7:Q617,Q617)&amp;Q617</f>
        <v>#N/A</v>
      </c>
      <c r="S617" s="44">
        <f>IFERROR(VLOOKUP(R617,Table1[[ct2]:[Số lượng]],13,0),0)</f>
        <v>0</v>
      </c>
      <c r="T617" s="45">
        <f>IFERROR(VLOOKUP(R617,Table1[[ct2]:[Giá]],14,0),Table0145[[#This Row],[ĐƠN GIÁ]])</f>
        <v>0</v>
      </c>
      <c r="U617" s="45">
        <f t="shared" si="39"/>
        <v>0</v>
      </c>
      <c r="V617" s="32">
        <f t="shared" si="40"/>
        <v>0</v>
      </c>
      <c r="W617" s="45">
        <f>Table0145[[#This Row],[THÀNH TIỀN FAST]]-Table0145[[#This Row],[THÀNH TIỀN]]</f>
        <v>0</v>
      </c>
      <c r="X617" s="46" t="b">
        <f>Table0145[[#This Row],[ĐG FAST]]=Table0145[[#This Row],[ĐƠN GIÁ]]</f>
        <v>1</v>
      </c>
      <c r="Y617" s="47" t="b">
        <f>Table0145[[#This Row],[THÀNH TIỀN FAST]]=Table0145[[#This Row],[THÀNH TIỀN]]</f>
        <v>1</v>
      </c>
      <c r="Z617" s="48"/>
    </row>
    <row r="618" spans="1:26" x14ac:dyDescent="0.2">
      <c r="A618" s="50"/>
      <c r="B618" s="51"/>
      <c r="C618" s="50"/>
      <c r="D618" s="50"/>
      <c r="E618" s="50"/>
      <c r="F618" s="50"/>
      <c r="G618" s="50"/>
      <c r="H618" s="50"/>
      <c r="I618" s="50"/>
      <c r="J618" s="50"/>
      <c r="K618" s="52"/>
      <c r="L618" s="50"/>
      <c r="M618" s="53">
        <f t="shared" si="37"/>
        <v>0</v>
      </c>
      <c r="N618" s="21" t="e">
        <f>VLOOKUP(I618,'MÃ '!$A$2:$E$1048576,4,0)</f>
        <v>#N/A</v>
      </c>
      <c r="O618" s="21" t="e">
        <f>VLOOKUP(I618,'MÃ '!$A$2:$E$1048576,5,0)</f>
        <v>#N/A</v>
      </c>
      <c r="P618" s="21" t="str">
        <f t="shared" si="38"/>
        <v>TSG08</v>
      </c>
      <c r="Q618" s="21" t="e">
        <f>DAY(Table0145[[#This Row],[NGÀY]])&amp;Table0145[[#This Row],[TSG08]]&amp;Table0145[[#This Row],[MÃ FAST]]</f>
        <v>#N/A</v>
      </c>
      <c r="R618" s="21" t="e">
        <f>COUNTIF($Q$7:Q618,Q618)&amp;Q618</f>
        <v>#N/A</v>
      </c>
      <c r="S618" s="44">
        <f>IFERROR(VLOOKUP(R618,Table1[[ct2]:[Số lượng]],13,0),0)</f>
        <v>0</v>
      </c>
      <c r="T618" s="45">
        <f>IFERROR(VLOOKUP(R618,Table1[[ct2]:[Giá]],14,0),Table0145[[#This Row],[ĐƠN GIÁ]])</f>
        <v>0</v>
      </c>
      <c r="U618" s="45">
        <f t="shared" si="39"/>
        <v>0</v>
      </c>
      <c r="V618" s="32">
        <f t="shared" si="40"/>
        <v>0</v>
      </c>
      <c r="W618" s="45">
        <f>Table0145[[#This Row],[THÀNH TIỀN FAST]]-Table0145[[#This Row],[THÀNH TIỀN]]</f>
        <v>0</v>
      </c>
      <c r="X618" s="46" t="b">
        <f>Table0145[[#This Row],[ĐG FAST]]=Table0145[[#This Row],[ĐƠN GIÁ]]</f>
        <v>1</v>
      </c>
      <c r="Y618" s="47" t="b">
        <f>Table0145[[#This Row],[THÀNH TIỀN FAST]]=Table0145[[#This Row],[THÀNH TIỀN]]</f>
        <v>1</v>
      </c>
      <c r="Z618" s="48"/>
    </row>
    <row r="619" spans="1:26" x14ac:dyDescent="0.2">
      <c r="A619" s="50"/>
      <c r="B619" s="51"/>
      <c r="C619" s="50"/>
      <c r="D619" s="50"/>
      <c r="E619" s="50"/>
      <c r="F619" s="50"/>
      <c r="G619" s="50"/>
      <c r="H619" s="50"/>
      <c r="I619" s="50"/>
      <c r="J619" s="50"/>
      <c r="K619" s="52"/>
      <c r="L619" s="50"/>
      <c r="M619" s="53">
        <f t="shared" si="37"/>
        <v>0</v>
      </c>
      <c r="N619" s="21" t="e">
        <f>VLOOKUP(I619,'MÃ '!$A$2:$E$1048576,4,0)</f>
        <v>#N/A</v>
      </c>
      <c r="O619" s="21" t="e">
        <f>VLOOKUP(I619,'MÃ '!$A$2:$E$1048576,5,0)</f>
        <v>#N/A</v>
      </c>
      <c r="P619" s="21" t="str">
        <f t="shared" si="38"/>
        <v>TSG08</v>
      </c>
      <c r="Q619" s="21" t="e">
        <f>DAY(Table0145[[#This Row],[NGÀY]])&amp;Table0145[[#This Row],[TSG08]]&amp;Table0145[[#This Row],[MÃ FAST]]</f>
        <v>#N/A</v>
      </c>
      <c r="R619" s="21" t="e">
        <f>COUNTIF($Q$7:Q619,Q619)&amp;Q619</f>
        <v>#N/A</v>
      </c>
      <c r="S619" s="44">
        <f>IFERROR(VLOOKUP(R619,Table1[[ct2]:[Số lượng]],13,0),0)</f>
        <v>0</v>
      </c>
      <c r="T619" s="45">
        <f>IFERROR(VLOOKUP(R619,Table1[[ct2]:[Giá]],14,0),Table0145[[#This Row],[ĐƠN GIÁ]])</f>
        <v>0</v>
      </c>
      <c r="U619" s="45">
        <f t="shared" si="39"/>
        <v>0</v>
      </c>
      <c r="V619" s="32">
        <f t="shared" si="40"/>
        <v>0</v>
      </c>
      <c r="W619" s="45">
        <f>Table0145[[#This Row],[THÀNH TIỀN FAST]]-Table0145[[#This Row],[THÀNH TIỀN]]</f>
        <v>0</v>
      </c>
      <c r="X619" s="46" t="b">
        <f>Table0145[[#This Row],[ĐG FAST]]=Table0145[[#This Row],[ĐƠN GIÁ]]</f>
        <v>1</v>
      </c>
      <c r="Y619" s="47" t="b">
        <f>Table0145[[#This Row],[THÀNH TIỀN FAST]]=Table0145[[#This Row],[THÀNH TIỀN]]</f>
        <v>1</v>
      </c>
      <c r="Z619" s="48"/>
    </row>
    <row r="620" spans="1:26" x14ac:dyDescent="0.2">
      <c r="A620" s="50"/>
      <c r="B620" s="51"/>
      <c r="C620" s="50"/>
      <c r="D620" s="50"/>
      <c r="E620" s="50"/>
      <c r="F620" s="50"/>
      <c r="G620" s="50"/>
      <c r="H620" s="50"/>
      <c r="I620" s="50"/>
      <c r="J620" s="50"/>
      <c r="K620" s="52"/>
      <c r="L620" s="50"/>
      <c r="M620" s="53">
        <f t="shared" si="37"/>
        <v>0</v>
      </c>
      <c r="N620" s="21" t="e">
        <f>VLOOKUP(I620,'MÃ '!$A$2:$E$1048576,4,0)</f>
        <v>#N/A</v>
      </c>
      <c r="O620" s="21" t="e">
        <f>VLOOKUP(I620,'MÃ '!$A$2:$E$1048576,5,0)</f>
        <v>#N/A</v>
      </c>
      <c r="P620" s="21" t="str">
        <f t="shared" si="38"/>
        <v>TSG08</v>
      </c>
      <c r="Q620" s="21" t="e">
        <f>DAY(Table0145[[#This Row],[NGÀY]])&amp;Table0145[[#This Row],[TSG08]]&amp;Table0145[[#This Row],[MÃ FAST]]</f>
        <v>#N/A</v>
      </c>
      <c r="R620" s="21" t="e">
        <f>COUNTIF($Q$7:Q620,Q620)&amp;Q620</f>
        <v>#N/A</v>
      </c>
      <c r="S620" s="44">
        <f>IFERROR(VLOOKUP(R620,Table1[[ct2]:[Số lượng]],13,0),0)</f>
        <v>0</v>
      </c>
      <c r="T620" s="45">
        <f>IFERROR(VLOOKUP(R620,Table1[[ct2]:[Giá]],14,0),Table0145[[#This Row],[ĐƠN GIÁ]])</f>
        <v>0</v>
      </c>
      <c r="U620" s="45">
        <f t="shared" si="39"/>
        <v>0</v>
      </c>
      <c r="V620" s="32">
        <f t="shared" si="40"/>
        <v>0</v>
      </c>
      <c r="W620" s="45">
        <f>Table0145[[#This Row],[THÀNH TIỀN FAST]]-Table0145[[#This Row],[THÀNH TIỀN]]</f>
        <v>0</v>
      </c>
      <c r="X620" s="46" t="b">
        <f>Table0145[[#This Row],[ĐG FAST]]=Table0145[[#This Row],[ĐƠN GIÁ]]</f>
        <v>1</v>
      </c>
      <c r="Y620" s="47" t="b">
        <f>Table0145[[#This Row],[THÀNH TIỀN FAST]]=Table0145[[#This Row],[THÀNH TIỀN]]</f>
        <v>1</v>
      </c>
      <c r="Z620" s="48"/>
    </row>
    <row r="621" spans="1:26" x14ac:dyDescent="0.2">
      <c r="A621" s="50"/>
      <c r="B621" s="51"/>
      <c r="C621" s="50"/>
      <c r="D621" s="50"/>
      <c r="E621" s="50"/>
      <c r="F621" s="50"/>
      <c r="G621" s="50"/>
      <c r="H621" s="50"/>
      <c r="I621" s="50"/>
      <c r="J621" s="50"/>
      <c r="K621" s="52"/>
      <c r="L621" s="50"/>
      <c r="M621" s="53">
        <f t="shared" si="37"/>
        <v>0</v>
      </c>
      <c r="N621" s="21" t="e">
        <f>VLOOKUP(I621,'MÃ '!$A$2:$E$1048576,4,0)</f>
        <v>#N/A</v>
      </c>
      <c r="O621" s="21" t="e">
        <f>VLOOKUP(I621,'MÃ '!$A$2:$E$1048576,5,0)</f>
        <v>#N/A</v>
      </c>
      <c r="P621" s="21" t="str">
        <f t="shared" si="38"/>
        <v>TSG08</v>
      </c>
      <c r="Q621" s="21" t="e">
        <f>DAY(Table0145[[#This Row],[NGÀY]])&amp;Table0145[[#This Row],[TSG08]]&amp;Table0145[[#This Row],[MÃ FAST]]</f>
        <v>#N/A</v>
      </c>
      <c r="R621" s="21" t="e">
        <f>COUNTIF($Q$7:Q621,Q621)&amp;Q621</f>
        <v>#N/A</v>
      </c>
      <c r="S621" s="44">
        <f>IFERROR(VLOOKUP(R621,Table1[[ct2]:[Số lượng]],13,0),0)</f>
        <v>0</v>
      </c>
      <c r="T621" s="45">
        <f>IFERROR(VLOOKUP(R621,Table1[[ct2]:[Giá]],14,0),Table0145[[#This Row],[ĐƠN GIÁ]])</f>
        <v>0</v>
      </c>
      <c r="U621" s="45">
        <f t="shared" si="39"/>
        <v>0</v>
      </c>
      <c r="V621" s="32">
        <f t="shared" si="40"/>
        <v>0</v>
      </c>
      <c r="W621" s="45">
        <f>Table0145[[#This Row],[THÀNH TIỀN FAST]]-Table0145[[#This Row],[THÀNH TIỀN]]</f>
        <v>0</v>
      </c>
      <c r="X621" s="46" t="b">
        <f>Table0145[[#This Row],[ĐG FAST]]=Table0145[[#This Row],[ĐƠN GIÁ]]</f>
        <v>1</v>
      </c>
      <c r="Y621" s="47" t="b">
        <f>Table0145[[#This Row],[THÀNH TIỀN FAST]]=Table0145[[#This Row],[THÀNH TIỀN]]</f>
        <v>1</v>
      </c>
      <c r="Z621" s="48"/>
    </row>
    <row r="622" spans="1:26" x14ac:dyDescent="0.2">
      <c r="A622" s="50"/>
      <c r="B622" s="51"/>
      <c r="C622" s="50"/>
      <c r="D622" s="50"/>
      <c r="E622" s="50"/>
      <c r="F622" s="50"/>
      <c r="G622" s="50"/>
      <c r="H622" s="50"/>
      <c r="I622" s="50"/>
      <c r="J622" s="50"/>
      <c r="K622" s="52"/>
      <c r="L622" s="50"/>
      <c r="M622" s="53">
        <f t="shared" si="37"/>
        <v>0</v>
      </c>
      <c r="N622" s="21" t="e">
        <f>VLOOKUP(I622,'MÃ '!$A$2:$E$1048576,4,0)</f>
        <v>#N/A</v>
      </c>
      <c r="O622" s="21" t="e">
        <f>VLOOKUP(I622,'MÃ '!$A$2:$E$1048576,5,0)</f>
        <v>#N/A</v>
      </c>
      <c r="P622" s="21" t="str">
        <f t="shared" si="38"/>
        <v>TSG08</v>
      </c>
      <c r="Q622" s="21" t="e">
        <f>DAY(Table0145[[#This Row],[NGÀY]])&amp;Table0145[[#This Row],[TSG08]]&amp;Table0145[[#This Row],[MÃ FAST]]</f>
        <v>#N/A</v>
      </c>
      <c r="R622" s="21" t="e">
        <f>COUNTIF($Q$7:Q622,Q622)&amp;Q622</f>
        <v>#N/A</v>
      </c>
      <c r="S622" s="44">
        <f>IFERROR(VLOOKUP(R622,Table1[[ct2]:[Số lượng]],13,0),0)</f>
        <v>0</v>
      </c>
      <c r="T622" s="45">
        <f>IFERROR(VLOOKUP(R622,Table1[[ct2]:[Giá]],14,0),Table0145[[#This Row],[ĐƠN GIÁ]])</f>
        <v>0</v>
      </c>
      <c r="U622" s="45">
        <f t="shared" si="39"/>
        <v>0</v>
      </c>
      <c r="V622" s="32">
        <f t="shared" si="40"/>
        <v>0</v>
      </c>
      <c r="W622" s="45">
        <f>Table0145[[#This Row],[THÀNH TIỀN FAST]]-Table0145[[#This Row],[THÀNH TIỀN]]</f>
        <v>0</v>
      </c>
      <c r="X622" s="46" t="b">
        <f>Table0145[[#This Row],[ĐG FAST]]=Table0145[[#This Row],[ĐƠN GIÁ]]</f>
        <v>1</v>
      </c>
      <c r="Y622" s="47" t="b">
        <f>Table0145[[#This Row],[THÀNH TIỀN FAST]]=Table0145[[#This Row],[THÀNH TIỀN]]</f>
        <v>1</v>
      </c>
      <c r="Z622" s="48"/>
    </row>
    <row r="623" spans="1:26" x14ac:dyDescent="0.2">
      <c r="A623" s="50"/>
      <c r="B623" s="51"/>
      <c r="C623" s="50"/>
      <c r="D623" s="50"/>
      <c r="E623" s="50"/>
      <c r="F623" s="50"/>
      <c r="G623" s="50"/>
      <c r="H623" s="50"/>
      <c r="I623" s="50"/>
      <c r="J623" s="50"/>
      <c r="K623" s="52"/>
      <c r="L623" s="50"/>
      <c r="M623" s="53">
        <f t="shared" si="37"/>
        <v>0</v>
      </c>
      <c r="N623" s="21" t="e">
        <f>VLOOKUP(I623,'MÃ '!$A$2:$E$1048576,4,0)</f>
        <v>#N/A</v>
      </c>
      <c r="O623" s="21" t="e">
        <f>VLOOKUP(I623,'MÃ '!$A$2:$E$1048576,5,0)</f>
        <v>#N/A</v>
      </c>
      <c r="P623" s="21" t="str">
        <f t="shared" si="38"/>
        <v>TSG08</v>
      </c>
      <c r="Q623" s="21" t="e">
        <f>DAY(Table0145[[#This Row],[NGÀY]])&amp;Table0145[[#This Row],[TSG08]]&amp;Table0145[[#This Row],[MÃ FAST]]</f>
        <v>#N/A</v>
      </c>
      <c r="R623" s="21" t="e">
        <f>COUNTIF($Q$7:Q623,Q623)&amp;Q623</f>
        <v>#N/A</v>
      </c>
      <c r="S623" s="44">
        <f>IFERROR(VLOOKUP(R623,Table1[[ct2]:[Số lượng]],13,0),0)</f>
        <v>0</v>
      </c>
      <c r="T623" s="45">
        <f>IFERROR(VLOOKUP(R623,Table1[[ct2]:[Giá]],14,0),Table0145[[#This Row],[ĐƠN GIÁ]])</f>
        <v>0</v>
      </c>
      <c r="U623" s="45">
        <f t="shared" si="39"/>
        <v>0</v>
      </c>
      <c r="V623" s="32">
        <f t="shared" si="40"/>
        <v>0</v>
      </c>
      <c r="W623" s="45">
        <f>Table0145[[#This Row],[THÀNH TIỀN FAST]]-Table0145[[#This Row],[THÀNH TIỀN]]</f>
        <v>0</v>
      </c>
      <c r="X623" s="46" t="b">
        <f>Table0145[[#This Row],[ĐG FAST]]=Table0145[[#This Row],[ĐƠN GIÁ]]</f>
        <v>1</v>
      </c>
      <c r="Y623" s="47" t="b">
        <f>Table0145[[#This Row],[THÀNH TIỀN FAST]]=Table0145[[#This Row],[THÀNH TIỀN]]</f>
        <v>1</v>
      </c>
      <c r="Z623" s="48"/>
    </row>
    <row r="624" spans="1:26" x14ac:dyDescent="0.2">
      <c r="A624" s="50"/>
      <c r="B624" s="51"/>
      <c r="C624" s="50"/>
      <c r="D624" s="50"/>
      <c r="E624" s="50"/>
      <c r="F624" s="50"/>
      <c r="G624" s="50"/>
      <c r="H624" s="50"/>
      <c r="I624" s="50"/>
      <c r="J624" s="50"/>
      <c r="K624" s="52"/>
      <c r="L624" s="50"/>
      <c r="M624" s="53">
        <f t="shared" si="37"/>
        <v>0</v>
      </c>
      <c r="N624" s="21" t="e">
        <f>VLOOKUP(I624,'MÃ '!$A$2:$E$1048576,4,0)</f>
        <v>#N/A</v>
      </c>
      <c r="O624" s="21" t="e">
        <f>VLOOKUP(I624,'MÃ '!$A$2:$E$1048576,5,0)</f>
        <v>#N/A</v>
      </c>
      <c r="P624" s="21" t="str">
        <f t="shared" si="38"/>
        <v>TSG08</v>
      </c>
      <c r="Q624" s="21" t="e">
        <f>DAY(Table0145[[#This Row],[NGÀY]])&amp;Table0145[[#This Row],[TSG08]]&amp;Table0145[[#This Row],[MÃ FAST]]</f>
        <v>#N/A</v>
      </c>
      <c r="R624" s="21" t="e">
        <f>COUNTIF($Q$7:Q624,Q624)&amp;Q624</f>
        <v>#N/A</v>
      </c>
      <c r="S624" s="44">
        <f>IFERROR(VLOOKUP(R624,Table1[[ct2]:[Số lượng]],13,0),0)</f>
        <v>0</v>
      </c>
      <c r="T624" s="45">
        <f>IFERROR(VLOOKUP(R624,Table1[[ct2]:[Giá]],14,0),Table0145[[#This Row],[ĐƠN GIÁ]])</f>
        <v>0</v>
      </c>
      <c r="U624" s="45">
        <f t="shared" si="39"/>
        <v>0</v>
      </c>
      <c r="V624" s="32">
        <f t="shared" si="40"/>
        <v>0</v>
      </c>
      <c r="W624" s="45">
        <f>Table0145[[#This Row],[THÀNH TIỀN FAST]]-Table0145[[#This Row],[THÀNH TIỀN]]</f>
        <v>0</v>
      </c>
      <c r="X624" s="46" t="b">
        <f>Table0145[[#This Row],[ĐG FAST]]=Table0145[[#This Row],[ĐƠN GIÁ]]</f>
        <v>1</v>
      </c>
      <c r="Y624" s="47" t="b">
        <f>Table0145[[#This Row],[THÀNH TIỀN FAST]]=Table0145[[#This Row],[THÀNH TIỀN]]</f>
        <v>1</v>
      </c>
      <c r="Z624" s="48"/>
    </row>
    <row r="625" spans="1:26" x14ac:dyDescent="0.2">
      <c r="A625" s="50"/>
      <c r="B625" s="51"/>
      <c r="C625" s="50"/>
      <c r="D625" s="50"/>
      <c r="E625" s="50"/>
      <c r="F625" s="50"/>
      <c r="G625" s="50"/>
      <c r="H625" s="50"/>
      <c r="I625" s="50"/>
      <c r="J625" s="50"/>
      <c r="K625" s="52"/>
      <c r="L625" s="50"/>
      <c r="M625" s="53">
        <f t="shared" si="37"/>
        <v>0</v>
      </c>
      <c r="N625" s="21" t="e">
        <f>VLOOKUP(I625,'MÃ '!$A$2:$E$1048576,4,0)</f>
        <v>#N/A</v>
      </c>
      <c r="O625" s="21" t="e">
        <f>VLOOKUP(I625,'MÃ '!$A$2:$E$1048576,5,0)</f>
        <v>#N/A</v>
      </c>
      <c r="P625" s="21" t="str">
        <f t="shared" si="38"/>
        <v>TSG08</v>
      </c>
      <c r="Q625" s="21" t="e">
        <f>DAY(Table0145[[#This Row],[NGÀY]])&amp;Table0145[[#This Row],[TSG08]]&amp;Table0145[[#This Row],[MÃ FAST]]</f>
        <v>#N/A</v>
      </c>
      <c r="R625" s="21" t="e">
        <f>COUNTIF($Q$7:Q625,Q625)&amp;Q625</f>
        <v>#N/A</v>
      </c>
      <c r="S625" s="44">
        <f>IFERROR(VLOOKUP(R625,Table1[[ct2]:[Số lượng]],13,0),0)</f>
        <v>0</v>
      </c>
      <c r="T625" s="45">
        <f>IFERROR(VLOOKUP(R625,Table1[[ct2]:[Giá]],14,0),Table0145[[#This Row],[ĐƠN GIÁ]])</f>
        <v>0</v>
      </c>
      <c r="U625" s="45">
        <f t="shared" si="39"/>
        <v>0</v>
      </c>
      <c r="V625" s="32">
        <f t="shared" si="40"/>
        <v>0</v>
      </c>
      <c r="W625" s="45">
        <f>Table0145[[#This Row],[THÀNH TIỀN FAST]]-Table0145[[#This Row],[THÀNH TIỀN]]</f>
        <v>0</v>
      </c>
      <c r="X625" s="46" t="b">
        <f>Table0145[[#This Row],[ĐG FAST]]=Table0145[[#This Row],[ĐƠN GIÁ]]</f>
        <v>1</v>
      </c>
      <c r="Y625" s="47" t="b">
        <f>Table0145[[#This Row],[THÀNH TIỀN FAST]]=Table0145[[#This Row],[THÀNH TIỀN]]</f>
        <v>1</v>
      </c>
      <c r="Z625" s="48"/>
    </row>
    <row r="626" spans="1:26" x14ac:dyDescent="0.2">
      <c r="A626" s="50"/>
      <c r="B626" s="51"/>
      <c r="C626" s="50"/>
      <c r="D626" s="50"/>
      <c r="E626" s="50"/>
      <c r="F626" s="50"/>
      <c r="G626" s="50"/>
      <c r="H626" s="50"/>
      <c r="I626" s="50"/>
      <c r="J626" s="50"/>
      <c r="K626" s="52"/>
      <c r="L626" s="50"/>
      <c r="M626" s="53">
        <f t="shared" si="37"/>
        <v>0</v>
      </c>
      <c r="N626" s="21" t="e">
        <f>VLOOKUP(I626,'MÃ '!$A$2:$E$1048576,4,0)</f>
        <v>#N/A</v>
      </c>
      <c r="O626" s="21" t="e">
        <f>VLOOKUP(I626,'MÃ '!$A$2:$E$1048576,5,0)</f>
        <v>#N/A</v>
      </c>
      <c r="P626" s="21" t="str">
        <f t="shared" si="38"/>
        <v>TSG08</v>
      </c>
      <c r="Q626" s="21" t="e">
        <f>DAY(Table0145[[#This Row],[NGÀY]])&amp;Table0145[[#This Row],[TSG08]]&amp;Table0145[[#This Row],[MÃ FAST]]</f>
        <v>#N/A</v>
      </c>
      <c r="R626" s="21" t="e">
        <f>COUNTIF($Q$7:Q626,Q626)&amp;Q626</f>
        <v>#N/A</v>
      </c>
      <c r="S626" s="44">
        <f>IFERROR(VLOOKUP(R626,Table1[[ct2]:[Số lượng]],13,0),0)</f>
        <v>0</v>
      </c>
      <c r="T626" s="45">
        <f>IFERROR(VLOOKUP(R626,Table1[[ct2]:[Giá]],14,0),Table0145[[#This Row],[ĐƠN GIÁ]])</f>
        <v>0</v>
      </c>
      <c r="U626" s="45">
        <f t="shared" si="39"/>
        <v>0</v>
      </c>
      <c r="V626" s="32">
        <f t="shared" si="40"/>
        <v>0</v>
      </c>
      <c r="W626" s="45">
        <f>Table0145[[#This Row],[THÀNH TIỀN FAST]]-Table0145[[#This Row],[THÀNH TIỀN]]</f>
        <v>0</v>
      </c>
      <c r="X626" s="46" t="b">
        <f>Table0145[[#This Row],[ĐG FAST]]=Table0145[[#This Row],[ĐƠN GIÁ]]</f>
        <v>1</v>
      </c>
      <c r="Y626" s="47" t="b">
        <f>Table0145[[#This Row],[THÀNH TIỀN FAST]]=Table0145[[#This Row],[THÀNH TIỀN]]</f>
        <v>1</v>
      </c>
      <c r="Z626" s="48"/>
    </row>
    <row r="627" spans="1:26" x14ac:dyDescent="0.2">
      <c r="A627" s="50"/>
      <c r="B627" s="51"/>
      <c r="C627" s="50"/>
      <c r="D627" s="50"/>
      <c r="E627" s="50"/>
      <c r="F627" s="50"/>
      <c r="G627" s="50"/>
      <c r="H627" s="50"/>
      <c r="I627" s="50"/>
      <c r="J627" s="50"/>
      <c r="K627" s="52"/>
      <c r="L627" s="50"/>
      <c r="M627" s="53">
        <f t="shared" si="37"/>
        <v>0</v>
      </c>
      <c r="N627" s="21" t="e">
        <f>VLOOKUP(I627,'MÃ '!$A$2:$E$1048576,4,0)</f>
        <v>#N/A</v>
      </c>
      <c r="O627" s="21" t="e">
        <f>VLOOKUP(I627,'MÃ '!$A$2:$E$1048576,5,0)</f>
        <v>#N/A</v>
      </c>
      <c r="P627" s="21" t="str">
        <f t="shared" si="38"/>
        <v>TSG08</v>
      </c>
      <c r="Q627" s="21" t="e">
        <f>DAY(Table0145[[#This Row],[NGÀY]])&amp;Table0145[[#This Row],[TSG08]]&amp;Table0145[[#This Row],[MÃ FAST]]</f>
        <v>#N/A</v>
      </c>
      <c r="R627" s="21" t="e">
        <f>COUNTIF($Q$7:Q627,Q627)&amp;Q627</f>
        <v>#N/A</v>
      </c>
      <c r="S627" s="44">
        <f>IFERROR(VLOOKUP(R627,Table1[[ct2]:[Số lượng]],13,0),0)</f>
        <v>0</v>
      </c>
      <c r="T627" s="45">
        <f>IFERROR(VLOOKUP(R627,Table1[[ct2]:[Giá]],14,0),Table0145[[#This Row],[ĐƠN GIÁ]])</f>
        <v>0</v>
      </c>
      <c r="U627" s="45">
        <f t="shared" si="39"/>
        <v>0</v>
      </c>
      <c r="V627" s="32">
        <f t="shared" si="40"/>
        <v>0</v>
      </c>
      <c r="W627" s="45">
        <f>Table0145[[#This Row],[THÀNH TIỀN FAST]]-Table0145[[#This Row],[THÀNH TIỀN]]</f>
        <v>0</v>
      </c>
      <c r="X627" s="46" t="b">
        <f>Table0145[[#This Row],[ĐG FAST]]=Table0145[[#This Row],[ĐƠN GIÁ]]</f>
        <v>1</v>
      </c>
      <c r="Y627" s="47" t="b">
        <f>Table0145[[#This Row],[THÀNH TIỀN FAST]]=Table0145[[#This Row],[THÀNH TIỀN]]</f>
        <v>1</v>
      </c>
      <c r="Z627" s="48"/>
    </row>
    <row r="628" spans="1:26" x14ac:dyDescent="0.2">
      <c r="A628" s="50"/>
      <c r="B628" s="51"/>
      <c r="C628" s="50"/>
      <c r="D628" s="50"/>
      <c r="E628" s="50"/>
      <c r="F628" s="50"/>
      <c r="G628" s="50"/>
      <c r="H628" s="50"/>
      <c r="I628" s="50"/>
      <c r="J628" s="50"/>
      <c r="K628" s="52"/>
      <c r="L628" s="50"/>
      <c r="M628" s="53">
        <f t="shared" si="37"/>
        <v>0</v>
      </c>
      <c r="N628" s="21" t="e">
        <f>VLOOKUP(I628,'MÃ '!$A$2:$E$1048576,4,0)</f>
        <v>#N/A</v>
      </c>
      <c r="O628" s="21" t="e">
        <f>VLOOKUP(I628,'MÃ '!$A$2:$E$1048576,5,0)</f>
        <v>#N/A</v>
      </c>
      <c r="P628" s="21" t="str">
        <f t="shared" si="38"/>
        <v>TSG08</v>
      </c>
      <c r="Q628" s="21" t="e">
        <f>DAY(Table0145[[#This Row],[NGÀY]])&amp;Table0145[[#This Row],[TSG08]]&amp;Table0145[[#This Row],[MÃ FAST]]</f>
        <v>#N/A</v>
      </c>
      <c r="R628" s="21" t="e">
        <f>COUNTIF($Q$7:Q628,Q628)&amp;Q628</f>
        <v>#N/A</v>
      </c>
      <c r="S628" s="44">
        <f>IFERROR(VLOOKUP(R628,Table1[[ct2]:[Số lượng]],13,0),0)</f>
        <v>0</v>
      </c>
      <c r="T628" s="45">
        <f>IFERROR(VLOOKUP(R628,Table1[[ct2]:[Giá]],14,0),Table0145[[#This Row],[ĐƠN GIÁ]])</f>
        <v>0</v>
      </c>
      <c r="U628" s="45">
        <f t="shared" si="39"/>
        <v>0</v>
      </c>
      <c r="V628" s="32">
        <f t="shared" si="40"/>
        <v>0</v>
      </c>
      <c r="W628" s="45">
        <f>Table0145[[#This Row],[THÀNH TIỀN FAST]]-Table0145[[#This Row],[THÀNH TIỀN]]</f>
        <v>0</v>
      </c>
      <c r="X628" s="46" t="b">
        <f>Table0145[[#This Row],[ĐG FAST]]=Table0145[[#This Row],[ĐƠN GIÁ]]</f>
        <v>1</v>
      </c>
      <c r="Y628" s="47" t="b">
        <f>Table0145[[#This Row],[THÀNH TIỀN FAST]]=Table0145[[#This Row],[THÀNH TIỀN]]</f>
        <v>1</v>
      </c>
      <c r="Z628" s="48"/>
    </row>
    <row r="629" spans="1:26" x14ac:dyDescent="0.2">
      <c r="A629" s="50"/>
      <c r="B629" s="51"/>
      <c r="C629" s="50"/>
      <c r="D629" s="50"/>
      <c r="E629" s="50"/>
      <c r="F629" s="50"/>
      <c r="G629" s="50"/>
      <c r="H629" s="50"/>
      <c r="I629" s="50"/>
      <c r="J629" s="50"/>
      <c r="K629" s="52"/>
      <c r="L629" s="50"/>
      <c r="M629" s="53">
        <f t="shared" si="37"/>
        <v>0</v>
      </c>
      <c r="N629" s="21" t="e">
        <f>VLOOKUP(I629,'MÃ '!$A$2:$E$1048576,4,0)</f>
        <v>#N/A</v>
      </c>
      <c r="O629" s="21" t="e">
        <f>VLOOKUP(I629,'MÃ '!$A$2:$E$1048576,5,0)</f>
        <v>#N/A</v>
      </c>
      <c r="P629" s="21" t="str">
        <f t="shared" si="38"/>
        <v>TSG08</v>
      </c>
      <c r="Q629" s="21" t="e">
        <f>DAY(Table0145[[#This Row],[NGÀY]])&amp;Table0145[[#This Row],[TSG08]]&amp;Table0145[[#This Row],[MÃ FAST]]</f>
        <v>#N/A</v>
      </c>
      <c r="R629" s="21" t="e">
        <f>COUNTIF($Q$7:Q629,Q629)&amp;Q629</f>
        <v>#N/A</v>
      </c>
      <c r="S629" s="44">
        <f>IFERROR(VLOOKUP(R629,Table1[[ct2]:[Số lượng]],13,0),0)</f>
        <v>0</v>
      </c>
      <c r="T629" s="45">
        <f>IFERROR(VLOOKUP(R629,Table1[[ct2]:[Giá]],14,0),Table0145[[#This Row],[ĐƠN GIÁ]])</f>
        <v>0</v>
      </c>
      <c r="U629" s="45">
        <f t="shared" si="39"/>
        <v>0</v>
      </c>
      <c r="V629" s="32">
        <f t="shared" si="40"/>
        <v>0</v>
      </c>
      <c r="W629" s="45">
        <f>Table0145[[#This Row],[THÀNH TIỀN FAST]]-Table0145[[#This Row],[THÀNH TIỀN]]</f>
        <v>0</v>
      </c>
      <c r="X629" s="46" t="b">
        <f>Table0145[[#This Row],[ĐG FAST]]=Table0145[[#This Row],[ĐƠN GIÁ]]</f>
        <v>1</v>
      </c>
      <c r="Y629" s="47" t="b">
        <f>Table0145[[#This Row],[THÀNH TIỀN FAST]]=Table0145[[#This Row],[THÀNH TIỀN]]</f>
        <v>1</v>
      </c>
      <c r="Z629" s="48"/>
    </row>
    <row r="630" spans="1:26" x14ac:dyDescent="0.2">
      <c r="A630" s="50"/>
      <c r="B630" s="51"/>
      <c r="C630" s="50"/>
      <c r="D630" s="50"/>
      <c r="E630" s="50"/>
      <c r="F630" s="50"/>
      <c r="G630" s="50"/>
      <c r="H630" s="50"/>
      <c r="I630" s="50"/>
      <c r="J630" s="50"/>
      <c r="K630" s="52"/>
      <c r="L630" s="50"/>
      <c r="M630" s="53">
        <f t="shared" si="37"/>
        <v>0</v>
      </c>
      <c r="N630" s="21" t="e">
        <f>VLOOKUP(I630,'MÃ '!$A$2:$E$1048576,4,0)</f>
        <v>#N/A</v>
      </c>
      <c r="O630" s="21" t="e">
        <f>VLOOKUP(I630,'MÃ '!$A$2:$E$1048576,5,0)</f>
        <v>#N/A</v>
      </c>
      <c r="P630" s="21" t="str">
        <f t="shared" si="38"/>
        <v>TSG08</v>
      </c>
      <c r="Q630" s="21" t="e">
        <f>DAY(Table0145[[#This Row],[NGÀY]])&amp;Table0145[[#This Row],[TSG08]]&amp;Table0145[[#This Row],[MÃ FAST]]</f>
        <v>#N/A</v>
      </c>
      <c r="R630" s="21" t="e">
        <f>COUNTIF($Q$7:Q630,Q630)&amp;Q630</f>
        <v>#N/A</v>
      </c>
      <c r="S630" s="44">
        <f>IFERROR(VLOOKUP(R630,Table1[[ct2]:[Số lượng]],13,0),0)</f>
        <v>0</v>
      </c>
      <c r="T630" s="45">
        <f>IFERROR(VLOOKUP(R630,Table1[[ct2]:[Giá]],14,0),Table0145[[#This Row],[ĐƠN GIÁ]])</f>
        <v>0</v>
      </c>
      <c r="U630" s="45">
        <f t="shared" si="39"/>
        <v>0</v>
      </c>
      <c r="V630" s="32">
        <f t="shared" si="40"/>
        <v>0</v>
      </c>
      <c r="W630" s="45">
        <f>Table0145[[#This Row],[THÀNH TIỀN FAST]]-Table0145[[#This Row],[THÀNH TIỀN]]</f>
        <v>0</v>
      </c>
      <c r="X630" s="46" t="b">
        <f>Table0145[[#This Row],[ĐG FAST]]=Table0145[[#This Row],[ĐƠN GIÁ]]</f>
        <v>1</v>
      </c>
      <c r="Y630" s="47" t="b">
        <f>Table0145[[#This Row],[THÀNH TIỀN FAST]]=Table0145[[#This Row],[THÀNH TIỀN]]</f>
        <v>1</v>
      </c>
      <c r="Z630" s="48"/>
    </row>
    <row r="631" spans="1:26" x14ac:dyDescent="0.2">
      <c r="A631" s="50"/>
      <c r="B631" s="51"/>
      <c r="C631" s="50"/>
      <c r="D631" s="50"/>
      <c r="E631" s="50"/>
      <c r="F631" s="50"/>
      <c r="G631" s="50"/>
      <c r="H631" s="50"/>
      <c r="I631" s="50"/>
      <c r="J631" s="50"/>
      <c r="K631" s="52"/>
      <c r="L631" s="50"/>
      <c r="M631" s="53">
        <f t="shared" si="37"/>
        <v>0</v>
      </c>
      <c r="N631" s="21" t="e">
        <f>VLOOKUP(I631,'MÃ '!$A$2:$E$1048576,4,0)</f>
        <v>#N/A</v>
      </c>
      <c r="O631" s="21" t="e">
        <f>VLOOKUP(I631,'MÃ '!$A$2:$E$1048576,5,0)</f>
        <v>#N/A</v>
      </c>
      <c r="P631" s="21" t="str">
        <f t="shared" si="38"/>
        <v>TSG08</v>
      </c>
      <c r="Q631" s="21" t="e">
        <f>DAY(Table0145[[#This Row],[NGÀY]])&amp;Table0145[[#This Row],[TSG08]]&amp;Table0145[[#This Row],[MÃ FAST]]</f>
        <v>#N/A</v>
      </c>
      <c r="R631" s="21" t="e">
        <f>COUNTIF($Q$7:Q631,Q631)&amp;Q631</f>
        <v>#N/A</v>
      </c>
      <c r="S631" s="44">
        <f>IFERROR(VLOOKUP(R631,Table1[[ct2]:[Số lượng]],13,0),0)</f>
        <v>0</v>
      </c>
      <c r="T631" s="45">
        <f>IFERROR(VLOOKUP(R631,Table1[[ct2]:[Giá]],14,0),Table0145[[#This Row],[ĐƠN GIÁ]])</f>
        <v>0</v>
      </c>
      <c r="U631" s="45">
        <f t="shared" si="39"/>
        <v>0</v>
      </c>
      <c r="V631" s="32">
        <f t="shared" si="40"/>
        <v>0</v>
      </c>
      <c r="W631" s="45">
        <f>Table0145[[#This Row],[THÀNH TIỀN FAST]]-Table0145[[#This Row],[THÀNH TIỀN]]</f>
        <v>0</v>
      </c>
      <c r="X631" s="46" t="b">
        <f>Table0145[[#This Row],[ĐG FAST]]=Table0145[[#This Row],[ĐƠN GIÁ]]</f>
        <v>1</v>
      </c>
      <c r="Y631" s="47" t="b">
        <f>Table0145[[#This Row],[THÀNH TIỀN FAST]]=Table0145[[#This Row],[THÀNH TIỀN]]</f>
        <v>1</v>
      </c>
      <c r="Z631" s="48"/>
    </row>
    <row r="632" spans="1:26" x14ac:dyDescent="0.2">
      <c r="A632" s="50"/>
      <c r="B632" s="51"/>
      <c r="C632" s="50"/>
      <c r="D632" s="50"/>
      <c r="E632" s="50"/>
      <c r="F632" s="50"/>
      <c r="G632" s="50"/>
      <c r="H632" s="50"/>
      <c r="I632" s="50"/>
      <c r="J632" s="50"/>
      <c r="K632" s="52"/>
      <c r="L632" s="50"/>
      <c r="M632" s="53">
        <f t="shared" si="37"/>
        <v>0</v>
      </c>
      <c r="N632" s="21" t="e">
        <f>VLOOKUP(I632,'MÃ '!$A$2:$E$1048576,4,0)</f>
        <v>#N/A</v>
      </c>
      <c r="O632" s="21" t="e">
        <f>VLOOKUP(I632,'MÃ '!$A$2:$E$1048576,5,0)</f>
        <v>#N/A</v>
      </c>
      <c r="P632" s="21" t="str">
        <f t="shared" si="38"/>
        <v>TSG08</v>
      </c>
      <c r="Q632" s="21" t="e">
        <f>DAY(Table0145[[#This Row],[NGÀY]])&amp;Table0145[[#This Row],[TSG08]]&amp;Table0145[[#This Row],[MÃ FAST]]</f>
        <v>#N/A</v>
      </c>
      <c r="R632" s="21" t="e">
        <f>COUNTIF($Q$7:Q632,Q632)&amp;Q632</f>
        <v>#N/A</v>
      </c>
      <c r="S632" s="44">
        <f>IFERROR(VLOOKUP(R632,Table1[[ct2]:[Số lượng]],13,0),0)</f>
        <v>0</v>
      </c>
      <c r="T632" s="45">
        <f>IFERROR(VLOOKUP(R632,Table1[[ct2]:[Giá]],14,0),Table0145[[#This Row],[ĐƠN GIÁ]])</f>
        <v>0</v>
      </c>
      <c r="U632" s="45">
        <f t="shared" si="39"/>
        <v>0</v>
      </c>
      <c r="V632" s="32">
        <f t="shared" si="40"/>
        <v>0</v>
      </c>
      <c r="W632" s="45">
        <f>Table0145[[#This Row],[THÀNH TIỀN FAST]]-Table0145[[#This Row],[THÀNH TIỀN]]</f>
        <v>0</v>
      </c>
      <c r="X632" s="46" t="b">
        <f>Table0145[[#This Row],[ĐG FAST]]=Table0145[[#This Row],[ĐƠN GIÁ]]</f>
        <v>1</v>
      </c>
      <c r="Y632" s="47" t="b">
        <f>Table0145[[#This Row],[THÀNH TIỀN FAST]]=Table0145[[#This Row],[THÀNH TIỀN]]</f>
        <v>1</v>
      </c>
      <c r="Z632" s="48"/>
    </row>
    <row r="633" spans="1:26" x14ac:dyDescent="0.2">
      <c r="A633" s="50"/>
      <c r="B633" s="51"/>
      <c r="C633" s="50"/>
      <c r="D633" s="50"/>
      <c r="E633" s="50"/>
      <c r="F633" s="50"/>
      <c r="G633" s="50"/>
      <c r="H633" s="50"/>
      <c r="I633" s="50"/>
      <c r="J633" s="50"/>
      <c r="K633" s="52"/>
      <c r="L633" s="50"/>
      <c r="M633" s="53">
        <f t="shared" si="37"/>
        <v>0</v>
      </c>
      <c r="N633" s="21" t="e">
        <f>VLOOKUP(I633,'MÃ '!$A$2:$E$1048576,4,0)</f>
        <v>#N/A</v>
      </c>
      <c r="O633" s="21" t="e">
        <f>VLOOKUP(I633,'MÃ '!$A$2:$E$1048576,5,0)</f>
        <v>#N/A</v>
      </c>
      <c r="P633" s="21" t="str">
        <f t="shared" si="38"/>
        <v>TSG08</v>
      </c>
      <c r="Q633" s="21" t="e">
        <f>DAY(Table0145[[#This Row],[NGÀY]])&amp;Table0145[[#This Row],[TSG08]]&amp;Table0145[[#This Row],[MÃ FAST]]</f>
        <v>#N/A</v>
      </c>
      <c r="R633" s="21" t="e">
        <f>COUNTIF($Q$7:Q633,Q633)&amp;Q633</f>
        <v>#N/A</v>
      </c>
      <c r="S633" s="44">
        <f>IFERROR(VLOOKUP(R633,Table1[[ct2]:[Số lượng]],13,0),0)</f>
        <v>0</v>
      </c>
      <c r="T633" s="45">
        <f>IFERROR(VLOOKUP(R633,Table1[[ct2]:[Giá]],14,0),Table0145[[#This Row],[ĐƠN GIÁ]])</f>
        <v>0</v>
      </c>
      <c r="U633" s="45">
        <f t="shared" si="39"/>
        <v>0</v>
      </c>
      <c r="V633" s="32">
        <f t="shared" si="40"/>
        <v>0</v>
      </c>
      <c r="W633" s="45">
        <f>Table0145[[#This Row],[THÀNH TIỀN FAST]]-Table0145[[#This Row],[THÀNH TIỀN]]</f>
        <v>0</v>
      </c>
      <c r="X633" s="46" t="b">
        <f>Table0145[[#This Row],[ĐG FAST]]=Table0145[[#This Row],[ĐƠN GIÁ]]</f>
        <v>1</v>
      </c>
      <c r="Y633" s="47" t="b">
        <f>Table0145[[#This Row],[THÀNH TIỀN FAST]]=Table0145[[#This Row],[THÀNH TIỀN]]</f>
        <v>1</v>
      </c>
      <c r="Z633" s="48"/>
    </row>
    <row r="634" spans="1:26" x14ac:dyDescent="0.2">
      <c r="A634" s="50"/>
      <c r="B634" s="51"/>
      <c r="C634" s="50"/>
      <c r="D634" s="50"/>
      <c r="E634" s="50"/>
      <c r="F634" s="50"/>
      <c r="G634" s="50"/>
      <c r="H634" s="50"/>
      <c r="I634" s="50"/>
      <c r="J634" s="50"/>
      <c r="K634" s="52"/>
      <c r="L634" s="50"/>
      <c r="M634" s="53">
        <f t="shared" si="37"/>
        <v>0</v>
      </c>
      <c r="N634" s="21" t="e">
        <f>VLOOKUP(I634,'MÃ '!$A$2:$E$1048576,4,0)</f>
        <v>#N/A</v>
      </c>
      <c r="O634" s="21" t="e">
        <f>VLOOKUP(I634,'MÃ '!$A$2:$E$1048576,5,0)</f>
        <v>#N/A</v>
      </c>
      <c r="P634" s="21" t="str">
        <f t="shared" si="38"/>
        <v>TSG08</v>
      </c>
      <c r="Q634" s="21" t="e">
        <f>DAY(Table0145[[#This Row],[NGÀY]])&amp;Table0145[[#This Row],[TSG08]]&amp;Table0145[[#This Row],[MÃ FAST]]</f>
        <v>#N/A</v>
      </c>
      <c r="R634" s="21" t="e">
        <f>COUNTIF($Q$7:Q634,Q634)&amp;Q634</f>
        <v>#N/A</v>
      </c>
      <c r="S634" s="44">
        <f>IFERROR(VLOOKUP(R634,Table1[[ct2]:[Số lượng]],13,0),0)</f>
        <v>0</v>
      </c>
      <c r="T634" s="45">
        <f>IFERROR(VLOOKUP(R634,Table1[[ct2]:[Giá]],14,0),Table0145[[#This Row],[ĐƠN GIÁ]])</f>
        <v>0</v>
      </c>
      <c r="U634" s="45">
        <f t="shared" si="39"/>
        <v>0</v>
      </c>
      <c r="V634" s="32">
        <f t="shared" si="40"/>
        <v>0</v>
      </c>
      <c r="W634" s="45">
        <f>Table0145[[#This Row],[THÀNH TIỀN FAST]]-Table0145[[#This Row],[THÀNH TIỀN]]</f>
        <v>0</v>
      </c>
      <c r="X634" s="46" t="b">
        <f>Table0145[[#This Row],[ĐG FAST]]=Table0145[[#This Row],[ĐƠN GIÁ]]</f>
        <v>1</v>
      </c>
      <c r="Y634" s="47" t="b">
        <f>Table0145[[#This Row],[THÀNH TIỀN FAST]]=Table0145[[#This Row],[THÀNH TIỀN]]</f>
        <v>1</v>
      </c>
      <c r="Z634" s="48"/>
    </row>
    <row r="635" spans="1:26" x14ac:dyDescent="0.2">
      <c r="A635" s="50"/>
      <c r="B635" s="51"/>
      <c r="C635" s="50"/>
      <c r="D635" s="50"/>
      <c r="E635" s="50"/>
      <c r="F635" s="50"/>
      <c r="G635" s="50"/>
      <c r="H635" s="50"/>
      <c r="I635" s="50"/>
      <c r="J635" s="50"/>
      <c r="K635" s="52"/>
      <c r="L635" s="50"/>
      <c r="M635" s="53">
        <f t="shared" si="37"/>
        <v>0</v>
      </c>
      <c r="N635" s="21" t="e">
        <f>VLOOKUP(I635,'MÃ '!$A$2:$E$1048576,4,0)</f>
        <v>#N/A</v>
      </c>
      <c r="O635" s="21" t="e">
        <f>VLOOKUP(I635,'MÃ '!$A$2:$E$1048576,5,0)</f>
        <v>#N/A</v>
      </c>
      <c r="P635" s="21" t="str">
        <f t="shared" si="38"/>
        <v>TSG08</v>
      </c>
      <c r="Q635" s="21" t="e">
        <f>DAY(Table0145[[#This Row],[NGÀY]])&amp;Table0145[[#This Row],[TSG08]]&amp;Table0145[[#This Row],[MÃ FAST]]</f>
        <v>#N/A</v>
      </c>
      <c r="R635" s="21" t="e">
        <f>COUNTIF($Q$7:Q635,Q635)&amp;Q635</f>
        <v>#N/A</v>
      </c>
      <c r="S635" s="44">
        <f>IFERROR(VLOOKUP(R635,Table1[[ct2]:[Số lượng]],13,0),0)</f>
        <v>0</v>
      </c>
      <c r="T635" s="45">
        <f>IFERROR(VLOOKUP(R635,Table1[[ct2]:[Giá]],14,0),Table0145[[#This Row],[ĐƠN GIÁ]])</f>
        <v>0</v>
      </c>
      <c r="U635" s="45">
        <f t="shared" si="39"/>
        <v>0</v>
      </c>
      <c r="V635" s="32">
        <f t="shared" si="40"/>
        <v>0</v>
      </c>
      <c r="W635" s="45">
        <f>Table0145[[#This Row],[THÀNH TIỀN FAST]]-Table0145[[#This Row],[THÀNH TIỀN]]</f>
        <v>0</v>
      </c>
      <c r="X635" s="46" t="b">
        <f>Table0145[[#This Row],[ĐG FAST]]=Table0145[[#This Row],[ĐƠN GIÁ]]</f>
        <v>1</v>
      </c>
      <c r="Y635" s="47" t="b">
        <f>Table0145[[#This Row],[THÀNH TIỀN FAST]]=Table0145[[#This Row],[THÀNH TIỀN]]</f>
        <v>1</v>
      </c>
      <c r="Z635" s="48"/>
    </row>
    <row r="636" spans="1:26" x14ac:dyDescent="0.2">
      <c r="A636" s="50"/>
      <c r="B636" s="51"/>
      <c r="C636" s="50"/>
      <c r="D636" s="50"/>
      <c r="E636" s="50"/>
      <c r="F636" s="50"/>
      <c r="G636" s="50"/>
      <c r="H636" s="50"/>
      <c r="I636" s="50"/>
      <c r="J636" s="50"/>
      <c r="K636" s="52"/>
      <c r="L636" s="50"/>
      <c r="M636" s="53">
        <f t="shared" si="37"/>
        <v>0</v>
      </c>
      <c r="N636" s="21" t="e">
        <f>VLOOKUP(I636,'MÃ '!$A$2:$E$1048576,4,0)</f>
        <v>#N/A</v>
      </c>
      <c r="O636" s="21" t="e">
        <f>VLOOKUP(I636,'MÃ '!$A$2:$E$1048576,5,0)</f>
        <v>#N/A</v>
      </c>
      <c r="P636" s="21" t="str">
        <f t="shared" si="38"/>
        <v>TSG08</v>
      </c>
      <c r="Q636" s="21" t="e">
        <f>DAY(Table0145[[#This Row],[NGÀY]])&amp;Table0145[[#This Row],[TSG08]]&amp;Table0145[[#This Row],[MÃ FAST]]</f>
        <v>#N/A</v>
      </c>
      <c r="R636" s="21" t="e">
        <f>COUNTIF($Q$7:Q636,Q636)&amp;Q636</f>
        <v>#N/A</v>
      </c>
      <c r="S636" s="44">
        <f>IFERROR(VLOOKUP(R636,Table1[[ct2]:[Số lượng]],13,0),0)</f>
        <v>0</v>
      </c>
      <c r="T636" s="45">
        <f>IFERROR(VLOOKUP(R636,Table1[[ct2]:[Giá]],14,0),Table0145[[#This Row],[ĐƠN GIÁ]])</f>
        <v>0</v>
      </c>
      <c r="U636" s="45">
        <f t="shared" si="39"/>
        <v>0</v>
      </c>
      <c r="V636" s="32">
        <f t="shared" si="40"/>
        <v>0</v>
      </c>
      <c r="W636" s="45">
        <f>Table0145[[#This Row],[THÀNH TIỀN FAST]]-Table0145[[#This Row],[THÀNH TIỀN]]</f>
        <v>0</v>
      </c>
      <c r="X636" s="46" t="b">
        <f>Table0145[[#This Row],[ĐG FAST]]=Table0145[[#This Row],[ĐƠN GIÁ]]</f>
        <v>1</v>
      </c>
      <c r="Y636" s="47" t="b">
        <f>Table0145[[#This Row],[THÀNH TIỀN FAST]]=Table0145[[#This Row],[THÀNH TIỀN]]</f>
        <v>1</v>
      </c>
      <c r="Z636" s="48"/>
    </row>
    <row r="637" spans="1:26" x14ac:dyDescent="0.2">
      <c r="A637" s="50"/>
      <c r="B637" s="51"/>
      <c r="C637" s="50"/>
      <c r="D637" s="50"/>
      <c r="E637" s="50"/>
      <c r="F637" s="50"/>
      <c r="G637" s="50"/>
      <c r="H637" s="50"/>
      <c r="I637" s="50"/>
      <c r="J637" s="50"/>
      <c r="K637" s="52"/>
      <c r="L637" s="50"/>
      <c r="M637" s="53">
        <f t="shared" si="37"/>
        <v>0</v>
      </c>
      <c r="N637" s="21" t="e">
        <f>VLOOKUP(I637,'MÃ '!$A$2:$E$1048576,4,0)</f>
        <v>#N/A</v>
      </c>
      <c r="O637" s="21" t="e">
        <f>VLOOKUP(I637,'MÃ '!$A$2:$E$1048576,5,0)</f>
        <v>#N/A</v>
      </c>
      <c r="P637" s="21" t="str">
        <f t="shared" si="38"/>
        <v>TSG08</v>
      </c>
      <c r="Q637" s="21" t="e">
        <f>DAY(Table0145[[#This Row],[NGÀY]])&amp;Table0145[[#This Row],[TSG08]]&amp;Table0145[[#This Row],[MÃ FAST]]</f>
        <v>#N/A</v>
      </c>
      <c r="R637" s="21" t="e">
        <f>COUNTIF($Q$7:Q637,Q637)&amp;Q637</f>
        <v>#N/A</v>
      </c>
      <c r="S637" s="44">
        <f>IFERROR(VLOOKUP(R637,Table1[[ct2]:[Số lượng]],13,0),0)</f>
        <v>0</v>
      </c>
      <c r="T637" s="45">
        <f>IFERROR(VLOOKUP(R637,Table1[[ct2]:[Giá]],14,0),Table0145[[#This Row],[ĐƠN GIÁ]])</f>
        <v>0</v>
      </c>
      <c r="U637" s="45">
        <f t="shared" si="39"/>
        <v>0</v>
      </c>
      <c r="V637" s="32">
        <f t="shared" si="40"/>
        <v>0</v>
      </c>
      <c r="W637" s="45">
        <f>Table0145[[#This Row],[THÀNH TIỀN FAST]]-Table0145[[#This Row],[THÀNH TIỀN]]</f>
        <v>0</v>
      </c>
      <c r="X637" s="46" t="b">
        <f>Table0145[[#This Row],[ĐG FAST]]=Table0145[[#This Row],[ĐƠN GIÁ]]</f>
        <v>1</v>
      </c>
      <c r="Y637" s="47" t="b">
        <f>Table0145[[#This Row],[THÀNH TIỀN FAST]]=Table0145[[#This Row],[THÀNH TIỀN]]</f>
        <v>1</v>
      </c>
      <c r="Z637" s="48"/>
    </row>
    <row r="638" spans="1:26" x14ac:dyDescent="0.2">
      <c r="A638" s="50"/>
      <c r="B638" s="51"/>
      <c r="C638" s="50"/>
      <c r="D638" s="50"/>
      <c r="E638" s="50"/>
      <c r="F638" s="50"/>
      <c r="G638" s="50"/>
      <c r="H638" s="50"/>
      <c r="I638" s="50"/>
      <c r="J638" s="50"/>
      <c r="K638" s="52"/>
      <c r="L638" s="50"/>
      <c r="M638" s="53">
        <f t="shared" si="37"/>
        <v>0</v>
      </c>
      <c r="N638" s="21" t="e">
        <f>VLOOKUP(I638,'MÃ '!$A$2:$E$1048576,4,0)</f>
        <v>#N/A</v>
      </c>
      <c r="O638" s="21" t="e">
        <f>VLOOKUP(I638,'MÃ '!$A$2:$E$1048576,5,0)</f>
        <v>#N/A</v>
      </c>
      <c r="P638" s="21" t="str">
        <f t="shared" si="38"/>
        <v>TSG08</v>
      </c>
      <c r="Q638" s="21" t="e">
        <f>DAY(Table0145[[#This Row],[NGÀY]])&amp;Table0145[[#This Row],[TSG08]]&amp;Table0145[[#This Row],[MÃ FAST]]</f>
        <v>#N/A</v>
      </c>
      <c r="R638" s="21" t="e">
        <f>COUNTIF($Q$7:Q638,Q638)&amp;Q638</f>
        <v>#N/A</v>
      </c>
      <c r="S638" s="44">
        <f>IFERROR(VLOOKUP(R638,Table1[[ct2]:[Số lượng]],13,0),0)</f>
        <v>0</v>
      </c>
      <c r="T638" s="45">
        <f>IFERROR(VLOOKUP(R638,Table1[[ct2]:[Giá]],14,0),Table0145[[#This Row],[ĐƠN GIÁ]])</f>
        <v>0</v>
      </c>
      <c r="U638" s="45">
        <f t="shared" si="39"/>
        <v>0</v>
      </c>
      <c r="V638" s="32">
        <f t="shared" si="40"/>
        <v>0</v>
      </c>
      <c r="W638" s="45">
        <f>Table0145[[#This Row],[THÀNH TIỀN FAST]]-Table0145[[#This Row],[THÀNH TIỀN]]</f>
        <v>0</v>
      </c>
      <c r="X638" s="46" t="b">
        <f>Table0145[[#This Row],[ĐG FAST]]=Table0145[[#This Row],[ĐƠN GIÁ]]</f>
        <v>1</v>
      </c>
      <c r="Y638" s="47" t="b">
        <f>Table0145[[#This Row],[THÀNH TIỀN FAST]]=Table0145[[#This Row],[THÀNH TIỀN]]</f>
        <v>1</v>
      </c>
      <c r="Z638" s="48"/>
    </row>
    <row r="639" spans="1:26" x14ac:dyDescent="0.2">
      <c r="A639" s="50"/>
      <c r="B639" s="51"/>
      <c r="C639" s="50"/>
      <c r="D639" s="50"/>
      <c r="E639" s="50"/>
      <c r="F639" s="50"/>
      <c r="G639" s="50"/>
      <c r="H639" s="50"/>
      <c r="I639" s="50"/>
      <c r="J639" s="50"/>
      <c r="K639" s="52"/>
      <c r="L639" s="50"/>
      <c r="M639" s="53">
        <f t="shared" si="37"/>
        <v>0</v>
      </c>
      <c r="N639" s="21" t="e">
        <f>VLOOKUP(I639,'MÃ '!$A$2:$E$1048576,4,0)</f>
        <v>#N/A</v>
      </c>
      <c r="O639" s="21" t="e">
        <f>VLOOKUP(I639,'MÃ '!$A$2:$E$1048576,5,0)</f>
        <v>#N/A</v>
      </c>
      <c r="P639" s="21" t="str">
        <f t="shared" si="38"/>
        <v>TSG08</v>
      </c>
      <c r="Q639" s="21" t="e">
        <f>DAY(Table0145[[#This Row],[NGÀY]])&amp;Table0145[[#This Row],[TSG08]]&amp;Table0145[[#This Row],[MÃ FAST]]</f>
        <v>#N/A</v>
      </c>
      <c r="R639" s="21" t="e">
        <f>COUNTIF($Q$7:Q639,Q639)&amp;Q639</f>
        <v>#N/A</v>
      </c>
      <c r="S639" s="44">
        <f>IFERROR(VLOOKUP(R639,Table1[[ct2]:[Số lượng]],13,0),0)</f>
        <v>0</v>
      </c>
      <c r="T639" s="45">
        <f>IFERROR(VLOOKUP(R639,Table1[[ct2]:[Giá]],14,0),Table0145[[#This Row],[ĐƠN GIÁ]])</f>
        <v>0</v>
      </c>
      <c r="U639" s="45">
        <f t="shared" si="39"/>
        <v>0</v>
      </c>
      <c r="V639" s="32">
        <f t="shared" si="40"/>
        <v>0</v>
      </c>
      <c r="W639" s="45">
        <f>Table0145[[#This Row],[THÀNH TIỀN FAST]]-Table0145[[#This Row],[THÀNH TIỀN]]</f>
        <v>0</v>
      </c>
      <c r="X639" s="46" t="b">
        <f>Table0145[[#This Row],[ĐG FAST]]=Table0145[[#This Row],[ĐƠN GIÁ]]</f>
        <v>1</v>
      </c>
      <c r="Y639" s="47" t="b">
        <f>Table0145[[#This Row],[THÀNH TIỀN FAST]]=Table0145[[#This Row],[THÀNH TIỀN]]</f>
        <v>1</v>
      </c>
      <c r="Z639" s="48"/>
    </row>
    <row r="640" spans="1:26" x14ac:dyDescent="0.2">
      <c r="A640" s="50"/>
      <c r="B640" s="51"/>
      <c r="C640" s="50"/>
      <c r="D640" s="50"/>
      <c r="E640" s="50"/>
      <c r="F640" s="50"/>
      <c r="G640" s="50"/>
      <c r="H640" s="50"/>
      <c r="I640" s="50"/>
      <c r="J640" s="50"/>
      <c r="K640" s="52"/>
      <c r="L640" s="50"/>
      <c r="M640" s="53">
        <f t="shared" si="37"/>
        <v>0</v>
      </c>
      <c r="N640" s="21" t="e">
        <f>VLOOKUP(I640,'MÃ '!$A$2:$E$1048576,4,0)</f>
        <v>#N/A</v>
      </c>
      <c r="O640" s="21" t="e">
        <f>VLOOKUP(I640,'MÃ '!$A$2:$E$1048576,5,0)</f>
        <v>#N/A</v>
      </c>
      <c r="P640" s="21" t="str">
        <f t="shared" si="38"/>
        <v>TSG08</v>
      </c>
      <c r="Q640" s="21" t="e">
        <f>DAY(Table0145[[#This Row],[NGÀY]])&amp;Table0145[[#This Row],[TSG08]]&amp;Table0145[[#This Row],[MÃ FAST]]</f>
        <v>#N/A</v>
      </c>
      <c r="R640" s="21" t="e">
        <f>COUNTIF($Q$7:Q640,Q640)&amp;Q640</f>
        <v>#N/A</v>
      </c>
      <c r="S640" s="44">
        <f>IFERROR(VLOOKUP(R640,Table1[[ct2]:[Số lượng]],13,0),0)</f>
        <v>0</v>
      </c>
      <c r="T640" s="45">
        <f>IFERROR(VLOOKUP(R640,Table1[[ct2]:[Giá]],14,0),Table0145[[#This Row],[ĐƠN GIÁ]])</f>
        <v>0</v>
      </c>
      <c r="U640" s="45">
        <f t="shared" si="39"/>
        <v>0</v>
      </c>
      <c r="V640" s="32">
        <f t="shared" si="40"/>
        <v>0</v>
      </c>
      <c r="W640" s="45">
        <f>Table0145[[#This Row],[THÀNH TIỀN FAST]]-Table0145[[#This Row],[THÀNH TIỀN]]</f>
        <v>0</v>
      </c>
      <c r="X640" s="46" t="b">
        <f>Table0145[[#This Row],[ĐG FAST]]=Table0145[[#This Row],[ĐƠN GIÁ]]</f>
        <v>1</v>
      </c>
      <c r="Y640" s="47" t="b">
        <f>Table0145[[#This Row],[THÀNH TIỀN FAST]]=Table0145[[#This Row],[THÀNH TIỀN]]</f>
        <v>1</v>
      </c>
      <c r="Z640" s="48"/>
    </row>
    <row r="641" spans="1:26" x14ac:dyDescent="0.2">
      <c r="A641" s="50"/>
      <c r="B641" s="51"/>
      <c r="C641" s="50"/>
      <c r="D641" s="50"/>
      <c r="E641" s="50"/>
      <c r="F641" s="50"/>
      <c r="G641" s="50"/>
      <c r="H641" s="50"/>
      <c r="I641" s="50"/>
      <c r="J641" s="50"/>
      <c r="K641" s="52"/>
      <c r="L641" s="50"/>
      <c r="M641" s="53">
        <f t="shared" si="37"/>
        <v>0</v>
      </c>
      <c r="N641" s="21" t="e">
        <f>VLOOKUP(I641,'MÃ '!$A$2:$E$1048576,4,0)</f>
        <v>#N/A</v>
      </c>
      <c r="O641" s="21" t="e">
        <f>VLOOKUP(I641,'MÃ '!$A$2:$E$1048576,5,0)</f>
        <v>#N/A</v>
      </c>
      <c r="P641" s="21" t="str">
        <f t="shared" si="38"/>
        <v>TSG08</v>
      </c>
      <c r="Q641" s="21" t="e">
        <f>DAY(Table0145[[#This Row],[NGÀY]])&amp;Table0145[[#This Row],[TSG08]]&amp;Table0145[[#This Row],[MÃ FAST]]</f>
        <v>#N/A</v>
      </c>
      <c r="R641" s="21" t="e">
        <f>COUNTIF($Q$7:Q641,Q641)&amp;Q641</f>
        <v>#N/A</v>
      </c>
      <c r="S641" s="44">
        <f>IFERROR(VLOOKUP(R641,Table1[[ct2]:[Số lượng]],13,0),0)</f>
        <v>0</v>
      </c>
      <c r="T641" s="45">
        <f>IFERROR(VLOOKUP(R641,Table1[[ct2]:[Giá]],14,0),Table0145[[#This Row],[ĐƠN GIÁ]])</f>
        <v>0</v>
      </c>
      <c r="U641" s="45">
        <f t="shared" si="39"/>
        <v>0</v>
      </c>
      <c r="V641" s="32">
        <f t="shared" si="40"/>
        <v>0</v>
      </c>
      <c r="W641" s="45">
        <f>Table0145[[#This Row],[THÀNH TIỀN FAST]]-Table0145[[#This Row],[THÀNH TIỀN]]</f>
        <v>0</v>
      </c>
      <c r="X641" s="46" t="b">
        <f>Table0145[[#This Row],[ĐG FAST]]=Table0145[[#This Row],[ĐƠN GIÁ]]</f>
        <v>1</v>
      </c>
      <c r="Y641" s="47" t="b">
        <f>Table0145[[#This Row],[THÀNH TIỀN FAST]]=Table0145[[#This Row],[THÀNH TIỀN]]</f>
        <v>1</v>
      </c>
      <c r="Z641" s="48"/>
    </row>
    <row r="642" spans="1:26" x14ac:dyDescent="0.2">
      <c r="A642" s="50"/>
      <c r="B642" s="51"/>
      <c r="C642" s="50"/>
      <c r="D642" s="50"/>
      <c r="E642" s="50"/>
      <c r="F642" s="50"/>
      <c r="G642" s="50"/>
      <c r="H642" s="50"/>
      <c r="I642" s="50"/>
      <c r="J642" s="50"/>
      <c r="K642" s="52"/>
      <c r="L642" s="50"/>
      <c r="M642" s="53">
        <f t="shared" si="37"/>
        <v>0</v>
      </c>
      <c r="N642" s="21" t="e">
        <f>VLOOKUP(I642,'MÃ '!$A$2:$E$1048576,4,0)</f>
        <v>#N/A</v>
      </c>
      <c r="O642" s="21" t="e">
        <f>VLOOKUP(I642,'MÃ '!$A$2:$E$1048576,5,0)</f>
        <v>#N/A</v>
      </c>
      <c r="P642" s="21" t="str">
        <f t="shared" si="38"/>
        <v>TSG08</v>
      </c>
      <c r="Q642" s="21" t="e">
        <f>DAY(Table0145[[#This Row],[NGÀY]])&amp;Table0145[[#This Row],[TSG08]]&amp;Table0145[[#This Row],[MÃ FAST]]</f>
        <v>#N/A</v>
      </c>
      <c r="R642" s="21" t="e">
        <f>COUNTIF($Q$7:Q642,Q642)&amp;Q642</f>
        <v>#N/A</v>
      </c>
      <c r="S642" s="44">
        <f>IFERROR(VLOOKUP(R642,Table1[[ct2]:[Số lượng]],13,0),0)</f>
        <v>0</v>
      </c>
      <c r="T642" s="45">
        <f>IFERROR(VLOOKUP(R642,Table1[[ct2]:[Giá]],14,0),Table0145[[#This Row],[ĐƠN GIÁ]])</f>
        <v>0</v>
      </c>
      <c r="U642" s="45">
        <f t="shared" si="39"/>
        <v>0</v>
      </c>
      <c r="V642" s="32">
        <f t="shared" si="40"/>
        <v>0</v>
      </c>
      <c r="W642" s="45">
        <f>Table0145[[#This Row],[THÀNH TIỀN FAST]]-Table0145[[#This Row],[THÀNH TIỀN]]</f>
        <v>0</v>
      </c>
      <c r="X642" s="46" t="b">
        <f>Table0145[[#This Row],[ĐG FAST]]=Table0145[[#This Row],[ĐƠN GIÁ]]</f>
        <v>1</v>
      </c>
      <c r="Y642" s="47" t="b">
        <f>Table0145[[#This Row],[THÀNH TIỀN FAST]]=Table0145[[#This Row],[THÀNH TIỀN]]</f>
        <v>1</v>
      </c>
      <c r="Z642" s="48"/>
    </row>
    <row r="643" spans="1:26" x14ac:dyDescent="0.2">
      <c r="A643" s="50"/>
      <c r="B643" s="51"/>
      <c r="C643" s="50"/>
      <c r="D643" s="50"/>
      <c r="E643" s="50"/>
      <c r="F643" s="50"/>
      <c r="G643" s="50"/>
      <c r="H643" s="50"/>
      <c r="I643" s="50"/>
      <c r="J643" s="50"/>
      <c r="K643" s="52"/>
      <c r="L643" s="50"/>
      <c r="M643" s="53">
        <f t="shared" si="37"/>
        <v>0</v>
      </c>
      <c r="N643" s="21" t="e">
        <f>VLOOKUP(I643,'MÃ '!$A$2:$E$1048576,4,0)</f>
        <v>#N/A</v>
      </c>
      <c r="O643" s="21" t="e">
        <f>VLOOKUP(I643,'MÃ '!$A$2:$E$1048576,5,0)</f>
        <v>#N/A</v>
      </c>
      <c r="P643" s="21" t="str">
        <f t="shared" si="38"/>
        <v>TSG08</v>
      </c>
      <c r="Q643" s="21" t="e">
        <f>DAY(Table0145[[#This Row],[NGÀY]])&amp;Table0145[[#This Row],[TSG08]]&amp;Table0145[[#This Row],[MÃ FAST]]</f>
        <v>#N/A</v>
      </c>
      <c r="R643" s="21" t="e">
        <f>COUNTIF($Q$7:Q643,Q643)&amp;Q643</f>
        <v>#N/A</v>
      </c>
      <c r="S643" s="44">
        <f>IFERROR(VLOOKUP(R643,Table1[[ct2]:[Số lượng]],13,0),0)</f>
        <v>0</v>
      </c>
      <c r="T643" s="45">
        <f>IFERROR(VLOOKUP(R643,Table1[[ct2]:[Giá]],14,0),Table0145[[#This Row],[ĐƠN GIÁ]])</f>
        <v>0</v>
      </c>
      <c r="U643" s="45">
        <f t="shared" si="39"/>
        <v>0</v>
      </c>
      <c r="V643" s="32">
        <f t="shared" si="40"/>
        <v>0</v>
      </c>
      <c r="W643" s="45">
        <f>Table0145[[#This Row],[THÀNH TIỀN FAST]]-Table0145[[#This Row],[THÀNH TIỀN]]</f>
        <v>0</v>
      </c>
      <c r="X643" s="46" t="b">
        <f>Table0145[[#This Row],[ĐG FAST]]=Table0145[[#This Row],[ĐƠN GIÁ]]</f>
        <v>1</v>
      </c>
      <c r="Y643" s="47" t="b">
        <f>Table0145[[#This Row],[THÀNH TIỀN FAST]]=Table0145[[#This Row],[THÀNH TIỀN]]</f>
        <v>1</v>
      </c>
      <c r="Z643" s="48"/>
    </row>
    <row r="644" spans="1:26" x14ac:dyDescent="0.2">
      <c r="A644" s="50"/>
      <c r="B644" s="51"/>
      <c r="C644" s="50"/>
      <c r="D644" s="50"/>
      <c r="E644" s="50"/>
      <c r="F644" s="50"/>
      <c r="G644" s="50"/>
      <c r="H644" s="50"/>
      <c r="I644" s="50"/>
      <c r="J644" s="50"/>
      <c r="K644" s="52"/>
      <c r="L644" s="50"/>
      <c r="M644" s="53">
        <f t="shared" si="37"/>
        <v>0</v>
      </c>
      <c r="N644" s="21" t="e">
        <f>VLOOKUP(I644,'MÃ '!$A$2:$E$1048576,4,0)</f>
        <v>#N/A</v>
      </c>
      <c r="O644" s="21" t="e">
        <f>VLOOKUP(I644,'MÃ '!$A$2:$E$1048576,5,0)</f>
        <v>#N/A</v>
      </c>
      <c r="P644" s="21" t="str">
        <f t="shared" si="38"/>
        <v>TSG08</v>
      </c>
      <c r="Q644" s="21" t="e">
        <f>DAY(Table0145[[#This Row],[NGÀY]])&amp;Table0145[[#This Row],[TSG08]]&amp;Table0145[[#This Row],[MÃ FAST]]</f>
        <v>#N/A</v>
      </c>
      <c r="R644" s="21" t="e">
        <f>COUNTIF($Q$7:Q644,Q644)&amp;Q644</f>
        <v>#N/A</v>
      </c>
      <c r="S644" s="44">
        <f>IFERROR(VLOOKUP(R644,Table1[[ct2]:[Số lượng]],13,0),0)</f>
        <v>0</v>
      </c>
      <c r="T644" s="45">
        <f>IFERROR(VLOOKUP(R644,Table1[[ct2]:[Giá]],14,0),Table0145[[#This Row],[ĐƠN GIÁ]])</f>
        <v>0</v>
      </c>
      <c r="U644" s="45">
        <f t="shared" si="39"/>
        <v>0</v>
      </c>
      <c r="V644" s="32">
        <f t="shared" si="40"/>
        <v>0</v>
      </c>
      <c r="W644" s="45">
        <f>Table0145[[#This Row],[THÀNH TIỀN FAST]]-Table0145[[#This Row],[THÀNH TIỀN]]</f>
        <v>0</v>
      </c>
      <c r="X644" s="46" t="b">
        <f>Table0145[[#This Row],[ĐG FAST]]=Table0145[[#This Row],[ĐƠN GIÁ]]</f>
        <v>1</v>
      </c>
      <c r="Y644" s="47" t="b">
        <f>Table0145[[#This Row],[THÀNH TIỀN FAST]]=Table0145[[#This Row],[THÀNH TIỀN]]</f>
        <v>1</v>
      </c>
      <c r="Z644" s="48"/>
    </row>
    <row r="645" spans="1:26" x14ac:dyDescent="0.2">
      <c r="A645" s="50"/>
      <c r="B645" s="51"/>
      <c r="C645" s="50"/>
      <c r="D645" s="50"/>
      <c r="E645" s="50"/>
      <c r="F645" s="50"/>
      <c r="G645" s="50"/>
      <c r="H645" s="50"/>
      <c r="I645" s="50"/>
      <c r="J645" s="50"/>
      <c r="K645" s="52"/>
      <c r="L645" s="50"/>
      <c r="M645" s="53">
        <f t="shared" si="37"/>
        <v>0</v>
      </c>
      <c r="N645" s="21" t="e">
        <f>VLOOKUP(I645,'MÃ '!$A$2:$E$1048576,4,0)</f>
        <v>#N/A</v>
      </c>
      <c r="O645" s="21" t="e">
        <f>VLOOKUP(I645,'MÃ '!$A$2:$E$1048576,5,0)</f>
        <v>#N/A</v>
      </c>
      <c r="P645" s="21" t="str">
        <f t="shared" si="38"/>
        <v>TSG08</v>
      </c>
      <c r="Q645" s="21" t="e">
        <f>DAY(Table0145[[#This Row],[NGÀY]])&amp;Table0145[[#This Row],[TSG08]]&amp;Table0145[[#This Row],[MÃ FAST]]</f>
        <v>#N/A</v>
      </c>
      <c r="R645" s="21" t="e">
        <f>COUNTIF($Q$7:Q645,Q645)&amp;Q645</f>
        <v>#N/A</v>
      </c>
      <c r="S645" s="44">
        <f>IFERROR(VLOOKUP(R645,Table1[[ct2]:[Số lượng]],13,0),0)</f>
        <v>0</v>
      </c>
      <c r="T645" s="45">
        <f>IFERROR(VLOOKUP(R645,Table1[[ct2]:[Giá]],14,0),Table0145[[#This Row],[ĐƠN GIÁ]])</f>
        <v>0</v>
      </c>
      <c r="U645" s="45">
        <f t="shared" si="39"/>
        <v>0</v>
      </c>
      <c r="V645" s="32">
        <f t="shared" si="40"/>
        <v>0</v>
      </c>
      <c r="W645" s="45">
        <f>Table0145[[#This Row],[THÀNH TIỀN FAST]]-Table0145[[#This Row],[THÀNH TIỀN]]</f>
        <v>0</v>
      </c>
      <c r="X645" s="46" t="b">
        <f>Table0145[[#This Row],[ĐG FAST]]=Table0145[[#This Row],[ĐƠN GIÁ]]</f>
        <v>1</v>
      </c>
      <c r="Y645" s="47" t="b">
        <f>Table0145[[#This Row],[THÀNH TIỀN FAST]]=Table0145[[#This Row],[THÀNH TIỀN]]</f>
        <v>1</v>
      </c>
      <c r="Z645" s="48"/>
    </row>
    <row r="646" spans="1:26" x14ac:dyDescent="0.2">
      <c r="A646" s="50"/>
      <c r="B646" s="51"/>
      <c r="C646" s="50"/>
      <c r="D646" s="50"/>
      <c r="E646" s="50"/>
      <c r="F646" s="50"/>
      <c r="G646" s="50"/>
      <c r="H646" s="50"/>
      <c r="I646" s="50"/>
      <c r="J646" s="50"/>
      <c r="K646" s="52"/>
      <c r="L646" s="50"/>
      <c r="M646" s="53">
        <f t="shared" si="37"/>
        <v>0</v>
      </c>
      <c r="N646" s="21" t="e">
        <f>VLOOKUP(I646,'MÃ '!$A$2:$E$1048576,4,0)</f>
        <v>#N/A</v>
      </c>
      <c r="O646" s="21" t="e">
        <f>VLOOKUP(I646,'MÃ '!$A$2:$E$1048576,5,0)</f>
        <v>#N/A</v>
      </c>
      <c r="P646" s="21" t="str">
        <f t="shared" si="38"/>
        <v>TSG08</v>
      </c>
      <c r="Q646" s="21" t="e">
        <f>DAY(Table0145[[#This Row],[NGÀY]])&amp;Table0145[[#This Row],[TSG08]]&amp;Table0145[[#This Row],[MÃ FAST]]</f>
        <v>#N/A</v>
      </c>
      <c r="R646" s="21" t="e">
        <f>COUNTIF($Q$7:Q646,Q646)&amp;Q646</f>
        <v>#N/A</v>
      </c>
      <c r="S646" s="44">
        <f>IFERROR(VLOOKUP(R646,Table1[[ct2]:[Số lượng]],13,0),0)</f>
        <v>0</v>
      </c>
      <c r="T646" s="45">
        <f>IFERROR(VLOOKUP(R646,Table1[[ct2]:[Giá]],14,0),Table0145[[#This Row],[ĐƠN GIÁ]])</f>
        <v>0</v>
      </c>
      <c r="U646" s="45">
        <f t="shared" si="39"/>
        <v>0</v>
      </c>
      <c r="V646" s="32">
        <f t="shared" si="40"/>
        <v>0</v>
      </c>
      <c r="W646" s="45">
        <f>Table0145[[#This Row],[THÀNH TIỀN FAST]]-Table0145[[#This Row],[THÀNH TIỀN]]</f>
        <v>0</v>
      </c>
      <c r="X646" s="46" t="b">
        <f>Table0145[[#This Row],[ĐG FAST]]=Table0145[[#This Row],[ĐƠN GIÁ]]</f>
        <v>1</v>
      </c>
      <c r="Y646" s="47" t="b">
        <f>Table0145[[#This Row],[THÀNH TIỀN FAST]]=Table0145[[#This Row],[THÀNH TIỀN]]</f>
        <v>1</v>
      </c>
      <c r="Z646" s="48"/>
    </row>
    <row r="647" spans="1:26" x14ac:dyDescent="0.2">
      <c r="A647" s="50"/>
      <c r="B647" s="51"/>
      <c r="C647" s="50"/>
      <c r="D647" s="50"/>
      <c r="E647" s="50"/>
      <c r="F647" s="50"/>
      <c r="G647" s="50"/>
      <c r="H647" s="50"/>
      <c r="I647" s="50"/>
      <c r="J647" s="50"/>
      <c r="K647" s="52"/>
      <c r="L647" s="50"/>
      <c r="M647" s="53">
        <f t="shared" si="37"/>
        <v>0</v>
      </c>
      <c r="N647" s="21" t="e">
        <f>VLOOKUP(I647,'MÃ '!$A$2:$E$1048576,4,0)</f>
        <v>#N/A</v>
      </c>
      <c r="O647" s="21" t="e">
        <f>VLOOKUP(I647,'MÃ '!$A$2:$E$1048576,5,0)</f>
        <v>#N/A</v>
      </c>
      <c r="P647" s="21" t="str">
        <f t="shared" si="38"/>
        <v>TSG08</v>
      </c>
      <c r="Q647" s="21" t="e">
        <f>DAY(Table0145[[#This Row],[NGÀY]])&amp;Table0145[[#This Row],[TSG08]]&amp;Table0145[[#This Row],[MÃ FAST]]</f>
        <v>#N/A</v>
      </c>
      <c r="R647" s="21" t="e">
        <f>COUNTIF($Q$7:Q647,Q647)&amp;Q647</f>
        <v>#N/A</v>
      </c>
      <c r="S647" s="44">
        <f>IFERROR(VLOOKUP(R647,Table1[[ct2]:[Số lượng]],13,0),0)</f>
        <v>0</v>
      </c>
      <c r="T647" s="45">
        <f>IFERROR(VLOOKUP(R647,Table1[[ct2]:[Giá]],14,0),Table0145[[#This Row],[ĐƠN GIÁ]])</f>
        <v>0</v>
      </c>
      <c r="U647" s="45">
        <f t="shared" si="39"/>
        <v>0</v>
      </c>
      <c r="V647" s="32">
        <f t="shared" si="40"/>
        <v>0</v>
      </c>
      <c r="W647" s="45">
        <f>Table0145[[#This Row],[THÀNH TIỀN FAST]]-Table0145[[#This Row],[THÀNH TIỀN]]</f>
        <v>0</v>
      </c>
      <c r="X647" s="46" t="b">
        <f>Table0145[[#This Row],[ĐG FAST]]=Table0145[[#This Row],[ĐƠN GIÁ]]</f>
        <v>1</v>
      </c>
      <c r="Y647" s="47" t="b">
        <f>Table0145[[#This Row],[THÀNH TIỀN FAST]]=Table0145[[#This Row],[THÀNH TIỀN]]</f>
        <v>1</v>
      </c>
      <c r="Z647" s="48"/>
    </row>
    <row r="648" spans="1:26" x14ac:dyDescent="0.2">
      <c r="A648" s="50"/>
      <c r="B648" s="51"/>
      <c r="C648" s="50"/>
      <c r="D648" s="50"/>
      <c r="E648" s="50"/>
      <c r="F648" s="50"/>
      <c r="G648" s="50"/>
      <c r="H648" s="50"/>
      <c r="I648" s="50"/>
      <c r="J648" s="50"/>
      <c r="K648" s="52"/>
      <c r="L648" s="50"/>
      <c r="M648" s="53">
        <f t="shared" ref="M648:M711" si="41">K648*L648</f>
        <v>0</v>
      </c>
      <c r="N648" s="21" t="e">
        <f>VLOOKUP(I648,'MÃ '!$A$2:$E$1048576,4,0)</f>
        <v>#N/A</v>
      </c>
      <c r="O648" s="21" t="e">
        <f>VLOOKUP(I648,'MÃ '!$A$2:$E$1048576,5,0)</f>
        <v>#N/A</v>
      </c>
      <c r="P648" s="21" t="str">
        <f t="shared" ref="P648:P711" si="42">$P$6</f>
        <v>TSG08</v>
      </c>
      <c r="Q648" s="21" t="e">
        <f>DAY(Table0145[[#This Row],[NGÀY]])&amp;Table0145[[#This Row],[TSG08]]&amp;Table0145[[#This Row],[MÃ FAST]]</f>
        <v>#N/A</v>
      </c>
      <c r="R648" s="21" t="e">
        <f>COUNTIF($Q$7:Q648,Q648)&amp;Q648</f>
        <v>#N/A</v>
      </c>
      <c r="S648" s="44">
        <f>IFERROR(VLOOKUP(R648,Table1[[ct2]:[Số lượng]],13,0),0)</f>
        <v>0</v>
      </c>
      <c r="T648" s="45">
        <f>IFERROR(VLOOKUP(R648,Table1[[ct2]:[Giá]],14,0),Table0145[[#This Row],[ĐƠN GIÁ]])</f>
        <v>0</v>
      </c>
      <c r="U648" s="45">
        <f t="shared" ref="U648:U711" si="43">IFERROR((T648*S648),"0")</f>
        <v>0</v>
      </c>
      <c r="V648" s="32">
        <f t="shared" ref="V648:V711" si="44">S648-K648</f>
        <v>0</v>
      </c>
      <c r="W648" s="45">
        <f>Table0145[[#This Row],[THÀNH TIỀN FAST]]-Table0145[[#This Row],[THÀNH TIỀN]]</f>
        <v>0</v>
      </c>
      <c r="X648" s="46" t="b">
        <f>Table0145[[#This Row],[ĐG FAST]]=Table0145[[#This Row],[ĐƠN GIÁ]]</f>
        <v>1</v>
      </c>
      <c r="Y648" s="47" t="b">
        <f>Table0145[[#This Row],[THÀNH TIỀN FAST]]=Table0145[[#This Row],[THÀNH TIỀN]]</f>
        <v>1</v>
      </c>
      <c r="Z648" s="48"/>
    </row>
    <row r="649" spans="1:26" x14ac:dyDescent="0.2">
      <c r="A649" s="50"/>
      <c r="B649" s="51"/>
      <c r="C649" s="50"/>
      <c r="D649" s="50"/>
      <c r="E649" s="50"/>
      <c r="F649" s="50"/>
      <c r="G649" s="50"/>
      <c r="H649" s="50"/>
      <c r="I649" s="50"/>
      <c r="J649" s="50"/>
      <c r="K649" s="52"/>
      <c r="L649" s="50"/>
      <c r="M649" s="53">
        <f t="shared" si="41"/>
        <v>0</v>
      </c>
      <c r="N649" s="21" t="e">
        <f>VLOOKUP(I649,'MÃ '!$A$2:$E$1048576,4,0)</f>
        <v>#N/A</v>
      </c>
      <c r="O649" s="21" t="e">
        <f>VLOOKUP(I649,'MÃ '!$A$2:$E$1048576,5,0)</f>
        <v>#N/A</v>
      </c>
      <c r="P649" s="21" t="str">
        <f t="shared" si="42"/>
        <v>TSG08</v>
      </c>
      <c r="Q649" s="21" t="e">
        <f>DAY(Table0145[[#This Row],[NGÀY]])&amp;Table0145[[#This Row],[TSG08]]&amp;Table0145[[#This Row],[MÃ FAST]]</f>
        <v>#N/A</v>
      </c>
      <c r="R649" s="21" t="e">
        <f>COUNTIF($Q$7:Q649,Q649)&amp;Q649</f>
        <v>#N/A</v>
      </c>
      <c r="S649" s="44">
        <f>IFERROR(VLOOKUP(R649,Table1[[ct2]:[Số lượng]],13,0),0)</f>
        <v>0</v>
      </c>
      <c r="T649" s="45">
        <f>IFERROR(VLOOKUP(R649,Table1[[ct2]:[Giá]],14,0),Table0145[[#This Row],[ĐƠN GIÁ]])</f>
        <v>0</v>
      </c>
      <c r="U649" s="45">
        <f t="shared" si="43"/>
        <v>0</v>
      </c>
      <c r="V649" s="32">
        <f t="shared" si="44"/>
        <v>0</v>
      </c>
      <c r="W649" s="45">
        <f>Table0145[[#This Row],[THÀNH TIỀN FAST]]-Table0145[[#This Row],[THÀNH TIỀN]]</f>
        <v>0</v>
      </c>
      <c r="X649" s="46" t="b">
        <f>Table0145[[#This Row],[ĐG FAST]]=Table0145[[#This Row],[ĐƠN GIÁ]]</f>
        <v>1</v>
      </c>
      <c r="Y649" s="47" t="b">
        <f>Table0145[[#This Row],[THÀNH TIỀN FAST]]=Table0145[[#This Row],[THÀNH TIỀN]]</f>
        <v>1</v>
      </c>
      <c r="Z649" s="48"/>
    </row>
    <row r="650" spans="1:26" x14ac:dyDescent="0.2">
      <c r="A650" s="50"/>
      <c r="B650" s="51"/>
      <c r="C650" s="50"/>
      <c r="D650" s="50"/>
      <c r="E650" s="50"/>
      <c r="F650" s="50"/>
      <c r="G650" s="50"/>
      <c r="H650" s="50"/>
      <c r="I650" s="50"/>
      <c r="J650" s="50"/>
      <c r="K650" s="52"/>
      <c r="L650" s="50"/>
      <c r="M650" s="53">
        <f t="shared" si="41"/>
        <v>0</v>
      </c>
      <c r="N650" s="21" t="e">
        <f>VLOOKUP(I650,'MÃ '!$A$2:$E$1048576,4,0)</f>
        <v>#N/A</v>
      </c>
      <c r="O650" s="21" t="e">
        <f>VLOOKUP(I650,'MÃ '!$A$2:$E$1048576,5,0)</f>
        <v>#N/A</v>
      </c>
      <c r="P650" s="21" t="str">
        <f t="shared" si="42"/>
        <v>TSG08</v>
      </c>
      <c r="Q650" s="21" t="e">
        <f>DAY(Table0145[[#This Row],[NGÀY]])&amp;Table0145[[#This Row],[TSG08]]&amp;Table0145[[#This Row],[MÃ FAST]]</f>
        <v>#N/A</v>
      </c>
      <c r="R650" s="21" t="e">
        <f>COUNTIF($Q$7:Q650,Q650)&amp;Q650</f>
        <v>#N/A</v>
      </c>
      <c r="S650" s="44">
        <f>IFERROR(VLOOKUP(R650,Table1[[ct2]:[Số lượng]],13,0),0)</f>
        <v>0</v>
      </c>
      <c r="T650" s="45">
        <f>IFERROR(VLOOKUP(R650,Table1[[ct2]:[Giá]],14,0),Table0145[[#This Row],[ĐƠN GIÁ]])</f>
        <v>0</v>
      </c>
      <c r="U650" s="45">
        <f t="shared" si="43"/>
        <v>0</v>
      </c>
      <c r="V650" s="32">
        <f t="shared" si="44"/>
        <v>0</v>
      </c>
      <c r="W650" s="45">
        <f>Table0145[[#This Row],[THÀNH TIỀN FAST]]-Table0145[[#This Row],[THÀNH TIỀN]]</f>
        <v>0</v>
      </c>
      <c r="X650" s="46" t="b">
        <f>Table0145[[#This Row],[ĐG FAST]]=Table0145[[#This Row],[ĐƠN GIÁ]]</f>
        <v>1</v>
      </c>
      <c r="Y650" s="47" t="b">
        <f>Table0145[[#This Row],[THÀNH TIỀN FAST]]=Table0145[[#This Row],[THÀNH TIỀN]]</f>
        <v>1</v>
      </c>
      <c r="Z650" s="48"/>
    </row>
    <row r="651" spans="1:26" x14ac:dyDescent="0.2">
      <c r="A651" s="50"/>
      <c r="B651" s="51"/>
      <c r="C651" s="50"/>
      <c r="D651" s="50"/>
      <c r="E651" s="50"/>
      <c r="F651" s="50"/>
      <c r="G651" s="50"/>
      <c r="H651" s="50"/>
      <c r="I651" s="50"/>
      <c r="J651" s="50"/>
      <c r="K651" s="52"/>
      <c r="L651" s="50"/>
      <c r="M651" s="53">
        <f t="shared" si="41"/>
        <v>0</v>
      </c>
      <c r="N651" s="21" t="e">
        <f>VLOOKUP(I651,'MÃ '!$A$2:$E$1048576,4,0)</f>
        <v>#N/A</v>
      </c>
      <c r="O651" s="21" t="e">
        <f>VLOOKUP(I651,'MÃ '!$A$2:$E$1048576,5,0)</f>
        <v>#N/A</v>
      </c>
      <c r="P651" s="21" t="str">
        <f t="shared" si="42"/>
        <v>TSG08</v>
      </c>
      <c r="Q651" s="21" t="e">
        <f>DAY(Table0145[[#This Row],[NGÀY]])&amp;Table0145[[#This Row],[TSG08]]&amp;Table0145[[#This Row],[MÃ FAST]]</f>
        <v>#N/A</v>
      </c>
      <c r="R651" s="21" t="e">
        <f>COUNTIF($Q$7:Q651,Q651)&amp;Q651</f>
        <v>#N/A</v>
      </c>
      <c r="S651" s="44">
        <f>IFERROR(VLOOKUP(R651,Table1[[ct2]:[Số lượng]],13,0),0)</f>
        <v>0</v>
      </c>
      <c r="T651" s="45">
        <f>IFERROR(VLOOKUP(R651,Table1[[ct2]:[Giá]],14,0),Table0145[[#This Row],[ĐƠN GIÁ]])</f>
        <v>0</v>
      </c>
      <c r="U651" s="45">
        <f t="shared" si="43"/>
        <v>0</v>
      </c>
      <c r="V651" s="32">
        <f t="shared" si="44"/>
        <v>0</v>
      </c>
      <c r="W651" s="45">
        <f>Table0145[[#This Row],[THÀNH TIỀN FAST]]-Table0145[[#This Row],[THÀNH TIỀN]]</f>
        <v>0</v>
      </c>
      <c r="X651" s="46" t="b">
        <f>Table0145[[#This Row],[ĐG FAST]]=Table0145[[#This Row],[ĐƠN GIÁ]]</f>
        <v>1</v>
      </c>
      <c r="Y651" s="47" t="b">
        <f>Table0145[[#This Row],[THÀNH TIỀN FAST]]=Table0145[[#This Row],[THÀNH TIỀN]]</f>
        <v>1</v>
      </c>
      <c r="Z651" s="48"/>
    </row>
    <row r="652" spans="1:26" x14ac:dyDescent="0.2">
      <c r="A652" s="50"/>
      <c r="B652" s="51"/>
      <c r="C652" s="50"/>
      <c r="D652" s="50"/>
      <c r="E652" s="50"/>
      <c r="F652" s="50"/>
      <c r="G652" s="50"/>
      <c r="H652" s="50"/>
      <c r="I652" s="50"/>
      <c r="J652" s="50"/>
      <c r="K652" s="52"/>
      <c r="L652" s="50"/>
      <c r="M652" s="53">
        <f t="shared" si="41"/>
        <v>0</v>
      </c>
      <c r="N652" s="21" t="e">
        <f>VLOOKUP(I652,'MÃ '!$A$2:$E$1048576,4,0)</f>
        <v>#N/A</v>
      </c>
      <c r="O652" s="21" t="e">
        <f>VLOOKUP(I652,'MÃ '!$A$2:$E$1048576,5,0)</f>
        <v>#N/A</v>
      </c>
      <c r="P652" s="21" t="str">
        <f t="shared" si="42"/>
        <v>TSG08</v>
      </c>
      <c r="Q652" s="21" t="e">
        <f>DAY(Table0145[[#This Row],[NGÀY]])&amp;Table0145[[#This Row],[TSG08]]&amp;Table0145[[#This Row],[MÃ FAST]]</f>
        <v>#N/A</v>
      </c>
      <c r="R652" s="21" t="e">
        <f>COUNTIF($Q$7:Q652,Q652)&amp;Q652</f>
        <v>#N/A</v>
      </c>
      <c r="S652" s="44">
        <f>IFERROR(VLOOKUP(R652,Table1[[ct2]:[Số lượng]],13,0),0)</f>
        <v>0</v>
      </c>
      <c r="T652" s="45">
        <f>IFERROR(VLOOKUP(R652,Table1[[ct2]:[Giá]],14,0),Table0145[[#This Row],[ĐƠN GIÁ]])</f>
        <v>0</v>
      </c>
      <c r="U652" s="45">
        <f t="shared" si="43"/>
        <v>0</v>
      </c>
      <c r="V652" s="32">
        <f t="shared" si="44"/>
        <v>0</v>
      </c>
      <c r="W652" s="45">
        <f>Table0145[[#This Row],[THÀNH TIỀN FAST]]-Table0145[[#This Row],[THÀNH TIỀN]]</f>
        <v>0</v>
      </c>
      <c r="X652" s="46" t="b">
        <f>Table0145[[#This Row],[ĐG FAST]]=Table0145[[#This Row],[ĐƠN GIÁ]]</f>
        <v>1</v>
      </c>
      <c r="Y652" s="47" t="b">
        <f>Table0145[[#This Row],[THÀNH TIỀN FAST]]=Table0145[[#This Row],[THÀNH TIỀN]]</f>
        <v>1</v>
      </c>
      <c r="Z652" s="48"/>
    </row>
    <row r="653" spans="1:26" x14ac:dyDescent="0.2">
      <c r="A653" s="50"/>
      <c r="B653" s="51"/>
      <c r="C653" s="50"/>
      <c r="D653" s="50"/>
      <c r="E653" s="50"/>
      <c r="F653" s="50"/>
      <c r="G653" s="50"/>
      <c r="H653" s="50"/>
      <c r="I653" s="50"/>
      <c r="J653" s="50"/>
      <c r="K653" s="52"/>
      <c r="L653" s="50"/>
      <c r="M653" s="53">
        <f t="shared" si="41"/>
        <v>0</v>
      </c>
      <c r="N653" s="21" t="e">
        <f>VLOOKUP(I653,'MÃ '!$A$2:$E$1048576,4,0)</f>
        <v>#N/A</v>
      </c>
      <c r="O653" s="21" t="e">
        <f>VLOOKUP(I653,'MÃ '!$A$2:$E$1048576,5,0)</f>
        <v>#N/A</v>
      </c>
      <c r="P653" s="21" t="str">
        <f t="shared" si="42"/>
        <v>TSG08</v>
      </c>
      <c r="Q653" s="21" t="e">
        <f>DAY(Table0145[[#This Row],[NGÀY]])&amp;Table0145[[#This Row],[TSG08]]&amp;Table0145[[#This Row],[MÃ FAST]]</f>
        <v>#N/A</v>
      </c>
      <c r="R653" s="21" t="e">
        <f>COUNTIF($Q$7:Q653,Q653)&amp;Q653</f>
        <v>#N/A</v>
      </c>
      <c r="S653" s="44">
        <f>IFERROR(VLOOKUP(R653,Table1[[ct2]:[Số lượng]],13,0),0)</f>
        <v>0</v>
      </c>
      <c r="T653" s="45">
        <f>IFERROR(VLOOKUP(R653,Table1[[ct2]:[Giá]],14,0),Table0145[[#This Row],[ĐƠN GIÁ]])</f>
        <v>0</v>
      </c>
      <c r="U653" s="45">
        <f t="shared" si="43"/>
        <v>0</v>
      </c>
      <c r="V653" s="32">
        <f t="shared" si="44"/>
        <v>0</v>
      </c>
      <c r="W653" s="45">
        <f>Table0145[[#This Row],[THÀNH TIỀN FAST]]-Table0145[[#This Row],[THÀNH TIỀN]]</f>
        <v>0</v>
      </c>
      <c r="X653" s="46" t="b">
        <f>Table0145[[#This Row],[ĐG FAST]]=Table0145[[#This Row],[ĐƠN GIÁ]]</f>
        <v>1</v>
      </c>
      <c r="Y653" s="47" t="b">
        <f>Table0145[[#This Row],[THÀNH TIỀN FAST]]=Table0145[[#This Row],[THÀNH TIỀN]]</f>
        <v>1</v>
      </c>
      <c r="Z653" s="48"/>
    </row>
    <row r="654" spans="1:26" x14ac:dyDescent="0.2">
      <c r="A654" s="50"/>
      <c r="B654" s="51"/>
      <c r="C654" s="50"/>
      <c r="D654" s="50"/>
      <c r="E654" s="50"/>
      <c r="F654" s="50"/>
      <c r="G654" s="50"/>
      <c r="H654" s="50"/>
      <c r="I654" s="50"/>
      <c r="J654" s="50"/>
      <c r="K654" s="52"/>
      <c r="L654" s="50"/>
      <c r="M654" s="53">
        <f t="shared" si="41"/>
        <v>0</v>
      </c>
      <c r="N654" s="21" t="e">
        <f>VLOOKUP(I654,'MÃ '!$A$2:$E$1048576,4,0)</f>
        <v>#N/A</v>
      </c>
      <c r="O654" s="21" t="e">
        <f>VLOOKUP(I654,'MÃ '!$A$2:$E$1048576,5,0)</f>
        <v>#N/A</v>
      </c>
      <c r="P654" s="21" t="str">
        <f t="shared" si="42"/>
        <v>TSG08</v>
      </c>
      <c r="Q654" s="21" t="e">
        <f>DAY(Table0145[[#This Row],[NGÀY]])&amp;Table0145[[#This Row],[TSG08]]&amp;Table0145[[#This Row],[MÃ FAST]]</f>
        <v>#N/A</v>
      </c>
      <c r="R654" s="21" t="e">
        <f>COUNTIF($Q$7:Q654,Q654)&amp;Q654</f>
        <v>#N/A</v>
      </c>
      <c r="S654" s="44">
        <f>IFERROR(VLOOKUP(R654,Table1[[ct2]:[Số lượng]],13,0),0)</f>
        <v>0</v>
      </c>
      <c r="T654" s="45">
        <f>IFERROR(VLOOKUP(R654,Table1[[ct2]:[Giá]],14,0),Table0145[[#This Row],[ĐƠN GIÁ]])</f>
        <v>0</v>
      </c>
      <c r="U654" s="45">
        <f t="shared" si="43"/>
        <v>0</v>
      </c>
      <c r="V654" s="32">
        <f t="shared" si="44"/>
        <v>0</v>
      </c>
      <c r="W654" s="45">
        <f>Table0145[[#This Row],[THÀNH TIỀN FAST]]-Table0145[[#This Row],[THÀNH TIỀN]]</f>
        <v>0</v>
      </c>
      <c r="X654" s="46" t="b">
        <f>Table0145[[#This Row],[ĐG FAST]]=Table0145[[#This Row],[ĐƠN GIÁ]]</f>
        <v>1</v>
      </c>
      <c r="Y654" s="47" t="b">
        <f>Table0145[[#This Row],[THÀNH TIỀN FAST]]=Table0145[[#This Row],[THÀNH TIỀN]]</f>
        <v>1</v>
      </c>
      <c r="Z654" s="48"/>
    </row>
    <row r="655" spans="1:26" x14ac:dyDescent="0.2">
      <c r="A655" s="50"/>
      <c r="B655" s="51"/>
      <c r="C655" s="50"/>
      <c r="D655" s="50"/>
      <c r="E655" s="50"/>
      <c r="F655" s="50"/>
      <c r="G655" s="50"/>
      <c r="H655" s="50"/>
      <c r="I655" s="50"/>
      <c r="J655" s="50"/>
      <c r="K655" s="52"/>
      <c r="L655" s="50"/>
      <c r="M655" s="53">
        <f t="shared" si="41"/>
        <v>0</v>
      </c>
      <c r="N655" s="21" t="e">
        <f>VLOOKUP(I655,'MÃ '!$A$2:$E$1048576,4,0)</f>
        <v>#N/A</v>
      </c>
      <c r="O655" s="21" t="e">
        <f>VLOOKUP(I655,'MÃ '!$A$2:$E$1048576,5,0)</f>
        <v>#N/A</v>
      </c>
      <c r="P655" s="21" t="str">
        <f t="shared" si="42"/>
        <v>TSG08</v>
      </c>
      <c r="Q655" s="21" t="e">
        <f>DAY(Table0145[[#This Row],[NGÀY]])&amp;Table0145[[#This Row],[TSG08]]&amp;Table0145[[#This Row],[MÃ FAST]]</f>
        <v>#N/A</v>
      </c>
      <c r="R655" s="21" t="e">
        <f>COUNTIF($Q$7:Q655,Q655)&amp;Q655</f>
        <v>#N/A</v>
      </c>
      <c r="S655" s="44">
        <f>IFERROR(VLOOKUP(R655,Table1[[ct2]:[Số lượng]],13,0),0)</f>
        <v>0</v>
      </c>
      <c r="T655" s="45">
        <f>IFERROR(VLOOKUP(R655,Table1[[ct2]:[Giá]],14,0),Table0145[[#This Row],[ĐƠN GIÁ]])</f>
        <v>0</v>
      </c>
      <c r="U655" s="45">
        <f t="shared" si="43"/>
        <v>0</v>
      </c>
      <c r="V655" s="32">
        <f t="shared" si="44"/>
        <v>0</v>
      </c>
      <c r="W655" s="45">
        <f>Table0145[[#This Row],[THÀNH TIỀN FAST]]-Table0145[[#This Row],[THÀNH TIỀN]]</f>
        <v>0</v>
      </c>
      <c r="X655" s="46" t="b">
        <f>Table0145[[#This Row],[ĐG FAST]]=Table0145[[#This Row],[ĐƠN GIÁ]]</f>
        <v>1</v>
      </c>
      <c r="Y655" s="47" t="b">
        <f>Table0145[[#This Row],[THÀNH TIỀN FAST]]=Table0145[[#This Row],[THÀNH TIỀN]]</f>
        <v>1</v>
      </c>
      <c r="Z655" s="48"/>
    </row>
    <row r="656" spans="1:26" x14ac:dyDescent="0.2">
      <c r="A656" s="50"/>
      <c r="B656" s="51"/>
      <c r="C656" s="50"/>
      <c r="D656" s="50"/>
      <c r="E656" s="50"/>
      <c r="F656" s="50"/>
      <c r="G656" s="50"/>
      <c r="H656" s="50"/>
      <c r="I656" s="50"/>
      <c r="J656" s="50"/>
      <c r="K656" s="52"/>
      <c r="L656" s="50"/>
      <c r="M656" s="53">
        <f t="shared" si="41"/>
        <v>0</v>
      </c>
      <c r="N656" s="21" t="e">
        <f>VLOOKUP(I656,'MÃ '!$A$2:$E$1048576,4,0)</f>
        <v>#N/A</v>
      </c>
      <c r="O656" s="21" t="e">
        <f>VLOOKUP(I656,'MÃ '!$A$2:$E$1048576,5,0)</f>
        <v>#N/A</v>
      </c>
      <c r="P656" s="21" t="str">
        <f t="shared" si="42"/>
        <v>TSG08</v>
      </c>
      <c r="Q656" s="21" t="e">
        <f>DAY(Table0145[[#This Row],[NGÀY]])&amp;Table0145[[#This Row],[TSG08]]&amp;Table0145[[#This Row],[MÃ FAST]]</f>
        <v>#N/A</v>
      </c>
      <c r="R656" s="21" t="e">
        <f>COUNTIF($Q$7:Q656,Q656)&amp;Q656</f>
        <v>#N/A</v>
      </c>
      <c r="S656" s="44">
        <f>IFERROR(VLOOKUP(R656,Table1[[ct2]:[Số lượng]],13,0),0)</f>
        <v>0</v>
      </c>
      <c r="T656" s="45">
        <f>IFERROR(VLOOKUP(R656,Table1[[ct2]:[Giá]],14,0),Table0145[[#This Row],[ĐƠN GIÁ]])</f>
        <v>0</v>
      </c>
      <c r="U656" s="45">
        <f t="shared" si="43"/>
        <v>0</v>
      </c>
      <c r="V656" s="32">
        <f t="shared" si="44"/>
        <v>0</v>
      </c>
      <c r="W656" s="45">
        <f>Table0145[[#This Row],[THÀNH TIỀN FAST]]-Table0145[[#This Row],[THÀNH TIỀN]]</f>
        <v>0</v>
      </c>
      <c r="X656" s="46" t="b">
        <f>Table0145[[#This Row],[ĐG FAST]]=Table0145[[#This Row],[ĐƠN GIÁ]]</f>
        <v>1</v>
      </c>
      <c r="Y656" s="47" t="b">
        <f>Table0145[[#This Row],[THÀNH TIỀN FAST]]=Table0145[[#This Row],[THÀNH TIỀN]]</f>
        <v>1</v>
      </c>
      <c r="Z656" s="48"/>
    </row>
    <row r="657" spans="1:26" x14ac:dyDescent="0.2">
      <c r="A657" s="50"/>
      <c r="B657" s="51"/>
      <c r="C657" s="50"/>
      <c r="D657" s="50"/>
      <c r="E657" s="50"/>
      <c r="F657" s="50"/>
      <c r="G657" s="50"/>
      <c r="H657" s="50"/>
      <c r="I657" s="50"/>
      <c r="J657" s="50"/>
      <c r="K657" s="52"/>
      <c r="L657" s="50"/>
      <c r="M657" s="53">
        <f t="shared" si="41"/>
        <v>0</v>
      </c>
      <c r="N657" s="21" t="e">
        <f>VLOOKUP(I657,'MÃ '!$A$2:$E$1048576,4,0)</f>
        <v>#N/A</v>
      </c>
      <c r="O657" s="21" t="e">
        <f>VLOOKUP(I657,'MÃ '!$A$2:$E$1048576,5,0)</f>
        <v>#N/A</v>
      </c>
      <c r="P657" s="21" t="str">
        <f t="shared" si="42"/>
        <v>TSG08</v>
      </c>
      <c r="Q657" s="21" t="e">
        <f>DAY(Table0145[[#This Row],[NGÀY]])&amp;Table0145[[#This Row],[TSG08]]&amp;Table0145[[#This Row],[MÃ FAST]]</f>
        <v>#N/A</v>
      </c>
      <c r="R657" s="21" t="e">
        <f>COUNTIF($Q$7:Q657,Q657)&amp;Q657</f>
        <v>#N/A</v>
      </c>
      <c r="S657" s="44">
        <f>IFERROR(VLOOKUP(R657,Table1[[ct2]:[Số lượng]],13,0),0)</f>
        <v>0</v>
      </c>
      <c r="T657" s="45">
        <f>IFERROR(VLOOKUP(R657,Table1[[ct2]:[Giá]],14,0),Table0145[[#This Row],[ĐƠN GIÁ]])</f>
        <v>0</v>
      </c>
      <c r="U657" s="45">
        <f t="shared" si="43"/>
        <v>0</v>
      </c>
      <c r="V657" s="32">
        <f t="shared" si="44"/>
        <v>0</v>
      </c>
      <c r="W657" s="45">
        <f>Table0145[[#This Row],[THÀNH TIỀN FAST]]-Table0145[[#This Row],[THÀNH TIỀN]]</f>
        <v>0</v>
      </c>
      <c r="X657" s="46" t="b">
        <f>Table0145[[#This Row],[ĐG FAST]]=Table0145[[#This Row],[ĐƠN GIÁ]]</f>
        <v>1</v>
      </c>
      <c r="Y657" s="47" t="b">
        <f>Table0145[[#This Row],[THÀNH TIỀN FAST]]=Table0145[[#This Row],[THÀNH TIỀN]]</f>
        <v>1</v>
      </c>
      <c r="Z657" s="48"/>
    </row>
    <row r="658" spans="1:26" x14ac:dyDescent="0.2">
      <c r="A658" s="50"/>
      <c r="B658" s="51"/>
      <c r="C658" s="50"/>
      <c r="D658" s="50"/>
      <c r="E658" s="50"/>
      <c r="F658" s="50"/>
      <c r="G658" s="50"/>
      <c r="H658" s="50"/>
      <c r="I658" s="50"/>
      <c r="J658" s="50"/>
      <c r="K658" s="52"/>
      <c r="L658" s="50"/>
      <c r="M658" s="53">
        <f t="shared" si="41"/>
        <v>0</v>
      </c>
      <c r="N658" s="21" t="e">
        <f>VLOOKUP(I658,'MÃ '!$A$2:$E$1048576,4,0)</f>
        <v>#N/A</v>
      </c>
      <c r="O658" s="21" t="e">
        <f>VLOOKUP(I658,'MÃ '!$A$2:$E$1048576,5,0)</f>
        <v>#N/A</v>
      </c>
      <c r="P658" s="21" t="str">
        <f t="shared" si="42"/>
        <v>TSG08</v>
      </c>
      <c r="Q658" s="21" t="e">
        <f>DAY(Table0145[[#This Row],[NGÀY]])&amp;Table0145[[#This Row],[TSG08]]&amp;Table0145[[#This Row],[MÃ FAST]]</f>
        <v>#N/A</v>
      </c>
      <c r="R658" s="21" t="e">
        <f>COUNTIF($Q$7:Q658,Q658)&amp;Q658</f>
        <v>#N/A</v>
      </c>
      <c r="S658" s="44">
        <f>IFERROR(VLOOKUP(R658,Table1[[ct2]:[Số lượng]],13,0),0)</f>
        <v>0</v>
      </c>
      <c r="T658" s="45">
        <f>IFERROR(VLOOKUP(R658,Table1[[ct2]:[Giá]],14,0),Table0145[[#This Row],[ĐƠN GIÁ]])</f>
        <v>0</v>
      </c>
      <c r="U658" s="45">
        <f t="shared" si="43"/>
        <v>0</v>
      </c>
      <c r="V658" s="32">
        <f t="shared" si="44"/>
        <v>0</v>
      </c>
      <c r="W658" s="45">
        <f>Table0145[[#This Row],[THÀNH TIỀN FAST]]-Table0145[[#This Row],[THÀNH TIỀN]]</f>
        <v>0</v>
      </c>
      <c r="X658" s="46" t="b">
        <f>Table0145[[#This Row],[ĐG FAST]]=Table0145[[#This Row],[ĐƠN GIÁ]]</f>
        <v>1</v>
      </c>
      <c r="Y658" s="47" t="b">
        <f>Table0145[[#This Row],[THÀNH TIỀN FAST]]=Table0145[[#This Row],[THÀNH TIỀN]]</f>
        <v>1</v>
      </c>
      <c r="Z658" s="48"/>
    </row>
    <row r="659" spans="1:26" x14ac:dyDescent="0.2">
      <c r="A659" s="50"/>
      <c r="B659" s="51"/>
      <c r="C659" s="50"/>
      <c r="D659" s="50"/>
      <c r="E659" s="50"/>
      <c r="F659" s="50"/>
      <c r="G659" s="50"/>
      <c r="H659" s="50"/>
      <c r="I659" s="50"/>
      <c r="J659" s="50"/>
      <c r="K659" s="52"/>
      <c r="L659" s="50"/>
      <c r="M659" s="53">
        <f t="shared" si="41"/>
        <v>0</v>
      </c>
      <c r="N659" s="21" t="e">
        <f>VLOOKUP(I659,'MÃ '!$A$2:$E$1048576,4,0)</f>
        <v>#N/A</v>
      </c>
      <c r="O659" s="21" t="e">
        <f>VLOOKUP(I659,'MÃ '!$A$2:$E$1048576,5,0)</f>
        <v>#N/A</v>
      </c>
      <c r="P659" s="21" t="str">
        <f t="shared" si="42"/>
        <v>TSG08</v>
      </c>
      <c r="Q659" s="21" t="e">
        <f>DAY(Table0145[[#This Row],[NGÀY]])&amp;Table0145[[#This Row],[TSG08]]&amp;Table0145[[#This Row],[MÃ FAST]]</f>
        <v>#N/A</v>
      </c>
      <c r="R659" s="21" t="e">
        <f>COUNTIF($Q$7:Q659,Q659)&amp;Q659</f>
        <v>#N/A</v>
      </c>
      <c r="S659" s="44">
        <f>IFERROR(VLOOKUP(R659,Table1[[ct2]:[Số lượng]],13,0),0)</f>
        <v>0</v>
      </c>
      <c r="T659" s="45">
        <f>IFERROR(VLOOKUP(R659,Table1[[ct2]:[Giá]],14,0),Table0145[[#This Row],[ĐƠN GIÁ]])</f>
        <v>0</v>
      </c>
      <c r="U659" s="45">
        <f t="shared" si="43"/>
        <v>0</v>
      </c>
      <c r="V659" s="32">
        <f t="shared" si="44"/>
        <v>0</v>
      </c>
      <c r="W659" s="45">
        <f>Table0145[[#This Row],[THÀNH TIỀN FAST]]-Table0145[[#This Row],[THÀNH TIỀN]]</f>
        <v>0</v>
      </c>
      <c r="X659" s="46" t="b">
        <f>Table0145[[#This Row],[ĐG FAST]]=Table0145[[#This Row],[ĐƠN GIÁ]]</f>
        <v>1</v>
      </c>
      <c r="Y659" s="47" t="b">
        <f>Table0145[[#This Row],[THÀNH TIỀN FAST]]=Table0145[[#This Row],[THÀNH TIỀN]]</f>
        <v>1</v>
      </c>
      <c r="Z659" s="48"/>
    </row>
    <row r="660" spans="1:26" x14ac:dyDescent="0.2">
      <c r="A660" s="50"/>
      <c r="B660" s="51"/>
      <c r="C660" s="50"/>
      <c r="D660" s="50"/>
      <c r="E660" s="50"/>
      <c r="F660" s="50"/>
      <c r="G660" s="50"/>
      <c r="H660" s="50"/>
      <c r="I660" s="50"/>
      <c r="J660" s="50"/>
      <c r="K660" s="52"/>
      <c r="L660" s="50"/>
      <c r="M660" s="53">
        <f t="shared" si="41"/>
        <v>0</v>
      </c>
      <c r="N660" s="21" t="e">
        <f>VLOOKUP(I660,'MÃ '!$A$2:$E$1048576,4,0)</f>
        <v>#N/A</v>
      </c>
      <c r="O660" s="21" t="e">
        <f>VLOOKUP(I660,'MÃ '!$A$2:$E$1048576,5,0)</f>
        <v>#N/A</v>
      </c>
      <c r="P660" s="21" t="str">
        <f t="shared" si="42"/>
        <v>TSG08</v>
      </c>
      <c r="Q660" s="21" t="e">
        <f>DAY(Table0145[[#This Row],[NGÀY]])&amp;Table0145[[#This Row],[TSG08]]&amp;Table0145[[#This Row],[MÃ FAST]]</f>
        <v>#N/A</v>
      </c>
      <c r="R660" s="21" t="e">
        <f>COUNTIF($Q$7:Q660,Q660)&amp;Q660</f>
        <v>#N/A</v>
      </c>
      <c r="S660" s="44">
        <f>IFERROR(VLOOKUP(R660,Table1[[ct2]:[Số lượng]],13,0),0)</f>
        <v>0</v>
      </c>
      <c r="T660" s="45">
        <f>IFERROR(VLOOKUP(R660,Table1[[ct2]:[Giá]],14,0),Table0145[[#This Row],[ĐƠN GIÁ]])</f>
        <v>0</v>
      </c>
      <c r="U660" s="45">
        <f t="shared" si="43"/>
        <v>0</v>
      </c>
      <c r="V660" s="32">
        <f t="shared" si="44"/>
        <v>0</v>
      </c>
      <c r="W660" s="45">
        <f>Table0145[[#This Row],[THÀNH TIỀN FAST]]-Table0145[[#This Row],[THÀNH TIỀN]]</f>
        <v>0</v>
      </c>
      <c r="X660" s="46" t="b">
        <f>Table0145[[#This Row],[ĐG FAST]]=Table0145[[#This Row],[ĐƠN GIÁ]]</f>
        <v>1</v>
      </c>
      <c r="Y660" s="47" t="b">
        <f>Table0145[[#This Row],[THÀNH TIỀN FAST]]=Table0145[[#This Row],[THÀNH TIỀN]]</f>
        <v>1</v>
      </c>
      <c r="Z660" s="48"/>
    </row>
    <row r="661" spans="1:26" x14ac:dyDescent="0.2">
      <c r="A661" s="50"/>
      <c r="B661" s="51"/>
      <c r="C661" s="50"/>
      <c r="D661" s="50"/>
      <c r="E661" s="50"/>
      <c r="F661" s="50"/>
      <c r="G661" s="50"/>
      <c r="H661" s="50"/>
      <c r="I661" s="50"/>
      <c r="J661" s="50"/>
      <c r="K661" s="52"/>
      <c r="L661" s="50"/>
      <c r="M661" s="53">
        <f t="shared" si="41"/>
        <v>0</v>
      </c>
      <c r="N661" s="21" t="e">
        <f>VLOOKUP(I661,'MÃ '!$A$2:$E$1048576,4,0)</f>
        <v>#N/A</v>
      </c>
      <c r="O661" s="21" t="e">
        <f>VLOOKUP(I661,'MÃ '!$A$2:$E$1048576,5,0)</f>
        <v>#N/A</v>
      </c>
      <c r="P661" s="21" t="str">
        <f t="shared" si="42"/>
        <v>TSG08</v>
      </c>
      <c r="Q661" s="21" t="e">
        <f>DAY(Table0145[[#This Row],[NGÀY]])&amp;Table0145[[#This Row],[TSG08]]&amp;Table0145[[#This Row],[MÃ FAST]]</f>
        <v>#N/A</v>
      </c>
      <c r="R661" s="21" t="e">
        <f>COUNTIF($Q$7:Q661,Q661)&amp;Q661</f>
        <v>#N/A</v>
      </c>
      <c r="S661" s="44">
        <f>IFERROR(VLOOKUP(R661,Table1[[ct2]:[Số lượng]],13,0),0)</f>
        <v>0</v>
      </c>
      <c r="T661" s="45">
        <f>IFERROR(VLOOKUP(R661,Table1[[ct2]:[Giá]],14,0),Table0145[[#This Row],[ĐƠN GIÁ]])</f>
        <v>0</v>
      </c>
      <c r="U661" s="45">
        <f t="shared" si="43"/>
        <v>0</v>
      </c>
      <c r="V661" s="32">
        <f t="shared" si="44"/>
        <v>0</v>
      </c>
      <c r="W661" s="45">
        <f>Table0145[[#This Row],[THÀNH TIỀN FAST]]-Table0145[[#This Row],[THÀNH TIỀN]]</f>
        <v>0</v>
      </c>
      <c r="X661" s="46" t="b">
        <f>Table0145[[#This Row],[ĐG FAST]]=Table0145[[#This Row],[ĐƠN GIÁ]]</f>
        <v>1</v>
      </c>
      <c r="Y661" s="47" t="b">
        <f>Table0145[[#This Row],[THÀNH TIỀN FAST]]=Table0145[[#This Row],[THÀNH TIỀN]]</f>
        <v>1</v>
      </c>
      <c r="Z661" s="48"/>
    </row>
    <row r="662" spans="1:26" x14ac:dyDescent="0.2">
      <c r="A662" s="50"/>
      <c r="B662" s="51"/>
      <c r="C662" s="50"/>
      <c r="D662" s="50"/>
      <c r="E662" s="50"/>
      <c r="F662" s="50"/>
      <c r="G662" s="50"/>
      <c r="H662" s="50"/>
      <c r="I662" s="50"/>
      <c r="J662" s="50"/>
      <c r="K662" s="52"/>
      <c r="L662" s="50"/>
      <c r="M662" s="53">
        <f t="shared" si="41"/>
        <v>0</v>
      </c>
      <c r="N662" s="21" t="e">
        <f>VLOOKUP(I662,'MÃ '!$A$2:$E$1048576,4,0)</f>
        <v>#N/A</v>
      </c>
      <c r="O662" s="21" t="e">
        <f>VLOOKUP(I662,'MÃ '!$A$2:$E$1048576,5,0)</f>
        <v>#N/A</v>
      </c>
      <c r="P662" s="21" t="str">
        <f t="shared" si="42"/>
        <v>TSG08</v>
      </c>
      <c r="Q662" s="21" t="e">
        <f>DAY(Table0145[[#This Row],[NGÀY]])&amp;Table0145[[#This Row],[TSG08]]&amp;Table0145[[#This Row],[MÃ FAST]]</f>
        <v>#N/A</v>
      </c>
      <c r="R662" s="21" t="e">
        <f>COUNTIF($Q$7:Q662,Q662)&amp;Q662</f>
        <v>#N/A</v>
      </c>
      <c r="S662" s="44">
        <f>IFERROR(VLOOKUP(R662,Table1[[ct2]:[Số lượng]],13,0),0)</f>
        <v>0</v>
      </c>
      <c r="T662" s="45">
        <f>IFERROR(VLOOKUP(R662,Table1[[ct2]:[Giá]],14,0),Table0145[[#This Row],[ĐƠN GIÁ]])</f>
        <v>0</v>
      </c>
      <c r="U662" s="45">
        <f t="shared" si="43"/>
        <v>0</v>
      </c>
      <c r="V662" s="32">
        <f t="shared" si="44"/>
        <v>0</v>
      </c>
      <c r="W662" s="45">
        <f>Table0145[[#This Row],[THÀNH TIỀN FAST]]-Table0145[[#This Row],[THÀNH TIỀN]]</f>
        <v>0</v>
      </c>
      <c r="X662" s="46" t="b">
        <f>Table0145[[#This Row],[ĐG FAST]]=Table0145[[#This Row],[ĐƠN GIÁ]]</f>
        <v>1</v>
      </c>
      <c r="Y662" s="47" t="b">
        <f>Table0145[[#This Row],[THÀNH TIỀN FAST]]=Table0145[[#This Row],[THÀNH TIỀN]]</f>
        <v>1</v>
      </c>
      <c r="Z662" s="48"/>
    </row>
    <row r="663" spans="1:26" x14ac:dyDescent="0.2">
      <c r="A663" s="50"/>
      <c r="B663" s="51"/>
      <c r="C663" s="50"/>
      <c r="D663" s="50"/>
      <c r="E663" s="50"/>
      <c r="F663" s="50"/>
      <c r="G663" s="50"/>
      <c r="H663" s="50"/>
      <c r="I663" s="50"/>
      <c r="J663" s="50"/>
      <c r="K663" s="52"/>
      <c r="L663" s="50"/>
      <c r="M663" s="53">
        <f t="shared" si="41"/>
        <v>0</v>
      </c>
      <c r="N663" s="21" t="e">
        <f>VLOOKUP(I663,'MÃ '!$A$2:$E$1048576,4,0)</f>
        <v>#N/A</v>
      </c>
      <c r="O663" s="21" t="e">
        <f>VLOOKUP(I663,'MÃ '!$A$2:$E$1048576,5,0)</f>
        <v>#N/A</v>
      </c>
      <c r="P663" s="21" t="str">
        <f t="shared" si="42"/>
        <v>TSG08</v>
      </c>
      <c r="Q663" s="21" t="e">
        <f>DAY(Table0145[[#This Row],[NGÀY]])&amp;Table0145[[#This Row],[TSG08]]&amp;Table0145[[#This Row],[MÃ FAST]]</f>
        <v>#N/A</v>
      </c>
      <c r="R663" s="21" t="e">
        <f>COUNTIF($Q$7:Q663,Q663)&amp;Q663</f>
        <v>#N/A</v>
      </c>
      <c r="S663" s="44">
        <f>IFERROR(VLOOKUP(R663,Table1[[ct2]:[Số lượng]],13,0),0)</f>
        <v>0</v>
      </c>
      <c r="T663" s="45">
        <f>IFERROR(VLOOKUP(R663,Table1[[ct2]:[Giá]],14,0),Table0145[[#This Row],[ĐƠN GIÁ]])</f>
        <v>0</v>
      </c>
      <c r="U663" s="45">
        <f t="shared" si="43"/>
        <v>0</v>
      </c>
      <c r="V663" s="32">
        <f t="shared" si="44"/>
        <v>0</v>
      </c>
      <c r="W663" s="45">
        <f>Table0145[[#This Row],[THÀNH TIỀN FAST]]-Table0145[[#This Row],[THÀNH TIỀN]]</f>
        <v>0</v>
      </c>
      <c r="X663" s="46" t="b">
        <f>Table0145[[#This Row],[ĐG FAST]]=Table0145[[#This Row],[ĐƠN GIÁ]]</f>
        <v>1</v>
      </c>
      <c r="Y663" s="47" t="b">
        <f>Table0145[[#This Row],[THÀNH TIỀN FAST]]=Table0145[[#This Row],[THÀNH TIỀN]]</f>
        <v>1</v>
      </c>
      <c r="Z663" s="48"/>
    </row>
    <row r="664" spans="1:26" x14ac:dyDescent="0.2">
      <c r="A664" s="50"/>
      <c r="B664" s="51"/>
      <c r="C664" s="50"/>
      <c r="D664" s="50"/>
      <c r="E664" s="50"/>
      <c r="F664" s="50"/>
      <c r="G664" s="50"/>
      <c r="H664" s="50"/>
      <c r="I664" s="50"/>
      <c r="J664" s="50"/>
      <c r="K664" s="52"/>
      <c r="L664" s="50"/>
      <c r="M664" s="53">
        <f t="shared" si="41"/>
        <v>0</v>
      </c>
      <c r="N664" s="21" t="e">
        <f>VLOOKUP(I664,'MÃ '!$A$2:$E$1048576,4,0)</f>
        <v>#N/A</v>
      </c>
      <c r="O664" s="21" t="e">
        <f>VLOOKUP(I664,'MÃ '!$A$2:$E$1048576,5,0)</f>
        <v>#N/A</v>
      </c>
      <c r="P664" s="21" t="str">
        <f t="shared" si="42"/>
        <v>TSG08</v>
      </c>
      <c r="Q664" s="21" t="e">
        <f>DAY(Table0145[[#This Row],[NGÀY]])&amp;Table0145[[#This Row],[TSG08]]&amp;Table0145[[#This Row],[MÃ FAST]]</f>
        <v>#N/A</v>
      </c>
      <c r="R664" s="21" t="e">
        <f>COUNTIF($Q$7:Q664,Q664)&amp;Q664</f>
        <v>#N/A</v>
      </c>
      <c r="S664" s="44">
        <f>IFERROR(VLOOKUP(R664,Table1[[ct2]:[Số lượng]],13,0),0)</f>
        <v>0</v>
      </c>
      <c r="T664" s="45">
        <f>IFERROR(VLOOKUP(R664,Table1[[ct2]:[Giá]],14,0),Table0145[[#This Row],[ĐƠN GIÁ]])</f>
        <v>0</v>
      </c>
      <c r="U664" s="45">
        <f t="shared" si="43"/>
        <v>0</v>
      </c>
      <c r="V664" s="32">
        <f t="shared" si="44"/>
        <v>0</v>
      </c>
      <c r="W664" s="45">
        <f>Table0145[[#This Row],[THÀNH TIỀN FAST]]-Table0145[[#This Row],[THÀNH TIỀN]]</f>
        <v>0</v>
      </c>
      <c r="X664" s="46" t="b">
        <f>Table0145[[#This Row],[ĐG FAST]]=Table0145[[#This Row],[ĐƠN GIÁ]]</f>
        <v>1</v>
      </c>
      <c r="Y664" s="47" t="b">
        <f>Table0145[[#This Row],[THÀNH TIỀN FAST]]=Table0145[[#This Row],[THÀNH TIỀN]]</f>
        <v>1</v>
      </c>
      <c r="Z664" s="48"/>
    </row>
    <row r="665" spans="1:26" x14ac:dyDescent="0.2">
      <c r="A665" s="50"/>
      <c r="B665" s="51"/>
      <c r="C665" s="50"/>
      <c r="D665" s="50"/>
      <c r="E665" s="50"/>
      <c r="F665" s="50"/>
      <c r="G665" s="50"/>
      <c r="H665" s="50"/>
      <c r="I665" s="50"/>
      <c r="J665" s="50"/>
      <c r="K665" s="52"/>
      <c r="L665" s="50"/>
      <c r="M665" s="53">
        <f t="shared" si="41"/>
        <v>0</v>
      </c>
      <c r="N665" s="21" t="e">
        <f>VLOOKUP(I665,'MÃ '!$A$2:$E$1048576,4,0)</f>
        <v>#N/A</v>
      </c>
      <c r="O665" s="21" t="e">
        <f>VLOOKUP(I665,'MÃ '!$A$2:$E$1048576,5,0)</f>
        <v>#N/A</v>
      </c>
      <c r="P665" s="21" t="str">
        <f t="shared" si="42"/>
        <v>TSG08</v>
      </c>
      <c r="Q665" s="21" t="e">
        <f>DAY(Table0145[[#This Row],[NGÀY]])&amp;Table0145[[#This Row],[TSG08]]&amp;Table0145[[#This Row],[MÃ FAST]]</f>
        <v>#N/A</v>
      </c>
      <c r="R665" s="21" t="e">
        <f>COUNTIF($Q$7:Q665,Q665)&amp;Q665</f>
        <v>#N/A</v>
      </c>
      <c r="S665" s="44">
        <f>IFERROR(VLOOKUP(R665,Table1[[ct2]:[Số lượng]],13,0),0)</f>
        <v>0</v>
      </c>
      <c r="T665" s="45">
        <f>IFERROR(VLOOKUP(R665,Table1[[ct2]:[Giá]],14,0),Table0145[[#This Row],[ĐƠN GIÁ]])</f>
        <v>0</v>
      </c>
      <c r="U665" s="45">
        <f t="shared" si="43"/>
        <v>0</v>
      </c>
      <c r="V665" s="32">
        <f t="shared" si="44"/>
        <v>0</v>
      </c>
      <c r="W665" s="45">
        <f>Table0145[[#This Row],[THÀNH TIỀN FAST]]-Table0145[[#This Row],[THÀNH TIỀN]]</f>
        <v>0</v>
      </c>
      <c r="X665" s="46" t="b">
        <f>Table0145[[#This Row],[ĐG FAST]]=Table0145[[#This Row],[ĐƠN GIÁ]]</f>
        <v>1</v>
      </c>
      <c r="Y665" s="47" t="b">
        <f>Table0145[[#This Row],[THÀNH TIỀN FAST]]=Table0145[[#This Row],[THÀNH TIỀN]]</f>
        <v>1</v>
      </c>
      <c r="Z665" s="48"/>
    </row>
    <row r="666" spans="1:26" x14ac:dyDescent="0.2">
      <c r="A666" s="50"/>
      <c r="B666" s="51"/>
      <c r="C666" s="50"/>
      <c r="D666" s="50"/>
      <c r="E666" s="50"/>
      <c r="F666" s="50"/>
      <c r="G666" s="50"/>
      <c r="H666" s="50"/>
      <c r="I666" s="50"/>
      <c r="J666" s="50"/>
      <c r="K666" s="52"/>
      <c r="L666" s="50"/>
      <c r="M666" s="53">
        <f t="shared" si="41"/>
        <v>0</v>
      </c>
      <c r="N666" s="21" t="e">
        <f>VLOOKUP(I666,'MÃ '!$A$2:$E$1048576,4,0)</f>
        <v>#N/A</v>
      </c>
      <c r="O666" s="21" t="e">
        <f>VLOOKUP(I666,'MÃ '!$A$2:$E$1048576,5,0)</f>
        <v>#N/A</v>
      </c>
      <c r="P666" s="21" t="str">
        <f t="shared" si="42"/>
        <v>TSG08</v>
      </c>
      <c r="Q666" s="21" t="e">
        <f>DAY(Table0145[[#This Row],[NGÀY]])&amp;Table0145[[#This Row],[TSG08]]&amp;Table0145[[#This Row],[MÃ FAST]]</f>
        <v>#N/A</v>
      </c>
      <c r="R666" s="21" t="e">
        <f>COUNTIF($Q$7:Q666,Q666)&amp;Q666</f>
        <v>#N/A</v>
      </c>
      <c r="S666" s="44">
        <f>IFERROR(VLOOKUP(R666,Table1[[ct2]:[Số lượng]],13,0),0)</f>
        <v>0</v>
      </c>
      <c r="T666" s="45">
        <f>IFERROR(VLOOKUP(R666,Table1[[ct2]:[Giá]],14,0),Table0145[[#This Row],[ĐƠN GIÁ]])</f>
        <v>0</v>
      </c>
      <c r="U666" s="45">
        <f t="shared" si="43"/>
        <v>0</v>
      </c>
      <c r="V666" s="32">
        <f t="shared" si="44"/>
        <v>0</v>
      </c>
      <c r="W666" s="45">
        <f>Table0145[[#This Row],[THÀNH TIỀN FAST]]-Table0145[[#This Row],[THÀNH TIỀN]]</f>
        <v>0</v>
      </c>
      <c r="X666" s="46" t="b">
        <f>Table0145[[#This Row],[ĐG FAST]]=Table0145[[#This Row],[ĐƠN GIÁ]]</f>
        <v>1</v>
      </c>
      <c r="Y666" s="47" t="b">
        <f>Table0145[[#This Row],[THÀNH TIỀN FAST]]=Table0145[[#This Row],[THÀNH TIỀN]]</f>
        <v>1</v>
      </c>
      <c r="Z666" s="48"/>
    </row>
    <row r="667" spans="1:26" x14ac:dyDescent="0.2">
      <c r="M667" s="55">
        <f t="shared" si="41"/>
        <v>0</v>
      </c>
      <c r="N667" s="21" t="e">
        <f>VLOOKUP(I667,'MÃ '!$A$2:$E$1048576,4,0)</f>
        <v>#N/A</v>
      </c>
      <c r="O667" s="21" t="e">
        <f>VLOOKUP(I667,'MÃ '!$A$2:$E$1048576,5,0)</f>
        <v>#N/A</v>
      </c>
      <c r="P667" s="21" t="str">
        <f t="shared" si="42"/>
        <v>TSG08</v>
      </c>
      <c r="Q667" s="21" t="e">
        <f>DAY(Table0145[[#This Row],[NGÀY]])&amp;Table0145[[#This Row],[TSG08]]&amp;Table0145[[#This Row],[MÃ FAST]]</f>
        <v>#N/A</v>
      </c>
      <c r="R667" s="21" t="e">
        <f>COUNTIF($Q$7:Q667,Q667)&amp;Q667</f>
        <v>#N/A</v>
      </c>
      <c r="S667" s="44">
        <f>IFERROR(VLOOKUP(R667,Table1[[ct2]:[Số lượng]],13,0),0)</f>
        <v>0</v>
      </c>
      <c r="T667" s="45">
        <f>IFERROR(VLOOKUP(R667,Table1[[ct2]:[Giá]],14,0),Table0145[[#This Row],[ĐƠN GIÁ]])</f>
        <v>0</v>
      </c>
      <c r="U667" s="45">
        <f t="shared" si="43"/>
        <v>0</v>
      </c>
      <c r="V667" s="32">
        <f t="shared" si="44"/>
        <v>0</v>
      </c>
      <c r="W667" s="45">
        <f>Table0145[[#This Row],[THÀNH TIỀN FAST]]-Table0145[[#This Row],[THÀNH TIỀN]]</f>
        <v>0</v>
      </c>
      <c r="X667" s="46" t="b">
        <f>Table0145[[#This Row],[ĐG FAST]]=Table0145[[#This Row],[ĐƠN GIÁ]]</f>
        <v>1</v>
      </c>
      <c r="Y667" s="47" t="b">
        <f>Table0145[[#This Row],[THÀNH TIỀN FAST]]=Table0145[[#This Row],[THÀNH TIỀN]]</f>
        <v>1</v>
      </c>
      <c r="Z667" s="48"/>
    </row>
    <row r="668" spans="1:26" x14ac:dyDescent="0.2">
      <c r="M668" s="55">
        <f t="shared" si="41"/>
        <v>0</v>
      </c>
      <c r="N668" s="21" t="e">
        <f>VLOOKUP(I668,'MÃ '!$A$2:$E$1048576,4,0)</f>
        <v>#N/A</v>
      </c>
      <c r="O668" s="21" t="e">
        <f>VLOOKUP(I668,'MÃ '!$A$2:$E$1048576,5,0)</f>
        <v>#N/A</v>
      </c>
      <c r="P668" s="21" t="str">
        <f t="shared" si="42"/>
        <v>TSG08</v>
      </c>
      <c r="Q668" s="21" t="e">
        <f>DAY(Table0145[[#This Row],[NGÀY]])&amp;Table0145[[#This Row],[TSG08]]&amp;Table0145[[#This Row],[MÃ FAST]]</f>
        <v>#N/A</v>
      </c>
      <c r="R668" s="21" t="e">
        <f>COUNTIF($Q$7:Q668,Q668)&amp;Q668</f>
        <v>#N/A</v>
      </c>
      <c r="S668" s="44">
        <f>IFERROR(VLOOKUP(R668,Table1[[ct2]:[Số lượng]],13,0),0)</f>
        <v>0</v>
      </c>
      <c r="T668" s="45">
        <f>IFERROR(VLOOKUP(R668,Table1[[ct2]:[Giá]],14,0),Table0145[[#This Row],[ĐƠN GIÁ]])</f>
        <v>0</v>
      </c>
      <c r="U668" s="45">
        <f t="shared" si="43"/>
        <v>0</v>
      </c>
      <c r="V668" s="32">
        <f t="shared" si="44"/>
        <v>0</v>
      </c>
      <c r="W668" s="45">
        <f>Table0145[[#This Row],[THÀNH TIỀN FAST]]-Table0145[[#This Row],[THÀNH TIỀN]]</f>
        <v>0</v>
      </c>
      <c r="X668" s="46" t="b">
        <f>Table0145[[#This Row],[ĐG FAST]]=Table0145[[#This Row],[ĐƠN GIÁ]]</f>
        <v>1</v>
      </c>
      <c r="Y668" s="47" t="b">
        <f>Table0145[[#This Row],[THÀNH TIỀN FAST]]=Table0145[[#This Row],[THÀNH TIỀN]]</f>
        <v>1</v>
      </c>
      <c r="Z668" s="48"/>
    </row>
    <row r="669" spans="1:26" x14ac:dyDescent="0.2">
      <c r="M669" s="55">
        <f t="shared" si="41"/>
        <v>0</v>
      </c>
      <c r="N669" s="21" t="e">
        <f>VLOOKUP(I669,'MÃ '!$A$2:$E$1048576,4,0)</f>
        <v>#N/A</v>
      </c>
      <c r="O669" s="21" t="e">
        <f>VLOOKUP(I669,'MÃ '!$A$2:$E$1048576,5,0)</f>
        <v>#N/A</v>
      </c>
      <c r="P669" s="21" t="str">
        <f t="shared" si="42"/>
        <v>TSG08</v>
      </c>
      <c r="Q669" s="21" t="e">
        <f>DAY(Table0145[[#This Row],[NGÀY]])&amp;Table0145[[#This Row],[TSG08]]&amp;Table0145[[#This Row],[MÃ FAST]]</f>
        <v>#N/A</v>
      </c>
      <c r="R669" s="21" t="e">
        <f>COUNTIF($Q$7:Q669,Q669)&amp;Q669</f>
        <v>#N/A</v>
      </c>
      <c r="S669" s="44">
        <f>IFERROR(VLOOKUP(R669,Table1[[ct2]:[Số lượng]],13,0),0)</f>
        <v>0</v>
      </c>
      <c r="T669" s="45">
        <f>IFERROR(VLOOKUP(R669,Table1[[ct2]:[Giá]],14,0),Table0145[[#This Row],[ĐƠN GIÁ]])</f>
        <v>0</v>
      </c>
      <c r="U669" s="45">
        <f t="shared" si="43"/>
        <v>0</v>
      </c>
      <c r="V669" s="32">
        <f t="shared" si="44"/>
        <v>0</v>
      </c>
      <c r="W669" s="45">
        <f>Table0145[[#This Row],[THÀNH TIỀN FAST]]-Table0145[[#This Row],[THÀNH TIỀN]]</f>
        <v>0</v>
      </c>
      <c r="X669" s="46" t="b">
        <f>Table0145[[#This Row],[ĐG FAST]]=Table0145[[#This Row],[ĐƠN GIÁ]]</f>
        <v>1</v>
      </c>
      <c r="Y669" s="47" t="b">
        <f>Table0145[[#This Row],[THÀNH TIỀN FAST]]=Table0145[[#This Row],[THÀNH TIỀN]]</f>
        <v>1</v>
      </c>
      <c r="Z669" s="48"/>
    </row>
    <row r="670" spans="1:26" x14ac:dyDescent="0.2">
      <c r="M670" s="55">
        <f t="shared" si="41"/>
        <v>0</v>
      </c>
      <c r="N670" s="21" t="e">
        <f>VLOOKUP(I670,'MÃ '!$A$2:$E$1048576,4,0)</f>
        <v>#N/A</v>
      </c>
      <c r="O670" s="21" t="e">
        <f>VLOOKUP(I670,'MÃ '!$A$2:$E$1048576,5,0)</f>
        <v>#N/A</v>
      </c>
      <c r="P670" s="21" t="str">
        <f t="shared" si="42"/>
        <v>TSG08</v>
      </c>
      <c r="Q670" s="21" t="e">
        <f>DAY(Table0145[[#This Row],[NGÀY]])&amp;Table0145[[#This Row],[TSG08]]&amp;Table0145[[#This Row],[MÃ FAST]]</f>
        <v>#N/A</v>
      </c>
      <c r="R670" s="21" t="e">
        <f>COUNTIF($Q$7:Q670,Q670)&amp;Q670</f>
        <v>#N/A</v>
      </c>
      <c r="S670" s="44">
        <f>IFERROR(VLOOKUP(R670,Table1[[ct2]:[Số lượng]],13,0),0)</f>
        <v>0</v>
      </c>
      <c r="T670" s="45">
        <f>IFERROR(VLOOKUP(R670,Table1[[ct2]:[Giá]],14,0),Table0145[[#This Row],[ĐƠN GIÁ]])</f>
        <v>0</v>
      </c>
      <c r="U670" s="45">
        <f t="shared" si="43"/>
        <v>0</v>
      </c>
      <c r="V670" s="32">
        <f t="shared" si="44"/>
        <v>0</v>
      </c>
      <c r="W670" s="45">
        <f>Table0145[[#This Row],[THÀNH TIỀN FAST]]-Table0145[[#This Row],[THÀNH TIỀN]]</f>
        <v>0</v>
      </c>
      <c r="X670" s="46" t="b">
        <f>Table0145[[#This Row],[ĐG FAST]]=Table0145[[#This Row],[ĐƠN GIÁ]]</f>
        <v>1</v>
      </c>
      <c r="Y670" s="47" t="b">
        <f>Table0145[[#This Row],[THÀNH TIỀN FAST]]=Table0145[[#This Row],[THÀNH TIỀN]]</f>
        <v>1</v>
      </c>
      <c r="Z670" s="48"/>
    </row>
    <row r="671" spans="1:26" x14ac:dyDescent="0.2">
      <c r="M671" s="55">
        <f t="shared" si="41"/>
        <v>0</v>
      </c>
      <c r="N671" s="21" t="e">
        <f>VLOOKUP(I671,'MÃ '!$A$2:$E$1048576,4,0)</f>
        <v>#N/A</v>
      </c>
      <c r="O671" s="21" t="e">
        <f>VLOOKUP(I671,'MÃ '!$A$2:$E$1048576,5,0)</f>
        <v>#N/A</v>
      </c>
      <c r="P671" s="21" t="str">
        <f t="shared" si="42"/>
        <v>TSG08</v>
      </c>
      <c r="Q671" s="21" t="e">
        <f>DAY(Table0145[[#This Row],[NGÀY]])&amp;Table0145[[#This Row],[TSG08]]&amp;Table0145[[#This Row],[MÃ FAST]]</f>
        <v>#N/A</v>
      </c>
      <c r="R671" s="21" t="e">
        <f>COUNTIF($Q$7:Q671,Q671)&amp;Q671</f>
        <v>#N/A</v>
      </c>
      <c r="S671" s="44">
        <f>IFERROR(VLOOKUP(R671,Table1[[ct2]:[Số lượng]],13,0),0)</f>
        <v>0</v>
      </c>
      <c r="T671" s="45">
        <f>IFERROR(VLOOKUP(R671,Table1[[ct2]:[Giá]],14,0),Table0145[[#This Row],[ĐƠN GIÁ]])</f>
        <v>0</v>
      </c>
      <c r="U671" s="45">
        <f t="shared" si="43"/>
        <v>0</v>
      </c>
      <c r="V671" s="32">
        <f t="shared" si="44"/>
        <v>0</v>
      </c>
      <c r="W671" s="45">
        <f>Table0145[[#This Row],[THÀNH TIỀN FAST]]-Table0145[[#This Row],[THÀNH TIỀN]]</f>
        <v>0</v>
      </c>
      <c r="X671" s="46" t="b">
        <f>Table0145[[#This Row],[ĐG FAST]]=Table0145[[#This Row],[ĐƠN GIÁ]]</f>
        <v>1</v>
      </c>
      <c r="Y671" s="47" t="b">
        <f>Table0145[[#This Row],[THÀNH TIỀN FAST]]=Table0145[[#This Row],[THÀNH TIỀN]]</f>
        <v>1</v>
      </c>
      <c r="Z671" s="48"/>
    </row>
    <row r="672" spans="1:26" x14ac:dyDescent="0.2">
      <c r="M672" s="55">
        <f t="shared" si="41"/>
        <v>0</v>
      </c>
      <c r="N672" s="21" t="e">
        <f>VLOOKUP(I672,'MÃ '!$A$2:$E$1048576,4,0)</f>
        <v>#N/A</v>
      </c>
      <c r="O672" s="21" t="e">
        <f>VLOOKUP(I672,'MÃ '!$A$2:$E$1048576,5,0)</f>
        <v>#N/A</v>
      </c>
      <c r="P672" s="21" t="str">
        <f t="shared" si="42"/>
        <v>TSG08</v>
      </c>
      <c r="Q672" s="21" t="e">
        <f>DAY(Table0145[[#This Row],[NGÀY]])&amp;Table0145[[#This Row],[TSG08]]&amp;Table0145[[#This Row],[MÃ FAST]]</f>
        <v>#N/A</v>
      </c>
      <c r="R672" s="21" t="e">
        <f>COUNTIF($Q$7:Q672,Q672)&amp;Q672</f>
        <v>#N/A</v>
      </c>
      <c r="S672" s="44">
        <f>IFERROR(VLOOKUP(R672,Table1[[ct2]:[Số lượng]],13,0),0)</f>
        <v>0</v>
      </c>
      <c r="T672" s="45">
        <f>IFERROR(VLOOKUP(R672,Table1[[ct2]:[Giá]],14,0),Table0145[[#This Row],[ĐƠN GIÁ]])</f>
        <v>0</v>
      </c>
      <c r="U672" s="45">
        <f t="shared" si="43"/>
        <v>0</v>
      </c>
      <c r="V672" s="32">
        <f t="shared" si="44"/>
        <v>0</v>
      </c>
      <c r="W672" s="45">
        <f>Table0145[[#This Row],[THÀNH TIỀN FAST]]-Table0145[[#This Row],[THÀNH TIỀN]]</f>
        <v>0</v>
      </c>
      <c r="X672" s="46" t="b">
        <f>Table0145[[#This Row],[ĐG FAST]]=Table0145[[#This Row],[ĐƠN GIÁ]]</f>
        <v>1</v>
      </c>
      <c r="Y672" s="47" t="b">
        <f>Table0145[[#This Row],[THÀNH TIỀN FAST]]=Table0145[[#This Row],[THÀNH TIỀN]]</f>
        <v>1</v>
      </c>
      <c r="Z672" s="48"/>
    </row>
    <row r="673" spans="13:26" x14ac:dyDescent="0.2">
      <c r="M673" s="55">
        <f t="shared" si="41"/>
        <v>0</v>
      </c>
      <c r="N673" s="21" t="e">
        <f>VLOOKUP(I673,'MÃ '!$A$2:$E$1048576,4,0)</f>
        <v>#N/A</v>
      </c>
      <c r="O673" s="21" t="e">
        <f>VLOOKUP(I673,'MÃ '!$A$2:$E$1048576,5,0)</f>
        <v>#N/A</v>
      </c>
      <c r="P673" s="21" t="str">
        <f t="shared" si="42"/>
        <v>TSG08</v>
      </c>
      <c r="Q673" s="21" t="e">
        <f>DAY(Table0145[[#This Row],[NGÀY]])&amp;Table0145[[#This Row],[TSG08]]&amp;Table0145[[#This Row],[MÃ FAST]]</f>
        <v>#N/A</v>
      </c>
      <c r="R673" s="21" t="e">
        <f>COUNTIF($Q$7:Q673,Q673)&amp;Q673</f>
        <v>#N/A</v>
      </c>
      <c r="S673" s="44">
        <f>IFERROR(VLOOKUP(R673,Table1[[ct2]:[Số lượng]],13,0),0)</f>
        <v>0</v>
      </c>
      <c r="T673" s="45">
        <f>IFERROR(VLOOKUP(R673,Table1[[ct2]:[Giá]],14,0),Table0145[[#This Row],[ĐƠN GIÁ]])</f>
        <v>0</v>
      </c>
      <c r="U673" s="45">
        <f t="shared" si="43"/>
        <v>0</v>
      </c>
      <c r="V673" s="32">
        <f t="shared" si="44"/>
        <v>0</v>
      </c>
      <c r="W673" s="45">
        <f>Table0145[[#This Row],[THÀNH TIỀN FAST]]-Table0145[[#This Row],[THÀNH TIỀN]]</f>
        <v>0</v>
      </c>
      <c r="X673" s="46" t="b">
        <f>Table0145[[#This Row],[ĐG FAST]]=Table0145[[#This Row],[ĐƠN GIÁ]]</f>
        <v>1</v>
      </c>
      <c r="Y673" s="47" t="b">
        <f>Table0145[[#This Row],[THÀNH TIỀN FAST]]=Table0145[[#This Row],[THÀNH TIỀN]]</f>
        <v>1</v>
      </c>
      <c r="Z673" s="48"/>
    </row>
    <row r="674" spans="13:26" x14ac:dyDescent="0.2">
      <c r="M674" s="55">
        <f t="shared" si="41"/>
        <v>0</v>
      </c>
      <c r="N674" s="21" t="e">
        <f>VLOOKUP(I674,'MÃ '!$A$2:$E$1048576,4,0)</f>
        <v>#N/A</v>
      </c>
      <c r="O674" s="21" t="e">
        <f>VLOOKUP(I674,'MÃ '!$A$2:$E$1048576,5,0)</f>
        <v>#N/A</v>
      </c>
      <c r="P674" s="21" t="str">
        <f t="shared" si="42"/>
        <v>TSG08</v>
      </c>
      <c r="Q674" s="21" t="e">
        <f>DAY(Table0145[[#This Row],[NGÀY]])&amp;Table0145[[#This Row],[TSG08]]&amp;Table0145[[#This Row],[MÃ FAST]]</f>
        <v>#N/A</v>
      </c>
      <c r="R674" s="21" t="e">
        <f>COUNTIF($Q$7:Q674,Q674)&amp;Q674</f>
        <v>#N/A</v>
      </c>
      <c r="S674" s="44">
        <f>IFERROR(VLOOKUP(R674,Table1[[ct2]:[Số lượng]],13,0),0)</f>
        <v>0</v>
      </c>
      <c r="T674" s="45">
        <f>IFERROR(VLOOKUP(R674,Table1[[ct2]:[Giá]],14,0),Table0145[[#This Row],[ĐƠN GIÁ]])</f>
        <v>0</v>
      </c>
      <c r="U674" s="45">
        <f t="shared" si="43"/>
        <v>0</v>
      </c>
      <c r="V674" s="32">
        <f t="shared" si="44"/>
        <v>0</v>
      </c>
      <c r="W674" s="45">
        <f>Table0145[[#This Row],[THÀNH TIỀN FAST]]-Table0145[[#This Row],[THÀNH TIỀN]]</f>
        <v>0</v>
      </c>
      <c r="X674" s="46" t="b">
        <f>Table0145[[#This Row],[ĐG FAST]]=Table0145[[#This Row],[ĐƠN GIÁ]]</f>
        <v>1</v>
      </c>
      <c r="Y674" s="47" t="b">
        <f>Table0145[[#This Row],[THÀNH TIỀN FAST]]=Table0145[[#This Row],[THÀNH TIỀN]]</f>
        <v>1</v>
      </c>
      <c r="Z674" s="48"/>
    </row>
    <row r="675" spans="13:26" x14ac:dyDescent="0.2">
      <c r="M675" s="55">
        <f t="shared" si="41"/>
        <v>0</v>
      </c>
      <c r="N675" s="21" t="e">
        <f>VLOOKUP(I675,'MÃ '!$A$2:$E$1048576,4,0)</f>
        <v>#N/A</v>
      </c>
      <c r="O675" s="21" t="e">
        <f>VLOOKUP(I675,'MÃ '!$A$2:$E$1048576,5,0)</f>
        <v>#N/A</v>
      </c>
      <c r="P675" s="21" t="str">
        <f t="shared" si="42"/>
        <v>TSG08</v>
      </c>
      <c r="Q675" s="21" t="e">
        <f>DAY(Table0145[[#This Row],[NGÀY]])&amp;Table0145[[#This Row],[TSG08]]&amp;Table0145[[#This Row],[MÃ FAST]]</f>
        <v>#N/A</v>
      </c>
      <c r="R675" s="21" t="e">
        <f>COUNTIF($Q$7:Q675,Q675)&amp;Q675</f>
        <v>#N/A</v>
      </c>
      <c r="S675" s="44">
        <f>IFERROR(VLOOKUP(R675,Table1[[ct2]:[Số lượng]],13,0),0)</f>
        <v>0</v>
      </c>
      <c r="T675" s="45">
        <f>IFERROR(VLOOKUP(R675,Table1[[ct2]:[Giá]],14,0),Table0145[[#This Row],[ĐƠN GIÁ]])</f>
        <v>0</v>
      </c>
      <c r="U675" s="45">
        <f t="shared" si="43"/>
        <v>0</v>
      </c>
      <c r="V675" s="32">
        <f t="shared" si="44"/>
        <v>0</v>
      </c>
      <c r="W675" s="45">
        <f>Table0145[[#This Row],[THÀNH TIỀN FAST]]-Table0145[[#This Row],[THÀNH TIỀN]]</f>
        <v>0</v>
      </c>
      <c r="X675" s="46" t="b">
        <f>Table0145[[#This Row],[ĐG FAST]]=Table0145[[#This Row],[ĐƠN GIÁ]]</f>
        <v>1</v>
      </c>
      <c r="Y675" s="47" t="b">
        <f>Table0145[[#This Row],[THÀNH TIỀN FAST]]=Table0145[[#This Row],[THÀNH TIỀN]]</f>
        <v>1</v>
      </c>
      <c r="Z675" s="48"/>
    </row>
    <row r="676" spans="13:26" x14ac:dyDescent="0.2">
      <c r="M676" s="55">
        <f t="shared" si="41"/>
        <v>0</v>
      </c>
      <c r="N676" s="21" t="e">
        <f>VLOOKUP(I676,'MÃ '!$A$2:$E$1048576,4,0)</f>
        <v>#N/A</v>
      </c>
      <c r="O676" s="21" t="e">
        <f>VLOOKUP(I676,'MÃ '!$A$2:$E$1048576,5,0)</f>
        <v>#N/A</v>
      </c>
      <c r="P676" s="21" t="str">
        <f t="shared" si="42"/>
        <v>TSG08</v>
      </c>
      <c r="Q676" s="21" t="e">
        <f>DAY(Table0145[[#This Row],[NGÀY]])&amp;Table0145[[#This Row],[TSG08]]&amp;Table0145[[#This Row],[MÃ FAST]]</f>
        <v>#N/A</v>
      </c>
      <c r="R676" s="21" t="e">
        <f>COUNTIF($Q$7:Q676,Q676)&amp;Q676</f>
        <v>#N/A</v>
      </c>
      <c r="S676" s="44">
        <f>IFERROR(VLOOKUP(R676,Table1[[ct2]:[Số lượng]],13,0),0)</f>
        <v>0</v>
      </c>
      <c r="T676" s="45">
        <f>IFERROR(VLOOKUP(R676,Table1[[ct2]:[Giá]],14,0),Table0145[[#This Row],[ĐƠN GIÁ]])</f>
        <v>0</v>
      </c>
      <c r="U676" s="45">
        <f t="shared" si="43"/>
        <v>0</v>
      </c>
      <c r="V676" s="32">
        <f t="shared" si="44"/>
        <v>0</v>
      </c>
      <c r="W676" s="45">
        <f>Table0145[[#This Row],[THÀNH TIỀN FAST]]-Table0145[[#This Row],[THÀNH TIỀN]]</f>
        <v>0</v>
      </c>
      <c r="X676" s="46" t="b">
        <f>Table0145[[#This Row],[ĐG FAST]]=Table0145[[#This Row],[ĐƠN GIÁ]]</f>
        <v>1</v>
      </c>
      <c r="Y676" s="47" t="b">
        <f>Table0145[[#This Row],[THÀNH TIỀN FAST]]=Table0145[[#This Row],[THÀNH TIỀN]]</f>
        <v>1</v>
      </c>
      <c r="Z676" s="48"/>
    </row>
    <row r="677" spans="13:26" x14ac:dyDescent="0.2">
      <c r="M677" s="55">
        <f t="shared" si="41"/>
        <v>0</v>
      </c>
      <c r="N677" s="21" t="e">
        <f>VLOOKUP(I677,'MÃ '!$A$2:$E$1048576,4,0)</f>
        <v>#N/A</v>
      </c>
      <c r="O677" s="21" t="e">
        <f>VLOOKUP(I677,'MÃ '!$A$2:$E$1048576,5,0)</f>
        <v>#N/A</v>
      </c>
      <c r="P677" s="21" t="str">
        <f t="shared" si="42"/>
        <v>TSG08</v>
      </c>
      <c r="Q677" s="21" t="e">
        <f>DAY(Table0145[[#This Row],[NGÀY]])&amp;Table0145[[#This Row],[TSG08]]&amp;Table0145[[#This Row],[MÃ FAST]]</f>
        <v>#N/A</v>
      </c>
      <c r="R677" s="21" t="e">
        <f>COUNTIF($Q$7:Q677,Q677)&amp;Q677</f>
        <v>#N/A</v>
      </c>
      <c r="S677" s="44">
        <f>IFERROR(VLOOKUP(R677,Table1[[ct2]:[Số lượng]],13,0),0)</f>
        <v>0</v>
      </c>
      <c r="T677" s="45">
        <f>IFERROR(VLOOKUP(R677,Table1[[ct2]:[Giá]],14,0),Table0145[[#This Row],[ĐƠN GIÁ]])</f>
        <v>0</v>
      </c>
      <c r="U677" s="45">
        <f t="shared" si="43"/>
        <v>0</v>
      </c>
      <c r="V677" s="32">
        <f t="shared" si="44"/>
        <v>0</v>
      </c>
      <c r="W677" s="45">
        <f>Table0145[[#This Row],[THÀNH TIỀN FAST]]-Table0145[[#This Row],[THÀNH TIỀN]]</f>
        <v>0</v>
      </c>
      <c r="X677" s="46" t="b">
        <f>Table0145[[#This Row],[ĐG FAST]]=Table0145[[#This Row],[ĐƠN GIÁ]]</f>
        <v>1</v>
      </c>
      <c r="Y677" s="47" t="b">
        <f>Table0145[[#This Row],[THÀNH TIỀN FAST]]=Table0145[[#This Row],[THÀNH TIỀN]]</f>
        <v>1</v>
      </c>
      <c r="Z677" s="48"/>
    </row>
    <row r="678" spans="13:26" x14ac:dyDescent="0.2">
      <c r="M678" s="55">
        <f t="shared" si="41"/>
        <v>0</v>
      </c>
      <c r="N678" s="21" t="e">
        <f>VLOOKUP(I678,'MÃ '!$A$2:$E$1048576,4,0)</f>
        <v>#N/A</v>
      </c>
      <c r="O678" s="21" t="e">
        <f>VLOOKUP(I678,'MÃ '!$A$2:$E$1048576,5,0)</f>
        <v>#N/A</v>
      </c>
      <c r="P678" s="21" t="str">
        <f t="shared" si="42"/>
        <v>TSG08</v>
      </c>
      <c r="Q678" s="21" t="e">
        <f>DAY(Table0145[[#This Row],[NGÀY]])&amp;Table0145[[#This Row],[TSG08]]&amp;Table0145[[#This Row],[MÃ FAST]]</f>
        <v>#N/A</v>
      </c>
      <c r="R678" s="21" t="e">
        <f>COUNTIF($Q$7:Q678,Q678)&amp;Q678</f>
        <v>#N/A</v>
      </c>
      <c r="S678" s="44">
        <f>IFERROR(VLOOKUP(R678,Table1[[ct2]:[Số lượng]],13,0),0)</f>
        <v>0</v>
      </c>
      <c r="T678" s="45">
        <f>IFERROR(VLOOKUP(R678,Table1[[ct2]:[Giá]],14,0),Table0145[[#This Row],[ĐƠN GIÁ]])</f>
        <v>0</v>
      </c>
      <c r="U678" s="45">
        <f t="shared" si="43"/>
        <v>0</v>
      </c>
      <c r="V678" s="32">
        <f t="shared" si="44"/>
        <v>0</v>
      </c>
      <c r="W678" s="45">
        <f>Table0145[[#This Row],[THÀNH TIỀN FAST]]-Table0145[[#This Row],[THÀNH TIỀN]]</f>
        <v>0</v>
      </c>
      <c r="X678" s="46" t="b">
        <f>Table0145[[#This Row],[ĐG FAST]]=Table0145[[#This Row],[ĐƠN GIÁ]]</f>
        <v>1</v>
      </c>
      <c r="Y678" s="47" t="b">
        <f>Table0145[[#This Row],[THÀNH TIỀN FAST]]=Table0145[[#This Row],[THÀNH TIỀN]]</f>
        <v>1</v>
      </c>
      <c r="Z678" s="48"/>
    </row>
    <row r="679" spans="13:26" x14ac:dyDescent="0.2">
      <c r="M679" s="55">
        <f t="shared" si="41"/>
        <v>0</v>
      </c>
      <c r="N679" s="21" t="e">
        <f>VLOOKUP(I679,'MÃ '!$A$2:$E$1048576,4,0)</f>
        <v>#N/A</v>
      </c>
      <c r="O679" s="21" t="e">
        <f>VLOOKUP(I679,'MÃ '!$A$2:$E$1048576,5,0)</f>
        <v>#N/A</v>
      </c>
      <c r="P679" s="21" t="str">
        <f t="shared" si="42"/>
        <v>TSG08</v>
      </c>
      <c r="Q679" s="21" t="e">
        <f>DAY(Table0145[[#This Row],[NGÀY]])&amp;Table0145[[#This Row],[TSG08]]&amp;Table0145[[#This Row],[MÃ FAST]]</f>
        <v>#N/A</v>
      </c>
      <c r="R679" s="21" t="e">
        <f>COUNTIF($Q$7:Q679,Q679)&amp;Q679</f>
        <v>#N/A</v>
      </c>
      <c r="S679" s="44">
        <f>IFERROR(VLOOKUP(R679,Table1[[ct2]:[Số lượng]],13,0),0)</f>
        <v>0</v>
      </c>
      <c r="T679" s="45">
        <f>IFERROR(VLOOKUP(R679,Table1[[ct2]:[Giá]],14,0),Table0145[[#This Row],[ĐƠN GIÁ]])</f>
        <v>0</v>
      </c>
      <c r="U679" s="45">
        <f t="shared" si="43"/>
        <v>0</v>
      </c>
      <c r="V679" s="32">
        <f t="shared" si="44"/>
        <v>0</v>
      </c>
      <c r="W679" s="45">
        <f>Table0145[[#This Row],[THÀNH TIỀN FAST]]-Table0145[[#This Row],[THÀNH TIỀN]]</f>
        <v>0</v>
      </c>
      <c r="X679" s="46" t="b">
        <f>Table0145[[#This Row],[ĐG FAST]]=Table0145[[#This Row],[ĐƠN GIÁ]]</f>
        <v>1</v>
      </c>
      <c r="Y679" s="47" t="b">
        <f>Table0145[[#This Row],[THÀNH TIỀN FAST]]=Table0145[[#This Row],[THÀNH TIỀN]]</f>
        <v>1</v>
      </c>
      <c r="Z679" s="48"/>
    </row>
    <row r="680" spans="13:26" x14ac:dyDescent="0.2">
      <c r="M680" s="55">
        <f t="shared" si="41"/>
        <v>0</v>
      </c>
      <c r="N680" s="21" t="e">
        <f>VLOOKUP(I680,'MÃ '!$A$2:$E$1048576,4,0)</f>
        <v>#N/A</v>
      </c>
      <c r="O680" s="21" t="e">
        <f>VLOOKUP(I680,'MÃ '!$A$2:$E$1048576,5,0)</f>
        <v>#N/A</v>
      </c>
      <c r="P680" s="21" t="str">
        <f t="shared" si="42"/>
        <v>TSG08</v>
      </c>
      <c r="Q680" s="21" t="e">
        <f>DAY(Table0145[[#This Row],[NGÀY]])&amp;Table0145[[#This Row],[TSG08]]&amp;Table0145[[#This Row],[MÃ FAST]]</f>
        <v>#N/A</v>
      </c>
      <c r="R680" s="21" t="e">
        <f>COUNTIF($Q$7:Q680,Q680)&amp;Q680</f>
        <v>#N/A</v>
      </c>
      <c r="S680" s="44">
        <f>IFERROR(VLOOKUP(R680,Table1[[ct2]:[Số lượng]],13,0),0)</f>
        <v>0</v>
      </c>
      <c r="T680" s="45">
        <f>IFERROR(VLOOKUP(R680,Table1[[ct2]:[Giá]],14,0),Table0145[[#This Row],[ĐƠN GIÁ]])</f>
        <v>0</v>
      </c>
      <c r="U680" s="45">
        <f t="shared" si="43"/>
        <v>0</v>
      </c>
      <c r="V680" s="32">
        <f t="shared" si="44"/>
        <v>0</v>
      </c>
      <c r="W680" s="45">
        <f>Table0145[[#This Row],[THÀNH TIỀN FAST]]-Table0145[[#This Row],[THÀNH TIỀN]]</f>
        <v>0</v>
      </c>
      <c r="X680" s="46" t="b">
        <f>Table0145[[#This Row],[ĐG FAST]]=Table0145[[#This Row],[ĐƠN GIÁ]]</f>
        <v>1</v>
      </c>
      <c r="Y680" s="47" t="b">
        <f>Table0145[[#This Row],[THÀNH TIỀN FAST]]=Table0145[[#This Row],[THÀNH TIỀN]]</f>
        <v>1</v>
      </c>
      <c r="Z680" s="48"/>
    </row>
    <row r="681" spans="13:26" x14ac:dyDescent="0.2">
      <c r="M681" s="55">
        <f t="shared" si="41"/>
        <v>0</v>
      </c>
      <c r="N681" s="21" t="e">
        <f>VLOOKUP(I681,'MÃ '!$A$2:$E$1048576,4,0)</f>
        <v>#N/A</v>
      </c>
      <c r="O681" s="21" t="e">
        <f>VLOOKUP(I681,'MÃ '!$A$2:$E$1048576,5,0)</f>
        <v>#N/A</v>
      </c>
      <c r="P681" s="21" t="str">
        <f t="shared" si="42"/>
        <v>TSG08</v>
      </c>
      <c r="Q681" s="21" t="e">
        <f>DAY(Table0145[[#This Row],[NGÀY]])&amp;Table0145[[#This Row],[TSG08]]&amp;Table0145[[#This Row],[MÃ FAST]]</f>
        <v>#N/A</v>
      </c>
      <c r="R681" s="21" t="e">
        <f>COUNTIF($Q$7:Q681,Q681)&amp;Q681</f>
        <v>#N/A</v>
      </c>
      <c r="S681" s="44">
        <f>IFERROR(VLOOKUP(R681,Table1[[ct2]:[Số lượng]],13,0),0)</f>
        <v>0</v>
      </c>
      <c r="T681" s="45">
        <f>IFERROR(VLOOKUP(R681,Table1[[ct2]:[Giá]],14,0),Table0145[[#This Row],[ĐƠN GIÁ]])</f>
        <v>0</v>
      </c>
      <c r="U681" s="45">
        <f t="shared" si="43"/>
        <v>0</v>
      </c>
      <c r="V681" s="32">
        <f t="shared" si="44"/>
        <v>0</v>
      </c>
      <c r="W681" s="45">
        <f>Table0145[[#This Row],[THÀNH TIỀN FAST]]-Table0145[[#This Row],[THÀNH TIỀN]]</f>
        <v>0</v>
      </c>
      <c r="X681" s="46" t="b">
        <f>Table0145[[#This Row],[ĐG FAST]]=Table0145[[#This Row],[ĐƠN GIÁ]]</f>
        <v>1</v>
      </c>
      <c r="Y681" s="47" t="b">
        <f>Table0145[[#This Row],[THÀNH TIỀN FAST]]=Table0145[[#This Row],[THÀNH TIỀN]]</f>
        <v>1</v>
      </c>
      <c r="Z681" s="48"/>
    </row>
    <row r="682" spans="13:26" x14ac:dyDescent="0.2">
      <c r="M682" s="55">
        <f t="shared" si="41"/>
        <v>0</v>
      </c>
      <c r="N682" s="21" t="e">
        <f>VLOOKUP(I682,'MÃ '!$A$2:$E$1048576,4,0)</f>
        <v>#N/A</v>
      </c>
      <c r="O682" s="21" t="e">
        <f>VLOOKUP(I682,'MÃ '!$A$2:$E$1048576,5,0)</f>
        <v>#N/A</v>
      </c>
      <c r="P682" s="21" t="str">
        <f t="shared" si="42"/>
        <v>TSG08</v>
      </c>
      <c r="Q682" s="21" t="e">
        <f>DAY(Table0145[[#This Row],[NGÀY]])&amp;Table0145[[#This Row],[TSG08]]&amp;Table0145[[#This Row],[MÃ FAST]]</f>
        <v>#N/A</v>
      </c>
      <c r="R682" s="21" t="e">
        <f>COUNTIF($Q$7:Q682,Q682)&amp;Q682</f>
        <v>#N/A</v>
      </c>
      <c r="S682" s="44">
        <f>IFERROR(VLOOKUP(R682,Table1[[ct2]:[Số lượng]],13,0),0)</f>
        <v>0</v>
      </c>
      <c r="T682" s="45">
        <f>IFERROR(VLOOKUP(R682,Table1[[ct2]:[Giá]],14,0),Table0145[[#This Row],[ĐƠN GIÁ]])</f>
        <v>0</v>
      </c>
      <c r="U682" s="45">
        <f t="shared" si="43"/>
        <v>0</v>
      </c>
      <c r="V682" s="32">
        <f t="shared" si="44"/>
        <v>0</v>
      </c>
      <c r="W682" s="45">
        <f>Table0145[[#This Row],[THÀNH TIỀN FAST]]-Table0145[[#This Row],[THÀNH TIỀN]]</f>
        <v>0</v>
      </c>
      <c r="X682" s="46" t="b">
        <f>Table0145[[#This Row],[ĐG FAST]]=Table0145[[#This Row],[ĐƠN GIÁ]]</f>
        <v>1</v>
      </c>
      <c r="Y682" s="47" t="b">
        <f>Table0145[[#This Row],[THÀNH TIỀN FAST]]=Table0145[[#This Row],[THÀNH TIỀN]]</f>
        <v>1</v>
      </c>
      <c r="Z682" s="48"/>
    </row>
    <row r="683" spans="13:26" x14ac:dyDescent="0.2">
      <c r="M683" s="55">
        <f t="shared" si="41"/>
        <v>0</v>
      </c>
      <c r="N683" s="21" t="e">
        <f>VLOOKUP(I683,'MÃ '!$A$2:$E$1048576,4,0)</f>
        <v>#N/A</v>
      </c>
      <c r="O683" s="21" t="e">
        <f>VLOOKUP(I683,'MÃ '!$A$2:$E$1048576,5,0)</f>
        <v>#N/A</v>
      </c>
      <c r="P683" s="21" t="str">
        <f t="shared" si="42"/>
        <v>TSG08</v>
      </c>
      <c r="Q683" s="21" t="e">
        <f>DAY(Table0145[[#This Row],[NGÀY]])&amp;Table0145[[#This Row],[TSG08]]&amp;Table0145[[#This Row],[MÃ FAST]]</f>
        <v>#N/A</v>
      </c>
      <c r="R683" s="21" t="e">
        <f>COUNTIF($Q$7:Q683,Q683)&amp;Q683</f>
        <v>#N/A</v>
      </c>
      <c r="S683" s="44">
        <f>IFERROR(VLOOKUP(R683,Table1[[ct2]:[Số lượng]],13,0),0)</f>
        <v>0</v>
      </c>
      <c r="T683" s="45">
        <f>IFERROR(VLOOKUP(R683,Table1[[ct2]:[Giá]],14,0),Table0145[[#This Row],[ĐƠN GIÁ]])</f>
        <v>0</v>
      </c>
      <c r="U683" s="45">
        <f t="shared" si="43"/>
        <v>0</v>
      </c>
      <c r="V683" s="32">
        <f t="shared" si="44"/>
        <v>0</v>
      </c>
      <c r="W683" s="45">
        <f>Table0145[[#This Row],[THÀNH TIỀN FAST]]-Table0145[[#This Row],[THÀNH TIỀN]]</f>
        <v>0</v>
      </c>
      <c r="X683" s="46" t="b">
        <f>Table0145[[#This Row],[ĐG FAST]]=Table0145[[#This Row],[ĐƠN GIÁ]]</f>
        <v>1</v>
      </c>
      <c r="Y683" s="47" t="b">
        <f>Table0145[[#This Row],[THÀNH TIỀN FAST]]=Table0145[[#This Row],[THÀNH TIỀN]]</f>
        <v>1</v>
      </c>
      <c r="Z683" s="48"/>
    </row>
    <row r="684" spans="13:26" x14ac:dyDescent="0.2">
      <c r="M684" s="55">
        <f t="shared" si="41"/>
        <v>0</v>
      </c>
      <c r="N684" s="21" t="e">
        <f>VLOOKUP(I684,'MÃ '!$A$2:$E$1048576,4,0)</f>
        <v>#N/A</v>
      </c>
      <c r="O684" s="21" t="e">
        <f>VLOOKUP(I684,'MÃ '!$A$2:$E$1048576,5,0)</f>
        <v>#N/A</v>
      </c>
      <c r="P684" s="21" t="str">
        <f t="shared" si="42"/>
        <v>TSG08</v>
      </c>
      <c r="Q684" s="21" t="e">
        <f>DAY(Table0145[[#This Row],[NGÀY]])&amp;Table0145[[#This Row],[TSG08]]&amp;Table0145[[#This Row],[MÃ FAST]]</f>
        <v>#N/A</v>
      </c>
      <c r="R684" s="21" t="e">
        <f>COUNTIF($Q$7:Q684,Q684)&amp;Q684</f>
        <v>#N/A</v>
      </c>
      <c r="S684" s="44">
        <f>IFERROR(VLOOKUP(R684,Table1[[ct2]:[Số lượng]],13,0),0)</f>
        <v>0</v>
      </c>
      <c r="T684" s="45">
        <f>IFERROR(VLOOKUP(R684,Table1[[ct2]:[Giá]],14,0),Table0145[[#This Row],[ĐƠN GIÁ]])</f>
        <v>0</v>
      </c>
      <c r="U684" s="45">
        <f t="shared" si="43"/>
        <v>0</v>
      </c>
      <c r="V684" s="32">
        <f t="shared" si="44"/>
        <v>0</v>
      </c>
      <c r="W684" s="45">
        <f>Table0145[[#This Row],[THÀNH TIỀN FAST]]-Table0145[[#This Row],[THÀNH TIỀN]]</f>
        <v>0</v>
      </c>
      <c r="X684" s="46" t="b">
        <f>Table0145[[#This Row],[ĐG FAST]]=Table0145[[#This Row],[ĐƠN GIÁ]]</f>
        <v>1</v>
      </c>
      <c r="Y684" s="47" t="b">
        <f>Table0145[[#This Row],[THÀNH TIỀN FAST]]=Table0145[[#This Row],[THÀNH TIỀN]]</f>
        <v>1</v>
      </c>
      <c r="Z684" s="48"/>
    </row>
    <row r="685" spans="13:26" x14ac:dyDescent="0.2">
      <c r="M685" s="55">
        <f t="shared" si="41"/>
        <v>0</v>
      </c>
      <c r="N685" s="21" t="e">
        <f>VLOOKUP(I685,'MÃ '!$A$2:$E$1048576,4,0)</f>
        <v>#N/A</v>
      </c>
      <c r="O685" s="21" t="e">
        <f>VLOOKUP(I685,'MÃ '!$A$2:$E$1048576,5,0)</f>
        <v>#N/A</v>
      </c>
      <c r="P685" s="21" t="str">
        <f t="shared" si="42"/>
        <v>TSG08</v>
      </c>
      <c r="Q685" s="21" t="e">
        <f>DAY(Table0145[[#This Row],[NGÀY]])&amp;Table0145[[#This Row],[TSG08]]&amp;Table0145[[#This Row],[MÃ FAST]]</f>
        <v>#N/A</v>
      </c>
      <c r="R685" s="21" t="e">
        <f>COUNTIF($Q$7:Q685,Q685)&amp;Q685</f>
        <v>#N/A</v>
      </c>
      <c r="S685" s="44">
        <f>IFERROR(VLOOKUP(R685,Table1[[ct2]:[Số lượng]],13,0),0)</f>
        <v>0</v>
      </c>
      <c r="T685" s="45">
        <f>IFERROR(VLOOKUP(R685,Table1[[ct2]:[Giá]],14,0),Table0145[[#This Row],[ĐƠN GIÁ]])</f>
        <v>0</v>
      </c>
      <c r="U685" s="45">
        <f t="shared" si="43"/>
        <v>0</v>
      </c>
      <c r="V685" s="32">
        <f t="shared" si="44"/>
        <v>0</v>
      </c>
      <c r="W685" s="45">
        <f>Table0145[[#This Row],[THÀNH TIỀN FAST]]-Table0145[[#This Row],[THÀNH TIỀN]]</f>
        <v>0</v>
      </c>
      <c r="X685" s="46" t="b">
        <f>Table0145[[#This Row],[ĐG FAST]]=Table0145[[#This Row],[ĐƠN GIÁ]]</f>
        <v>1</v>
      </c>
      <c r="Y685" s="47" t="b">
        <f>Table0145[[#This Row],[THÀNH TIỀN FAST]]=Table0145[[#This Row],[THÀNH TIỀN]]</f>
        <v>1</v>
      </c>
      <c r="Z685" s="48"/>
    </row>
    <row r="686" spans="13:26" x14ac:dyDescent="0.2">
      <c r="M686" s="55">
        <f t="shared" si="41"/>
        <v>0</v>
      </c>
      <c r="N686" s="21" t="e">
        <f>VLOOKUP(I686,'MÃ '!$A$2:$E$1048576,4,0)</f>
        <v>#N/A</v>
      </c>
      <c r="O686" s="21" t="e">
        <f>VLOOKUP(I686,'MÃ '!$A$2:$E$1048576,5,0)</f>
        <v>#N/A</v>
      </c>
      <c r="P686" s="21" t="str">
        <f t="shared" si="42"/>
        <v>TSG08</v>
      </c>
      <c r="Q686" s="21" t="e">
        <f>DAY(Table0145[[#This Row],[NGÀY]])&amp;Table0145[[#This Row],[TSG08]]&amp;Table0145[[#This Row],[MÃ FAST]]</f>
        <v>#N/A</v>
      </c>
      <c r="R686" s="21" t="e">
        <f>COUNTIF($Q$7:Q686,Q686)&amp;Q686</f>
        <v>#N/A</v>
      </c>
      <c r="S686" s="44">
        <f>IFERROR(VLOOKUP(R686,Table1[[ct2]:[Số lượng]],13,0),0)</f>
        <v>0</v>
      </c>
      <c r="T686" s="45">
        <f>IFERROR(VLOOKUP(R686,Table1[[ct2]:[Giá]],14,0),Table0145[[#This Row],[ĐƠN GIÁ]])</f>
        <v>0</v>
      </c>
      <c r="U686" s="45">
        <f t="shared" si="43"/>
        <v>0</v>
      </c>
      <c r="V686" s="32">
        <f t="shared" si="44"/>
        <v>0</v>
      </c>
      <c r="W686" s="45">
        <f>Table0145[[#This Row],[THÀNH TIỀN FAST]]-Table0145[[#This Row],[THÀNH TIỀN]]</f>
        <v>0</v>
      </c>
      <c r="X686" s="46" t="b">
        <f>Table0145[[#This Row],[ĐG FAST]]=Table0145[[#This Row],[ĐƠN GIÁ]]</f>
        <v>1</v>
      </c>
      <c r="Y686" s="47" t="b">
        <f>Table0145[[#This Row],[THÀNH TIỀN FAST]]=Table0145[[#This Row],[THÀNH TIỀN]]</f>
        <v>1</v>
      </c>
      <c r="Z686" s="48"/>
    </row>
    <row r="687" spans="13:26" x14ac:dyDescent="0.2">
      <c r="M687" s="55">
        <f t="shared" si="41"/>
        <v>0</v>
      </c>
      <c r="N687" s="21" t="e">
        <f>VLOOKUP(I687,'MÃ '!$A$2:$E$1048576,4,0)</f>
        <v>#N/A</v>
      </c>
      <c r="O687" s="21" t="e">
        <f>VLOOKUP(I687,'MÃ '!$A$2:$E$1048576,5,0)</f>
        <v>#N/A</v>
      </c>
      <c r="P687" s="21" t="str">
        <f t="shared" si="42"/>
        <v>TSG08</v>
      </c>
      <c r="Q687" s="21" t="e">
        <f>DAY(Table0145[[#This Row],[NGÀY]])&amp;Table0145[[#This Row],[TSG08]]&amp;Table0145[[#This Row],[MÃ FAST]]</f>
        <v>#N/A</v>
      </c>
      <c r="R687" s="21" t="e">
        <f>COUNTIF($Q$7:Q687,Q687)&amp;Q687</f>
        <v>#N/A</v>
      </c>
      <c r="S687" s="44">
        <f>IFERROR(VLOOKUP(R687,Table1[[ct2]:[Số lượng]],13,0),0)</f>
        <v>0</v>
      </c>
      <c r="T687" s="45">
        <f>IFERROR(VLOOKUP(R687,Table1[[ct2]:[Giá]],14,0),Table0145[[#This Row],[ĐƠN GIÁ]])</f>
        <v>0</v>
      </c>
      <c r="U687" s="45">
        <f t="shared" si="43"/>
        <v>0</v>
      </c>
      <c r="V687" s="32">
        <f t="shared" si="44"/>
        <v>0</v>
      </c>
      <c r="W687" s="45">
        <f>Table0145[[#This Row],[THÀNH TIỀN FAST]]-Table0145[[#This Row],[THÀNH TIỀN]]</f>
        <v>0</v>
      </c>
      <c r="X687" s="46" t="b">
        <f>Table0145[[#This Row],[ĐG FAST]]=Table0145[[#This Row],[ĐƠN GIÁ]]</f>
        <v>1</v>
      </c>
      <c r="Y687" s="47" t="b">
        <f>Table0145[[#This Row],[THÀNH TIỀN FAST]]=Table0145[[#This Row],[THÀNH TIỀN]]</f>
        <v>1</v>
      </c>
      <c r="Z687" s="48"/>
    </row>
    <row r="688" spans="13:26" x14ac:dyDescent="0.2">
      <c r="M688" s="55">
        <f t="shared" si="41"/>
        <v>0</v>
      </c>
      <c r="N688" s="21" t="e">
        <f>VLOOKUP(I688,'MÃ '!$A$2:$E$1048576,4,0)</f>
        <v>#N/A</v>
      </c>
      <c r="O688" s="21" t="e">
        <f>VLOOKUP(I688,'MÃ '!$A$2:$E$1048576,5,0)</f>
        <v>#N/A</v>
      </c>
      <c r="P688" s="21" t="str">
        <f t="shared" si="42"/>
        <v>TSG08</v>
      </c>
      <c r="Q688" s="21" t="e">
        <f>DAY(Table0145[[#This Row],[NGÀY]])&amp;Table0145[[#This Row],[TSG08]]&amp;Table0145[[#This Row],[MÃ FAST]]</f>
        <v>#N/A</v>
      </c>
      <c r="R688" s="21" t="e">
        <f>COUNTIF($Q$7:Q688,Q688)&amp;Q688</f>
        <v>#N/A</v>
      </c>
      <c r="S688" s="44">
        <f>IFERROR(VLOOKUP(R688,Table1[[ct2]:[Số lượng]],13,0),0)</f>
        <v>0</v>
      </c>
      <c r="T688" s="45">
        <f>IFERROR(VLOOKUP(R688,Table1[[ct2]:[Giá]],14,0),Table0145[[#This Row],[ĐƠN GIÁ]])</f>
        <v>0</v>
      </c>
      <c r="U688" s="45">
        <f t="shared" si="43"/>
        <v>0</v>
      </c>
      <c r="V688" s="32">
        <f t="shared" si="44"/>
        <v>0</v>
      </c>
      <c r="W688" s="45">
        <f>Table0145[[#This Row],[THÀNH TIỀN FAST]]-Table0145[[#This Row],[THÀNH TIỀN]]</f>
        <v>0</v>
      </c>
      <c r="X688" s="46" t="b">
        <f>Table0145[[#This Row],[ĐG FAST]]=Table0145[[#This Row],[ĐƠN GIÁ]]</f>
        <v>1</v>
      </c>
      <c r="Y688" s="47" t="b">
        <f>Table0145[[#This Row],[THÀNH TIỀN FAST]]=Table0145[[#This Row],[THÀNH TIỀN]]</f>
        <v>1</v>
      </c>
      <c r="Z688" s="48"/>
    </row>
    <row r="689" spans="13:26" x14ac:dyDescent="0.2">
      <c r="M689" s="55">
        <f t="shared" si="41"/>
        <v>0</v>
      </c>
      <c r="N689" s="21" t="e">
        <f>VLOOKUP(I689,'MÃ '!$A$2:$E$1048576,4,0)</f>
        <v>#N/A</v>
      </c>
      <c r="O689" s="21" t="e">
        <f>VLOOKUP(I689,'MÃ '!$A$2:$E$1048576,5,0)</f>
        <v>#N/A</v>
      </c>
      <c r="P689" s="21" t="str">
        <f t="shared" si="42"/>
        <v>TSG08</v>
      </c>
      <c r="Q689" s="21" t="e">
        <f>DAY(Table0145[[#This Row],[NGÀY]])&amp;Table0145[[#This Row],[TSG08]]&amp;Table0145[[#This Row],[MÃ FAST]]</f>
        <v>#N/A</v>
      </c>
      <c r="R689" s="21" t="e">
        <f>COUNTIF($Q$7:Q689,Q689)&amp;Q689</f>
        <v>#N/A</v>
      </c>
      <c r="S689" s="44">
        <f>IFERROR(VLOOKUP(R689,Table1[[ct2]:[Số lượng]],13,0),0)</f>
        <v>0</v>
      </c>
      <c r="T689" s="45">
        <f>IFERROR(VLOOKUP(R689,Table1[[ct2]:[Giá]],14,0),Table0145[[#This Row],[ĐƠN GIÁ]])</f>
        <v>0</v>
      </c>
      <c r="U689" s="45">
        <f t="shared" si="43"/>
        <v>0</v>
      </c>
      <c r="V689" s="32">
        <f t="shared" si="44"/>
        <v>0</v>
      </c>
      <c r="W689" s="45">
        <f>Table0145[[#This Row],[THÀNH TIỀN FAST]]-Table0145[[#This Row],[THÀNH TIỀN]]</f>
        <v>0</v>
      </c>
      <c r="X689" s="46" t="b">
        <f>Table0145[[#This Row],[ĐG FAST]]=Table0145[[#This Row],[ĐƠN GIÁ]]</f>
        <v>1</v>
      </c>
      <c r="Y689" s="47" t="b">
        <f>Table0145[[#This Row],[THÀNH TIỀN FAST]]=Table0145[[#This Row],[THÀNH TIỀN]]</f>
        <v>1</v>
      </c>
      <c r="Z689" s="48"/>
    </row>
    <row r="690" spans="13:26" x14ac:dyDescent="0.2">
      <c r="M690" s="55">
        <f t="shared" si="41"/>
        <v>0</v>
      </c>
      <c r="N690" s="21" t="e">
        <f>VLOOKUP(I690,'MÃ '!$A$2:$E$1048576,4,0)</f>
        <v>#N/A</v>
      </c>
      <c r="O690" s="21" t="e">
        <f>VLOOKUP(I690,'MÃ '!$A$2:$E$1048576,5,0)</f>
        <v>#N/A</v>
      </c>
      <c r="P690" s="21" t="str">
        <f t="shared" si="42"/>
        <v>TSG08</v>
      </c>
      <c r="Q690" s="21" t="e">
        <f>DAY(Table0145[[#This Row],[NGÀY]])&amp;Table0145[[#This Row],[TSG08]]&amp;Table0145[[#This Row],[MÃ FAST]]</f>
        <v>#N/A</v>
      </c>
      <c r="R690" s="21" t="e">
        <f>COUNTIF($Q$7:Q690,Q690)&amp;Q690</f>
        <v>#N/A</v>
      </c>
      <c r="S690" s="44">
        <f>IFERROR(VLOOKUP(R690,Table1[[ct2]:[Số lượng]],13,0),0)</f>
        <v>0</v>
      </c>
      <c r="T690" s="45">
        <f>IFERROR(VLOOKUP(R690,Table1[[ct2]:[Giá]],14,0),Table0145[[#This Row],[ĐƠN GIÁ]])</f>
        <v>0</v>
      </c>
      <c r="U690" s="45">
        <f t="shared" si="43"/>
        <v>0</v>
      </c>
      <c r="V690" s="32">
        <f t="shared" si="44"/>
        <v>0</v>
      </c>
      <c r="W690" s="45">
        <f>Table0145[[#This Row],[THÀNH TIỀN FAST]]-Table0145[[#This Row],[THÀNH TIỀN]]</f>
        <v>0</v>
      </c>
      <c r="X690" s="46" t="b">
        <f>Table0145[[#This Row],[ĐG FAST]]=Table0145[[#This Row],[ĐƠN GIÁ]]</f>
        <v>1</v>
      </c>
      <c r="Y690" s="47" t="b">
        <f>Table0145[[#This Row],[THÀNH TIỀN FAST]]=Table0145[[#This Row],[THÀNH TIỀN]]</f>
        <v>1</v>
      </c>
      <c r="Z690" s="48"/>
    </row>
    <row r="691" spans="13:26" x14ac:dyDescent="0.2">
      <c r="M691" s="55">
        <f t="shared" si="41"/>
        <v>0</v>
      </c>
      <c r="N691" s="21" t="e">
        <f>VLOOKUP(I691,'MÃ '!$A$2:$E$1048576,4,0)</f>
        <v>#N/A</v>
      </c>
      <c r="O691" s="21" t="e">
        <f>VLOOKUP(I691,'MÃ '!$A$2:$E$1048576,5,0)</f>
        <v>#N/A</v>
      </c>
      <c r="P691" s="21" t="str">
        <f t="shared" si="42"/>
        <v>TSG08</v>
      </c>
      <c r="Q691" s="21" t="e">
        <f>DAY(Table0145[[#This Row],[NGÀY]])&amp;Table0145[[#This Row],[TSG08]]&amp;Table0145[[#This Row],[MÃ FAST]]</f>
        <v>#N/A</v>
      </c>
      <c r="R691" s="21" t="e">
        <f>COUNTIF($Q$7:Q691,Q691)&amp;Q691</f>
        <v>#N/A</v>
      </c>
      <c r="S691" s="44">
        <f>IFERROR(VLOOKUP(R691,Table1[[ct2]:[Số lượng]],13,0),0)</f>
        <v>0</v>
      </c>
      <c r="T691" s="45">
        <f>IFERROR(VLOOKUP(R691,Table1[[ct2]:[Giá]],14,0),Table0145[[#This Row],[ĐƠN GIÁ]])</f>
        <v>0</v>
      </c>
      <c r="U691" s="45">
        <f t="shared" si="43"/>
        <v>0</v>
      </c>
      <c r="V691" s="32">
        <f t="shared" si="44"/>
        <v>0</v>
      </c>
      <c r="W691" s="45">
        <f>Table0145[[#This Row],[THÀNH TIỀN FAST]]-Table0145[[#This Row],[THÀNH TIỀN]]</f>
        <v>0</v>
      </c>
      <c r="X691" s="46" t="b">
        <f>Table0145[[#This Row],[ĐG FAST]]=Table0145[[#This Row],[ĐƠN GIÁ]]</f>
        <v>1</v>
      </c>
      <c r="Y691" s="47" t="b">
        <f>Table0145[[#This Row],[THÀNH TIỀN FAST]]=Table0145[[#This Row],[THÀNH TIỀN]]</f>
        <v>1</v>
      </c>
      <c r="Z691" s="48"/>
    </row>
    <row r="692" spans="13:26" x14ac:dyDescent="0.2">
      <c r="M692" s="55">
        <f t="shared" si="41"/>
        <v>0</v>
      </c>
      <c r="N692" s="21" t="e">
        <f>VLOOKUP(I692,'MÃ '!$A$2:$E$1048576,4,0)</f>
        <v>#N/A</v>
      </c>
      <c r="O692" s="21" t="e">
        <f>VLOOKUP(I692,'MÃ '!$A$2:$E$1048576,5,0)</f>
        <v>#N/A</v>
      </c>
      <c r="P692" s="21" t="str">
        <f t="shared" si="42"/>
        <v>TSG08</v>
      </c>
      <c r="Q692" s="21" t="e">
        <f>DAY(Table0145[[#This Row],[NGÀY]])&amp;Table0145[[#This Row],[TSG08]]&amp;Table0145[[#This Row],[MÃ FAST]]</f>
        <v>#N/A</v>
      </c>
      <c r="R692" s="21" t="e">
        <f>COUNTIF($Q$7:Q692,Q692)&amp;Q692</f>
        <v>#N/A</v>
      </c>
      <c r="S692" s="44">
        <f>IFERROR(VLOOKUP(R692,Table1[[ct2]:[Số lượng]],13,0),0)</f>
        <v>0</v>
      </c>
      <c r="T692" s="45">
        <f>IFERROR(VLOOKUP(R692,Table1[[ct2]:[Giá]],14,0),Table0145[[#This Row],[ĐƠN GIÁ]])</f>
        <v>0</v>
      </c>
      <c r="U692" s="45">
        <f t="shared" si="43"/>
        <v>0</v>
      </c>
      <c r="V692" s="32">
        <f t="shared" si="44"/>
        <v>0</v>
      </c>
      <c r="W692" s="45">
        <f>Table0145[[#This Row],[THÀNH TIỀN FAST]]-Table0145[[#This Row],[THÀNH TIỀN]]</f>
        <v>0</v>
      </c>
      <c r="X692" s="46" t="b">
        <f>Table0145[[#This Row],[ĐG FAST]]=Table0145[[#This Row],[ĐƠN GIÁ]]</f>
        <v>1</v>
      </c>
      <c r="Y692" s="47" t="b">
        <f>Table0145[[#This Row],[THÀNH TIỀN FAST]]=Table0145[[#This Row],[THÀNH TIỀN]]</f>
        <v>1</v>
      </c>
      <c r="Z692" s="48"/>
    </row>
    <row r="693" spans="13:26" x14ac:dyDescent="0.2">
      <c r="M693" s="55">
        <f t="shared" si="41"/>
        <v>0</v>
      </c>
      <c r="N693" s="21" t="e">
        <f>VLOOKUP(I693,'MÃ '!$A$2:$E$1048576,4,0)</f>
        <v>#N/A</v>
      </c>
      <c r="O693" s="21" t="e">
        <f>VLOOKUP(I693,'MÃ '!$A$2:$E$1048576,5,0)</f>
        <v>#N/A</v>
      </c>
      <c r="P693" s="21" t="str">
        <f t="shared" si="42"/>
        <v>TSG08</v>
      </c>
      <c r="Q693" s="21" t="e">
        <f>DAY(Table0145[[#This Row],[NGÀY]])&amp;Table0145[[#This Row],[TSG08]]&amp;Table0145[[#This Row],[MÃ FAST]]</f>
        <v>#N/A</v>
      </c>
      <c r="R693" s="21" t="e">
        <f>COUNTIF($Q$7:Q693,Q693)&amp;Q693</f>
        <v>#N/A</v>
      </c>
      <c r="S693" s="44">
        <f>IFERROR(VLOOKUP(R693,Table1[[ct2]:[Số lượng]],13,0),0)</f>
        <v>0</v>
      </c>
      <c r="T693" s="45">
        <f>IFERROR(VLOOKUP(R693,Table1[[ct2]:[Giá]],14,0),Table0145[[#This Row],[ĐƠN GIÁ]])</f>
        <v>0</v>
      </c>
      <c r="U693" s="45">
        <f t="shared" si="43"/>
        <v>0</v>
      </c>
      <c r="V693" s="32">
        <f t="shared" si="44"/>
        <v>0</v>
      </c>
      <c r="W693" s="45">
        <f>Table0145[[#This Row],[THÀNH TIỀN FAST]]-Table0145[[#This Row],[THÀNH TIỀN]]</f>
        <v>0</v>
      </c>
      <c r="X693" s="46" t="b">
        <f>Table0145[[#This Row],[ĐG FAST]]=Table0145[[#This Row],[ĐƠN GIÁ]]</f>
        <v>1</v>
      </c>
      <c r="Y693" s="47" t="b">
        <f>Table0145[[#This Row],[THÀNH TIỀN FAST]]=Table0145[[#This Row],[THÀNH TIỀN]]</f>
        <v>1</v>
      </c>
      <c r="Z693" s="48"/>
    </row>
    <row r="694" spans="13:26" x14ac:dyDescent="0.2">
      <c r="M694" s="55">
        <f t="shared" si="41"/>
        <v>0</v>
      </c>
      <c r="N694" s="21" t="e">
        <f>VLOOKUP(I694,'MÃ '!$A$2:$E$1048576,4,0)</f>
        <v>#N/A</v>
      </c>
      <c r="O694" s="21" t="e">
        <f>VLOOKUP(I694,'MÃ '!$A$2:$E$1048576,5,0)</f>
        <v>#N/A</v>
      </c>
      <c r="P694" s="21" t="str">
        <f t="shared" si="42"/>
        <v>TSG08</v>
      </c>
      <c r="Q694" s="21" t="e">
        <f>DAY(Table0145[[#This Row],[NGÀY]])&amp;Table0145[[#This Row],[TSG08]]&amp;Table0145[[#This Row],[MÃ FAST]]</f>
        <v>#N/A</v>
      </c>
      <c r="R694" s="21" t="e">
        <f>COUNTIF($Q$7:Q694,Q694)&amp;Q694</f>
        <v>#N/A</v>
      </c>
      <c r="S694" s="44">
        <f>IFERROR(VLOOKUP(R694,Table1[[ct2]:[Số lượng]],13,0),0)</f>
        <v>0</v>
      </c>
      <c r="T694" s="45">
        <f>IFERROR(VLOOKUP(R694,Table1[[ct2]:[Giá]],14,0),Table0145[[#This Row],[ĐƠN GIÁ]])</f>
        <v>0</v>
      </c>
      <c r="U694" s="45">
        <f t="shared" si="43"/>
        <v>0</v>
      </c>
      <c r="V694" s="32">
        <f t="shared" si="44"/>
        <v>0</v>
      </c>
      <c r="W694" s="45">
        <f>Table0145[[#This Row],[THÀNH TIỀN FAST]]-Table0145[[#This Row],[THÀNH TIỀN]]</f>
        <v>0</v>
      </c>
      <c r="X694" s="46" t="b">
        <f>Table0145[[#This Row],[ĐG FAST]]=Table0145[[#This Row],[ĐƠN GIÁ]]</f>
        <v>1</v>
      </c>
      <c r="Y694" s="47" t="b">
        <f>Table0145[[#This Row],[THÀNH TIỀN FAST]]=Table0145[[#This Row],[THÀNH TIỀN]]</f>
        <v>1</v>
      </c>
      <c r="Z694" s="48"/>
    </row>
    <row r="695" spans="13:26" x14ac:dyDescent="0.2">
      <c r="M695" s="55">
        <f t="shared" si="41"/>
        <v>0</v>
      </c>
      <c r="N695" s="21" t="e">
        <f>VLOOKUP(I695,'MÃ '!$A$2:$E$1048576,4,0)</f>
        <v>#N/A</v>
      </c>
      <c r="O695" s="21" t="e">
        <f>VLOOKUP(I695,'MÃ '!$A$2:$E$1048576,5,0)</f>
        <v>#N/A</v>
      </c>
      <c r="P695" s="21" t="str">
        <f t="shared" si="42"/>
        <v>TSG08</v>
      </c>
      <c r="Q695" s="21" t="e">
        <f>DAY(Table0145[[#This Row],[NGÀY]])&amp;Table0145[[#This Row],[TSG08]]&amp;Table0145[[#This Row],[MÃ FAST]]</f>
        <v>#N/A</v>
      </c>
      <c r="R695" s="21" t="e">
        <f>COUNTIF($Q$7:Q695,Q695)&amp;Q695</f>
        <v>#N/A</v>
      </c>
      <c r="S695" s="44">
        <f>IFERROR(VLOOKUP(R695,Table1[[ct2]:[Số lượng]],13,0),0)</f>
        <v>0</v>
      </c>
      <c r="T695" s="45">
        <f>IFERROR(VLOOKUP(R695,Table1[[ct2]:[Giá]],14,0),Table0145[[#This Row],[ĐƠN GIÁ]])</f>
        <v>0</v>
      </c>
      <c r="U695" s="45">
        <f t="shared" si="43"/>
        <v>0</v>
      </c>
      <c r="V695" s="32">
        <f t="shared" si="44"/>
        <v>0</v>
      </c>
      <c r="W695" s="45">
        <f>Table0145[[#This Row],[THÀNH TIỀN FAST]]-Table0145[[#This Row],[THÀNH TIỀN]]</f>
        <v>0</v>
      </c>
      <c r="X695" s="46" t="b">
        <f>Table0145[[#This Row],[ĐG FAST]]=Table0145[[#This Row],[ĐƠN GIÁ]]</f>
        <v>1</v>
      </c>
      <c r="Y695" s="47" t="b">
        <f>Table0145[[#This Row],[THÀNH TIỀN FAST]]=Table0145[[#This Row],[THÀNH TIỀN]]</f>
        <v>1</v>
      </c>
      <c r="Z695" s="48"/>
    </row>
    <row r="696" spans="13:26" x14ac:dyDescent="0.2">
      <c r="M696" s="55">
        <f t="shared" si="41"/>
        <v>0</v>
      </c>
      <c r="N696" s="21" t="e">
        <f>VLOOKUP(I696,'MÃ '!$A$2:$E$1048576,4,0)</f>
        <v>#N/A</v>
      </c>
      <c r="O696" s="21" t="e">
        <f>VLOOKUP(I696,'MÃ '!$A$2:$E$1048576,5,0)</f>
        <v>#N/A</v>
      </c>
      <c r="P696" s="21" t="str">
        <f t="shared" si="42"/>
        <v>TSG08</v>
      </c>
      <c r="Q696" s="21" t="e">
        <f>DAY(Table0145[[#This Row],[NGÀY]])&amp;Table0145[[#This Row],[TSG08]]&amp;Table0145[[#This Row],[MÃ FAST]]</f>
        <v>#N/A</v>
      </c>
      <c r="R696" s="21" t="e">
        <f>COUNTIF($Q$7:Q696,Q696)&amp;Q696</f>
        <v>#N/A</v>
      </c>
      <c r="S696" s="44">
        <f>IFERROR(VLOOKUP(R696,Table1[[ct2]:[Số lượng]],13,0),0)</f>
        <v>0</v>
      </c>
      <c r="T696" s="45">
        <f>IFERROR(VLOOKUP(R696,Table1[[ct2]:[Giá]],14,0),Table0145[[#This Row],[ĐƠN GIÁ]])</f>
        <v>0</v>
      </c>
      <c r="U696" s="45">
        <f t="shared" si="43"/>
        <v>0</v>
      </c>
      <c r="V696" s="32">
        <f t="shared" si="44"/>
        <v>0</v>
      </c>
      <c r="W696" s="45">
        <f>Table0145[[#This Row],[THÀNH TIỀN FAST]]-Table0145[[#This Row],[THÀNH TIỀN]]</f>
        <v>0</v>
      </c>
      <c r="X696" s="46" t="b">
        <f>Table0145[[#This Row],[ĐG FAST]]=Table0145[[#This Row],[ĐƠN GIÁ]]</f>
        <v>1</v>
      </c>
      <c r="Y696" s="47" t="b">
        <f>Table0145[[#This Row],[THÀNH TIỀN FAST]]=Table0145[[#This Row],[THÀNH TIỀN]]</f>
        <v>1</v>
      </c>
      <c r="Z696" s="48"/>
    </row>
    <row r="697" spans="13:26" x14ac:dyDescent="0.2">
      <c r="M697" s="55">
        <f t="shared" si="41"/>
        <v>0</v>
      </c>
      <c r="N697" s="21" t="e">
        <f>VLOOKUP(I697,'MÃ '!$A$2:$E$1048576,4,0)</f>
        <v>#N/A</v>
      </c>
      <c r="O697" s="21" t="e">
        <f>VLOOKUP(I697,'MÃ '!$A$2:$E$1048576,5,0)</f>
        <v>#N/A</v>
      </c>
      <c r="P697" s="21" t="str">
        <f t="shared" si="42"/>
        <v>TSG08</v>
      </c>
      <c r="Q697" s="21" t="e">
        <f>DAY(Table0145[[#This Row],[NGÀY]])&amp;Table0145[[#This Row],[TSG08]]&amp;Table0145[[#This Row],[MÃ FAST]]</f>
        <v>#N/A</v>
      </c>
      <c r="R697" s="21" t="e">
        <f>COUNTIF($Q$7:Q697,Q697)&amp;Q697</f>
        <v>#N/A</v>
      </c>
      <c r="S697" s="44">
        <f>IFERROR(VLOOKUP(R697,Table1[[ct2]:[Số lượng]],13,0),0)</f>
        <v>0</v>
      </c>
      <c r="T697" s="45">
        <f>IFERROR(VLOOKUP(R697,Table1[[ct2]:[Giá]],14,0),Table0145[[#This Row],[ĐƠN GIÁ]])</f>
        <v>0</v>
      </c>
      <c r="U697" s="45">
        <f t="shared" si="43"/>
        <v>0</v>
      </c>
      <c r="V697" s="32">
        <f t="shared" si="44"/>
        <v>0</v>
      </c>
      <c r="W697" s="45">
        <f>Table0145[[#This Row],[THÀNH TIỀN FAST]]-Table0145[[#This Row],[THÀNH TIỀN]]</f>
        <v>0</v>
      </c>
      <c r="X697" s="46" t="b">
        <f>Table0145[[#This Row],[ĐG FAST]]=Table0145[[#This Row],[ĐƠN GIÁ]]</f>
        <v>1</v>
      </c>
      <c r="Y697" s="47" t="b">
        <f>Table0145[[#This Row],[THÀNH TIỀN FAST]]=Table0145[[#This Row],[THÀNH TIỀN]]</f>
        <v>1</v>
      </c>
      <c r="Z697" s="48"/>
    </row>
    <row r="698" spans="13:26" x14ac:dyDescent="0.2">
      <c r="M698" s="55">
        <f t="shared" si="41"/>
        <v>0</v>
      </c>
      <c r="N698" s="21" t="e">
        <f>VLOOKUP(I698,'MÃ '!$A$2:$E$1048576,4,0)</f>
        <v>#N/A</v>
      </c>
      <c r="O698" s="21" t="e">
        <f>VLOOKUP(I698,'MÃ '!$A$2:$E$1048576,5,0)</f>
        <v>#N/A</v>
      </c>
      <c r="P698" s="21" t="str">
        <f t="shared" si="42"/>
        <v>TSG08</v>
      </c>
      <c r="Q698" s="21" t="e">
        <f>DAY(Table0145[[#This Row],[NGÀY]])&amp;Table0145[[#This Row],[TSG08]]&amp;Table0145[[#This Row],[MÃ FAST]]</f>
        <v>#N/A</v>
      </c>
      <c r="R698" s="21" t="e">
        <f>COUNTIF($Q$7:Q698,Q698)&amp;Q698</f>
        <v>#N/A</v>
      </c>
      <c r="S698" s="44">
        <f>IFERROR(VLOOKUP(R698,Table1[[ct2]:[Số lượng]],13,0),0)</f>
        <v>0</v>
      </c>
      <c r="T698" s="45">
        <f>IFERROR(VLOOKUP(R698,Table1[[ct2]:[Giá]],14,0),Table0145[[#This Row],[ĐƠN GIÁ]])</f>
        <v>0</v>
      </c>
      <c r="U698" s="45">
        <f t="shared" si="43"/>
        <v>0</v>
      </c>
      <c r="V698" s="32">
        <f t="shared" si="44"/>
        <v>0</v>
      </c>
      <c r="W698" s="45">
        <f>Table0145[[#This Row],[THÀNH TIỀN FAST]]-Table0145[[#This Row],[THÀNH TIỀN]]</f>
        <v>0</v>
      </c>
      <c r="X698" s="46" t="b">
        <f>Table0145[[#This Row],[ĐG FAST]]=Table0145[[#This Row],[ĐƠN GIÁ]]</f>
        <v>1</v>
      </c>
      <c r="Y698" s="47" t="b">
        <f>Table0145[[#This Row],[THÀNH TIỀN FAST]]=Table0145[[#This Row],[THÀNH TIỀN]]</f>
        <v>1</v>
      </c>
      <c r="Z698" s="48"/>
    </row>
    <row r="699" spans="13:26" x14ac:dyDescent="0.2">
      <c r="M699" s="55">
        <f t="shared" si="41"/>
        <v>0</v>
      </c>
      <c r="N699" s="21" t="e">
        <f>VLOOKUP(I699,'MÃ '!$A$2:$E$1048576,4,0)</f>
        <v>#N/A</v>
      </c>
      <c r="O699" s="21" t="e">
        <f>VLOOKUP(I699,'MÃ '!$A$2:$E$1048576,5,0)</f>
        <v>#N/A</v>
      </c>
      <c r="P699" s="21" t="str">
        <f t="shared" si="42"/>
        <v>TSG08</v>
      </c>
      <c r="Q699" s="21" t="e">
        <f>DAY(Table0145[[#This Row],[NGÀY]])&amp;Table0145[[#This Row],[TSG08]]&amp;Table0145[[#This Row],[MÃ FAST]]</f>
        <v>#N/A</v>
      </c>
      <c r="R699" s="21" t="e">
        <f>COUNTIF($Q$7:Q699,Q699)&amp;Q699</f>
        <v>#N/A</v>
      </c>
      <c r="S699" s="44">
        <f>IFERROR(VLOOKUP(R699,Table1[[ct2]:[Số lượng]],13,0),0)</f>
        <v>0</v>
      </c>
      <c r="T699" s="45">
        <f>IFERROR(VLOOKUP(R699,Table1[[ct2]:[Giá]],14,0),Table0145[[#This Row],[ĐƠN GIÁ]])</f>
        <v>0</v>
      </c>
      <c r="U699" s="45">
        <f t="shared" si="43"/>
        <v>0</v>
      </c>
      <c r="V699" s="32">
        <f t="shared" si="44"/>
        <v>0</v>
      </c>
      <c r="W699" s="45">
        <f>Table0145[[#This Row],[THÀNH TIỀN FAST]]-Table0145[[#This Row],[THÀNH TIỀN]]</f>
        <v>0</v>
      </c>
      <c r="X699" s="46" t="b">
        <f>Table0145[[#This Row],[ĐG FAST]]=Table0145[[#This Row],[ĐƠN GIÁ]]</f>
        <v>1</v>
      </c>
      <c r="Y699" s="47" t="b">
        <f>Table0145[[#This Row],[THÀNH TIỀN FAST]]=Table0145[[#This Row],[THÀNH TIỀN]]</f>
        <v>1</v>
      </c>
      <c r="Z699" s="48"/>
    </row>
    <row r="700" spans="13:26" x14ac:dyDescent="0.2">
      <c r="M700" s="55">
        <f t="shared" si="41"/>
        <v>0</v>
      </c>
      <c r="N700" s="21" t="e">
        <f>VLOOKUP(I700,'MÃ '!$A$2:$E$1048576,4,0)</f>
        <v>#N/A</v>
      </c>
      <c r="O700" s="21" t="e">
        <f>VLOOKUP(I700,'MÃ '!$A$2:$E$1048576,5,0)</f>
        <v>#N/A</v>
      </c>
      <c r="P700" s="21" t="str">
        <f t="shared" si="42"/>
        <v>TSG08</v>
      </c>
      <c r="Q700" s="21" t="e">
        <f>DAY(Table0145[[#This Row],[NGÀY]])&amp;Table0145[[#This Row],[TSG08]]&amp;Table0145[[#This Row],[MÃ FAST]]</f>
        <v>#N/A</v>
      </c>
      <c r="R700" s="21" t="e">
        <f>COUNTIF($Q$7:Q700,Q700)&amp;Q700</f>
        <v>#N/A</v>
      </c>
      <c r="S700" s="44">
        <f>IFERROR(VLOOKUP(R700,Table1[[ct2]:[Số lượng]],13,0),0)</f>
        <v>0</v>
      </c>
      <c r="T700" s="45">
        <f>IFERROR(VLOOKUP(R700,Table1[[ct2]:[Giá]],14,0),Table0145[[#This Row],[ĐƠN GIÁ]])</f>
        <v>0</v>
      </c>
      <c r="U700" s="45">
        <f t="shared" si="43"/>
        <v>0</v>
      </c>
      <c r="V700" s="32">
        <f t="shared" si="44"/>
        <v>0</v>
      </c>
      <c r="W700" s="45">
        <f>Table0145[[#This Row],[THÀNH TIỀN FAST]]-Table0145[[#This Row],[THÀNH TIỀN]]</f>
        <v>0</v>
      </c>
      <c r="X700" s="46" t="b">
        <f>Table0145[[#This Row],[ĐG FAST]]=Table0145[[#This Row],[ĐƠN GIÁ]]</f>
        <v>1</v>
      </c>
      <c r="Y700" s="47" t="b">
        <f>Table0145[[#This Row],[THÀNH TIỀN FAST]]=Table0145[[#This Row],[THÀNH TIỀN]]</f>
        <v>1</v>
      </c>
      <c r="Z700" s="48"/>
    </row>
    <row r="701" spans="13:26" x14ac:dyDescent="0.2">
      <c r="M701" s="55">
        <f t="shared" si="41"/>
        <v>0</v>
      </c>
      <c r="N701" s="21" t="e">
        <f>VLOOKUP(I701,'MÃ '!$A$2:$E$1048576,4,0)</f>
        <v>#N/A</v>
      </c>
      <c r="O701" s="21" t="e">
        <f>VLOOKUP(I701,'MÃ '!$A$2:$E$1048576,5,0)</f>
        <v>#N/A</v>
      </c>
      <c r="P701" s="21" t="str">
        <f t="shared" si="42"/>
        <v>TSG08</v>
      </c>
      <c r="Q701" s="21" t="e">
        <f>DAY(Table0145[[#This Row],[NGÀY]])&amp;Table0145[[#This Row],[TSG08]]&amp;Table0145[[#This Row],[MÃ FAST]]</f>
        <v>#N/A</v>
      </c>
      <c r="R701" s="21" t="e">
        <f>COUNTIF($Q$7:Q701,Q701)&amp;Q701</f>
        <v>#N/A</v>
      </c>
      <c r="S701" s="44">
        <f>IFERROR(VLOOKUP(R701,Table1[[ct2]:[Số lượng]],13,0),0)</f>
        <v>0</v>
      </c>
      <c r="T701" s="45">
        <f>IFERROR(VLOOKUP(R701,Table1[[ct2]:[Giá]],14,0),Table0145[[#This Row],[ĐƠN GIÁ]])</f>
        <v>0</v>
      </c>
      <c r="U701" s="45">
        <f t="shared" si="43"/>
        <v>0</v>
      </c>
      <c r="V701" s="32">
        <f t="shared" si="44"/>
        <v>0</v>
      </c>
      <c r="W701" s="45">
        <f>Table0145[[#This Row],[THÀNH TIỀN FAST]]-Table0145[[#This Row],[THÀNH TIỀN]]</f>
        <v>0</v>
      </c>
      <c r="X701" s="46" t="b">
        <f>Table0145[[#This Row],[ĐG FAST]]=Table0145[[#This Row],[ĐƠN GIÁ]]</f>
        <v>1</v>
      </c>
      <c r="Y701" s="47" t="b">
        <f>Table0145[[#This Row],[THÀNH TIỀN FAST]]=Table0145[[#This Row],[THÀNH TIỀN]]</f>
        <v>1</v>
      </c>
      <c r="Z701" s="48"/>
    </row>
    <row r="702" spans="13:26" x14ac:dyDescent="0.2">
      <c r="M702" s="55">
        <f t="shared" si="41"/>
        <v>0</v>
      </c>
      <c r="N702" s="21" t="e">
        <f>VLOOKUP(I702,'MÃ '!$A$2:$E$1048576,4,0)</f>
        <v>#N/A</v>
      </c>
      <c r="O702" s="21" t="e">
        <f>VLOOKUP(I702,'MÃ '!$A$2:$E$1048576,5,0)</f>
        <v>#N/A</v>
      </c>
      <c r="P702" s="21" t="str">
        <f t="shared" si="42"/>
        <v>TSG08</v>
      </c>
      <c r="Q702" s="21" t="e">
        <f>DAY(Table0145[[#This Row],[NGÀY]])&amp;Table0145[[#This Row],[TSG08]]&amp;Table0145[[#This Row],[MÃ FAST]]</f>
        <v>#N/A</v>
      </c>
      <c r="R702" s="21" t="e">
        <f>COUNTIF($Q$7:Q702,Q702)&amp;Q702</f>
        <v>#N/A</v>
      </c>
      <c r="S702" s="44">
        <f>IFERROR(VLOOKUP(R702,Table1[[ct2]:[Số lượng]],13,0),0)</f>
        <v>0</v>
      </c>
      <c r="T702" s="45">
        <f>IFERROR(VLOOKUP(R702,Table1[[ct2]:[Giá]],14,0),Table0145[[#This Row],[ĐƠN GIÁ]])</f>
        <v>0</v>
      </c>
      <c r="U702" s="45">
        <f t="shared" si="43"/>
        <v>0</v>
      </c>
      <c r="V702" s="32">
        <f t="shared" si="44"/>
        <v>0</v>
      </c>
      <c r="W702" s="45">
        <f>Table0145[[#This Row],[THÀNH TIỀN FAST]]-Table0145[[#This Row],[THÀNH TIỀN]]</f>
        <v>0</v>
      </c>
      <c r="X702" s="46" t="b">
        <f>Table0145[[#This Row],[ĐG FAST]]=Table0145[[#This Row],[ĐƠN GIÁ]]</f>
        <v>1</v>
      </c>
      <c r="Y702" s="47" t="b">
        <f>Table0145[[#This Row],[THÀNH TIỀN FAST]]=Table0145[[#This Row],[THÀNH TIỀN]]</f>
        <v>1</v>
      </c>
      <c r="Z702" s="48"/>
    </row>
    <row r="703" spans="13:26" x14ac:dyDescent="0.2">
      <c r="M703" s="55">
        <f t="shared" si="41"/>
        <v>0</v>
      </c>
      <c r="N703" s="21" t="e">
        <f>VLOOKUP(I703,'MÃ '!$A$2:$E$1048576,4,0)</f>
        <v>#N/A</v>
      </c>
      <c r="O703" s="21" t="e">
        <f>VLOOKUP(I703,'MÃ '!$A$2:$E$1048576,5,0)</f>
        <v>#N/A</v>
      </c>
      <c r="P703" s="21" t="str">
        <f t="shared" si="42"/>
        <v>TSG08</v>
      </c>
      <c r="Q703" s="21" t="e">
        <f>DAY(Table0145[[#This Row],[NGÀY]])&amp;Table0145[[#This Row],[TSG08]]&amp;Table0145[[#This Row],[MÃ FAST]]</f>
        <v>#N/A</v>
      </c>
      <c r="R703" s="21" t="e">
        <f>COUNTIF($Q$7:Q703,Q703)&amp;Q703</f>
        <v>#N/A</v>
      </c>
      <c r="S703" s="44">
        <f>IFERROR(VLOOKUP(R703,Table1[[ct2]:[Số lượng]],13,0),0)</f>
        <v>0</v>
      </c>
      <c r="T703" s="45">
        <f>IFERROR(VLOOKUP(R703,Table1[[ct2]:[Giá]],14,0),Table0145[[#This Row],[ĐƠN GIÁ]])</f>
        <v>0</v>
      </c>
      <c r="U703" s="45">
        <f t="shared" si="43"/>
        <v>0</v>
      </c>
      <c r="V703" s="32">
        <f t="shared" si="44"/>
        <v>0</v>
      </c>
      <c r="W703" s="45">
        <f>Table0145[[#This Row],[THÀNH TIỀN FAST]]-Table0145[[#This Row],[THÀNH TIỀN]]</f>
        <v>0</v>
      </c>
      <c r="X703" s="46" t="b">
        <f>Table0145[[#This Row],[ĐG FAST]]=Table0145[[#This Row],[ĐƠN GIÁ]]</f>
        <v>1</v>
      </c>
      <c r="Y703" s="47" t="b">
        <f>Table0145[[#This Row],[THÀNH TIỀN FAST]]=Table0145[[#This Row],[THÀNH TIỀN]]</f>
        <v>1</v>
      </c>
      <c r="Z703" s="48"/>
    </row>
    <row r="704" spans="13:26" x14ac:dyDescent="0.2">
      <c r="M704" s="55">
        <f t="shared" si="41"/>
        <v>0</v>
      </c>
      <c r="N704" s="21" t="e">
        <f>VLOOKUP(I704,'MÃ '!$A$2:$E$1048576,4,0)</f>
        <v>#N/A</v>
      </c>
      <c r="O704" s="21" t="e">
        <f>VLOOKUP(I704,'MÃ '!$A$2:$E$1048576,5,0)</f>
        <v>#N/A</v>
      </c>
      <c r="P704" s="21" t="str">
        <f t="shared" si="42"/>
        <v>TSG08</v>
      </c>
      <c r="Q704" s="21" t="e">
        <f>DAY(Table0145[[#This Row],[NGÀY]])&amp;Table0145[[#This Row],[TSG08]]&amp;Table0145[[#This Row],[MÃ FAST]]</f>
        <v>#N/A</v>
      </c>
      <c r="R704" s="21" t="e">
        <f>COUNTIF($Q$7:Q704,Q704)&amp;Q704</f>
        <v>#N/A</v>
      </c>
      <c r="S704" s="44">
        <f>IFERROR(VLOOKUP(R704,Table1[[ct2]:[Số lượng]],13,0),0)</f>
        <v>0</v>
      </c>
      <c r="T704" s="45">
        <f>IFERROR(VLOOKUP(R704,Table1[[ct2]:[Giá]],14,0),Table0145[[#This Row],[ĐƠN GIÁ]])</f>
        <v>0</v>
      </c>
      <c r="U704" s="45">
        <f t="shared" si="43"/>
        <v>0</v>
      </c>
      <c r="V704" s="32">
        <f t="shared" si="44"/>
        <v>0</v>
      </c>
      <c r="W704" s="45">
        <f>Table0145[[#This Row],[THÀNH TIỀN FAST]]-Table0145[[#This Row],[THÀNH TIỀN]]</f>
        <v>0</v>
      </c>
      <c r="X704" s="46" t="b">
        <f>Table0145[[#This Row],[ĐG FAST]]=Table0145[[#This Row],[ĐƠN GIÁ]]</f>
        <v>1</v>
      </c>
      <c r="Y704" s="47" t="b">
        <f>Table0145[[#This Row],[THÀNH TIỀN FAST]]=Table0145[[#This Row],[THÀNH TIỀN]]</f>
        <v>1</v>
      </c>
      <c r="Z704" s="48"/>
    </row>
    <row r="705" spans="13:26" x14ac:dyDescent="0.2">
      <c r="M705" s="55">
        <f t="shared" si="41"/>
        <v>0</v>
      </c>
      <c r="N705" s="21" t="e">
        <f>VLOOKUP(I705,'MÃ '!$A$2:$E$1048576,4,0)</f>
        <v>#N/A</v>
      </c>
      <c r="O705" s="21" t="e">
        <f>VLOOKUP(I705,'MÃ '!$A$2:$E$1048576,5,0)</f>
        <v>#N/A</v>
      </c>
      <c r="P705" s="21" t="str">
        <f t="shared" si="42"/>
        <v>TSG08</v>
      </c>
      <c r="Q705" s="21" t="e">
        <f>DAY(Table0145[[#This Row],[NGÀY]])&amp;Table0145[[#This Row],[TSG08]]&amp;Table0145[[#This Row],[MÃ FAST]]</f>
        <v>#N/A</v>
      </c>
      <c r="R705" s="21" t="e">
        <f>COUNTIF($Q$7:Q705,Q705)&amp;Q705</f>
        <v>#N/A</v>
      </c>
      <c r="S705" s="44">
        <f>IFERROR(VLOOKUP(R705,Table1[[ct2]:[Số lượng]],13,0),0)</f>
        <v>0</v>
      </c>
      <c r="T705" s="45">
        <f>IFERROR(VLOOKUP(R705,Table1[[ct2]:[Giá]],14,0),Table0145[[#This Row],[ĐƠN GIÁ]])</f>
        <v>0</v>
      </c>
      <c r="U705" s="45">
        <f t="shared" si="43"/>
        <v>0</v>
      </c>
      <c r="V705" s="32">
        <f t="shared" si="44"/>
        <v>0</v>
      </c>
      <c r="W705" s="45">
        <f>Table0145[[#This Row],[THÀNH TIỀN FAST]]-Table0145[[#This Row],[THÀNH TIỀN]]</f>
        <v>0</v>
      </c>
      <c r="X705" s="46" t="b">
        <f>Table0145[[#This Row],[ĐG FAST]]=Table0145[[#This Row],[ĐƠN GIÁ]]</f>
        <v>1</v>
      </c>
      <c r="Y705" s="47" t="b">
        <f>Table0145[[#This Row],[THÀNH TIỀN FAST]]=Table0145[[#This Row],[THÀNH TIỀN]]</f>
        <v>1</v>
      </c>
      <c r="Z705" s="48"/>
    </row>
    <row r="706" spans="13:26" x14ac:dyDescent="0.2">
      <c r="M706" s="55">
        <f t="shared" si="41"/>
        <v>0</v>
      </c>
      <c r="N706" s="21" t="e">
        <f>VLOOKUP(I706,'MÃ '!$A$2:$E$1048576,4,0)</f>
        <v>#N/A</v>
      </c>
      <c r="O706" s="21" t="e">
        <f>VLOOKUP(I706,'MÃ '!$A$2:$E$1048576,5,0)</f>
        <v>#N/A</v>
      </c>
      <c r="P706" s="21" t="str">
        <f t="shared" si="42"/>
        <v>TSG08</v>
      </c>
      <c r="Q706" s="21" t="e">
        <f>DAY(Table0145[[#This Row],[NGÀY]])&amp;Table0145[[#This Row],[TSG08]]&amp;Table0145[[#This Row],[MÃ FAST]]</f>
        <v>#N/A</v>
      </c>
      <c r="R706" s="21" t="e">
        <f>COUNTIF($Q$7:Q706,Q706)&amp;Q706</f>
        <v>#N/A</v>
      </c>
      <c r="S706" s="44">
        <f>IFERROR(VLOOKUP(R706,Table1[[ct2]:[Số lượng]],13,0),0)</f>
        <v>0</v>
      </c>
      <c r="T706" s="45">
        <f>IFERROR(VLOOKUP(R706,Table1[[ct2]:[Giá]],14,0),Table0145[[#This Row],[ĐƠN GIÁ]])</f>
        <v>0</v>
      </c>
      <c r="U706" s="45">
        <f t="shared" si="43"/>
        <v>0</v>
      </c>
      <c r="V706" s="32">
        <f t="shared" si="44"/>
        <v>0</v>
      </c>
      <c r="W706" s="45">
        <f>Table0145[[#This Row],[THÀNH TIỀN FAST]]-Table0145[[#This Row],[THÀNH TIỀN]]</f>
        <v>0</v>
      </c>
      <c r="X706" s="46" t="b">
        <f>Table0145[[#This Row],[ĐG FAST]]=Table0145[[#This Row],[ĐƠN GIÁ]]</f>
        <v>1</v>
      </c>
      <c r="Y706" s="47" t="b">
        <f>Table0145[[#This Row],[THÀNH TIỀN FAST]]=Table0145[[#This Row],[THÀNH TIỀN]]</f>
        <v>1</v>
      </c>
      <c r="Z706" s="48"/>
    </row>
    <row r="707" spans="13:26" x14ac:dyDescent="0.2">
      <c r="M707" s="55">
        <f t="shared" si="41"/>
        <v>0</v>
      </c>
      <c r="N707" s="21" t="e">
        <f>VLOOKUP(I707,'MÃ '!$A$2:$E$1048576,4,0)</f>
        <v>#N/A</v>
      </c>
      <c r="O707" s="21" t="e">
        <f>VLOOKUP(I707,'MÃ '!$A$2:$E$1048576,5,0)</f>
        <v>#N/A</v>
      </c>
      <c r="P707" s="21" t="str">
        <f t="shared" si="42"/>
        <v>TSG08</v>
      </c>
      <c r="Q707" s="21" t="e">
        <f>DAY(Table0145[[#This Row],[NGÀY]])&amp;Table0145[[#This Row],[TSG08]]&amp;Table0145[[#This Row],[MÃ FAST]]</f>
        <v>#N/A</v>
      </c>
      <c r="R707" s="21" t="e">
        <f>COUNTIF($Q$7:Q707,Q707)&amp;Q707</f>
        <v>#N/A</v>
      </c>
      <c r="S707" s="44">
        <f>IFERROR(VLOOKUP(R707,Table1[[ct2]:[Số lượng]],13,0),0)</f>
        <v>0</v>
      </c>
      <c r="T707" s="45">
        <f>IFERROR(VLOOKUP(R707,Table1[[ct2]:[Giá]],14,0),Table0145[[#This Row],[ĐƠN GIÁ]])</f>
        <v>0</v>
      </c>
      <c r="U707" s="45">
        <f t="shared" si="43"/>
        <v>0</v>
      </c>
      <c r="V707" s="32">
        <f t="shared" si="44"/>
        <v>0</v>
      </c>
      <c r="W707" s="45">
        <f>Table0145[[#This Row],[THÀNH TIỀN FAST]]-Table0145[[#This Row],[THÀNH TIỀN]]</f>
        <v>0</v>
      </c>
      <c r="X707" s="46" t="b">
        <f>Table0145[[#This Row],[ĐG FAST]]=Table0145[[#This Row],[ĐƠN GIÁ]]</f>
        <v>1</v>
      </c>
      <c r="Y707" s="47" t="b">
        <f>Table0145[[#This Row],[THÀNH TIỀN FAST]]=Table0145[[#This Row],[THÀNH TIỀN]]</f>
        <v>1</v>
      </c>
      <c r="Z707" s="48"/>
    </row>
    <row r="708" spans="13:26" x14ac:dyDescent="0.2">
      <c r="M708" s="55">
        <f t="shared" si="41"/>
        <v>0</v>
      </c>
      <c r="N708" s="21" t="e">
        <f>VLOOKUP(I708,'MÃ '!$A$2:$E$1048576,4,0)</f>
        <v>#N/A</v>
      </c>
      <c r="O708" s="21" t="e">
        <f>VLOOKUP(I708,'MÃ '!$A$2:$E$1048576,5,0)</f>
        <v>#N/A</v>
      </c>
      <c r="P708" s="21" t="str">
        <f t="shared" si="42"/>
        <v>TSG08</v>
      </c>
      <c r="Q708" s="21" t="e">
        <f>DAY(Table0145[[#This Row],[NGÀY]])&amp;Table0145[[#This Row],[TSG08]]&amp;Table0145[[#This Row],[MÃ FAST]]</f>
        <v>#N/A</v>
      </c>
      <c r="R708" s="21" t="e">
        <f>COUNTIF($Q$7:Q708,Q708)&amp;Q708</f>
        <v>#N/A</v>
      </c>
      <c r="S708" s="44">
        <f>IFERROR(VLOOKUP(R708,Table1[[ct2]:[Số lượng]],13,0),0)</f>
        <v>0</v>
      </c>
      <c r="T708" s="45">
        <f>IFERROR(VLOOKUP(R708,Table1[[ct2]:[Giá]],14,0),Table0145[[#This Row],[ĐƠN GIÁ]])</f>
        <v>0</v>
      </c>
      <c r="U708" s="45">
        <f t="shared" si="43"/>
        <v>0</v>
      </c>
      <c r="V708" s="32">
        <f t="shared" si="44"/>
        <v>0</v>
      </c>
      <c r="W708" s="45">
        <f>Table0145[[#This Row],[THÀNH TIỀN FAST]]-Table0145[[#This Row],[THÀNH TIỀN]]</f>
        <v>0</v>
      </c>
      <c r="X708" s="46" t="b">
        <f>Table0145[[#This Row],[ĐG FAST]]=Table0145[[#This Row],[ĐƠN GIÁ]]</f>
        <v>1</v>
      </c>
      <c r="Y708" s="47" t="b">
        <f>Table0145[[#This Row],[THÀNH TIỀN FAST]]=Table0145[[#This Row],[THÀNH TIỀN]]</f>
        <v>1</v>
      </c>
      <c r="Z708" s="48"/>
    </row>
    <row r="709" spans="13:26" x14ac:dyDescent="0.2">
      <c r="M709" s="55">
        <f t="shared" si="41"/>
        <v>0</v>
      </c>
      <c r="N709" s="21" t="e">
        <f>VLOOKUP(I709,'MÃ '!$A$2:$E$1048576,4,0)</f>
        <v>#N/A</v>
      </c>
      <c r="O709" s="21" t="e">
        <f>VLOOKUP(I709,'MÃ '!$A$2:$E$1048576,5,0)</f>
        <v>#N/A</v>
      </c>
      <c r="P709" s="21" t="str">
        <f t="shared" si="42"/>
        <v>TSG08</v>
      </c>
      <c r="Q709" s="21" t="e">
        <f>DAY(Table0145[[#This Row],[NGÀY]])&amp;Table0145[[#This Row],[TSG08]]&amp;Table0145[[#This Row],[MÃ FAST]]</f>
        <v>#N/A</v>
      </c>
      <c r="R709" s="21" t="e">
        <f>COUNTIF($Q$7:Q709,Q709)&amp;Q709</f>
        <v>#N/A</v>
      </c>
      <c r="S709" s="44">
        <f>IFERROR(VLOOKUP(R709,Table1[[ct2]:[Số lượng]],13,0),0)</f>
        <v>0</v>
      </c>
      <c r="T709" s="45">
        <f>IFERROR(VLOOKUP(R709,Table1[[ct2]:[Giá]],14,0),Table0145[[#This Row],[ĐƠN GIÁ]])</f>
        <v>0</v>
      </c>
      <c r="U709" s="45">
        <f t="shared" si="43"/>
        <v>0</v>
      </c>
      <c r="V709" s="32">
        <f t="shared" si="44"/>
        <v>0</v>
      </c>
      <c r="W709" s="45">
        <f>Table0145[[#This Row],[THÀNH TIỀN FAST]]-Table0145[[#This Row],[THÀNH TIỀN]]</f>
        <v>0</v>
      </c>
      <c r="X709" s="46" t="b">
        <f>Table0145[[#This Row],[ĐG FAST]]=Table0145[[#This Row],[ĐƠN GIÁ]]</f>
        <v>1</v>
      </c>
      <c r="Y709" s="47" t="b">
        <f>Table0145[[#This Row],[THÀNH TIỀN FAST]]=Table0145[[#This Row],[THÀNH TIỀN]]</f>
        <v>1</v>
      </c>
      <c r="Z709" s="48"/>
    </row>
    <row r="710" spans="13:26" x14ac:dyDescent="0.2">
      <c r="M710" s="55">
        <f t="shared" si="41"/>
        <v>0</v>
      </c>
      <c r="N710" s="21" t="e">
        <f>VLOOKUP(I710,'MÃ '!$A$2:$E$1048576,4,0)</f>
        <v>#N/A</v>
      </c>
      <c r="O710" s="21" t="e">
        <f>VLOOKUP(I710,'MÃ '!$A$2:$E$1048576,5,0)</f>
        <v>#N/A</v>
      </c>
      <c r="P710" s="21" t="str">
        <f t="shared" si="42"/>
        <v>TSG08</v>
      </c>
      <c r="Q710" s="21" t="e">
        <f>DAY(Table0145[[#This Row],[NGÀY]])&amp;Table0145[[#This Row],[TSG08]]&amp;Table0145[[#This Row],[MÃ FAST]]</f>
        <v>#N/A</v>
      </c>
      <c r="R710" s="21" t="e">
        <f>COUNTIF($Q$7:Q710,Q710)&amp;Q710</f>
        <v>#N/A</v>
      </c>
      <c r="S710" s="44">
        <f>IFERROR(VLOOKUP(R710,Table1[[ct2]:[Số lượng]],13,0),0)</f>
        <v>0</v>
      </c>
      <c r="T710" s="45">
        <f>IFERROR(VLOOKUP(R710,Table1[[ct2]:[Giá]],14,0),Table0145[[#This Row],[ĐƠN GIÁ]])</f>
        <v>0</v>
      </c>
      <c r="U710" s="45">
        <f t="shared" si="43"/>
        <v>0</v>
      </c>
      <c r="V710" s="32">
        <f t="shared" si="44"/>
        <v>0</v>
      </c>
      <c r="W710" s="45">
        <f>Table0145[[#This Row],[THÀNH TIỀN FAST]]-Table0145[[#This Row],[THÀNH TIỀN]]</f>
        <v>0</v>
      </c>
      <c r="X710" s="46" t="b">
        <f>Table0145[[#This Row],[ĐG FAST]]=Table0145[[#This Row],[ĐƠN GIÁ]]</f>
        <v>1</v>
      </c>
      <c r="Y710" s="47" t="b">
        <f>Table0145[[#This Row],[THÀNH TIỀN FAST]]=Table0145[[#This Row],[THÀNH TIỀN]]</f>
        <v>1</v>
      </c>
      <c r="Z710" s="48"/>
    </row>
    <row r="711" spans="13:26" x14ac:dyDescent="0.2">
      <c r="M711" s="55">
        <f t="shared" si="41"/>
        <v>0</v>
      </c>
      <c r="N711" s="21" t="e">
        <f>VLOOKUP(I711,'MÃ '!$A$2:$E$1048576,4,0)</f>
        <v>#N/A</v>
      </c>
      <c r="O711" s="21" t="e">
        <f>VLOOKUP(I711,'MÃ '!$A$2:$E$1048576,5,0)</f>
        <v>#N/A</v>
      </c>
      <c r="P711" s="21" t="str">
        <f t="shared" si="42"/>
        <v>TSG08</v>
      </c>
      <c r="Q711" s="21" t="e">
        <f>DAY(Table0145[[#This Row],[NGÀY]])&amp;Table0145[[#This Row],[TSG08]]&amp;Table0145[[#This Row],[MÃ FAST]]</f>
        <v>#N/A</v>
      </c>
      <c r="R711" s="21" t="e">
        <f>COUNTIF($Q$7:Q711,Q711)&amp;Q711</f>
        <v>#N/A</v>
      </c>
      <c r="S711" s="44">
        <f>IFERROR(VLOOKUP(R711,Table1[[ct2]:[Số lượng]],13,0),0)</f>
        <v>0</v>
      </c>
      <c r="T711" s="45">
        <f>IFERROR(VLOOKUP(R711,Table1[[ct2]:[Giá]],14,0),Table0145[[#This Row],[ĐƠN GIÁ]])</f>
        <v>0</v>
      </c>
      <c r="U711" s="45">
        <f t="shared" si="43"/>
        <v>0</v>
      </c>
      <c r="V711" s="32">
        <f t="shared" si="44"/>
        <v>0</v>
      </c>
      <c r="W711" s="45">
        <f>Table0145[[#This Row],[THÀNH TIỀN FAST]]-Table0145[[#This Row],[THÀNH TIỀN]]</f>
        <v>0</v>
      </c>
      <c r="X711" s="46" t="b">
        <f>Table0145[[#This Row],[ĐG FAST]]=Table0145[[#This Row],[ĐƠN GIÁ]]</f>
        <v>1</v>
      </c>
      <c r="Y711" s="47" t="b">
        <f>Table0145[[#This Row],[THÀNH TIỀN FAST]]=Table0145[[#This Row],[THÀNH TIỀN]]</f>
        <v>1</v>
      </c>
      <c r="Z711" s="48"/>
    </row>
    <row r="712" spans="13:26" x14ac:dyDescent="0.2">
      <c r="M712" s="55">
        <f t="shared" ref="M712:M775" si="45">K712*L712</f>
        <v>0</v>
      </c>
      <c r="N712" s="21" t="e">
        <f>VLOOKUP(I712,'MÃ '!$A$2:$E$1048576,4,0)</f>
        <v>#N/A</v>
      </c>
      <c r="O712" s="21" t="e">
        <f>VLOOKUP(I712,'MÃ '!$A$2:$E$1048576,5,0)</f>
        <v>#N/A</v>
      </c>
      <c r="P712" s="21" t="str">
        <f t="shared" ref="P712:P775" si="46">$P$6</f>
        <v>TSG08</v>
      </c>
      <c r="Q712" s="21" t="e">
        <f>DAY(Table0145[[#This Row],[NGÀY]])&amp;Table0145[[#This Row],[TSG08]]&amp;Table0145[[#This Row],[MÃ FAST]]</f>
        <v>#N/A</v>
      </c>
      <c r="R712" s="21" t="e">
        <f>COUNTIF($Q$7:Q712,Q712)&amp;Q712</f>
        <v>#N/A</v>
      </c>
      <c r="S712" s="44">
        <f>IFERROR(VLOOKUP(R712,Table1[[ct2]:[Số lượng]],13,0),0)</f>
        <v>0</v>
      </c>
      <c r="T712" s="45">
        <f>IFERROR(VLOOKUP(R712,Table1[[ct2]:[Giá]],14,0),Table0145[[#This Row],[ĐƠN GIÁ]])</f>
        <v>0</v>
      </c>
      <c r="U712" s="45">
        <f t="shared" ref="U712:U775" si="47">IFERROR((T712*S712),"0")</f>
        <v>0</v>
      </c>
      <c r="V712" s="32">
        <f t="shared" ref="V712:V775" si="48">S712-K712</f>
        <v>0</v>
      </c>
      <c r="W712" s="45">
        <f>Table0145[[#This Row],[THÀNH TIỀN FAST]]-Table0145[[#This Row],[THÀNH TIỀN]]</f>
        <v>0</v>
      </c>
      <c r="X712" s="46" t="b">
        <f>Table0145[[#This Row],[ĐG FAST]]=Table0145[[#This Row],[ĐƠN GIÁ]]</f>
        <v>1</v>
      </c>
      <c r="Y712" s="47" t="b">
        <f>Table0145[[#This Row],[THÀNH TIỀN FAST]]=Table0145[[#This Row],[THÀNH TIỀN]]</f>
        <v>1</v>
      </c>
      <c r="Z712" s="48"/>
    </row>
    <row r="713" spans="13:26" x14ac:dyDescent="0.2">
      <c r="M713" s="55">
        <f t="shared" si="45"/>
        <v>0</v>
      </c>
      <c r="N713" s="21" t="e">
        <f>VLOOKUP(I713,'MÃ '!$A$2:$E$1048576,4,0)</f>
        <v>#N/A</v>
      </c>
      <c r="O713" s="21" t="e">
        <f>VLOOKUP(I713,'MÃ '!$A$2:$E$1048576,5,0)</f>
        <v>#N/A</v>
      </c>
      <c r="P713" s="21" t="str">
        <f t="shared" si="46"/>
        <v>TSG08</v>
      </c>
      <c r="Q713" s="21" t="e">
        <f>DAY(Table0145[[#This Row],[NGÀY]])&amp;Table0145[[#This Row],[TSG08]]&amp;Table0145[[#This Row],[MÃ FAST]]</f>
        <v>#N/A</v>
      </c>
      <c r="R713" s="21" t="e">
        <f>COUNTIF($Q$7:Q713,Q713)&amp;Q713</f>
        <v>#N/A</v>
      </c>
      <c r="S713" s="44">
        <f>IFERROR(VLOOKUP(R713,Table1[[ct2]:[Số lượng]],13,0),0)</f>
        <v>0</v>
      </c>
      <c r="T713" s="45">
        <f>IFERROR(VLOOKUP(R713,Table1[[ct2]:[Giá]],14,0),Table0145[[#This Row],[ĐƠN GIÁ]])</f>
        <v>0</v>
      </c>
      <c r="U713" s="45">
        <f t="shared" si="47"/>
        <v>0</v>
      </c>
      <c r="V713" s="32">
        <f t="shared" si="48"/>
        <v>0</v>
      </c>
      <c r="W713" s="45">
        <f>Table0145[[#This Row],[THÀNH TIỀN FAST]]-Table0145[[#This Row],[THÀNH TIỀN]]</f>
        <v>0</v>
      </c>
      <c r="X713" s="46" t="b">
        <f>Table0145[[#This Row],[ĐG FAST]]=Table0145[[#This Row],[ĐƠN GIÁ]]</f>
        <v>1</v>
      </c>
      <c r="Y713" s="47" t="b">
        <f>Table0145[[#This Row],[THÀNH TIỀN FAST]]=Table0145[[#This Row],[THÀNH TIỀN]]</f>
        <v>1</v>
      </c>
      <c r="Z713" s="48"/>
    </row>
    <row r="714" spans="13:26" x14ac:dyDescent="0.2">
      <c r="M714" s="55">
        <f t="shared" si="45"/>
        <v>0</v>
      </c>
      <c r="N714" s="21" t="e">
        <f>VLOOKUP(I714,'MÃ '!$A$2:$E$1048576,4,0)</f>
        <v>#N/A</v>
      </c>
      <c r="O714" s="21" t="e">
        <f>VLOOKUP(I714,'MÃ '!$A$2:$E$1048576,5,0)</f>
        <v>#N/A</v>
      </c>
      <c r="P714" s="21" t="str">
        <f t="shared" si="46"/>
        <v>TSG08</v>
      </c>
      <c r="Q714" s="21" t="e">
        <f>DAY(Table0145[[#This Row],[NGÀY]])&amp;Table0145[[#This Row],[TSG08]]&amp;Table0145[[#This Row],[MÃ FAST]]</f>
        <v>#N/A</v>
      </c>
      <c r="R714" s="21" t="e">
        <f>COUNTIF($Q$7:Q714,Q714)&amp;Q714</f>
        <v>#N/A</v>
      </c>
      <c r="S714" s="44">
        <f>IFERROR(VLOOKUP(R714,Table1[[ct2]:[Số lượng]],13,0),0)</f>
        <v>0</v>
      </c>
      <c r="T714" s="45">
        <f>IFERROR(VLOOKUP(R714,Table1[[ct2]:[Giá]],14,0),Table0145[[#This Row],[ĐƠN GIÁ]])</f>
        <v>0</v>
      </c>
      <c r="U714" s="45">
        <f t="shared" si="47"/>
        <v>0</v>
      </c>
      <c r="V714" s="32">
        <f t="shared" si="48"/>
        <v>0</v>
      </c>
      <c r="W714" s="45">
        <f>Table0145[[#This Row],[THÀNH TIỀN FAST]]-Table0145[[#This Row],[THÀNH TIỀN]]</f>
        <v>0</v>
      </c>
      <c r="X714" s="46" t="b">
        <f>Table0145[[#This Row],[ĐG FAST]]=Table0145[[#This Row],[ĐƠN GIÁ]]</f>
        <v>1</v>
      </c>
      <c r="Y714" s="47" t="b">
        <f>Table0145[[#This Row],[THÀNH TIỀN FAST]]=Table0145[[#This Row],[THÀNH TIỀN]]</f>
        <v>1</v>
      </c>
      <c r="Z714" s="48"/>
    </row>
    <row r="715" spans="13:26" x14ac:dyDescent="0.2">
      <c r="M715" s="55">
        <f t="shared" si="45"/>
        <v>0</v>
      </c>
      <c r="N715" s="21" t="e">
        <f>VLOOKUP(I715,'MÃ '!$A$2:$E$1048576,4,0)</f>
        <v>#N/A</v>
      </c>
      <c r="O715" s="21" t="e">
        <f>VLOOKUP(I715,'MÃ '!$A$2:$E$1048576,5,0)</f>
        <v>#N/A</v>
      </c>
      <c r="P715" s="21" t="str">
        <f t="shared" si="46"/>
        <v>TSG08</v>
      </c>
      <c r="Q715" s="21" t="e">
        <f>DAY(Table0145[[#This Row],[NGÀY]])&amp;Table0145[[#This Row],[TSG08]]&amp;Table0145[[#This Row],[MÃ FAST]]</f>
        <v>#N/A</v>
      </c>
      <c r="R715" s="21" t="e">
        <f>COUNTIF($Q$7:Q715,Q715)&amp;Q715</f>
        <v>#N/A</v>
      </c>
      <c r="S715" s="44">
        <f>IFERROR(VLOOKUP(R715,Table1[[ct2]:[Số lượng]],13,0),0)</f>
        <v>0</v>
      </c>
      <c r="T715" s="45">
        <f>IFERROR(VLOOKUP(R715,Table1[[ct2]:[Giá]],14,0),Table0145[[#This Row],[ĐƠN GIÁ]])</f>
        <v>0</v>
      </c>
      <c r="U715" s="45">
        <f t="shared" si="47"/>
        <v>0</v>
      </c>
      <c r="V715" s="32">
        <f t="shared" si="48"/>
        <v>0</v>
      </c>
      <c r="W715" s="45">
        <f>Table0145[[#This Row],[THÀNH TIỀN FAST]]-Table0145[[#This Row],[THÀNH TIỀN]]</f>
        <v>0</v>
      </c>
      <c r="X715" s="46" t="b">
        <f>Table0145[[#This Row],[ĐG FAST]]=Table0145[[#This Row],[ĐƠN GIÁ]]</f>
        <v>1</v>
      </c>
      <c r="Y715" s="47" t="b">
        <f>Table0145[[#This Row],[THÀNH TIỀN FAST]]=Table0145[[#This Row],[THÀNH TIỀN]]</f>
        <v>1</v>
      </c>
      <c r="Z715" s="48"/>
    </row>
    <row r="716" spans="13:26" x14ac:dyDescent="0.2">
      <c r="M716" s="55">
        <f t="shared" si="45"/>
        <v>0</v>
      </c>
      <c r="N716" s="21" t="e">
        <f>VLOOKUP(I716,'MÃ '!$A$2:$E$1048576,4,0)</f>
        <v>#N/A</v>
      </c>
      <c r="O716" s="21" t="e">
        <f>VLOOKUP(I716,'MÃ '!$A$2:$E$1048576,5,0)</f>
        <v>#N/A</v>
      </c>
      <c r="P716" s="21" t="str">
        <f t="shared" si="46"/>
        <v>TSG08</v>
      </c>
      <c r="Q716" s="21" t="e">
        <f>DAY(Table0145[[#This Row],[NGÀY]])&amp;Table0145[[#This Row],[TSG08]]&amp;Table0145[[#This Row],[MÃ FAST]]</f>
        <v>#N/A</v>
      </c>
      <c r="R716" s="21" t="e">
        <f>COUNTIF($Q$7:Q716,Q716)&amp;Q716</f>
        <v>#N/A</v>
      </c>
      <c r="S716" s="44">
        <f>IFERROR(VLOOKUP(R716,Table1[[ct2]:[Số lượng]],13,0),0)</f>
        <v>0</v>
      </c>
      <c r="T716" s="45">
        <f>IFERROR(VLOOKUP(R716,Table1[[ct2]:[Giá]],14,0),Table0145[[#This Row],[ĐƠN GIÁ]])</f>
        <v>0</v>
      </c>
      <c r="U716" s="45">
        <f t="shared" si="47"/>
        <v>0</v>
      </c>
      <c r="V716" s="32">
        <f t="shared" si="48"/>
        <v>0</v>
      </c>
      <c r="W716" s="45">
        <f>Table0145[[#This Row],[THÀNH TIỀN FAST]]-Table0145[[#This Row],[THÀNH TIỀN]]</f>
        <v>0</v>
      </c>
      <c r="X716" s="46" t="b">
        <f>Table0145[[#This Row],[ĐG FAST]]=Table0145[[#This Row],[ĐƠN GIÁ]]</f>
        <v>1</v>
      </c>
      <c r="Y716" s="47" t="b">
        <f>Table0145[[#This Row],[THÀNH TIỀN FAST]]=Table0145[[#This Row],[THÀNH TIỀN]]</f>
        <v>1</v>
      </c>
      <c r="Z716" s="48"/>
    </row>
    <row r="717" spans="13:26" x14ac:dyDescent="0.2">
      <c r="M717" s="55">
        <f t="shared" si="45"/>
        <v>0</v>
      </c>
      <c r="N717" s="21" t="e">
        <f>VLOOKUP(I717,'MÃ '!$A$2:$E$1048576,4,0)</f>
        <v>#N/A</v>
      </c>
      <c r="O717" s="21" t="e">
        <f>VLOOKUP(I717,'MÃ '!$A$2:$E$1048576,5,0)</f>
        <v>#N/A</v>
      </c>
      <c r="P717" s="21" t="str">
        <f t="shared" si="46"/>
        <v>TSG08</v>
      </c>
      <c r="Q717" s="21" t="e">
        <f>DAY(Table0145[[#This Row],[NGÀY]])&amp;Table0145[[#This Row],[TSG08]]&amp;Table0145[[#This Row],[MÃ FAST]]</f>
        <v>#N/A</v>
      </c>
      <c r="R717" s="21" t="e">
        <f>COUNTIF($Q$7:Q717,Q717)&amp;Q717</f>
        <v>#N/A</v>
      </c>
      <c r="S717" s="44">
        <f>IFERROR(VLOOKUP(R717,Table1[[ct2]:[Số lượng]],13,0),0)</f>
        <v>0</v>
      </c>
      <c r="T717" s="45">
        <f>IFERROR(VLOOKUP(R717,Table1[[ct2]:[Giá]],14,0),Table0145[[#This Row],[ĐƠN GIÁ]])</f>
        <v>0</v>
      </c>
      <c r="U717" s="45">
        <f t="shared" si="47"/>
        <v>0</v>
      </c>
      <c r="V717" s="32">
        <f t="shared" si="48"/>
        <v>0</v>
      </c>
      <c r="W717" s="45">
        <f>Table0145[[#This Row],[THÀNH TIỀN FAST]]-Table0145[[#This Row],[THÀNH TIỀN]]</f>
        <v>0</v>
      </c>
      <c r="X717" s="46" t="b">
        <f>Table0145[[#This Row],[ĐG FAST]]=Table0145[[#This Row],[ĐƠN GIÁ]]</f>
        <v>1</v>
      </c>
      <c r="Y717" s="47" t="b">
        <f>Table0145[[#This Row],[THÀNH TIỀN FAST]]=Table0145[[#This Row],[THÀNH TIỀN]]</f>
        <v>1</v>
      </c>
      <c r="Z717" s="48"/>
    </row>
    <row r="718" spans="13:26" x14ac:dyDescent="0.2">
      <c r="M718" s="55">
        <f t="shared" si="45"/>
        <v>0</v>
      </c>
      <c r="N718" s="21" t="e">
        <f>VLOOKUP(I718,'MÃ '!$A$2:$E$1048576,4,0)</f>
        <v>#N/A</v>
      </c>
      <c r="O718" s="21" t="e">
        <f>VLOOKUP(I718,'MÃ '!$A$2:$E$1048576,5,0)</f>
        <v>#N/A</v>
      </c>
      <c r="P718" s="21" t="str">
        <f t="shared" si="46"/>
        <v>TSG08</v>
      </c>
      <c r="Q718" s="21" t="e">
        <f>DAY(Table0145[[#This Row],[NGÀY]])&amp;Table0145[[#This Row],[TSG08]]&amp;Table0145[[#This Row],[MÃ FAST]]</f>
        <v>#N/A</v>
      </c>
      <c r="R718" s="21" t="e">
        <f>COUNTIF($Q$7:Q718,Q718)&amp;Q718</f>
        <v>#N/A</v>
      </c>
      <c r="S718" s="44">
        <f>IFERROR(VLOOKUP(R718,Table1[[ct2]:[Số lượng]],13,0),0)</f>
        <v>0</v>
      </c>
      <c r="T718" s="45">
        <f>IFERROR(VLOOKUP(R718,Table1[[ct2]:[Giá]],14,0),Table0145[[#This Row],[ĐƠN GIÁ]])</f>
        <v>0</v>
      </c>
      <c r="U718" s="45">
        <f t="shared" si="47"/>
        <v>0</v>
      </c>
      <c r="V718" s="32">
        <f t="shared" si="48"/>
        <v>0</v>
      </c>
      <c r="W718" s="45">
        <f>Table0145[[#This Row],[THÀNH TIỀN FAST]]-Table0145[[#This Row],[THÀNH TIỀN]]</f>
        <v>0</v>
      </c>
      <c r="X718" s="46" t="b">
        <f>Table0145[[#This Row],[ĐG FAST]]=Table0145[[#This Row],[ĐƠN GIÁ]]</f>
        <v>1</v>
      </c>
      <c r="Y718" s="47" t="b">
        <f>Table0145[[#This Row],[THÀNH TIỀN FAST]]=Table0145[[#This Row],[THÀNH TIỀN]]</f>
        <v>1</v>
      </c>
      <c r="Z718" s="48"/>
    </row>
    <row r="719" spans="13:26" x14ac:dyDescent="0.2">
      <c r="M719" s="55">
        <f t="shared" si="45"/>
        <v>0</v>
      </c>
      <c r="N719" s="21" t="e">
        <f>VLOOKUP(I719,'MÃ '!$A$2:$E$1048576,4,0)</f>
        <v>#N/A</v>
      </c>
      <c r="O719" s="21" t="e">
        <f>VLOOKUP(I719,'MÃ '!$A$2:$E$1048576,5,0)</f>
        <v>#N/A</v>
      </c>
      <c r="P719" s="21" t="str">
        <f t="shared" si="46"/>
        <v>TSG08</v>
      </c>
      <c r="Q719" s="21" t="e">
        <f>DAY(Table0145[[#This Row],[NGÀY]])&amp;Table0145[[#This Row],[TSG08]]&amp;Table0145[[#This Row],[MÃ FAST]]</f>
        <v>#N/A</v>
      </c>
      <c r="R719" s="21" t="e">
        <f>COUNTIF($Q$7:Q719,Q719)&amp;Q719</f>
        <v>#N/A</v>
      </c>
      <c r="S719" s="44">
        <f>IFERROR(VLOOKUP(R719,Table1[[ct2]:[Số lượng]],13,0),0)</f>
        <v>0</v>
      </c>
      <c r="T719" s="45">
        <f>IFERROR(VLOOKUP(R719,Table1[[ct2]:[Giá]],14,0),Table0145[[#This Row],[ĐƠN GIÁ]])</f>
        <v>0</v>
      </c>
      <c r="U719" s="45">
        <f t="shared" si="47"/>
        <v>0</v>
      </c>
      <c r="V719" s="32">
        <f t="shared" si="48"/>
        <v>0</v>
      </c>
      <c r="W719" s="45">
        <f>Table0145[[#This Row],[THÀNH TIỀN FAST]]-Table0145[[#This Row],[THÀNH TIỀN]]</f>
        <v>0</v>
      </c>
      <c r="X719" s="46" t="b">
        <f>Table0145[[#This Row],[ĐG FAST]]=Table0145[[#This Row],[ĐƠN GIÁ]]</f>
        <v>1</v>
      </c>
      <c r="Y719" s="47" t="b">
        <f>Table0145[[#This Row],[THÀNH TIỀN FAST]]=Table0145[[#This Row],[THÀNH TIỀN]]</f>
        <v>1</v>
      </c>
      <c r="Z719" s="48"/>
    </row>
    <row r="720" spans="13:26" x14ac:dyDescent="0.2">
      <c r="M720" s="55">
        <f t="shared" si="45"/>
        <v>0</v>
      </c>
      <c r="N720" s="21" t="e">
        <f>VLOOKUP(I720,'MÃ '!$A$2:$E$1048576,4,0)</f>
        <v>#N/A</v>
      </c>
      <c r="O720" s="21" t="e">
        <f>VLOOKUP(I720,'MÃ '!$A$2:$E$1048576,5,0)</f>
        <v>#N/A</v>
      </c>
      <c r="P720" s="21" t="str">
        <f t="shared" si="46"/>
        <v>TSG08</v>
      </c>
      <c r="Q720" s="21" t="e">
        <f>DAY(Table0145[[#This Row],[NGÀY]])&amp;Table0145[[#This Row],[TSG08]]&amp;Table0145[[#This Row],[MÃ FAST]]</f>
        <v>#N/A</v>
      </c>
      <c r="R720" s="21" t="e">
        <f>COUNTIF($Q$7:Q720,Q720)&amp;Q720</f>
        <v>#N/A</v>
      </c>
      <c r="S720" s="44">
        <f>IFERROR(VLOOKUP(R720,Table1[[ct2]:[Số lượng]],13,0),0)</f>
        <v>0</v>
      </c>
      <c r="T720" s="45">
        <f>IFERROR(VLOOKUP(R720,Table1[[ct2]:[Giá]],14,0),Table0145[[#This Row],[ĐƠN GIÁ]])</f>
        <v>0</v>
      </c>
      <c r="U720" s="45">
        <f t="shared" si="47"/>
        <v>0</v>
      </c>
      <c r="V720" s="32">
        <f t="shared" si="48"/>
        <v>0</v>
      </c>
      <c r="W720" s="45">
        <f>Table0145[[#This Row],[THÀNH TIỀN FAST]]-Table0145[[#This Row],[THÀNH TIỀN]]</f>
        <v>0</v>
      </c>
      <c r="X720" s="46" t="b">
        <f>Table0145[[#This Row],[ĐG FAST]]=Table0145[[#This Row],[ĐƠN GIÁ]]</f>
        <v>1</v>
      </c>
      <c r="Y720" s="47" t="b">
        <f>Table0145[[#This Row],[THÀNH TIỀN FAST]]=Table0145[[#This Row],[THÀNH TIỀN]]</f>
        <v>1</v>
      </c>
      <c r="Z720" s="48"/>
    </row>
    <row r="721" spans="13:26" x14ac:dyDescent="0.2">
      <c r="M721" s="55">
        <f t="shared" si="45"/>
        <v>0</v>
      </c>
      <c r="N721" s="21" t="e">
        <f>VLOOKUP(I721,'MÃ '!$A$2:$E$1048576,4,0)</f>
        <v>#N/A</v>
      </c>
      <c r="O721" s="21" t="e">
        <f>VLOOKUP(I721,'MÃ '!$A$2:$E$1048576,5,0)</f>
        <v>#N/A</v>
      </c>
      <c r="P721" s="21" t="str">
        <f t="shared" si="46"/>
        <v>TSG08</v>
      </c>
      <c r="Q721" s="21" t="e">
        <f>DAY(Table0145[[#This Row],[NGÀY]])&amp;Table0145[[#This Row],[TSG08]]&amp;Table0145[[#This Row],[MÃ FAST]]</f>
        <v>#N/A</v>
      </c>
      <c r="R721" s="21" t="e">
        <f>COUNTIF($Q$7:Q721,Q721)&amp;Q721</f>
        <v>#N/A</v>
      </c>
      <c r="S721" s="44">
        <f>IFERROR(VLOOKUP(R721,Table1[[ct2]:[Số lượng]],13,0),0)</f>
        <v>0</v>
      </c>
      <c r="T721" s="45">
        <f>IFERROR(VLOOKUP(R721,Table1[[ct2]:[Giá]],14,0),Table0145[[#This Row],[ĐƠN GIÁ]])</f>
        <v>0</v>
      </c>
      <c r="U721" s="45">
        <f t="shared" si="47"/>
        <v>0</v>
      </c>
      <c r="V721" s="32">
        <f t="shared" si="48"/>
        <v>0</v>
      </c>
      <c r="W721" s="45">
        <f>Table0145[[#This Row],[THÀNH TIỀN FAST]]-Table0145[[#This Row],[THÀNH TIỀN]]</f>
        <v>0</v>
      </c>
      <c r="X721" s="46" t="b">
        <f>Table0145[[#This Row],[ĐG FAST]]=Table0145[[#This Row],[ĐƠN GIÁ]]</f>
        <v>1</v>
      </c>
      <c r="Y721" s="47" t="b">
        <f>Table0145[[#This Row],[THÀNH TIỀN FAST]]=Table0145[[#This Row],[THÀNH TIỀN]]</f>
        <v>1</v>
      </c>
      <c r="Z721" s="48"/>
    </row>
    <row r="722" spans="13:26" x14ac:dyDescent="0.2">
      <c r="M722" s="55">
        <f t="shared" si="45"/>
        <v>0</v>
      </c>
      <c r="N722" s="21" t="e">
        <f>VLOOKUP(I722,'MÃ '!$A$2:$E$1048576,4,0)</f>
        <v>#N/A</v>
      </c>
      <c r="O722" s="21" t="e">
        <f>VLOOKUP(I722,'MÃ '!$A$2:$E$1048576,5,0)</f>
        <v>#N/A</v>
      </c>
      <c r="P722" s="21" t="str">
        <f t="shared" si="46"/>
        <v>TSG08</v>
      </c>
      <c r="Q722" s="21" t="e">
        <f>DAY(Table0145[[#This Row],[NGÀY]])&amp;Table0145[[#This Row],[TSG08]]&amp;Table0145[[#This Row],[MÃ FAST]]</f>
        <v>#N/A</v>
      </c>
      <c r="R722" s="21" t="e">
        <f>COUNTIF($Q$7:Q722,Q722)&amp;Q722</f>
        <v>#N/A</v>
      </c>
      <c r="S722" s="44">
        <f>IFERROR(VLOOKUP(R722,Table1[[ct2]:[Số lượng]],13,0),0)</f>
        <v>0</v>
      </c>
      <c r="T722" s="45">
        <f>IFERROR(VLOOKUP(R722,Table1[[ct2]:[Giá]],14,0),Table0145[[#This Row],[ĐƠN GIÁ]])</f>
        <v>0</v>
      </c>
      <c r="U722" s="45">
        <f t="shared" si="47"/>
        <v>0</v>
      </c>
      <c r="V722" s="32">
        <f t="shared" si="48"/>
        <v>0</v>
      </c>
      <c r="W722" s="45">
        <f>Table0145[[#This Row],[THÀNH TIỀN FAST]]-Table0145[[#This Row],[THÀNH TIỀN]]</f>
        <v>0</v>
      </c>
      <c r="X722" s="46" t="b">
        <f>Table0145[[#This Row],[ĐG FAST]]=Table0145[[#This Row],[ĐƠN GIÁ]]</f>
        <v>1</v>
      </c>
      <c r="Y722" s="47" t="b">
        <f>Table0145[[#This Row],[THÀNH TIỀN FAST]]=Table0145[[#This Row],[THÀNH TIỀN]]</f>
        <v>1</v>
      </c>
      <c r="Z722" s="48"/>
    </row>
    <row r="723" spans="13:26" x14ac:dyDescent="0.2">
      <c r="M723" s="55">
        <f t="shared" si="45"/>
        <v>0</v>
      </c>
      <c r="N723" s="21" t="e">
        <f>VLOOKUP(I723,'MÃ '!$A$2:$E$1048576,4,0)</f>
        <v>#N/A</v>
      </c>
      <c r="O723" s="21" t="e">
        <f>VLOOKUP(I723,'MÃ '!$A$2:$E$1048576,5,0)</f>
        <v>#N/A</v>
      </c>
      <c r="P723" s="21" t="str">
        <f t="shared" si="46"/>
        <v>TSG08</v>
      </c>
      <c r="Q723" s="21" t="e">
        <f>DAY(Table0145[[#This Row],[NGÀY]])&amp;Table0145[[#This Row],[TSG08]]&amp;Table0145[[#This Row],[MÃ FAST]]</f>
        <v>#N/A</v>
      </c>
      <c r="R723" s="21" t="e">
        <f>COUNTIF($Q$7:Q723,Q723)&amp;Q723</f>
        <v>#N/A</v>
      </c>
      <c r="S723" s="44">
        <f>IFERROR(VLOOKUP(R723,Table1[[ct2]:[Số lượng]],13,0),0)</f>
        <v>0</v>
      </c>
      <c r="T723" s="45">
        <f>IFERROR(VLOOKUP(R723,Table1[[ct2]:[Giá]],14,0),Table0145[[#This Row],[ĐƠN GIÁ]])</f>
        <v>0</v>
      </c>
      <c r="U723" s="45">
        <f t="shared" si="47"/>
        <v>0</v>
      </c>
      <c r="V723" s="32">
        <f t="shared" si="48"/>
        <v>0</v>
      </c>
      <c r="W723" s="45">
        <f>Table0145[[#This Row],[THÀNH TIỀN FAST]]-Table0145[[#This Row],[THÀNH TIỀN]]</f>
        <v>0</v>
      </c>
      <c r="X723" s="46" t="b">
        <f>Table0145[[#This Row],[ĐG FAST]]=Table0145[[#This Row],[ĐƠN GIÁ]]</f>
        <v>1</v>
      </c>
      <c r="Y723" s="47" t="b">
        <f>Table0145[[#This Row],[THÀNH TIỀN FAST]]=Table0145[[#This Row],[THÀNH TIỀN]]</f>
        <v>1</v>
      </c>
      <c r="Z723" s="48"/>
    </row>
    <row r="724" spans="13:26" x14ac:dyDescent="0.2">
      <c r="M724" s="55">
        <f t="shared" si="45"/>
        <v>0</v>
      </c>
      <c r="N724" s="21" t="e">
        <f>VLOOKUP(I724,'MÃ '!$A$2:$E$1048576,4,0)</f>
        <v>#N/A</v>
      </c>
      <c r="O724" s="21" t="e">
        <f>VLOOKUP(I724,'MÃ '!$A$2:$E$1048576,5,0)</f>
        <v>#N/A</v>
      </c>
      <c r="P724" s="21" t="str">
        <f t="shared" si="46"/>
        <v>TSG08</v>
      </c>
      <c r="Q724" s="21" t="e">
        <f>DAY(Table0145[[#This Row],[NGÀY]])&amp;Table0145[[#This Row],[TSG08]]&amp;Table0145[[#This Row],[MÃ FAST]]</f>
        <v>#N/A</v>
      </c>
      <c r="R724" s="21" t="e">
        <f>COUNTIF($Q$7:Q724,Q724)&amp;Q724</f>
        <v>#N/A</v>
      </c>
      <c r="S724" s="44">
        <f>IFERROR(VLOOKUP(R724,Table1[[ct2]:[Số lượng]],13,0),0)</f>
        <v>0</v>
      </c>
      <c r="T724" s="45">
        <f>IFERROR(VLOOKUP(R724,Table1[[ct2]:[Giá]],14,0),Table0145[[#This Row],[ĐƠN GIÁ]])</f>
        <v>0</v>
      </c>
      <c r="U724" s="45">
        <f t="shared" si="47"/>
        <v>0</v>
      </c>
      <c r="V724" s="32">
        <f t="shared" si="48"/>
        <v>0</v>
      </c>
      <c r="W724" s="45">
        <f>Table0145[[#This Row],[THÀNH TIỀN FAST]]-Table0145[[#This Row],[THÀNH TIỀN]]</f>
        <v>0</v>
      </c>
      <c r="X724" s="46" t="b">
        <f>Table0145[[#This Row],[ĐG FAST]]=Table0145[[#This Row],[ĐƠN GIÁ]]</f>
        <v>1</v>
      </c>
      <c r="Y724" s="47" t="b">
        <f>Table0145[[#This Row],[THÀNH TIỀN FAST]]=Table0145[[#This Row],[THÀNH TIỀN]]</f>
        <v>1</v>
      </c>
      <c r="Z724" s="48"/>
    </row>
    <row r="725" spans="13:26" x14ac:dyDescent="0.2">
      <c r="M725" s="55">
        <f t="shared" si="45"/>
        <v>0</v>
      </c>
      <c r="N725" s="21" t="e">
        <f>VLOOKUP(I725,'MÃ '!$A$2:$E$1048576,4,0)</f>
        <v>#N/A</v>
      </c>
      <c r="O725" s="21" t="e">
        <f>VLOOKUP(I725,'MÃ '!$A$2:$E$1048576,5,0)</f>
        <v>#N/A</v>
      </c>
      <c r="P725" s="21" t="str">
        <f t="shared" si="46"/>
        <v>TSG08</v>
      </c>
      <c r="Q725" s="21" t="e">
        <f>DAY(Table0145[[#This Row],[NGÀY]])&amp;Table0145[[#This Row],[TSG08]]&amp;Table0145[[#This Row],[MÃ FAST]]</f>
        <v>#N/A</v>
      </c>
      <c r="R725" s="21" t="e">
        <f>COUNTIF($Q$7:Q725,Q725)&amp;Q725</f>
        <v>#N/A</v>
      </c>
      <c r="S725" s="44">
        <f>IFERROR(VLOOKUP(R725,Table1[[ct2]:[Số lượng]],13,0),0)</f>
        <v>0</v>
      </c>
      <c r="T725" s="45">
        <f>IFERROR(VLOOKUP(R725,Table1[[ct2]:[Giá]],14,0),Table0145[[#This Row],[ĐƠN GIÁ]])</f>
        <v>0</v>
      </c>
      <c r="U725" s="45">
        <f t="shared" si="47"/>
        <v>0</v>
      </c>
      <c r="V725" s="32">
        <f t="shared" si="48"/>
        <v>0</v>
      </c>
      <c r="W725" s="45">
        <f>Table0145[[#This Row],[THÀNH TIỀN FAST]]-Table0145[[#This Row],[THÀNH TIỀN]]</f>
        <v>0</v>
      </c>
      <c r="X725" s="46" t="b">
        <f>Table0145[[#This Row],[ĐG FAST]]=Table0145[[#This Row],[ĐƠN GIÁ]]</f>
        <v>1</v>
      </c>
      <c r="Y725" s="47" t="b">
        <f>Table0145[[#This Row],[THÀNH TIỀN FAST]]=Table0145[[#This Row],[THÀNH TIỀN]]</f>
        <v>1</v>
      </c>
      <c r="Z725" s="48"/>
    </row>
    <row r="726" spans="13:26" x14ac:dyDescent="0.2">
      <c r="M726" s="55">
        <f t="shared" si="45"/>
        <v>0</v>
      </c>
      <c r="N726" s="21" t="e">
        <f>VLOOKUP(I726,'MÃ '!$A$2:$E$1048576,4,0)</f>
        <v>#N/A</v>
      </c>
      <c r="O726" s="21" t="e">
        <f>VLOOKUP(I726,'MÃ '!$A$2:$E$1048576,5,0)</f>
        <v>#N/A</v>
      </c>
      <c r="P726" s="21" t="str">
        <f t="shared" si="46"/>
        <v>TSG08</v>
      </c>
      <c r="Q726" s="21" t="e">
        <f>DAY(Table0145[[#This Row],[NGÀY]])&amp;Table0145[[#This Row],[TSG08]]&amp;Table0145[[#This Row],[MÃ FAST]]</f>
        <v>#N/A</v>
      </c>
      <c r="R726" s="21" t="e">
        <f>COUNTIF($Q$7:Q726,Q726)&amp;Q726</f>
        <v>#N/A</v>
      </c>
      <c r="S726" s="44">
        <f>IFERROR(VLOOKUP(R726,Table1[[ct2]:[Số lượng]],13,0),0)</f>
        <v>0</v>
      </c>
      <c r="T726" s="45">
        <f>IFERROR(VLOOKUP(R726,Table1[[ct2]:[Giá]],14,0),Table0145[[#This Row],[ĐƠN GIÁ]])</f>
        <v>0</v>
      </c>
      <c r="U726" s="45">
        <f t="shared" si="47"/>
        <v>0</v>
      </c>
      <c r="V726" s="32">
        <f t="shared" si="48"/>
        <v>0</v>
      </c>
      <c r="W726" s="45">
        <f>Table0145[[#This Row],[THÀNH TIỀN FAST]]-Table0145[[#This Row],[THÀNH TIỀN]]</f>
        <v>0</v>
      </c>
      <c r="X726" s="46" t="b">
        <f>Table0145[[#This Row],[ĐG FAST]]=Table0145[[#This Row],[ĐƠN GIÁ]]</f>
        <v>1</v>
      </c>
      <c r="Y726" s="47" t="b">
        <f>Table0145[[#This Row],[THÀNH TIỀN FAST]]=Table0145[[#This Row],[THÀNH TIỀN]]</f>
        <v>1</v>
      </c>
      <c r="Z726" s="48"/>
    </row>
    <row r="727" spans="13:26" x14ac:dyDescent="0.2">
      <c r="M727" s="55">
        <f t="shared" si="45"/>
        <v>0</v>
      </c>
      <c r="N727" s="21" t="e">
        <f>VLOOKUP(I727,'MÃ '!$A$2:$E$1048576,4,0)</f>
        <v>#N/A</v>
      </c>
      <c r="O727" s="21" t="e">
        <f>VLOOKUP(I727,'MÃ '!$A$2:$E$1048576,5,0)</f>
        <v>#N/A</v>
      </c>
      <c r="P727" s="21" t="str">
        <f t="shared" si="46"/>
        <v>TSG08</v>
      </c>
      <c r="Q727" s="21" t="e">
        <f>DAY(Table0145[[#This Row],[NGÀY]])&amp;Table0145[[#This Row],[TSG08]]&amp;Table0145[[#This Row],[MÃ FAST]]</f>
        <v>#N/A</v>
      </c>
      <c r="R727" s="21" t="e">
        <f>COUNTIF($Q$7:Q727,Q727)&amp;Q727</f>
        <v>#N/A</v>
      </c>
      <c r="S727" s="44">
        <f>IFERROR(VLOOKUP(R727,Table1[[ct2]:[Số lượng]],13,0),0)</f>
        <v>0</v>
      </c>
      <c r="T727" s="45">
        <f>IFERROR(VLOOKUP(R727,Table1[[ct2]:[Giá]],14,0),Table0145[[#This Row],[ĐƠN GIÁ]])</f>
        <v>0</v>
      </c>
      <c r="U727" s="45">
        <f t="shared" si="47"/>
        <v>0</v>
      </c>
      <c r="V727" s="32">
        <f t="shared" si="48"/>
        <v>0</v>
      </c>
      <c r="W727" s="45">
        <f>Table0145[[#This Row],[THÀNH TIỀN FAST]]-Table0145[[#This Row],[THÀNH TIỀN]]</f>
        <v>0</v>
      </c>
      <c r="X727" s="46" t="b">
        <f>Table0145[[#This Row],[ĐG FAST]]=Table0145[[#This Row],[ĐƠN GIÁ]]</f>
        <v>1</v>
      </c>
      <c r="Y727" s="47" t="b">
        <f>Table0145[[#This Row],[THÀNH TIỀN FAST]]=Table0145[[#This Row],[THÀNH TIỀN]]</f>
        <v>1</v>
      </c>
      <c r="Z727" s="48"/>
    </row>
    <row r="728" spans="13:26" x14ac:dyDescent="0.2">
      <c r="M728" s="55">
        <f t="shared" si="45"/>
        <v>0</v>
      </c>
      <c r="N728" s="21" t="e">
        <f>VLOOKUP(I728,'MÃ '!$A$2:$E$1048576,4,0)</f>
        <v>#N/A</v>
      </c>
      <c r="O728" s="21" t="e">
        <f>VLOOKUP(I728,'MÃ '!$A$2:$E$1048576,5,0)</f>
        <v>#N/A</v>
      </c>
      <c r="P728" s="21" t="str">
        <f t="shared" si="46"/>
        <v>TSG08</v>
      </c>
      <c r="Q728" s="21" t="e">
        <f>DAY(Table0145[[#This Row],[NGÀY]])&amp;Table0145[[#This Row],[TSG08]]&amp;Table0145[[#This Row],[MÃ FAST]]</f>
        <v>#N/A</v>
      </c>
      <c r="R728" s="21" t="e">
        <f>COUNTIF($Q$7:Q728,Q728)&amp;Q728</f>
        <v>#N/A</v>
      </c>
      <c r="S728" s="44">
        <f>IFERROR(VLOOKUP(R728,Table1[[ct2]:[Số lượng]],13,0),0)</f>
        <v>0</v>
      </c>
      <c r="T728" s="45">
        <f>IFERROR(VLOOKUP(R728,Table1[[ct2]:[Giá]],14,0),Table0145[[#This Row],[ĐƠN GIÁ]])</f>
        <v>0</v>
      </c>
      <c r="U728" s="45">
        <f t="shared" si="47"/>
        <v>0</v>
      </c>
      <c r="V728" s="32">
        <f t="shared" si="48"/>
        <v>0</v>
      </c>
      <c r="W728" s="45">
        <f>Table0145[[#This Row],[THÀNH TIỀN FAST]]-Table0145[[#This Row],[THÀNH TIỀN]]</f>
        <v>0</v>
      </c>
      <c r="X728" s="46" t="b">
        <f>Table0145[[#This Row],[ĐG FAST]]=Table0145[[#This Row],[ĐƠN GIÁ]]</f>
        <v>1</v>
      </c>
      <c r="Y728" s="47" t="b">
        <f>Table0145[[#This Row],[THÀNH TIỀN FAST]]=Table0145[[#This Row],[THÀNH TIỀN]]</f>
        <v>1</v>
      </c>
      <c r="Z728" s="48"/>
    </row>
    <row r="729" spans="13:26" x14ac:dyDescent="0.2">
      <c r="M729" s="55">
        <f t="shared" si="45"/>
        <v>0</v>
      </c>
      <c r="N729" s="21" t="e">
        <f>VLOOKUP(I729,'MÃ '!$A$2:$E$1048576,4,0)</f>
        <v>#N/A</v>
      </c>
      <c r="O729" s="21" t="e">
        <f>VLOOKUP(I729,'MÃ '!$A$2:$E$1048576,5,0)</f>
        <v>#N/A</v>
      </c>
      <c r="P729" s="21" t="str">
        <f t="shared" si="46"/>
        <v>TSG08</v>
      </c>
      <c r="Q729" s="21" t="e">
        <f>DAY(Table0145[[#This Row],[NGÀY]])&amp;Table0145[[#This Row],[TSG08]]&amp;Table0145[[#This Row],[MÃ FAST]]</f>
        <v>#N/A</v>
      </c>
      <c r="R729" s="21" t="e">
        <f>COUNTIF($Q$7:Q729,Q729)&amp;Q729</f>
        <v>#N/A</v>
      </c>
      <c r="S729" s="44">
        <f>IFERROR(VLOOKUP(R729,Table1[[ct2]:[Số lượng]],13,0),0)</f>
        <v>0</v>
      </c>
      <c r="T729" s="45">
        <f>IFERROR(VLOOKUP(R729,Table1[[ct2]:[Giá]],14,0),Table0145[[#This Row],[ĐƠN GIÁ]])</f>
        <v>0</v>
      </c>
      <c r="U729" s="45">
        <f t="shared" si="47"/>
        <v>0</v>
      </c>
      <c r="V729" s="32">
        <f t="shared" si="48"/>
        <v>0</v>
      </c>
      <c r="W729" s="45">
        <f>Table0145[[#This Row],[THÀNH TIỀN FAST]]-Table0145[[#This Row],[THÀNH TIỀN]]</f>
        <v>0</v>
      </c>
      <c r="X729" s="46" t="b">
        <f>Table0145[[#This Row],[ĐG FAST]]=Table0145[[#This Row],[ĐƠN GIÁ]]</f>
        <v>1</v>
      </c>
      <c r="Y729" s="47" t="b">
        <f>Table0145[[#This Row],[THÀNH TIỀN FAST]]=Table0145[[#This Row],[THÀNH TIỀN]]</f>
        <v>1</v>
      </c>
      <c r="Z729" s="48"/>
    </row>
    <row r="730" spans="13:26" x14ac:dyDescent="0.2">
      <c r="M730" s="55">
        <f t="shared" si="45"/>
        <v>0</v>
      </c>
      <c r="N730" s="21" t="e">
        <f>VLOOKUP(I730,'MÃ '!$A$2:$E$1048576,4,0)</f>
        <v>#N/A</v>
      </c>
      <c r="O730" s="21" t="e">
        <f>VLOOKUP(I730,'MÃ '!$A$2:$E$1048576,5,0)</f>
        <v>#N/A</v>
      </c>
      <c r="P730" s="21" t="str">
        <f t="shared" si="46"/>
        <v>TSG08</v>
      </c>
      <c r="Q730" s="21" t="e">
        <f>DAY(Table0145[[#This Row],[NGÀY]])&amp;Table0145[[#This Row],[TSG08]]&amp;Table0145[[#This Row],[MÃ FAST]]</f>
        <v>#N/A</v>
      </c>
      <c r="R730" s="21" t="e">
        <f>COUNTIF($Q$7:Q730,Q730)&amp;Q730</f>
        <v>#N/A</v>
      </c>
      <c r="S730" s="44">
        <f>IFERROR(VLOOKUP(R730,Table1[[ct2]:[Số lượng]],13,0),0)</f>
        <v>0</v>
      </c>
      <c r="T730" s="45">
        <f>IFERROR(VLOOKUP(R730,Table1[[ct2]:[Giá]],14,0),Table0145[[#This Row],[ĐƠN GIÁ]])</f>
        <v>0</v>
      </c>
      <c r="U730" s="45">
        <f t="shared" si="47"/>
        <v>0</v>
      </c>
      <c r="V730" s="32">
        <f t="shared" si="48"/>
        <v>0</v>
      </c>
      <c r="W730" s="45">
        <f>Table0145[[#This Row],[THÀNH TIỀN FAST]]-Table0145[[#This Row],[THÀNH TIỀN]]</f>
        <v>0</v>
      </c>
      <c r="X730" s="46" t="b">
        <f>Table0145[[#This Row],[ĐG FAST]]=Table0145[[#This Row],[ĐƠN GIÁ]]</f>
        <v>1</v>
      </c>
      <c r="Y730" s="47" t="b">
        <f>Table0145[[#This Row],[THÀNH TIỀN FAST]]=Table0145[[#This Row],[THÀNH TIỀN]]</f>
        <v>1</v>
      </c>
      <c r="Z730" s="48"/>
    </row>
    <row r="731" spans="13:26" x14ac:dyDescent="0.2">
      <c r="M731" s="55">
        <f t="shared" si="45"/>
        <v>0</v>
      </c>
      <c r="N731" s="21" t="e">
        <f>VLOOKUP(I731,'MÃ '!$A$2:$E$1048576,4,0)</f>
        <v>#N/A</v>
      </c>
      <c r="O731" s="21" t="e">
        <f>VLOOKUP(I731,'MÃ '!$A$2:$E$1048576,5,0)</f>
        <v>#N/A</v>
      </c>
      <c r="P731" s="21" t="str">
        <f t="shared" si="46"/>
        <v>TSG08</v>
      </c>
      <c r="Q731" s="21" t="e">
        <f>DAY(Table0145[[#This Row],[NGÀY]])&amp;Table0145[[#This Row],[TSG08]]&amp;Table0145[[#This Row],[MÃ FAST]]</f>
        <v>#N/A</v>
      </c>
      <c r="R731" s="21" t="e">
        <f>COUNTIF($Q$7:Q731,Q731)&amp;Q731</f>
        <v>#N/A</v>
      </c>
      <c r="S731" s="44">
        <f>IFERROR(VLOOKUP(R731,Table1[[ct2]:[Số lượng]],13,0),0)</f>
        <v>0</v>
      </c>
      <c r="T731" s="45">
        <f>IFERROR(VLOOKUP(R731,Table1[[ct2]:[Giá]],14,0),Table0145[[#This Row],[ĐƠN GIÁ]])</f>
        <v>0</v>
      </c>
      <c r="U731" s="45">
        <f t="shared" si="47"/>
        <v>0</v>
      </c>
      <c r="V731" s="32">
        <f t="shared" si="48"/>
        <v>0</v>
      </c>
      <c r="W731" s="45">
        <f>Table0145[[#This Row],[THÀNH TIỀN FAST]]-Table0145[[#This Row],[THÀNH TIỀN]]</f>
        <v>0</v>
      </c>
      <c r="X731" s="46" t="b">
        <f>Table0145[[#This Row],[ĐG FAST]]=Table0145[[#This Row],[ĐƠN GIÁ]]</f>
        <v>1</v>
      </c>
      <c r="Y731" s="47" t="b">
        <f>Table0145[[#This Row],[THÀNH TIỀN FAST]]=Table0145[[#This Row],[THÀNH TIỀN]]</f>
        <v>1</v>
      </c>
      <c r="Z731" s="48"/>
    </row>
    <row r="732" spans="13:26" x14ac:dyDescent="0.2">
      <c r="M732" s="55">
        <f t="shared" si="45"/>
        <v>0</v>
      </c>
      <c r="N732" s="21" t="e">
        <f>VLOOKUP(I732,'MÃ '!$A$2:$E$1048576,4,0)</f>
        <v>#N/A</v>
      </c>
      <c r="O732" s="21" t="e">
        <f>VLOOKUP(I732,'MÃ '!$A$2:$E$1048576,5,0)</f>
        <v>#N/A</v>
      </c>
      <c r="P732" s="21" t="str">
        <f t="shared" si="46"/>
        <v>TSG08</v>
      </c>
      <c r="Q732" s="21" t="e">
        <f>DAY(Table0145[[#This Row],[NGÀY]])&amp;Table0145[[#This Row],[TSG08]]&amp;Table0145[[#This Row],[MÃ FAST]]</f>
        <v>#N/A</v>
      </c>
      <c r="R732" s="21" t="e">
        <f>COUNTIF($Q$7:Q732,Q732)&amp;Q732</f>
        <v>#N/A</v>
      </c>
      <c r="S732" s="44">
        <f>IFERROR(VLOOKUP(R732,Table1[[ct2]:[Số lượng]],13,0),0)</f>
        <v>0</v>
      </c>
      <c r="T732" s="45">
        <f>IFERROR(VLOOKUP(R732,Table1[[ct2]:[Giá]],14,0),Table0145[[#This Row],[ĐƠN GIÁ]])</f>
        <v>0</v>
      </c>
      <c r="U732" s="45">
        <f t="shared" si="47"/>
        <v>0</v>
      </c>
      <c r="V732" s="32">
        <f t="shared" si="48"/>
        <v>0</v>
      </c>
      <c r="W732" s="45">
        <f>Table0145[[#This Row],[THÀNH TIỀN FAST]]-Table0145[[#This Row],[THÀNH TIỀN]]</f>
        <v>0</v>
      </c>
      <c r="X732" s="46" t="b">
        <f>Table0145[[#This Row],[ĐG FAST]]=Table0145[[#This Row],[ĐƠN GIÁ]]</f>
        <v>1</v>
      </c>
      <c r="Y732" s="47" t="b">
        <f>Table0145[[#This Row],[THÀNH TIỀN FAST]]=Table0145[[#This Row],[THÀNH TIỀN]]</f>
        <v>1</v>
      </c>
      <c r="Z732" s="48"/>
    </row>
    <row r="733" spans="13:26" x14ac:dyDescent="0.2">
      <c r="M733" s="55">
        <f t="shared" si="45"/>
        <v>0</v>
      </c>
      <c r="N733" s="21" t="e">
        <f>VLOOKUP(I733,'MÃ '!$A$2:$E$1048576,4,0)</f>
        <v>#N/A</v>
      </c>
      <c r="O733" s="21" t="e">
        <f>VLOOKUP(I733,'MÃ '!$A$2:$E$1048576,5,0)</f>
        <v>#N/A</v>
      </c>
      <c r="P733" s="21" t="str">
        <f t="shared" si="46"/>
        <v>TSG08</v>
      </c>
      <c r="Q733" s="21" t="e">
        <f>DAY(Table0145[[#This Row],[NGÀY]])&amp;Table0145[[#This Row],[TSG08]]&amp;Table0145[[#This Row],[MÃ FAST]]</f>
        <v>#N/A</v>
      </c>
      <c r="R733" s="21" t="e">
        <f>COUNTIF($Q$7:Q733,Q733)&amp;Q733</f>
        <v>#N/A</v>
      </c>
      <c r="S733" s="44">
        <f>IFERROR(VLOOKUP(R733,Table1[[ct2]:[Số lượng]],13,0),0)</f>
        <v>0</v>
      </c>
      <c r="T733" s="45">
        <f>IFERROR(VLOOKUP(R733,Table1[[ct2]:[Giá]],14,0),Table0145[[#This Row],[ĐƠN GIÁ]])</f>
        <v>0</v>
      </c>
      <c r="U733" s="45">
        <f t="shared" si="47"/>
        <v>0</v>
      </c>
      <c r="V733" s="32">
        <f t="shared" si="48"/>
        <v>0</v>
      </c>
      <c r="W733" s="45">
        <f>Table0145[[#This Row],[THÀNH TIỀN FAST]]-Table0145[[#This Row],[THÀNH TIỀN]]</f>
        <v>0</v>
      </c>
      <c r="X733" s="46" t="b">
        <f>Table0145[[#This Row],[ĐG FAST]]=Table0145[[#This Row],[ĐƠN GIÁ]]</f>
        <v>1</v>
      </c>
      <c r="Y733" s="47" t="b">
        <f>Table0145[[#This Row],[THÀNH TIỀN FAST]]=Table0145[[#This Row],[THÀNH TIỀN]]</f>
        <v>1</v>
      </c>
      <c r="Z733" s="48"/>
    </row>
    <row r="734" spans="13:26" x14ac:dyDescent="0.2">
      <c r="M734" s="55">
        <f t="shared" si="45"/>
        <v>0</v>
      </c>
      <c r="N734" s="21" t="e">
        <f>VLOOKUP(I734,'MÃ '!$A$2:$E$1048576,4,0)</f>
        <v>#N/A</v>
      </c>
      <c r="O734" s="21" t="e">
        <f>VLOOKUP(I734,'MÃ '!$A$2:$E$1048576,5,0)</f>
        <v>#N/A</v>
      </c>
      <c r="P734" s="21" t="str">
        <f t="shared" si="46"/>
        <v>TSG08</v>
      </c>
      <c r="Q734" s="21" t="e">
        <f>DAY(Table0145[[#This Row],[NGÀY]])&amp;Table0145[[#This Row],[TSG08]]&amp;Table0145[[#This Row],[MÃ FAST]]</f>
        <v>#N/A</v>
      </c>
      <c r="R734" s="21" t="e">
        <f>COUNTIF($Q$7:Q734,Q734)&amp;Q734</f>
        <v>#N/A</v>
      </c>
      <c r="S734" s="44">
        <f>IFERROR(VLOOKUP(R734,Table1[[ct2]:[Số lượng]],13,0),0)</f>
        <v>0</v>
      </c>
      <c r="T734" s="45">
        <f>IFERROR(VLOOKUP(R734,Table1[[ct2]:[Giá]],14,0),Table0145[[#This Row],[ĐƠN GIÁ]])</f>
        <v>0</v>
      </c>
      <c r="U734" s="45">
        <f t="shared" si="47"/>
        <v>0</v>
      </c>
      <c r="V734" s="32">
        <f t="shared" si="48"/>
        <v>0</v>
      </c>
      <c r="W734" s="45">
        <f>Table0145[[#This Row],[THÀNH TIỀN FAST]]-Table0145[[#This Row],[THÀNH TIỀN]]</f>
        <v>0</v>
      </c>
      <c r="X734" s="46" t="b">
        <f>Table0145[[#This Row],[ĐG FAST]]=Table0145[[#This Row],[ĐƠN GIÁ]]</f>
        <v>1</v>
      </c>
      <c r="Y734" s="47" t="b">
        <f>Table0145[[#This Row],[THÀNH TIỀN FAST]]=Table0145[[#This Row],[THÀNH TIỀN]]</f>
        <v>1</v>
      </c>
      <c r="Z734" s="48"/>
    </row>
    <row r="735" spans="13:26" x14ac:dyDescent="0.2">
      <c r="M735" s="55">
        <f t="shared" si="45"/>
        <v>0</v>
      </c>
      <c r="N735" s="21" t="e">
        <f>VLOOKUP(I735,'MÃ '!$A$2:$E$1048576,4,0)</f>
        <v>#N/A</v>
      </c>
      <c r="O735" s="21" t="e">
        <f>VLOOKUP(I735,'MÃ '!$A$2:$E$1048576,5,0)</f>
        <v>#N/A</v>
      </c>
      <c r="P735" s="21" t="str">
        <f t="shared" si="46"/>
        <v>TSG08</v>
      </c>
      <c r="Q735" s="21" t="e">
        <f>DAY(Table0145[[#This Row],[NGÀY]])&amp;Table0145[[#This Row],[TSG08]]&amp;Table0145[[#This Row],[MÃ FAST]]</f>
        <v>#N/A</v>
      </c>
      <c r="R735" s="21" t="e">
        <f>COUNTIF($Q$7:Q735,Q735)&amp;Q735</f>
        <v>#N/A</v>
      </c>
      <c r="S735" s="44">
        <f>IFERROR(VLOOKUP(R735,Table1[[ct2]:[Số lượng]],13,0),0)</f>
        <v>0</v>
      </c>
      <c r="T735" s="45">
        <f>IFERROR(VLOOKUP(R735,Table1[[ct2]:[Giá]],14,0),Table0145[[#This Row],[ĐƠN GIÁ]])</f>
        <v>0</v>
      </c>
      <c r="U735" s="45">
        <f t="shared" si="47"/>
        <v>0</v>
      </c>
      <c r="V735" s="32">
        <f t="shared" si="48"/>
        <v>0</v>
      </c>
      <c r="W735" s="45">
        <f>Table0145[[#This Row],[THÀNH TIỀN FAST]]-Table0145[[#This Row],[THÀNH TIỀN]]</f>
        <v>0</v>
      </c>
      <c r="X735" s="46" t="b">
        <f>Table0145[[#This Row],[ĐG FAST]]=Table0145[[#This Row],[ĐƠN GIÁ]]</f>
        <v>1</v>
      </c>
      <c r="Y735" s="47" t="b">
        <f>Table0145[[#This Row],[THÀNH TIỀN FAST]]=Table0145[[#This Row],[THÀNH TIỀN]]</f>
        <v>1</v>
      </c>
      <c r="Z735" s="48"/>
    </row>
    <row r="736" spans="13:26" x14ac:dyDescent="0.2">
      <c r="M736" s="55">
        <f t="shared" si="45"/>
        <v>0</v>
      </c>
      <c r="N736" s="21" t="e">
        <f>VLOOKUP(I736,'MÃ '!$A$2:$E$1048576,4,0)</f>
        <v>#N/A</v>
      </c>
      <c r="O736" s="21" t="e">
        <f>VLOOKUP(I736,'MÃ '!$A$2:$E$1048576,5,0)</f>
        <v>#N/A</v>
      </c>
      <c r="P736" s="21" t="str">
        <f t="shared" si="46"/>
        <v>TSG08</v>
      </c>
      <c r="Q736" s="21" t="e">
        <f>DAY(Table0145[[#This Row],[NGÀY]])&amp;Table0145[[#This Row],[TSG08]]&amp;Table0145[[#This Row],[MÃ FAST]]</f>
        <v>#N/A</v>
      </c>
      <c r="R736" s="21" t="e">
        <f>COUNTIF($Q$7:Q736,Q736)&amp;Q736</f>
        <v>#N/A</v>
      </c>
      <c r="S736" s="44">
        <f>IFERROR(VLOOKUP(R736,Table1[[ct2]:[Số lượng]],13,0),0)</f>
        <v>0</v>
      </c>
      <c r="T736" s="45">
        <f>IFERROR(VLOOKUP(R736,Table1[[ct2]:[Giá]],14,0),Table0145[[#This Row],[ĐƠN GIÁ]])</f>
        <v>0</v>
      </c>
      <c r="U736" s="45">
        <f t="shared" si="47"/>
        <v>0</v>
      </c>
      <c r="V736" s="32">
        <f t="shared" si="48"/>
        <v>0</v>
      </c>
      <c r="W736" s="45">
        <f>Table0145[[#This Row],[THÀNH TIỀN FAST]]-Table0145[[#This Row],[THÀNH TIỀN]]</f>
        <v>0</v>
      </c>
      <c r="X736" s="46" t="b">
        <f>Table0145[[#This Row],[ĐG FAST]]=Table0145[[#This Row],[ĐƠN GIÁ]]</f>
        <v>1</v>
      </c>
      <c r="Y736" s="47" t="b">
        <f>Table0145[[#This Row],[THÀNH TIỀN FAST]]=Table0145[[#This Row],[THÀNH TIỀN]]</f>
        <v>1</v>
      </c>
      <c r="Z736" s="48"/>
    </row>
    <row r="737" spans="13:26" x14ac:dyDescent="0.2">
      <c r="M737" s="55">
        <f t="shared" si="45"/>
        <v>0</v>
      </c>
      <c r="N737" s="21" t="e">
        <f>VLOOKUP(I737,'MÃ '!$A$2:$E$1048576,4,0)</f>
        <v>#N/A</v>
      </c>
      <c r="O737" s="21" t="e">
        <f>VLOOKUP(I737,'MÃ '!$A$2:$E$1048576,5,0)</f>
        <v>#N/A</v>
      </c>
      <c r="P737" s="21" t="str">
        <f t="shared" si="46"/>
        <v>TSG08</v>
      </c>
      <c r="Q737" s="21" t="e">
        <f>DAY(Table0145[[#This Row],[NGÀY]])&amp;Table0145[[#This Row],[TSG08]]&amp;Table0145[[#This Row],[MÃ FAST]]</f>
        <v>#N/A</v>
      </c>
      <c r="R737" s="21" t="e">
        <f>COUNTIF($Q$7:Q737,Q737)&amp;Q737</f>
        <v>#N/A</v>
      </c>
      <c r="S737" s="44">
        <f>IFERROR(VLOOKUP(R737,Table1[[ct2]:[Số lượng]],13,0),0)</f>
        <v>0</v>
      </c>
      <c r="T737" s="45">
        <f>IFERROR(VLOOKUP(R737,Table1[[ct2]:[Giá]],14,0),Table0145[[#This Row],[ĐƠN GIÁ]])</f>
        <v>0</v>
      </c>
      <c r="U737" s="45">
        <f t="shared" si="47"/>
        <v>0</v>
      </c>
      <c r="V737" s="32">
        <f t="shared" si="48"/>
        <v>0</v>
      </c>
      <c r="W737" s="45">
        <f>Table0145[[#This Row],[THÀNH TIỀN FAST]]-Table0145[[#This Row],[THÀNH TIỀN]]</f>
        <v>0</v>
      </c>
      <c r="X737" s="46" t="b">
        <f>Table0145[[#This Row],[ĐG FAST]]=Table0145[[#This Row],[ĐƠN GIÁ]]</f>
        <v>1</v>
      </c>
      <c r="Y737" s="47" t="b">
        <f>Table0145[[#This Row],[THÀNH TIỀN FAST]]=Table0145[[#This Row],[THÀNH TIỀN]]</f>
        <v>1</v>
      </c>
      <c r="Z737" s="48"/>
    </row>
    <row r="738" spans="13:26" x14ac:dyDescent="0.2">
      <c r="M738" s="55">
        <f t="shared" si="45"/>
        <v>0</v>
      </c>
      <c r="N738" s="21" t="e">
        <f>VLOOKUP(I738,'MÃ '!$A$2:$E$1048576,4,0)</f>
        <v>#N/A</v>
      </c>
      <c r="O738" s="21" t="e">
        <f>VLOOKUP(I738,'MÃ '!$A$2:$E$1048576,5,0)</f>
        <v>#N/A</v>
      </c>
      <c r="P738" s="21" t="str">
        <f t="shared" si="46"/>
        <v>TSG08</v>
      </c>
      <c r="Q738" s="21" t="e">
        <f>DAY(Table0145[[#This Row],[NGÀY]])&amp;Table0145[[#This Row],[TSG08]]&amp;Table0145[[#This Row],[MÃ FAST]]</f>
        <v>#N/A</v>
      </c>
      <c r="R738" s="21" t="e">
        <f>COUNTIF($Q$7:Q738,Q738)&amp;Q738</f>
        <v>#N/A</v>
      </c>
      <c r="S738" s="44">
        <f>IFERROR(VLOOKUP(R738,Table1[[ct2]:[Số lượng]],13,0),0)</f>
        <v>0</v>
      </c>
      <c r="T738" s="45">
        <f>IFERROR(VLOOKUP(R738,Table1[[ct2]:[Giá]],14,0),Table0145[[#This Row],[ĐƠN GIÁ]])</f>
        <v>0</v>
      </c>
      <c r="U738" s="45">
        <f t="shared" si="47"/>
        <v>0</v>
      </c>
      <c r="V738" s="32">
        <f t="shared" si="48"/>
        <v>0</v>
      </c>
      <c r="W738" s="45">
        <f>Table0145[[#This Row],[THÀNH TIỀN FAST]]-Table0145[[#This Row],[THÀNH TIỀN]]</f>
        <v>0</v>
      </c>
      <c r="X738" s="46" t="b">
        <f>Table0145[[#This Row],[ĐG FAST]]=Table0145[[#This Row],[ĐƠN GIÁ]]</f>
        <v>1</v>
      </c>
      <c r="Y738" s="47" t="b">
        <f>Table0145[[#This Row],[THÀNH TIỀN FAST]]=Table0145[[#This Row],[THÀNH TIỀN]]</f>
        <v>1</v>
      </c>
      <c r="Z738" s="48"/>
    </row>
    <row r="739" spans="13:26" x14ac:dyDescent="0.2">
      <c r="M739" s="55">
        <f t="shared" si="45"/>
        <v>0</v>
      </c>
      <c r="N739" s="21" t="e">
        <f>VLOOKUP(I739,'MÃ '!$A$2:$E$1048576,4,0)</f>
        <v>#N/A</v>
      </c>
      <c r="O739" s="21" t="e">
        <f>VLOOKUP(I739,'MÃ '!$A$2:$E$1048576,5,0)</f>
        <v>#N/A</v>
      </c>
      <c r="P739" s="21" t="str">
        <f t="shared" si="46"/>
        <v>TSG08</v>
      </c>
      <c r="Q739" s="21" t="e">
        <f>DAY(Table0145[[#This Row],[NGÀY]])&amp;Table0145[[#This Row],[TSG08]]&amp;Table0145[[#This Row],[MÃ FAST]]</f>
        <v>#N/A</v>
      </c>
      <c r="R739" s="21" t="e">
        <f>COUNTIF($Q$7:Q739,Q739)&amp;Q739</f>
        <v>#N/A</v>
      </c>
      <c r="S739" s="44">
        <f>IFERROR(VLOOKUP(R739,Table1[[ct2]:[Số lượng]],13,0),0)</f>
        <v>0</v>
      </c>
      <c r="T739" s="45">
        <f>IFERROR(VLOOKUP(R739,Table1[[ct2]:[Giá]],14,0),Table0145[[#This Row],[ĐƠN GIÁ]])</f>
        <v>0</v>
      </c>
      <c r="U739" s="45">
        <f t="shared" si="47"/>
        <v>0</v>
      </c>
      <c r="V739" s="32">
        <f t="shared" si="48"/>
        <v>0</v>
      </c>
      <c r="W739" s="45">
        <f>Table0145[[#This Row],[THÀNH TIỀN FAST]]-Table0145[[#This Row],[THÀNH TIỀN]]</f>
        <v>0</v>
      </c>
      <c r="X739" s="46" t="b">
        <f>Table0145[[#This Row],[ĐG FAST]]=Table0145[[#This Row],[ĐƠN GIÁ]]</f>
        <v>1</v>
      </c>
      <c r="Y739" s="47" t="b">
        <f>Table0145[[#This Row],[THÀNH TIỀN FAST]]=Table0145[[#This Row],[THÀNH TIỀN]]</f>
        <v>1</v>
      </c>
      <c r="Z739" s="48"/>
    </row>
    <row r="740" spans="13:26" x14ac:dyDescent="0.2">
      <c r="M740" s="55">
        <f t="shared" si="45"/>
        <v>0</v>
      </c>
      <c r="N740" s="21" t="e">
        <f>VLOOKUP(I740,'MÃ '!$A$2:$E$1048576,4,0)</f>
        <v>#N/A</v>
      </c>
      <c r="O740" s="21" t="e">
        <f>VLOOKUP(I740,'MÃ '!$A$2:$E$1048576,5,0)</f>
        <v>#N/A</v>
      </c>
      <c r="P740" s="21" t="str">
        <f t="shared" si="46"/>
        <v>TSG08</v>
      </c>
      <c r="Q740" s="21" t="e">
        <f>DAY(Table0145[[#This Row],[NGÀY]])&amp;Table0145[[#This Row],[TSG08]]&amp;Table0145[[#This Row],[MÃ FAST]]</f>
        <v>#N/A</v>
      </c>
      <c r="R740" s="21" t="e">
        <f>COUNTIF($Q$7:Q740,Q740)&amp;Q740</f>
        <v>#N/A</v>
      </c>
      <c r="S740" s="44">
        <f>IFERROR(VLOOKUP(R740,Table1[[ct2]:[Số lượng]],13,0),0)</f>
        <v>0</v>
      </c>
      <c r="T740" s="45">
        <f>IFERROR(VLOOKUP(R740,Table1[[ct2]:[Giá]],14,0),Table0145[[#This Row],[ĐƠN GIÁ]])</f>
        <v>0</v>
      </c>
      <c r="U740" s="45">
        <f t="shared" si="47"/>
        <v>0</v>
      </c>
      <c r="V740" s="32">
        <f t="shared" si="48"/>
        <v>0</v>
      </c>
      <c r="W740" s="45">
        <f>Table0145[[#This Row],[THÀNH TIỀN FAST]]-Table0145[[#This Row],[THÀNH TIỀN]]</f>
        <v>0</v>
      </c>
      <c r="X740" s="46" t="b">
        <f>Table0145[[#This Row],[ĐG FAST]]=Table0145[[#This Row],[ĐƠN GIÁ]]</f>
        <v>1</v>
      </c>
      <c r="Y740" s="47" t="b">
        <f>Table0145[[#This Row],[THÀNH TIỀN FAST]]=Table0145[[#This Row],[THÀNH TIỀN]]</f>
        <v>1</v>
      </c>
      <c r="Z740" s="48"/>
    </row>
    <row r="741" spans="13:26" x14ac:dyDescent="0.2">
      <c r="M741" s="55">
        <f t="shared" si="45"/>
        <v>0</v>
      </c>
      <c r="N741" s="21" t="e">
        <f>VLOOKUP(I741,'MÃ '!$A$2:$E$1048576,4,0)</f>
        <v>#N/A</v>
      </c>
      <c r="O741" s="21" t="e">
        <f>VLOOKUP(I741,'MÃ '!$A$2:$E$1048576,5,0)</f>
        <v>#N/A</v>
      </c>
      <c r="P741" s="21" t="str">
        <f t="shared" si="46"/>
        <v>TSG08</v>
      </c>
      <c r="Q741" s="21" t="e">
        <f>DAY(Table0145[[#This Row],[NGÀY]])&amp;Table0145[[#This Row],[TSG08]]&amp;Table0145[[#This Row],[MÃ FAST]]</f>
        <v>#N/A</v>
      </c>
      <c r="R741" s="21" t="e">
        <f>COUNTIF($Q$7:Q741,Q741)&amp;Q741</f>
        <v>#N/A</v>
      </c>
      <c r="S741" s="44">
        <f>IFERROR(VLOOKUP(R741,Table1[[ct2]:[Số lượng]],13,0),0)</f>
        <v>0</v>
      </c>
      <c r="T741" s="45">
        <f>IFERROR(VLOOKUP(R741,Table1[[ct2]:[Giá]],14,0),Table0145[[#This Row],[ĐƠN GIÁ]])</f>
        <v>0</v>
      </c>
      <c r="U741" s="45">
        <f t="shared" si="47"/>
        <v>0</v>
      </c>
      <c r="V741" s="32">
        <f t="shared" si="48"/>
        <v>0</v>
      </c>
      <c r="W741" s="45">
        <f>Table0145[[#This Row],[THÀNH TIỀN FAST]]-Table0145[[#This Row],[THÀNH TIỀN]]</f>
        <v>0</v>
      </c>
      <c r="X741" s="46" t="b">
        <f>Table0145[[#This Row],[ĐG FAST]]=Table0145[[#This Row],[ĐƠN GIÁ]]</f>
        <v>1</v>
      </c>
      <c r="Y741" s="47" t="b">
        <f>Table0145[[#This Row],[THÀNH TIỀN FAST]]=Table0145[[#This Row],[THÀNH TIỀN]]</f>
        <v>1</v>
      </c>
      <c r="Z741" s="48"/>
    </row>
    <row r="742" spans="13:26" x14ac:dyDescent="0.2">
      <c r="M742" s="55">
        <f t="shared" si="45"/>
        <v>0</v>
      </c>
      <c r="N742" s="21" t="e">
        <f>VLOOKUP(I742,'MÃ '!$A$2:$E$1048576,4,0)</f>
        <v>#N/A</v>
      </c>
      <c r="O742" s="21" t="e">
        <f>VLOOKUP(I742,'MÃ '!$A$2:$E$1048576,5,0)</f>
        <v>#N/A</v>
      </c>
      <c r="P742" s="21" t="str">
        <f t="shared" si="46"/>
        <v>TSG08</v>
      </c>
      <c r="Q742" s="21" t="e">
        <f>DAY(Table0145[[#This Row],[NGÀY]])&amp;Table0145[[#This Row],[TSG08]]&amp;Table0145[[#This Row],[MÃ FAST]]</f>
        <v>#N/A</v>
      </c>
      <c r="R742" s="21" t="e">
        <f>COUNTIF($Q$7:Q742,Q742)&amp;Q742</f>
        <v>#N/A</v>
      </c>
      <c r="S742" s="44">
        <f>IFERROR(VLOOKUP(R742,Table1[[ct2]:[Số lượng]],13,0),0)</f>
        <v>0</v>
      </c>
      <c r="T742" s="45">
        <f>IFERROR(VLOOKUP(R742,Table1[[ct2]:[Giá]],14,0),Table0145[[#This Row],[ĐƠN GIÁ]])</f>
        <v>0</v>
      </c>
      <c r="U742" s="45">
        <f t="shared" si="47"/>
        <v>0</v>
      </c>
      <c r="V742" s="32">
        <f t="shared" si="48"/>
        <v>0</v>
      </c>
      <c r="W742" s="45">
        <f>Table0145[[#This Row],[THÀNH TIỀN FAST]]-Table0145[[#This Row],[THÀNH TIỀN]]</f>
        <v>0</v>
      </c>
      <c r="X742" s="46" t="b">
        <f>Table0145[[#This Row],[ĐG FAST]]=Table0145[[#This Row],[ĐƠN GIÁ]]</f>
        <v>1</v>
      </c>
      <c r="Y742" s="47" t="b">
        <f>Table0145[[#This Row],[THÀNH TIỀN FAST]]=Table0145[[#This Row],[THÀNH TIỀN]]</f>
        <v>1</v>
      </c>
      <c r="Z742" s="48"/>
    </row>
    <row r="743" spans="13:26" x14ac:dyDescent="0.2">
      <c r="M743" s="55">
        <f t="shared" si="45"/>
        <v>0</v>
      </c>
      <c r="N743" s="21" t="e">
        <f>VLOOKUP(I743,'MÃ '!$A$2:$E$1048576,4,0)</f>
        <v>#N/A</v>
      </c>
      <c r="O743" s="21" t="e">
        <f>VLOOKUP(I743,'MÃ '!$A$2:$E$1048576,5,0)</f>
        <v>#N/A</v>
      </c>
      <c r="P743" s="21" t="str">
        <f t="shared" si="46"/>
        <v>TSG08</v>
      </c>
      <c r="Q743" s="21" t="e">
        <f>DAY(Table0145[[#This Row],[NGÀY]])&amp;Table0145[[#This Row],[TSG08]]&amp;Table0145[[#This Row],[MÃ FAST]]</f>
        <v>#N/A</v>
      </c>
      <c r="R743" s="21" t="e">
        <f>COUNTIF($Q$7:Q743,Q743)&amp;Q743</f>
        <v>#N/A</v>
      </c>
      <c r="S743" s="44">
        <f>IFERROR(VLOOKUP(R743,Table1[[ct2]:[Số lượng]],13,0),0)</f>
        <v>0</v>
      </c>
      <c r="T743" s="45">
        <f>IFERROR(VLOOKUP(R743,Table1[[ct2]:[Giá]],14,0),Table0145[[#This Row],[ĐƠN GIÁ]])</f>
        <v>0</v>
      </c>
      <c r="U743" s="45">
        <f t="shared" si="47"/>
        <v>0</v>
      </c>
      <c r="V743" s="32">
        <f t="shared" si="48"/>
        <v>0</v>
      </c>
      <c r="W743" s="45">
        <f>Table0145[[#This Row],[THÀNH TIỀN FAST]]-Table0145[[#This Row],[THÀNH TIỀN]]</f>
        <v>0</v>
      </c>
      <c r="X743" s="46" t="b">
        <f>Table0145[[#This Row],[ĐG FAST]]=Table0145[[#This Row],[ĐƠN GIÁ]]</f>
        <v>1</v>
      </c>
      <c r="Y743" s="47" t="b">
        <f>Table0145[[#This Row],[THÀNH TIỀN FAST]]=Table0145[[#This Row],[THÀNH TIỀN]]</f>
        <v>1</v>
      </c>
      <c r="Z743" s="48"/>
    </row>
    <row r="744" spans="13:26" x14ac:dyDescent="0.2">
      <c r="M744" s="55">
        <f t="shared" si="45"/>
        <v>0</v>
      </c>
      <c r="N744" s="21" t="e">
        <f>VLOOKUP(I744,'MÃ '!$A$2:$E$1048576,4,0)</f>
        <v>#N/A</v>
      </c>
      <c r="O744" s="21" t="e">
        <f>VLOOKUP(I744,'MÃ '!$A$2:$E$1048576,5,0)</f>
        <v>#N/A</v>
      </c>
      <c r="P744" s="21" t="str">
        <f t="shared" si="46"/>
        <v>TSG08</v>
      </c>
      <c r="Q744" s="21" t="e">
        <f>DAY(Table0145[[#This Row],[NGÀY]])&amp;Table0145[[#This Row],[TSG08]]&amp;Table0145[[#This Row],[MÃ FAST]]</f>
        <v>#N/A</v>
      </c>
      <c r="R744" s="21" t="e">
        <f>COUNTIF($Q$7:Q744,Q744)&amp;Q744</f>
        <v>#N/A</v>
      </c>
      <c r="S744" s="44">
        <f>IFERROR(VLOOKUP(R744,Table1[[ct2]:[Số lượng]],13,0),0)</f>
        <v>0</v>
      </c>
      <c r="T744" s="45">
        <f>IFERROR(VLOOKUP(R744,Table1[[ct2]:[Giá]],14,0),Table0145[[#This Row],[ĐƠN GIÁ]])</f>
        <v>0</v>
      </c>
      <c r="U744" s="45">
        <f t="shared" si="47"/>
        <v>0</v>
      </c>
      <c r="V744" s="32">
        <f t="shared" si="48"/>
        <v>0</v>
      </c>
      <c r="W744" s="45">
        <f>Table0145[[#This Row],[THÀNH TIỀN FAST]]-Table0145[[#This Row],[THÀNH TIỀN]]</f>
        <v>0</v>
      </c>
      <c r="X744" s="46" t="b">
        <f>Table0145[[#This Row],[ĐG FAST]]=Table0145[[#This Row],[ĐƠN GIÁ]]</f>
        <v>1</v>
      </c>
      <c r="Y744" s="47" t="b">
        <f>Table0145[[#This Row],[THÀNH TIỀN FAST]]=Table0145[[#This Row],[THÀNH TIỀN]]</f>
        <v>1</v>
      </c>
      <c r="Z744" s="48"/>
    </row>
    <row r="745" spans="13:26" x14ac:dyDescent="0.2">
      <c r="M745" s="55">
        <f t="shared" si="45"/>
        <v>0</v>
      </c>
      <c r="N745" s="21" t="e">
        <f>VLOOKUP(I745,'MÃ '!$A$2:$E$1048576,4,0)</f>
        <v>#N/A</v>
      </c>
      <c r="O745" s="21" t="e">
        <f>VLOOKUP(I745,'MÃ '!$A$2:$E$1048576,5,0)</f>
        <v>#N/A</v>
      </c>
      <c r="P745" s="21" t="str">
        <f t="shared" si="46"/>
        <v>TSG08</v>
      </c>
      <c r="Q745" s="21" t="e">
        <f>DAY(Table0145[[#This Row],[NGÀY]])&amp;Table0145[[#This Row],[TSG08]]&amp;Table0145[[#This Row],[MÃ FAST]]</f>
        <v>#N/A</v>
      </c>
      <c r="R745" s="21" t="e">
        <f>COUNTIF($Q$7:Q745,Q745)&amp;Q745</f>
        <v>#N/A</v>
      </c>
      <c r="S745" s="44">
        <f>IFERROR(VLOOKUP(R745,Table1[[ct2]:[Số lượng]],13,0),0)</f>
        <v>0</v>
      </c>
      <c r="T745" s="45">
        <f>IFERROR(VLOOKUP(R745,Table1[[ct2]:[Giá]],14,0),Table0145[[#This Row],[ĐƠN GIÁ]])</f>
        <v>0</v>
      </c>
      <c r="U745" s="45">
        <f t="shared" si="47"/>
        <v>0</v>
      </c>
      <c r="V745" s="32">
        <f t="shared" si="48"/>
        <v>0</v>
      </c>
      <c r="W745" s="45">
        <f>Table0145[[#This Row],[THÀNH TIỀN FAST]]-Table0145[[#This Row],[THÀNH TIỀN]]</f>
        <v>0</v>
      </c>
      <c r="X745" s="46" t="b">
        <f>Table0145[[#This Row],[ĐG FAST]]=Table0145[[#This Row],[ĐƠN GIÁ]]</f>
        <v>1</v>
      </c>
      <c r="Y745" s="47" t="b">
        <f>Table0145[[#This Row],[THÀNH TIỀN FAST]]=Table0145[[#This Row],[THÀNH TIỀN]]</f>
        <v>1</v>
      </c>
      <c r="Z745" s="48"/>
    </row>
    <row r="746" spans="13:26" x14ac:dyDescent="0.2">
      <c r="M746" s="55">
        <f t="shared" si="45"/>
        <v>0</v>
      </c>
      <c r="N746" s="21" t="e">
        <f>VLOOKUP(I746,'MÃ '!$A$2:$E$1048576,4,0)</f>
        <v>#N/A</v>
      </c>
      <c r="O746" s="21" t="e">
        <f>VLOOKUP(I746,'MÃ '!$A$2:$E$1048576,5,0)</f>
        <v>#N/A</v>
      </c>
      <c r="P746" s="21" t="str">
        <f t="shared" si="46"/>
        <v>TSG08</v>
      </c>
      <c r="Q746" s="21" t="e">
        <f>DAY(Table0145[[#This Row],[NGÀY]])&amp;Table0145[[#This Row],[TSG08]]&amp;Table0145[[#This Row],[MÃ FAST]]</f>
        <v>#N/A</v>
      </c>
      <c r="R746" s="21" t="e">
        <f>COUNTIF($Q$7:Q746,Q746)&amp;Q746</f>
        <v>#N/A</v>
      </c>
      <c r="S746" s="44">
        <f>IFERROR(VLOOKUP(R746,Table1[[ct2]:[Số lượng]],13,0),0)</f>
        <v>0</v>
      </c>
      <c r="T746" s="45">
        <f>IFERROR(VLOOKUP(R746,Table1[[ct2]:[Giá]],14,0),Table0145[[#This Row],[ĐƠN GIÁ]])</f>
        <v>0</v>
      </c>
      <c r="U746" s="45">
        <f t="shared" si="47"/>
        <v>0</v>
      </c>
      <c r="V746" s="32">
        <f t="shared" si="48"/>
        <v>0</v>
      </c>
      <c r="W746" s="45">
        <f>Table0145[[#This Row],[THÀNH TIỀN FAST]]-Table0145[[#This Row],[THÀNH TIỀN]]</f>
        <v>0</v>
      </c>
      <c r="X746" s="46" t="b">
        <f>Table0145[[#This Row],[ĐG FAST]]=Table0145[[#This Row],[ĐƠN GIÁ]]</f>
        <v>1</v>
      </c>
      <c r="Y746" s="47" t="b">
        <f>Table0145[[#This Row],[THÀNH TIỀN FAST]]=Table0145[[#This Row],[THÀNH TIỀN]]</f>
        <v>1</v>
      </c>
      <c r="Z746" s="48"/>
    </row>
    <row r="747" spans="13:26" x14ac:dyDescent="0.2">
      <c r="M747" s="55">
        <f t="shared" si="45"/>
        <v>0</v>
      </c>
      <c r="N747" s="21" t="e">
        <f>VLOOKUP(I747,'MÃ '!$A$2:$E$1048576,4,0)</f>
        <v>#N/A</v>
      </c>
      <c r="O747" s="21" t="e">
        <f>VLOOKUP(I747,'MÃ '!$A$2:$E$1048576,5,0)</f>
        <v>#N/A</v>
      </c>
      <c r="P747" s="21" t="str">
        <f t="shared" si="46"/>
        <v>TSG08</v>
      </c>
      <c r="Q747" s="21" t="e">
        <f>DAY(Table0145[[#This Row],[NGÀY]])&amp;Table0145[[#This Row],[TSG08]]&amp;Table0145[[#This Row],[MÃ FAST]]</f>
        <v>#N/A</v>
      </c>
      <c r="R747" s="21" t="e">
        <f>COUNTIF($Q$7:Q747,Q747)&amp;Q747</f>
        <v>#N/A</v>
      </c>
      <c r="S747" s="44">
        <f>IFERROR(VLOOKUP(R747,Table1[[ct2]:[Số lượng]],13,0),0)</f>
        <v>0</v>
      </c>
      <c r="T747" s="45">
        <f>IFERROR(VLOOKUP(R747,Table1[[ct2]:[Giá]],14,0),Table0145[[#This Row],[ĐƠN GIÁ]])</f>
        <v>0</v>
      </c>
      <c r="U747" s="45">
        <f t="shared" si="47"/>
        <v>0</v>
      </c>
      <c r="V747" s="32">
        <f t="shared" si="48"/>
        <v>0</v>
      </c>
      <c r="W747" s="45">
        <f>Table0145[[#This Row],[THÀNH TIỀN FAST]]-Table0145[[#This Row],[THÀNH TIỀN]]</f>
        <v>0</v>
      </c>
      <c r="X747" s="46" t="b">
        <f>Table0145[[#This Row],[ĐG FAST]]=Table0145[[#This Row],[ĐƠN GIÁ]]</f>
        <v>1</v>
      </c>
      <c r="Y747" s="47" t="b">
        <f>Table0145[[#This Row],[THÀNH TIỀN FAST]]=Table0145[[#This Row],[THÀNH TIỀN]]</f>
        <v>1</v>
      </c>
      <c r="Z747" s="48"/>
    </row>
    <row r="748" spans="13:26" x14ac:dyDescent="0.2">
      <c r="M748" s="55">
        <f t="shared" si="45"/>
        <v>0</v>
      </c>
      <c r="N748" s="21" t="e">
        <f>VLOOKUP(I748,'MÃ '!$A$2:$E$1048576,4,0)</f>
        <v>#N/A</v>
      </c>
      <c r="O748" s="21" t="e">
        <f>VLOOKUP(I748,'MÃ '!$A$2:$E$1048576,5,0)</f>
        <v>#N/A</v>
      </c>
      <c r="P748" s="21" t="str">
        <f t="shared" si="46"/>
        <v>TSG08</v>
      </c>
      <c r="Q748" s="21" t="e">
        <f>DAY(Table0145[[#This Row],[NGÀY]])&amp;Table0145[[#This Row],[TSG08]]&amp;Table0145[[#This Row],[MÃ FAST]]</f>
        <v>#N/A</v>
      </c>
      <c r="R748" s="21" t="e">
        <f>COUNTIF($Q$7:Q748,Q748)&amp;Q748</f>
        <v>#N/A</v>
      </c>
      <c r="S748" s="44">
        <f>IFERROR(VLOOKUP(R748,Table1[[ct2]:[Số lượng]],13,0),0)</f>
        <v>0</v>
      </c>
      <c r="T748" s="45">
        <f>IFERROR(VLOOKUP(R748,Table1[[ct2]:[Giá]],14,0),Table0145[[#This Row],[ĐƠN GIÁ]])</f>
        <v>0</v>
      </c>
      <c r="U748" s="45">
        <f t="shared" si="47"/>
        <v>0</v>
      </c>
      <c r="V748" s="32">
        <f t="shared" si="48"/>
        <v>0</v>
      </c>
      <c r="W748" s="45">
        <f>Table0145[[#This Row],[THÀNH TIỀN FAST]]-Table0145[[#This Row],[THÀNH TIỀN]]</f>
        <v>0</v>
      </c>
      <c r="X748" s="46" t="b">
        <f>Table0145[[#This Row],[ĐG FAST]]=Table0145[[#This Row],[ĐƠN GIÁ]]</f>
        <v>1</v>
      </c>
      <c r="Y748" s="47" t="b">
        <f>Table0145[[#This Row],[THÀNH TIỀN FAST]]=Table0145[[#This Row],[THÀNH TIỀN]]</f>
        <v>1</v>
      </c>
      <c r="Z748" s="48"/>
    </row>
    <row r="749" spans="13:26" x14ac:dyDescent="0.2">
      <c r="M749" s="55">
        <f t="shared" si="45"/>
        <v>0</v>
      </c>
      <c r="N749" s="21" t="e">
        <f>VLOOKUP(I749,'MÃ '!$A$2:$E$1048576,4,0)</f>
        <v>#N/A</v>
      </c>
      <c r="O749" s="21" t="e">
        <f>VLOOKUP(I749,'MÃ '!$A$2:$E$1048576,5,0)</f>
        <v>#N/A</v>
      </c>
      <c r="P749" s="21" t="str">
        <f t="shared" si="46"/>
        <v>TSG08</v>
      </c>
      <c r="Q749" s="21" t="e">
        <f>DAY(Table0145[[#This Row],[NGÀY]])&amp;Table0145[[#This Row],[TSG08]]&amp;Table0145[[#This Row],[MÃ FAST]]</f>
        <v>#N/A</v>
      </c>
      <c r="R749" s="21" t="e">
        <f>COUNTIF($Q$7:Q749,Q749)&amp;Q749</f>
        <v>#N/A</v>
      </c>
      <c r="S749" s="44">
        <f>IFERROR(VLOOKUP(R749,Table1[[ct2]:[Số lượng]],13,0),0)</f>
        <v>0</v>
      </c>
      <c r="T749" s="45">
        <f>IFERROR(VLOOKUP(R749,Table1[[ct2]:[Giá]],14,0),Table0145[[#This Row],[ĐƠN GIÁ]])</f>
        <v>0</v>
      </c>
      <c r="U749" s="45">
        <f t="shared" si="47"/>
        <v>0</v>
      </c>
      <c r="V749" s="32">
        <f t="shared" si="48"/>
        <v>0</v>
      </c>
      <c r="W749" s="45">
        <f>Table0145[[#This Row],[THÀNH TIỀN FAST]]-Table0145[[#This Row],[THÀNH TIỀN]]</f>
        <v>0</v>
      </c>
      <c r="X749" s="46" t="b">
        <f>Table0145[[#This Row],[ĐG FAST]]=Table0145[[#This Row],[ĐƠN GIÁ]]</f>
        <v>1</v>
      </c>
      <c r="Y749" s="47" t="b">
        <f>Table0145[[#This Row],[THÀNH TIỀN FAST]]=Table0145[[#This Row],[THÀNH TIỀN]]</f>
        <v>1</v>
      </c>
      <c r="Z749" s="48"/>
    </row>
    <row r="750" spans="13:26" x14ac:dyDescent="0.2">
      <c r="M750" s="55">
        <f t="shared" si="45"/>
        <v>0</v>
      </c>
      <c r="N750" s="21" t="e">
        <f>VLOOKUP(I750,'MÃ '!$A$2:$E$1048576,4,0)</f>
        <v>#N/A</v>
      </c>
      <c r="O750" s="21" t="e">
        <f>VLOOKUP(I750,'MÃ '!$A$2:$E$1048576,5,0)</f>
        <v>#N/A</v>
      </c>
      <c r="P750" s="21" t="str">
        <f t="shared" si="46"/>
        <v>TSG08</v>
      </c>
      <c r="Q750" s="21" t="e">
        <f>DAY(Table0145[[#This Row],[NGÀY]])&amp;Table0145[[#This Row],[TSG08]]&amp;Table0145[[#This Row],[MÃ FAST]]</f>
        <v>#N/A</v>
      </c>
      <c r="R750" s="21" t="e">
        <f>COUNTIF($Q$7:Q750,Q750)&amp;Q750</f>
        <v>#N/A</v>
      </c>
      <c r="S750" s="44">
        <f>IFERROR(VLOOKUP(R750,Table1[[ct2]:[Số lượng]],13,0),0)</f>
        <v>0</v>
      </c>
      <c r="T750" s="45">
        <f>IFERROR(VLOOKUP(R750,Table1[[ct2]:[Giá]],14,0),Table0145[[#This Row],[ĐƠN GIÁ]])</f>
        <v>0</v>
      </c>
      <c r="U750" s="45">
        <f t="shared" si="47"/>
        <v>0</v>
      </c>
      <c r="V750" s="32">
        <f t="shared" si="48"/>
        <v>0</v>
      </c>
      <c r="W750" s="45">
        <f>Table0145[[#This Row],[THÀNH TIỀN FAST]]-Table0145[[#This Row],[THÀNH TIỀN]]</f>
        <v>0</v>
      </c>
      <c r="X750" s="46" t="b">
        <f>Table0145[[#This Row],[ĐG FAST]]=Table0145[[#This Row],[ĐƠN GIÁ]]</f>
        <v>1</v>
      </c>
      <c r="Y750" s="47" t="b">
        <f>Table0145[[#This Row],[THÀNH TIỀN FAST]]=Table0145[[#This Row],[THÀNH TIỀN]]</f>
        <v>1</v>
      </c>
      <c r="Z750" s="48"/>
    </row>
    <row r="751" spans="13:26" x14ac:dyDescent="0.2">
      <c r="M751" s="55">
        <f t="shared" si="45"/>
        <v>0</v>
      </c>
      <c r="N751" s="21" t="e">
        <f>VLOOKUP(I751,'MÃ '!$A$2:$E$1048576,4,0)</f>
        <v>#N/A</v>
      </c>
      <c r="O751" s="21" t="e">
        <f>VLOOKUP(I751,'MÃ '!$A$2:$E$1048576,5,0)</f>
        <v>#N/A</v>
      </c>
      <c r="P751" s="21" t="str">
        <f t="shared" si="46"/>
        <v>TSG08</v>
      </c>
      <c r="Q751" s="21" t="e">
        <f>DAY(Table0145[[#This Row],[NGÀY]])&amp;Table0145[[#This Row],[TSG08]]&amp;Table0145[[#This Row],[MÃ FAST]]</f>
        <v>#N/A</v>
      </c>
      <c r="R751" s="21" t="e">
        <f>COUNTIF($Q$7:Q751,Q751)&amp;Q751</f>
        <v>#N/A</v>
      </c>
      <c r="S751" s="44">
        <f>IFERROR(VLOOKUP(R751,Table1[[ct2]:[Số lượng]],13,0),0)</f>
        <v>0</v>
      </c>
      <c r="T751" s="45">
        <f>IFERROR(VLOOKUP(R751,Table1[[ct2]:[Giá]],14,0),Table0145[[#This Row],[ĐƠN GIÁ]])</f>
        <v>0</v>
      </c>
      <c r="U751" s="45">
        <f t="shared" si="47"/>
        <v>0</v>
      </c>
      <c r="V751" s="32">
        <f t="shared" si="48"/>
        <v>0</v>
      </c>
      <c r="W751" s="45">
        <f>Table0145[[#This Row],[THÀNH TIỀN FAST]]-Table0145[[#This Row],[THÀNH TIỀN]]</f>
        <v>0</v>
      </c>
      <c r="X751" s="46" t="b">
        <f>Table0145[[#This Row],[ĐG FAST]]=Table0145[[#This Row],[ĐƠN GIÁ]]</f>
        <v>1</v>
      </c>
      <c r="Y751" s="47" t="b">
        <f>Table0145[[#This Row],[THÀNH TIỀN FAST]]=Table0145[[#This Row],[THÀNH TIỀN]]</f>
        <v>1</v>
      </c>
      <c r="Z751" s="48"/>
    </row>
    <row r="752" spans="13:26" x14ac:dyDescent="0.2">
      <c r="M752" s="55">
        <f t="shared" si="45"/>
        <v>0</v>
      </c>
      <c r="N752" s="21" t="e">
        <f>VLOOKUP(I752,'MÃ '!$A$2:$E$1048576,4,0)</f>
        <v>#N/A</v>
      </c>
      <c r="O752" s="21" t="e">
        <f>VLOOKUP(I752,'MÃ '!$A$2:$E$1048576,5,0)</f>
        <v>#N/A</v>
      </c>
      <c r="P752" s="21" t="str">
        <f t="shared" si="46"/>
        <v>TSG08</v>
      </c>
      <c r="Q752" s="21" t="e">
        <f>DAY(Table0145[[#This Row],[NGÀY]])&amp;Table0145[[#This Row],[TSG08]]&amp;Table0145[[#This Row],[MÃ FAST]]</f>
        <v>#N/A</v>
      </c>
      <c r="R752" s="21" t="e">
        <f>COUNTIF($Q$7:Q752,Q752)&amp;Q752</f>
        <v>#N/A</v>
      </c>
      <c r="S752" s="44">
        <f>IFERROR(VLOOKUP(R752,Table1[[ct2]:[Số lượng]],13,0),0)</f>
        <v>0</v>
      </c>
      <c r="T752" s="45">
        <f>IFERROR(VLOOKUP(R752,Table1[[ct2]:[Giá]],14,0),Table0145[[#This Row],[ĐƠN GIÁ]])</f>
        <v>0</v>
      </c>
      <c r="U752" s="45">
        <f t="shared" si="47"/>
        <v>0</v>
      </c>
      <c r="V752" s="32">
        <f t="shared" si="48"/>
        <v>0</v>
      </c>
      <c r="W752" s="45">
        <f>Table0145[[#This Row],[THÀNH TIỀN FAST]]-Table0145[[#This Row],[THÀNH TIỀN]]</f>
        <v>0</v>
      </c>
      <c r="X752" s="46" t="b">
        <f>Table0145[[#This Row],[ĐG FAST]]=Table0145[[#This Row],[ĐƠN GIÁ]]</f>
        <v>1</v>
      </c>
      <c r="Y752" s="47" t="b">
        <f>Table0145[[#This Row],[THÀNH TIỀN FAST]]=Table0145[[#This Row],[THÀNH TIỀN]]</f>
        <v>1</v>
      </c>
      <c r="Z752" s="48"/>
    </row>
    <row r="753" spans="13:26" x14ac:dyDescent="0.2">
      <c r="M753" s="55">
        <f t="shared" si="45"/>
        <v>0</v>
      </c>
      <c r="N753" s="21" t="e">
        <f>VLOOKUP(I753,'MÃ '!$A$2:$E$1048576,4,0)</f>
        <v>#N/A</v>
      </c>
      <c r="O753" s="21" t="e">
        <f>VLOOKUP(I753,'MÃ '!$A$2:$E$1048576,5,0)</f>
        <v>#N/A</v>
      </c>
      <c r="P753" s="21" t="str">
        <f t="shared" si="46"/>
        <v>TSG08</v>
      </c>
      <c r="Q753" s="21" t="e">
        <f>DAY(Table0145[[#This Row],[NGÀY]])&amp;Table0145[[#This Row],[TSG08]]&amp;Table0145[[#This Row],[MÃ FAST]]</f>
        <v>#N/A</v>
      </c>
      <c r="R753" s="21" t="e">
        <f>COUNTIF($Q$7:Q753,Q753)&amp;Q753</f>
        <v>#N/A</v>
      </c>
      <c r="S753" s="44">
        <f>IFERROR(VLOOKUP(R753,Table1[[ct2]:[Số lượng]],13,0),0)</f>
        <v>0</v>
      </c>
      <c r="T753" s="45">
        <f>IFERROR(VLOOKUP(R753,Table1[[ct2]:[Giá]],14,0),Table0145[[#This Row],[ĐƠN GIÁ]])</f>
        <v>0</v>
      </c>
      <c r="U753" s="45">
        <f t="shared" si="47"/>
        <v>0</v>
      </c>
      <c r="V753" s="32">
        <f t="shared" si="48"/>
        <v>0</v>
      </c>
      <c r="W753" s="45">
        <f>Table0145[[#This Row],[THÀNH TIỀN FAST]]-Table0145[[#This Row],[THÀNH TIỀN]]</f>
        <v>0</v>
      </c>
      <c r="X753" s="46" t="b">
        <f>Table0145[[#This Row],[ĐG FAST]]=Table0145[[#This Row],[ĐƠN GIÁ]]</f>
        <v>1</v>
      </c>
      <c r="Y753" s="47" t="b">
        <f>Table0145[[#This Row],[THÀNH TIỀN FAST]]=Table0145[[#This Row],[THÀNH TIỀN]]</f>
        <v>1</v>
      </c>
      <c r="Z753" s="48"/>
    </row>
    <row r="754" spans="13:26" x14ac:dyDescent="0.2">
      <c r="M754" s="55">
        <f t="shared" si="45"/>
        <v>0</v>
      </c>
      <c r="N754" s="21" t="e">
        <f>VLOOKUP(I754,'MÃ '!$A$2:$E$1048576,4,0)</f>
        <v>#N/A</v>
      </c>
      <c r="O754" s="21" t="e">
        <f>VLOOKUP(I754,'MÃ '!$A$2:$E$1048576,5,0)</f>
        <v>#N/A</v>
      </c>
      <c r="P754" s="21" t="str">
        <f t="shared" si="46"/>
        <v>TSG08</v>
      </c>
      <c r="Q754" s="21" t="e">
        <f>DAY(Table0145[[#This Row],[NGÀY]])&amp;Table0145[[#This Row],[TSG08]]&amp;Table0145[[#This Row],[MÃ FAST]]</f>
        <v>#N/A</v>
      </c>
      <c r="R754" s="21" t="e">
        <f>COUNTIF($Q$7:Q754,Q754)&amp;Q754</f>
        <v>#N/A</v>
      </c>
      <c r="S754" s="44">
        <f>IFERROR(VLOOKUP(R754,Table1[[ct2]:[Số lượng]],13,0),0)</f>
        <v>0</v>
      </c>
      <c r="T754" s="45">
        <f>IFERROR(VLOOKUP(R754,Table1[[ct2]:[Giá]],14,0),Table0145[[#This Row],[ĐƠN GIÁ]])</f>
        <v>0</v>
      </c>
      <c r="U754" s="45">
        <f t="shared" si="47"/>
        <v>0</v>
      </c>
      <c r="V754" s="32">
        <f t="shared" si="48"/>
        <v>0</v>
      </c>
      <c r="W754" s="45">
        <f>Table0145[[#This Row],[THÀNH TIỀN FAST]]-Table0145[[#This Row],[THÀNH TIỀN]]</f>
        <v>0</v>
      </c>
      <c r="X754" s="46" t="b">
        <f>Table0145[[#This Row],[ĐG FAST]]=Table0145[[#This Row],[ĐƠN GIÁ]]</f>
        <v>1</v>
      </c>
      <c r="Y754" s="47" t="b">
        <f>Table0145[[#This Row],[THÀNH TIỀN FAST]]=Table0145[[#This Row],[THÀNH TIỀN]]</f>
        <v>1</v>
      </c>
      <c r="Z754" s="48"/>
    </row>
    <row r="755" spans="13:26" x14ac:dyDescent="0.2">
      <c r="M755" s="55">
        <f t="shared" si="45"/>
        <v>0</v>
      </c>
      <c r="N755" s="21" t="e">
        <f>VLOOKUP(I755,'MÃ '!$A$2:$E$1048576,4,0)</f>
        <v>#N/A</v>
      </c>
      <c r="O755" s="21" t="e">
        <f>VLOOKUP(I755,'MÃ '!$A$2:$E$1048576,5,0)</f>
        <v>#N/A</v>
      </c>
      <c r="P755" s="21" t="str">
        <f t="shared" si="46"/>
        <v>TSG08</v>
      </c>
      <c r="Q755" s="21" t="e">
        <f>DAY(Table0145[[#This Row],[NGÀY]])&amp;Table0145[[#This Row],[TSG08]]&amp;Table0145[[#This Row],[MÃ FAST]]</f>
        <v>#N/A</v>
      </c>
      <c r="R755" s="21" t="e">
        <f>COUNTIF($Q$7:Q755,Q755)&amp;Q755</f>
        <v>#N/A</v>
      </c>
      <c r="S755" s="44">
        <f>IFERROR(VLOOKUP(R755,Table1[[ct2]:[Số lượng]],13,0),0)</f>
        <v>0</v>
      </c>
      <c r="T755" s="45">
        <f>IFERROR(VLOOKUP(R755,Table1[[ct2]:[Giá]],14,0),Table0145[[#This Row],[ĐƠN GIÁ]])</f>
        <v>0</v>
      </c>
      <c r="U755" s="45">
        <f t="shared" si="47"/>
        <v>0</v>
      </c>
      <c r="V755" s="32">
        <f t="shared" si="48"/>
        <v>0</v>
      </c>
      <c r="W755" s="45">
        <f>Table0145[[#This Row],[THÀNH TIỀN FAST]]-Table0145[[#This Row],[THÀNH TIỀN]]</f>
        <v>0</v>
      </c>
      <c r="X755" s="46" t="b">
        <f>Table0145[[#This Row],[ĐG FAST]]=Table0145[[#This Row],[ĐƠN GIÁ]]</f>
        <v>1</v>
      </c>
      <c r="Y755" s="47" t="b">
        <f>Table0145[[#This Row],[THÀNH TIỀN FAST]]=Table0145[[#This Row],[THÀNH TIỀN]]</f>
        <v>1</v>
      </c>
      <c r="Z755" s="48"/>
    </row>
    <row r="756" spans="13:26" x14ac:dyDescent="0.2">
      <c r="M756" s="55">
        <f t="shared" si="45"/>
        <v>0</v>
      </c>
      <c r="N756" s="21" t="e">
        <f>VLOOKUP(I756,'MÃ '!$A$2:$E$1048576,4,0)</f>
        <v>#N/A</v>
      </c>
      <c r="O756" s="21" t="e">
        <f>VLOOKUP(I756,'MÃ '!$A$2:$E$1048576,5,0)</f>
        <v>#N/A</v>
      </c>
      <c r="P756" s="21" t="str">
        <f t="shared" si="46"/>
        <v>TSG08</v>
      </c>
      <c r="Q756" s="21" t="e">
        <f>DAY(Table0145[[#This Row],[NGÀY]])&amp;Table0145[[#This Row],[TSG08]]&amp;Table0145[[#This Row],[MÃ FAST]]</f>
        <v>#N/A</v>
      </c>
      <c r="R756" s="21" t="e">
        <f>COUNTIF($Q$7:Q756,Q756)&amp;Q756</f>
        <v>#N/A</v>
      </c>
      <c r="S756" s="44">
        <f>IFERROR(VLOOKUP(R756,Table1[[ct2]:[Số lượng]],13,0),0)</f>
        <v>0</v>
      </c>
      <c r="T756" s="45">
        <f>IFERROR(VLOOKUP(R756,Table1[[ct2]:[Giá]],14,0),Table0145[[#This Row],[ĐƠN GIÁ]])</f>
        <v>0</v>
      </c>
      <c r="U756" s="45">
        <f t="shared" si="47"/>
        <v>0</v>
      </c>
      <c r="V756" s="32">
        <f t="shared" si="48"/>
        <v>0</v>
      </c>
      <c r="W756" s="45">
        <f>Table0145[[#This Row],[THÀNH TIỀN FAST]]-Table0145[[#This Row],[THÀNH TIỀN]]</f>
        <v>0</v>
      </c>
      <c r="X756" s="46" t="b">
        <f>Table0145[[#This Row],[ĐG FAST]]=Table0145[[#This Row],[ĐƠN GIÁ]]</f>
        <v>1</v>
      </c>
      <c r="Y756" s="47" t="b">
        <f>Table0145[[#This Row],[THÀNH TIỀN FAST]]=Table0145[[#This Row],[THÀNH TIỀN]]</f>
        <v>1</v>
      </c>
      <c r="Z756" s="48"/>
    </row>
    <row r="757" spans="13:26" x14ac:dyDescent="0.2">
      <c r="M757" s="55">
        <f t="shared" si="45"/>
        <v>0</v>
      </c>
      <c r="N757" s="21" t="e">
        <f>VLOOKUP(I757,'MÃ '!$A$2:$E$1048576,4,0)</f>
        <v>#N/A</v>
      </c>
      <c r="O757" s="21" t="e">
        <f>VLOOKUP(I757,'MÃ '!$A$2:$E$1048576,5,0)</f>
        <v>#N/A</v>
      </c>
      <c r="P757" s="21" t="str">
        <f t="shared" si="46"/>
        <v>TSG08</v>
      </c>
      <c r="Q757" s="21" t="e">
        <f>DAY(Table0145[[#This Row],[NGÀY]])&amp;Table0145[[#This Row],[TSG08]]&amp;Table0145[[#This Row],[MÃ FAST]]</f>
        <v>#N/A</v>
      </c>
      <c r="R757" s="21" t="e">
        <f>COUNTIF($Q$7:Q757,Q757)&amp;Q757</f>
        <v>#N/A</v>
      </c>
      <c r="S757" s="44">
        <f>IFERROR(VLOOKUP(R757,Table1[[ct2]:[Số lượng]],13,0),0)</f>
        <v>0</v>
      </c>
      <c r="T757" s="45">
        <f>IFERROR(VLOOKUP(R757,Table1[[ct2]:[Giá]],14,0),Table0145[[#This Row],[ĐƠN GIÁ]])</f>
        <v>0</v>
      </c>
      <c r="U757" s="45">
        <f t="shared" si="47"/>
        <v>0</v>
      </c>
      <c r="V757" s="32">
        <f t="shared" si="48"/>
        <v>0</v>
      </c>
      <c r="W757" s="45">
        <f>Table0145[[#This Row],[THÀNH TIỀN FAST]]-Table0145[[#This Row],[THÀNH TIỀN]]</f>
        <v>0</v>
      </c>
      <c r="X757" s="46" t="b">
        <f>Table0145[[#This Row],[ĐG FAST]]=Table0145[[#This Row],[ĐƠN GIÁ]]</f>
        <v>1</v>
      </c>
      <c r="Y757" s="47" t="b">
        <f>Table0145[[#This Row],[THÀNH TIỀN FAST]]=Table0145[[#This Row],[THÀNH TIỀN]]</f>
        <v>1</v>
      </c>
      <c r="Z757" s="48"/>
    </row>
    <row r="758" spans="13:26" x14ac:dyDescent="0.2">
      <c r="M758" s="55">
        <f t="shared" si="45"/>
        <v>0</v>
      </c>
      <c r="N758" s="21" t="e">
        <f>VLOOKUP(I758,'MÃ '!$A$2:$E$1048576,4,0)</f>
        <v>#N/A</v>
      </c>
      <c r="O758" s="21" t="e">
        <f>VLOOKUP(I758,'MÃ '!$A$2:$E$1048576,5,0)</f>
        <v>#N/A</v>
      </c>
      <c r="P758" s="21" t="str">
        <f t="shared" si="46"/>
        <v>TSG08</v>
      </c>
      <c r="Q758" s="21" t="e">
        <f>DAY(Table0145[[#This Row],[NGÀY]])&amp;Table0145[[#This Row],[TSG08]]&amp;Table0145[[#This Row],[MÃ FAST]]</f>
        <v>#N/A</v>
      </c>
      <c r="R758" s="21" t="e">
        <f>COUNTIF($Q$7:Q758,Q758)&amp;Q758</f>
        <v>#N/A</v>
      </c>
      <c r="S758" s="44">
        <f>IFERROR(VLOOKUP(R758,Table1[[ct2]:[Số lượng]],13,0),0)</f>
        <v>0</v>
      </c>
      <c r="T758" s="45">
        <f>IFERROR(VLOOKUP(R758,Table1[[ct2]:[Giá]],14,0),Table0145[[#This Row],[ĐƠN GIÁ]])</f>
        <v>0</v>
      </c>
      <c r="U758" s="45">
        <f t="shared" si="47"/>
        <v>0</v>
      </c>
      <c r="V758" s="32">
        <f t="shared" si="48"/>
        <v>0</v>
      </c>
      <c r="W758" s="45">
        <f>Table0145[[#This Row],[THÀNH TIỀN FAST]]-Table0145[[#This Row],[THÀNH TIỀN]]</f>
        <v>0</v>
      </c>
      <c r="X758" s="46" t="b">
        <f>Table0145[[#This Row],[ĐG FAST]]=Table0145[[#This Row],[ĐƠN GIÁ]]</f>
        <v>1</v>
      </c>
      <c r="Y758" s="47" t="b">
        <f>Table0145[[#This Row],[THÀNH TIỀN FAST]]=Table0145[[#This Row],[THÀNH TIỀN]]</f>
        <v>1</v>
      </c>
      <c r="Z758" s="48"/>
    </row>
    <row r="759" spans="13:26" x14ac:dyDescent="0.2">
      <c r="M759" s="55">
        <f t="shared" si="45"/>
        <v>0</v>
      </c>
      <c r="N759" s="21" t="e">
        <f>VLOOKUP(I759,'MÃ '!$A$2:$E$1048576,4,0)</f>
        <v>#N/A</v>
      </c>
      <c r="O759" s="21" t="e">
        <f>VLOOKUP(I759,'MÃ '!$A$2:$E$1048576,5,0)</f>
        <v>#N/A</v>
      </c>
      <c r="P759" s="21" t="str">
        <f t="shared" si="46"/>
        <v>TSG08</v>
      </c>
      <c r="Q759" s="21" t="e">
        <f>DAY(Table0145[[#This Row],[NGÀY]])&amp;Table0145[[#This Row],[TSG08]]&amp;Table0145[[#This Row],[MÃ FAST]]</f>
        <v>#N/A</v>
      </c>
      <c r="R759" s="21" t="e">
        <f>COUNTIF($Q$7:Q759,Q759)&amp;Q759</f>
        <v>#N/A</v>
      </c>
      <c r="S759" s="44">
        <f>IFERROR(VLOOKUP(R759,Table1[[ct2]:[Số lượng]],13,0),0)</f>
        <v>0</v>
      </c>
      <c r="T759" s="45">
        <f>IFERROR(VLOOKUP(R759,Table1[[ct2]:[Giá]],14,0),Table0145[[#This Row],[ĐƠN GIÁ]])</f>
        <v>0</v>
      </c>
      <c r="U759" s="45">
        <f t="shared" si="47"/>
        <v>0</v>
      </c>
      <c r="V759" s="32">
        <f t="shared" si="48"/>
        <v>0</v>
      </c>
      <c r="W759" s="45">
        <f>Table0145[[#This Row],[THÀNH TIỀN FAST]]-Table0145[[#This Row],[THÀNH TIỀN]]</f>
        <v>0</v>
      </c>
      <c r="X759" s="46" t="b">
        <f>Table0145[[#This Row],[ĐG FAST]]=Table0145[[#This Row],[ĐƠN GIÁ]]</f>
        <v>1</v>
      </c>
      <c r="Y759" s="47" t="b">
        <f>Table0145[[#This Row],[THÀNH TIỀN FAST]]=Table0145[[#This Row],[THÀNH TIỀN]]</f>
        <v>1</v>
      </c>
      <c r="Z759" s="48"/>
    </row>
    <row r="760" spans="13:26" x14ac:dyDescent="0.2">
      <c r="M760" s="55">
        <f t="shared" si="45"/>
        <v>0</v>
      </c>
      <c r="N760" s="21" t="e">
        <f>VLOOKUP(I760,'MÃ '!$A$2:$E$1048576,4,0)</f>
        <v>#N/A</v>
      </c>
      <c r="O760" s="21" t="e">
        <f>VLOOKUP(I760,'MÃ '!$A$2:$E$1048576,5,0)</f>
        <v>#N/A</v>
      </c>
      <c r="P760" s="21" t="str">
        <f t="shared" si="46"/>
        <v>TSG08</v>
      </c>
      <c r="Q760" s="21" t="e">
        <f>DAY(Table0145[[#This Row],[NGÀY]])&amp;Table0145[[#This Row],[TSG08]]&amp;Table0145[[#This Row],[MÃ FAST]]</f>
        <v>#N/A</v>
      </c>
      <c r="R760" s="21" t="e">
        <f>COUNTIF($Q$7:Q760,Q760)&amp;Q760</f>
        <v>#N/A</v>
      </c>
      <c r="S760" s="44">
        <f>IFERROR(VLOOKUP(R760,Table1[[ct2]:[Số lượng]],13,0),0)</f>
        <v>0</v>
      </c>
      <c r="T760" s="45">
        <f>IFERROR(VLOOKUP(R760,Table1[[ct2]:[Giá]],14,0),Table0145[[#This Row],[ĐƠN GIÁ]])</f>
        <v>0</v>
      </c>
      <c r="U760" s="45">
        <f t="shared" si="47"/>
        <v>0</v>
      </c>
      <c r="V760" s="32">
        <f t="shared" si="48"/>
        <v>0</v>
      </c>
      <c r="W760" s="45">
        <f>Table0145[[#This Row],[THÀNH TIỀN FAST]]-Table0145[[#This Row],[THÀNH TIỀN]]</f>
        <v>0</v>
      </c>
      <c r="X760" s="46" t="b">
        <f>Table0145[[#This Row],[ĐG FAST]]=Table0145[[#This Row],[ĐƠN GIÁ]]</f>
        <v>1</v>
      </c>
      <c r="Y760" s="47" t="b">
        <f>Table0145[[#This Row],[THÀNH TIỀN FAST]]=Table0145[[#This Row],[THÀNH TIỀN]]</f>
        <v>1</v>
      </c>
      <c r="Z760" s="48"/>
    </row>
    <row r="761" spans="13:26" x14ac:dyDescent="0.2">
      <c r="M761" s="55">
        <f t="shared" si="45"/>
        <v>0</v>
      </c>
      <c r="N761" s="21" t="e">
        <f>VLOOKUP(I761,'MÃ '!$A$2:$E$1048576,4,0)</f>
        <v>#N/A</v>
      </c>
      <c r="O761" s="21" t="e">
        <f>VLOOKUP(I761,'MÃ '!$A$2:$E$1048576,5,0)</f>
        <v>#N/A</v>
      </c>
      <c r="P761" s="21" t="str">
        <f t="shared" si="46"/>
        <v>TSG08</v>
      </c>
      <c r="Q761" s="21" t="e">
        <f>DAY(Table0145[[#This Row],[NGÀY]])&amp;Table0145[[#This Row],[TSG08]]&amp;Table0145[[#This Row],[MÃ FAST]]</f>
        <v>#N/A</v>
      </c>
      <c r="R761" s="21" t="e">
        <f>COUNTIF($Q$7:Q761,Q761)&amp;Q761</f>
        <v>#N/A</v>
      </c>
      <c r="S761" s="44">
        <f>IFERROR(VLOOKUP(R761,Table1[[ct2]:[Số lượng]],13,0),0)</f>
        <v>0</v>
      </c>
      <c r="T761" s="45">
        <f>IFERROR(VLOOKUP(R761,Table1[[ct2]:[Giá]],14,0),Table0145[[#This Row],[ĐƠN GIÁ]])</f>
        <v>0</v>
      </c>
      <c r="U761" s="45">
        <f t="shared" si="47"/>
        <v>0</v>
      </c>
      <c r="V761" s="32">
        <f t="shared" si="48"/>
        <v>0</v>
      </c>
      <c r="W761" s="45">
        <f>Table0145[[#This Row],[THÀNH TIỀN FAST]]-Table0145[[#This Row],[THÀNH TIỀN]]</f>
        <v>0</v>
      </c>
      <c r="X761" s="46" t="b">
        <f>Table0145[[#This Row],[ĐG FAST]]=Table0145[[#This Row],[ĐƠN GIÁ]]</f>
        <v>1</v>
      </c>
      <c r="Y761" s="47" t="b">
        <f>Table0145[[#This Row],[THÀNH TIỀN FAST]]=Table0145[[#This Row],[THÀNH TIỀN]]</f>
        <v>1</v>
      </c>
      <c r="Z761" s="48"/>
    </row>
    <row r="762" spans="13:26" x14ac:dyDescent="0.2">
      <c r="M762" s="55">
        <f t="shared" si="45"/>
        <v>0</v>
      </c>
      <c r="N762" s="21" t="e">
        <f>VLOOKUP(I762,'MÃ '!$A$2:$E$1048576,4,0)</f>
        <v>#N/A</v>
      </c>
      <c r="O762" s="21" t="e">
        <f>VLOOKUP(I762,'MÃ '!$A$2:$E$1048576,5,0)</f>
        <v>#N/A</v>
      </c>
      <c r="P762" s="21" t="str">
        <f t="shared" si="46"/>
        <v>TSG08</v>
      </c>
      <c r="Q762" s="21" t="e">
        <f>DAY(Table0145[[#This Row],[NGÀY]])&amp;Table0145[[#This Row],[TSG08]]&amp;Table0145[[#This Row],[MÃ FAST]]</f>
        <v>#N/A</v>
      </c>
      <c r="R762" s="21" t="e">
        <f>COUNTIF($Q$7:Q762,Q762)&amp;Q762</f>
        <v>#N/A</v>
      </c>
      <c r="S762" s="44">
        <f>IFERROR(VLOOKUP(R762,Table1[[ct2]:[Số lượng]],13,0),0)</f>
        <v>0</v>
      </c>
      <c r="T762" s="45">
        <f>IFERROR(VLOOKUP(R762,Table1[[ct2]:[Giá]],14,0),Table0145[[#This Row],[ĐƠN GIÁ]])</f>
        <v>0</v>
      </c>
      <c r="U762" s="45">
        <f t="shared" si="47"/>
        <v>0</v>
      </c>
      <c r="V762" s="32">
        <f t="shared" si="48"/>
        <v>0</v>
      </c>
      <c r="W762" s="45">
        <f>Table0145[[#This Row],[THÀNH TIỀN FAST]]-Table0145[[#This Row],[THÀNH TIỀN]]</f>
        <v>0</v>
      </c>
      <c r="X762" s="46" t="b">
        <f>Table0145[[#This Row],[ĐG FAST]]=Table0145[[#This Row],[ĐƠN GIÁ]]</f>
        <v>1</v>
      </c>
      <c r="Y762" s="47" t="b">
        <f>Table0145[[#This Row],[THÀNH TIỀN FAST]]=Table0145[[#This Row],[THÀNH TIỀN]]</f>
        <v>1</v>
      </c>
      <c r="Z762" s="48"/>
    </row>
    <row r="763" spans="13:26" x14ac:dyDescent="0.2">
      <c r="M763" s="55">
        <f t="shared" si="45"/>
        <v>0</v>
      </c>
      <c r="N763" s="21" t="e">
        <f>VLOOKUP(I763,'MÃ '!$A$2:$E$1048576,4,0)</f>
        <v>#N/A</v>
      </c>
      <c r="O763" s="21" t="e">
        <f>VLOOKUP(I763,'MÃ '!$A$2:$E$1048576,5,0)</f>
        <v>#N/A</v>
      </c>
      <c r="P763" s="21" t="str">
        <f t="shared" si="46"/>
        <v>TSG08</v>
      </c>
      <c r="Q763" s="21" t="e">
        <f>DAY(Table0145[[#This Row],[NGÀY]])&amp;Table0145[[#This Row],[TSG08]]&amp;Table0145[[#This Row],[MÃ FAST]]</f>
        <v>#N/A</v>
      </c>
      <c r="R763" s="21" t="e">
        <f>COUNTIF($Q$7:Q763,Q763)&amp;Q763</f>
        <v>#N/A</v>
      </c>
      <c r="S763" s="44">
        <f>IFERROR(VLOOKUP(R763,Table1[[ct2]:[Số lượng]],13,0),0)</f>
        <v>0</v>
      </c>
      <c r="T763" s="45">
        <f>IFERROR(VLOOKUP(R763,Table1[[ct2]:[Giá]],14,0),Table0145[[#This Row],[ĐƠN GIÁ]])</f>
        <v>0</v>
      </c>
      <c r="U763" s="45">
        <f t="shared" si="47"/>
        <v>0</v>
      </c>
      <c r="V763" s="32">
        <f t="shared" si="48"/>
        <v>0</v>
      </c>
      <c r="W763" s="45">
        <f>Table0145[[#This Row],[THÀNH TIỀN FAST]]-Table0145[[#This Row],[THÀNH TIỀN]]</f>
        <v>0</v>
      </c>
      <c r="X763" s="46" t="b">
        <f>Table0145[[#This Row],[ĐG FAST]]=Table0145[[#This Row],[ĐƠN GIÁ]]</f>
        <v>1</v>
      </c>
      <c r="Y763" s="47" t="b">
        <f>Table0145[[#This Row],[THÀNH TIỀN FAST]]=Table0145[[#This Row],[THÀNH TIỀN]]</f>
        <v>1</v>
      </c>
      <c r="Z763" s="48"/>
    </row>
    <row r="764" spans="13:26" x14ac:dyDescent="0.2">
      <c r="M764" s="55">
        <f t="shared" si="45"/>
        <v>0</v>
      </c>
      <c r="N764" s="21" t="e">
        <f>VLOOKUP(I764,'MÃ '!$A$2:$E$1048576,4,0)</f>
        <v>#N/A</v>
      </c>
      <c r="O764" s="21" t="e">
        <f>VLOOKUP(I764,'MÃ '!$A$2:$E$1048576,5,0)</f>
        <v>#N/A</v>
      </c>
      <c r="P764" s="21" t="str">
        <f t="shared" si="46"/>
        <v>TSG08</v>
      </c>
      <c r="Q764" s="21" t="e">
        <f>DAY(Table0145[[#This Row],[NGÀY]])&amp;Table0145[[#This Row],[TSG08]]&amp;Table0145[[#This Row],[MÃ FAST]]</f>
        <v>#N/A</v>
      </c>
      <c r="R764" s="21" t="e">
        <f>COUNTIF($Q$7:Q764,Q764)&amp;Q764</f>
        <v>#N/A</v>
      </c>
      <c r="S764" s="44">
        <f>IFERROR(VLOOKUP(R764,Table1[[ct2]:[Số lượng]],13,0),0)</f>
        <v>0</v>
      </c>
      <c r="T764" s="45">
        <f>IFERROR(VLOOKUP(R764,Table1[[ct2]:[Giá]],14,0),Table0145[[#This Row],[ĐƠN GIÁ]])</f>
        <v>0</v>
      </c>
      <c r="U764" s="45">
        <f t="shared" si="47"/>
        <v>0</v>
      </c>
      <c r="V764" s="32">
        <f t="shared" si="48"/>
        <v>0</v>
      </c>
      <c r="W764" s="45">
        <f>Table0145[[#This Row],[THÀNH TIỀN FAST]]-Table0145[[#This Row],[THÀNH TIỀN]]</f>
        <v>0</v>
      </c>
      <c r="X764" s="46" t="b">
        <f>Table0145[[#This Row],[ĐG FAST]]=Table0145[[#This Row],[ĐƠN GIÁ]]</f>
        <v>1</v>
      </c>
      <c r="Y764" s="47" t="b">
        <f>Table0145[[#This Row],[THÀNH TIỀN FAST]]=Table0145[[#This Row],[THÀNH TIỀN]]</f>
        <v>1</v>
      </c>
      <c r="Z764" s="48"/>
    </row>
    <row r="765" spans="13:26" x14ac:dyDescent="0.2">
      <c r="M765" s="55">
        <f t="shared" si="45"/>
        <v>0</v>
      </c>
      <c r="N765" s="21" t="e">
        <f>VLOOKUP(I765,'MÃ '!$A$2:$E$1048576,4,0)</f>
        <v>#N/A</v>
      </c>
      <c r="O765" s="21" t="e">
        <f>VLOOKUP(I765,'MÃ '!$A$2:$E$1048576,5,0)</f>
        <v>#N/A</v>
      </c>
      <c r="P765" s="21" t="str">
        <f t="shared" si="46"/>
        <v>TSG08</v>
      </c>
      <c r="Q765" s="21" t="e">
        <f>DAY(Table0145[[#This Row],[NGÀY]])&amp;Table0145[[#This Row],[TSG08]]&amp;Table0145[[#This Row],[MÃ FAST]]</f>
        <v>#N/A</v>
      </c>
      <c r="R765" s="21" t="e">
        <f>COUNTIF($Q$7:Q765,Q765)&amp;Q765</f>
        <v>#N/A</v>
      </c>
      <c r="S765" s="44">
        <f>IFERROR(VLOOKUP(R765,Table1[[ct2]:[Số lượng]],13,0),0)</f>
        <v>0</v>
      </c>
      <c r="T765" s="45">
        <f>IFERROR(VLOOKUP(R765,Table1[[ct2]:[Giá]],14,0),Table0145[[#This Row],[ĐƠN GIÁ]])</f>
        <v>0</v>
      </c>
      <c r="U765" s="45">
        <f t="shared" si="47"/>
        <v>0</v>
      </c>
      <c r="V765" s="32">
        <f t="shared" si="48"/>
        <v>0</v>
      </c>
      <c r="W765" s="45">
        <f>Table0145[[#This Row],[THÀNH TIỀN FAST]]-Table0145[[#This Row],[THÀNH TIỀN]]</f>
        <v>0</v>
      </c>
      <c r="X765" s="46" t="b">
        <f>Table0145[[#This Row],[ĐG FAST]]=Table0145[[#This Row],[ĐƠN GIÁ]]</f>
        <v>1</v>
      </c>
      <c r="Y765" s="47" t="b">
        <f>Table0145[[#This Row],[THÀNH TIỀN FAST]]=Table0145[[#This Row],[THÀNH TIỀN]]</f>
        <v>1</v>
      </c>
      <c r="Z765" s="48"/>
    </row>
    <row r="766" spans="13:26" x14ac:dyDescent="0.2">
      <c r="M766" s="55">
        <f t="shared" si="45"/>
        <v>0</v>
      </c>
      <c r="N766" s="21" t="e">
        <f>VLOOKUP(I766,'MÃ '!$A$2:$E$1048576,4,0)</f>
        <v>#N/A</v>
      </c>
      <c r="O766" s="21" t="e">
        <f>VLOOKUP(I766,'MÃ '!$A$2:$E$1048576,5,0)</f>
        <v>#N/A</v>
      </c>
      <c r="P766" s="21" t="str">
        <f t="shared" si="46"/>
        <v>TSG08</v>
      </c>
      <c r="Q766" s="21" t="e">
        <f>DAY(Table0145[[#This Row],[NGÀY]])&amp;Table0145[[#This Row],[TSG08]]&amp;Table0145[[#This Row],[MÃ FAST]]</f>
        <v>#N/A</v>
      </c>
      <c r="R766" s="21" t="e">
        <f>COUNTIF($Q$7:Q766,Q766)&amp;Q766</f>
        <v>#N/A</v>
      </c>
      <c r="S766" s="44">
        <f>IFERROR(VLOOKUP(R766,Table1[[ct2]:[Số lượng]],13,0),0)</f>
        <v>0</v>
      </c>
      <c r="T766" s="45">
        <f>IFERROR(VLOOKUP(R766,Table1[[ct2]:[Giá]],14,0),Table0145[[#This Row],[ĐƠN GIÁ]])</f>
        <v>0</v>
      </c>
      <c r="U766" s="45">
        <f t="shared" si="47"/>
        <v>0</v>
      </c>
      <c r="V766" s="32">
        <f t="shared" si="48"/>
        <v>0</v>
      </c>
      <c r="W766" s="45">
        <f>Table0145[[#This Row],[THÀNH TIỀN FAST]]-Table0145[[#This Row],[THÀNH TIỀN]]</f>
        <v>0</v>
      </c>
      <c r="X766" s="46" t="b">
        <f>Table0145[[#This Row],[ĐG FAST]]=Table0145[[#This Row],[ĐƠN GIÁ]]</f>
        <v>1</v>
      </c>
      <c r="Y766" s="47" t="b">
        <f>Table0145[[#This Row],[THÀNH TIỀN FAST]]=Table0145[[#This Row],[THÀNH TIỀN]]</f>
        <v>1</v>
      </c>
      <c r="Z766" s="48"/>
    </row>
    <row r="767" spans="13:26" x14ac:dyDescent="0.2">
      <c r="M767" s="55">
        <f t="shared" si="45"/>
        <v>0</v>
      </c>
      <c r="N767" s="21" t="e">
        <f>VLOOKUP(I767,'MÃ '!$A$2:$E$1048576,4,0)</f>
        <v>#N/A</v>
      </c>
      <c r="O767" s="21" t="e">
        <f>VLOOKUP(I767,'MÃ '!$A$2:$E$1048576,5,0)</f>
        <v>#N/A</v>
      </c>
      <c r="P767" s="21" t="str">
        <f t="shared" si="46"/>
        <v>TSG08</v>
      </c>
      <c r="Q767" s="21" t="e">
        <f>DAY(Table0145[[#This Row],[NGÀY]])&amp;Table0145[[#This Row],[TSG08]]&amp;Table0145[[#This Row],[MÃ FAST]]</f>
        <v>#N/A</v>
      </c>
      <c r="R767" s="21" t="e">
        <f>COUNTIF($Q$7:Q767,Q767)&amp;Q767</f>
        <v>#N/A</v>
      </c>
      <c r="S767" s="44">
        <f>IFERROR(VLOOKUP(R767,Table1[[ct2]:[Số lượng]],13,0),0)</f>
        <v>0</v>
      </c>
      <c r="T767" s="45">
        <f>IFERROR(VLOOKUP(R767,Table1[[ct2]:[Giá]],14,0),Table0145[[#This Row],[ĐƠN GIÁ]])</f>
        <v>0</v>
      </c>
      <c r="U767" s="45">
        <f t="shared" si="47"/>
        <v>0</v>
      </c>
      <c r="V767" s="32">
        <f t="shared" si="48"/>
        <v>0</v>
      </c>
      <c r="W767" s="45">
        <f>Table0145[[#This Row],[THÀNH TIỀN FAST]]-Table0145[[#This Row],[THÀNH TIỀN]]</f>
        <v>0</v>
      </c>
      <c r="X767" s="46" t="b">
        <f>Table0145[[#This Row],[ĐG FAST]]=Table0145[[#This Row],[ĐƠN GIÁ]]</f>
        <v>1</v>
      </c>
      <c r="Y767" s="47" t="b">
        <f>Table0145[[#This Row],[THÀNH TIỀN FAST]]=Table0145[[#This Row],[THÀNH TIỀN]]</f>
        <v>1</v>
      </c>
      <c r="Z767" s="48"/>
    </row>
    <row r="768" spans="13:26" x14ac:dyDescent="0.2">
      <c r="M768" s="55">
        <f t="shared" si="45"/>
        <v>0</v>
      </c>
      <c r="N768" s="21" t="e">
        <f>VLOOKUP(I768,'MÃ '!$A$2:$E$1048576,4,0)</f>
        <v>#N/A</v>
      </c>
      <c r="O768" s="21" t="e">
        <f>VLOOKUP(I768,'MÃ '!$A$2:$E$1048576,5,0)</f>
        <v>#N/A</v>
      </c>
      <c r="P768" s="21" t="str">
        <f t="shared" si="46"/>
        <v>TSG08</v>
      </c>
      <c r="Q768" s="21" t="e">
        <f>DAY(Table0145[[#This Row],[NGÀY]])&amp;Table0145[[#This Row],[TSG08]]&amp;Table0145[[#This Row],[MÃ FAST]]</f>
        <v>#N/A</v>
      </c>
      <c r="R768" s="21" t="e">
        <f>COUNTIF($Q$7:Q768,Q768)&amp;Q768</f>
        <v>#N/A</v>
      </c>
      <c r="S768" s="44">
        <f>IFERROR(VLOOKUP(R768,Table1[[ct2]:[Số lượng]],13,0),0)</f>
        <v>0</v>
      </c>
      <c r="T768" s="45">
        <f>IFERROR(VLOOKUP(R768,Table1[[ct2]:[Giá]],14,0),Table0145[[#This Row],[ĐƠN GIÁ]])</f>
        <v>0</v>
      </c>
      <c r="U768" s="45">
        <f t="shared" si="47"/>
        <v>0</v>
      </c>
      <c r="V768" s="32">
        <f t="shared" si="48"/>
        <v>0</v>
      </c>
      <c r="W768" s="45">
        <f>Table0145[[#This Row],[THÀNH TIỀN FAST]]-Table0145[[#This Row],[THÀNH TIỀN]]</f>
        <v>0</v>
      </c>
      <c r="X768" s="46" t="b">
        <f>Table0145[[#This Row],[ĐG FAST]]=Table0145[[#This Row],[ĐƠN GIÁ]]</f>
        <v>1</v>
      </c>
      <c r="Y768" s="47" t="b">
        <f>Table0145[[#This Row],[THÀNH TIỀN FAST]]=Table0145[[#This Row],[THÀNH TIỀN]]</f>
        <v>1</v>
      </c>
      <c r="Z768" s="48"/>
    </row>
    <row r="769" spans="13:26" x14ac:dyDescent="0.2">
      <c r="M769" s="55">
        <f t="shared" si="45"/>
        <v>0</v>
      </c>
      <c r="N769" s="21" t="e">
        <f>VLOOKUP(I769,'MÃ '!$A$2:$E$1048576,4,0)</f>
        <v>#N/A</v>
      </c>
      <c r="O769" s="21" t="e">
        <f>VLOOKUP(I769,'MÃ '!$A$2:$E$1048576,5,0)</f>
        <v>#N/A</v>
      </c>
      <c r="P769" s="21" t="str">
        <f t="shared" si="46"/>
        <v>TSG08</v>
      </c>
      <c r="Q769" s="21" t="e">
        <f>DAY(Table0145[[#This Row],[NGÀY]])&amp;Table0145[[#This Row],[TSG08]]&amp;Table0145[[#This Row],[MÃ FAST]]</f>
        <v>#N/A</v>
      </c>
      <c r="R769" s="21" t="e">
        <f>COUNTIF($Q$7:Q769,Q769)&amp;Q769</f>
        <v>#N/A</v>
      </c>
      <c r="S769" s="44">
        <f>IFERROR(VLOOKUP(R769,Table1[[ct2]:[Số lượng]],13,0),0)</f>
        <v>0</v>
      </c>
      <c r="T769" s="45">
        <f>IFERROR(VLOOKUP(R769,Table1[[ct2]:[Giá]],14,0),Table0145[[#This Row],[ĐƠN GIÁ]])</f>
        <v>0</v>
      </c>
      <c r="U769" s="45">
        <f t="shared" si="47"/>
        <v>0</v>
      </c>
      <c r="V769" s="32">
        <f t="shared" si="48"/>
        <v>0</v>
      </c>
      <c r="W769" s="45">
        <f>Table0145[[#This Row],[THÀNH TIỀN FAST]]-Table0145[[#This Row],[THÀNH TIỀN]]</f>
        <v>0</v>
      </c>
      <c r="X769" s="46" t="b">
        <f>Table0145[[#This Row],[ĐG FAST]]=Table0145[[#This Row],[ĐƠN GIÁ]]</f>
        <v>1</v>
      </c>
      <c r="Y769" s="47" t="b">
        <f>Table0145[[#This Row],[THÀNH TIỀN FAST]]=Table0145[[#This Row],[THÀNH TIỀN]]</f>
        <v>1</v>
      </c>
      <c r="Z769" s="48"/>
    </row>
    <row r="770" spans="13:26" x14ac:dyDescent="0.2">
      <c r="M770" s="55">
        <f t="shared" si="45"/>
        <v>0</v>
      </c>
      <c r="N770" s="21" t="e">
        <f>VLOOKUP(I770,'MÃ '!$A$2:$E$1048576,4,0)</f>
        <v>#N/A</v>
      </c>
      <c r="O770" s="21" t="e">
        <f>VLOOKUP(I770,'MÃ '!$A$2:$E$1048576,5,0)</f>
        <v>#N/A</v>
      </c>
      <c r="P770" s="21" t="str">
        <f t="shared" si="46"/>
        <v>TSG08</v>
      </c>
      <c r="Q770" s="21" t="e">
        <f>DAY(Table0145[[#This Row],[NGÀY]])&amp;Table0145[[#This Row],[TSG08]]&amp;Table0145[[#This Row],[MÃ FAST]]</f>
        <v>#N/A</v>
      </c>
      <c r="R770" s="21" t="e">
        <f>COUNTIF($Q$7:Q770,Q770)&amp;Q770</f>
        <v>#N/A</v>
      </c>
      <c r="S770" s="44">
        <f>IFERROR(VLOOKUP(R770,Table1[[ct2]:[Số lượng]],13,0),0)</f>
        <v>0</v>
      </c>
      <c r="T770" s="45">
        <f>IFERROR(VLOOKUP(R770,Table1[[ct2]:[Giá]],14,0),Table0145[[#This Row],[ĐƠN GIÁ]])</f>
        <v>0</v>
      </c>
      <c r="U770" s="45">
        <f t="shared" si="47"/>
        <v>0</v>
      </c>
      <c r="V770" s="32">
        <f t="shared" si="48"/>
        <v>0</v>
      </c>
      <c r="W770" s="45">
        <f>Table0145[[#This Row],[THÀNH TIỀN FAST]]-Table0145[[#This Row],[THÀNH TIỀN]]</f>
        <v>0</v>
      </c>
      <c r="X770" s="46" t="b">
        <f>Table0145[[#This Row],[ĐG FAST]]=Table0145[[#This Row],[ĐƠN GIÁ]]</f>
        <v>1</v>
      </c>
      <c r="Y770" s="47" t="b">
        <f>Table0145[[#This Row],[THÀNH TIỀN FAST]]=Table0145[[#This Row],[THÀNH TIỀN]]</f>
        <v>1</v>
      </c>
      <c r="Z770" s="48"/>
    </row>
    <row r="771" spans="13:26" x14ac:dyDescent="0.2">
      <c r="M771" s="55">
        <f t="shared" si="45"/>
        <v>0</v>
      </c>
      <c r="N771" s="21" t="e">
        <f>VLOOKUP(I771,'MÃ '!$A$2:$E$1048576,4,0)</f>
        <v>#N/A</v>
      </c>
      <c r="O771" s="21" t="e">
        <f>VLOOKUP(I771,'MÃ '!$A$2:$E$1048576,5,0)</f>
        <v>#N/A</v>
      </c>
      <c r="P771" s="21" t="str">
        <f t="shared" si="46"/>
        <v>TSG08</v>
      </c>
      <c r="Q771" s="21" t="e">
        <f>DAY(Table0145[[#This Row],[NGÀY]])&amp;Table0145[[#This Row],[TSG08]]&amp;Table0145[[#This Row],[MÃ FAST]]</f>
        <v>#N/A</v>
      </c>
      <c r="R771" s="21" t="e">
        <f>COUNTIF($Q$7:Q771,Q771)&amp;Q771</f>
        <v>#N/A</v>
      </c>
      <c r="S771" s="44">
        <f>IFERROR(VLOOKUP(R771,Table1[[ct2]:[Số lượng]],13,0),0)</f>
        <v>0</v>
      </c>
      <c r="T771" s="45">
        <f>IFERROR(VLOOKUP(R771,Table1[[ct2]:[Giá]],14,0),Table0145[[#This Row],[ĐƠN GIÁ]])</f>
        <v>0</v>
      </c>
      <c r="U771" s="45">
        <f t="shared" si="47"/>
        <v>0</v>
      </c>
      <c r="V771" s="32">
        <f t="shared" si="48"/>
        <v>0</v>
      </c>
      <c r="W771" s="45">
        <f>Table0145[[#This Row],[THÀNH TIỀN FAST]]-Table0145[[#This Row],[THÀNH TIỀN]]</f>
        <v>0</v>
      </c>
      <c r="X771" s="46" t="b">
        <f>Table0145[[#This Row],[ĐG FAST]]=Table0145[[#This Row],[ĐƠN GIÁ]]</f>
        <v>1</v>
      </c>
      <c r="Y771" s="47" t="b">
        <f>Table0145[[#This Row],[THÀNH TIỀN FAST]]=Table0145[[#This Row],[THÀNH TIỀN]]</f>
        <v>1</v>
      </c>
      <c r="Z771" s="48"/>
    </row>
    <row r="772" spans="13:26" x14ac:dyDescent="0.2">
      <c r="M772" s="55">
        <f t="shared" si="45"/>
        <v>0</v>
      </c>
      <c r="N772" s="21" t="e">
        <f>VLOOKUP(I772,'MÃ '!$A$2:$E$1048576,4,0)</f>
        <v>#N/A</v>
      </c>
      <c r="O772" s="21" t="e">
        <f>VLOOKUP(I772,'MÃ '!$A$2:$E$1048576,5,0)</f>
        <v>#N/A</v>
      </c>
      <c r="P772" s="21" t="str">
        <f t="shared" si="46"/>
        <v>TSG08</v>
      </c>
      <c r="Q772" s="21" t="e">
        <f>DAY(Table0145[[#This Row],[NGÀY]])&amp;Table0145[[#This Row],[TSG08]]&amp;Table0145[[#This Row],[MÃ FAST]]</f>
        <v>#N/A</v>
      </c>
      <c r="R772" s="21" t="e">
        <f>COUNTIF($Q$7:Q772,Q772)&amp;Q772</f>
        <v>#N/A</v>
      </c>
      <c r="S772" s="44">
        <f>IFERROR(VLOOKUP(R772,Table1[[ct2]:[Số lượng]],13,0),0)</f>
        <v>0</v>
      </c>
      <c r="T772" s="45">
        <f>IFERROR(VLOOKUP(R772,Table1[[ct2]:[Giá]],14,0),Table0145[[#This Row],[ĐƠN GIÁ]])</f>
        <v>0</v>
      </c>
      <c r="U772" s="45">
        <f t="shared" si="47"/>
        <v>0</v>
      </c>
      <c r="V772" s="32">
        <f t="shared" si="48"/>
        <v>0</v>
      </c>
      <c r="W772" s="45">
        <f>Table0145[[#This Row],[THÀNH TIỀN FAST]]-Table0145[[#This Row],[THÀNH TIỀN]]</f>
        <v>0</v>
      </c>
      <c r="X772" s="46" t="b">
        <f>Table0145[[#This Row],[ĐG FAST]]=Table0145[[#This Row],[ĐƠN GIÁ]]</f>
        <v>1</v>
      </c>
      <c r="Y772" s="47" t="b">
        <f>Table0145[[#This Row],[THÀNH TIỀN FAST]]=Table0145[[#This Row],[THÀNH TIỀN]]</f>
        <v>1</v>
      </c>
      <c r="Z772" s="48"/>
    </row>
    <row r="773" spans="13:26" x14ac:dyDescent="0.2">
      <c r="M773" s="55">
        <f t="shared" si="45"/>
        <v>0</v>
      </c>
      <c r="N773" s="21" t="e">
        <f>VLOOKUP(I773,'MÃ '!$A$2:$E$1048576,4,0)</f>
        <v>#N/A</v>
      </c>
      <c r="O773" s="21" t="e">
        <f>VLOOKUP(I773,'MÃ '!$A$2:$E$1048576,5,0)</f>
        <v>#N/A</v>
      </c>
      <c r="P773" s="21" t="str">
        <f t="shared" si="46"/>
        <v>TSG08</v>
      </c>
      <c r="Q773" s="21" t="e">
        <f>DAY(Table0145[[#This Row],[NGÀY]])&amp;Table0145[[#This Row],[TSG08]]&amp;Table0145[[#This Row],[MÃ FAST]]</f>
        <v>#N/A</v>
      </c>
      <c r="R773" s="21" t="e">
        <f>COUNTIF($Q$7:Q773,Q773)&amp;Q773</f>
        <v>#N/A</v>
      </c>
      <c r="S773" s="44">
        <f>IFERROR(VLOOKUP(R773,Table1[[ct2]:[Số lượng]],13,0),0)</f>
        <v>0</v>
      </c>
      <c r="T773" s="45">
        <f>IFERROR(VLOOKUP(R773,Table1[[ct2]:[Giá]],14,0),Table0145[[#This Row],[ĐƠN GIÁ]])</f>
        <v>0</v>
      </c>
      <c r="U773" s="45">
        <f t="shared" si="47"/>
        <v>0</v>
      </c>
      <c r="V773" s="32">
        <f t="shared" si="48"/>
        <v>0</v>
      </c>
      <c r="W773" s="45">
        <f>Table0145[[#This Row],[THÀNH TIỀN FAST]]-Table0145[[#This Row],[THÀNH TIỀN]]</f>
        <v>0</v>
      </c>
      <c r="X773" s="46" t="b">
        <f>Table0145[[#This Row],[ĐG FAST]]=Table0145[[#This Row],[ĐƠN GIÁ]]</f>
        <v>1</v>
      </c>
      <c r="Y773" s="47" t="b">
        <f>Table0145[[#This Row],[THÀNH TIỀN FAST]]=Table0145[[#This Row],[THÀNH TIỀN]]</f>
        <v>1</v>
      </c>
      <c r="Z773" s="48"/>
    </row>
    <row r="774" spans="13:26" x14ac:dyDescent="0.2">
      <c r="M774" s="55">
        <f t="shared" si="45"/>
        <v>0</v>
      </c>
      <c r="N774" s="21" t="e">
        <f>VLOOKUP(I774,'MÃ '!$A$2:$E$1048576,4,0)</f>
        <v>#N/A</v>
      </c>
      <c r="O774" s="21" t="e">
        <f>VLOOKUP(I774,'MÃ '!$A$2:$E$1048576,5,0)</f>
        <v>#N/A</v>
      </c>
      <c r="P774" s="21" t="str">
        <f t="shared" si="46"/>
        <v>TSG08</v>
      </c>
      <c r="Q774" s="21" t="e">
        <f>DAY(Table0145[[#This Row],[NGÀY]])&amp;Table0145[[#This Row],[TSG08]]&amp;Table0145[[#This Row],[MÃ FAST]]</f>
        <v>#N/A</v>
      </c>
      <c r="R774" s="21" t="e">
        <f>COUNTIF($Q$7:Q774,Q774)&amp;Q774</f>
        <v>#N/A</v>
      </c>
      <c r="S774" s="44">
        <f>IFERROR(VLOOKUP(R774,Table1[[ct2]:[Số lượng]],13,0),0)</f>
        <v>0</v>
      </c>
      <c r="T774" s="45">
        <f>IFERROR(VLOOKUP(R774,Table1[[ct2]:[Giá]],14,0),Table0145[[#This Row],[ĐƠN GIÁ]])</f>
        <v>0</v>
      </c>
      <c r="U774" s="45">
        <f t="shared" si="47"/>
        <v>0</v>
      </c>
      <c r="V774" s="32">
        <f t="shared" si="48"/>
        <v>0</v>
      </c>
      <c r="W774" s="45">
        <f>Table0145[[#This Row],[THÀNH TIỀN FAST]]-Table0145[[#This Row],[THÀNH TIỀN]]</f>
        <v>0</v>
      </c>
      <c r="X774" s="46" t="b">
        <f>Table0145[[#This Row],[ĐG FAST]]=Table0145[[#This Row],[ĐƠN GIÁ]]</f>
        <v>1</v>
      </c>
      <c r="Y774" s="47" t="b">
        <f>Table0145[[#This Row],[THÀNH TIỀN FAST]]=Table0145[[#This Row],[THÀNH TIỀN]]</f>
        <v>1</v>
      </c>
      <c r="Z774" s="48"/>
    </row>
    <row r="775" spans="13:26" x14ac:dyDescent="0.2">
      <c r="M775" s="55">
        <f t="shared" si="45"/>
        <v>0</v>
      </c>
      <c r="N775" s="21" t="e">
        <f>VLOOKUP(I775,'MÃ '!$A$2:$E$1048576,4,0)</f>
        <v>#N/A</v>
      </c>
      <c r="O775" s="21" t="e">
        <f>VLOOKUP(I775,'MÃ '!$A$2:$E$1048576,5,0)</f>
        <v>#N/A</v>
      </c>
      <c r="P775" s="21" t="str">
        <f t="shared" si="46"/>
        <v>TSG08</v>
      </c>
      <c r="Q775" s="21" t="e">
        <f>DAY(Table0145[[#This Row],[NGÀY]])&amp;Table0145[[#This Row],[TSG08]]&amp;Table0145[[#This Row],[MÃ FAST]]</f>
        <v>#N/A</v>
      </c>
      <c r="R775" s="21" t="e">
        <f>COUNTIF($Q$7:Q775,Q775)&amp;Q775</f>
        <v>#N/A</v>
      </c>
      <c r="S775" s="44">
        <f>IFERROR(VLOOKUP(R775,Table1[[ct2]:[Số lượng]],13,0),0)</f>
        <v>0</v>
      </c>
      <c r="T775" s="45">
        <f>IFERROR(VLOOKUP(R775,Table1[[ct2]:[Giá]],14,0),Table0145[[#This Row],[ĐƠN GIÁ]])</f>
        <v>0</v>
      </c>
      <c r="U775" s="45">
        <f t="shared" si="47"/>
        <v>0</v>
      </c>
      <c r="V775" s="32">
        <f t="shared" si="48"/>
        <v>0</v>
      </c>
      <c r="W775" s="45">
        <f>Table0145[[#This Row],[THÀNH TIỀN FAST]]-Table0145[[#This Row],[THÀNH TIỀN]]</f>
        <v>0</v>
      </c>
      <c r="X775" s="46" t="b">
        <f>Table0145[[#This Row],[ĐG FAST]]=Table0145[[#This Row],[ĐƠN GIÁ]]</f>
        <v>1</v>
      </c>
      <c r="Y775" s="47" t="b">
        <f>Table0145[[#This Row],[THÀNH TIỀN FAST]]=Table0145[[#This Row],[THÀNH TIỀN]]</f>
        <v>1</v>
      </c>
      <c r="Z775" s="48"/>
    </row>
    <row r="776" spans="13:26" x14ac:dyDescent="0.2">
      <c r="M776" s="55">
        <f t="shared" ref="M776:M839" si="49">K776*L776</f>
        <v>0</v>
      </c>
      <c r="N776" s="21" t="e">
        <f>VLOOKUP(I776,'MÃ '!$A$2:$E$1048576,4,0)</f>
        <v>#N/A</v>
      </c>
      <c r="O776" s="21" t="e">
        <f>VLOOKUP(I776,'MÃ '!$A$2:$E$1048576,5,0)</f>
        <v>#N/A</v>
      </c>
      <c r="P776" s="21" t="str">
        <f t="shared" ref="P776:P839" si="50">$P$6</f>
        <v>TSG08</v>
      </c>
      <c r="Q776" s="21" t="e">
        <f>DAY(Table0145[[#This Row],[NGÀY]])&amp;Table0145[[#This Row],[TSG08]]&amp;Table0145[[#This Row],[MÃ FAST]]</f>
        <v>#N/A</v>
      </c>
      <c r="R776" s="21" t="e">
        <f>COUNTIF($Q$7:Q776,Q776)&amp;Q776</f>
        <v>#N/A</v>
      </c>
      <c r="S776" s="44">
        <f>IFERROR(VLOOKUP(R776,Table1[[ct2]:[Số lượng]],13,0),0)</f>
        <v>0</v>
      </c>
      <c r="T776" s="45">
        <f>IFERROR(VLOOKUP(R776,Table1[[ct2]:[Giá]],14,0),Table0145[[#This Row],[ĐƠN GIÁ]])</f>
        <v>0</v>
      </c>
      <c r="U776" s="45">
        <f t="shared" ref="U776:U839" si="51">IFERROR((T776*S776),"0")</f>
        <v>0</v>
      </c>
      <c r="V776" s="32">
        <f t="shared" ref="V776:V839" si="52">S776-K776</f>
        <v>0</v>
      </c>
      <c r="W776" s="45">
        <f>Table0145[[#This Row],[THÀNH TIỀN FAST]]-Table0145[[#This Row],[THÀNH TIỀN]]</f>
        <v>0</v>
      </c>
      <c r="X776" s="46" t="b">
        <f>Table0145[[#This Row],[ĐG FAST]]=Table0145[[#This Row],[ĐƠN GIÁ]]</f>
        <v>1</v>
      </c>
      <c r="Y776" s="47" t="b">
        <f>Table0145[[#This Row],[THÀNH TIỀN FAST]]=Table0145[[#This Row],[THÀNH TIỀN]]</f>
        <v>1</v>
      </c>
      <c r="Z776" s="48"/>
    </row>
    <row r="777" spans="13:26" x14ac:dyDescent="0.2">
      <c r="M777" s="55">
        <f t="shared" si="49"/>
        <v>0</v>
      </c>
      <c r="N777" s="21" t="e">
        <f>VLOOKUP(I777,'MÃ '!$A$2:$E$1048576,4,0)</f>
        <v>#N/A</v>
      </c>
      <c r="O777" s="21" t="e">
        <f>VLOOKUP(I777,'MÃ '!$A$2:$E$1048576,5,0)</f>
        <v>#N/A</v>
      </c>
      <c r="P777" s="21" t="str">
        <f t="shared" si="50"/>
        <v>TSG08</v>
      </c>
      <c r="Q777" s="21" t="e">
        <f>DAY(Table0145[[#This Row],[NGÀY]])&amp;Table0145[[#This Row],[TSG08]]&amp;Table0145[[#This Row],[MÃ FAST]]</f>
        <v>#N/A</v>
      </c>
      <c r="R777" s="21" t="e">
        <f>COUNTIF($Q$7:Q777,Q777)&amp;Q777</f>
        <v>#N/A</v>
      </c>
      <c r="S777" s="44">
        <f>IFERROR(VLOOKUP(R777,Table1[[ct2]:[Số lượng]],13,0),0)</f>
        <v>0</v>
      </c>
      <c r="T777" s="45">
        <f>IFERROR(VLOOKUP(R777,Table1[[ct2]:[Giá]],14,0),Table0145[[#This Row],[ĐƠN GIÁ]])</f>
        <v>0</v>
      </c>
      <c r="U777" s="45">
        <f t="shared" si="51"/>
        <v>0</v>
      </c>
      <c r="V777" s="32">
        <f t="shared" si="52"/>
        <v>0</v>
      </c>
      <c r="W777" s="45">
        <f>Table0145[[#This Row],[THÀNH TIỀN FAST]]-Table0145[[#This Row],[THÀNH TIỀN]]</f>
        <v>0</v>
      </c>
      <c r="X777" s="46" t="b">
        <f>Table0145[[#This Row],[ĐG FAST]]=Table0145[[#This Row],[ĐƠN GIÁ]]</f>
        <v>1</v>
      </c>
      <c r="Y777" s="47" t="b">
        <f>Table0145[[#This Row],[THÀNH TIỀN FAST]]=Table0145[[#This Row],[THÀNH TIỀN]]</f>
        <v>1</v>
      </c>
      <c r="Z777" s="48"/>
    </row>
    <row r="778" spans="13:26" x14ac:dyDescent="0.2">
      <c r="M778" s="55">
        <f t="shared" si="49"/>
        <v>0</v>
      </c>
      <c r="N778" s="21" t="e">
        <f>VLOOKUP(I778,'MÃ '!$A$2:$E$1048576,4,0)</f>
        <v>#N/A</v>
      </c>
      <c r="O778" s="21" t="e">
        <f>VLOOKUP(I778,'MÃ '!$A$2:$E$1048576,5,0)</f>
        <v>#N/A</v>
      </c>
      <c r="P778" s="21" t="str">
        <f t="shared" si="50"/>
        <v>TSG08</v>
      </c>
      <c r="Q778" s="21" t="e">
        <f>DAY(Table0145[[#This Row],[NGÀY]])&amp;Table0145[[#This Row],[TSG08]]&amp;Table0145[[#This Row],[MÃ FAST]]</f>
        <v>#N/A</v>
      </c>
      <c r="R778" s="21" t="e">
        <f>COUNTIF($Q$7:Q778,Q778)&amp;Q778</f>
        <v>#N/A</v>
      </c>
      <c r="S778" s="44">
        <f>IFERROR(VLOOKUP(R778,Table1[[ct2]:[Số lượng]],13,0),0)</f>
        <v>0</v>
      </c>
      <c r="T778" s="45">
        <f>IFERROR(VLOOKUP(R778,Table1[[ct2]:[Giá]],14,0),Table0145[[#This Row],[ĐƠN GIÁ]])</f>
        <v>0</v>
      </c>
      <c r="U778" s="45">
        <f t="shared" si="51"/>
        <v>0</v>
      </c>
      <c r="V778" s="32">
        <f t="shared" si="52"/>
        <v>0</v>
      </c>
      <c r="W778" s="45">
        <f>Table0145[[#This Row],[THÀNH TIỀN FAST]]-Table0145[[#This Row],[THÀNH TIỀN]]</f>
        <v>0</v>
      </c>
      <c r="X778" s="46" t="b">
        <f>Table0145[[#This Row],[ĐG FAST]]=Table0145[[#This Row],[ĐƠN GIÁ]]</f>
        <v>1</v>
      </c>
      <c r="Y778" s="47" t="b">
        <f>Table0145[[#This Row],[THÀNH TIỀN FAST]]=Table0145[[#This Row],[THÀNH TIỀN]]</f>
        <v>1</v>
      </c>
      <c r="Z778" s="48"/>
    </row>
    <row r="779" spans="13:26" x14ac:dyDescent="0.2">
      <c r="M779" s="55">
        <f t="shared" si="49"/>
        <v>0</v>
      </c>
      <c r="N779" s="21" t="e">
        <f>VLOOKUP(I779,'MÃ '!$A$2:$E$1048576,4,0)</f>
        <v>#N/A</v>
      </c>
      <c r="O779" s="21" t="e">
        <f>VLOOKUP(I779,'MÃ '!$A$2:$E$1048576,5,0)</f>
        <v>#N/A</v>
      </c>
      <c r="P779" s="21" t="str">
        <f t="shared" si="50"/>
        <v>TSG08</v>
      </c>
      <c r="Q779" s="21" t="e">
        <f>DAY(Table0145[[#This Row],[NGÀY]])&amp;Table0145[[#This Row],[TSG08]]&amp;Table0145[[#This Row],[MÃ FAST]]</f>
        <v>#N/A</v>
      </c>
      <c r="R779" s="21" t="e">
        <f>COUNTIF($Q$7:Q779,Q779)&amp;Q779</f>
        <v>#N/A</v>
      </c>
      <c r="S779" s="44">
        <f>IFERROR(VLOOKUP(R779,Table1[[ct2]:[Số lượng]],13,0),0)</f>
        <v>0</v>
      </c>
      <c r="T779" s="45">
        <f>IFERROR(VLOOKUP(R779,Table1[[ct2]:[Giá]],14,0),Table0145[[#This Row],[ĐƠN GIÁ]])</f>
        <v>0</v>
      </c>
      <c r="U779" s="45">
        <f t="shared" si="51"/>
        <v>0</v>
      </c>
      <c r="V779" s="32">
        <f t="shared" si="52"/>
        <v>0</v>
      </c>
      <c r="W779" s="45">
        <f>Table0145[[#This Row],[THÀNH TIỀN FAST]]-Table0145[[#This Row],[THÀNH TIỀN]]</f>
        <v>0</v>
      </c>
      <c r="X779" s="46" t="b">
        <f>Table0145[[#This Row],[ĐG FAST]]=Table0145[[#This Row],[ĐƠN GIÁ]]</f>
        <v>1</v>
      </c>
      <c r="Y779" s="47" t="b">
        <f>Table0145[[#This Row],[THÀNH TIỀN FAST]]=Table0145[[#This Row],[THÀNH TIỀN]]</f>
        <v>1</v>
      </c>
      <c r="Z779" s="48"/>
    </row>
    <row r="780" spans="13:26" x14ac:dyDescent="0.2">
      <c r="M780" s="55">
        <f t="shared" si="49"/>
        <v>0</v>
      </c>
      <c r="N780" s="21" t="e">
        <f>VLOOKUP(I780,'MÃ '!$A$2:$E$1048576,4,0)</f>
        <v>#N/A</v>
      </c>
      <c r="O780" s="21" t="e">
        <f>VLOOKUP(I780,'MÃ '!$A$2:$E$1048576,5,0)</f>
        <v>#N/A</v>
      </c>
      <c r="P780" s="21" t="str">
        <f t="shared" si="50"/>
        <v>TSG08</v>
      </c>
      <c r="Q780" s="21" t="e">
        <f>DAY(Table0145[[#This Row],[NGÀY]])&amp;Table0145[[#This Row],[TSG08]]&amp;Table0145[[#This Row],[MÃ FAST]]</f>
        <v>#N/A</v>
      </c>
      <c r="R780" s="21" t="e">
        <f>COUNTIF($Q$7:Q780,Q780)&amp;Q780</f>
        <v>#N/A</v>
      </c>
      <c r="S780" s="44">
        <f>IFERROR(VLOOKUP(R780,Table1[[ct2]:[Số lượng]],13,0),0)</f>
        <v>0</v>
      </c>
      <c r="T780" s="45">
        <f>IFERROR(VLOOKUP(R780,Table1[[ct2]:[Giá]],14,0),Table0145[[#This Row],[ĐƠN GIÁ]])</f>
        <v>0</v>
      </c>
      <c r="U780" s="45">
        <f t="shared" si="51"/>
        <v>0</v>
      </c>
      <c r="V780" s="32">
        <f t="shared" si="52"/>
        <v>0</v>
      </c>
      <c r="W780" s="45">
        <f>Table0145[[#This Row],[THÀNH TIỀN FAST]]-Table0145[[#This Row],[THÀNH TIỀN]]</f>
        <v>0</v>
      </c>
      <c r="X780" s="46" t="b">
        <f>Table0145[[#This Row],[ĐG FAST]]=Table0145[[#This Row],[ĐƠN GIÁ]]</f>
        <v>1</v>
      </c>
      <c r="Y780" s="47" t="b">
        <f>Table0145[[#This Row],[THÀNH TIỀN FAST]]=Table0145[[#This Row],[THÀNH TIỀN]]</f>
        <v>1</v>
      </c>
      <c r="Z780" s="48"/>
    </row>
    <row r="781" spans="13:26" x14ac:dyDescent="0.2">
      <c r="M781" s="55">
        <f t="shared" si="49"/>
        <v>0</v>
      </c>
      <c r="N781" s="21" t="e">
        <f>VLOOKUP(I781,'MÃ '!$A$2:$E$1048576,4,0)</f>
        <v>#N/A</v>
      </c>
      <c r="O781" s="21" t="e">
        <f>VLOOKUP(I781,'MÃ '!$A$2:$E$1048576,5,0)</f>
        <v>#N/A</v>
      </c>
      <c r="P781" s="21" t="str">
        <f t="shared" si="50"/>
        <v>TSG08</v>
      </c>
      <c r="Q781" s="21" t="e">
        <f>DAY(Table0145[[#This Row],[NGÀY]])&amp;Table0145[[#This Row],[TSG08]]&amp;Table0145[[#This Row],[MÃ FAST]]</f>
        <v>#N/A</v>
      </c>
      <c r="R781" s="21" t="e">
        <f>COUNTIF($Q$7:Q781,Q781)&amp;Q781</f>
        <v>#N/A</v>
      </c>
      <c r="S781" s="44">
        <f>IFERROR(VLOOKUP(R781,Table1[[ct2]:[Số lượng]],13,0),0)</f>
        <v>0</v>
      </c>
      <c r="T781" s="45">
        <f>IFERROR(VLOOKUP(R781,Table1[[ct2]:[Giá]],14,0),Table0145[[#This Row],[ĐƠN GIÁ]])</f>
        <v>0</v>
      </c>
      <c r="U781" s="45">
        <f t="shared" si="51"/>
        <v>0</v>
      </c>
      <c r="V781" s="32">
        <f t="shared" si="52"/>
        <v>0</v>
      </c>
      <c r="W781" s="45">
        <f>Table0145[[#This Row],[THÀNH TIỀN FAST]]-Table0145[[#This Row],[THÀNH TIỀN]]</f>
        <v>0</v>
      </c>
      <c r="X781" s="46" t="b">
        <f>Table0145[[#This Row],[ĐG FAST]]=Table0145[[#This Row],[ĐƠN GIÁ]]</f>
        <v>1</v>
      </c>
      <c r="Y781" s="47" t="b">
        <f>Table0145[[#This Row],[THÀNH TIỀN FAST]]=Table0145[[#This Row],[THÀNH TIỀN]]</f>
        <v>1</v>
      </c>
      <c r="Z781" s="48"/>
    </row>
    <row r="782" spans="13:26" x14ac:dyDescent="0.2">
      <c r="M782" s="55">
        <f t="shared" si="49"/>
        <v>0</v>
      </c>
      <c r="N782" s="21" t="e">
        <f>VLOOKUP(I782,'MÃ '!$A$2:$E$1048576,4,0)</f>
        <v>#N/A</v>
      </c>
      <c r="O782" s="21" t="e">
        <f>VLOOKUP(I782,'MÃ '!$A$2:$E$1048576,5,0)</f>
        <v>#N/A</v>
      </c>
      <c r="P782" s="21" t="str">
        <f t="shared" si="50"/>
        <v>TSG08</v>
      </c>
      <c r="Q782" s="21" t="e">
        <f>DAY(Table0145[[#This Row],[NGÀY]])&amp;Table0145[[#This Row],[TSG08]]&amp;Table0145[[#This Row],[MÃ FAST]]</f>
        <v>#N/A</v>
      </c>
      <c r="R782" s="21" t="e">
        <f>COUNTIF($Q$7:Q782,Q782)&amp;Q782</f>
        <v>#N/A</v>
      </c>
      <c r="S782" s="44">
        <f>IFERROR(VLOOKUP(R782,Table1[[ct2]:[Số lượng]],13,0),0)</f>
        <v>0</v>
      </c>
      <c r="T782" s="45">
        <f>IFERROR(VLOOKUP(R782,Table1[[ct2]:[Giá]],14,0),Table0145[[#This Row],[ĐƠN GIÁ]])</f>
        <v>0</v>
      </c>
      <c r="U782" s="45">
        <f t="shared" si="51"/>
        <v>0</v>
      </c>
      <c r="V782" s="32">
        <f t="shared" si="52"/>
        <v>0</v>
      </c>
      <c r="W782" s="45">
        <f>Table0145[[#This Row],[THÀNH TIỀN FAST]]-Table0145[[#This Row],[THÀNH TIỀN]]</f>
        <v>0</v>
      </c>
      <c r="X782" s="46" t="b">
        <f>Table0145[[#This Row],[ĐG FAST]]=Table0145[[#This Row],[ĐƠN GIÁ]]</f>
        <v>1</v>
      </c>
      <c r="Y782" s="47" t="b">
        <f>Table0145[[#This Row],[THÀNH TIỀN FAST]]=Table0145[[#This Row],[THÀNH TIỀN]]</f>
        <v>1</v>
      </c>
      <c r="Z782" s="48"/>
    </row>
    <row r="783" spans="13:26" x14ac:dyDescent="0.2">
      <c r="M783" s="55">
        <f t="shared" si="49"/>
        <v>0</v>
      </c>
      <c r="N783" s="21" t="e">
        <f>VLOOKUP(I783,'MÃ '!$A$2:$E$1048576,4,0)</f>
        <v>#N/A</v>
      </c>
      <c r="O783" s="21" t="e">
        <f>VLOOKUP(I783,'MÃ '!$A$2:$E$1048576,5,0)</f>
        <v>#N/A</v>
      </c>
      <c r="P783" s="21" t="str">
        <f t="shared" si="50"/>
        <v>TSG08</v>
      </c>
      <c r="Q783" s="21" t="e">
        <f>DAY(Table0145[[#This Row],[NGÀY]])&amp;Table0145[[#This Row],[TSG08]]&amp;Table0145[[#This Row],[MÃ FAST]]</f>
        <v>#N/A</v>
      </c>
      <c r="R783" s="21" t="e">
        <f>COUNTIF($Q$7:Q783,Q783)&amp;Q783</f>
        <v>#N/A</v>
      </c>
      <c r="S783" s="44">
        <f>IFERROR(VLOOKUP(R783,Table1[[ct2]:[Số lượng]],13,0),0)</f>
        <v>0</v>
      </c>
      <c r="T783" s="45">
        <f>IFERROR(VLOOKUP(R783,Table1[[ct2]:[Giá]],14,0),Table0145[[#This Row],[ĐƠN GIÁ]])</f>
        <v>0</v>
      </c>
      <c r="U783" s="45">
        <f t="shared" si="51"/>
        <v>0</v>
      </c>
      <c r="V783" s="32">
        <f t="shared" si="52"/>
        <v>0</v>
      </c>
      <c r="W783" s="45">
        <f>Table0145[[#This Row],[THÀNH TIỀN FAST]]-Table0145[[#This Row],[THÀNH TIỀN]]</f>
        <v>0</v>
      </c>
      <c r="X783" s="46" t="b">
        <f>Table0145[[#This Row],[ĐG FAST]]=Table0145[[#This Row],[ĐƠN GIÁ]]</f>
        <v>1</v>
      </c>
      <c r="Y783" s="47" t="b">
        <f>Table0145[[#This Row],[THÀNH TIỀN FAST]]=Table0145[[#This Row],[THÀNH TIỀN]]</f>
        <v>1</v>
      </c>
      <c r="Z783" s="48"/>
    </row>
    <row r="784" spans="13:26" x14ac:dyDescent="0.2">
      <c r="M784" s="55">
        <f t="shared" si="49"/>
        <v>0</v>
      </c>
      <c r="N784" s="21" t="e">
        <f>VLOOKUP(I784,'MÃ '!$A$2:$E$1048576,4,0)</f>
        <v>#N/A</v>
      </c>
      <c r="O784" s="21" t="e">
        <f>VLOOKUP(I784,'MÃ '!$A$2:$E$1048576,5,0)</f>
        <v>#N/A</v>
      </c>
      <c r="P784" s="21" t="str">
        <f t="shared" si="50"/>
        <v>TSG08</v>
      </c>
      <c r="Q784" s="21" t="e">
        <f>DAY(Table0145[[#This Row],[NGÀY]])&amp;Table0145[[#This Row],[TSG08]]&amp;Table0145[[#This Row],[MÃ FAST]]</f>
        <v>#N/A</v>
      </c>
      <c r="R784" s="21" t="e">
        <f>COUNTIF($Q$7:Q784,Q784)&amp;Q784</f>
        <v>#N/A</v>
      </c>
      <c r="S784" s="44">
        <f>IFERROR(VLOOKUP(R784,Table1[[ct2]:[Số lượng]],13,0),0)</f>
        <v>0</v>
      </c>
      <c r="T784" s="45">
        <f>IFERROR(VLOOKUP(R784,Table1[[ct2]:[Giá]],14,0),Table0145[[#This Row],[ĐƠN GIÁ]])</f>
        <v>0</v>
      </c>
      <c r="U784" s="45">
        <f t="shared" si="51"/>
        <v>0</v>
      </c>
      <c r="V784" s="32">
        <f t="shared" si="52"/>
        <v>0</v>
      </c>
      <c r="W784" s="45">
        <f>Table0145[[#This Row],[THÀNH TIỀN FAST]]-Table0145[[#This Row],[THÀNH TIỀN]]</f>
        <v>0</v>
      </c>
      <c r="X784" s="46" t="b">
        <f>Table0145[[#This Row],[ĐG FAST]]=Table0145[[#This Row],[ĐƠN GIÁ]]</f>
        <v>1</v>
      </c>
      <c r="Y784" s="47" t="b">
        <f>Table0145[[#This Row],[THÀNH TIỀN FAST]]=Table0145[[#This Row],[THÀNH TIỀN]]</f>
        <v>1</v>
      </c>
      <c r="Z784" s="48"/>
    </row>
    <row r="785" spans="13:26" x14ac:dyDescent="0.2">
      <c r="M785" s="55">
        <f t="shared" si="49"/>
        <v>0</v>
      </c>
      <c r="N785" s="21" t="e">
        <f>VLOOKUP(I785,'MÃ '!$A$2:$E$1048576,4,0)</f>
        <v>#N/A</v>
      </c>
      <c r="O785" s="21" t="e">
        <f>VLOOKUP(I785,'MÃ '!$A$2:$E$1048576,5,0)</f>
        <v>#N/A</v>
      </c>
      <c r="P785" s="21" t="str">
        <f t="shared" si="50"/>
        <v>TSG08</v>
      </c>
      <c r="Q785" s="21" t="e">
        <f>DAY(Table0145[[#This Row],[NGÀY]])&amp;Table0145[[#This Row],[TSG08]]&amp;Table0145[[#This Row],[MÃ FAST]]</f>
        <v>#N/A</v>
      </c>
      <c r="R785" s="21" t="e">
        <f>COUNTIF($Q$7:Q785,Q785)&amp;Q785</f>
        <v>#N/A</v>
      </c>
      <c r="S785" s="44">
        <f>IFERROR(VLOOKUP(R785,Table1[[ct2]:[Số lượng]],13,0),0)</f>
        <v>0</v>
      </c>
      <c r="T785" s="45">
        <f>IFERROR(VLOOKUP(R785,Table1[[ct2]:[Giá]],14,0),Table0145[[#This Row],[ĐƠN GIÁ]])</f>
        <v>0</v>
      </c>
      <c r="U785" s="45">
        <f t="shared" si="51"/>
        <v>0</v>
      </c>
      <c r="V785" s="32">
        <f t="shared" si="52"/>
        <v>0</v>
      </c>
      <c r="W785" s="45">
        <f>Table0145[[#This Row],[THÀNH TIỀN FAST]]-Table0145[[#This Row],[THÀNH TIỀN]]</f>
        <v>0</v>
      </c>
      <c r="X785" s="46" t="b">
        <f>Table0145[[#This Row],[ĐG FAST]]=Table0145[[#This Row],[ĐƠN GIÁ]]</f>
        <v>1</v>
      </c>
      <c r="Y785" s="47" t="b">
        <f>Table0145[[#This Row],[THÀNH TIỀN FAST]]=Table0145[[#This Row],[THÀNH TIỀN]]</f>
        <v>1</v>
      </c>
      <c r="Z785" s="48"/>
    </row>
    <row r="786" spans="13:26" x14ac:dyDescent="0.2">
      <c r="M786" s="55">
        <f t="shared" si="49"/>
        <v>0</v>
      </c>
      <c r="N786" s="21" t="e">
        <f>VLOOKUP(I786,'MÃ '!$A$2:$E$1048576,4,0)</f>
        <v>#N/A</v>
      </c>
      <c r="O786" s="21" t="e">
        <f>VLOOKUP(I786,'MÃ '!$A$2:$E$1048576,5,0)</f>
        <v>#N/A</v>
      </c>
      <c r="P786" s="21" t="str">
        <f t="shared" si="50"/>
        <v>TSG08</v>
      </c>
      <c r="Q786" s="21" t="e">
        <f>DAY(Table0145[[#This Row],[NGÀY]])&amp;Table0145[[#This Row],[TSG08]]&amp;Table0145[[#This Row],[MÃ FAST]]</f>
        <v>#N/A</v>
      </c>
      <c r="R786" s="21" t="e">
        <f>COUNTIF($Q$7:Q786,Q786)&amp;Q786</f>
        <v>#N/A</v>
      </c>
      <c r="S786" s="44">
        <f>IFERROR(VLOOKUP(R786,Table1[[ct2]:[Số lượng]],13,0),0)</f>
        <v>0</v>
      </c>
      <c r="T786" s="45">
        <f>IFERROR(VLOOKUP(R786,Table1[[ct2]:[Giá]],14,0),Table0145[[#This Row],[ĐƠN GIÁ]])</f>
        <v>0</v>
      </c>
      <c r="U786" s="45">
        <f t="shared" si="51"/>
        <v>0</v>
      </c>
      <c r="V786" s="32">
        <f t="shared" si="52"/>
        <v>0</v>
      </c>
      <c r="W786" s="45">
        <f>Table0145[[#This Row],[THÀNH TIỀN FAST]]-Table0145[[#This Row],[THÀNH TIỀN]]</f>
        <v>0</v>
      </c>
      <c r="X786" s="46" t="b">
        <f>Table0145[[#This Row],[ĐG FAST]]=Table0145[[#This Row],[ĐƠN GIÁ]]</f>
        <v>1</v>
      </c>
      <c r="Y786" s="47" t="b">
        <f>Table0145[[#This Row],[THÀNH TIỀN FAST]]=Table0145[[#This Row],[THÀNH TIỀN]]</f>
        <v>1</v>
      </c>
      <c r="Z786" s="48"/>
    </row>
    <row r="787" spans="13:26" x14ac:dyDescent="0.2">
      <c r="M787" s="55">
        <f t="shared" si="49"/>
        <v>0</v>
      </c>
      <c r="N787" s="21" t="e">
        <f>VLOOKUP(I787,'MÃ '!$A$2:$E$1048576,4,0)</f>
        <v>#N/A</v>
      </c>
      <c r="O787" s="21" t="e">
        <f>VLOOKUP(I787,'MÃ '!$A$2:$E$1048576,5,0)</f>
        <v>#N/A</v>
      </c>
      <c r="P787" s="21" t="str">
        <f t="shared" si="50"/>
        <v>TSG08</v>
      </c>
      <c r="Q787" s="21" t="e">
        <f>DAY(Table0145[[#This Row],[NGÀY]])&amp;Table0145[[#This Row],[TSG08]]&amp;Table0145[[#This Row],[MÃ FAST]]</f>
        <v>#N/A</v>
      </c>
      <c r="R787" s="21" t="e">
        <f>COUNTIF($Q$7:Q787,Q787)&amp;Q787</f>
        <v>#N/A</v>
      </c>
      <c r="S787" s="44">
        <f>IFERROR(VLOOKUP(R787,Table1[[ct2]:[Số lượng]],13,0),0)</f>
        <v>0</v>
      </c>
      <c r="T787" s="45">
        <f>IFERROR(VLOOKUP(R787,Table1[[ct2]:[Giá]],14,0),Table0145[[#This Row],[ĐƠN GIÁ]])</f>
        <v>0</v>
      </c>
      <c r="U787" s="45">
        <f t="shared" si="51"/>
        <v>0</v>
      </c>
      <c r="V787" s="32">
        <f t="shared" si="52"/>
        <v>0</v>
      </c>
      <c r="W787" s="45">
        <f>Table0145[[#This Row],[THÀNH TIỀN FAST]]-Table0145[[#This Row],[THÀNH TIỀN]]</f>
        <v>0</v>
      </c>
      <c r="X787" s="46" t="b">
        <f>Table0145[[#This Row],[ĐG FAST]]=Table0145[[#This Row],[ĐƠN GIÁ]]</f>
        <v>1</v>
      </c>
      <c r="Y787" s="47" t="b">
        <f>Table0145[[#This Row],[THÀNH TIỀN FAST]]=Table0145[[#This Row],[THÀNH TIỀN]]</f>
        <v>1</v>
      </c>
      <c r="Z787" s="48"/>
    </row>
    <row r="788" spans="13:26" x14ac:dyDescent="0.2">
      <c r="M788" s="55">
        <f t="shared" si="49"/>
        <v>0</v>
      </c>
      <c r="N788" s="21" t="e">
        <f>VLOOKUP(I788,'MÃ '!$A$2:$E$1048576,4,0)</f>
        <v>#N/A</v>
      </c>
      <c r="O788" s="21" t="e">
        <f>VLOOKUP(I788,'MÃ '!$A$2:$E$1048576,5,0)</f>
        <v>#N/A</v>
      </c>
      <c r="P788" s="21" t="str">
        <f t="shared" si="50"/>
        <v>TSG08</v>
      </c>
      <c r="Q788" s="21" t="e">
        <f>DAY(Table0145[[#This Row],[NGÀY]])&amp;Table0145[[#This Row],[TSG08]]&amp;Table0145[[#This Row],[MÃ FAST]]</f>
        <v>#N/A</v>
      </c>
      <c r="R788" s="21" t="e">
        <f>COUNTIF($Q$7:Q788,Q788)&amp;Q788</f>
        <v>#N/A</v>
      </c>
      <c r="S788" s="44">
        <f>IFERROR(VLOOKUP(R788,Table1[[ct2]:[Số lượng]],13,0),0)</f>
        <v>0</v>
      </c>
      <c r="T788" s="45">
        <f>IFERROR(VLOOKUP(R788,Table1[[ct2]:[Giá]],14,0),Table0145[[#This Row],[ĐƠN GIÁ]])</f>
        <v>0</v>
      </c>
      <c r="U788" s="45">
        <f t="shared" si="51"/>
        <v>0</v>
      </c>
      <c r="V788" s="32">
        <f t="shared" si="52"/>
        <v>0</v>
      </c>
      <c r="W788" s="45">
        <f>Table0145[[#This Row],[THÀNH TIỀN FAST]]-Table0145[[#This Row],[THÀNH TIỀN]]</f>
        <v>0</v>
      </c>
      <c r="X788" s="46" t="b">
        <f>Table0145[[#This Row],[ĐG FAST]]=Table0145[[#This Row],[ĐƠN GIÁ]]</f>
        <v>1</v>
      </c>
      <c r="Y788" s="47" t="b">
        <f>Table0145[[#This Row],[THÀNH TIỀN FAST]]=Table0145[[#This Row],[THÀNH TIỀN]]</f>
        <v>1</v>
      </c>
      <c r="Z788" s="48"/>
    </row>
    <row r="789" spans="13:26" x14ac:dyDescent="0.2">
      <c r="M789" s="55">
        <f t="shared" si="49"/>
        <v>0</v>
      </c>
      <c r="N789" s="21" t="e">
        <f>VLOOKUP(I789,'MÃ '!$A$2:$E$1048576,4,0)</f>
        <v>#N/A</v>
      </c>
      <c r="O789" s="21" t="e">
        <f>VLOOKUP(I789,'MÃ '!$A$2:$E$1048576,5,0)</f>
        <v>#N/A</v>
      </c>
      <c r="P789" s="21" t="str">
        <f t="shared" si="50"/>
        <v>TSG08</v>
      </c>
      <c r="Q789" s="21" t="e">
        <f>DAY(Table0145[[#This Row],[NGÀY]])&amp;Table0145[[#This Row],[TSG08]]&amp;Table0145[[#This Row],[MÃ FAST]]</f>
        <v>#N/A</v>
      </c>
      <c r="R789" s="21" t="e">
        <f>COUNTIF($Q$7:Q789,Q789)&amp;Q789</f>
        <v>#N/A</v>
      </c>
      <c r="S789" s="44">
        <f>IFERROR(VLOOKUP(R789,Table1[[ct2]:[Số lượng]],13,0),0)</f>
        <v>0</v>
      </c>
      <c r="T789" s="45">
        <f>IFERROR(VLOOKUP(R789,Table1[[ct2]:[Giá]],14,0),Table0145[[#This Row],[ĐƠN GIÁ]])</f>
        <v>0</v>
      </c>
      <c r="U789" s="45">
        <f t="shared" si="51"/>
        <v>0</v>
      </c>
      <c r="V789" s="32">
        <f t="shared" si="52"/>
        <v>0</v>
      </c>
      <c r="W789" s="45">
        <f>Table0145[[#This Row],[THÀNH TIỀN FAST]]-Table0145[[#This Row],[THÀNH TIỀN]]</f>
        <v>0</v>
      </c>
      <c r="X789" s="46" t="b">
        <f>Table0145[[#This Row],[ĐG FAST]]=Table0145[[#This Row],[ĐƠN GIÁ]]</f>
        <v>1</v>
      </c>
      <c r="Y789" s="47" t="b">
        <f>Table0145[[#This Row],[THÀNH TIỀN FAST]]=Table0145[[#This Row],[THÀNH TIỀN]]</f>
        <v>1</v>
      </c>
      <c r="Z789" s="48"/>
    </row>
    <row r="790" spans="13:26" x14ac:dyDescent="0.2">
      <c r="M790" s="55">
        <f t="shared" si="49"/>
        <v>0</v>
      </c>
      <c r="N790" s="21" t="e">
        <f>VLOOKUP(I790,'MÃ '!$A$2:$E$1048576,4,0)</f>
        <v>#N/A</v>
      </c>
      <c r="O790" s="21" t="e">
        <f>VLOOKUP(I790,'MÃ '!$A$2:$E$1048576,5,0)</f>
        <v>#N/A</v>
      </c>
      <c r="P790" s="21" t="str">
        <f t="shared" si="50"/>
        <v>TSG08</v>
      </c>
      <c r="Q790" s="21" t="e">
        <f>DAY(Table0145[[#This Row],[NGÀY]])&amp;Table0145[[#This Row],[TSG08]]&amp;Table0145[[#This Row],[MÃ FAST]]</f>
        <v>#N/A</v>
      </c>
      <c r="R790" s="21" t="e">
        <f>COUNTIF($Q$7:Q790,Q790)&amp;Q790</f>
        <v>#N/A</v>
      </c>
      <c r="S790" s="44">
        <f>IFERROR(VLOOKUP(R790,Table1[[ct2]:[Số lượng]],13,0),0)</f>
        <v>0</v>
      </c>
      <c r="T790" s="45">
        <f>IFERROR(VLOOKUP(R790,Table1[[ct2]:[Giá]],14,0),Table0145[[#This Row],[ĐƠN GIÁ]])</f>
        <v>0</v>
      </c>
      <c r="U790" s="45">
        <f t="shared" si="51"/>
        <v>0</v>
      </c>
      <c r="V790" s="32">
        <f t="shared" si="52"/>
        <v>0</v>
      </c>
      <c r="W790" s="45">
        <f>Table0145[[#This Row],[THÀNH TIỀN FAST]]-Table0145[[#This Row],[THÀNH TIỀN]]</f>
        <v>0</v>
      </c>
      <c r="X790" s="46" t="b">
        <f>Table0145[[#This Row],[ĐG FAST]]=Table0145[[#This Row],[ĐƠN GIÁ]]</f>
        <v>1</v>
      </c>
      <c r="Y790" s="47" t="b">
        <f>Table0145[[#This Row],[THÀNH TIỀN FAST]]=Table0145[[#This Row],[THÀNH TIỀN]]</f>
        <v>1</v>
      </c>
      <c r="Z790" s="48"/>
    </row>
    <row r="791" spans="13:26" x14ac:dyDescent="0.2">
      <c r="M791" s="55">
        <f t="shared" si="49"/>
        <v>0</v>
      </c>
      <c r="N791" s="21" t="e">
        <f>VLOOKUP(I791,'MÃ '!$A$2:$E$1048576,4,0)</f>
        <v>#N/A</v>
      </c>
      <c r="O791" s="21" t="e">
        <f>VLOOKUP(I791,'MÃ '!$A$2:$E$1048576,5,0)</f>
        <v>#N/A</v>
      </c>
      <c r="P791" s="21" t="str">
        <f t="shared" si="50"/>
        <v>TSG08</v>
      </c>
      <c r="Q791" s="21" t="e">
        <f>DAY(Table0145[[#This Row],[NGÀY]])&amp;Table0145[[#This Row],[TSG08]]&amp;Table0145[[#This Row],[MÃ FAST]]</f>
        <v>#N/A</v>
      </c>
      <c r="R791" s="21" t="e">
        <f>COUNTIF($Q$7:Q791,Q791)&amp;Q791</f>
        <v>#N/A</v>
      </c>
      <c r="S791" s="44">
        <f>IFERROR(VLOOKUP(R791,Table1[[ct2]:[Số lượng]],13,0),0)</f>
        <v>0</v>
      </c>
      <c r="T791" s="45">
        <f>IFERROR(VLOOKUP(R791,Table1[[ct2]:[Giá]],14,0),Table0145[[#This Row],[ĐƠN GIÁ]])</f>
        <v>0</v>
      </c>
      <c r="U791" s="45">
        <f t="shared" si="51"/>
        <v>0</v>
      </c>
      <c r="V791" s="32">
        <f t="shared" si="52"/>
        <v>0</v>
      </c>
      <c r="W791" s="45">
        <f>Table0145[[#This Row],[THÀNH TIỀN FAST]]-Table0145[[#This Row],[THÀNH TIỀN]]</f>
        <v>0</v>
      </c>
      <c r="X791" s="46" t="b">
        <f>Table0145[[#This Row],[ĐG FAST]]=Table0145[[#This Row],[ĐƠN GIÁ]]</f>
        <v>1</v>
      </c>
      <c r="Y791" s="47" t="b">
        <f>Table0145[[#This Row],[THÀNH TIỀN FAST]]=Table0145[[#This Row],[THÀNH TIỀN]]</f>
        <v>1</v>
      </c>
      <c r="Z791" s="48"/>
    </row>
    <row r="792" spans="13:26" x14ac:dyDescent="0.2">
      <c r="M792" s="55">
        <f t="shared" si="49"/>
        <v>0</v>
      </c>
      <c r="N792" s="21" t="e">
        <f>VLOOKUP(I792,'MÃ '!$A$2:$E$1048576,4,0)</f>
        <v>#N/A</v>
      </c>
      <c r="O792" s="21" t="e">
        <f>VLOOKUP(I792,'MÃ '!$A$2:$E$1048576,5,0)</f>
        <v>#N/A</v>
      </c>
      <c r="P792" s="21" t="str">
        <f t="shared" si="50"/>
        <v>TSG08</v>
      </c>
      <c r="Q792" s="21" t="e">
        <f>DAY(Table0145[[#This Row],[NGÀY]])&amp;Table0145[[#This Row],[TSG08]]&amp;Table0145[[#This Row],[MÃ FAST]]</f>
        <v>#N/A</v>
      </c>
      <c r="R792" s="21" t="e">
        <f>COUNTIF($Q$7:Q792,Q792)&amp;Q792</f>
        <v>#N/A</v>
      </c>
      <c r="S792" s="44">
        <f>IFERROR(VLOOKUP(R792,Table1[[ct2]:[Số lượng]],13,0),0)</f>
        <v>0</v>
      </c>
      <c r="T792" s="45">
        <f>IFERROR(VLOOKUP(R792,Table1[[ct2]:[Giá]],14,0),Table0145[[#This Row],[ĐƠN GIÁ]])</f>
        <v>0</v>
      </c>
      <c r="U792" s="45">
        <f t="shared" si="51"/>
        <v>0</v>
      </c>
      <c r="V792" s="32">
        <f t="shared" si="52"/>
        <v>0</v>
      </c>
      <c r="W792" s="45">
        <f>Table0145[[#This Row],[THÀNH TIỀN FAST]]-Table0145[[#This Row],[THÀNH TIỀN]]</f>
        <v>0</v>
      </c>
      <c r="X792" s="46" t="b">
        <f>Table0145[[#This Row],[ĐG FAST]]=Table0145[[#This Row],[ĐƠN GIÁ]]</f>
        <v>1</v>
      </c>
      <c r="Y792" s="47" t="b">
        <f>Table0145[[#This Row],[THÀNH TIỀN FAST]]=Table0145[[#This Row],[THÀNH TIỀN]]</f>
        <v>1</v>
      </c>
      <c r="Z792" s="48"/>
    </row>
    <row r="793" spans="13:26" x14ac:dyDescent="0.2">
      <c r="M793" s="55">
        <f t="shared" si="49"/>
        <v>0</v>
      </c>
      <c r="N793" s="21" t="e">
        <f>VLOOKUP(I793,'MÃ '!$A$2:$E$1048576,4,0)</f>
        <v>#N/A</v>
      </c>
      <c r="O793" s="21" t="e">
        <f>VLOOKUP(I793,'MÃ '!$A$2:$E$1048576,5,0)</f>
        <v>#N/A</v>
      </c>
      <c r="P793" s="21" t="str">
        <f t="shared" si="50"/>
        <v>TSG08</v>
      </c>
      <c r="Q793" s="21" t="e">
        <f>DAY(Table0145[[#This Row],[NGÀY]])&amp;Table0145[[#This Row],[TSG08]]&amp;Table0145[[#This Row],[MÃ FAST]]</f>
        <v>#N/A</v>
      </c>
      <c r="R793" s="21" t="e">
        <f>COUNTIF($Q$7:Q793,Q793)&amp;Q793</f>
        <v>#N/A</v>
      </c>
      <c r="S793" s="44">
        <f>IFERROR(VLOOKUP(R793,Table1[[ct2]:[Số lượng]],13,0),0)</f>
        <v>0</v>
      </c>
      <c r="T793" s="45">
        <f>IFERROR(VLOOKUP(R793,Table1[[ct2]:[Giá]],14,0),Table0145[[#This Row],[ĐƠN GIÁ]])</f>
        <v>0</v>
      </c>
      <c r="U793" s="45">
        <f t="shared" si="51"/>
        <v>0</v>
      </c>
      <c r="V793" s="32">
        <f t="shared" si="52"/>
        <v>0</v>
      </c>
      <c r="W793" s="45">
        <f>Table0145[[#This Row],[THÀNH TIỀN FAST]]-Table0145[[#This Row],[THÀNH TIỀN]]</f>
        <v>0</v>
      </c>
      <c r="X793" s="46" t="b">
        <f>Table0145[[#This Row],[ĐG FAST]]=Table0145[[#This Row],[ĐƠN GIÁ]]</f>
        <v>1</v>
      </c>
      <c r="Y793" s="47" t="b">
        <f>Table0145[[#This Row],[THÀNH TIỀN FAST]]=Table0145[[#This Row],[THÀNH TIỀN]]</f>
        <v>1</v>
      </c>
      <c r="Z793" s="48"/>
    </row>
    <row r="794" spans="13:26" x14ac:dyDescent="0.2">
      <c r="M794" s="55">
        <f t="shared" si="49"/>
        <v>0</v>
      </c>
      <c r="N794" s="21" t="e">
        <f>VLOOKUP(I794,'MÃ '!$A$2:$E$1048576,4,0)</f>
        <v>#N/A</v>
      </c>
      <c r="O794" s="21" t="e">
        <f>VLOOKUP(I794,'MÃ '!$A$2:$E$1048576,5,0)</f>
        <v>#N/A</v>
      </c>
      <c r="P794" s="21" t="str">
        <f t="shared" si="50"/>
        <v>TSG08</v>
      </c>
      <c r="Q794" s="21" t="e">
        <f>DAY(Table0145[[#This Row],[NGÀY]])&amp;Table0145[[#This Row],[TSG08]]&amp;Table0145[[#This Row],[MÃ FAST]]</f>
        <v>#N/A</v>
      </c>
      <c r="R794" s="21" t="e">
        <f>COUNTIF($Q$7:Q794,Q794)&amp;Q794</f>
        <v>#N/A</v>
      </c>
      <c r="S794" s="44">
        <f>IFERROR(VLOOKUP(R794,Table1[[ct2]:[Số lượng]],13,0),0)</f>
        <v>0</v>
      </c>
      <c r="T794" s="45">
        <f>IFERROR(VLOOKUP(R794,Table1[[ct2]:[Giá]],14,0),Table0145[[#This Row],[ĐƠN GIÁ]])</f>
        <v>0</v>
      </c>
      <c r="U794" s="45">
        <f t="shared" si="51"/>
        <v>0</v>
      </c>
      <c r="V794" s="32">
        <f t="shared" si="52"/>
        <v>0</v>
      </c>
      <c r="W794" s="45">
        <f>Table0145[[#This Row],[THÀNH TIỀN FAST]]-Table0145[[#This Row],[THÀNH TIỀN]]</f>
        <v>0</v>
      </c>
      <c r="X794" s="46" t="b">
        <f>Table0145[[#This Row],[ĐG FAST]]=Table0145[[#This Row],[ĐƠN GIÁ]]</f>
        <v>1</v>
      </c>
      <c r="Y794" s="47" t="b">
        <f>Table0145[[#This Row],[THÀNH TIỀN FAST]]=Table0145[[#This Row],[THÀNH TIỀN]]</f>
        <v>1</v>
      </c>
      <c r="Z794" s="48"/>
    </row>
    <row r="795" spans="13:26" x14ac:dyDescent="0.2">
      <c r="M795" s="55">
        <f t="shared" si="49"/>
        <v>0</v>
      </c>
      <c r="N795" s="21" t="e">
        <f>VLOOKUP(I795,'MÃ '!$A$2:$E$1048576,4,0)</f>
        <v>#N/A</v>
      </c>
      <c r="O795" s="21" t="e">
        <f>VLOOKUP(I795,'MÃ '!$A$2:$E$1048576,5,0)</f>
        <v>#N/A</v>
      </c>
      <c r="P795" s="21" t="str">
        <f t="shared" si="50"/>
        <v>TSG08</v>
      </c>
      <c r="Q795" s="21" t="e">
        <f>DAY(Table0145[[#This Row],[NGÀY]])&amp;Table0145[[#This Row],[TSG08]]&amp;Table0145[[#This Row],[MÃ FAST]]</f>
        <v>#N/A</v>
      </c>
      <c r="R795" s="21" t="e">
        <f>COUNTIF($Q$7:Q795,Q795)&amp;Q795</f>
        <v>#N/A</v>
      </c>
      <c r="S795" s="44">
        <f>IFERROR(VLOOKUP(R795,Table1[[ct2]:[Số lượng]],13,0),0)</f>
        <v>0</v>
      </c>
      <c r="T795" s="45">
        <f>IFERROR(VLOOKUP(R795,Table1[[ct2]:[Giá]],14,0),Table0145[[#This Row],[ĐƠN GIÁ]])</f>
        <v>0</v>
      </c>
      <c r="U795" s="45">
        <f t="shared" si="51"/>
        <v>0</v>
      </c>
      <c r="V795" s="32">
        <f t="shared" si="52"/>
        <v>0</v>
      </c>
      <c r="W795" s="45">
        <f>Table0145[[#This Row],[THÀNH TIỀN FAST]]-Table0145[[#This Row],[THÀNH TIỀN]]</f>
        <v>0</v>
      </c>
      <c r="X795" s="46" t="b">
        <f>Table0145[[#This Row],[ĐG FAST]]=Table0145[[#This Row],[ĐƠN GIÁ]]</f>
        <v>1</v>
      </c>
      <c r="Y795" s="47" t="b">
        <f>Table0145[[#This Row],[THÀNH TIỀN FAST]]=Table0145[[#This Row],[THÀNH TIỀN]]</f>
        <v>1</v>
      </c>
      <c r="Z795" s="48"/>
    </row>
    <row r="796" spans="13:26" x14ac:dyDescent="0.2">
      <c r="M796" s="55">
        <f t="shared" si="49"/>
        <v>0</v>
      </c>
      <c r="N796" s="21" t="e">
        <f>VLOOKUP(I796,'MÃ '!$A$2:$E$1048576,4,0)</f>
        <v>#N/A</v>
      </c>
      <c r="O796" s="21" t="e">
        <f>VLOOKUP(I796,'MÃ '!$A$2:$E$1048576,5,0)</f>
        <v>#N/A</v>
      </c>
      <c r="P796" s="21" t="str">
        <f t="shared" si="50"/>
        <v>TSG08</v>
      </c>
      <c r="Q796" s="21" t="e">
        <f>DAY(Table0145[[#This Row],[NGÀY]])&amp;Table0145[[#This Row],[TSG08]]&amp;Table0145[[#This Row],[MÃ FAST]]</f>
        <v>#N/A</v>
      </c>
      <c r="R796" s="21" t="e">
        <f>COUNTIF($Q$7:Q796,Q796)&amp;Q796</f>
        <v>#N/A</v>
      </c>
      <c r="S796" s="44">
        <f>IFERROR(VLOOKUP(R796,Table1[[ct2]:[Số lượng]],13,0),0)</f>
        <v>0</v>
      </c>
      <c r="T796" s="45">
        <f>IFERROR(VLOOKUP(R796,Table1[[ct2]:[Giá]],14,0),Table0145[[#This Row],[ĐƠN GIÁ]])</f>
        <v>0</v>
      </c>
      <c r="U796" s="45">
        <f t="shared" si="51"/>
        <v>0</v>
      </c>
      <c r="V796" s="32">
        <f t="shared" si="52"/>
        <v>0</v>
      </c>
      <c r="W796" s="45">
        <f>Table0145[[#This Row],[THÀNH TIỀN FAST]]-Table0145[[#This Row],[THÀNH TIỀN]]</f>
        <v>0</v>
      </c>
      <c r="X796" s="46" t="b">
        <f>Table0145[[#This Row],[ĐG FAST]]=Table0145[[#This Row],[ĐƠN GIÁ]]</f>
        <v>1</v>
      </c>
      <c r="Y796" s="47" t="b">
        <f>Table0145[[#This Row],[THÀNH TIỀN FAST]]=Table0145[[#This Row],[THÀNH TIỀN]]</f>
        <v>1</v>
      </c>
      <c r="Z796" s="48"/>
    </row>
    <row r="797" spans="13:26" x14ac:dyDescent="0.2">
      <c r="M797" s="55">
        <f t="shared" si="49"/>
        <v>0</v>
      </c>
      <c r="N797" s="21" t="e">
        <f>VLOOKUP(I797,'MÃ '!$A$2:$E$1048576,4,0)</f>
        <v>#N/A</v>
      </c>
      <c r="O797" s="21" t="e">
        <f>VLOOKUP(I797,'MÃ '!$A$2:$E$1048576,5,0)</f>
        <v>#N/A</v>
      </c>
      <c r="P797" s="21" t="str">
        <f t="shared" si="50"/>
        <v>TSG08</v>
      </c>
      <c r="Q797" s="21" t="e">
        <f>DAY(Table0145[[#This Row],[NGÀY]])&amp;Table0145[[#This Row],[TSG08]]&amp;Table0145[[#This Row],[MÃ FAST]]</f>
        <v>#N/A</v>
      </c>
      <c r="R797" s="21" t="e">
        <f>COUNTIF($Q$7:Q797,Q797)&amp;Q797</f>
        <v>#N/A</v>
      </c>
      <c r="S797" s="44">
        <f>IFERROR(VLOOKUP(R797,Table1[[ct2]:[Số lượng]],13,0),0)</f>
        <v>0</v>
      </c>
      <c r="T797" s="45">
        <f>IFERROR(VLOOKUP(R797,Table1[[ct2]:[Giá]],14,0),Table0145[[#This Row],[ĐƠN GIÁ]])</f>
        <v>0</v>
      </c>
      <c r="U797" s="45">
        <f t="shared" si="51"/>
        <v>0</v>
      </c>
      <c r="V797" s="32">
        <f t="shared" si="52"/>
        <v>0</v>
      </c>
      <c r="W797" s="45">
        <f>Table0145[[#This Row],[THÀNH TIỀN FAST]]-Table0145[[#This Row],[THÀNH TIỀN]]</f>
        <v>0</v>
      </c>
      <c r="X797" s="46" t="b">
        <f>Table0145[[#This Row],[ĐG FAST]]=Table0145[[#This Row],[ĐƠN GIÁ]]</f>
        <v>1</v>
      </c>
      <c r="Y797" s="47" t="b">
        <f>Table0145[[#This Row],[THÀNH TIỀN FAST]]=Table0145[[#This Row],[THÀNH TIỀN]]</f>
        <v>1</v>
      </c>
      <c r="Z797" s="48"/>
    </row>
    <row r="798" spans="13:26" x14ac:dyDescent="0.2">
      <c r="M798" s="55">
        <f t="shared" si="49"/>
        <v>0</v>
      </c>
      <c r="N798" s="21" t="e">
        <f>VLOOKUP(I798,'MÃ '!$A$2:$E$1048576,4,0)</f>
        <v>#N/A</v>
      </c>
      <c r="O798" s="21" t="e">
        <f>VLOOKUP(I798,'MÃ '!$A$2:$E$1048576,5,0)</f>
        <v>#N/A</v>
      </c>
      <c r="P798" s="21" t="str">
        <f t="shared" si="50"/>
        <v>TSG08</v>
      </c>
      <c r="Q798" s="21" t="e">
        <f>DAY(Table0145[[#This Row],[NGÀY]])&amp;Table0145[[#This Row],[TSG08]]&amp;Table0145[[#This Row],[MÃ FAST]]</f>
        <v>#N/A</v>
      </c>
      <c r="R798" s="21" t="e">
        <f>COUNTIF($Q$7:Q798,Q798)&amp;Q798</f>
        <v>#N/A</v>
      </c>
      <c r="S798" s="44">
        <f>IFERROR(VLOOKUP(R798,Table1[[ct2]:[Số lượng]],13,0),0)</f>
        <v>0</v>
      </c>
      <c r="T798" s="45">
        <f>IFERROR(VLOOKUP(R798,Table1[[ct2]:[Giá]],14,0),Table0145[[#This Row],[ĐƠN GIÁ]])</f>
        <v>0</v>
      </c>
      <c r="U798" s="45">
        <f t="shared" si="51"/>
        <v>0</v>
      </c>
      <c r="V798" s="32">
        <f t="shared" si="52"/>
        <v>0</v>
      </c>
      <c r="W798" s="45">
        <f>Table0145[[#This Row],[THÀNH TIỀN FAST]]-Table0145[[#This Row],[THÀNH TIỀN]]</f>
        <v>0</v>
      </c>
      <c r="X798" s="46" t="b">
        <f>Table0145[[#This Row],[ĐG FAST]]=Table0145[[#This Row],[ĐƠN GIÁ]]</f>
        <v>1</v>
      </c>
      <c r="Y798" s="47" t="b">
        <f>Table0145[[#This Row],[THÀNH TIỀN FAST]]=Table0145[[#This Row],[THÀNH TIỀN]]</f>
        <v>1</v>
      </c>
      <c r="Z798" s="48"/>
    </row>
    <row r="799" spans="13:26" x14ac:dyDescent="0.2">
      <c r="M799" s="55">
        <f t="shared" si="49"/>
        <v>0</v>
      </c>
      <c r="N799" s="21" t="e">
        <f>VLOOKUP(I799,'MÃ '!$A$2:$E$1048576,4,0)</f>
        <v>#N/A</v>
      </c>
      <c r="O799" s="21" t="e">
        <f>VLOOKUP(I799,'MÃ '!$A$2:$E$1048576,5,0)</f>
        <v>#N/A</v>
      </c>
      <c r="P799" s="21" t="str">
        <f t="shared" si="50"/>
        <v>TSG08</v>
      </c>
      <c r="Q799" s="21" t="e">
        <f>DAY(Table0145[[#This Row],[NGÀY]])&amp;Table0145[[#This Row],[TSG08]]&amp;Table0145[[#This Row],[MÃ FAST]]</f>
        <v>#N/A</v>
      </c>
      <c r="R799" s="21" t="e">
        <f>COUNTIF($Q$7:Q799,Q799)&amp;Q799</f>
        <v>#N/A</v>
      </c>
      <c r="S799" s="44">
        <f>IFERROR(VLOOKUP(R799,Table1[[ct2]:[Số lượng]],13,0),0)</f>
        <v>0</v>
      </c>
      <c r="T799" s="45">
        <f>IFERROR(VLOOKUP(R799,Table1[[ct2]:[Giá]],14,0),Table0145[[#This Row],[ĐƠN GIÁ]])</f>
        <v>0</v>
      </c>
      <c r="U799" s="45">
        <f t="shared" si="51"/>
        <v>0</v>
      </c>
      <c r="V799" s="32">
        <f t="shared" si="52"/>
        <v>0</v>
      </c>
      <c r="W799" s="45">
        <f>Table0145[[#This Row],[THÀNH TIỀN FAST]]-Table0145[[#This Row],[THÀNH TIỀN]]</f>
        <v>0</v>
      </c>
      <c r="X799" s="46" t="b">
        <f>Table0145[[#This Row],[ĐG FAST]]=Table0145[[#This Row],[ĐƠN GIÁ]]</f>
        <v>1</v>
      </c>
      <c r="Y799" s="47" t="b">
        <f>Table0145[[#This Row],[THÀNH TIỀN FAST]]=Table0145[[#This Row],[THÀNH TIỀN]]</f>
        <v>1</v>
      </c>
      <c r="Z799" s="48"/>
    </row>
    <row r="800" spans="13:26" x14ac:dyDescent="0.2">
      <c r="M800" s="55">
        <f t="shared" si="49"/>
        <v>0</v>
      </c>
      <c r="N800" s="21" t="e">
        <f>VLOOKUP(I800,'MÃ '!$A$2:$E$1048576,4,0)</f>
        <v>#N/A</v>
      </c>
      <c r="O800" s="21" t="e">
        <f>VLOOKUP(I800,'MÃ '!$A$2:$E$1048576,5,0)</f>
        <v>#N/A</v>
      </c>
      <c r="P800" s="21" t="str">
        <f t="shared" si="50"/>
        <v>TSG08</v>
      </c>
      <c r="Q800" s="21" t="e">
        <f>DAY(Table0145[[#This Row],[NGÀY]])&amp;Table0145[[#This Row],[TSG08]]&amp;Table0145[[#This Row],[MÃ FAST]]</f>
        <v>#N/A</v>
      </c>
      <c r="R800" s="21" t="e">
        <f>COUNTIF($Q$7:Q800,Q800)&amp;Q800</f>
        <v>#N/A</v>
      </c>
      <c r="S800" s="44">
        <f>IFERROR(VLOOKUP(R800,Table1[[ct2]:[Số lượng]],13,0),0)</f>
        <v>0</v>
      </c>
      <c r="T800" s="45">
        <f>IFERROR(VLOOKUP(R800,Table1[[ct2]:[Giá]],14,0),Table0145[[#This Row],[ĐƠN GIÁ]])</f>
        <v>0</v>
      </c>
      <c r="U800" s="45">
        <f t="shared" si="51"/>
        <v>0</v>
      </c>
      <c r="V800" s="32">
        <f t="shared" si="52"/>
        <v>0</v>
      </c>
      <c r="W800" s="45">
        <f>Table0145[[#This Row],[THÀNH TIỀN FAST]]-Table0145[[#This Row],[THÀNH TIỀN]]</f>
        <v>0</v>
      </c>
      <c r="X800" s="46" t="b">
        <f>Table0145[[#This Row],[ĐG FAST]]=Table0145[[#This Row],[ĐƠN GIÁ]]</f>
        <v>1</v>
      </c>
      <c r="Y800" s="47" t="b">
        <f>Table0145[[#This Row],[THÀNH TIỀN FAST]]=Table0145[[#This Row],[THÀNH TIỀN]]</f>
        <v>1</v>
      </c>
      <c r="Z800" s="48"/>
    </row>
    <row r="801" spans="13:26" x14ac:dyDescent="0.2">
      <c r="M801" s="55">
        <f t="shared" si="49"/>
        <v>0</v>
      </c>
      <c r="N801" s="21" t="e">
        <f>VLOOKUP(I801,'MÃ '!$A$2:$E$1048576,4,0)</f>
        <v>#N/A</v>
      </c>
      <c r="O801" s="21" t="e">
        <f>VLOOKUP(I801,'MÃ '!$A$2:$E$1048576,5,0)</f>
        <v>#N/A</v>
      </c>
      <c r="P801" s="21" t="str">
        <f t="shared" si="50"/>
        <v>TSG08</v>
      </c>
      <c r="Q801" s="21" t="e">
        <f>DAY(Table0145[[#This Row],[NGÀY]])&amp;Table0145[[#This Row],[TSG08]]&amp;Table0145[[#This Row],[MÃ FAST]]</f>
        <v>#N/A</v>
      </c>
      <c r="R801" s="21" t="e">
        <f>COUNTIF($Q$7:Q801,Q801)&amp;Q801</f>
        <v>#N/A</v>
      </c>
      <c r="S801" s="44">
        <f>IFERROR(VLOOKUP(R801,Table1[[ct2]:[Số lượng]],13,0),0)</f>
        <v>0</v>
      </c>
      <c r="T801" s="45">
        <f>IFERROR(VLOOKUP(R801,Table1[[ct2]:[Giá]],14,0),Table0145[[#This Row],[ĐƠN GIÁ]])</f>
        <v>0</v>
      </c>
      <c r="U801" s="45">
        <f t="shared" si="51"/>
        <v>0</v>
      </c>
      <c r="V801" s="32">
        <f t="shared" si="52"/>
        <v>0</v>
      </c>
      <c r="W801" s="45">
        <f>Table0145[[#This Row],[THÀNH TIỀN FAST]]-Table0145[[#This Row],[THÀNH TIỀN]]</f>
        <v>0</v>
      </c>
      <c r="X801" s="46" t="b">
        <f>Table0145[[#This Row],[ĐG FAST]]=Table0145[[#This Row],[ĐƠN GIÁ]]</f>
        <v>1</v>
      </c>
      <c r="Y801" s="47" t="b">
        <f>Table0145[[#This Row],[THÀNH TIỀN FAST]]=Table0145[[#This Row],[THÀNH TIỀN]]</f>
        <v>1</v>
      </c>
      <c r="Z801" s="48"/>
    </row>
    <row r="802" spans="13:26" x14ac:dyDescent="0.2">
      <c r="M802" s="55">
        <f t="shared" si="49"/>
        <v>0</v>
      </c>
      <c r="N802" s="21" t="e">
        <f>VLOOKUP(I802,'MÃ '!$A$2:$E$1048576,4,0)</f>
        <v>#N/A</v>
      </c>
      <c r="O802" s="21" t="e">
        <f>VLOOKUP(I802,'MÃ '!$A$2:$E$1048576,5,0)</f>
        <v>#N/A</v>
      </c>
      <c r="P802" s="21" t="str">
        <f t="shared" si="50"/>
        <v>TSG08</v>
      </c>
      <c r="Q802" s="21" t="e">
        <f>DAY(Table0145[[#This Row],[NGÀY]])&amp;Table0145[[#This Row],[TSG08]]&amp;Table0145[[#This Row],[MÃ FAST]]</f>
        <v>#N/A</v>
      </c>
      <c r="R802" s="21" t="e">
        <f>COUNTIF($Q$7:Q802,Q802)&amp;Q802</f>
        <v>#N/A</v>
      </c>
      <c r="S802" s="44">
        <f>IFERROR(VLOOKUP(R802,Table1[[ct2]:[Số lượng]],13,0),0)</f>
        <v>0</v>
      </c>
      <c r="T802" s="45">
        <f>IFERROR(VLOOKUP(R802,Table1[[ct2]:[Giá]],14,0),Table0145[[#This Row],[ĐƠN GIÁ]])</f>
        <v>0</v>
      </c>
      <c r="U802" s="45">
        <f t="shared" si="51"/>
        <v>0</v>
      </c>
      <c r="V802" s="32">
        <f t="shared" si="52"/>
        <v>0</v>
      </c>
      <c r="W802" s="45">
        <f>Table0145[[#This Row],[THÀNH TIỀN FAST]]-Table0145[[#This Row],[THÀNH TIỀN]]</f>
        <v>0</v>
      </c>
      <c r="X802" s="46" t="b">
        <f>Table0145[[#This Row],[ĐG FAST]]=Table0145[[#This Row],[ĐƠN GIÁ]]</f>
        <v>1</v>
      </c>
      <c r="Y802" s="47" t="b">
        <f>Table0145[[#This Row],[THÀNH TIỀN FAST]]=Table0145[[#This Row],[THÀNH TIỀN]]</f>
        <v>1</v>
      </c>
      <c r="Z802" s="48"/>
    </row>
    <row r="803" spans="13:26" x14ac:dyDescent="0.2">
      <c r="M803" s="55">
        <f t="shared" si="49"/>
        <v>0</v>
      </c>
      <c r="N803" s="21" t="e">
        <f>VLOOKUP(I803,'MÃ '!$A$2:$E$1048576,4,0)</f>
        <v>#N/A</v>
      </c>
      <c r="O803" s="21" t="e">
        <f>VLOOKUP(I803,'MÃ '!$A$2:$E$1048576,5,0)</f>
        <v>#N/A</v>
      </c>
      <c r="P803" s="21" t="str">
        <f t="shared" si="50"/>
        <v>TSG08</v>
      </c>
      <c r="Q803" s="21" t="e">
        <f>DAY(Table0145[[#This Row],[NGÀY]])&amp;Table0145[[#This Row],[TSG08]]&amp;Table0145[[#This Row],[MÃ FAST]]</f>
        <v>#N/A</v>
      </c>
      <c r="R803" s="21" t="e">
        <f>COUNTIF($Q$7:Q803,Q803)&amp;Q803</f>
        <v>#N/A</v>
      </c>
      <c r="S803" s="44">
        <f>IFERROR(VLOOKUP(R803,Table1[[ct2]:[Số lượng]],13,0),0)</f>
        <v>0</v>
      </c>
      <c r="T803" s="45">
        <f>IFERROR(VLOOKUP(R803,Table1[[ct2]:[Giá]],14,0),Table0145[[#This Row],[ĐƠN GIÁ]])</f>
        <v>0</v>
      </c>
      <c r="U803" s="45">
        <f t="shared" si="51"/>
        <v>0</v>
      </c>
      <c r="V803" s="32">
        <f t="shared" si="52"/>
        <v>0</v>
      </c>
      <c r="W803" s="45">
        <f>Table0145[[#This Row],[THÀNH TIỀN FAST]]-Table0145[[#This Row],[THÀNH TIỀN]]</f>
        <v>0</v>
      </c>
      <c r="X803" s="46" t="b">
        <f>Table0145[[#This Row],[ĐG FAST]]=Table0145[[#This Row],[ĐƠN GIÁ]]</f>
        <v>1</v>
      </c>
      <c r="Y803" s="47" t="b">
        <f>Table0145[[#This Row],[THÀNH TIỀN FAST]]=Table0145[[#This Row],[THÀNH TIỀN]]</f>
        <v>1</v>
      </c>
      <c r="Z803" s="48"/>
    </row>
    <row r="804" spans="13:26" x14ac:dyDescent="0.2">
      <c r="M804" s="55">
        <f t="shared" si="49"/>
        <v>0</v>
      </c>
      <c r="N804" s="21" t="e">
        <f>VLOOKUP(I804,'MÃ '!$A$2:$E$1048576,4,0)</f>
        <v>#N/A</v>
      </c>
      <c r="O804" s="21" t="e">
        <f>VLOOKUP(I804,'MÃ '!$A$2:$E$1048576,5,0)</f>
        <v>#N/A</v>
      </c>
      <c r="P804" s="21" t="str">
        <f t="shared" si="50"/>
        <v>TSG08</v>
      </c>
      <c r="Q804" s="21" t="e">
        <f>DAY(Table0145[[#This Row],[NGÀY]])&amp;Table0145[[#This Row],[TSG08]]&amp;Table0145[[#This Row],[MÃ FAST]]</f>
        <v>#N/A</v>
      </c>
      <c r="R804" s="21" t="e">
        <f>COUNTIF($Q$7:Q804,Q804)&amp;Q804</f>
        <v>#N/A</v>
      </c>
      <c r="S804" s="44">
        <f>IFERROR(VLOOKUP(R804,Table1[[ct2]:[Số lượng]],13,0),0)</f>
        <v>0</v>
      </c>
      <c r="T804" s="45">
        <f>IFERROR(VLOOKUP(R804,Table1[[ct2]:[Giá]],14,0),Table0145[[#This Row],[ĐƠN GIÁ]])</f>
        <v>0</v>
      </c>
      <c r="U804" s="45">
        <f t="shared" si="51"/>
        <v>0</v>
      </c>
      <c r="V804" s="32">
        <f t="shared" si="52"/>
        <v>0</v>
      </c>
      <c r="W804" s="45">
        <f>Table0145[[#This Row],[THÀNH TIỀN FAST]]-Table0145[[#This Row],[THÀNH TIỀN]]</f>
        <v>0</v>
      </c>
      <c r="X804" s="46" t="b">
        <f>Table0145[[#This Row],[ĐG FAST]]=Table0145[[#This Row],[ĐƠN GIÁ]]</f>
        <v>1</v>
      </c>
      <c r="Y804" s="47" t="b">
        <f>Table0145[[#This Row],[THÀNH TIỀN FAST]]=Table0145[[#This Row],[THÀNH TIỀN]]</f>
        <v>1</v>
      </c>
      <c r="Z804" s="48"/>
    </row>
    <row r="805" spans="13:26" x14ac:dyDescent="0.2">
      <c r="M805" s="55">
        <f t="shared" si="49"/>
        <v>0</v>
      </c>
      <c r="N805" s="21" t="e">
        <f>VLOOKUP(I805,'MÃ '!$A$2:$E$1048576,4,0)</f>
        <v>#N/A</v>
      </c>
      <c r="O805" s="21" t="e">
        <f>VLOOKUP(I805,'MÃ '!$A$2:$E$1048576,5,0)</f>
        <v>#N/A</v>
      </c>
      <c r="P805" s="21" t="str">
        <f t="shared" si="50"/>
        <v>TSG08</v>
      </c>
      <c r="Q805" s="21" t="e">
        <f>DAY(Table0145[[#This Row],[NGÀY]])&amp;Table0145[[#This Row],[TSG08]]&amp;Table0145[[#This Row],[MÃ FAST]]</f>
        <v>#N/A</v>
      </c>
      <c r="R805" s="21" t="e">
        <f>COUNTIF($Q$7:Q805,Q805)&amp;Q805</f>
        <v>#N/A</v>
      </c>
      <c r="S805" s="44">
        <f>IFERROR(VLOOKUP(R805,Table1[[ct2]:[Số lượng]],13,0),0)</f>
        <v>0</v>
      </c>
      <c r="T805" s="45">
        <f>IFERROR(VLOOKUP(R805,Table1[[ct2]:[Giá]],14,0),Table0145[[#This Row],[ĐƠN GIÁ]])</f>
        <v>0</v>
      </c>
      <c r="U805" s="45">
        <f t="shared" si="51"/>
        <v>0</v>
      </c>
      <c r="V805" s="32">
        <f t="shared" si="52"/>
        <v>0</v>
      </c>
      <c r="W805" s="45">
        <f>Table0145[[#This Row],[THÀNH TIỀN FAST]]-Table0145[[#This Row],[THÀNH TIỀN]]</f>
        <v>0</v>
      </c>
      <c r="X805" s="46" t="b">
        <f>Table0145[[#This Row],[ĐG FAST]]=Table0145[[#This Row],[ĐƠN GIÁ]]</f>
        <v>1</v>
      </c>
      <c r="Y805" s="47" t="b">
        <f>Table0145[[#This Row],[THÀNH TIỀN FAST]]=Table0145[[#This Row],[THÀNH TIỀN]]</f>
        <v>1</v>
      </c>
      <c r="Z805" s="48"/>
    </row>
    <row r="806" spans="13:26" x14ac:dyDescent="0.2">
      <c r="M806" s="55">
        <f t="shared" si="49"/>
        <v>0</v>
      </c>
      <c r="N806" s="21" t="e">
        <f>VLOOKUP(I806,'MÃ '!$A$2:$E$1048576,4,0)</f>
        <v>#N/A</v>
      </c>
      <c r="O806" s="21" t="e">
        <f>VLOOKUP(I806,'MÃ '!$A$2:$E$1048576,5,0)</f>
        <v>#N/A</v>
      </c>
      <c r="P806" s="21" t="str">
        <f t="shared" si="50"/>
        <v>TSG08</v>
      </c>
      <c r="Q806" s="21" t="e">
        <f>DAY(Table0145[[#This Row],[NGÀY]])&amp;Table0145[[#This Row],[TSG08]]&amp;Table0145[[#This Row],[MÃ FAST]]</f>
        <v>#N/A</v>
      </c>
      <c r="R806" s="21" t="e">
        <f>COUNTIF($Q$7:Q806,Q806)&amp;Q806</f>
        <v>#N/A</v>
      </c>
      <c r="S806" s="44">
        <f>IFERROR(VLOOKUP(R806,Table1[[ct2]:[Số lượng]],13,0),0)</f>
        <v>0</v>
      </c>
      <c r="T806" s="45">
        <f>IFERROR(VLOOKUP(R806,Table1[[ct2]:[Giá]],14,0),Table0145[[#This Row],[ĐƠN GIÁ]])</f>
        <v>0</v>
      </c>
      <c r="U806" s="45">
        <f t="shared" si="51"/>
        <v>0</v>
      </c>
      <c r="V806" s="32">
        <f t="shared" si="52"/>
        <v>0</v>
      </c>
      <c r="W806" s="45">
        <f>Table0145[[#This Row],[THÀNH TIỀN FAST]]-Table0145[[#This Row],[THÀNH TIỀN]]</f>
        <v>0</v>
      </c>
      <c r="X806" s="46" t="b">
        <f>Table0145[[#This Row],[ĐG FAST]]=Table0145[[#This Row],[ĐƠN GIÁ]]</f>
        <v>1</v>
      </c>
      <c r="Y806" s="47" t="b">
        <f>Table0145[[#This Row],[THÀNH TIỀN FAST]]=Table0145[[#This Row],[THÀNH TIỀN]]</f>
        <v>1</v>
      </c>
      <c r="Z806" s="48"/>
    </row>
    <row r="807" spans="13:26" x14ac:dyDescent="0.2">
      <c r="M807" s="55">
        <f t="shared" si="49"/>
        <v>0</v>
      </c>
      <c r="N807" s="21" t="e">
        <f>VLOOKUP(I807,'MÃ '!$A$2:$E$1048576,4,0)</f>
        <v>#N/A</v>
      </c>
      <c r="O807" s="21" t="e">
        <f>VLOOKUP(I807,'MÃ '!$A$2:$E$1048576,5,0)</f>
        <v>#N/A</v>
      </c>
      <c r="P807" s="21" t="str">
        <f t="shared" si="50"/>
        <v>TSG08</v>
      </c>
      <c r="Q807" s="21" t="e">
        <f>DAY(Table0145[[#This Row],[NGÀY]])&amp;Table0145[[#This Row],[TSG08]]&amp;Table0145[[#This Row],[MÃ FAST]]</f>
        <v>#N/A</v>
      </c>
      <c r="R807" s="21" t="e">
        <f>COUNTIF($Q$7:Q807,Q807)&amp;Q807</f>
        <v>#N/A</v>
      </c>
      <c r="S807" s="44">
        <f>IFERROR(VLOOKUP(R807,Table1[[ct2]:[Số lượng]],13,0),0)</f>
        <v>0</v>
      </c>
      <c r="T807" s="45">
        <f>IFERROR(VLOOKUP(R807,Table1[[ct2]:[Giá]],14,0),Table0145[[#This Row],[ĐƠN GIÁ]])</f>
        <v>0</v>
      </c>
      <c r="U807" s="45">
        <f t="shared" si="51"/>
        <v>0</v>
      </c>
      <c r="V807" s="32">
        <f t="shared" si="52"/>
        <v>0</v>
      </c>
      <c r="W807" s="45">
        <f>Table0145[[#This Row],[THÀNH TIỀN FAST]]-Table0145[[#This Row],[THÀNH TIỀN]]</f>
        <v>0</v>
      </c>
      <c r="X807" s="46" t="b">
        <f>Table0145[[#This Row],[ĐG FAST]]=Table0145[[#This Row],[ĐƠN GIÁ]]</f>
        <v>1</v>
      </c>
      <c r="Y807" s="47" t="b">
        <f>Table0145[[#This Row],[THÀNH TIỀN FAST]]=Table0145[[#This Row],[THÀNH TIỀN]]</f>
        <v>1</v>
      </c>
      <c r="Z807" s="48"/>
    </row>
    <row r="808" spans="13:26" x14ac:dyDescent="0.2">
      <c r="M808" s="55">
        <f t="shared" si="49"/>
        <v>0</v>
      </c>
      <c r="N808" s="21" t="e">
        <f>VLOOKUP(I808,'MÃ '!$A$2:$E$1048576,4,0)</f>
        <v>#N/A</v>
      </c>
      <c r="O808" s="21" t="e">
        <f>VLOOKUP(I808,'MÃ '!$A$2:$E$1048576,5,0)</f>
        <v>#N/A</v>
      </c>
      <c r="P808" s="21" t="str">
        <f t="shared" si="50"/>
        <v>TSG08</v>
      </c>
      <c r="Q808" s="21" t="e">
        <f>DAY(Table0145[[#This Row],[NGÀY]])&amp;Table0145[[#This Row],[TSG08]]&amp;Table0145[[#This Row],[MÃ FAST]]</f>
        <v>#N/A</v>
      </c>
      <c r="R808" s="21" t="e">
        <f>COUNTIF($Q$7:Q808,Q808)&amp;Q808</f>
        <v>#N/A</v>
      </c>
      <c r="S808" s="44">
        <f>IFERROR(VLOOKUP(R808,Table1[[ct2]:[Số lượng]],13,0),0)</f>
        <v>0</v>
      </c>
      <c r="T808" s="45">
        <f>IFERROR(VLOOKUP(R808,Table1[[ct2]:[Giá]],14,0),Table0145[[#This Row],[ĐƠN GIÁ]])</f>
        <v>0</v>
      </c>
      <c r="U808" s="45">
        <f t="shared" si="51"/>
        <v>0</v>
      </c>
      <c r="V808" s="32">
        <f t="shared" si="52"/>
        <v>0</v>
      </c>
      <c r="W808" s="45">
        <f>Table0145[[#This Row],[THÀNH TIỀN FAST]]-Table0145[[#This Row],[THÀNH TIỀN]]</f>
        <v>0</v>
      </c>
      <c r="X808" s="46" t="b">
        <f>Table0145[[#This Row],[ĐG FAST]]=Table0145[[#This Row],[ĐƠN GIÁ]]</f>
        <v>1</v>
      </c>
      <c r="Y808" s="47" t="b">
        <f>Table0145[[#This Row],[THÀNH TIỀN FAST]]=Table0145[[#This Row],[THÀNH TIỀN]]</f>
        <v>1</v>
      </c>
      <c r="Z808" s="48"/>
    </row>
    <row r="809" spans="13:26" x14ac:dyDescent="0.2">
      <c r="M809" s="55">
        <f t="shared" si="49"/>
        <v>0</v>
      </c>
      <c r="N809" s="21" t="e">
        <f>VLOOKUP(I809,'MÃ '!$A$2:$E$1048576,4,0)</f>
        <v>#N/A</v>
      </c>
      <c r="O809" s="21" t="e">
        <f>VLOOKUP(I809,'MÃ '!$A$2:$E$1048576,5,0)</f>
        <v>#N/A</v>
      </c>
      <c r="P809" s="21" t="str">
        <f t="shared" si="50"/>
        <v>TSG08</v>
      </c>
      <c r="Q809" s="21" t="e">
        <f>DAY(Table0145[[#This Row],[NGÀY]])&amp;Table0145[[#This Row],[TSG08]]&amp;Table0145[[#This Row],[MÃ FAST]]</f>
        <v>#N/A</v>
      </c>
      <c r="R809" s="21" t="e">
        <f>COUNTIF($Q$7:Q809,Q809)&amp;Q809</f>
        <v>#N/A</v>
      </c>
      <c r="S809" s="44">
        <f>IFERROR(VLOOKUP(R809,Table1[[ct2]:[Số lượng]],13,0),0)</f>
        <v>0</v>
      </c>
      <c r="T809" s="45">
        <f>IFERROR(VLOOKUP(R809,Table1[[ct2]:[Giá]],14,0),Table0145[[#This Row],[ĐƠN GIÁ]])</f>
        <v>0</v>
      </c>
      <c r="U809" s="45">
        <f t="shared" si="51"/>
        <v>0</v>
      </c>
      <c r="V809" s="32">
        <f t="shared" si="52"/>
        <v>0</v>
      </c>
      <c r="W809" s="45">
        <f>Table0145[[#This Row],[THÀNH TIỀN FAST]]-Table0145[[#This Row],[THÀNH TIỀN]]</f>
        <v>0</v>
      </c>
      <c r="X809" s="46" t="b">
        <f>Table0145[[#This Row],[ĐG FAST]]=Table0145[[#This Row],[ĐƠN GIÁ]]</f>
        <v>1</v>
      </c>
      <c r="Y809" s="47" t="b">
        <f>Table0145[[#This Row],[THÀNH TIỀN FAST]]=Table0145[[#This Row],[THÀNH TIỀN]]</f>
        <v>1</v>
      </c>
      <c r="Z809" s="48"/>
    </row>
    <row r="810" spans="13:26" x14ac:dyDescent="0.2">
      <c r="M810" s="55">
        <f t="shared" si="49"/>
        <v>0</v>
      </c>
      <c r="N810" s="21" t="e">
        <f>VLOOKUP(I810,'MÃ '!$A$2:$E$1048576,4,0)</f>
        <v>#N/A</v>
      </c>
      <c r="O810" s="21" t="e">
        <f>VLOOKUP(I810,'MÃ '!$A$2:$E$1048576,5,0)</f>
        <v>#N/A</v>
      </c>
      <c r="P810" s="21" t="str">
        <f t="shared" si="50"/>
        <v>TSG08</v>
      </c>
      <c r="Q810" s="21" t="e">
        <f>DAY(Table0145[[#This Row],[NGÀY]])&amp;Table0145[[#This Row],[TSG08]]&amp;Table0145[[#This Row],[MÃ FAST]]</f>
        <v>#N/A</v>
      </c>
      <c r="R810" s="21" t="e">
        <f>COUNTIF($Q$7:Q810,Q810)&amp;Q810</f>
        <v>#N/A</v>
      </c>
      <c r="S810" s="44">
        <f>IFERROR(VLOOKUP(R810,Table1[[ct2]:[Số lượng]],13,0),0)</f>
        <v>0</v>
      </c>
      <c r="T810" s="45">
        <f>IFERROR(VLOOKUP(R810,Table1[[ct2]:[Giá]],14,0),Table0145[[#This Row],[ĐƠN GIÁ]])</f>
        <v>0</v>
      </c>
      <c r="U810" s="45">
        <f t="shared" si="51"/>
        <v>0</v>
      </c>
      <c r="V810" s="32">
        <f t="shared" si="52"/>
        <v>0</v>
      </c>
      <c r="W810" s="45">
        <f>Table0145[[#This Row],[THÀNH TIỀN FAST]]-Table0145[[#This Row],[THÀNH TIỀN]]</f>
        <v>0</v>
      </c>
      <c r="X810" s="46" t="b">
        <f>Table0145[[#This Row],[ĐG FAST]]=Table0145[[#This Row],[ĐƠN GIÁ]]</f>
        <v>1</v>
      </c>
      <c r="Y810" s="47" t="b">
        <f>Table0145[[#This Row],[THÀNH TIỀN FAST]]=Table0145[[#This Row],[THÀNH TIỀN]]</f>
        <v>1</v>
      </c>
      <c r="Z810" s="48"/>
    </row>
    <row r="811" spans="13:26" x14ac:dyDescent="0.2">
      <c r="M811" s="55">
        <f t="shared" si="49"/>
        <v>0</v>
      </c>
      <c r="N811" s="21" t="e">
        <f>VLOOKUP(I811,'MÃ '!$A$2:$E$1048576,4,0)</f>
        <v>#N/A</v>
      </c>
      <c r="O811" s="21" t="e">
        <f>VLOOKUP(I811,'MÃ '!$A$2:$E$1048576,5,0)</f>
        <v>#N/A</v>
      </c>
      <c r="P811" s="21" t="str">
        <f t="shared" si="50"/>
        <v>TSG08</v>
      </c>
      <c r="Q811" s="21" t="e">
        <f>DAY(Table0145[[#This Row],[NGÀY]])&amp;Table0145[[#This Row],[TSG08]]&amp;Table0145[[#This Row],[MÃ FAST]]</f>
        <v>#N/A</v>
      </c>
      <c r="R811" s="21" t="e">
        <f>COUNTIF($Q$7:Q811,Q811)&amp;Q811</f>
        <v>#N/A</v>
      </c>
      <c r="S811" s="44">
        <f>IFERROR(VLOOKUP(R811,Table1[[ct2]:[Số lượng]],13,0),0)</f>
        <v>0</v>
      </c>
      <c r="T811" s="45">
        <f>IFERROR(VLOOKUP(R811,Table1[[ct2]:[Giá]],14,0),Table0145[[#This Row],[ĐƠN GIÁ]])</f>
        <v>0</v>
      </c>
      <c r="U811" s="45">
        <f t="shared" si="51"/>
        <v>0</v>
      </c>
      <c r="V811" s="32">
        <f t="shared" si="52"/>
        <v>0</v>
      </c>
      <c r="W811" s="45">
        <f>Table0145[[#This Row],[THÀNH TIỀN FAST]]-Table0145[[#This Row],[THÀNH TIỀN]]</f>
        <v>0</v>
      </c>
      <c r="X811" s="46" t="b">
        <f>Table0145[[#This Row],[ĐG FAST]]=Table0145[[#This Row],[ĐƠN GIÁ]]</f>
        <v>1</v>
      </c>
      <c r="Y811" s="47" t="b">
        <f>Table0145[[#This Row],[THÀNH TIỀN FAST]]=Table0145[[#This Row],[THÀNH TIỀN]]</f>
        <v>1</v>
      </c>
      <c r="Z811" s="48"/>
    </row>
    <row r="812" spans="13:26" x14ac:dyDescent="0.2">
      <c r="M812" s="55">
        <f t="shared" si="49"/>
        <v>0</v>
      </c>
      <c r="N812" s="21" t="e">
        <f>VLOOKUP(I812,'MÃ '!$A$2:$E$1048576,4,0)</f>
        <v>#N/A</v>
      </c>
      <c r="O812" s="21" t="e">
        <f>VLOOKUP(I812,'MÃ '!$A$2:$E$1048576,5,0)</f>
        <v>#N/A</v>
      </c>
      <c r="P812" s="21" t="str">
        <f t="shared" si="50"/>
        <v>TSG08</v>
      </c>
      <c r="Q812" s="21" t="e">
        <f>DAY(Table0145[[#This Row],[NGÀY]])&amp;Table0145[[#This Row],[TSG08]]&amp;Table0145[[#This Row],[MÃ FAST]]</f>
        <v>#N/A</v>
      </c>
      <c r="R812" s="21" t="e">
        <f>COUNTIF($Q$7:Q812,Q812)&amp;Q812</f>
        <v>#N/A</v>
      </c>
      <c r="S812" s="44">
        <f>IFERROR(VLOOKUP(R812,Table1[[ct2]:[Số lượng]],13,0),0)</f>
        <v>0</v>
      </c>
      <c r="T812" s="45">
        <f>IFERROR(VLOOKUP(R812,Table1[[ct2]:[Giá]],14,0),Table0145[[#This Row],[ĐƠN GIÁ]])</f>
        <v>0</v>
      </c>
      <c r="U812" s="45">
        <f t="shared" si="51"/>
        <v>0</v>
      </c>
      <c r="V812" s="32">
        <f t="shared" si="52"/>
        <v>0</v>
      </c>
      <c r="W812" s="45">
        <f>Table0145[[#This Row],[THÀNH TIỀN FAST]]-Table0145[[#This Row],[THÀNH TIỀN]]</f>
        <v>0</v>
      </c>
      <c r="X812" s="46" t="b">
        <f>Table0145[[#This Row],[ĐG FAST]]=Table0145[[#This Row],[ĐƠN GIÁ]]</f>
        <v>1</v>
      </c>
      <c r="Y812" s="47" t="b">
        <f>Table0145[[#This Row],[THÀNH TIỀN FAST]]=Table0145[[#This Row],[THÀNH TIỀN]]</f>
        <v>1</v>
      </c>
      <c r="Z812" s="48"/>
    </row>
    <row r="813" spans="13:26" x14ac:dyDescent="0.2">
      <c r="M813" s="55">
        <f t="shared" si="49"/>
        <v>0</v>
      </c>
      <c r="N813" s="21" t="e">
        <f>VLOOKUP(I813,'MÃ '!$A$2:$E$1048576,4,0)</f>
        <v>#N/A</v>
      </c>
      <c r="O813" s="21" t="e">
        <f>VLOOKUP(I813,'MÃ '!$A$2:$E$1048576,5,0)</f>
        <v>#N/A</v>
      </c>
      <c r="P813" s="21" t="str">
        <f t="shared" si="50"/>
        <v>TSG08</v>
      </c>
      <c r="Q813" s="21" t="e">
        <f>DAY(Table0145[[#This Row],[NGÀY]])&amp;Table0145[[#This Row],[TSG08]]&amp;Table0145[[#This Row],[MÃ FAST]]</f>
        <v>#N/A</v>
      </c>
      <c r="R813" s="21" t="e">
        <f>COUNTIF($Q$7:Q813,Q813)&amp;Q813</f>
        <v>#N/A</v>
      </c>
      <c r="S813" s="44">
        <f>IFERROR(VLOOKUP(R813,Table1[[ct2]:[Số lượng]],13,0),0)</f>
        <v>0</v>
      </c>
      <c r="T813" s="45">
        <f>IFERROR(VLOOKUP(R813,Table1[[ct2]:[Giá]],14,0),Table0145[[#This Row],[ĐƠN GIÁ]])</f>
        <v>0</v>
      </c>
      <c r="U813" s="45">
        <f t="shared" si="51"/>
        <v>0</v>
      </c>
      <c r="V813" s="32">
        <f t="shared" si="52"/>
        <v>0</v>
      </c>
      <c r="W813" s="45">
        <f>Table0145[[#This Row],[THÀNH TIỀN FAST]]-Table0145[[#This Row],[THÀNH TIỀN]]</f>
        <v>0</v>
      </c>
      <c r="X813" s="46" t="b">
        <f>Table0145[[#This Row],[ĐG FAST]]=Table0145[[#This Row],[ĐƠN GIÁ]]</f>
        <v>1</v>
      </c>
      <c r="Y813" s="47" t="b">
        <f>Table0145[[#This Row],[THÀNH TIỀN FAST]]=Table0145[[#This Row],[THÀNH TIỀN]]</f>
        <v>1</v>
      </c>
      <c r="Z813" s="48"/>
    </row>
    <row r="814" spans="13:26" x14ac:dyDescent="0.2">
      <c r="M814" s="55">
        <f t="shared" si="49"/>
        <v>0</v>
      </c>
      <c r="N814" s="21" t="e">
        <f>VLOOKUP(I814,'MÃ '!$A$2:$E$1048576,4,0)</f>
        <v>#N/A</v>
      </c>
      <c r="O814" s="21" t="e">
        <f>VLOOKUP(I814,'MÃ '!$A$2:$E$1048576,5,0)</f>
        <v>#N/A</v>
      </c>
      <c r="P814" s="21" t="str">
        <f t="shared" si="50"/>
        <v>TSG08</v>
      </c>
      <c r="Q814" s="21" t="e">
        <f>DAY(Table0145[[#This Row],[NGÀY]])&amp;Table0145[[#This Row],[TSG08]]&amp;Table0145[[#This Row],[MÃ FAST]]</f>
        <v>#N/A</v>
      </c>
      <c r="R814" s="21" t="e">
        <f>COUNTIF($Q$7:Q814,Q814)&amp;Q814</f>
        <v>#N/A</v>
      </c>
      <c r="S814" s="44">
        <f>IFERROR(VLOOKUP(R814,Table1[[ct2]:[Số lượng]],13,0),0)</f>
        <v>0</v>
      </c>
      <c r="T814" s="45">
        <f>IFERROR(VLOOKUP(R814,Table1[[ct2]:[Giá]],14,0),Table0145[[#This Row],[ĐƠN GIÁ]])</f>
        <v>0</v>
      </c>
      <c r="U814" s="45">
        <f t="shared" si="51"/>
        <v>0</v>
      </c>
      <c r="V814" s="32">
        <f t="shared" si="52"/>
        <v>0</v>
      </c>
      <c r="W814" s="45">
        <f>Table0145[[#This Row],[THÀNH TIỀN FAST]]-Table0145[[#This Row],[THÀNH TIỀN]]</f>
        <v>0</v>
      </c>
      <c r="X814" s="46" t="b">
        <f>Table0145[[#This Row],[ĐG FAST]]=Table0145[[#This Row],[ĐƠN GIÁ]]</f>
        <v>1</v>
      </c>
      <c r="Y814" s="47" t="b">
        <f>Table0145[[#This Row],[THÀNH TIỀN FAST]]=Table0145[[#This Row],[THÀNH TIỀN]]</f>
        <v>1</v>
      </c>
      <c r="Z814" s="48"/>
    </row>
    <row r="815" spans="13:26" x14ac:dyDescent="0.2">
      <c r="M815" s="55">
        <f t="shared" si="49"/>
        <v>0</v>
      </c>
      <c r="N815" s="21" t="e">
        <f>VLOOKUP(I815,'MÃ '!$A$2:$E$1048576,4,0)</f>
        <v>#N/A</v>
      </c>
      <c r="O815" s="21" t="e">
        <f>VLOOKUP(I815,'MÃ '!$A$2:$E$1048576,5,0)</f>
        <v>#N/A</v>
      </c>
      <c r="P815" s="21" t="str">
        <f t="shared" si="50"/>
        <v>TSG08</v>
      </c>
      <c r="Q815" s="21" t="e">
        <f>DAY(Table0145[[#This Row],[NGÀY]])&amp;Table0145[[#This Row],[TSG08]]&amp;Table0145[[#This Row],[MÃ FAST]]</f>
        <v>#N/A</v>
      </c>
      <c r="R815" s="21" t="e">
        <f>COUNTIF($Q$7:Q815,Q815)&amp;Q815</f>
        <v>#N/A</v>
      </c>
      <c r="S815" s="44">
        <f>IFERROR(VLOOKUP(R815,Table1[[ct2]:[Số lượng]],13,0),0)</f>
        <v>0</v>
      </c>
      <c r="T815" s="45">
        <f>IFERROR(VLOOKUP(R815,Table1[[ct2]:[Giá]],14,0),Table0145[[#This Row],[ĐƠN GIÁ]])</f>
        <v>0</v>
      </c>
      <c r="U815" s="45">
        <f t="shared" si="51"/>
        <v>0</v>
      </c>
      <c r="V815" s="32">
        <f t="shared" si="52"/>
        <v>0</v>
      </c>
      <c r="W815" s="45">
        <f>Table0145[[#This Row],[THÀNH TIỀN FAST]]-Table0145[[#This Row],[THÀNH TIỀN]]</f>
        <v>0</v>
      </c>
      <c r="X815" s="46" t="b">
        <f>Table0145[[#This Row],[ĐG FAST]]=Table0145[[#This Row],[ĐƠN GIÁ]]</f>
        <v>1</v>
      </c>
      <c r="Y815" s="47" t="b">
        <f>Table0145[[#This Row],[THÀNH TIỀN FAST]]=Table0145[[#This Row],[THÀNH TIỀN]]</f>
        <v>1</v>
      </c>
      <c r="Z815" s="48"/>
    </row>
    <row r="816" spans="13:26" x14ac:dyDescent="0.2">
      <c r="M816" s="55">
        <f t="shared" si="49"/>
        <v>0</v>
      </c>
      <c r="N816" s="21" t="e">
        <f>VLOOKUP(I816,'MÃ '!$A$2:$E$1048576,4,0)</f>
        <v>#N/A</v>
      </c>
      <c r="O816" s="21" t="e">
        <f>VLOOKUP(I816,'MÃ '!$A$2:$E$1048576,5,0)</f>
        <v>#N/A</v>
      </c>
      <c r="P816" s="21" t="str">
        <f t="shared" si="50"/>
        <v>TSG08</v>
      </c>
      <c r="Q816" s="21" t="e">
        <f>DAY(Table0145[[#This Row],[NGÀY]])&amp;Table0145[[#This Row],[TSG08]]&amp;Table0145[[#This Row],[MÃ FAST]]</f>
        <v>#N/A</v>
      </c>
      <c r="R816" s="21" t="e">
        <f>COUNTIF($Q$7:Q816,Q816)&amp;Q816</f>
        <v>#N/A</v>
      </c>
      <c r="S816" s="44">
        <f>IFERROR(VLOOKUP(R816,Table1[[ct2]:[Số lượng]],13,0),0)</f>
        <v>0</v>
      </c>
      <c r="T816" s="45">
        <f>IFERROR(VLOOKUP(R816,Table1[[ct2]:[Giá]],14,0),Table0145[[#This Row],[ĐƠN GIÁ]])</f>
        <v>0</v>
      </c>
      <c r="U816" s="45">
        <f t="shared" si="51"/>
        <v>0</v>
      </c>
      <c r="V816" s="32">
        <f t="shared" si="52"/>
        <v>0</v>
      </c>
      <c r="W816" s="45">
        <f>Table0145[[#This Row],[THÀNH TIỀN FAST]]-Table0145[[#This Row],[THÀNH TIỀN]]</f>
        <v>0</v>
      </c>
      <c r="X816" s="46" t="b">
        <f>Table0145[[#This Row],[ĐG FAST]]=Table0145[[#This Row],[ĐƠN GIÁ]]</f>
        <v>1</v>
      </c>
      <c r="Y816" s="47" t="b">
        <f>Table0145[[#This Row],[THÀNH TIỀN FAST]]=Table0145[[#This Row],[THÀNH TIỀN]]</f>
        <v>1</v>
      </c>
      <c r="Z816" s="48"/>
    </row>
    <row r="817" spans="13:26" x14ac:dyDescent="0.2">
      <c r="M817" s="55">
        <f t="shared" si="49"/>
        <v>0</v>
      </c>
      <c r="N817" s="21" t="e">
        <f>VLOOKUP(I817,'MÃ '!$A$2:$E$1048576,4,0)</f>
        <v>#N/A</v>
      </c>
      <c r="O817" s="21" t="e">
        <f>VLOOKUP(I817,'MÃ '!$A$2:$E$1048576,5,0)</f>
        <v>#N/A</v>
      </c>
      <c r="P817" s="21" t="str">
        <f t="shared" si="50"/>
        <v>TSG08</v>
      </c>
      <c r="Q817" s="21" t="e">
        <f>DAY(Table0145[[#This Row],[NGÀY]])&amp;Table0145[[#This Row],[TSG08]]&amp;Table0145[[#This Row],[MÃ FAST]]</f>
        <v>#N/A</v>
      </c>
      <c r="R817" s="21" t="e">
        <f>COUNTIF($Q$7:Q817,Q817)&amp;Q817</f>
        <v>#N/A</v>
      </c>
      <c r="S817" s="44">
        <f>IFERROR(VLOOKUP(R817,Table1[[ct2]:[Số lượng]],13,0),0)</f>
        <v>0</v>
      </c>
      <c r="T817" s="45">
        <f>IFERROR(VLOOKUP(R817,Table1[[ct2]:[Giá]],14,0),Table0145[[#This Row],[ĐƠN GIÁ]])</f>
        <v>0</v>
      </c>
      <c r="U817" s="45">
        <f t="shared" si="51"/>
        <v>0</v>
      </c>
      <c r="V817" s="32">
        <f t="shared" si="52"/>
        <v>0</v>
      </c>
      <c r="W817" s="45">
        <f>Table0145[[#This Row],[THÀNH TIỀN FAST]]-Table0145[[#This Row],[THÀNH TIỀN]]</f>
        <v>0</v>
      </c>
      <c r="X817" s="46" t="b">
        <f>Table0145[[#This Row],[ĐG FAST]]=Table0145[[#This Row],[ĐƠN GIÁ]]</f>
        <v>1</v>
      </c>
      <c r="Y817" s="47" t="b">
        <f>Table0145[[#This Row],[THÀNH TIỀN FAST]]=Table0145[[#This Row],[THÀNH TIỀN]]</f>
        <v>1</v>
      </c>
      <c r="Z817" s="48"/>
    </row>
    <row r="818" spans="13:26" x14ac:dyDescent="0.2">
      <c r="M818" s="55">
        <f t="shared" si="49"/>
        <v>0</v>
      </c>
      <c r="N818" s="21" t="e">
        <f>VLOOKUP(I818,'MÃ '!$A$2:$E$1048576,4,0)</f>
        <v>#N/A</v>
      </c>
      <c r="O818" s="21" t="e">
        <f>VLOOKUP(I818,'MÃ '!$A$2:$E$1048576,5,0)</f>
        <v>#N/A</v>
      </c>
      <c r="P818" s="21" t="str">
        <f t="shared" si="50"/>
        <v>TSG08</v>
      </c>
      <c r="Q818" s="21" t="e">
        <f>DAY(Table0145[[#This Row],[NGÀY]])&amp;Table0145[[#This Row],[TSG08]]&amp;Table0145[[#This Row],[MÃ FAST]]</f>
        <v>#N/A</v>
      </c>
      <c r="R818" s="21" t="e">
        <f>COUNTIF($Q$7:Q818,Q818)&amp;Q818</f>
        <v>#N/A</v>
      </c>
      <c r="S818" s="44">
        <f>IFERROR(VLOOKUP(R818,Table1[[ct2]:[Số lượng]],13,0),0)</f>
        <v>0</v>
      </c>
      <c r="T818" s="45">
        <f>IFERROR(VLOOKUP(R818,Table1[[ct2]:[Giá]],14,0),Table0145[[#This Row],[ĐƠN GIÁ]])</f>
        <v>0</v>
      </c>
      <c r="U818" s="45">
        <f t="shared" si="51"/>
        <v>0</v>
      </c>
      <c r="V818" s="32">
        <f t="shared" si="52"/>
        <v>0</v>
      </c>
      <c r="W818" s="45">
        <f>Table0145[[#This Row],[THÀNH TIỀN FAST]]-Table0145[[#This Row],[THÀNH TIỀN]]</f>
        <v>0</v>
      </c>
      <c r="X818" s="46" t="b">
        <f>Table0145[[#This Row],[ĐG FAST]]=Table0145[[#This Row],[ĐƠN GIÁ]]</f>
        <v>1</v>
      </c>
      <c r="Y818" s="47" t="b">
        <f>Table0145[[#This Row],[THÀNH TIỀN FAST]]=Table0145[[#This Row],[THÀNH TIỀN]]</f>
        <v>1</v>
      </c>
      <c r="Z818" s="48"/>
    </row>
    <row r="819" spans="13:26" x14ac:dyDescent="0.2">
      <c r="M819" s="55">
        <f t="shared" si="49"/>
        <v>0</v>
      </c>
      <c r="N819" s="21" t="e">
        <f>VLOOKUP(I819,'MÃ '!$A$2:$E$1048576,4,0)</f>
        <v>#N/A</v>
      </c>
      <c r="O819" s="21" t="e">
        <f>VLOOKUP(I819,'MÃ '!$A$2:$E$1048576,5,0)</f>
        <v>#N/A</v>
      </c>
      <c r="P819" s="21" t="str">
        <f t="shared" si="50"/>
        <v>TSG08</v>
      </c>
      <c r="Q819" s="21" t="e">
        <f>DAY(Table0145[[#This Row],[NGÀY]])&amp;Table0145[[#This Row],[TSG08]]&amp;Table0145[[#This Row],[MÃ FAST]]</f>
        <v>#N/A</v>
      </c>
      <c r="R819" s="21" t="e">
        <f>COUNTIF($Q$7:Q819,Q819)&amp;Q819</f>
        <v>#N/A</v>
      </c>
      <c r="S819" s="44">
        <f>IFERROR(VLOOKUP(R819,Table1[[ct2]:[Số lượng]],13,0),0)</f>
        <v>0</v>
      </c>
      <c r="T819" s="45">
        <f>IFERROR(VLOOKUP(R819,Table1[[ct2]:[Giá]],14,0),Table0145[[#This Row],[ĐƠN GIÁ]])</f>
        <v>0</v>
      </c>
      <c r="U819" s="45">
        <f t="shared" si="51"/>
        <v>0</v>
      </c>
      <c r="V819" s="32">
        <f t="shared" si="52"/>
        <v>0</v>
      </c>
      <c r="W819" s="45">
        <f>Table0145[[#This Row],[THÀNH TIỀN FAST]]-Table0145[[#This Row],[THÀNH TIỀN]]</f>
        <v>0</v>
      </c>
      <c r="X819" s="46" t="b">
        <f>Table0145[[#This Row],[ĐG FAST]]=Table0145[[#This Row],[ĐƠN GIÁ]]</f>
        <v>1</v>
      </c>
      <c r="Y819" s="47" t="b">
        <f>Table0145[[#This Row],[THÀNH TIỀN FAST]]=Table0145[[#This Row],[THÀNH TIỀN]]</f>
        <v>1</v>
      </c>
      <c r="Z819" s="48"/>
    </row>
    <row r="820" spans="13:26" x14ac:dyDescent="0.2">
      <c r="M820" s="55">
        <f t="shared" si="49"/>
        <v>0</v>
      </c>
      <c r="N820" s="21" t="e">
        <f>VLOOKUP(I820,'MÃ '!$A$2:$E$1048576,4,0)</f>
        <v>#N/A</v>
      </c>
      <c r="O820" s="21" t="e">
        <f>VLOOKUP(I820,'MÃ '!$A$2:$E$1048576,5,0)</f>
        <v>#N/A</v>
      </c>
      <c r="P820" s="21" t="str">
        <f t="shared" si="50"/>
        <v>TSG08</v>
      </c>
      <c r="Q820" s="21" t="e">
        <f>DAY(Table0145[[#This Row],[NGÀY]])&amp;Table0145[[#This Row],[TSG08]]&amp;Table0145[[#This Row],[MÃ FAST]]</f>
        <v>#N/A</v>
      </c>
      <c r="R820" s="21" t="e">
        <f>COUNTIF($Q$7:Q820,Q820)&amp;Q820</f>
        <v>#N/A</v>
      </c>
      <c r="S820" s="44">
        <f>IFERROR(VLOOKUP(R820,Table1[[ct2]:[Số lượng]],13,0),0)</f>
        <v>0</v>
      </c>
      <c r="T820" s="45">
        <f>IFERROR(VLOOKUP(R820,Table1[[ct2]:[Giá]],14,0),Table0145[[#This Row],[ĐƠN GIÁ]])</f>
        <v>0</v>
      </c>
      <c r="U820" s="45">
        <f t="shared" si="51"/>
        <v>0</v>
      </c>
      <c r="V820" s="32">
        <f t="shared" si="52"/>
        <v>0</v>
      </c>
      <c r="W820" s="45">
        <f>Table0145[[#This Row],[THÀNH TIỀN FAST]]-Table0145[[#This Row],[THÀNH TIỀN]]</f>
        <v>0</v>
      </c>
      <c r="X820" s="46" t="b">
        <f>Table0145[[#This Row],[ĐG FAST]]=Table0145[[#This Row],[ĐƠN GIÁ]]</f>
        <v>1</v>
      </c>
      <c r="Y820" s="47" t="b">
        <f>Table0145[[#This Row],[THÀNH TIỀN FAST]]=Table0145[[#This Row],[THÀNH TIỀN]]</f>
        <v>1</v>
      </c>
      <c r="Z820" s="48"/>
    </row>
    <row r="821" spans="13:26" x14ac:dyDescent="0.2">
      <c r="M821" s="55">
        <f t="shared" si="49"/>
        <v>0</v>
      </c>
      <c r="N821" s="21" t="e">
        <f>VLOOKUP(I821,'MÃ '!$A$2:$E$1048576,4,0)</f>
        <v>#N/A</v>
      </c>
      <c r="O821" s="21" t="e">
        <f>VLOOKUP(I821,'MÃ '!$A$2:$E$1048576,5,0)</f>
        <v>#N/A</v>
      </c>
      <c r="P821" s="21" t="str">
        <f t="shared" si="50"/>
        <v>TSG08</v>
      </c>
      <c r="Q821" s="21" t="e">
        <f>DAY(Table0145[[#This Row],[NGÀY]])&amp;Table0145[[#This Row],[TSG08]]&amp;Table0145[[#This Row],[MÃ FAST]]</f>
        <v>#N/A</v>
      </c>
      <c r="R821" s="21" t="e">
        <f>COUNTIF($Q$7:Q821,Q821)&amp;Q821</f>
        <v>#N/A</v>
      </c>
      <c r="S821" s="44">
        <f>IFERROR(VLOOKUP(R821,Table1[[ct2]:[Số lượng]],13,0),0)</f>
        <v>0</v>
      </c>
      <c r="T821" s="45">
        <f>IFERROR(VLOOKUP(R821,Table1[[ct2]:[Giá]],14,0),Table0145[[#This Row],[ĐƠN GIÁ]])</f>
        <v>0</v>
      </c>
      <c r="U821" s="45">
        <f t="shared" si="51"/>
        <v>0</v>
      </c>
      <c r="V821" s="32">
        <f t="shared" si="52"/>
        <v>0</v>
      </c>
      <c r="W821" s="45">
        <f>Table0145[[#This Row],[THÀNH TIỀN FAST]]-Table0145[[#This Row],[THÀNH TIỀN]]</f>
        <v>0</v>
      </c>
      <c r="X821" s="46" t="b">
        <f>Table0145[[#This Row],[ĐG FAST]]=Table0145[[#This Row],[ĐƠN GIÁ]]</f>
        <v>1</v>
      </c>
      <c r="Y821" s="47" t="b">
        <f>Table0145[[#This Row],[THÀNH TIỀN FAST]]=Table0145[[#This Row],[THÀNH TIỀN]]</f>
        <v>1</v>
      </c>
      <c r="Z821" s="48"/>
    </row>
    <row r="822" spans="13:26" x14ac:dyDescent="0.2">
      <c r="M822" s="55">
        <f t="shared" si="49"/>
        <v>0</v>
      </c>
      <c r="N822" s="21" t="e">
        <f>VLOOKUP(I822,'MÃ '!$A$2:$E$1048576,4,0)</f>
        <v>#N/A</v>
      </c>
      <c r="O822" s="21" t="e">
        <f>VLOOKUP(I822,'MÃ '!$A$2:$E$1048576,5,0)</f>
        <v>#N/A</v>
      </c>
      <c r="P822" s="21" t="str">
        <f t="shared" si="50"/>
        <v>TSG08</v>
      </c>
      <c r="Q822" s="21" t="e">
        <f>DAY(Table0145[[#This Row],[NGÀY]])&amp;Table0145[[#This Row],[TSG08]]&amp;Table0145[[#This Row],[MÃ FAST]]</f>
        <v>#N/A</v>
      </c>
      <c r="R822" s="21" t="e">
        <f>COUNTIF($Q$7:Q822,Q822)&amp;Q822</f>
        <v>#N/A</v>
      </c>
      <c r="S822" s="44">
        <f>IFERROR(VLOOKUP(R822,Table1[[ct2]:[Số lượng]],13,0),0)</f>
        <v>0</v>
      </c>
      <c r="T822" s="45">
        <f>IFERROR(VLOOKUP(R822,Table1[[ct2]:[Giá]],14,0),Table0145[[#This Row],[ĐƠN GIÁ]])</f>
        <v>0</v>
      </c>
      <c r="U822" s="45">
        <f t="shared" si="51"/>
        <v>0</v>
      </c>
      <c r="V822" s="32">
        <f t="shared" si="52"/>
        <v>0</v>
      </c>
      <c r="W822" s="45">
        <f>Table0145[[#This Row],[THÀNH TIỀN FAST]]-Table0145[[#This Row],[THÀNH TIỀN]]</f>
        <v>0</v>
      </c>
      <c r="X822" s="46" t="b">
        <f>Table0145[[#This Row],[ĐG FAST]]=Table0145[[#This Row],[ĐƠN GIÁ]]</f>
        <v>1</v>
      </c>
      <c r="Y822" s="47" t="b">
        <f>Table0145[[#This Row],[THÀNH TIỀN FAST]]=Table0145[[#This Row],[THÀNH TIỀN]]</f>
        <v>1</v>
      </c>
      <c r="Z822" s="48"/>
    </row>
    <row r="823" spans="13:26" x14ac:dyDescent="0.2">
      <c r="M823" s="55">
        <f t="shared" si="49"/>
        <v>0</v>
      </c>
      <c r="N823" s="21" t="e">
        <f>VLOOKUP(I823,'MÃ '!$A$2:$E$1048576,4,0)</f>
        <v>#N/A</v>
      </c>
      <c r="O823" s="21" t="e">
        <f>VLOOKUP(I823,'MÃ '!$A$2:$E$1048576,5,0)</f>
        <v>#N/A</v>
      </c>
      <c r="P823" s="21" t="str">
        <f t="shared" si="50"/>
        <v>TSG08</v>
      </c>
      <c r="Q823" s="21" t="e">
        <f>DAY(Table0145[[#This Row],[NGÀY]])&amp;Table0145[[#This Row],[TSG08]]&amp;Table0145[[#This Row],[MÃ FAST]]</f>
        <v>#N/A</v>
      </c>
      <c r="R823" s="21" t="e">
        <f>COUNTIF($Q$7:Q823,Q823)&amp;Q823</f>
        <v>#N/A</v>
      </c>
      <c r="S823" s="44">
        <f>IFERROR(VLOOKUP(R823,Table1[[ct2]:[Số lượng]],13,0),0)</f>
        <v>0</v>
      </c>
      <c r="T823" s="45">
        <f>IFERROR(VLOOKUP(R823,Table1[[ct2]:[Giá]],14,0),Table0145[[#This Row],[ĐƠN GIÁ]])</f>
        <v>0</v>
      </c>
      <c r="U823" s="45">
        <f t="shared" si="51"/>
        <v>0</v>
      </c>
      <c r="V823" s="32">
        <f t="shared" si="52"/>
        <v>0</v>
      </c>
      <c r="W823" s="45">
        <f>Table0145[[#This Row],[THÀNH TIỀN FAST]]-Table0145[[#This Row],[THÀNH TIỀN]]</f>
        <v>0</v>
      </c>
      <c r="X823" s="46" t="b">
        <f>Table0145[[#This Row],[ĐG FAST]]=Table0145[[#This Row],[ĐƠN GIÁ]]</f>
        <v>1</v>
      </c>
      <c r="Y823" s="47" t="b">
        <f>Table0145[[#This Row],[THÀNH TIỀN FAST]]=Table0145[[#This Row],[THÀNH TIỀN]]</f>
        <v>1</v>
      </c>
      <c r="Z823" s="48"/>
    </row>
    <row r="824" spans="13:26" x14ac:dyDescent="0.2">
      <c r="M824" s="55">
        <f t="shared" si="49"/>
        <v>0</v>
      </c>
      <c r="N824" s="21" t="e">
        <f>VLOOKUP(I824,'MÃ '!$A$2:$E$1048576,4,0)</f>
        <v>#N/A</v>
      </c>
      <c r="O824" s="21" t="e">
        <f>VLOOKUP(I824,'MÃ '!$A$2:$E$1048576,5,0)</f>
        <v>#N/A</v>
      </c>
      <c r="P824" s="21" t="str">
        <f t="shared" si="50"/>
        <v>TSG08</v>
      </c>
      <c r="Q824" s="21" t="e">
        <f>DAY(Table0145[[#This Row],[NGÀY]])&amp;Table0145[[#This Row],[TSG08]]&amp;Table0145[[#This Row],[MÃ FAST]]</f>
        <v>#N/A</v>
      </c>
      <c r="R824" s="21" t="e">
        <f>COUNTIF($Q$7:Q824,Q824)&amp;Q824</f>
        <v>#N/A</v>
      </c>
      <c r="S824" s="44">
        <f>IFERROR(VLOOKUP(R824,Table1[[ct2]:[Số lượng]],13,0),0)</f>
        <v>0</v>
      </c>
      <c r="T824" s="45">
        <f>IFERROR(VLOOKUP(R824,Table1[[ct2]:[Giá]],14,0),Table0145[[#This Row],[ĐƠN GIÁ]])</f>
        <v>0</v>
      </c>
      <c r="U824" s="45">
        <f t="shared" si="51"/>
        <v>0</v>
      </c>
      <c r="V824" s="32">
        <f t="shared" si="52"/>
        <v>0</v>
      </c>
      <c r="W824" s="45">
        <f>Table0145[[#This Row],[THÀNH TIỀN FAST]]-Table0145[[#This Row],[THÀNH TIỀN]]</f>
        <v>0</v>
      </c>
      <c r="X824" s="46" t="b">
        <f>Table0145[[#This Row],[ĐG FAST]]=Table0145[[#This Row],[ĐƠN GIÁ]]</f>
        <v>1</v>
      </c>
      <c r="Y824" s="47" t="b">
        <f>Table0145[[#This Row],[THÀNH TIỀN FAST]]=Table0145[[#This Row],[THÀNH TIỀN]]</f>
        <v>1</v>
      </c>
      <c r="Z824" s="48"/>
    </row>
    <row r="825" spans="13:26" x14ac:dyDescent="0.2">
      <c r="M825" s="55">
        <f t="shared" si="49"/>
        <v>0</v>
      </c>
      <c r="N825" s="21" t="e">
        <f>VLOOKUP(I825,'MÃ '!$A$2:$E$1048576,4,0)</f>
        <v>#N/A</v>
      </c>
      <c r="O825" s="21" t="e">
        <f>VLOOKUP(I825,'MÃ '!$A$2:$E$1048576,5,0)</f>
        <v>#N/A</v>
      </c>
      <c r="P825" s="21" t="str">
        <f t="shared" si="50"/>
        <v>TSG08</v>
      </c>
      <c r="Q825" s="21" t="e">
        <f>DAY(Table0145[[#This Row],[NGÀY]])&amp;Table0145[[#This Row],[TSG08]]&amp;Table0145[[#This Row],[MÃ FAST]]</f>
        <v>#N/A</v>
      </c>
      <c r="R825" s="21" t="e">
        <f>COUNTIF($Q$7:Q825,Q825)&amp;Q825</f>
        <v>#N/A</v>
      </c>
      <c r="S825" s="44">
        <f>IFERROR(VLOOKUP(R825,Table1[[ct2]:[Số lượng]],13,0),0)</f>
        <v>0</v>
      </c>
      <c r="T825" s="45">
        <f>IFERROR(VLOOKUP(R825,Table1[[ct2]:[Giá]],14,0),Table0145[[#This Row],[ĐƠN GIÁ]])</f>
        <v>0</v>
      </c>
      <c r="U825" s="45">
        <f t="shared" si="51"/>
        <v>0</v>
      </c>
      <c r="V825" s="32">
        <f t="shared" si="52"/>
        <v>0</v>
      </c>
      <c r="W825" s="45">
        <f>Table0145[[#This Row],[THÀNH TIỀN FAST]]-Table0145[[#This Row],[THÀNH TIỀN]]</f>
        <v>0</v>
      </c>
      <c r="X825" s="46" t="b">
        <f>Table0145[[#This Row],[ĐG FAST]]=Table0145[[#This Row],[ĐƠN GIÁ]]</f>
        <v>1</v>
      </c>
      <c r="Y825" s="47" t="b">
        <f>Table0145[[#This Row],[THÀNH TIỀN FAST]]=Table0145[[#This Row],[THÀNH TIỀN]]</f>
        <v>1</v>
      </c>
      <c r="Z825" s="48"/>
    </row>
    <row r="826" spans="13:26" x14ac:dyDescent="0.2">
      <c r="M826" s="55">
        <f t="shared" si="49"/>
        <v>0</v>
      </c>
      <c r="N826" s="21" t="e">
        <f>VLOOKUP(I826,'MÃ '!$A$2:$E$1048576,4,0)</f>
        <v>#N/A</v>
      </c>
      <c r="O826" s="21" t="e">
        <f>VLOOKUP(I826,'MÃ '!$A$2:$E$1048576,5,0)</f>
        <v>#N/A</v>
      </c>
      <c r="P826" s="21" t="str">
        <f t="shared" si="50"/>
        <v>TSG08</v>
      </c>
      <c r="Q826" s="21" t="e">
        <f>DAY(Table0145[[#This Row],[NGÀY]])&amp;Table0145[[#This Row],[TSG08]]&amp;Table0145[[#This Row],[MÃ FAST]]</f>
        <v>#N/A</v>
      </c>
      <c r="R826" s="21" t="e">
        <f>COUNTIF($Q$7:Q826,Q826)&amp;Q826</f>
        <v>#N/A</v>
      </c>
      <c r="S826" s="44">
        <f>IFERROR(VLOOKUP(R826,Table1[[ct2]:[Số lượng]],13,0),0)</f>
        <v>0</v>
      </c>
      <c r="T826" s="45">
        <f>IFERROR(VLOOKUP(R826,Table1[[ct2]:[Giá]],14,0),Table0145[[#This Row],[ĐƠN GIÁ]])</f>
        <v>0</v>
      </c>
      <c r="U826" s="45">
        <f t="shared" si="51"/>
        <v>0</v>
      </c>
      <c r="V826" s="32">
        <f t="shared" si="52"/>
        <v>0</v>
      </c>
      <c r="W826" s="45">
        <f>Table0145[[#This Row],[THÀNH TIỀN FAST]]-Table0145[[#This Row],[THÀNH TIỀN]]</f>
        <v>0</v>
      </c>
      <c r="X826" s="46" t="b">
        <f>Table0145[[#This Row],[ĐG FAST]]=Table0145[[#This Row],[ĐƠN GIÁ]]</f>
        <v>1</v>
      </c>
      <c r="Y826" s="47" t="b">
        <f>Table0145[[#This Row],[THÀNH TIỀN FAST]]=Table0145[[#This Row],[THÀNH TIỀN]]</f>
        <v>1</v>
      </c>
      <c r="Z826" s="48"/>
    </row>
    <row r="827" spans="13:26" x14ac:dyDescent="0.2">
      <c r="M827" s="55">
        <f t="shared" si="49"/>
        <v>0</v>
      </c>
      <c r="N827" s="21" t="e">
        <f>VLOOKUP(I827,'MÃ '!$A$2:$E$1048576,4,0)</f>
        <v>#N/A</v>
      </c>
      <c r="O827" s="21" t="e">
        <f>VLOOKUP(I827,'MÃ '!$A$2:$E$1048576,5,0)</f>
        <v>#N/A</v>
      </c>
      <c r="P827" s="21" t="str">
        <f t="shared" si="50"/>
        <v>TSG08</v>
      </c>
      <c r="Q827" s="21" t="e">
        <f>DAY(Table0145[[#This Row],[NGÀY]])&amp;Table0145[[#This Row],[TSG08]]&amp;Table0145[[#This Row],[MÃ FAST]]</f>
        <v>#N/A</v>
      </c>
      <c r="R827" s="21" t="e">
        <f>COUNTIF($Q$7:Q827,Q827)&amp;Q827</f>
        <v>#N/A</v>
      </c>
      <c r="S827" s="44">
        <f>IFERROR(VLOOKUP(R827,Table1[[ct2]:[Số lượng]],13,0),0)</f>
        <v>0</v>
      </c>
      <c r="T827" s="45">
        <f>IFERROR(VLOOKUP(R827,Table1[[ct2]:[Giá]],14,0),Table0145[[#This Row],[ĐƠN GIÁ]])</f>
        <v>0</v>
      </c>
      <c r="U827" s="45">
        <f t="shared" si="51"/>
        <v>0</v>
      </c>
      <c r="V827" s="32">
        <f t="shared" si="52"/>
        <v>0</v>
      </c>
      <c r="W827" s="45">
        <f>Table0145[[#This Row],[THÀNH TIỀN FAST]]-Table0145[[#This Row],[THÀNH TIỀN]]</f>
        <v>0</v>
      </c>
      <c r="X827" s="46" t="b">
        <f>Table0145[[#This Row],[ĐG FAST]]=Table0145[[#This Row],[ĐƠN GIÁ]]</f>
        <v>1</v>
      </c>
      <c r="Y827" s="47" t="b">
        <f>Table0145[[#This Row],[THÀNH TIỀN FAST]]=Table0145[[#This Row],[THÀNH TIỀN]]</f>
        <v>1</v>
      </c>
      <c r="Z827" s="48"/>
    </row>
    <row r="828" spans="13:26" x14ac:dyDescent="0.2">
      <c r="M828" s="55">
        <f t="shared" si="49"/>
        <v>0</v>
      </c>
      <c r="N828" s="21" t="e">
        <f>VLOOKUP(I828,'MÃ '!$A$2:$E$1048576,4,0)</f>
        <v>#N/A</v>
      </c>
      <c r="O828" s="21" t="e">
        <f>VLOOKUP(I828,'MÃ '!$A$2:$E$1048576,5,0)</f>
        <v>#N/A</v>
      </c>
      <c r="P828" s="21" t="str">
        <f t="shared" si="50"/>
        <v>TSG08</v>
      </c>
      <c r="Q828" s="21" t="e">
        <f>DAY(Table0145[[#This Row],[NGÀY]])&amp;Table0145[[#This Row],[TSG08]]&amp;Table0145[[#This Row],[MÃ FAST]]</f>
        <v>#N/A</v>
      </c>
      <c r="R828" s="21" t="e">
        <f>COUNTIF($Q$7:Q828,Q828)&amp;Q828</f>
        <v>#N/A</v>
      </c>
      <c r="S828" s="44">
        <f>IFERROR(VLOOKUP(R828,Table1[[ct2]:[Số lượng]],13,0),0)</f>
        <v>0</v>
      </c>
      <c r="T828" s="45">
        <f>IFERROR(VLOOKUP(R828,Table1[[ct2]:[Giá]],14,0),Table0145[[#This Row],[ĐƠN GIÁ]])</f>
        <v>0</v>
      </c>
      <c r="U828" s="45">
        <f t="shared" si="51"/>
        <v>0</v>
      </c>
      <c r="V828" s="32">
        <f t="shared" si="52"/>
        <v>0</v>
      </c>
      <c r="W828" s="45">
        <f>Table0145[[#This Row],[THÀNH TIỀN FAST]]-Table0145[[#This Row],[THÀNH TIỀN]]</f>
        <v>0</v>
      </c>
      <c r="X828" s="46" t="b">
        <f>Table0145[[#This Row],[ĐG FAST]]=Table0145[[#This Row],[ĐƠN GIÁ]]</f>
        <v>1</v>
      </c>
      <c r="Y828" s="47" t="b">
        <f>Table0145[[#This Row],[THÀNH TIỀN FAST]]=Table0145[[#This Row],[THÀNH TIỀN]]</f>
        <v>1</v>
      </c>
      <c r="Z828" s="48"/>
    </row>
    <row r="829" spans="13:26" x14ac:dyDescent="0.2">
      <c r="M829" s="55">
        <f t="shared" si="49"/>
        <v>0</v>
      </c>
      <c r="N829" s="21" t="e">
        <f>VLOOKUP(I829,'MÃ '!$A$2:$E$1048576,4,0)</f>
        <v>#N/A</v>
      </c>
      <c r="O829" s="21" t="e">
        <f>VLOOKUP(I829,'MÃ '!$A$2:$E$1048576,5,0)</f>
        <v>#N/A</v>
      </c>
      <c r="P829" s="21" t="str">
        <f t="shared" si="50"/>
        <v>TSG08</v>
      </c>
      <c r="Q829" s="21" t="e">
        <f>DAY(Table0145[[#This Row],[NGÀY]])&amp;Table0145[[#This Row],[TSG08]]&amp;Table0145[[#This Row],[MÃ FAST]]</f>
        <v>#N/A</v>
      </c>
      <c r="R829" s="21" t="e">
        <f>COUNTIF($Q$7:Q829,Q829)&amp;Q829</f>
        <v>#N/A</v>
      </c>
      <c r="S829" s="44">
        <f>IFERROR(VLOOKUP(R829,Table1[[ct2]:[Số lượng]],13,0),0)</f>
        <v>0</v>
      </c>
      <c r="T829" s="45">
        <f>IFERROR(VLOOKUP(R829,Table1[[ct2]:[Giá]],14,0),Table0145[[#This Row],[ĐƠN GIÁ]])</f>
        <v>0</v>
      </c>
      <c r="U829" s="45">
        <f t="shared" si="51"/>
        <v>0</v>
      </c>
      <c r="V829" s="32">
        <f t="shared" si="52"/>
        <v>0</v>
      </c>
      <c r="W829" s="45">
        <f>Table0145[[#This Row],[THÀNH TIỀN FAST]]-Table0145[[#This Row],[THÀNH TIỀN]]</f>
        <v>0</v>
      </c>
      <c r="X829" s="46" t="b">
        <f>Table0145[[#This Row],[ĐG FAST]]=Table0145[[#This Row],[ĐƠN GIÁ]]</f>
        <v>1</v>
      </c>
      <c r="Y829" s="47" t="b">
        <f>Table0145[[#This Row],[THÀNH TIỀN FAST]]=Table0145[[#This Row],[THÀNH TIỀN]]</f>
        <v>1</v>
      </c>
      <c r="Z829" s="48"/>
    </row>
    <row r="830" spans="13:26" x14ac:dyDescent="0.2">
      <c r="M830" s="55">
        <f t="shared" si="49"/>
        <v>0</v>
      </c>
      <c r="N830" s="21" t="e">
        <f>VLOOKUP(I830,'MÃ '!$A$2:$E$1048576,4,0)</f>
        <v>#N/A</v>
      </c>
      <c r="O830" s="21" t="e">
        <f>VLOOKUP(I830,'MÃ '!$A$2:$E$1048576,5,0)</f>
        <v>#N/A</v>
      </c>
      <c r="P830" s="21" t="str">
        <f t="shared" si="50"/>
        <v>TSG08</v>
      </c>
      <c r="Q830" s="21" t="e">
        <f>DAY(Table0145[[#This Row],[NGÀY]])&amp;Table0145[[#This Row],[TSG08]]&amp;Table0145[[#This Row],[MÃ FAST]]</f>
        <v>#N/A</v>
      </c>
      <c r="R830" s="21" t="e">
        <f>COUNTIF($Q$7:Q830,Q830)&amp;Q830</f>
        <v>#N/A</v>
      </c>
      <c r="S830" s="44">
        <f>IFERROR(VLOOKUP(R830,Table1[[ct2]:[Số lượng]],13,0),0)</f>
        <v>0</v>
      </c>
      <c r="T830" s="45">
        <f>IFERROR(VLOOKUP(R830,Table1[[ct2]:[Giá]],14,0),Table0145[[#This Row],[ĐƠN GIÁ]])</f>
        <v>0</v>
      </c>
      <c r="U830" s="45">
        <f t="shared" si="51"/>
        <v>0</v>
      </c>
      <c r="V830" s="32">
        <f t="shared" si="52"/>
        <v>0</v>
      </c>
      <c r="W830" s="45">
        <f>Table0145[[#This Row],[THÀNH TIỀN FAST]]-Table0145[[#This Row],[THÀNH TIỀN]]</f>
        <v>0</v>
      </c>
      <c r="X830" s="46" t="b">
        <f>Table0145[[#This Row],[ĐG FAST]]=Table0145[[#This Row],[ĐƠN GIÁ]]</f>
        <v>1</v>
      </c>
      <c r="Y830" s="47" t="b">
        <f>Table0145[[#This Row],[THÀNH TIỀN FAST]]=Table0145[[#This Row],[THÀNH TIỀN]]</f>
        <v>1</v>
      </c>
      <c r="Z830" s="48"/>
    </row>
    <row r="831" spans="13:26" x14ac:dyDescent="0.2">
      <c r="M831" s="55">
        <f t="shared" si="49"/>
        <v>0</v>
      </c>
      <c r="N831" s="21" t="e">
        <f>VLOOKUP(I831,'MÃ '!$A$2:$E$1048576,4,0)</f>
        <v>#N/A</v>
      </c>
      <c r="O831" s="21" t="e">
        <f>VLOOKUP(I831,'MÃ '!$A$2:$E$1048576,5,0)</f>
        <v>#N/A</v>
      </c>
      <c r="P831" s="21" t="str">
        <f t="shared" si="50"/>
        <v>TSG08</v>
      </c>
      <c r="Q831" s="21" t="e">
        <f>DAY(Table0145[[#This Row],[NGÀY]])&amp;Table0145[[#This Row],[TSG08]]&amp;Table0145[[#This Row],[MÃ FAST]]</f>
        <v>#N/A</v>
      </c>
      <c r="R831" s="21" t="e">
        <f>COUNTIF($Q$7:Q831,Q831)&amp;Q831</f>
        <v>#N/A</v>
      </c>
      <c r="S831" s="44">
        <f>IFERROR(VLOOKUP(R831,Table1[[ct2]:[Số lượng]],13,0),0)</f>
        <v>0</v>
      </c>
      <c r="T831" s="45">
        <f>IFERROR(VLOOKUP(R831,Table1[[ct2]:[Giá]],14,0),Table0145[[#This Row],[ĐƠN GIÁ]])</f>
        <v>0</v>
      </c>
      <c r="U831" s="45">
        <f t="shared" si="51"/>
        <v>0</v>
      </c>
      <c r="V831" s="32">
        <f t="shared" si="52"/>
        <v>0</v>
      </c>
      <c r="W831" s="45">
        <f>Table0145[[#This Row],[THÀNH TIỀN FAST]]-Table0145[[#This Row],[THÀNH TIỀN]]</f>
        <v>0</v>
      </c>
      <c r="X831" s="46" t="b">
        <f>Table0145[[#This Row],[ĐG FAST]]=Table0145[[#This Row],[ĐƠN GIÁ]]</f>
        <v>1</v>
      </c>
      <c r="Y831" s="47" t="b">
        <f>Table0145[[#This Row],[THÀNH TIỀN FAST]]=Table0145[[#This Row],[THÀNH TIỀN]]</f>
        <v>1</v>
      </c>
      <c r="Z831" s="48"/>
    </row>
    <row r="832" spans="13:26" x14ac:dyDescent="0.2">
      <c r="M832" s="55">
        <f t="shared" si="49"/>
        <v>0</v>
      </c>
      <c r="N832" s="21" t="e">
        <f>VLOOKUP(I832,'MÃ '!$A$2:$E$1048576,4,0)</f>
        <v>#N/A</v>
      </c>
      <c r="O832" s="21" t="e">
        <f>VLOOKUP(I832,'MÃ '!$A$2:$E$1048576,5,0)</f>
        <v>#N/A</v>
      </c>
      <c r="P832" s="21" t="str">
        <f t="shared" si="50"/>
        <v>TSG08</v>
      </c>
      <c r="Q832" s="21" t="e">
        <f>DAY(Table0145[[#This Row],[NGÀY]])&amp;Table0145[[#This Row],[TSG08]]&amp;Table0145[[#This Row],[MÃ FAST]]</f>
        <v>#N/A</v>
      </c>
      <c r="R832" s="21" t="e">
        <f>COUNTIF($Q$7:Q832,Q832)&amp;Q832</f>
        <v>#N/A</v>
      </c>
      <c r="S832" s="44">
        <f>IFERROR(VLOOKUP(R832,Table1[[ct2]:[Số lượng]],13,0),0)</f>
        <v>0</v>
      </c>
      <c r="T832" s="45">
        <f>IFERROR(VLOOKUP(R832,Table1[[ct2]:[Giá]],14,0),Table0145[[#This Row],[ĐƠN GIÁ]])</f>
        <v>0</v>
      </c>
      <c r="U832" s="45">
        <f t="shared" si="51"/>
        <v>0</v>
      </c>
      <c r="V832" s="32">
        <f t="shared" si="52"/>
        <v>0</v>
      </c>
      <c r="W832" s="45">
        <f>Table0145[[#This Row],[THÀNH TIỀN FAST]]-Table0145[[#This Row],[THÀNH TIỀN]]</f>
        <v>0</v>
      </c>
      <c r="X832" s="46" t="b">
        <f>Table0145[[#This Row],[ĐG FAST]]=Table0145[[#This Row],[ĐƠN GIÁ]]</f>
        <v>1</v>
      </c>
      <c r="Y832" s="47" t="b">
        <f>Table0145[[#This Row],[THÀNH TIỀN FAST]]=Table0145[[#This Row],[THÀNH TIỀN]]</f>
        <v>1</v>
      </c>
      <c r="Z832" s="48"/>
    </row>
    <row r="833" spans="13:26" x14ac:dyDescent="0.2">
      <c r="M833" s="55">
        <f t="shared" si="49"/>
        <v>0</v>
      </c>
      <c r="N833" s="21" t="e">
        <f>VLOOKUP(I833,'MÃ '!$A$2:$E$1048576,4,0)</f>
        <v>#N/A</v>
      </c>
      <c r="O833" s="21" t="e">
        <f>VLOOKUP(I833,'MÃ '!$A$2:$E$1048576,5,0)</f>
        <v>#N/A</v>
      </c>
      <c r="P833" s="21" t="str">
        <f t="shared" si="50"/>
        <v>TSG08</v>
      </c>
      <c r="Q833" s="21" t="e">
        <f>DAY(Table0145[[#This Row],[NGÀY]])&amp;Table0145[[#This Row],[TSG08]]&amp;Table0145[[#This Row],[MÃ FAST]]</f>
        <v>#N/A</v>
      </c>
      <c r="R833" s="21" t="e">
        <f>COUNTIF($Q$7:Q833,Q833)&amp;Q833</f>
        <v>#N/A</v>
      </c>
      <c r="S833" s="44">
        <f>IFERROR(VLOOKUP(R833,Table1[[ct2]:[Số lượng]],13,0),0)</f>
        <v>0</v>
      </c>
      <c r="T833" s="45">
        <f>IFERROR(VLOOKUP(R833,Table1[[ct2]:[Giá]],14,0),Table0145[[#This Row],[ĐƠN GIÁ]])</f>
        <v>0</v>
      </c>
      <c r="U833" s="45">
        <f t="shared" si="51"/>
        <v>0</v>
      </c>
      <c r="V833" s="32">
        <f t="shared" si="52"/>
        <v>0</v>
      </c>
      <c r="W833" s="45">
        <f>Table0145[[#This Row],[THÀNH TIỀN FAST]]-Table0145[[#This Row],[THÀNH TIỀN]]</f>
        <v>0</v>
      </c>
      <c r="X833" s="46" t="b">
        <f>Table0145[[#This Row],[ĐG FAST]]=Table0145[[#This Row],[ĐƠN GIÁ]]</f>
        <v>1</v>
      </c>
      <c r="Y833" s="47" t="b">
        <f>Table0145[[#This Row],[THÀNH TIỀN FAST]]=Table0145[[#This Row],[THÀNH TIỀN]]</f>
        <v>1</v>
      </c>
      <c r="Z833" s="48"/>
    </row>
    <row r="834" spans="13:26" x14ac:dyDescent="0.2">
      <c r="M834" s="55">
        <f t="shared" si="49"/>
        <v>0</v>
      </c>
      <c r="N834" s="21" t="e">
        <f>VLOOKUP(I834,'MÃ '!$A$2:$E$1048576,4,0)</f>
        <v>#N/A</v>
      </c>
      <c r="O834" s="21" t="e">
        <f>VLOOKUP(I834,'MÃ '!$A$2:$E$1048576,5,0)</f>
        <v>#N/A</v>
      </c>
      <c r="P834" s="21" t="str">
        <f t="shared" si="50"/>
        <v>TSG08</v>
      </c>
      <c r="Q834" s="21" t="e">
        <f>DAY(Table0145[[#This Row],[NGÀY]])&amp;Table0145[[#This Row],[TSG08]]&amp;Table0145[[#This Row],[MÃ FAST]]</f>
        <v>#N/A</v>
      </c>
      <c r="R834" s="21" t="e">
        <f>COUNTIF($Q$7:Q834,Q834)&amp;Q834</f>
        <v>#N/A</v>
      </c>
      <c r="S834" s="44">
        <f>IFERROR(VLOOKUP(R834,Table1[[ct2]:[Số lượng]],13,0),0)</f>
        <v>0</v>
      </c>
      <c r="T834" s="45">
        <f>IFERROR(VLOOKUP(R834,Table1[[ct2]:[Giá]],14,0),Table0145[[#This Row],[ĐƠN GIÁ]])</f>
        <v>0</v>
      </c>
      <c r="U834" s="45">
        <f t="shared" si="51"/>
        <v>0</v>
      </c>
      <c r="V834" s="32">
        <f t="shared" si="52"/>
        <v>0</v>
      </c>
      <c r="W834" s="45">
        <f>Table0145[[#This Row],[THÀNH TIỀN FAST]]-Table0145[[#This Row],[THÀNH TIỀN]]</f>
        <v>0</v>
      </c>
      <c r="X834" s="46" t="b">
        <f>Table0145[[#This Row],[ĐG FAST]]=Table0145[[#This Row],[ĐƠN GIÁ]]</f>
        <v>1</v>
      </c>
      <c r="Y834" s="47" t="b">
        <f>Table0145[[#This Row],[THÀNH TIỀN FAST]]=Table0145[[#This Row],[THÀNH TIỀN]]</f>
        <v>1</v>
      </c>
      <c r="Z834" s="48"/>
    </row>
    <row r="835" spans="13:26" x14ac:dyDescent="0.2">
      <c r="M835" s="55">
        <f t="shared" si="49"/>
        <v>0</v>
      </c>
      <c r="N835" s="21" t="e">
        <f>VLOOKUP(I835,'MÃ '!$A$2:$E$1048576,4,0)</f>
        <v>#N/A</v>
      </c>
      <c r="O835" s="21" t="e">
        <f>VLOOKUP(I835,'MÃ '!$A$2:$E$1048576,5,0)</f>
        <v>#N/A</v>
      </c>
      <c r="P835" s="21" t="str">
        <f t="shared" si="50"/>
        <v>TSG08</v>
      </c>
      <c r="Q835" s="21" t="e">
        <f>DAY(Table0145[[#This Row],[NGÀY]])&amp;Table0145[[#This Row],[TSG08]]&amp;Table0145[[#This Row],[MÃ FAST]]</f>
        <v>#N/A</v>
      </c>
      <c r="R835" s="21" t="e">
        <f>COUNTIF($Q$7:Q835,Q835)&amp;Q835</f>
        <v>#N/A</v>
      </c>
      <c r="S835" s="44">
        <f>IFERROR(VLOOKUP(R835,Table1[[ct2]:[Số lượng]],13,0),0)</f>
        <v>0</v>
      </c>
      <c r="T835" s="45">
        <f>IFERROR(VLOOKUP(R835,Table1[[ct2]:[Giá]],14,0),Table0145[[#This Row],[ĐƠN GIÁ]])</f>
        <v>0</v>
      </c>
      <c r="U835" s="45">
        <f t="shared" si="51"/>
        <v>0</v>
      </c>
      <c r="V835" s="32">
        <f t="shared" si="52"/>
        <v>0</v>
      </c>
      <c r="W835" s="45">
        <f>Table0145[[#This Row],[THÀNH TIỀN FAST]]-Table0145[[#This Row],[THÀNH TIỀN]]</f>
        <v>0</v>
      </c>
      <c r="X835" s="46" t="b">
        <f>Table0145[[#This Row],[ĐG FAST]]=Table0145[[#This Row],[ĐƠN GIÁ]]</f>
        <v>1</v>
      </c>
      <c r="Y835" s="47" t="b">
        <f>Table0145[[#This Row],[THÀNH TIỀN FAST]]=Table0145[[#This Row],[THÀNH TIỀN]]</f>
        <v>1</v>
      </c>
      <c r="Z835" s="48"/>
    </row>
    <row r="836" spans="13:26" x14ac:dyDescent="0.2">
      <c r="M836" s="55">
        <f t="shared" si="49"/>
        <v>0</v>
      </c>
      <c r="N836" s="21" t="e">
        <f>VLOOKUP(I836,'MÃ '!$A$2:$E$1048576,4,0)</f>
        <v>#N/A</v>
      </c>
      <c r="O836" s="21" t="e">
        <f>VLOOKUP(I836,'MÃ '!$A$2:$E$1048576,5,0)</f>
        <v>#N/A</v>
      </c>
      <c r="P836" s="21" t="str">
        <f t="shared" si="50"/>
        <v>TSG08</v>
      </c>
      <c r="Q836" s="21" t="e">
        <f>DAY(Table0145[[#This Row],[NGÀY]])&amp;Table0145[[#This Row],[TSG08]]&amp;Table0145[[#This Row],[MÃ FAST]]</f>
        <v>#N/A</v>
      </c>
      <c r="R836" s="21" t="e">
        <f>COUNTIF($Q$7:Q836,Q836)&amp;Q836</f>
        <v>#N/A</v>
      </c>
      <c r="S836" s="44">
        <f>IFERROR(VLOOKUP(R836,Table1[[ct2]:[Số lượng]],13,0),0)</f>
        <v>0</v>
      </c>
      <c r="T836" s="45">
        <f>IFERROR(VLOOKUP(R836,Table1[[ct2]:[Giá]],14,0),Table0145[[#This Row],[ĐƠN GIÁ]])</f>
        <v>0</v>
      </c>
      <c r="U836" s="45">
        <f t="shared" si="51"/>
        <v>0</v>
      </c>
      <c r="V836" s="32">
        <f t="shared" si="52"/>
        <v>0</v>
      </c>
      <c r="W836" s="45">
        <f>Table0145[[#This Row],[THÀNH TIỀN FAST]]-Table0145[[#This Row],[THÀNH TIỀN]]</f>
        <v>0</v>
      </c>
      <c r="X836" s="46" t="b">
        <f>Table0145[[#This Row],[ĐG FAST]]=Table0145[[#This Row],[ĐƠN GIÁ]]</f>
        <v>1</v>
      </c>
      <c r="Y836" s="47" t="b">
        <f>Table0145[[#This Row],[THÀNH TIỀN FAST]]=Table0145[[#This Row],[THÀNH TIỀN]]</f>
        <v>1</v>
      </c>
      <c r="Z836" s="48"/>
    </row>
    <row r="837" spans="13:26" x14ac:dyDescent="0.2">
      <c r="M837" s="55">
        <f t="shared" si="49"/>
        <v>0</v>
      </c>
      <c r="N837" s="21" t="e">
        <f>VLOOKUP(I837,'MÃ '!$A$2:$E$1048576,4,0)</f>
        <v>#N/A</v>
      </c>
      <c r="O837" s="21" t="e">
        <f>VLOOKUP(I837,'MÃ '!$A$2:$E$1048576,5,0)</f>
        <v>#N/A</v>
      </c>
      <c r="P837" s="21" t="str">
        <f t="shared" si="50"/>
        <v>TSG08</v>
      </c>
      <c r="Q837" s="21" t="e">
        <f>DAY(Table0145[[#This Row],[NGÀY]])&amp;Table0145[[#This Row],[TSG08]]&amp;Table0145[[#This Row],[MÃ FAST]]</f>
        <v>#N/A</v>
      </c>
      <c r="R837" s="21" t="e">
        <f>COUNTIF($Q$7:Q837,Q837)&amp;Q837</f>
        <v>#N/A</v>
      </c>
      <c r="S837" s="44">
        <f>IFERROR(VLOOKUP(R837,Table1[[ct2]:[Số lượng]],13,0),0)</f>
        <v>0</v>
      </c>
      <c r="T837" s="45">
        <f>IFERROR(VLOOKUP(R837,Table1[[ct2]:[Giá]],14,0),Table0145[[#This Row],[ĐƠN GIÁ]])</f>
        <v>0</v>
      </c>
      <c r="U837" s="45">
        <f t="shared" si="51"/>
        <v>0</v>
      </c>
      <c r="V837" s="32">
        <f t="shared" si="52"/>
        <v>0</v>
      </c>
      <c r="W837" s="45">
        <f>Table0145[[#This Row],[THÀNH TIỀN FAST]]-Table0145[[#This Row],[THÀNH TIỀN]]</f>
        <v>0</v>
      </c>
      <c r="X837" s="46" t="b">
        <f>Table0145[[#This Row],[ĐG FAST]]=Table0145[[#This Row],[ĐƠN GIÁ]]</f>
        <v>1</v>
      </c>
      <c r="Y837" s="47" t="b">
        <f>Table0145[[#This Row],[THÀNH TIỀN FAST]]=Table0145[[#This Row],[THÀNH TIỀN]]</f>
        <v>1</v>
      </c>
      <c r="Z837" s="48"/>
    </row>
    <row r="838" spans="13:26" x14ac:dyDescent="0.2">
      <c r="M838" s="55">
        <f t="shared" si="49"/>
        <v>0</v>
      </c>
      <c r="N838" s="21" t="e">
        <f>VLOOKUP(I838,'MÃ '!$A$2:$E$1048576,4,0)</f>
        <v>#N/A</v>
      </c>
      <c r="O838" s="21" t="e">
        <f>VLOOKUP(I838,'MÃ '!$A$2:$E$1048576,5,0)</f>
        <v>#N/A</v>
      </c>
      <c r="P838" s="21" t="str">
        <f t="shared" si="50"/>
        <v>TSG08</v>
      </c>
      <c r="Q838" s="21" t="e">
        <f>DAY(Table0145[[#This Row],[NGÀY]])&amp;Table0145[[#This Row],[TSG08]]&amp;Table0145[[#This Row],[MÃ FAST]]</f>
        <v>#N/A</v>
      </c>
      <c r="R838" s="21" t="e">
        <f>COUNTIF($Q$7:Q838,Q838)&amp;Q838</f>
        <v>#N/A</v>
      </c>
      <c r="S838" s="44">
        <f>IFERROR(VLOOKUP(R838,Table1[[ct2]:[Số lượng]],13,0),0)</f>
        <v>0</v>
      </c>
      <c r="T838" s="45">
        <f>IFERROR(VLOOKUP(R838,Table1[[ct2]:[Giá]],14,0),Table0145[[#This Row],[ĐƠN GIÁ]])</f>
        <v>0</v>
      </c>
      <c r="U838" s="45">
        <f t="shared" si="51"/>
        <v>0</v>
      </c>
      <c r="V838" s="32">
        <f t="shared" si="52"/>
        <v>0</v>
      </c>
      <c r="W838" s="45">
        <f>Table0145[[#This Row],[THÀNH TIỀN FAST]]-Table0145[[#This Row],[THÀNH TIỀN]]</f>
        <v>0</v>
      </c>
      <c r="X838" s="46" t="b">
        <f>Table0145[[#This Row],[ĐG FAST]]=Table0145[[#This Row],[ĐƠN GIÁ]]</f>
        <v>1</v>
      </c>
      <c r="Y838" s="47" t="b">
        <f>Table0145[[#This Row],[THÀNH TIỀN FAST]]=Table0145[[#This Row],[THÀNH TIỀN]]</f>
        <v>1</v>
      </c>
      <c r="Z838" s="48"/>
    </row>
    <row r="839" spans="13:26" x14ac:dyDescent="0.2">
      <c r="M839" s="55">
        <f t="shared" si="49"/>
        <v>0</v>
      </c>
      <c r="N839" s="21" t="e">
        <f>VLOOKUP(I839,'MÃ '!$A$2:$E$1048576,4,0)</f>
        <v>#N/A</v>
      </c>
      <c r="O839" s="21" t="e">
        <f>VLOOKUP(I839,'MÃ '!$A$2:$E$1048576,5,0)</f>
        <v>#N/A</v>
      </c>
      <c r="P839" s="21" t="str">
        <f t="shared" si="50"/>
        <v>TSG08</v>
      </c>
      <c r="Q839" s="21" t="e">
        <f>DAY(Table0145[[#This Row],[NGÀY]])&amp;Table0145[[#This Row],[TSG08]]&amp;Table0145[[#This Row],[MÃ FAST]]</f>
        <v>#N/A</v>
      </c>
      <c r="R839" s="21" t="e">
        <f>COUNTIF($Q$7:Q839,Q839)&amp;Q839</f>
        <v>#N/A</v>
      </c>
      <c r="S839" s="44">
        <f>IFERROR(VLOOKUP(R839,Table1[[ct2]:[Số lượng]],13,0),0)</f>
        <v>0</v>
      </c>
      <c r="T839" s="45">
        <f>IFERROR(VLOOKUP(R839,Table1[[ct2]:[Giá]],14,0),Table0145[[#This Row],[ĐƠN GIÁ]])</f>
        <v>0</v>
      </c>
      <c r="U839" s="45">
        <f t="shared" si="51"/>
        <v>0</v>
      </c>
      <c r="V839" s="32">
        <f t="shared" si="52"/>
        <v>0</v>
      </c>
      <c r="W839" s="45">
        <f>Table0145[[#This Row],[THÀNH TIỀN FAST]]-Table0145[[#This Row],[THÀNH TIỀN]]</f>
        <v>0</v>
      </c>
      <c r="X839" s="46" t="b">
        <f>Table0145[[#This Row],[ĐG FAST]]=Table0145[[#This Row],[ĐƠN GIÁ]]</f>
        <v>1</v>
      </c>
      <c r="Y839" s="47" t="b">
        <f>Table0145[[#This Row],[THÀNH TIỀN FAST]]=Table0145[[#This Row],[THÀNH TIỀN]]</f>
        <v>1</v>
      </c>
      <c r="Z839" s="48"/>
    </row>
    <row r="840" spans="13:26" x14ac:dyDescent="0.2">
      <c r="M840" s="55">
        <f t="shared" ref="M840:M903" si="53">K840*L840</f>
        <v>0</v>
      </c>
      <c r="N840" s="21" t="e">
        <f>VLOOKUP(I840,'MÃ '!$A$2:$E$1048576,4,0)</f>
        <v>#N/A</v>
      </c>
      <c r="O840" s="21" t="e">
        <f>VLOOKUP(I840,'MÃ '!$A$2:$E$1048576,5,0)</f>
        <v>#N/A</v>
      </c>
      <c r="P840" s="21" t="str">
        <f t="shared" ref="P840:P903" si="54">$P$6</f>
        <v>TSG08</v>
      </c>
      <c r="Q840" s="21" t="e">
        <f>DAY(Table0145[[#This Row],[NGÀY]])&amp;Table0145[[#This Row],[TSG08]]&amp;Table0145[[#This Row],[MÃ FAST]]</f>
        <v>#N/A</v>
      </c>
      <c r="R840" s="21" t="e">
        <f>COUNTIF($Q$7:Q840,Q840)&amp;Q840</f>
        <v>#N/A</v>
      </c>
      <c r="S840" s="44">
        <f>IFERROR(VLOOKUP(R840,Table1[[ct2]:[Số lượng]],13,0),0)</f>
        <v>0</v>
      </c>
      <c r="T840" s="45">
        <f>IFERROR(VLOOKUP(R840,Table1[[ct2]:[Giá]],14,0),Table0145[[#This Row],[ĐƠN GIÁ]])</f>
        <v>0</v>
      </c>
      <c r="U840" s="45">
        <f t="shared" ref="U840:U903" si="55">IFERROR((T840*S840),"0")</f>
        <v>0</v>
      </c>
      <c r="V840" s="32">
        <f t="shared" ref="V840:V903" si="56">S840-K840</f>
        <v>0</v>
      </c>
      <c r="W840" s="45">
        <f>Table0145[[#This Row],[THÀNH TIỀN FAST]]-Table0145[[#This Row],[THÀNH TIỀN]]</f>
        <v>0</v>
      </c>
      <c r="X840" s="46" t="b">
        <f>Table0145[[#This Row],[ĐG FAST]]=Table0145[[#This Row],[ĐƠN GIÁ]]</f>
        <v>1</v>
      </c>
      <c r="Y840" s="47" t="b">
        <f>Table0145[[#This Row],[THÀNH TIỀN FAST]]=Table0145[[#This Row],[THÀNH TIỀN]]</f>
        <v>1</v>
      </c>
      <c r="Z840" s="48"/>
    </row>
    <row r="841" spans="13:26" x14ac:dyDescent="0.2">
      <c r="M841" s="55">
        <f t="shared" si="53"/>
        <v>0</v>
      </c>
      <c r="N841" s="21" t="e">
        <f>VLOOKUP(I841,'MÃ '!$A$2:$E$1048576,4,0)</f>
        <v>#N/A</v>
      </c>
      <c r="O841" s="21" t="e">
        <f>VLOOKUP(I841,'MÃ '!$A$2:$E$1048576,5,0)</f>
        <v>#N/A</v>
      </c>
      <c r="P841" s="21" t="str">
        <f t="shared" si="54"/>
        <v>TSG08</v>
      </c>
      <c r="Q841" s="21" t="e">
        <f>DAY(Table0145[[#This Row],[NGÀY]])&amp;Table0145[[#This Row],[TSG08]]&amp;Table0145[[#This Row],[MÃ FAST]]</f>
        <v>#N/A</v>
      </c>
      <c r="R841" s="21" t="e">
        <f>COUNTIF($Q$7:Q841,Q841)&amp;Q841</f>
        <v>#N/A</v>
      </c>
      <c r="S841" s="44">
        <f>IFERROR(VLOOKUP(R841,Table1[[ct2]:[Số lượng]],13,0),0)</f>
        <v>0</v>
      </c>
      <c r="T841" s="45">
        <f>IFERROR(VLOOKUP(R841,Table1[[ct2]:[Giá]],14,0),Table0145[[#This Row],[ĐƠN GIÁ]])</f>
        <v>0</v>
      </c>
      <c r="U841" s="45">
        <f t="shared" si="55"/>
        <v>0</v>
      </c>
      <c r="V841" s="32">
        <f t="shared" si="56"/>
        <v>0</v>
      </c>
      <c r="W841" s="45">
        <f>Table0145[[#This Row],[THÀNH TIỀN FAST]]-Table0145[[#This Row],[THÀNH TIỀN]]</f>
        <v>0</v>
      </c>
      <c r="X841" s="46" t="b">
        <f>Table0145[[#This Row],[ĐG FAST]]=Table0145[[#This Row],[ĐƠN GIÁ]]</f>
        <v>1</v>
      </c>
      <c r="Y841" s="47" t="b">
        <f>Table0145[[#This Row],[THÀNH TIỀN FAST]]=Table0145[[#This Row],[THÀNH TIỀN]]</f>
        <v>1</v>
      </c>
      <c r="Z841" s="48"/>
    </row>
    <row r="842" spans="13:26" x14ac:dyDescent="0.2">
      <c r="M842" s="55">
        <f t="shared" si="53"/>
        <v>0</v>
      </c>
      <c r="N842" s="21" t="e">
        <f>VLOOKUP(I842,'MÃ '!$A$2:$E$1048576,4,0)</f>
        <v>#N/A</v>
      </c>
      <c r="O842" s="21" t="e">
        <f>VLOOKUP(I842,'MÃ '!$A$2:$E$1048576,5,0)</f>
        <v>#N/A</v>
      </c>
      <c r="P842" s="21" t="str">
        <f t="shared" si="54"/>
        <v>TSG08</v>
      </c>
      <c r="Q842" s="21" t="e">
        <f>DAY(Table0145[[#This Row],[NGÀY]])&amp;Table0145[[#This Row],[TSG08]]&amp;Table0145[[#This Row],[MÃ FAST]]</f>
        <v>#N/A</v>
      </c>
      <c r="R842" s="21" t="e">
        <f>COUNTIF($Q$7:Q842,Q842)&amp;Q842</f>
        <v>#N/A</v>
      </c>
      <c r="S842" s="44">
        <f>IFERROR(VLOOKUP(R842,Table1[[ct2]:[Số lượng]],13,0),0)</f>
        <v>0</v>
      </c>
      <c r="T842" s="45">
        <f>IFERROR(VLOOKUP(R842,Table1[[ct2]:[Giá]],14,0),Table0145[[#This Row],[ĐƠN GIÁ]])</f>
        <v>0</v>
      </c>
      <c r="U842" s="45">
        <f t="shared" si="55"/>
        <v>0</v>
      </c>
      <c r="V842" s="32">
        <f t="shared" si="56"/>
        <v>0</v>
      </c>
      <c r="W842" s="45">
        <f>Table0145[[#This Row],[THÀNH TIỀN FAST]]-Table0145[[#This Row],[THÀNH TIỀN]]</f>
        <v>0</v>
      </c>
      <c r="X842" s="46" t="b">
        <f>Table0145[[#This Row],[ĐG FAST]]=Table0145[[#This Row],[ĐƠN GIÁ]]</f>
        <v>1</v>
      </c>
      <c r="Y842" s="47" t="b">
        <f>Table0145[[#This Row],[THÀNH TIỀN FAST]]=Table0145[[#This Row],[THÀNH TIỀN]]</f>
        <v>1</v>
      </c>
      <c r="Z842" s="48"/>
    </row>
    <row r="843" spans="13:26" x14ac:dyDescent="0.2">
      <c r="M843" s="55">
        <f t="shared" si="53"/>
        <v>0</v>
      </c>
      <c r="N843" s="21" t="e">
        <f>VLOOKUP(I843,'MÃ '!$A$2:$E$1048576,4,0)</f>
        <v>#N/A</v>
      </c>
      <c r="O843" s="21" t="e">
        <f>VLOOKUP(I843,'MÃ '!$A$2:$E$1048576,5,0)</f>
        <v>#N/A</v>
      </c>
      <c r="P843" s="21" t="str">
        <f t="shared" si="54"/>
        <v>TSG08</v>
      </c>
      <c r="Q843" s="21" t="e">
        <f>DAY(Table0145[[#This Row],[NGÀY]])&amp;Table0145[[#This Row],[TSG08]]&amp;Table0145[[#This Row],[MÃ FAST]]</f>
        <v>#N/A</v>
      </c>
      <c r="R843" s="21" t="e">
        <f>COUNTIF($Q$7:Q843,Q843)&amp;Q843</f>
        <v>#N/A</v>
      </c>
      <c r="S843" s="44">
        <f>IFERROR(VLOOKUP(R843,Table1[[ct2]:[Số lượng]],13,0),0)</f>
        <v>0</v>
      </c>
      <c r="T843" s="45">
        <f>IFERROR(VLOOKUP(R843,Table1[[ct2]:[Giá]],14,0),Table0145[[#This Row],[ĐƠN GIÁ]])</f>
        <v>0</v>
      </c>
      <c r="U843" s="45">
        <f t="shared" si="55"/>
        <v>0</v>
      </c>
      <c r="V843" s="32">
        <f t="shared" si="56"/>
        <v>0</v>
      </c>
      <c r="W843" s="45">
        <f>Table0145[[#This Row],[THÀNH TIỀN FAST]]-Table0145[[#This Row],[THÀNH TIỀN]]</f>
        <v>0</v>
      </c>
      <c r="X843" s="46" t="b">
        <f>Table0145[[#This Row],[ĐG FAST]]=Table0145[[#This Row],[ĐƠN GIÁ]]</f>
        <v>1</v>
      </c>
      <c r="Y843" s="47" t="b">
        <f>Table0145[[#This Row],[THÀNH TIỀN FAST]]=Table0145[[#This Row],[THÀNH TIỀN]]</f>
        <v>1</v>
      </c>
      <c r="Z843" s="48"/>
    </row>
    <row r="844" spans="13:26" x14ac:dyDescent="0.2">
      <c r="M844" s="55">
        <f t="shared" si="53"/>
        <v>0</v>
      </c>
      <c r="N844" s="21" t="e">
        <f>VLOOKUP(I844,'MÃ '!$A$2:$E$1048576,4,0)</f>
        <v>#N/A</v>
      </c>
      <c r="O844" s="21" t="e">
        <f>VLOOKUP(I844,'MÃ '!$A$2:$E$1048576,5,0)</f>
        <v>#N/A</v>
      </c>
      <c r="P844" s="21" t="str">
        <f t="shared" si="54"/>
        <v>TSG08</v>
      </c>
      <c r="Q844" s="21" t="e">
        <f>DAY(Table0145[[#This Row],[NGÀY]])&amp;Table0145[[#This Row],[TSG08]]&amp;Table0145[[#This Row],[MÃ FAST]]</f>
        <v>#N/A</v>
      </c>
      <c r="R844" s="21" t="e">
        <f>COUNTIF($Q$7:Q844,Q844)&amp;Q844</f>
        <v>#N/A</v>
      </c>
      <c r="S844" s="44">
        <f>IFERROR(VLOOKUP(R844,Table1[[ct2]:[Số lượng]],13,0),0)</f>
        <v>0</v>
      </c>
      <c r="T844" s="45">
        <f>IFERROR(VLOOKUP(R844,Table1[[ct2]:[Giá]],14,0),Table0145[[#This Row],[ĐƠN GIÁ]])</f>
        <v>0</v>
      </c>
      <c r="U844" s="45">
        <f t="shared" si="55"/>
        <v>0</v>
      </c>
      <c r="V844" s="32">
        <f t="shared" si="56"/>
        <v>0</v>
      </c>
      <c r="W844" s="45">
        <f>Table0145[[#This Row],[THÀNH TIỀN FAST]]-Table0145[[#This Row],[THÀNH TIỀN]]</f>
        <v>0</v>
      </c>
      <c r="X844" s="46" t="b">
        <f>Table0145[[#This Row],[ĐG FAST]]=Table0145[[#This Row],[ĐƠN GIÁ]]</f>
        <v>1</v>
      </c>
      <c r="Y844" s="47" t="b">
        <f>Table0145[[#This Row],[THÀNH TIỀN FAST]]=Table0145[[#This Row],[THÀNH TIỀN]]</f>
        <v>1</v>
      </c>
      <c r="Z844" s="48"/>
    </row>
    <row r="845" spans="13:26" x14ac:dyDescent="0.2">
      <c r="M845" s="55">
        <f t="shared" si="53"/>
        <v>0</v>
      </c>
      <c r="N845" s="21" t="e">
        <f>VLOOKUP(I845,'MÃ '!$A$2:$E$1048576,4,0)</f>
        <v>#N/A</v>
      </c>
      <c r="O845" s="21" t="e">
        <f>VLOOKUP(I845,'MÃ '!$A$2:$E$1048576,5,0)</f>
        <v>#N/A</v>
      </c>
      <c r="P845" s="21" t="str">
        <f t="shared" si="54"/>
        <v>TSG08</v>
      </c>
      <c r="Q845" s="21" t="e">
        <f>DAY(Table0145[[#This Row],[NGÀY]])&amp;Table0145[[#This Row],[TSG08]]&amp;Table0145[[#This Row],[MÃ FAST]]</f>
        <v>#N/A</v>
      </c>
      <c r="R845" s="21" t="e">
        <f>COUNTIF($Q$7:Q845,Q845)&amp;Q845</f>
        <v>#N/A</v>
      </c>
      <c r="S845" s="44">
        <f>IFERROR(VLOOKUP(R845,Table1[[ct2]:[Số lượng]],13,0),0)</f>
        <v>0</v>
      </c>
      <c r="T845" s="45">
        <f>IFERROR(VLOOKUP(R845,Table1[[ct2]:[Giá]],14,0),Table0145[[#This Row],[ĐƠN GIÁ]])</f>
        <v>0</v>
      </c>
      <c r="U845" s="45">
        <f t="shared" si="55"/>
        <v>0</v>
      </c>
      <c r="V845" s="32">
        <f t="shared" si="56"/>
        <v>0</v>
      </c>
      <c r="W845" s="45">
        <f>Table0145[[#This Row],[THÀNH TIỀN FAST]]-Table0145[[#This Row],[THÀNH TIỀN]]</f>
        <v>0</v>
      </c>
      <c r="X845" s="46" t="b">
        <f>Table0145[[#This Row],[ĐG FAST]]=Table0145[[#This Row],[ĐƠN GIÁ]]</f>
        <v>1</v>
      </c>
      <c r="Y845" s="47" t="b">
        <f>Table0145[[#This Row],[THÀNH TIỀN FAST]]=Table0145[[#This Row],[THÀNH TIỀN]]</f>
        <v>1</v>
      </c>
      <c r="Z845" s="48"/>
    </row>
    <row r="846" spans="13:26" x14ac:dyDescent="0.2">
      <c r="M846" s="55">
        <f t="shared" si="53"/>
        <v>0</v>
      </c>
      <c r="N846" s="21" t="e">
        <f>VLOOKUP(I846,'MÃ '!$A$2:$E$1048576,4,0)</f>
        <v>#N/A</v>
      </c>
      <c r="O846" s="21" t="e">
        <f>VLOOKUP(I846,'MÃ '!$A$2:$E$1048576,5,0)</f>
        <v>#N/A</v>
      </c>
      <c r="P846" s="21" t="str">
        <f t="shared" si="54"/>
        <v>TSG08</v>
      </c>
      <c r="Q846" s="21" t="e">
        <f>DAY(Table0145[[#This Row],[NGÀY]])&amp;Table0145[[#This Row],[TSG08]]&amp;Table0145[[#This Row],[MÃ FAST]]</f>
        <v>#N/A</v>
      </c>
      <c r="R846" s="21" t="e">
        <f>COUNTIF($Q$7:Q846,Q846)&amp;Q846</f>
        <v>#N/A</v>
      </c>
      <c r="S846" s="44">
        <f>IFERROR(VLOOKUP(R846,Table1[[ct2]:[Số lượng]],13,0),0)</f>
        <v>0</v>
      </c>
      <c r="T846" s="45">
        <f>IFERROR(VLOOKUP(R846,Table1[[ct2]:[Giá]],14,0),Table0145[[#This Row],[ĐƠN GIÁ]])</f>
        <v>0</v>
      </c>
      <c r="U846" s="45">
        <f t="shared" si="55"/>
        <v>0</v>
      </c>
      <c r="V846" s="32">
        <f t="shared" si="56"/>
        <v>0</v>
      </c>
      <c r="W846" s="45">
        <f>Table0145[[#This Row],[THÀNH TIỀN FAST]]-Table0145[[#This Row],[THÀNH TIỀN]]</f>
        <v>0</v>
      </c>
      <c r="X846" s="46" t="b">
        <f>Table0145[[#This Row],[ĐG FAST]]=Table0145[[#This Row],[ĐƠN GIÁ]]</f>
        <v>1</v>
      </c>
      <c r="Y846" s="47" t="b">
        <f>Table0145[[#This Row],[THÀNH TIỀN FAST]]=Table0145[[#This Row],[THÀNH TIỀN]]</f>
        <v>1</v>
      </c>
      <c r="Z846" s="48"/>
    </row>
    <row r="847" spans="13:26" x14ac:dyDescent="0.2">
      <c r="M847" s="55">
        <f t="shared" si="53"/>
        <v>0</v>
      </c>
      <c r="N847" s="21" t="e">
        <f>VLOOKUP(I847,'MÃ '!$A$2:$E$1048576,4,0)</f>
        <v>#N/A</v>
      </c>
      <c r="O847" s="21" t="e">
        <f>VLOOKUP(I847,'MÃ '!$A$2:$E$1048576,5,0)</f>
        <v>#N/A</v>
      </c>
      <c r="P847" s="21" t="str">
        <f t="shared" si="54"/>
        <v>TSG08</v>
      </c>
      <c r="Q847" s="21" t="e">
        <f>DAY(Table0145[[#This Row],[NGÀY]])&amp;Table0145[[#This Row],[TSG08]]&amp;Table0145[[#This Row],[MÃ FAST]]</f>
        <v>#N/A</v>
      </c>
      <c r="R847" s="21" t="e">
        <f>COUNTIF($Q$7:Q847,Q847)&amp;Q847</f>
        <v>#N/A</v>
      </c>
      <c r="S847" s="44">
        <f>IFERROR(VLOOKUP(R847,Table1[[ct2]:[Số lượng]],13,0),0)</f>
        <v>0</v>
      </c>
      <c r="T847" s="45">
        <f>IFERROR(VLOOKUP(R847,Table1[[ct2]:[Giá]],14,0),Table0145[[#This Row],[ĐƠN GIÁ]])</f>
        <v>0</v>
      </c>
      <c r="U847" s="45">
        <f t="shared" si="55"/>
        <v>0</v>
      </c>
      <c r="V847" s="32">
        <f t="shared" si="56"/>
        <v>0</v>
      </c>
      <c r="W847" s="45">
        <f>Table0145[[#This Row],[THÀNH TIỀN FAST]]-Table0145[[#This Row],[THÀNH TIỀN]]</f>
        <v>0</v>
      </c>
      <c r="X847" s="46" t="b">
        <f>Table0145[[#This Row],[ĐG FAST]]=Table0145[[#This Row],[ĐƠN GIÁ]]</f>
        <v>1</v>
      </c>
      <c r="Y847" s="47" t="b">
        <f>Table0145[[#This Row],[THÀNH TIỀN FAST]]=Table0145[[#This Row],[THÀNH TIỀN]]</f>
        <v>1</v>
      </c>
      <c r="Z847" s="48"/>
    </row>
    <row r="848" spans="13:26" x14ac:dyDescent="0.2">
      <c r="M848" s="55">
        <f t="shared" si="53"/>
        <v>0</v>
      </c>
      <c r="N848" s="21" t="e">
        <f>VLOOKUP(I848,'MÃ '!$A$2:$E$1048576,4,0)</f>
        <v>#N/A</v>
      </c>
      <c r="O848" s="21" t="e">
        <f>VLOOKUP(I848,'MÃ '!$A$2:$E$1048576,5,0)</f>
        <v>#N/A</v>
      </c>
      <c r="P848" s="21" t="str">
        <f t="shared" si="54"/>
        <v>TSG08</v>
      </c>
      <c r="Q848" s="21" t="e">
        <f>DAY(Table0145[[#This Row],[NGÀY]])&amp;Table0145[[#This Row],[TSG08]]&amp;Table0145[[#This Row],[MÃ FAST]]</f>
        <v>#N/A</v>
      </c>
      <c r="R848" s="21" t="e">
        <f>COUNTIF($Q$7:Q848,Q848)&amp;Q848</f>
        <v>#N/A</v>
      </c>
      <c r="S848" s="44">
        <f>IFERROR(VLOOKUP(R848,Table1[[ct2]:[Số lượng]],13,0),0)</f>
        <v>0</v>
      </c>
      <c r="T848" s="45">
        <f>IFERROR(VLOOKUP(R848,Table1[[ct2]:[Giá]],14,0),Table0145[[#This Row],[ĐƠN GIÁ]])</f>
        <v>0</v>
      </c>
      <c r="U848" s="45">
        <f t="shared" si="55"/>
        <v>0</v>
      </c>
      <c r="V848" s="32">
        <f t="shared" si="56"/>
        <v>0</v>
      </c>
      <c r="W848" s="45">
        <f>Table0145[[#This Row],[THÀNH TIỀN FAST]]-Table0145[[#This Row],[THÀNH TIỀN]]</f>
        <v>0</v>
      </c>
      <c r="X848" s="46" t="b">
        <f>Table0145[[#This Row],[ĐG FAST]]=Table0145[[#This Row],[ĐƠN GIÁ]]</f>
        <v>1</v>
      </c>
      <c r="Y848" s="47" t="b">
        <f>Table0145[[#This Row],[THÀNH TIỀN FAST]]=Table0145[[#This Row],[THÀNH TIỀN]]</f>
        <v>1</v>
      </c>
      <c r="Z848" s="48"/>
    </row>
    <row r="849" spans="13:26" x14ac:dyDescent="0.2">
      <c r="M849" s="55">
        <f t="shared" si="53"/>
        <v>0</v>
      </c>
      <c r="N849" s="21" t="e">
        <f>VLOOKUP(I849,'MÃ '!$A$2:$E$1048576,4,0)</f>
        <v>#N/A</v>
      </c>
      <c r="O849" s="21" t="e">
        <f>VLOOKUP(I849,'MÃ '!$A$2:$E$1048576,5,0)</f>
        <v>#N/A</v>
      </c>
      <c r="P849" s="21" t="str">
        <f t="shared" si="54"/>
        <v>TSG08</v>
      </c>
      <c r="Q849" s="21" t="e">
        <f>DAY(Table0145[[#This Row],[NGÀY]])&amp;Table0145[[#This Row],[TSG08]]&amp;Table0145[[#This Row],[MÃ FAST]]</f>
        <v>#N/A</v>
      </c>
      <c r="R849" s="21" t="e">
        <f>COUNTIF($Q$7:Q849,Q849)&amp;Q849</f>
        <v>#N/A</v>
      </c>
      <c r="S849" s="44">
        <f>IFERROR(VLOOKUP(R849,Table1[[ct2]:[Số lượng]],13,0),0)</f>
        <v>0</v>
      </c>
      <c r="T849" s="45">
        <f>IFERROR(VLOOKUP(R849,Table1[[ct2]:[Giá]],14,0),Table0145[[#This Row],[ĐƠN GIÁ]])</f>
        <v>0</v>
      </c>
      <c r="U849" s="45">
        <f t="shared" si="55"/>
        <v>0</v>
      </c>
      <c r="V849" s="32">
        <f t="shared" si="56"/>
        <v>0</v>
      </c>
      <c r="W849" s="45">
        <f>Table0145[[#This Row],[THÀNH TIỀN FAST]]-Table0145[[#This Row],[THÀNH TIỀN]]</f>
        <v>0</v>
      </c>
      <c r="X849" s="46" t="b">
        <f>Table0145[[#This Row],[ĐG FAST]]=Table0145[[#This Row],[ĐƠN GIÁ]]</f>
        <v>1</v>
      </c>
      <c r="Y849" s="47" t="b">
        <f>Table0145[[#This Row],[THÀNH TIỀN FAST]]=Table0145[[#This Row],[THÀNH TIỀN]]</f>
        <v>1</v>
      </c>
      <c r="Z849" s="48"/>
    </row>
    <row r="850" spans="13:26" x14ac:dyDescent="0.2">
      <c r="M850" s="55">
        <f t="shared" si="53"/>
        <v>0</v>
      </c>
      <c r="N850" s="21" t="e">
        <f>VLOOKUP(I850,'MÃ '!$A$2:$E$1048576,4,0)</f>
        <v>#N/A</v>
      </c>
      <c r="O850" s="21" t="e">
        <f>VLOOKUP(I850,'MÃ '!$A$2:$E$1048576,5,0)</f>
        <v>#N/A</v>
      </c>
      <c r="P850" s="21" t="str">
        <f t="shared" si="54"/>
        <v>TSG08</v>
      </c>
      <c r="Q850" s="21" t="e">
        <f>DAY(Table0145[[#This Row],[NGÀY]])&amp;Table0145[[#This Row],[TSG08]]&amp;Table0145[[#This Row],[MÃ FAST]]</f>
        <v>#N/A</v>
      </c>
      <c r="R850" s="21" t="e">
        <f>COUNTIF($Q$7:Q850,Q850)&amp;Q850</f>
        <v>#N/A</v>
      </c>
      <c r="S850" s="44">
        <f>IFERROR(VLOOKUP(R850,Table1[[ct2]:[Số lượng]],13,0),0)</f>
        <v>0</v>
      </c>
      <c r="T850" s="45">
        <f>IFERROR(VLOOKUP(R850,Table1[[ct2]:[Giá]],14,0),Table0145[[#This Row],[ĐƠN GIÁ]])</f>
        <v>0</v>
      </c>
      <c r="U850" s="45">
        <f t="shared" si="55"/>
        <v>0</v>
      </c>
      <c r="V850" s="32">
        <f t="shared" si="56"/>
        <v>0</v>
      </c>
      <c r="W850" s="45">
        <f>Table0145[[#This Row],[THÀNH TIỀN FAST]]-Table0145[[#This Row],[THÀNH TIỀN]]</f>
        <v>0</v>
      </c>
      <c r="X850" s="46" t="b">
        <f>Table0145[[#This Row],[ĐG FAST]]=Table0145[[#This Row],[ĐƠN GIÁ]]</f>
        <v>1</v>
      </c>
      <c r="Y850" s="47" t="b">
        <f>Table0145[[#This Row],[THÀNH TIỀN FAST]]=Table0145[[#This Row],[THÀNH TIỀN]]</f>
        <v>1</v>
      </c>
      <c r="Z850" s="48"/>
    </row>
    <row r="851" spans="13:26" x14ac:dyDescent="0.2">
      <c r="M851" s="55">
        <f t="shared" si="53"/>
        <v>0</v>
      </c>
      <c r="N851" s="21" t="e">
        <f>VLOOKUP(I851,'MÃ '!$A$2:$E$1048576,4,0)</f>
        <v>#N/A</v>
      </c>
      <c r="O851" s="21" t="e">
        <f>VLOOKUP(I851,'MÃ '!$A$2:$E$1048576,5,0)</f>
        <v>#N/A</v>
      </c>
      <c r="P851" s="21" t="str">
        <f t="shared" si="54"/>
        <v>TSG08</v>
      </c>
      <c r="Q851" s="21" t="e">
        <f>DAY(Table0145[[#This Row],[NGÀY]])&amp;Table0145[[#This Row],[TSG08]]&amp;Table0145[[#This Row],[MÃ FAST]]</f>
        <v>#N/A</v>
      </c>
      <c r="R851" s="21" t="e">
        <f>COUNTIF($Q$7:Q851,Q851)&amp;Q851</f>
        <v>#N/A</v>
      </c>
      <c r="S851" s="44">
        <f>IFERROR(VLOOKUP(R851,Table1[[ct2]:[Số lượng]],13,0),0)</f>
        <v>0</v>
      </c>
      <c r="T851" s="45">
        <f>IFERROR(VLOOKUP(R851,Table1[[ct2]:[Giá]],14,0),Table0145[[#This Row],[ĐƠN GIÁ]])</f>
        <v>0</v>
      </c>
      <c r="U851" s="45">
        <f t="shared" si="55"/>
        <v>0</v>
      </c>
      <c r="V851" s="32">
        <f t="shared" si="56"/>
        <v>0</v>
      </c>
      <c r="W851" s="45">
        <f>Table0145[[#This Row],[THÀNH TIỀN FAST]]-Table0145[[#This Row],[THÀNH TIỀN]]</f>
        <v>0</v>
      </c>
      <c r="X851" s="46" t="b">
        <f>Table0145[[#This Row],[ĐG FAST]]=Table0145[[#This Row],[ĐƠN GIÁ]]</f>
        <v>1</v>
      </c>
      <c r="Y851" s="47" t="b">
        <f>Table0145[[#This Row],[THÀNH TIỀN FAST]]=Table0145[[#This Row],[THÀNH TIỀN]]</f>
        <v>1</v>
      </c>
      <c r="Z851" s="48"/>
    </row>
    <row r="852" spans="13:26" x14ac:dyDescent="0.2">
      <c r="M852" s="55">
        <f t="shared" si="53"/>
        <v>0</v>
      </c>
      <c r="N852" s="21" t="e">
        <f>VLOOKUP(I852,'MÃ '!$A$2:$E$1048576,4,0)</f>
        <v>#N/A</v>
      </c>
      <c r="O852" s="21" t="e">
        <f>VLOOKUP(I852,'MÃ '!$A$2:$E$1048576,5,0)</f>
        <v>#N/A</v>
      </c>
      <c r="P852" s="21" t="str">
        <f t="shared" si="54"/>
        <v>TSG08</v>
      </c>
      <c r="Q852" s="21" t="e">
        <f>DAY(Table0145[[#This Row],[NGÀY]])&amp;Table0145[[#This Row],[TSG08]]&amp;Table0145[[#This Row],[MÃ FAST]]</f>
        <v>#N/A</v>
      </c>
      <c r="R852" s="21" t="e">
        <f>COUNTIF($Q$7:Q852,Q852)&amp;Q852</f>
        <v>#N/A</v>
      </c>
      <c r="S852" s="44">
        <f>IFERROR(VLOOKUP(R852,Table1[[ct2]:[Số lượng]],13,0),0)</f>
        <v>0</v>
      </c>
      <c r="T852" s="45">
        <f>IFERROR(VLOOKUP(R852,Table1[[ct2]:[Giá]],14,0),Table0145[[#This Row],[ĐƠN GIÁ]])</f>
        <v>0</v>
      </c>
      <c r="U852" s="45">
        <f t="shared" si="55"/>
        <v>0</v>
      </c>
      <c r="V852" s="32">
        <f t="shared" si="56"/>
        <v>0</v>
      </c>
      <c r="W852" s="45">
        <f>Table0145[[#This Row],[THÀNH TIỀN FAST]]-Table0145[[#This Row],[THÀNH TIỀN]]</f>
        <v>0</v>
      </c>
      <c r="X852" s="46" t="b">
        <f>Table0145[[#This Row],[ĐG FAST]]=Table0145[[#This Row],[ĐƠN GIÁ]]</f>
        <v>1</v>
      </c>
      <c r="Y852" s="47" t="b">
        <f>Table0145[[#This Row],[THÀNH TIỀN FAST]]=Table0145[[#This Row],[THÀNH TIỀN]]</f>
        <v>1</v>
      </c>
      <c r="Z852" s="48"/>
    </row>
    <row r="853" spans="13:26" x14ac:dyDescent="0.2">
      <c r="M853" s="55">
        <f t="shared" si="53"/>
        <v>0</v>
      </c>
      <c r="N853" s="21" t="e">
        <f>VLOOKUP(I853,'MÃ '!$A$2:$E$1048576,4,0)</f>
        <v>#N/A</v>
      </c>
      <c r="O853" s="21" t="e">
        <f>VLOOKUP(I853,'MÃ '!$A$2:$E$1048576,5,0)</f>
        <v>#N/A</v>
      </c>
      <c r="P853" s="21" t="str">
        <f t="shared" si="54"/>
        <v>TSG08</v>
      </c>
      <c r="Q853" s="21" t="e">
        <f>DAY(Table0145[[#This Row],[NGÀY]])&amp;Table0145[[#This Row],[TSG08]]&amp;Table0145[[#This Row],[MÃ FAST]]</f>
        <v>#N/A</v>
      </c>
      <c r="R853" s="21" t="e">
        <f>COUNTIF($Q$7:Q853,Q853)&amp;Q853</f>
        <v>#N/A</v>
      </c>
      <c r="S853" s="44">
        <f>IFERROR(VLOOKUP(R853,Table1[[ct2]:[Số lượng]],13,0),0)</f>
        <v>0</v>
      </c>
      <c r="T853" s="45">
        <f>IFERROR(VLOOKUP(R853,Table1[[ct2]:[Giá]],14,0),Table0145[[#This Row],[ĐƠN GIÁ]])</f>
        <v>0</v>
      </c>
      <c r="U853" s="45">
        <f t="shared" si="55"/>
        <v>0</v>
      </c>
      <c r="V853" s="32">
        <f t="shared" si="56"/>
        <v>0</v>
      </c>
      <c r="W853" s="45">
        <f>Table0145[[#This Row],[THÀNH TIỀN FAST]]-Table0145[[#This Row],[THÀNH TIỀN]]</f>
        <v>0</v>
      </c>
      <c r="X853" s="46" t="b">
        <f>Table0145[[#This Row],[ĐG FAST]]=Table0145[[#This Row],[ĐƠN GIÁ]]</f>
        <v>1</v>
      </c>
      <c r="Y853" s="47" t="b">
        <f>Table0145[[#This Row],[THÀNH TIỀN FAST]]=Table0145[[#This Row],[THÀNH TIỀN]]</f>
        <v>1</v>
      </c>
      <c r="Z853" s="48"/>
    </row>
    <row r="854" spans="13:26" x14ac:dyDescent="0.2">
      <c r="M854" s="55">
        <f t="shared" si="53"/>
        <v>0</v>
      </c>
      <c r="N854" s="21" t="e">
        <f>VLOOKUP(I854,'MÃ '!$A$2:$E$1048576,4,0)</f>
        <v>#N/A</v>
      </c>
      <c r="O854" s="21" t="e">
        <f>VLOOKUP(I854,'MÃ '!$A$2:$E$1048576,5,0)</f>
        <v>#N/A</v>
      </c>
      <c r="P854" s="21" t="str">
        <f t="shared" si="54"/>
        <v>TSG08</v>
      </c>
      <c r="Q854" s="21" t="e">
        <f>DAY(Table0145[[#This Row],[NGÀY]])&amp;Table0145[[#This Row],[TSG08]]&amp;Table0145[[#This Row],[MÃ FAST]]</f>
        <v>#N/A</v>
      </c>
      <c r="R854" s="21" t="e">
        <f>COUNTIF($Q$7:Q854,Q854)&amp;Q854</f>
        <v>#N/A</v>
      </c>
      <c r="S854" s="44">
        <f>IFERROR(VLOOKUP(R854,Table1[[ct2]:[Số lượng]],13,0),0)</f>
        <v>0</v>
      </c>
      <c r="T854" s="45">
        <f>IFERROR(VLOOKUP(R854,Table1[[ct2]:[Giá]],14,0),Table0145[[#This Row],[ĐƠN GIÁ]])</f>
        <v>0</v>
      </c>
      <c r="U854" s="45">
        <f t="shared" si="55"/>
        <v>0</v>
      </c>
      <c r="V854" s="32">
        <f t="shared" si="56"/>
        <v>0</v>
      </c>
      <c r="W854" s="45">
        <f>Table0145[[#This Row],[THÀNH TIỀN FAST]]-Table0145[[#This Row],[THÀNH TIỀN]]</f>
        <v>0</v>
      </c>
      <c r="X854" s="46" t="b">
        <f>Table0145[[#This Row],[ĐG FAST]]=Table0145[[#This Row],[ĐƠN GIÁ]]</f>
        <v>1</v>
      </c>
      <c r="Y854" s="47" t="b">
        <f>Table0145[[#This Row],[THÀNH TIỀN FAST]]=Table0145[[#This Row],[THÀNH TIỀN]]</f>
        <v>1</v>
      </c>
      <c r="Z854" s="48"/>
    </row>
    <row r="855" spans="13:26" x14ac:dyDescent="0.2">
      <c r="M855" s="55">
        <f t="shared" si="53"/>
        <v>0</v>
      </c>
      <c r="N855" s="21" t="e">
        <f>VLOOKUP(I855,'MÃ '!$A$2:$E$1048576,4,0)</f>
        <v>#N/A</v>
      </c>
      <c r="O855" s="21" t="e">
        <f>VLOOKUP(I855,'MÃ '!$A$2:$E$1048576,5,0)</f>
        <v>#N/A</v>
      </c>
      <c r="P855" s="21" t="str">
        <f t="shared" si="54"/>
        <v>TSG08</v>
      </c>
      <c r="Q855" s="21" t="e">
        <f>DAY(Table0145[[#This Row],[NGÀY]])&amp;Table0145[[#This Row],[TSG08]]&amp;Table0145[[#This Row],[MÃ FAST]]</f>
        <v>#N/A</v>
      </c>
      <c r="R855" s="21" t="e">
        <f>COUNTIF($Q$7:Q855,Q855)&amp;Q855</f>
        <v>#N/A</v>
      </c>
      <c r="S855" s="44">
        <f>IFERROR(VLOOKUP(R855,Table1[[ct2]:[Số lượng]],13,0),0)</f>
        <v>0</v>
      </c>
      <c r="T855" s="45">
        <f>IFERROR(VLOOKUP(R855,Table1[[ct2]:[Giá]],14,0),Table0145[[#This Row],[ĐƠN GIÁ]])</f>
        <v>0</v>
      </c>
      <c r="U855" s="45">
        <f t="shared" si="55"/>
        <v>0</v>
      </c>
      <c r="V855" s="32">
        <f t="shared" si="56"/>
        <v>0</v>
      </c>
      <c r="W855" s="45">
        <f>Table0145[[#This Row],[THÀNH TIỀN FAST]]-Table0145[[#This Row],[THÀNH TIỀN]]</f>
        <v>0</v>
      </c>
      <c r="X855" s="46" t="b">
        <f>Table0145[[#This Row],[ĐG FAST]]=Table0145[[#This Row],[ĐƠN GIÁ]]</f>
        <v>1</v>
      </c>
      <c r="Y855" s="47" t="b">
        <f>Table0145[[#This Row],[THÀNH TIỀN FAST]]=Table0145[[#This Row],[THÀNH TIỀN]]</f>
        <v>1</v>
      </c>
      <c r="Z855" s="48"/>
    </row>
    <row r="856" spans="13:26" x14ac:dyDescent="0.2">
      <c r="M856" s="55">
        <f t="shared" si="53"/>
        <v>0</v>
      </c>
      <c r="N856" s="21" t="e">
        <f>VLOOKUP(I856,'MÃ '!$A$2:$E$1048576,4,0)</f>
        <v>#N/A</v>
      </c>
      <c r="O856" s="21" t="e">
        <f>VLOOKUP(I856,'MÃ '!$A$2:$E$1048576,5,0)</f>
        <v>#N/A</v>
      </c>
      <c r="P856" s="21" t="str">
        <f t="shared" si="54"/>
        <v>TSG08</v>
      </c>
      <c r="Q856" s="21" t="e">
        <f>DAY(Table0145[[#This Row],[NGÀY]])&amp;Table0145[[#This Row],[TSG08]]&amp;Table0145[[#This Row],[MÃ FAST]]</f>
        <v>#N/A</v>
      </c>
      <c r="R856" s="21" t="e">
        <f>COUNTIF($Q$7:Q856,Q856)&amp;Q856</f>
        <v>#N/A</v>
      </c>
      <c r="S856" s="44">
        <f>IFERROR(VLOOKUP(R856,Table1[[ct2]:[Số lượng]],13,0),0)</f>
        <v>0</v>
      </c>
      <c r="T856" s="45">
        <f>IFERROR(VLOOKUP(R856,Table1[[ct2]:[Giá]],14,0),Table0145[[#This Row],[ĐƠN GIÁ]])</f>
        <v>0</v>
      </c>
      <c r="U856" s="45">
        <f t="shared" si="55"/>
        <v>0</v>
      </c>
      <c r="V856" s="32">
        <f t="shared" si="56"/>
        <v>0</v>
      </c>
      <c r="W856" s="45">
        <f>Table0145[[#This Row],[THÀNH TIỀN FAST]]-Table0145[[#This Row],[THÀNH TIỀN]]</f>
        <v>0</v>
      </c>
      <c r="X856" s="46" t="b">
        <f>Table0145[[#This Row],[ĐG FAST]]=Table0145[[#This Row],[ĐƠN GIÁ]]</f>
        <v>1</v>
      </c>
      <c r="Y856" s="47" t="b">
        <f>Table0145[[#This Row],[THÀNH TIỀN FAST]]=Table0145[[#This Row],[THÀNH TIỀN]]</f>
        <v>1</v>
      </c>
      <c r="Z856" s="48"/>
    </row>
    <row r="857" spans="13:26" x14ac:dyDescent="0.2">
      <c r="M857" s="55">
        <f t="shared" si="53"/>
        <v>0</v>
      </c>
      <c r="N857" s="21" t="e">
        <f>VLOOKUP(I857,'MÃ '!$A$2:$E$1048576,4,0)</f>
        <v>#N/A</v>
      </c>
      <c r="O857" s="21" t="e">
        <f>VLOOKUP(I857,'MÃ '!$A$2:$E$1048576,5,0)</f>
        <v>#N/A</v>
      </c>
      <c r="P857" s="21" t="str">
        <f t="shared" si="54"/>
        <v>TSG08</v>
      </c>
      <c r="Q857" s="21" t="e">
        <f>DAY(Table0145[[#This Row],[NGÀY]])&amp;Table0145[[#This Row],[TSG08]]&amp;Table0145[[#This Row],[MÃ FAST]]</f>
        <v>#N/A</v>
      </c>
      <c r="R857" s="21" t="e">
        <f>COUNTIF($Q$7:Q857,Q857)&amp;Q857</f>
        <v>#N/A</v>
      </c>
      <c r="S857" s="44">
        <f>IFERROR(VLOOKUP(R857,Table1[[ct2]:[Số lượng]],13,0),0)</f>
        <v>0</v>
      </c>
      <c r="T857" s="45">
        <f>IFERROR(VLOOKUP(R857,Table1[[ct2]:[Giá]],14,0),Table0145[[#This Row],[ĐƠN GIÁ]])</f>
        <v>0</v>
      </c>
      <c r="U857" s="45">
        <f t="shared" si="55"/>
        <v>0</v>
      </c>
      <c r="V857" s="32">
        <f t="shared" si="56"/>
        <v>0</v>
      </c>
      <c r="W857" s="45">
        <f>Table0145[[#This Row],[THÀNH TIỀN FAST]]-Table0145[[#This Row],[THÀNH TIỀN]]</f>
        <v>0</v>
      </c>
      <c r="X857" s="46" t="b">
        <f>Table0145[[#This Row],[ĐG FAST]]=Table0145[[#This Row],[ĐƠN GIÁ]]</f>
        <v>1</v>
      </c>
      <c r="Y857" s="47" t="b">
        <f>Table0145[[#This Row],[THÀNH TIỀN FAST]]=Table0145[[#This Row],[THÀNH TIỀN]]</f>
        <v>1</v>
      </c>
      <c r="Z857" s="48"/>
    </row>
    <row r="858" spans="13:26" x14ac:dyDescent="0.2">
      <c r="M858" s="55">
        <f t="shared" si="53"/>
        <v>0</v>
      </c>
      <c r="N858" s="21" t="e">
        <f>VLOOKUP(I858,'MÃ '!$A$2:$E$1048576,4,0)</f>
        <v>#N/A</v>
      </c>
      <c r="O858" s="21" t="e">
        <f>VLOOKUP(I858,'MÃ '!$A$2:$E$1048576,5,0)</f>
        <v>#N/A</v>
      </c>
      <c r="P858" s="21" t="str">
        <f t="shared" si="54"/>
        <v>TSG08</v>
      </c>
      <c r="Q858" s="21" t="e">
        <f>DAY(Table0145[[#This Row],[NGÀY]])&amp;Table0145[[#This Row],[TSG08]]&amp;Table0145[[#This Row],[MÃ FAST]]</f>
        <v>#N/A</v>
      </c>
      <c r="R858" s="21" t="e">
        <f>COUNTIF($Q$7:Q858,Q858)&amp;Q858</f>
        <v>#N/A</v>
      </c>
      <c r="S858" s="44">
        <f>IFERROR(VLOOKUP(R858,Table1[[ct2]:[Số lượng]],13,0),0)</f>
        <v>0</v>
      </c>
      <c r="T858" s="45">
        <f>IFERROR(VLOOKUP(R858,Table1[[ct2]:[Giá]],14,0),Table0145[[#This Row],[ĐƠN GIÁ]])</f>
        <v>0</v>
      </c>
      <c r="U858" s="45">
        <f t="shared" si="55"/>
        <v>0</v>
      </c>
      <c r="V858" s="32">
        <f t="shared" si="56"/>
        <v>0</v>
      </c>
      <c r="W858" s="45">
        <f>Table0145[[#This Row],[THÀNH TIỀN FAST]]-Table0145[[#This Row],[THÀNH TIỀN]]</f>
        <v>0</v>
      </c>
      <c r="X858" s="46" t="b">
        <f>Table0145[[#This Row],[ĐG FAST]]=Table0145[[#This Row],[ĐƠN GIÁ]]</f>
        <v>1</v>
      </c>
      <c r="Y858" s="47" t="b">
        <f>Table0145[[#This Row],[THÀNH TIỀN FAST]]=Table0145[[#This Row],[THÀNH TIỀN]]</f>
        <v>1</v>
      </c>
      <c r="Z858" s="48"/>
    </row>
    <row r="859" spans="13:26" x14ac:dyDescent="0.2">
      <c r="M859" s="55">
        <f t="shared" si="53"/>
        <v>0</v>
      </c>
      <c r="N859" s="21" t="e">
        <f>VLOOKUP(I859,'MÃ '!$A$2:$E$1048576,4,0)</f>
        <v>#N/A</v>
      </c>
      <c r="O859" s="21" t="e">
        <f>VLOOKUP(I859,'MÃ '!$A$2:$E$1048576,5,0)</f>
        <v>#N/A</v>
      </c>
      <c r="P859" s="21" t="str">
        <f t="shared" si="54"/>
        <v>TSG08</v>
      </c>
      <c r="Q859" s="21" t="e">
        <f>DAY(Table0145[[#This Row],[NGÀY]])&amp;Table0145[[#This Row],[TSG08]]&amp;Table0145[[#This Row],[MÃ FAST]]</f>
        <v>#N/A</v>
      </c>
      <c r="R859" s="21" t="e">
        <f>COUNTIF($Q$7:Q859,Q859)&amp;Q859</f>
        <v>#N/A</v>
      </c>
      <c r="S859" s="44">
        <f>IFERROR(VLOOKUP(R859,Table1[[ct2]:[Số lượng]],13,0),0)</f>
        <v>0</v>
      </c>
      <c r="T859" s="45">
        <f>IFERROR(VLOOKUP(R859,Table1[[ct2]:[Giá]],14,0),Table0145[[#This Row],[ĐƠN GIÁ]])</f>
        <v>0</v>
      </c>
      <c r="U859" s="45">
        <f t="shared" si="55"/>
        <v>0</v>
      </c>
      <c r="V859" s="32">
        <f t="shared" si="56"/>
        <v>0</v>
      </c>
      <c r="W859" s="45">
        <f>Table0145[[#This Row],[THÀNH TIỀN FAST]]-Table0145[[#This Row],[THÀNH TIỀN]]</f>
        <v>0</v>
      </c>
      <c r="X859" s="46" t="b">
        <f>Table0145[[#This Row],[ĐG FAST]]=Table0145[[#This Row],[ĐƠN GIÁ]]</f>
        <v>1</v>
      </c>
      <c r="Y859" s="47" t="b">
        <f>Table0145[[#This Row],[THÀNH TIỀN FAST]]=Table0145[[#This Row],[THÀNH TIỀN]]</f>
        <v>1</v>
      </c>
      <c r="Z859" s="48"/>
    </row>
    <row r="860" spans="13:26" x14ac:dyDescent="0.2">
      <c r="M860" s="55">
        <f t="shared" si="53"/>
        <v>0</v>
      </c>
      <c r="N860" s="21" t="e">
        <f>VLOOKUP(I860,'MÃ '!$A$2:$E$1048576,4,0)</f>
        <v>#N/A</v>
      </c>
      <c r="O860" s="21" t="e">
        <f>VLOOKUP(I860,'MÃ '!$A$2:$E$1048576,5,0)</f>
        <v>#N/A</v>
      </c>
      <c r="P860" s="21" t="str">
        <f t="shared" si="54"/>
        <v>TSG08</v>
      </c>
      <c r="Q860" s="21" t="e">
        <f>DAY(Table0145[[#This Row],[NGÀY]])&amp;Table0145[[#This Row],[TSG08]]&amp;Table0145[[#This Row],[MÃ FAST]]</f>
        <v>#N/A</v>
      </c>
      <c r="R860" s="21" t="e">
        <f>COUNTIF($Q$7:Q860,Q860)&amp;Q860</f>
        <v>#N/A</v>
      </c>
      <c r="S860" s="44">
        <f>IFERROR(VLOOKUP(R860,Table1[[ct2]:[Số lượng]],13,0),0)</f>
        <v>0</v>
      </c>
      <c r="T860" s="45">
        <f>IFERROR(VLOOKUP(R860,Table1[[ct2]:[Giá]],14,0),Table0145[[#This Row],[ĐƠN GIÁ]])</f>
        <v>0</v>
      </c>
      <c r="U860" s="45">
        <f t="shared" si="55"/>
        <v>0</v>
      </c>
      <c r="V860" s="32">
        <f t="shared" si="56"/>
        <v>0</v>
      </c>
      <c r="W860" s="45">
        <f>Table0145[[#This Row],[THÀNH TIỀN FAST]]-Table0145[[#This Row],[THÀNH TIỀN]]</f>
        <v>0</v>
      </c>
      <c r="X860" s="46" t="b">
        <f>Table0145[[#This Row],[ĐG FAST]]=Table0145[[#This Row],[ĐƠN GIÁ]]</f>
        <v>1</v>
      </c>
      <c r="Y860" s="47" t="b">
        <f>Table0145[[#This Row],[THÀNH TIỀN FAST]]=Table0145[[#This Row],[THÀNH TIỀN]]</f>
        <v>1</v>
      </c>
      <c r="Z860" s="48"/>
    </row>
    <row r="861" spans="13:26" x14ac:dyDescent="0.2">
      <c r="M861" s="55">
        <f t="shared" si="53"/>
        <v>0</v>
      </c>
      <c r="N861" s="21" t="e">
        <f>VLOOKUP(I861,'MÃ '!$A$2:$E$1048576,4,0)</f>
        <v>#N/A</v>
      </c>
      <c r="O861" s="21" t="e">
        <f>VLOOKUP(I861,'MÃ '!$A$2:$E$1048576,5,0)</f>
        <v>#N/A</v>
      </c>
      <c r="P861" s="21" t="str">
        <f t="shared" si="54"/>
        <v>TSG08</v>
      </c>
      <c r="Q861" s="21" t="e">
        <f>DAY(Table0145[[#This Row],[NGÀY]])&amp;Table0145[[#This Row],[TSG08]]&amp;Table0145[[#This Row],[MÃ FAST]]</f>
        <v>#N/A</v>
      </c>
      <c r="R861" s="21" t="e">
        <f>COUNTIF($Q$7:Q861,Q861)&amp;Q861</f>
        <v>#N/A</v>
      </c>
      <c r="S861" s="44">
        <f>IFERROR(VLOOKUP(R861,Table1[[ct2]:[Số lượng]],13,0),0)</f>
        <v>0</v>
      </c>
      <c r="T861" s="45">
        <f>IFERROR(VLOOKUP(R861,Table1[[ct2]:[Giá]],14,0),Table0145[[#This Row],[ĐƠN GIÁ]])</f>
        <v>0</v>
      </c>
      <c r="U861" s="45">
        <f t="shared" si="55"/>
        <v>0</v>
      </c>
      <c r="V861" s="32">
        <f t="shared" si="56"/>
        <v>0</v>
      </c>
      <c r="W861" s="45">
        <f>Table0145[[#This Row],[THÀNH TIỀN FAST]]-Table0145[[#This Row],[THÀNH TIỀN]]</f>
        <v>0</v>
      </c>
      <c r="X861" s="46" t="b">
        <f>Table0145[[#This Row],[ĐG FAST]]=Table0145[[#This Row],[ĐƠN GIÁ]]</f>
        <v>1</v>
      </c>
      <c r="Y861" s="47" t="b">
        <f>Table0145[[#This Row],[THÀNH TIỀN FAST]]=Table0145[[#This Row],[THÀNH TIỀN]]</f>
        <v>1</v>
      </c>
      <c r="Z861" s="48"/>
    </row>
    <row r="862" spans="13:26" x14ac:dyDescent="0.2">
      <c r="M862" s="55">
        <f t="shared" si="53"/>
        <v>0</v>
      </c>
      <c r="N862" s="21" t="e">
        <f>VLOOKUP(I862,'MÃ '!$A$2:$E$1048576,4,0)</f>
        <v>#N/A</v>
      </c>
      <c r="O862" s="21" t="e">
        <f>VLOOKUP(I862,'MÃ '!$A$2:$E$1048576,5,0)</f>
        <v>#N/A</v>
      </c>
      <c r="P862" s="21" t="str">
        <f t="shared" si="54"/>
        <v>TSG08</v>
      </c>
      <c r="Q862" s="21" t="e">
        <f>DAY(Table0145[[#This Row],[NGÀY]])&amp;Table0145[[#This Row],[TSG08]]&amp;Table0145[[#This Row],[MÃ FAST]]</f>
        <v>#N/A</v>
      </c>
      <c r="R862" s="21" t="e">
        <f>COUNTIF($Q$7:Q862,Q862)&amp;Q862</f>
        <v>#N/A</v>
      </c>
      <c r="S862" s="44">
        <f>IFERROR(VLOOKUP(R862,Table1[[ct2]:[Số lượng]],13,0),0)</f>
        <v>0</v>
      </c>
      <c r="T862" s="45">
        <f>IFERROR(VLOOKUP(R862,Table1[[ct2]:[Giá]],14,0),Table0145[[#This Row],[ĐƠN GIÁ]])</f>
        <v>0</v>
      </c>
      <c r="U862" s="45">
        <f t="shared" si="55"/>
        <v>0</v>
      </c>
      <c r="V862" s="32">
        <f t="shared" si="56"/>
        <v>0</v>
      </c>
      <c r="W862" s="45">
        <f>Table0145[[#This Row],[THÀNH TIỀN FAST]]-Table0145[[#This Row],[THÀNH TIỀN]]</f>
        <v>0</v>
      </c>
      <c r="X862" s="46" t="b">
        <f>Table0145[[#This Row],[ĐG FAST]]=Table0145[[#This Row],[ĐƠN GIÁ]]</f>
        <v>1</v>
      </c>
      <c r="Y862" s="47" t="b">
        <f>Table0145[[#This Row],[THÀNH TIỀN FAST]]=Table0145[[#This Row],[THÀNH TIỀN]]</f>
        <v>1</v>
      </c>
      <c r="Z862" s="48"/>
    </row>
    <row r="863" spans="13:26" x14ac:dyDescent="0.2">
      <c r="M863" s="55">
        <f t="shared" si="53"/>
        <v>0</v>
      </c>
      <c r="N863" s="21" t="e">
        <f>VLOOKUP(I863,'MÃ '!$A$2:$E$1048576,4,0)</f>
        <v>#N/A</v>
      </c>
      <c r="O863" s="21" t="e">
        <f>VLOOKUP(I863,'MÃ '!$A$2:$E$1048576,5,0)</f>
        <v>#N/A</v>
      </c>
      <c r="P863" s="21" t="str">
        <f t="shared" si="54"/>
        <v>TSG08</v>
      </c>
      <c r="Q863" s="21" t="e">
        <f>DAY(Table0145[[#This Row],[NGÀY]])&amp;Table0145[[#This Row],[TSG08]]&amp;Table0145[[#This Row],[MÃ FAST]]</f>
        <v>#N/A</v>
      </c>
      <c r="R863" s="21" t="e">
        <f>COUNTIF($Q$7:Q863,Q863)&amp;Q863</f>
        <v>#N/A</v>
      </c>
      <c r="S863" s="44">
        <f>IFERROR(VLOOKUP(R863,Table1[[ct2]:[Số lượng]],13,0),0)</f>
        <v>0</v>
      </c>
      <c r="T863" s="45">
        <f>IFERROR(VLOOKUP(R863,Table1[[ct2]:[Giá]],14,0),Table0145[[#This Row],[ĐƠN GIÁ]])</f>
        <v>0</v>
      </c>
      <c r="U863" s="45">
        <f t="shared" si="55"/>
        <v>0</v>
      </c>
      <c r="V863" s="32">
        <f t="shared" si="56"/>
        <v>0</v>
      </c>
      <c r="W863" s="45">
        <f>Table0145[[#This Row],[THÀNH TIỀN FAST]]-Table0145[[#This Row],[THÀNH TIỀN]]</f>
        <v>0</v>
      </c>
      <c r="X863" s="46" t="b">
        <f>Table0145[[#This Row],[ĐG FAST]]=Table0145[[#This Row],[ĐƠN GIÁ]]</f>
        <v>1</v>
      </c>
      <c r="Y863" s="47" t="b">
        <f>Table0145[[#This Row],[THÀNH TIỀN FAST]]=Table0145[[#This Row],[THÀNH TIỀN]]</f>
        <v>1</v>
      </c>
      <c r="Z863" s="48"/>
    </row>
    <row r="864" spans="13:26" x14ac:dyDescent="0.2">
      <c r="M864" s="55">
        <f t="shared" si="53"/>
        <v>0</v>
      </c>
      <c r="N864" s="21" t="e">
        <f>VLOOKUP(I864,'MÃ '!$A$2:$E$1048576,4,0)</f>
        <v>#N/A</v>
      </c>
      <c r="O864" s="21" t="e">
        <f>VLOOKUP(I864,'MÃ '!$A$2:$E$1048576,5,0)</f>
        <v>#N/A</v>
      </c>
      <c r="P864" s="21" t="str">
        <f t="shared" si="54"/>
        <v>TSG08</v>
      </c>
      <c r="Q864" s="21" t="e">
        <f>DAY(Table0145[[#This Row],[NGÀY]])&amp;Table0145[[#This Row],[TSG08]]&amp;Table0145[[#This Row],[MÃ FAST]]</f>
        <v>#N/A</v>
      </c>
      <c r="R864" s="21" t="e">
        <f>COUNTIF($Q$7:Q864,Q864)&amp;Q864</f>
        <v>#N/A</v>
      </c>
      <c r="S864" s="44">
        <f>IFERROR(VLOOKUP(R864,Table1[[ct2]:[Số lượng]],13,0),0)</f>
        <v>0</v>
      </c>
      <c r="T864" s="45">
        <f>IFERROR(VLOOKUP(R864,Table1[[ct2]:[Giá]],14,0),Table0145[[#This Row],[ĐƠN GIÁ]])</f>
        <v>0</v>
      </c>
      <c r="U864" s="45">
        <f t="shared" si="55"/>
        <v>0</v>
      </c>
      <c r="V864" s="32">
        <f t="shared" si="56"/>
        <v>0</v>
      </c>
      <c r="W864" s="45">
        <f>Table0145[[#This Row],[THÀNH TIỀN FAST]]-Table0145[[#This Row],[THÀNH TIỀN]]</f>
        <v>0</v>
      </c>
      <c r="X864" s="46" t="b">
        <f>Table0145[[#This Row],[ĐG FAST]]=Table0145[[#This Row],[ĐƠN GIÁ]]</f>
        <v>1</v>
      </c>
      <c r="Y864" s="47" t="b">
        <f>Table0145[[#This Row],[THÀNH TIỀN FAST]]=Table0145[[#This Row],[THÀNH TIỀN]]</f>
        <v>1</v>
      </c>
      <c r="Z864" s="48"/>
    </row>
    <row r="865" spans="13:26" x14ac:dyDescent="0.2">
      <c r="M865" s="55">
        <f t="shared" si="53"/>
        <v>0</v>
      </c>
      <c r="N865" s="21" t="e">
        <f>VLOOKUP(I865,'MÃ '!$A$2:$E$1048576,4,0)</f>
        <v>#N/A</v>
      </c>
      <c r="O865" s="21" t="e">
        <f>VLOOKUP(I865,'MÃ '!$A$2:$E$1048576,5,0)</f>
        <v>#N/A</v>
      </c>
      <c r="P865" s="21" t="str">
        <f t="shared" si="54"/>
        <v>TSG08</v>
      </c>
      <c r="Q865" s="21" t="e">
        <f>DAY(Table0145[[#This Row],[NGÀY]])&amp;Table0145[[#This Row],[TSG08]]&amp;Table0145[[#This Row],[MÃ FAST]]</f>
        <v>#N/A</v>
      </c>
      <c r="R865" s="21" t="e">
        <f>COUNTIF($Q$7:Q865,Q865)&amp;Q865</f>
        <v>#N/A</v>
      </c>
      <c r="S865" s="44">
        <f>IFERROR(VLOOKUP(R865,Table1[[ct2]:[Số lượng]],13,0),0)</f>
        <v>0</v>
      </c>
      <c r="T865" s="45">
        <f>IFERROR(VLOOKUP(R865,Table1[[ct2]:[Giá]],14,0),Table0145[[#This Row],[ĐƠN GIÁ]])</f>
        <v>0</v>
      </c>
      <c r="U865" s="45">
        <f t="shared" si="55"/>
        <v>0</v>
      </c>
      <c r="V865" s="32">
        <f t="shared" si="56"/>
        <v>0</v>
      </c>
      <c r="W865" s="45">
        <f>Table0145[[#This Row],[THÀNH TIỀN FAST]]-Table0145[[#This Row],[THÀNH TIỀN]]</f>
        <v>0</v>
      </c>
      <c r="X865" s="46" t="b">
        <f>Table0145[[#This Row],[ĐG FAST]]=Table0145[[#This Row],[ĐƠN GIÁ]]</f>
        <v>1</v>
      </c>
      <c r="Y865" s="47" t="b">
        <f>Table0145[[#This Row],[THÀNH TIỀN FAST]]=Table0145[[#This Row],[THÀNH TIỀN]]</f>
        <v>1</v>
      </c>
      <c r="Z865" s="48"/>
    </row>
    <row r="866" spans="13:26" x14ac:dyDescent="0.2">
      <c r="M866" s="55">
        <f t="shared" si="53"/>
        <v>0</v>
      </c>
      <c r="N866" s="21" t="e">
        <f>VLOOKUP(I866,'MÃ '!$A$2:$E$1048576,4,0)</f>
        <v>#N/A</v>
      </c>
      <c r="O866" s="21" t="e">
        <f>VLOOKUP(I866,'MÃ '!$A$2:$E$1048576,5,0)</f>
        <v>#N/A</v>
      </c>
      <c r="P866" s="21" t="str">
        <f t="shared" si="54"/>
        <v>TSG08</v>
      </c>
      <c r="Q866" s="21" t="e">
        <f>DAY(Table0145[[#This Row],[NGÀY]])&amp;Table0145[[#This Row],[TSG08]]&amp;Table0145[[#This Row],[MÃ FAST]]</f>
        <v>#N/A</v>
      </c>
      <c r="R866" s="21" t="e">
        <f>COUNTIF($Q$7:Q866,Q866)&amp;Q866</f>
        <v>#N/A</v>
      </c>
      <c r="S866" s="44">
        <f>IFERROR(VLOOKUP(R866,Table1[[ct2]:[Số lượng]],13,0),0)</f>
        <v>0</v>
      </c>
      <c r="T866" s="45">
        <f>IFERROR(VLOOKUP(R866,Table1[[ct2]:[Giá]],14,0),Table0145[[#This Row],[ĐƠN GIÁ]])</f>
        <v>0</v>
      </c>
      <c r="U866" s="45">
        <f t="shared" si="55"/>
        <v>0</v>
      </c>
      <c r="V866" s="32">
        <f t="shared" si="56"/>
        <v>0</v>
      </c>
      <c r="W866" s="45">
        <f>Table0145[[#This Row],[THÀNH TIỀN FAST]]-Table0145[[#This Row],[THÀNH TIỀN]]</f>
        <v>0</v>
      </c>
      <c r="X866" s="46" t="b">
        <f>Table0145[[#This Row],[ĐG FAST]]=Table0145[[#This Row],[ĐƠN GIÁ]]</f>
        <v>1</v>
      </c>
      <c r="Y866" s="47" t="b">
        <f>Table0145[[#This Row],[THÀNH TIỀN FAST]]=Table0145[[#This Row],[THÀNH TIỀN]]</f>
        <v>1</v>
      </c>
      <c r="Z866" s="48"/>
    </row>
    <row r="867" spans="13:26" x14ac:dyDescent="0.2">
      <c r="M867" s="55">
        <f t="shared" si="53"/>
        <v>0</v>
      </c>
      <c r="N867" s="21" t="e">
        <f>VLOOKUP(I867,'MÃ '!$A$2:$E$1048576,4,0)</f>
        <v>#N/A</v>
      </c>
      <c r="O867" s="21" t="e">
        <f>VLOOKUP(I867,'MÃ '!$A$2:$E$1048576,5,0)</f>
        <v>#N/A</v>
      </c>
      <c r="P867" s="21" t="str">
        <f t="shared" si="54"/>
        <v>TSG08</v>
      </c>
      <c r="Q867" s="21" t="e">
        <f>DAY(Table0145[[#This Row],[NGÀY]])&amp;Table0145[[#This Row],[TSG08]]&amp;Table0145[[#This Row],[MÃ FAST]]</f>
        <v>#N/A</v>
      </c>
      <c r="R867" s="21" t="e">
        <f>COUNTIF($Q$7:Q867,Q867)&amp;Q867</f>
        <v>#N/A</v>
      </c>
      <c r="S867" s="44">
        <f>IFERROR(VLOOKUP(R867,Table1[[ct2]:[Số lượng]],13,0),0)</f>
        <v>0</v>
      </c>
      <c r="T867" s="45">
        <f>IFERROR(VLOOKUP(R867,Table1[[ct2]:[Giá]],14,0),Table0145[[#This Row],[ĐƠN GIÁ]])</f>
        <v>0</v>
      </c>
      <c r="U867" s="45">
        <f t="shared" si="55"/>
        <v>0</v>
      </c>
      <c r="V867" s="32">
        <f t="shared" si="56"/>
        <v>0</v>
      </c>
      <c r="W867" s="45">
        <f>Table0145[[#This Row],[THÀNH TIỀN FAST]]-Table0145[[#This Row],[THÀNH TIỀN]]</f>
        <v>0</v>
      </c>
      <c r="X867" s="46" t="b">
        <f>Table0145[[#This Row],[ĐG FAST]]=Table0145[[#This Row],[ĐƠN GIÁ]]</f>
        <v>1</v>
      </c>
      <c r="Y867" s="47" t="b">
        <f>Table0145[[#This Row],[THÀNH TIỀN FAST]]=Table0145[[#This Row],[THÀNH TIỀN]]</f>
        <v>1</v>
      </c>
      <c r="Z867" s="48"/>
    </row>
    <row r="868" spans="13:26" x14ac:dyDescent="0.2">
      <c r="M868" s="55">
        <f t="shared" si="53"/>
        <v>0</v>
      </c>
      <c r="N868" s="21" t="e">
        <f>VLOOKUP(I868,'MÃ '!$A$2:$E$1048576,4,0)</f>
        <v>#N/A</v>
      </c>
      <c r="O868" s="21" t="e">
        <f>VLOOKUP(I868,'MÃ '!$A$2:$E$1048576,5,0)</f>
        <v>#N/A</v>
      </c>
      <c r="P868" s="21" t="str">
        <f t="shared" si="54"/>
        <v>TSG08</v>
      </c>
      <c r="Q868" s="21" t="e">
        <f>DAY(Table0145[[#This Row],[NGÀY]])&amp;Table0145[[#This Row],[TSG08]]&amp;Table0145[[#This Row],[MÃ FAST]]</f>
        <v>#N/A</v>
      </c>
      <c r="R868" s="21" t="e">
        <f>COUNTIF($Q$7:Q868,Q868)&amp;Q868</f>
        <v>#N/A</v>
      </c>
      <c r="S868" s="44">
        <f>IFERROR(VLOOKUP(R868,Table1[[ct2]:[Số lượng]],13,0),0)</f>
        <v>0</v>
      </c>
      <c r="T868" s="45">
        <f>IFERROR(VLOOKUP(R868,Table1[[ct2]:[Giá]],14,0),Table0145[[#This Row],[ĐƠN GIÁ]])</f>
        <v>0</v>
      </c>
      <c r="U868" s="45">
        <f t="shared" si="55"/>
        <v>0</v>
      </c>
      <c r="V868" s="32">
        <f t="shared" si="56"/>
        <v>0</v>
      </c>
      <c r="W868" s="45">
        <f>Table0145[[#This Row],[THÀNH TIỀN FAST]]-Table0145[[#This Row],[THÀNH TIỀN]]</f>
        <v>0</v>
      </c>
      <c r="X868" s="46" t="b">
        <f>Table0145[[#This Row],[ĐG FAST]]=Table0145[[#This Row],[ĐƠN GIÁ]]</f>
        <v>1</v>
      </c>
      <c r="Y868" s="47" t="b">
        <f>Table0145[[#This Row],[THÀNH TIỀN FAST]]=Table0145[[#This Row],[THÀNH TIỀN]]</f>
        <v>1</v>
      </c>
      <c r="Z868" s="48"/>
    </row>
    <row r="869" spans="13:26" x14ac:dyDescent="0.2">
      <c r="M869" s="55">
        <f t="shared" si="53"/>
        <v>0</v>
      </c>
      <c r="N869" s="21" t="e">
        <f>VLOOKUP(I869,'MÃ '!$A$2:$E$1048576,4,0)</f>
        <v>#N/A</v>
      </c>
      <c r="O869" s="21" t="e">
        <f>VLOOKUP(I869,'MÃ '!$A$2:$E$1048576,5,0)</f>
        <v>#N/A</v>
      </c>
      <c r="P869" s="21" t="str">
        <f t="shared" si="54"/>
        <v>TSG08</v>
      </c>
      <c r="Q869" s="21" t="e">
        <f>DAY(Table0145[[#This Row],[NGÀY]])&amp;Table0145[[#This Row],[TSG08]]&amp;Table0145[[#This Row],[MÃ FAST]]</f>
        <v>#N/A</v>
      </c>
      <c r="R869" s="21" t="e">
        <f>COUNTIF($Q$7:Q869,Q869)&amp;Q869</f>
        <v>#N/A</v>
      </c>
      <c r="S869" s="44">
        <f>IFERROR(VLOOKUP(R869,Table1[[ct2]:[Số lượng]],13,0),0)</f>
        <v>0</v>
      </c>
      <c r="T869" s="45">
        <f>IFERROR(VLOOKUP(R869,Table1[[ct2]:[Giá]],14,0),Table0145[[#This Row],[ĐƠN GIÁ]])</f>
        <v>0</v>
      </c>
      <c r="U869" s="45">
        <f t="shared" si="55"/>
        <v>0</v>
      </c>
      <c r="V869" s="32">
        <f t="shared" si="56"/>
        <v>0</v>
      </c>
      <c r="W869" s="45">
        <f>Table0145[[#This Row],[THÀNH TIỀN FAST]]-Table0145[[#This Row],[THÀNH TIỀN]]</f>
        <v>0</v>
      </c>
      <c r="X869" s="46" t="b">
        <f>Table0145[[#This Row],[ĐG FAST]]=Table0145[[#This Row],[ĐƠN GIÁ]]</f>
        <v>1</v>
      </c>
      <c r="Y869" s="47" t="b">
        <f>Table0145[[#This Row],[THÀNH TIỀN FAST]]=Table0145[[#This Row],[THÀNH TIỀN]]</f>
        <v>1</v>
      </c>
      <c r="Z869" s="48"/>
    </row>
    <row r="870" spans="13:26" x14ac:dyDescent="0.2">
      <c r="M870" s="55">
        <f t="shared" si="53"/>
        <v>0</v>
      </c>
      <c r="N870" s="21" t="e">
        <f>VLOOKUP(I870,'MÃ '!$A$2:$E$1048576,4,0)</f>
        <v>#N/A</v>
      </c>
      <c r="O870" s="21" t="e">
        <f>VLOOKUP(I870,'MÃ '!$A$2:$E$1048576,5,0)</f>
        <v>#N/A</v>
      </c>
      <c r="P870" s="21" t="str">
        <f t="shared" si="54"/>
        <v>TSG08</v>
      </c>
      <c r="Q870" s="21" t="e">
        <f>DAY(Table0145[[#This Row],[NGÀY]])&amp;Table0145[[#This Row],[TSG08]]&amp;Table0145[[#This Row],[MÃ FAST]]</f>
        <v>#N/A</v>
      </c>
      <c r="R870" s="21" t="e">
        <f>COUNTIF($Q$7:Q870,Q870)&amp;Q870</f>
        <v>#N/A</v>
      </c>
      <c r="S870" s="44">
        <f>IFERROR(VLOOKUP(R870,Table1[[ct2]:[Số lượng]],13,0),0)</f>
        <v>0</v>
      </c>
      <c r="T870" s="45">
        <f>IFERROR(VLOOKUP(R870,Table1[[ct2]:[Giá]],14,0),Table0145[[#This Row],[ĐƠN GIÁ]])</f>
        <v>0</v>
      </c>
      <c r="U870" s="45">
        <f t="shared" si="55"/>
        <v>0</v>
      </c>
      <c r="V870" s="32">
        <f t="shared" si="56"/>
        <v>0</v>
      </c>
      <c r="W870" s="45">
        <f>Table0145[[#This Row],[THÀNH TIỀN FAST]]-Table0145[[#This Row],[THÀNH TIỀN]]</f>
        <v>0</v>
      </c>
      <c r="X870" s="46" t="b">
        <f>Table0145[[#This Row],[ĐG FAST]]=Table0145[[#This Row],[ĐƠN GIÁ]]</f>
        <v>1</v>
      </c>
      <c r="Y870" s="47" t="b">
        <f>Table0145[[#This Row],[THÀNH TIỀN FAST]]=Table0145[[#This Row],[THÀNH TIỀN]]</f>
        <v>1</v>
      </c>
      <c r="Z870" s="48"/>
    </row>
    <row r="871" spans="13:26" x14ac:dyDescent="0.2">
      <c r="M871" s="55">
        <f t="shared" si="53"/>
        <v>0</v>
      </c>
      <c r="N871" s="21" t="e">
        <f>VLOOKUP(I871,'MÃ '!$A$2:$E$1048576,4,0)</f>
        <v>#N/A</v>
      </c>
      <c r="O871" s="21" t="e">
        <f>VLOOKUP(I871,'MÃ '!$A$2:$E$1048576,5,0)</f>
        <v>#N/A</v>
      </c>
      <c r="P871" s="21" t="str">
        <f t="shared" si="54"/>
        <v>TSG08</v>
      </c>
      <c r="Q871" s="21" t="e">
        <f>DAY(Table0145[[#This Row],[NGÀY]])&amp;Table0145[[#This Row],[TSG08]]&amp;Table0145[[#This Row],[MÃ FAST]]</f>
        <v>#N/A</v>
      </c>
      <c r="R871" s="21" t="e">
        <f>COUNTIF($Q$7:Q871,Q871)&amp;Q871</f>
        <v>#N/A</v>
      </c>
      <c r="S871" s="44">
        <f>IFERROR(VLOOKUP(R871,Table1[[ct2]:[Số lượng]],13,0),0)</f>
        <v>0</v>
      </c>
      <c r="T871" s="45">
        <f>IFERROR(VLOOKUP(R871,Table1[[ct2]:[Giá]],14,0),Table0145[[#This Row],[ĐƠN GIÁ]])</f>
        <v>0</v>
      </c>
      <c r="U871" s="45">
        <f t="shared" si="55"/>
        <v>0</v>
      </c>
      <c r="V871" s="32">
        <f t="shared" si="56"/>
        <v>0</v>
      </c>
      <c r="W871" s="45">
        <f>Table0145[[#This Row],[THÀNH TIỀN FAST]]-Table0145[[#This Row],[THÀNH TIỀN]]</f>
        <v>0</v>
      </c>
      <c r="X871" s="46" t="b">
        <f>Table0145[[#This Row],[ĐG FAST]]=Table0145[[#This Row],[ĐƠN GIÁ]]</f>
        <v>1</v>
      </c>
      <c r="Y871" s="47" t="b">
        <f>Table0145[[#This Row],[THÀNH TIỀN FAST]]=Table0145[[#This Row],[THÀNH TIỀN]]</f>
        <v>1</v>
      </c>
      <c r="Z871" s="48"/>
    </row>
    <row r="872" spans="13:26" x14ac:dyDescent="0.2">
      <c r="M872" s="55">
        <f t="shared" si="53"/>
        <v>0</v>
      </c>
      <c r="N872" s="21" t="e">
        <f>VLOOKUP(I872,'MÃ '!$A$2:$E$1048576,4,0)</f>
        <v>#N/A</v>
      </c>
      <c r="O872" s="21" t="e">
        <f>VLOOKUP(I872,'MÃ '!$A$2:$E$1048576,5,0)</f>
        <v>#N/A</v>
      </c>
      <c r="P872" s="21" t="str">
        <f t="shared" si="54"/>
        <v>TSG08</v>
      </c>
      <c r="Q872" s="21" t="e">
        <f>DAY(Table0145[[#This Row],[NGÀY]])&amp;Table0145[[#This Row],[TSG08]]&amp;Table0145[[#This Row],[MÃ FAST]]</f>
        <v>#N/A</v>
      </c>
      <c r="R872" s="21" t="e">
        <f>COUNTIF($Q$7:Q872,Q872)&amp;Q872</f>
        <v>#N/A</v>
      </c>
      <c r="S872" s="44">
        <f>IFERROR(VLOOKUP(R872,Table1[[ct2]:[Số lượng]],13,0),0)</f>
        <v>0</v>
      </c>
      <c r="T872" s="45">
        <f>IFERROR(VLOOKUP(R872,Table1[[ct2]:[Giá]],14,0),Table0145[[#This Row],[ĐƠN GIÁ]])</f>
        <v>0</v>
      </c>
      <c r="U872" s="45">
        <f t="shared" si="55"/>
        <v>0</v>
      </c>
      <c r="V872" s="32">
        <f t="shared" si="56"/>
        <v>0</v>
      </c>
      <c r="W872" s="45">
        <f>Table0145[[#This Row],[THÀNH TIỀN FAST]]-Table0145[[#This Row],[THÀNH TIỀN]]</f>
        <v>0</v>
      </c>
      <c r="X872" s="46" t="b">
        <f>Table0145[[#This Row],[ĐG FAST]]=Table0145[[#This Row],[ĐƠN GIÁ]]</f>
        <v>1</v>
      </c>
      <c r="Y872" s="47" t="b">
        <f>Table0145[[#This Row],[THÀNH TIỀN FAST]]=Table0145[[#This Row],[THÀNH TIỀN]]</f>
        <v>1</v>
      </c>
      <c r="Z872" s="48"/>
    </row>
    <row r="873" spans="13:26" x14ac:dyDescent="0.2">
      <c r="M873" s="55">
        <f t="shared" si="53"/>
        <v>0</v>
      </c>
      <c r="N873" s="21" t="e">
        <f>VLOOKUP(I873,'MÃ '!$A$2:$E$1048576,4,0)</f>
        <v>#N/A</v>
      </c>
      <c r="O873" s="21" t="e">
        <f>VLOOKUP(I873,'MÃ '!$A$2:$E$1048576,5,0)</f>
        <v>#N/A</v>
      </c>
      <c r="P873" s="21" t="str">
        <f t="shared" si="54"/>
        <v>TSG08</v>
      </c>
      <c r="Q873" s="21" t="e">
        <f>DAY(Table0145[[#This Row],[NGÀY]])&amp;Table0145[[#This Row],[TSG08]]&amp;Table0145[[#This Row],[MÃ FAST]]</f>
        <v>#N/A</v>
      </c>
      <c r="R873" s="21" t="e">
        <f>COUNTIF($Q$7:Q873,Q873)&amp;Q873</f>
        <v>#N/A</v>
      </c>
      <c r="S873" s="44">
        <f>IFERROR(VLOOKUP(R873,Table1[[ct2]:[Số lượng]],13,0),0)</f>
        <v>0</v>
      </c>
      <c r="T873" s="45">
        <f>IFERROR(VLOOKUP(R873,Table1[[ct2]:[Giá]],14,0),Table0145[[#This Row],[ĐƠN GIÁ]])</f>
        <v>0</v>
      </c>
      <c r="U873" s="45">
        <f t="shared" si="55"/>
        <v>0</v>
      </c>
      <c r="V873" s="32">
        <f t="shared" si="56"/>
        <v>0</v>
      </c>
      <c r="W873" s="45">
        <f>Table0145[[#This Row],[THÀNH TIỀN FAST]]-Table0145[[#This Row],[THÀNH TIỀN]]</f>
        <v>0</v>
      </c>
      <c r="X873" s="46" t="b">
        <f>Table0145[[#This Row],[ĐG FAST]]=Table0145[[#This Row],[ĐƠN GIÁ]]</f>
        <v>1</v>
      </c>
      <c r="Y873" s="47" t="b">
        <f>Table0145[[#This Row],[THÀNH TIỀN FAST]]=Table0145[[#This Row],[THÀNH TIỀN]]</f>
        <v>1</v>
      </c>
      <c r="Z873" s="48"/>
    </row>
    <row r="874" spans="13:26" x14ac:dyDescent="0.2">
      <c r="M874" s="55">
        <f t="shared" si="53"/>
        <v>0</v>
      </c>
      <c r="N874" s="21" t="e">
        <f>VLOOKUP(I874,'MÃ '!$A$2:$E$1048576,4,0)</f>
        <v>#N/A</v>
      </c>
      <c r="O874" s="21" t="e">
        <f>VLOOKUP(I874,'MÃ '!$A$2:$E$1048576,5,0)</f>
        <v>#N/A</v>
      </c>
      <c r="P874" s="21" t="str">
        <f t="shared" si="54"/>
        <v>TSG08</v>
      </c>
      <c r="Q874" s="21" t="e">
        <f>DAY(Table0145[[#This Row],[NGÀY]])&amp;Table0145[[#This Row],[TSG08]]&amp;Table0145[[#This Row],[MÃ FAST]]</f>
        <v>#N/A</v>
      </c>
      <c r="R874" s="21" t="e">
        <f>COUNTIF($Q$7:Q874,Q874)&amp;Q874</f>
        <v>#N/A</v>
      </c>
      <c r="S874" s="44">
        <f>IFERROR(VLOOKUP(R874,Table1[[ct2]:[Số lượng]],13,0),0)</f>
        <v>0</v>
      </c>
      <c r="T874" s="45">
        <f>IFERROR(VLOOKUP(R874,Table1[[ct2]:[Giá]],14,0),Table0145[[#This Row],[ĐƠN GIÁ]])</f>
        <v>0</v>
      </c>
      <c r="U874" s="45">
        <f t="shared" si="55"/>
        <v>0</v>
      </c>
      <c r="V874" s="32">
        <f t="shared" si="56"/>
        <v>0</v>
      </c>
      <c r="W874" s="45">
        <f>Table0145[[#This Row],[THÀNH TIỀN FAST]]-Table0145[[#This Row],[THÀNH TIỀN]]</f>
        <v>0</v>
      </c>
      <c r="X874" s="46" t="b">
        <f>Table0145[[#This Row],[ĐG FAST]]=Table0145[[#This Row],[ĐƠN GIÁ]]</f>
        <v>1</v>
      </c>
      <c r="Y874" s="47" t="b">
        <f>Table0145[[#This Row],[THÀNH TIỀN FAST]]=Table0145[[#This Row],[THÀNH TIỀN]]</f>
        <v>1</v>
      </c>
      <c r="Z874" s="48"/>
    </row>
    <row r="875" spans="13:26" x14ac:dyDescent="0.2">
      <c r="M875" s="55">
        <f t="shared" si="53"/>
        <v>0</v>
      </c>
      <c r="N875" s="21" t="e">
        <f>VLOOKUP(I875,'MÃ '!$A$2:$E$1048576,4,0)</f>
        <v>#N/A</v>
      </c>
      <c r="O875" s="21" t="e">
        <f>VLOOKUP(I875,'MÃ '!$A$2:$E$1048576,5,0)</f>
        <v>#N/A</v>
      </c>
      <c r="P875" s="21" t="str">
        <f t="shared" si="54"/>
        <v>TSG08</v>
      </c>
      <c r="Q875" s="21" t="e">
        <f>DAY(Table0145[[#This Row],[NGÀY]])&amp;Table0145[[#This Row],[TSG08]]&amp;Table0145[[#This Row],[MÃ FAST]]</f>
        <v>#N/A</v>
      </c>
      <c r="R875" s="21" t="e">
        <f>COUNTIF($Q$7:Q875,Q875)&amp;Q875</f>
        <v>#N/A</v>
      </c>
      <c r="S875" s="44">
        <f>IFERROR(VLOOKUP(R875,Table1[[ct2]:[Số lượng]],13,0),0)</f>
        <v>0</v>
      </c>
      <c r="T875" s="45">
        <f>IFERROR(VLOOKUP(R875,Table1[[ct2]:[Giá]],14,0),Table0145[[#This Row],[ĐƠN GIÁ]])</f>
        <v>0</v>
      </c>
      <c r="U875" s="45">
        <f t="shared" si="55"/>
        <v>0</v>
      </c>
      <c r="V875" s="32">
        <f t="shared" si="56"/>
        <v>0</v>
      </c>
      <c r="W875" s="45">
        <f>Table0145[[#This Row],[THÀNH TIỀN FAST]]-Table0145[[#This Row],[THÀNH TIỀN]]</f>
        <v>0</v>
      </c>
      <c r="X875" s="46" t="b">
        <f>Table0145[[#This Row],[ĐG FAST]]=Table0145[[#This Row],[ĐƠN GIÁ]]</f>
        <v>1</v>
      </c>
      <c r="Y875" s="47" t="b">
        <f>Table0145[[#This Row],[THÀNH TIỀN FAST]]=Table0145[[#This Row],[THÀNH TIỀN]]</f>
        <v>1</v>
      </c>
      <c r="Z875" s="48"/>
    </row>
    <row r="876" spans="13:26" x14ac:dyDescent="0.2">
      <c r="M876" s="55">
        <f t="shared" si="53"/>
        <v>0</v>
      </c>
      <c r="N876" s="21" t="e">
        <f>VLOOKUP(I876,'MÃ '!$A$2:$E$1048576,4,0)</f>
        <v>#N/A</v>
      </c>
      <c r="O876" s="21" t="e">
        <f>VLOOKUP(I876,'MÃ '!$A$2:$E$1048576,5,0)</f>
        <v>#N/A</v>
      </c>
      <c r="P876" s="21" t="str">
        <f t="shared" si="54"/>
        <v>TSG08</v>
      </c>
      <c r="Q876" s="21" t="e">
        <f>DAY(Table0145[[#This Row],[NGÀY]])&amp;Table0145[[#This Row],[TSG08]]&amp;Table0145[[#This Row],[MÃ FAST]]</f>
        <v>#N/A</v>
      </c>
      <c r="R876" s="21" t="e">
        <f>COUNTIF($Q$7:Q876,Q876)&amp;Q876</f>
        <v>#N/A</v>
      </c>
      <c r="S876" s="44">
        <f>IFERROR(VLOOKUP(R876,Table1[[ct2]:[Số lượng]],13,0),0)</f>
        <v>0</v>
      </c>
      <c r="T876" s="45">
        <f>IFERROR(VLOOKUP(R876,Table1[[ct2]:[Giá]],14,0),Table0145[[#This Row],[ĐƠN GIÁ]])</f>
        <v>0</v>
      </c>
      <c r="U876" s="45">
        <f t="shared" si="55"/>
        <v>0</v>
      </c>
      <c r="V876" s="32">
        <f t="shared" si="56"/>
        <v>0</v>
      </c>
      <c r="W876" s="45">
        <f>Table0145[[#This Row],[THÀNH TIỀN FAST]]-Table0145[[#This Row],[THÀNH TIỀN]]</f>
        <v>0</v>
      </c>
      <c r="X876" s="46" t="b">
        <f>Table0145[[#This Row],[ĐG FAST]]=Table0145[[#This Row],[ĐƠN GIÁ]]</f>
        <v>1</v>
      </c>
      <c r="Y876" s="47" t="b">
        <f>Table0145[[#This Row],[THÀNH TIỀN FAST]]=Table0145[[#This Row],[THÀNH TIỀN]]</f>
        <v>1</v>
      </c>
      <c r="Z876" s="48"/>
    </row>
    <row r="877" spans="13:26" x14ac:dyDescent="0.2">
      <c r="M877" s="55">
        <f t="shared" si="53"/>
        <v>0</v>
      </c>
      <c r="N877" s="21" t="e">
        <f>VLOOKUP(I877,'MÃ '!$A$2:$E$1048576,4,0)</f>
        <v>#N/A</v>
      </c>
      <c r="O877" s="21" t="e">
        <f>VLOOKUP(I877,'MÃ '!$A$2:$E$1048576,5,0)</f>
        <v>#N/A</v>
      </c>
      <c r="P877" s="21" t="str">
        <f t="shared" si="54"/>
        <v>TSG08</v>
      </c>
      <c r="Q877" s="21" t="e">
        <f>DAY(Table0145[[#This Row],[NGÀY]])&amp;Table0145[[#This Row],[TSG08]]&amp;Table0145[[#This Row],[MÃ FAST]]</f>
        <v>#N/A</v>
      </c>
      <c r="R877" s="21" t="e">
        <f>COUNTIF($Q$7:Q877,Q877)&amp;Q877</f>
        <v>#N/A</v>
      </c>
      <c r="S877" s="44">
        <f>IFERROR(VLOOKUP(R877,Table1[[ct2]:[Số lượng]],13,0),0)</f>
        <v>0</v>
      </c>
      <c r="T877" s="45">
        <f>IFERROR(VLOOKUP(R877,Table1[[ct2]:[Giá]],14,0),Table0145[[#This Row],[ĐƠN GIÁ]])</f>
        <v>0</v>
      </c>
      <c r="U877" s="45">
        <f t="shared" si="55"/>
        <v>0</v>
      </c>
      <c r="V877" s="32">
        <f t="shared" si="56"/>
        <v>0</v>
      </c>
      <c r="W877" s="45">
        <f>Table0145[[#This Row],[THÀNH TIỀN FAST]]-Table0145[[#This Row],[THÀNH TIỀN]]</f>
        <v>0</v>
      </c>
      <c r="X877" s="46" t="b">
        <f>Table0145[[#This Row],[ĐG FAST]]=Table0145[[#This Row],[ĐƠN GIÁ]]</f>
        <v>1</v>
      </c>
      <c r="Y877" s="47" t="b">
        <f>Table0145[[#This Row],[THÀNH TIỀN FAST]]=Table0145[[#This Row],[THÀNH TIỀN]]</f>
        <v>1</v>
      </c>
      <c r="Z877" s="48"/>
    </row>
    <row r="878" spans="13:26" x14ac:dyDescent="0.2">
      <c r="M878" s="55">
        <f t="shared" si="53"/>
        <v>0</v>
      </c>
      <c r="N878" s="21" t="e">
        <f>VLOOKUP(I878,'MÃ '!$A$2:$E$1048576,4,0)</f>
        <v>#N/A</v>
      </c>
      <c r="O878" s="21" t="e">
        <f>VLOOKUP(I878,'MÃ '!$A$2:$E$1048576,5,0)</f>
        <v>#N/A</v>
      </c>
      <c r="P878" s="21" t="str">
        <f t="shared" si="54"/>
        <v>TSG08</v>
      </c>
      <c r="Q878" s="21" t="e">
        <f>DAY(Table0145[[#This Row],[NGÀY]])&amp;Table0145[[#This Row],[TSG08]]&amp;Table0145[[#This Row],[MÃ FAST]]</f>
        <v>#N/A</v>
      </c>
      <c r="R878" s="21" t="e">
        <f>COUNTIF($Q$7:Q878,Q878)&amp;Q878</f>
        <v>#N/A</v>
      </c>
      <c r="S878" s="44">
        <f>IFERROR(VLOOKUP(R878,Table1[[ct2]:[Số lượng]],13,0),0)</f>
        <v>0</v>
      </c>
      <c r="T878" s="45">
        <f>IFERROR(VLOOKUP(R878,Table1[[ct2]:[Giá]],14,0),Table0145[[#This Row],[ĐƠN GIÁ]])</f>
        <v>0</v>
      </c>
      <c r="U878" s="45">
        <f t="shared" si="55"/>
        <v>0</v>
      </c>
      <c r="V878" s="32">
        <f t="shared" si="56"/>
        <v>0</v>
      </c>
      <c r="W878" s="45">
        <f>Table0145[[#This Row],[THÀNH TIỀN FAST]]-Table0145[[#This Row],[THÀNH TIỀN]]</f>
        <v>0</v>
      </c>
      <c r="X878" s="46" t="b">
        <f>Table0145[[#This Row],[ĐG FAST]]=Table0145[[#This Row],[ĐƠN GIÁ]]</f>
        <v>1</v>
      </c>
      <c r="Y878" s="47" t="b">
        <f>Table0145[[#This Row],[THÀNH TIỀN FAST]]=Table0145[[#This Row],[THÀNH TIỀN]]</f>
        <v>1</v>
      </c>
      <c r="Z878" s="48"/>
    </row>
    <row r="879" spans="13:26" x14ac:dyDescent="0.2">
      <c r="M879" s="55">
        <f t="shared" si="53"/>
        <v>0</v>
      </c>
      <c r="N879" s="21" t="e">
        <f>VLOOKUP(I879,'MÃ '!$A$2:$E$1048576,4,0)</f>
        <v>#N/A</v>
      </c>
      <c r="O879" s="21" t="e">
        <f>VLOOKUP(I879,'MÃ '!$A$2:$E$1048576,5,0)</f>
        <v>#N/A</v>
      </c>
      <c r="P879" s="21" t="str">
        <f t="shared" si="54"/>
        <v>TSG08</v>
      </c>
      <c r="Q879" s="21" t="e">
        <f>DAY(Table0145[[#This Row],[NGÀY]])&amp;Table0145[[#This Row],[TSG08]]&amp;Table0145[[#This Row],[MÃ FAST]]</f>
        <v>#N/A</v>
      </c>
      <c r="R879" s="21" t="e">
        <f>COUNTIF($Q$7:Q879,Q879)&amp;Q879</f>
        <v>#N/A</v>
      </c>
      <c r="S879" s="44">
        <f>IFERROR(VLOOKUP(R879,Table1[[ct2]:[Số lượng]],13,0),0)</f>
        <v>0</v>
      </c>
      <c r="T879" s="45">
        <f>IFERROR(VLOOKUP(R879,Table1[[ct2]:[Giá]],14,0),Table0145[[#This Row],[ĐƠN GIÁ]])</f>
        <v>0</v>
      </c>
      <c r="U879" s="45">
        <f t="shared" si="55"/>
        <v>0</v>
      </c>
      <c r="V879" s="32">
        <f t="shared" si="56"/>
        <v>0</v>
      </c>
      <c r="W879" s="45">
        <f>Table0145[[#This Row],[THÀNH TIỀN FAST]]-Table0145[[#This Row],[THÀNH TIỀN]]</f>
        <v>0</v>
      </c>
      <c r="X879" s="46" t="b">
        <f>Table0145[[#This Row],[ĐG FAST]]=Table0145[[#This Row],[ĐƠN GIÁ]]</f>
        <v>1</v>
      </c>
      <c r="Y879" s="47" t="b">
        <f>Table0145[[#This Row],[THÀNH TIỀN FAST]]=Table0145[[#This Row],[THÀNH TIỀN]]</f>
        <v>1</v>
      </c>
      <c r="Z879" s="48"/>
    </row>
    <row r="880" spans="13:26" x14ac:dyDescent="0.2">
      <c r="M880" s="55">
        <f t="shared" si="53"/>
        <v>0</v>
      </c>
      <c r="N880" s="21" t="e">
        <f>VLOOKUP(I880,'MÃ '!$A$2:$E$1048576,4,0)</f>
        <v>#N/A</v>
      </c>
      <c r="O880" s="21" t="e">
        <f>VLOOKUP(I880,'MÃ '!$A$2:$E$1048576,5,0)</f>
        <v>#N/A</v>
      </c>
      <c r="P880" s="21" t="str">
        <f t="shared" si="54"/>
        <v>TSG08</v>
      </c>
      <c r="Q880" s="21" t="e">
        <f>DAY(Table0145[[#This Row],[NGÀY]])&amp;Table0145[[#This Row],[TSG08]]&amp;Table0145[[#This Row],[MÃ FAST]]</f>
        <v>#N/A</v>
      </c>
      <c r="R880" s="21" t="e">
        <f>COUNTIF($Q$7:Q880,Q880)&amp;Q880</f>
        <v>#N/A</v>
      </c>
      <c r="S880" s="44">
        <f>IFERROR(VLOOKUP(R880,Table1[[ct2]:[Số lượng]],13,0),0)</f>
        <v>0</v>
      </c>
      <c r="T880" s="45">
        <f>IFERROR(VLOOKUP(R880,Table1[[ct2]:[Giá]],14,0),Table0145[[#This Row],[ĐƠN GIÁ]])</f>
        <v>0</v>
      </c>
      <c r="U880" s="45">
        <f t="shared" si="55"/>
        <v>0</v>
      </c>
      <c r="V880" s="32">
        <f t="shared" si="56"/>
        <v>0</v>
      </c>
      <c r="W880" s="45">
        <f>Table0145[[#This Row],[THÀNH TIỀN FAST]]-Table0145[[#This Row],[THÀNH TIỀN]]</f>
        <v>0</v>
      </c>
      <c r="X880" s="46" t="b">
        <f>Table0145[[#This Row],[ĐG FAST]]=Table0145[[#This Row],[ĐƠN GIÁ]]</f>
        <v>1</v>
      </c>
      <c r="Y880" s="47" t="b">
        <f>Table0145[[#This Row],[THÀNH TIỀN FAST]]=Table0145[[#This Row],[THÀNH TIỀN]]</f>
        <v>1</v>
      </c>
      <c r="Z880" s="48"/>
    </row>
    <row r="881" spans="13:26" x14ac:dyDescent="0.2">
      <c r="M881" s="55">
        <f t="shared" si="53"/>
        <v>0</v>
      </c>
      <c r="N881" s="21" t="e">
        <f>VLOOKUP(I881,'MÃ '!$A$2:$E$1048576,4,0)</f>
        <v>#N/A</v>
      </c>
      <c r="O881" s="21" t="e">
        <f>VLOOKUP(I881,'MÃ '!$A$2:$E$1048576,5,0)</f>
        <v>#N/A</v>
      </c>
      <c r="P881" s="21" t="str">
        <f t="shared" si="54"/>
        <v>TSG08</v>
      </c>
      <c r="Q881" s="21" t="e">
        <f>DAY(Table0145[[#This Row],[NGÀY]])&amp;Table0145[[#This Row],[TSG08]]&amp;Table0145[[#This Row],[MÃ FAST]]</f>
        <v>#N/A</v>
      </c>
      <c r="R881" s="21" t="e">
        <f>COUNTIF($Q$7:Q881,Q881)&amp;Q881</f>
        <v>#N/A</v>
      </c>
      <c r="S881" s="44">
        <f>IFERROR(VLOOKUP(R881,Table1[[ct2]:[Số lượng]],13,0),0)</f>
        <v>0</v>
      </c>
      <c r="T881" s="45">
        <f>IFERROR(VLOOKUP(R881,Table1[[ct2]:[Giá]],14,0),Table0145[[#This Row],[ĐƠN GIÁ]])</f>
        <v>0</v>
      </c>
      <c r="U881" s="45">
        <f t="shared" si="55"/>
        <v>0</v>
      </c>
      <c r="V881" s="32">
        <f t="shared" si="56"/>
        <v>0</v>
      </c>
      <c r="W881" s="45">
        <f>Table0145[[#This Row],[THÀNH TIỀN FAST]]-Table0145[[#This Row],[THÀNH TIỀN]]</f>
        <v>0</v>
      </c>
      <c r="X881" s="46" t="b">
        <f>Table0145[[#This Row],[ĐG FAST]]=Table0145[[#This Row],[ĐƠN GIÁ]]</f>
        <v>1</v>
      </c>
      <c r="Y881" s="47" t="b">
        <f>Table0145[[#This Row],[THÀNH TIỀN FAST]]=Table0145[[#This Row],[THÀNH TIỀN]]</f>
        <v>1</v>
      </c>
      <c r="Z881" s="48"/>
    </row>
    <row r="882" spans="13:26" x14ac:dyDescent="0.2">
      <c r="M882" s="55">
        <f t="shared" si="53"/>
        <v>0</v>
      </c>
      <c r="N882" s="21" t="e">
        <f>VLOOKUP(I882,'MÃ '!$A$2:$E$1048576,4,0)</f>
        <v>#N/A</v>
      </c>
      <c r="O882" s="21" t="e">
        <f>VLOOKUP(I882,'MÃ '!$A$2:$E$1048576,5,0)</f>
        <v>#N/A</v>
      </c>
      <c r="P882" s="21" t="str">
        <f t="shared" si="54"/>
        <v>TSG08</v>
      </c>
      <c r="Q882" s="21" t="e">
        <f>DAY(Table0145[[#This Row],[NGÀY]])&amp;Table0145[[#This Row],[TSG08]]&amp;Table0145[[#This Row],[MÃ FAST]]</f>
        <v>#N/A</v>
      </c>
      <c r="R882" s="21" t="e">
        <f>COUNTIF($Q$7:Q882,Q882)&amp;Q882</f>
        <v>#N/A</v>
      </c>
      <c r="S882" s="44">
        <f>IFERROR(VLOOKUP(R882,Table1[[ct2]:[Số lượng]],13,0),0)</f>
        <v>0</v>
      </c>
      <c r="T882" s="45">
        <f>IFERROR(VLOOKUP(R882,Table1[[ct2]:[Giá]],14,0),Table0145[[#This Row],[ĐƠN GIÁ]])</f>
        <v>0</v>
      </c>
      <c r="U882" s="45">
        <f t="shared" si="55"/>
        <v>0</v>
      </c>
      <c r="V882" s="32">
        <f t="shared" si="56"/>
        <v>0</v>
      </c>
      <c r="W882" s="45">
        <f>Table0145[[#This Row],[THÀNH TIỀN FAST]]-Table0145[[#This Row],[THÀNH TIỀN]]</f>
        <v>0</v>
      </c>
      <c r="X882" s="46" t="b">
        <f>Table0145[[#This Row],[ĐG FAST]]=Table0145[[#This Row],[ĐƠN GIÁ]]</f>
        <v>1</v>
      </c>
      <c r="Y882" s="47" t="b">
        <f>Table0145[[#This Row],[THÀNH TIỀN FAST]]=Table0145[[#This Row],[THÀNH TIỀN]]</f>
        <v>1</v>
      </c>
      <c r="Z882" s="48"/>
    </row>
    <row r="883" spans="13:26" x14ac:dyDescent="0.2">
      <c r="M883" s="55">
        <f t="shared" si="53"/>
        <v>0</v>
      </c>
      <c r="N883" s="21" t="e">
        <f>VLOOKUP(I883,'MÃ '!$A$2:$E$1048576,4,0)</f>
        <v>#N/A</v>
      </c>
      <c r="O883" s="21" t="e">
        <f>VLOOKUP(I883,'MÃ '!$A$2:$E$1048576,5,0)</f>
        <v>#N/A</v>
      </c>
      <c r="P883" s="21" t="str">
        <f t="shared" si="54"/>
        <v>TSG08</v>
      </c>
      <c r="Q883" s="21" t="e">
        <f>DAY(Table0145[[#This Row],[NGÀY]])&amp;Table0145[[#This Row],[TSG08]]&amp;Table0145[[#This Row],[MÃ FAST]]</f>
        <v>#N/A</v>
      </c>
      <c r="R883" s="21" t="e">
        <f>COUNTIF($Q$7:Q883,Q883)&amp;Q883</f>
        <v>#N/A</v>
      </c>
      <c r="S883" s="44">
        <f>IFERROR(VLOOKUP(R883,Table1[[ct2]:[Số lượng]],13,0),0)</f>
        <v>0</v>
      </c>
      <c r="T883" s="45">
        <f>IFERROR(VLOOKUP(R883,Table1[[ct2]:[Giá]],14,0),Table0145[[#This Row],[ĐƠN GIÁ]])</f>
        <v>0</v>
      </c>
      <c r="U883" s="45">
        <f t="shared" si="55"/>
        <v>0</v>
      </c>
      <c r="V883" s="32">
        <f t="shared" si="56"/>
        <v>0</v>
      </c>
      <c r="W883" s="45">
        <f>Table0145[[#This Row],[THÀNH TIỀN FAST]]-Table0145[[#This Row],[THÀNH TIỀN]]</f>
        <v>0</v>
      </c>
      <c r="X883" s="46" t="b">
        <f>Table0145[[#This Row],[ĐG FAST]]=Table0145[[#This Row],[ĐƠN GIÁ]]</f>
        <v>1</v>
      </c>
      <c r="Y883" s="47" t="b">
        <f>Table0145[[#This Row],[THÀNH TIỀN FAST]]=Table0145[[#This Row],[THÀNH TIỀN]]</f>
        <v>1</v>
      </c>
      <c r="Z883" s="48"/>
    </row>
    <row r="884" spans="13:26" x14ac:dyDescent="0.2">
      <c r="M884" s="55">
        <f t="shared" si="53"/>
        <v>0</v>
      </c>
      <c r="N884" s="21" t="e">
        <f>VLOOKUP(I884,'MÃ '!$A$2:$E$1048576,4,0)</f>
        <v>#N/A</v>
      </c>
      <c r="O884" s="21" t="e">
        <f>VLOOKUP(I884,'MÃ '!$A$2:$E$1048576,5,0)</f>
        <v>#N/A</v>
      </c>
      <c r="P884" s="21" t="str">
        <f t="shared" si="54"/>
        <v>TSG08</v>
      </c>
      <c r="Q884" s="21" t="e">
        <f>DAY(Table0145[[#This Row],[NGÀY]])&amp;Table0145[[#This Row],[TSG08]]&amp;Table0145[[#This Row],[MÃ FAST]]</f>
        <v>#N/A</v>
      </c>
      <c r="R884" s="21" t="e">
        <f>COUNTIF($Q$7:Q884,Q884)&amp;Q884</f>
        <v>#N/A</v>
      </c>
      <c r="S884" s="44">
        <f>IFERROR(VLOOKUP(R884,Table1[[ct2]:[Số lượng]],13,0),0)</f>
        <v>0</v>
      </c>
      <c r="T884" s="45">
        <f>IFERROR(VLOOKUP(R884,Table1[[ct2]:[Giá]],14,0),Table0145[[#This Row],[ĐƠN GIÁ]])</f>
        <v>0</v>
      </c>
      <c r="U884" s="45">
        <f t="shared" si="55"/>
        <v>0</v>
      </c>
      <c r="V884" s="32">
        <f t="shared" si="56"/>
        <v>0</v>
      </c>
      <c r="W884" s="45">
        <f>Table0145[[#This Row],[THÀNH TIỀN FAST]]-Table0145[[#This Row],[THÀNH TIỀN]]</f>
        <v>0</v>
      </c>
      <c r="X884" s="46" t="b">
        <f>Table0145[[#This Row],[ĐG FAST]]=Table0145[[#This Row],[ĐƠN GIÁ]]</f>
        <v>1</v>
      </c>
      <c r="Y884" s="47" t="b">
        <f>Table0145[[#This Row],[THÀNH TIỀN FAST]]=Table0145[[#This Row],[THÀNH TIỀN]]</f>
        <v>1</v>
      </c>
      <c r="Z884" s="48"/>
    </row>
    <row r="885" spans="13:26" x14ac:dyDescent="0.2">
      <c r="M885" s="55">
        <f t="shared" si="53"/>
        <v>0</v>
      </c>
      <c r="N885" s="21" t="e">
        <f>VLOOKUP(I885,'MÃ '!$A$2:$E$1048576,4,0)</f>
        <v>#N/A</v>
      </c>
      <c r="O885" s="21" t="e">
        <f>VLOOKUP(I885,'MÃ '!$A$2:$E$1048576,5,0)</f>
        <v>#N/A</v>
      </c>
      <c r="P885" s="21" t="str">
        <f t="shared" si="54"/>
        <v>TSG08</v>
      </c>
      <c r="Q885" s="21" t="e">
        <f>DAY(Table0145[[#This Row],[NGÀY]])&amp;Table0145[[#This Row],[TSG08]]&amp;Table0145[[#This Row],[MÃ FAST]]</f>
        <v>#N/A</v>
      </c>
      <c r="R885" s="21" t="e">
        <f>COUNTIF($Q$7:Q885,Q885)&amp;Q885</f>
        <v>#N/A</v>
      </c>
      <c r="S885" s="44">
        <f>IFERROR(VLOOKUP(R885,Table1[[ct2]:[Số lượng]],13,0),0)</f>
        <v>0</v>
      </c>
      <c r="T885" s="45">
        <f>IFERROR(VLOOKUP(R885,Table1[[ct2]:[Giá]],14,0),Table0145[[#This Row],[ĐƠN GIÁ]])</f>
        <v>0</v>
      </c>
      <c r="U885" s="45">
        <f t="shared" si="55"/>
        <v>0</v>
      </c>
      <c r="V885" s="32">
        <f t="shared" si="56"/>
        <v>0</v>
      </c>
      <c r="W885" s="45">
        <f>Table0145[[#This Row],[THÀNH TIỀN FAST]]-Table0145[[#This Row],[THÀNH TIỀN]]</f>
        <v>0</v>
      </c>
      <c r="X885" s="46" t="b">
        <f>Table0145[[#This Row],[ĐG FAST]]=Table0145[[#This Row],[ĐƠN GIÁ]]</f>
        <v>1</v>
      </c>
      <c r="Y885" s="47" t="b">
        <f>Table0145[[#This Row],[THÀNH TIỀN FAST]]=Table0145[[#This Row],[THÀNH TIỀN]]</f>
        <v>1</v>
      </c>
      <c r="Z885" s="48"/>
    </row>
    <row r="886" spans="13:26" x14ac:dyDescent="0.2">
      <c r="M886" s="55">
        <f t="shared" si="53"/>
        <v>0</v>
      </c>
      <c r="N886" s="21" t="e">
        <f>VLOOKUP(I886,'MÃ '!$A$2:$E$1048576,4,0)</f>
        <v>#N/A</v>
      </c>
      <c r="O886" s="21" t="e">
        <f>VLOOKUP(I886,'MÃ '!$A$2:$E$1048576,5,0)</f>
        <v>#N/A</v>
      </c>
      <c r="P886" s="21" t="str">
        <f t="shared" si="54"/>
        <v>TSG08</v>
      </c>
      <c r="Q886" s="21" t="e">
        <f>DAY(Table0145[[#This Row],[NGÀY]])&amp;Table0145[[#This Row],[TSG08]]&amp;Table0145[[#This Row],[MÃ FAST]]</f>
        <v>#N/A</v>
      </c>
      <c r="R886" s="21" t="e">
        <f>COUNTIF($Q$7:Q886,Q886)&amp;Q886</f>
        <v>#N/A</v>
      </c>
      <c r="S886" s="44">
        <f>IFERROR(VLOOKUP(R886,Table1[[ct2]:[Số lượng]],13,0),0)</f>
        <v>0</v>
      </c>
      <c r="T886" s="45">
        <f>IFERROR(VLOOKUP(R886,Table1[[ct2]:[Giá]],14,0),Table0145[[#This Row],[ĐƠN GIÁ]])</f>
        <v>0</v>
      </c>
      <c r="U886" s="45">
        <f t="shared" si="55"/>
        <v>0</v>
      </c>
      <c r="V886" s="32">
        <f t="shared" si="56"/>
        <v>0</v>
      </c>
      <c r="W886" s="45">
        <f>Table0145[[#This Row],[THÀNH TIỀN FAST]]-Table0145[[#This Row],[THÀNH TIỀN]]</f>
        <v>0</v>
      </c>
      <c r="X886" s="46" t="b">
        <f>Table0145[[#This Row],[ĐG FAST]]=Table0145[[#This Row],[ĐƠN GIÁ]]</f>
        <v>1</v>
      </c>
      <c r="Y886" s="47" t="b">
        <f>Table0145[[#This Row],[THÀNH TIỀN FAST]]=Table0145[[#This Row],[THÀNH TIỀN]]</f>
        <v>1</v>
      </c>
      <c r="Z886" s="48"/>
    </row>
    <row r="887" spans="13:26" x14ac:dyDescent="0.2">
      <c r="M887" s="55">
        <f t="shared" si="53"/>
        <v>0</v>
      </c>
      <c r="N887" s="21" t="e">
        <f>VLOOKUP(I887,'MÃ '!$A$2:$E$1048576,4,0)</f>
        <v>#N/A</v>
      </c>
      <c r="O887" s="21" t="e">
        <f>VLOOKUP(I887,'MÃ '!$A$2:$E$1048576,5,0)</f>
        <v>#N/A</v>
      </c>
      <c r="P887" s="21" t="str">
        <f t="shared" si="54"/>
        <v>TSG08</v>
      </c>
      <c r="Q887" s="21" t="e">
        <f>DAY(Table0145[[#This Row],[NGÀY]])&amp;Table0145[[#This Row],[TSG08]]&amp;Table0145[[#This Row],[MÃ FAST]]</f>
        <v>#N/A</v>
      </c>
      <c r="R887" s="21" t="e">
        <f>COUNTIF($Q$7:Q887,Q887)&amp;Q887</f>
        <v>#N/A</v>
      </c>
      <c r="S887" s="44">
        <f>IFERROR(VLOOKUP(R887,Table1[[ct2]:[Số lượng]],13,0),0)</f>
        <v>0</v>
      </c>
      <c r="T887" s="45">
        <f>IFERROR(VLOOKUP(R887,Table1[[ct2]:[Giá]],14,0),Table0145[[#This Row],[ĐƠN GIÁ]])</f>
        <v>0</v>
      </c>
      <c r="U887" s="45">
        <f t="shared" si="55"/>
        <v>0</v>
      </c>
      <c r="V887" s="32">
        <f t="shared" si="56"/>
        <v>0</v>
      </c>
      <c r="W887" s="45">
        <f>Table0145[[#This Row],[THÀNH TIỀN FAST]]-Table0145[[#This Row],[THÀNH TIỀN]]</f>
        <v>0</v>
      </c>
      <c r="X887" s="46" t="b">
        <f>Table0145[[#This Row],[ĐG FAST]]=Table0145[[#This Row],[ĐƠN GIÁ]]</f>
        <v>1</v>
      </c>
      <c r="Y887" s="47" t="b">
        <f>Table0145[[#This Row],[THÀNH TIỀN FAST]]=Table0145[[#This Row],[THÀNH TIỀN]]</f>
        <v>1</v>
      </c>
      <c r="Z887" s="48"/>
    </row>
    <row r="888" spans="13:26" x14ac:dyDescent="0.2">
      <c r="M888" s="55">
        <f t="shared" si="53"/>
        <v>0</v>
      </c>
      <c r="N888" s="21" t="e">
        <f>VLOOKUP(I888,'MÃ '!$A$2:$E$1048576,4,0)</f>
        <v>#N/A</v>
      </c>
      <c r="O888" s="21" t="e">
        <f>VLOOKUP(I888,'MÃ '!$A$2:$E$1048576,5,0)</f>
        <v>#N/A</v>
      </c>
      <c r="P888" s="21" t="str">
        <f t="shared" si="54"/>
        <v>TSG08</v>
      </c>
      <c r="Q888" s="21" t="e">
        <f>DAY(Table0145[[#This Row],[NGÀY]])&amp;Table0145[[#This Row],[TSG08]]&amp;Table0145[[#This Row],[MÃ FAST]]</f>
        <v>#N/A</v>
      </c>
      <c r="R888" s="21" t="e">
        <f>COUNTIF($Q$7:Q888,Q888)&amp;Q888</f>
        <v>#N/A</v>
      </c>
      <c r="S888" s="44">
        <f>IFERROR(VLOOKUP(R888,Table1[[ct2]:[Số lượng]],13,0),0)</f>
        <v>0</v>
      </c>
      <c r="T888" s="45">
        <f>IFERROR(VLOOKUP(R888,Table1[[ct2]:[Giá]],14,0),Table0145[[#This Row],[ĐƠN GIÁ]])</f>
        <v>0</v>
      </c>
      <c r="U888" s="45">
        <f t="shared" si="55"/>
        <v>0</v>
      </c>
      <c r="V888" s="32">
        <f t="shared" si="56"/>
        <v>0</v>
      </c>
      <c r="W888" s="45">
        <f>Table0145[[#This Row],[THÀNH TIỀN FAST]]-Table0145[[#This Row],[THÀNH TIỀN]]</f>
        <v>0</v>
      </c>
      <c r="X888" s="46" t="b">
        <f>Table0145[[#This Row],[ĐG FAST]]=Table0145[[#This Row],[ĐƠN GIÁ]]</f>
        <v>1</v>
      </c>
      <c r="Y888" s="47" t="b">
        <f>Table0145[[#This Row],[THÀNH TIỀN FAST]]=Table0145[[#This Row],[THÀNH TIỀN]]</f>
        <v>1</v>
      </c>
      <c r="Z888" s="48"/>
    </row>
    <row r="889" spans="13:26" x14ac:dyDescent="0.2">
      <c r="M889" s="55">
        <f t="shared" si="53"/>
        <v>0</v>
      </c>
      <c r="N889" s="21" t="e">
        <f>VLOOKUP(I889,'MÃ '!$A$2:$E$1048576,4,0)</f>
        <v>#N/A</v>
      </c>
      <c r="O889" s="21" t="e">
        <f>VLOOKUP(I889,'MÃ '!$A$2:$E$1048576,5,0)</f>
        <v>#N/A</v>
      </c>
      <c r="P889" s="21" t="str">
        <f t="shared" si="54"/>
        <v>TSG08</v>
      </c>
      <c r="Q889" s="21" t="e">
        <f>DAY(Table0145[[#This Row],[NGÀY]])&amp;Table0145[[#This Row],[TSG08]]&amp;Table0145[[#This Row],[MÃ FAST]]</f>
        <v>#N/A</v>
      </c>
      <c r="R889" s="21" t="e">
        <f>COUNTIF($Q$7:Q889,Q889)&amp;Q889</f>
        <v>#N/A</v>
      </c>
      <c r="S889" s="44">
        <f>IFERROR(VLOOKUP(R889,Table1[[ct2]:[Số lượng]],13,0),0)</f>
        <v>0</v>
      </c>
      <c r="T889" s="45">
        <f>IFERROR(VLOOKUP(R889,Table1[[ct2]:[Giá]],14,0),Table0145[[#This Row],[ĐƠN GIÁ]])</f>
        <v>0</v>
      </c>
      <c r="U889" s="45">
        <f t="shared" si="55"/>
        <v>0</v>
      </c>
      <c r="V889" s="32">
        <f t="shared" si="56"/>
        <v>0</v>
      </c>
      <c r="W889" s="45">
        <f>Table0145[[#This Row],[THÀNH TIỀN FAST]]-Table0145[[#This Row],[THÀNH TIỀN]]</f>
        <v>0</v>
      </c>
      <c r="X889" s="46" t="b">
        <f>Table0145[[#This Row],[ĐG FAST]]=Table0145[[#This Row],[ĐƠN GIÁ]]</f>
        <v>1</v>
      </c>
      <c r="Y889" s="47" t="b">
        <f>Table0145[[#This Row],[THÀNH TIỀN FAST]]=Table0145[[#This Row],[THÀNH TIỀN]]</f>
        <v>1</v>
      </c>
      <c r="Z889" s="48"/>
    </row>
    <row r="890" spans="13:26" x14ac:dyDescent="0.2">
      <c r="M890" s="55">
        <f t="shared" si="53"/>
        <v>0</v>
      </c>
      <c r="N890" s="21" t="e">
        <f>VLOOKUP(I890,'MÃ '!$A$2:$E$1048576,4,0)</f>
        <v>#N/A</v>
      </c>
      <c r="O890" s="21" t="e">
        <f>VLOOKUP(I890,'MÃ '!$A$2:$E$1048576,5,0)</f>
        <v>#N/A</v>
      </c>
      <c r="P890" s="21" t="str">
        <f t="shared" si="54"/>
        <v>TSG08</v>
      </c>
      <c r="Q890" s="21" t="e">
        <f>DAY(Table0145[[#This Row],[NGÀY]])&amp;Table0145[[#This Row],[TSG08]]&amp;Table0145[[#This Row],[MÃ FAST]]</f>
        <v>#N/A</v>
      </c>
      <c r="R890" s="21" t="e">
        <f>COUNTIF($Q$7:Q890,Q890)&amp;Q890</f>
        <v>#N/A</v>
      </c>
      <c r="S890" s="44">
        <f>IFERROR(VLOOKUP(R890,Table1[[ct2]:[Số lượng]],13,0),0)</f>
        <v>0</v>
      </c>
      <c r="T890" s="45">
        <f>IFERROR(VLOOKUP(R890,Table1[[ct2]:[Giá]],14,0),Table0145[[#This Row],[ĐƠN GIÁ]])</f>
        <v>0</v>
      </c>
      <c r="U890" s="45">
        <f t="shared" si="55"/>
        <v>0</v>
      </c>
      <c r="V890" s="32">
        <f t="shared" si="56"/>
        <v>0</v>
      </c>
      <c r="W890" s="45">
        <f>Table0145[[#This Row],[THÀNH TIỀN FAST]]-Table0145[[#This Row],[THÀNH TIỀN]]</f>
        <v>0</v>
      </c>
      <c r="X890" s="46" t="b">
        <f>Table0145[[#This Row],[ĐG FAST]]=Table0145[[#This Row],[ĐƠN GIÁ]]</f>
        <v>1</v>
      </c>
      <c r="Y890" s="47" t="b">
        <f>Table0145[[#This Row],[THÀNH TIỀN FAST]]=Table0145[[#This Row],[THÀNH TIỀN]]</f>
        <v>1</v>
      </c>
      <c r="Z890" s="48"/>
    </row>
    <row r="891" spans="13:26" x14ac:dyDescent="0.2">
      <c r="M891" s="55">
        <f t="shared" si="53"/>
        <v>0</v>
      </c>
      <c r="N891" s="21" t="e">
        <f>VLOOKUP(I891,'MÃ '!$A$2:$E$1048576,4,0)</f>
        <v>#N/A</v>
      </c>
      <c r="O891" s="21" t="e">
        <f>VLOOKUP(I891,'MÃ '!$A$2:$E$1048576,5,0)</f>
        <v>#N/A</v>
      </c>
      <c r="P891" s="21" t="str">
        <f t="shared" si="54"/>
        <v>TSG08</v>
      </c>
      <c r="Q891" s="21" t="e">
        <f>DAY(Table0145[[#This Row],[NGÀY]])&amp;Table0145[[#This Row],[TSG08]]&amp;Table0145[[#This Row],[MÃ FAST]]</f>
        <v>#N/A</v>
      </c>
      <c r="R891" s="21" t="e">
        <f>COUNTIF($Q$7:Q891,Q891)&amp;Q891</f>
        <v>#N/A</v>
      </c>
      <c r="S891" s="44">
        <f>IFERROR(VLOOKUP(R891,Table1[[ct2]:[Số lượng]],13,0),0)</f>
        <v>0</v>
      </c>
      <c r="T891" s="45">
        <f>IFERROR(VLOOKUP(R891,Table1[[ct2]:[Giá]],14,0),Table0145[[#This Row],[ĐƠN GIÁ]])</f>
        <v>0</v>
      </c>
      <c r="U891" s="45">
        <f t="shared" si="55"/>
        <v>0</v>
      </c>
      <c r="V891" s="32">
        <f t="shared" si="56"/>
        <v>0</v>
      </c>
      <c r="W891" s="45">
        <f>Table0145[[#This Row],[THÀNH TIỀN FAST]]-Table0145[[#This Row],[THÀNH TIỀN]]</f>
        <v>0</v>
      </c>
      <c r="X891" s="46" t="b">
        <f>Table0145[[#This Row],[ĐG FAST]]=Table0145[[#This Row],[ĐƠN GIÁ]]</f>
        <v>1</v>
      </c>
      <c r="Y891" s="47" t="b">
        <f>Table0145[[#This Row],[THÀNH TIỀN FAST]]=Table0145[[#This Row],[THÀNH TIỀN]]</f>
        <v>1</v>
      </c>
      <c r="Z891" s="48"/>
    </row>
    <row r="892" spans="13:26" x14ac:dyDescent="0.2">
      <c r="M892" s="55">
        <f t="shared" si="53"/>
        <v>0</v>
      </c>
      <c r="N892" s="21" t="e">
        <f>VLOOKUP(I892,'MÃ '!$A$2:$E$1048576,4,0)</f>
        <v>#N/A</v>
      </c>
      <c r="O892" s="21" t="e">
        <f>VLOOKUP(I892,'MÃ '!$A$2:$E$1048576,5,0)</f>
        <v>#N/A</v>
      </c>
      <c r="P892" s="21" t="str">
        <f t="shared" si="54"/>
        <v>TSG08</v>
      </c>
      <c r="Q892" s="21" t="e">
        <f>DAY(Table0145[[#This Row],[NGÀY]])&amp;Table0145[[#This Row],[TSG08]]&amp;Table0145[[#This Row],[MÃ FAST]]</f>
        <v>#N/A</v>
      </c>
      <c r="R892" s="21" t="e">
        <f>COUNTIF($Q$7:Q892,Q892)&amp;Q892</f>
        <v>#N/A</v>
      </c>
      <c r="S892" s="44">
        <f>IFERROR(VLOOKUP(R892,Table1[[ct2]:[Số lượng]],13,0),0)</f>
        <v>0</v>
      </c>
      <c r="T892" s="45">
        <f>IFERROR(VLOOKUP(R892,Table1[[ct2]:[Giá]],14,0),Table0145[[#This Row],[ĐƠN GIÁ]])</f>
        <v>0</v>
      </c>
      <c r="U892" s="45">
        <f t="shared" si="55"/>
        <v>0</v>
      </c>
      <c r="V892" s="32">
        <f t="shared" si="56"/>
        <v>0</v>
      </c>
      <c r="W892" s="45">
        <f>Table0145[[#This Row],[THÀNH TIỀN FAST]]-Table0145[[#This Row],[THÀNH TIỀN]]</f>
        <v>0</v>
      </c>
      <c r="X892" s="46" t="b">
        <f>Table0145[[#This Row],[ĐG FAST]]=Table0145[[#This Row],[ĐƠN GIÁ]]</f>
        <v>1</v>
      </c>
      <c r="Y892" s="47" t="b">
        <f>Table0145[[#This Row],[THÀNH TIỀN FAST]]=Table0145[[#This Row],[THÀNH TIỀN]]</f>
        <v>1</v>
      </c>
      <c r="Z892" s="48"/>
    </row>
    <row r="893" spans="13:26" x14ac:dyDescent="0.2">
      <c r="M893" s="55">
        <f t="shared" si="53"/>
        <v>0</v>
      </c>
      <c r="N893" s="21" t="e">
        <f>VLOOKUP(I893,'MÃ '!$A$2:$E$1048576,4,0)</f>
        <v>#N/A</v>
      </c>
      <c r="O893" s="21" t="e">
        <f>VLOOKUP(I893,'MÃ '!$A$2:$E$1048576,5,0)</f>
        <v>#N/A</v>
      </c>
      <c r="P893" s="21" t="str">
        <f t="shared" si="54"/>
        <v>TSG08</v>
      </c>
      <c r="Q893" s="21" t="e">
        <f>DAY(Table0145[[#This Row],[NGÀY]])&amp;Table0145[[#This Row],[TSG08]]&amp;Table0145[[#This Row],[MÃ FAST]]</f>
        <v>#N/A</v>
      </c>
      <c r="R893" s="21" t="e">
        <f>COUNTIF($Q$7:Q893,Q893)&amp;Q893</f>
        <v>#N/A</v>
      </c>
      <c r="S893" s="44">
        <f>IFERROR(VLOOKUP(R893,Table1[[ct2]:[Số lượng]],13,0),0)</f>
        <v>0</v>
      </c>
      <c r="T893" s="45">
        <f>IFERROR(VLOOKUP(R893,Table1[[ct2]:[Giá]],14,0),Table0145[[#This Row],[ĐƠN GIÁ]])</f>
        <v>0</v>
      </c>
      <c r="U893" s="45">
        <f t="shared" si="55"/>
        <v>0</v>
      </c>
      <c r="V893" s="32">
        <f t="shared" si="56"/>
        <v>0</v>
      </c>
      <c r="W893" s="45">
        <f>Table0145[[#This Row],[THÀNH TIỀN FAST]]-Table0145[[#This Row],[THÀNH TIỀN]]</f>
        <v>0</v>
      </c>
      <c r="X893" s="46" t="b">
        <f>Table0145[[#This Row],[ĐG FAST]]=Table0145[[#This Row],[ĐƠN GIÁ]]</f>
        <v>1</v>
      </c>
      <c r="Y893" s="47" t="b">
        <f>Table0145[[#This Row],[THÀNH TIỀN FAST]]=Table0145[[#This Row],[THÀNH TIỀN]]</f>
        <v>1</v>
      </c>
      <c r="Z893" s="48"/>
    </row>
    <row r="894" spans="13:26" x14ac:dyDescent="0.2">
      <c r="M894" s="55">
        <f t="shared" si="53"/>
        <v>0</v>
      </c>
      <c r="N894" s="21" t="e">
        <f>VLOOKUP(I894,'MÃ '!$A$2:$E$1048576,4,0)</f>
        <v>#N/A</v>
      </c>
      <c r="O894" s="21" t="e">
        <f>VLOOKUP(I894,'MÃ '!$A$2:$E$1048576,5,0)</f>
        <v>#N/A</v>
      </c>
      <c r="P894" s="21" t="str">
        <f t="shared" si="54"/>
        <v>TSG08</v>
      </c>
      <c r="Q894" s="21" t="e">
        <f>DAY(Table0145[[#This Row],[NGÀY]])&amp;Table0145[[#This Row],[TSG08]]&amp;Table0145[[#This Row],[MÃ FAST]]</f>
        <v>#N/A</v>
      </c>
      <c r="R894" s="21" t="e">
        <f>COUNTIF($Q$7:Q894,Q894)&amp;Q894</f>
        <v>#N/A</v>
      </c>
      <c r="S894" s="44">
        <f>IFERROR(VLOOKUP(R894,Table1[[ct2]:[Số lượng]],13,0),0)</f>
        <v>0</v>
      </c>
      <c r="T894" s="45">
        <f>IFERROR(VLOOKUP(R894,Table1[[ct2]:[Giá]],14,0),Table0145[[#This Row],[ĐƠN GIÁ]])</f>
        <v>0</v>
      </c>
      <c r="U894" s="45">
        <f t="shared" si="55"/>
        <v>0</v>
      </c>
      <c r="V894" s="32">
        <f t="shared" si="56"/>
        <v>0</v>
      </c>
      <c r="W894" s="45">
        <f>Table0145[[#This Row],[THÀNH TIỀN FAST]]-Table0145[[#This Row],[THÀNH TIỀN]]</f>
        <v>0</v>
      </c>
      <c r="X894" s="46" t="b">
        <f>Table0145[[#This Row],[ĐG FAST]]=Table0145[[#This Row],[ĐƠN GIÁ]]</f>
        <v>1</v>
      </c>
      <c r="Y894" s="47" t="b">
        <f>Table0145[[#This Row],[THÀNH TIỀN FAST]]=Table0145[[#This Row],[THÀNH TIỀN]]</f>
        <v>1</v>
      </c>
      <c r="Z894" s="48"/>
    </row>
    <row r="895" spans="13:26" x14ac:dyDescent="0.2">
      <c r="M895" s="55">
        <f t="shared" si="53"/>
        <v>0</v>
      </c>
      <c r="N895" s="21" t="e">
        <f>VLOOKUP(I895,'MÃ '!$A$2:$E$1048576,4,0)</f>
        <v>#N/A</v>
      </c>
      <c r="O895" s="21" t="e">
        <f>VLOOKUP(I895,'MÃ '!$A$2:$E$1048576,5,0)</f>
        <v>#N/A</v>
      </c>
      <c r="P895" s="21" t="str">
        <f t="shared" si="54"/>
        <v>TSG08</v>
      </c>
      <c r="Q895" s="21" t="e">
        <f>DAY(Table0145[[#This Row],[NGÀY]])&amp;Table0145[[#This Row],[TSG08]]&amp;Table0145[[#This Row],[MÃ FAST]]</f>
        <v>#N/A</v>
      </c>
      <c r="R895" s="21" t="e">
        <f>COUNTIF($Q$7:Q895,Q895)&amp;Q895</f>
        <v>#N/A</v>
      </c>
      <c r="S895" s="44">
        <f>IFERROR(VLOOKUP(R895,Table1[[ct2]:[Số lượng]],13,0),0)</f>
        <v>0</v>
      </c>
      <c r="T895" s="45">
        <f>IFERROR(VLOOKUP(R895,Table1[[ct2]:[Giá]],14,0),Table0145[[#This Row],[ĐƠN GIÁ]])</f>
        <v>0</v>
      </c>
      <c r="U895" s="45">
        <f t="shared" si="55"/>
        <v>0</v>
      </c>
      <c r="V895" s="32">
        <f t="shared" si="56"/>
        <v>0</v>
      </c>
      <c r="W895" s="45">
        <f>Table0145[[#This Row],[THÀNH TIỀN FAST]]-Table0145[[#This Row],[THÀNH TIỀN]]</f>
        <v>0</v>
      </c>
      <c r="X895" s="46" t="b">
        <f>Table0145[[#This Row],[ĐG FAST]]=Table0145[[#This Row],[ĐƠN GIÁ]]</f>
        <v>1</v>
      </c>
      <c r="Y895" s="47" t="b">
        <f>Table0145[[#This Row],[THÀNH TIỀN FAST]]=Table0145[[#This Row],[THÀNH TIỀN]]</f>
        <v>1</v>
      </c>
      <c r="Z895" s="48"/>
    </row>
    <row r="896" spans="13:26" x14ac:dyDescent="0.2">
      <c r="M896" s="55">
        <f t="shared" si="53"/>
        <v>0</v>
      </c>
      <c r="N896" s="21" t="e">
        <f>VLOOKUP(I896,'MÃ '!$A$2:$E$1048576,4,0)</f>
        <v>#N/A</v>
      </c>
      <c r="O896" s="21" t="e">
        <f>VLOOKUP(I896,'MÃ '!$A$2:$E$1048576,5,0)</f>
        <v>#N/A</v>
      </c>
      <c r="P896" s="21" t="str">
        <f t="shared" si="54"/>
        <v>TSG08</v>
      </c>
      <c r="Q896" s="21" t="e">
        <f>DAY(Table0145[[#This Row],[NGÀY]])&amp;Table0145[[#This Row],[TSG08]]&amp;Table0145[[#This Row],[MÃ FAST]]</f>
        <v>#N/A</v>
      </c>
      <c r="R896" s="21" t="e">
        <f>COUNTIF($Q$7:Q896,Q896)&amp;Q896</f>
        <v>#N/A</v>
      </c>
      <c r="S896" s="44">
        <f>IFERROR(VLOOKUP(R896,Table1[[ct2]:[Số lượng]],13,0),0)</f>
        <v>0</v>
      </c>
      <c r="T896" s="45">
        <f>IFERROR(VLOOKUP(R896,Table1[[ct2]:[Giá]],14,0),Table0145[[#This Row],[ĐƠN GIÁ]])</f>
        <v>0</v>
      </c>
      <c r="U896" s="45">
        <f t="shared" si="55"/>
        <v>0</v>
      </c>
      <c r="V896" s="32">
        <f t="shared" si="56"/>
        <v>0</v>
      </c>
      <c r="W896" s="45">
        <f>Table0145[[#This Row],[THÀNH TIỀN FAST]]-Table0145[[#This Row],[THÀNH TIỀN]]</f>
        <v>0</v>
      </c>
      <c r="X896" s="46" t="b">
        <f>Table0145[[#This Row],[ĐG FAST]]=Table0145[[#This Row],[ĐƠN GIÁ]]</f>
        <v>1</v>
      </c>
      <c r="Y896" s="47" t="b">
        <f>Table0145[[#This Row],[THÀNH TIỀN FAST]]=Table0145[[#This Row],[THÀNH TIỀN]]</f>
        <v>1</v>
      </c>
      <c r="Z896" s="48"/>
    </row>
    <row r="897" spans="13:26" x14ac:dyDescent="0.2">
      <c r="M897" s="55">
        <f t="shared" si="53"/>
        <v>0</v>
      </c>
      <c r="N897" s="21" t="e">
        <f>VLOOKUP(I897,'MÃ '!$A$2:$E$1048576,4,0)</f>
        <v>#N/A</v>
      </c>
      <c r="O897" s="21" t="e">
        <f>VLOOKUP(I897,'MÃ '!$A$2:$E$1048576,5,0)</f>
        <v>#N/A</v>
      </c>
      <c r="P897" s="21" t="str">
        <f t="shared" si="54"/>
        <v>TSG08</v>
      </c>
      <c r="Q897" s="21" t="e">
        <f>DAY(Table0145[[#This Row],[NGÀY]])&amp;Table0145[[#This Row],[TSG08]]&amp;Table0145[[#This Row],[MÃ FAST]]</f>
        <v>#N/A</v>
      </c>
      <c r="R897" s="21" t="e">
        <f>COUNTIF($Q$7:Q897,Q897)&amp;Q897</f>
        <v>#N/A</v>
      </c>
      <c r="S897" s="44">
        <f>IFERROR(VLOOKUP(R897,Table1[[ct2]:[Số lượng]],13,0),0)</f>
        <v>0</v>
      </c>
      <c r="T897" s="45">
        <f>IFERROR(VLOOKUP(R897,Table1[[ct2]:[Giá]],14,0),Table0145[[#This Row],[ĐƠN GIÁ]])</f>
        <v>0</v>
      </c>
      <c r="U897" s="45">
        <f t="shared" si="55"/>
        <v>0</v>
      </c>
      <c r="V897" s="32">
        <f t="shared" si="56"/>
        <v>0</v>
      </c>
      <c r="W897" s="45">
        <f>Table0145[[#This Row],[THÀNH TIỀN FAST]]-Table0145[[#This Row],[THÀNH TIỀN]]</f>
        <v>0</v>
      </c>
      <c r="X897" s="46" t="b">
        <f>Table0145[[#This Row],[ĐG FAST]]=Table0145[[#This Row],[ĐƠN GIÁ]]</f>
        <v>1</v>
      </c>
      <c r="Y897" s="47" t="b">
        <f>Table0145[[#This Row],[THÀNH TIỀN FAST]]=Table0145[[#This Row],[THÀNH TIỀN]]</f>
        <v>1</v>
      </c>
      <c r="Z897" s="48"/>
    </row>
    <row r="898" spans="13:26" x14ac:dyDescent="0.2">
      <c r="M898" s="55">
        <f t="shared" si="53"/>
        <v>0</v>
      </c>
      <c r="N898" s="21" t="e">
        <f>VLOOKUP(I898,'MÃ '!$A$2:$E$1048576,4,0)</f>
        <v>#N/A</v>
      </c>
      <c r="O898" s="21" t="e">
        <f>VLOOKUP(I898,'MÃ '!$A$2:$E$1048576,5,0)</f>
        <v>#N/A</v>
      </c>
      <c r="P898" s="21" t="str">
        <f t="shared" si="54"/>
        <v>TSG08</v>
      </c>
      <c r="Q898" s="21" t="e">
        <f>DAY(Table0145[[#This Row],[NGÀY]])&amp;Table0145[[#This Row],[TSG08]]&amp;Table0145[[#This Row],[MÃ FAST]]</f>
        <v>#N/A</v>
      </c>
      <c r="R898" s="21" t="e">
        <f>COUNTIF($Q$7:Q898,Q898)&amp;Q898</f>
        <v>#N/A</v>
      </c>
      <c r="S898" s="44">
        <f>IFERROR(VLOOKUP(R898,Table1[[ct2]:[Số lượng]],13,0),0)</f>
        <v>0</v>
      </c>
      <c r="T898" s="45">
        <f>IFERROR(VLOOKUP(R898,Table1[[ct2]:[Giá]],14,0),Table0145[[#This Row],[ĐƠN GIÁ]])</f>
        <v>0</v>
      </c>
      <c r="U898" s="45">
        <f t="shared" si="55"/>
        <v>0</v>
      </c>
      <c r="V898" s="32">
        <f t="shared" si="56"/>
        <v>0</v>
      </c>
      <c r="W898" s="45">
        <f>Table0145[[#This Row],[THÀNH TIỀN FAST]]-Table0145[[#This Row],[THÀNH TIỀN]]</f>
        <v>0</v>
      </c>
      <c r="X898" s="46" t="b">
        <f>Table0145[[#This Row],[ĐG FAST]]=Table0145[[#This Row],[ĐƠN GIÁ]]</f>
        <v>1</v>
      </c>
      <c r="Y898" s="47" t="b">
        <f>Table0145[[#This Row],[THÀNH TIỀN FAST]]=Table0145[[#This Row],[THÀNH TIỀN]]</f>
        <v>1</v>
      </c>
      <c r="Z898" s="48"/>
    </row>
    <row r="899" spans="13:26" x14ac:dyDescent="0.2">
      <c r="M899" s="55">
        <f t="shared" si="53"/>
        <v>0</v>
      </c>
      <c r="N899" s="21" t="e">
        <f>VLOOKUP(I899,'MÃ '!$A$2:$E$1048576,4,0)</f>
        <v>#N/A</v>
      </c>
      <c r="O899" s="21" t="e">
        <f>VLOOKUP(I899,'MÃ '!$A$2:$E$1048576,5,0)</f>
        <v>#N/A</v>
      </c>
      <c r="P899" s="21" t="str">
        <f t="shared" si="54"/>
        <v>TSG08</v>
      </c>
      <c r="Q899" s="21" t="e">
        <f>DAY(Table0145[[#This Row],[NGÀY]])&amp;Table0145[[#This Row],[TSG08]]&amp;Table0145[[#This Row],[MÃ FAST]]</f>
        <v>#N/A</v>
      </c>
      <c r="R899" s="21" t="e">
        <f>COUNTIF($Q$7:Q899,Q899)&amp;Q899</f>
        <v>#N/A</v>
      </c>
      <c r="S899" s="44">
        <f>IFERROR(VLOOKUP(R899,Table1[[ct2]:[Số lượng]],13,0),0)</f>
        <v>0</v>
      </c>
      <c r="T899" s="45">
        <f>IFERROR(VLOOKUP(R899,Table1[[ct2]:[Giá]],14,0),Table0145[[#This Row],[ĐƠN GIÁ]])</f>
        <v>0</v>
      </c>
      <c r="U899" s="45">
        <f t="shared" si="55"/>
        <v>0</v>
      </c>
      <c r="V899" s="32">
        <f t="shared" si="56"/>
        <v>0</v>
      </c>
      <c r="W899" s="45">
        <f>Table0145[[#This Row],[THÀNH TIỀN FAST]]-Table0145[[#This Row],[THÀNH TIỀN]]</f>
        <v>0</v>
      </c>
      <c r="X899" s="46" t="b">
        <f>Table0145[[#This Row],[ĐG FAST]]=Table0145[[#This Row],[ĐƠN GIÁ]]</f>
        <v>1</v>
      </c>
      <c r="Y899" s="47" t="b">
        <f>Table0145[[#This Row],[THÀNH TIỀN FAST]]=Table0145[[#This Row],[THÀNH TIỀN]]</f>
        <v>1</v>
      </c>
      <c r="Z899" s="48"/>
    </row>
    <row r="900" spans="13:26" x14ac:dyDescent="0.2">
      <c r="M900" s="55">
        <f t="shared" si="53"/>
        <v>0</v>
      </c>
      <c r="N900" s="21" t="e">
        <f>VLOOKUP(I900,'MÃ '!$A$2:$E$1048576,4,0)</f>
        <v>#N/A</v>
      </c>
      <c r="O900" s="21" t="e">
        <f>VLOOKUP(I900,'MÃ '!$A$2:$E$1048576,5,0)</f>
        <v>#N/A</v>
      </c>
      <c r="P900" s="21" t="str">
        <f t="shared" si="54"/>
        <v>TSG08</v>
      </c>
      <c r="Q900" s="21" t="e">
        <f>DAY(Table0145[[#This Row],[NGÀY]])&amp;Table0145[[#This Row],[TSG08]]&amp;Table0145[[#This Row],[MÃ FAST]]</f>
        <v>#N/A</v>
      </c>
      <c r="R900" s="21" t="e">
        <f>COUNTIF($Q$7:Q900,Q900)&amp;Q900</f>
        <v>#N/A</v>
      </c>
      <c r="S900" s="44">
        <f>IFERROR(VLOOKUP(R900,Table1[[ct2]:[Số lượng]],13,0),0)</f>
        <v>0</v>
      </c>
      <c r="T900" s="45">
        <f>IFERROR(VLOOKUP(R900,Table1[[ct2]:[Giá]],14,0),Table0145[[#This Row],[ĐƠN GIÁ]])</f>
        <v>0</v>
      </c>
      <c r="U900" s="45">
        <f t="shared" si="55"/>
        <v>0</v>
      </c>
      <c r="V900" s="32">
        <f t="shared" si="56"/>
        <v>0</v>
      </c>
      <c r="W900" s="45">
        <f>Table0145[[#This Row],[THÀNH TIỀN FAST]]-Table0145[[#This Row],[THÀNH TIỀN]]</f>
        <v>0</v>
      </c>
      <c r="X900" s="46" t="b">
        <f>Table0145[[#This Row],[ĐG FAST]]=Table0145[[#This Row],[ĐƠN GIÁ]]</f>
        <v>1</v>
      </c>
      <c r="Y900" s="47" t="b">
        <f>Table0145[[#This Row],[THÀNH TIỀN FAST]]=Table0145[[#This Row],[THÀNH TIỀN]]</f>
        <v>1</v>
      </c>
      <c r="Z900" s="48"/>
    </row>
    <row r="901" spans="13:26" x14ac:dyDescent="0.2">
      <c r="M901" s="55">
        <f t="shared" si="53"/>
        <v>0</v>
      </c>
      <c r="N901" s="21" t="e">
        <f>VLOOKUP(I901,'MÃ '!$A$2:$E$1048576,4,0)</f>
        <v>#N/A</v>
      </c>
      <c r="O901" s="21" t="e">
        <f>VLOOKUP(I901,'MÃ '!$A$2:$E$1048576,5,0)</f>
        <v>#N/A</v>
      </c>
      <c r="P901" s="21" t="str">
        <f t="shared" si="54"/>
        <v>TSG08</v>
      </c>
      <c r="Q901" s="21" t="e">
        <f>DAY(Table0145[[#This Row],[NGÀY]])&amp;Table0145[[#This Row],[TSG08]]&amp;Table0145[[#This Row],[MÃ FAST]]</f>
        <v>#N/A</v>
      </c>
      <c r="R901" s="21" t="e">
        <f>COUNTIF($Q$7:Q901,Q901)&amp;Q901</f>
        <v>#N/A</v>
      </c>
      <c r="S901" s="44">
        <f>IFERROR(VLOOKUP(R901,Table1[[ct2]:[Số lượng]],13,0),0)</f>
        <v>0</v>
      </c>
      <c r="T901" s="45">
        <f>IFERROR(VLOOKUP(R901,Table1[[ct2]:[Giá]],14,0),Table0145[[#This Row],[ĐƠN GIÁ]])</f>
        <v>0</v>
      </c>
      <c r="U901" s="45">
        <f t="shared" si="55"/>
        <v>0</v>
      </c>
      <c r="V901" s="32">
        <f t="shared" si="56"/>
        <v>0</v>
      </c>
      <c r="W901" s="45">
        <f>Table0145[[#This Row],[THÀNH TIỀN FAST]]-Table0145[[#This Row],[THÀNH TIỀN]]</f>
        <v>0</v>
      </c>
      <c r="X901" s="46" t="b">
        <f>Table0145[[#This Row],[ĐG FAST]]=Table0145[[#This Row],[ĐƠN GIÁ]]</f>
        <v>1</v>
      </c>
      <c r="Y901" s="47" t="b">
        <f>Table0145[[#This Row],[THÀNH TIỀN FAST]]=Table0145[[#This Row],[THÀNH TIỀN]]</f>
        <v>1</v>
      </c>
      <c r="Z901" s="48"/>
    </row>
    <row r="902" spans="13:26" x14ac:dyDescent="0.2">
      <c r="M902" s="55">
        <f t="shared" si="53"/>
        <v>0</v>
      </c>
      <c r="N902" s="21" t="e">
        <f>VLOOKUP(I902,'MÃ '!$A$2:$E$1048576,4,0)</f>
        <v>#N/A</v>
      </c>
      <c r="O902" s="21" t="e">
        <f>VLOOKUP(I902,'MÃ '!$A$2:$E$1048576,5,0)</f>
        <v>#N/A</v>
      </c>
      <c r="P902" s="21" t="str">
        <f t="shared" si="54"/>
        <v>TSG08</v>
      </c>
      <c r="Q902" s="21" t="e">
        <f>DAY(Table0145[[#This Row],[NGÀY]])&amp;Table0145[[#This Row],[TSG08]]&amp;Table0145[[#This Row],[MÃ FAST]]</f>
        <v>#N/A</v>
      </c>
      <c r="R902" s="21" t="e">
        <f>COUNTIF($Q$7:Q902,Q902)&amp;Q902</f>
        <v>#N/A</v>
      </c>
      <c r="S902" s="44">
        <f>IFERROR(VLOOKUP(R902,Table1[[ct2]:[Số lượng]],13,0),0)</f>
        <v>0</v>
      </c>
      <c r="T902" s="45">
        <f>IFERROR(VLOOKUP(R902,Table1[[ct2]:[Giá]],14,0),Table0145[[#This Row],[ĐƠN GIÁ]])</f>
        <v>0</v>
      </c>
      <c r="U902" s="45">
        <f t="shared" si="55"/>
        <v>0</v>
      </c>
      <c r="V902" s="32">
        <f t="shared" si="56"/>
        <v>0</v>
      </c>
      <c r="W902" s="45">
        <f>Table0145[[#This Row],[THÀNH TIỀN FAST]]-Table0145[[#This Row],[THÀNH TIỀN]]</f>
        <v>0</v>
      </c>
      <c r="X902" s="46" t="b">
        <f>Table0145[[#This Row],[ĐG FAST]]=Table0145[[#This Row],[ĐƠN GIÁ]]</f>
        <v>1</v>
      </c>
      <c r="Y902" s="47" t="b">
        <f>Table0145[[#This Row],[THÀNH TIỀN FAST]]=Table0145[[#This Row],[THÀNH TIỀN]]</f>
        <v>1</v>
      </c>
      <c r="Z902" s="48"/>
    </row>
    <row r="903" spans="13:26" x14ac:dyDescent="0.2">
      <c r="M903" s="55">
        <f t="shared" si="53"/>
        <v>0</v>
      </c>
      <c r="N903" s="21" t="e">
        <f>VLOOKUP(I903,'MÃ '!$A$2:$E$1048576,4,0)</f>
        <v>#N/A</v>
      </c>
      <c r="O903" s="21" t="e">
        <f>VLOOKUP(I903,'MÃ '!$A$2:$E$1048576,5,0)</f>
        <v>#N/A</v>
      </c>
      <c r="P903" s="21" t="str">
        <f t="shared" si="54"/>
        <v>TSG08</v>
      </c>
      <c r="Q903" s="21" t="e">
        <f>DAY(Table0145[[#This Row],[NGÀY]])&amp;Table0145[[#This Row],[TSG08]]&amp;Table0145[[#This Row],[MÃ FAST]]</f>
        <v>#N/A</v>
      </c>
      <c r="R903" s="21" t="e">
        <f>COUNTIF($Q$7:Q903,Q903)&amp;Q903</f>
        <v>#N/A</v>
      </c>
      <c r="S903" s="44">
        <f>IFERROR(VLOOKUP(R903,Table1[[ct2]:[Số lượng]],13,0),0)</f>
        <v>0</v>
      </c>
      <c r="T903" s="45">
        <f>IFERROR(VLOOKUP(R903,Table1[[ct2]:[Giá]],14,0),Table0145[[#This Row],[ĐƠN GIÁ]])</f>
        <v>0</v>
      </c>
      <c r="U903" s="45">
        <f t="shared" si="55"/>
        <v>0</v>
      </c>
      <c r="V903" s="32">
        <f t="shared" si="56"/>
        <v>0</v>
      </c>
      <c r="W903" s="45">
        <f>Table0145[[#This Row],[THÀNH TIỀN FAST]]-Table0145[[#This Row],[THÀNH TIỀN]]</f>
        <v>0</v>
      </c>
      <c r="X903" s="46" t="b">
        <f>Table0145[[#This Row],[ĐG FAST]]=Table0145[[#This Row],[ĐƠN GIÁ]]</f>
        <v>1</v>
      </c>
      <c r="Y903" s="47" t="b">
        <f>Table0145[[#This Row],[THÀNH TIỀN FAST]]=Table0145[[#This Row],[THÀNH TIỀN]]</f>
        <v>1</v>
      </c>
      <c r="Z903" s="48"/>
    </row>
    <row r="904" spans="13:26" x14ac:dyDescent="0.2">
      <c r="M904" s="55">
        <f t="shared" ref="M904:M967" si="57">K904*L904</f>
        <v>0</v>
      </c>
      <c r="N904" s="21" t="e">
        <f>VLOOKUP(I904,'MÃ '!$A$2:$E$1048576,4,0)</f>
        <v>#N/A</v>
      </c>
      <c r="O904" s="21" t="e">
        <f>VLOOKUP(I904,'MÃ '!$A$2:$E$1048576,5,0)</f>
        <v>#N/A</v>
      </c>
      <c r="P904" s="21" t="str">
        <f t="shared" ref="P904:P967" si="58">$P$6</f>
        <v>TSG08</v>
      </c>
      <c r="Q904" s="21" t="e">
        <f>DAY(Table0145[[#This Row],[NGÀY]])&amp;Table0145[[#This Row],[TSG08]]&amp;Table0145[[#This Row],[MÃ FAST]]</f>
        <v>#N/A</v>
      </c>
      <c r="R904" s="21" t="e">
        <f>COUNTIF($Q$7:Q904,Q904)&amp;Q904</f>
        <v>#N/A</v>
      </c>
      <c r="S904" s="44">
        <f>IFERROR(VLOOKUP(R904,Table1[[ct2]:[Số lượng]],13,0),0)</f>
        <v>0</v>
      </c>
      <c r="T904" s="45">
        <f>IFERROR(VLOOKUP(R904,Table1[[ct2]:[Giá]],14,0),Table0145[[#This Row],[ĐƠN GIÁ]])</f>
        <v>0</v>
      </c>
      <c r="U904" s="45">
        <f t="shared" ref="U904:U967" si="59">IFERROR((T904*S904),"0")</f>
        <v>0</v>
      </c>
      <c r="V904" s="32">
        <f t="shared" ref="V904:V967" si="60">S904-K904</f>
        <v>0</v>
      </c>
      <c r="W904" s="45">
        <f>Table0145[[#This Row],[THÀNH TIỀN FAST]]-Table0145[[#This Row],[THÀNH TIỀN]]</f>
        <v>0</v>
      </c>
      <c r="X904" s="46" t="b">
        <f>Table0145[[#This Row],[ĐG FAST]]=Table0145[[#This Row],[ĐƠN GIÁ]]</f>
        <v>1</v>
      </c>
      <c r="Y904" s="47" t="b">
        <f>Table0145[[#This Row],[THÀNH TIỀN FAST]]=Table0145[[#This Row],[THÀNH TIỀN]]</f>
        <v>1</v>
      </c>
      <c r="Z904" s="48"/>
    </row>
    <row r="905" spans="13:26" x14ac:dyDescent="0.2">
      <c r="M905" s="55">
        <f t="shared" si="57"/>
        <v>0</v>
      </c>
      <c r="N905" s="21" t="e">
        <f>VLOOKUP(I905,'MÃ '!$A$2:$E$1048576,4,0)</f>
        <v>#N/A</v>
      </c>
      <c r="O905" s="21" t="e">
        <f>VLOOKUP(I905,'MÃ '!$A$2:$E$1048576,5,0)</f>
        <v>#N/A</v>
      </c>
      <c r="P905" s="21" t="str">
        <f t="shared" si="58"/>
        <v>TSG08</v>
      </c>
      <c r="Q905" s="21" t="e">
        <f>DAY(Table0145[[#This Row],[NGÀY]])&amp;Table0145[[#This Row],[TSG08]]&amp;Table0145[[#This Row],[MÃ FAST]]</f>
        <v>#N/A</v>
      </c>
      <c r="R905" s="21" t="e">
        <f>COUNTIF($Q$7:Q905,Q905)&amp;Q905</f>
        <v>#N/A</v>
      </c>
      <c r="S905" s="44">
        <f>IFERROR(VLOOKUP(R905,Table1[[ct2]:[Số lượng]],13,0),0)</f>
        <v>0</v>
      </c>
      <c r="T905" s="45">
        <f>IFERROR(VLOOKUP(R905,Table1[[ct2]:[Giá]],14,0),Table0145[[#This Row],[ĐƠN GIÁ]])</f>
        <v>0</v>
      </c>
      <c r="U905" s="45">
        <f t="shared" si="59"/>
        <v>0</v>
      </c>
      <c r="V905" s="32">
        <f t="shared" si="60"/>
        <v>0</v>
      </c>
      <c r="W905" s="45">
        <f>Table0145[[#This Row],[THÀNH TIỀN FAST]]-Table0145[[#This Row],[THÀNH TIỀN]]</f>
        <v>0</v>
      </c>
      <c r="X905" s="46" t="b">
        <f>Table0145[[#This Row],[ĐG FAST]]=Table0145[[#This Row],[ĐƠN GIÁ]]</f>
        <v>1</v>
      </c>
      <c r="Y905" s="47" t="b">
        <f>Table0145[[#This Row],[THÀNH TIỀN FAST]]=Table0145[[#This Row],[THÀNH TIỀN]]</f>
        <v>1</v>
      </c>
      <c r="Z905" s="48"/>
    </row>
    <row r="906" spans="13:26" x14ac:dyDescent="0.2">
      <c r="M906" s="55">
        <f t="shared" si="57"/>
        <v>0</v>
      </c>
      <c r="N906" s="21" t="e">
        <f>VLOOKUP(I906,'MÃ '!$A$2:$E$1048576,4,0)</f>
        <v>#N/A</v>
      </c>
      <c r="O906" s="21" t="e">
        <f>VLOOKUP(I906,'MÃ '!$A$2:$E$1048576,5,0)</f>
        <v>#N/A</v>
      </c>
      <c r="P906" s="21" t="str">
        <f t="shared" si="58"/>
        <v>TSG08</v>
      </c>
      <c r="Q906" s="21" t="e">
        <f>DAY(Table0145[[#This Row],[NGÀY]])&amp;Table0145[[#This Row],[TSG08]]&amp;Table0145[[#This Row],[MÃ FAST]]</f>
        <v>#N/A</v>
      </c>
      <c r="R906" s="21" t="e">
        <f>COUNTIF($Q$7:Q906,Q906)&amp;Q906</f>
        <v>#N/A</v>
      </c>
      <c r="S906" s="44">
        <f>IFERROR(VLOOKUP(R906,Table1[[ct2]:[Số lượng]],13,0),0)</f>
        <v>0</v>
      </c>
      <c r="T906" s="45">
        <f>IFERROR(VLOOKUP(R906,Table1[[ct2]:[Giá]],14,0),Table0145[[#This Row],[ĐƠN GIÁ]])</f>
        <v>0</v>
      </c>
      <c r="U906" s="45">
        <f t="shared" si="59"/>
        <v>0</v>
      </c>
      <c r="V906" s="32">
        <f t="shared" si="60"/>
        <v>0</v>
      </c>
      <c r="W906" s="45">
        <f>Table0145[[#This Row],[THÀNH TIỀN FAST]]-Table0145[[#This Row],[THÀNH TIỀN]]</f>
        <v>0</v>
      </c>
      <c r="X906" s="46" t="b">
        <f>Table0145[[#This Row],[ĐG FAST]]=Table0145[[#This Row],[ĐƠN GIÁ]]</f>
        <v>1</v>
      </c>
      <c r="Y906" s="47" t="b">
        <f>Table0145[[#This Row],[THÀNH TIỀN FAST]]=Table0145[[#This Row],[THÀNH TIỀN]]</f>
        <v>1</v>
      </c>
      <c r="Z906" s="48"/>
    </row>
    <row r="907" spans="13:26" x14ac:dyDescent="0.2">
      <c r="M907" s="55">
        <f t="shared" si="57"/>
        <v>0</v>
      </c>
      <c r="N907" s="21" t="e">
        <f>VLOOKUP(I907,'MÃ '!$A$2:$E$1048576,4,0)</f>
        <v>#N/A</v>
      </c>
      <c r="O907" s="21" t="e">
        <f>VLOOKUP(I907,'MÃ '!$A$2:$E$1048576,5,0)</f>
        <v>#N/A</v>
      </c>
      <c r="P907" s="21" t="str">
        <f t="shared" si="58"/>
        <v>TSG08</v>
      </c>
      <c r="Q907" s="21" t="e">
        <f>DAY(Table0145[[#This Row],[NGÀY]])&amp;Table0145[[#This Row],[TSG08]]&amp;Table0145[[#This Row],[MÃ FAST]]</f>
        <v>#N/A</v>
      </c>
      <c r="R907" s="21" t="e">
        <f>COUNTIF($Q$7:Q907,Q907)&amp;Q907</f>
        <v>#N/A</v>
      </c>
      <c r="S907" s="44">
        <f>IFERROR(VLOOKUP(R907,Table1[[ct2]:[Số lượng]],13,0),0)</f>
        <v>0</v>
      </c>
      <c r="T907" s="45">
        <f>IFERROR(VLOOKUP(R907,Table1[[ct2]:[Giá]],14,0),Table0145[[#This Row],[ĐƠN GIÁ]])</f>
        <v>0</v>
      </c>
      <c r="U907" s="45">
        <f t="shared" si="59"/>
        <v>0</v>
      </c>
      <c r="V907" s="32">
        <f t="shared" si="60"/>
        <v>0</v>
      </c>
      <c r="W907" s="45">
        <f>Table0145[[#This Row],[THÀNH TIỀN FAST]]-Table0145[[#This Row],[THÀNH TIỀN]]</f>
        <v>0</v>
      </c>
      <c r="X907" s="46" t="b">
        <f>Table0145[[#This Row],[ĐG FAST]]=Table0145[[#This Row],[ĐƠN GIÁ]]</f>
        <v>1</v>
      </c>
      <c r="Y907" s="47" t="b">
        <f>Table0145[[#This Row],[THÀNH TIỀN FAST]]=Table0145[[#This Row],[THÀNH TIỀN]]</f>
        <v>1</v>
      </c>
      <c r="Z907" s="48"/>
    </row>
    <row r="908" spans="13:26" x14ac:dyDescent="0.2">
      <c r="M908" s="55">
        <f t="shared" si="57"/>
        <v>0</v>
      </c>
      <c r="N908" s="21" t="e">
        <f>VLOOKUP(I908,'MÃ '!$A$2:$E$1048576,4,0)</f>
        <v>#N/A</v>
      </c>
      <c r="O908" s="21" t="e">
        <f>VLOOKUP(I908,'MÃ '!$A$2:$E$1048576,5,0)</f>
        <v>#N/A</v>
      </c>
      <c r="P908" s="21" t="str">
        <f t="shared" si="58"/>
        <v>TSG08</v>
      </c>
      <c r="Q908" s="21" t="e">
        <f>DAY(Table0145[[#This Row],[NGÀY]])&amp;Table0145[[#This Row],[TSG08]]&amp;Table0145[[#This Row],[MÃ FAST]]</f>
        <v>#N/A</v>
      </c>
      <c r="R908" s="21" t="e">
        <f>COUNTIF($Q$7:Q908,Q908)&amp;Q908</f>
        <v>#N/A</v>
      </c>
      <c r="S908" s="44">
        <f>IFERROR(VLOOKUP(R908,Table1[[ct2]:[Số lượng]],13,0),0)</f>
        <v>0</v>
      </c>
      <c r="T908" s="45">
        <f>IFERROR(VLOOKUP(R908,Table1[[ct2]:[Giá]],14,0),Table0145[[#This Row],[ĐƠN GIÁ]])</f>
        <v>0</v>
      </c>
      <c r="U908" s="45">
        <f t="shared" si="59"/>
        <v>0</v>
      </c>
      <c r="V908" s="32">
        <f t="shared" si="60"/>
        <v>0</v>
      </c>
      <c r="W908" s="45">
        <f>Table0145[[#This Row],[THÀNH TIỀN FAST]]-Table0145[[#This Row],[THÀNH TIỀN]]</f>
        <v>0</v>
      </c>
      <c r="X908" s="46" t="b">
        <f>Table0145[[#This Row],[ĐG FAST]]=Table0145[[#This Row],[ĐƠN GIÁ]]</f>
        <v>1</v>
      </c>
      <c r="Y908" s="47" t="b">
        <f>Table0145[[#This Row],[THÀNH TIỀN FAST]]=Table0145[[#This Row],[THÀNH TIỀN]]</f>
        <v>1</v>
      </c>
      <c r="Z908" s="48"/>
    </row>
    <row r="909" spans="13:26" x14ac:dyDescent="0.2">
      <c r="M909" s="55">
        <f t="shared" si="57"/>
        <v>0</v>
      </c>
      <c r="N909" s="21" t="e">
        <f>VLOOKUP(I909,'MÃ '!$A$2:$E$1048576,4,0)</f>
        <v>#N/A</v>
      </c>
      <c r="O909" s="21" t="e">
        <f>VLOOKUP(I909,'MÃ '!$A$2:$E$1048576,5,0)</f>
        <v>#N/A</v>
      </c>
      <c r="P909" s="21" t="str">
        <f t="shared" si="58"/>
        <v>TSG08</v>
      </c>
      <c r="Q909" s="21" t="e">
        <f>DAY(Table0145[[#This Row],[NGÀY]])&amp;Table0145[[#This Row],[TSG08]]&amp;Table0145[[#This Row],[MÃ FAST]]</f>
        <v>#N/A</v>
      </c>
      <c r="R909" s="21" t="e">
        <f>COUNTIF($Q$7:Q909,Q909)&amp;Q909</f>
        <v>#N/A</v>
      </c>
      <c r="S909" s="44">
        <f>IFERROR(VLOOKUP(R909,Table1[[ct2]:[Số lượng]],13,0),0)</f>
        <v>0</v>
      </c>
      <c r="T909" s="45">
        <f>IFERROR(VLOOKUP(R909,Table1[[ct2]:[Giá]],14,0),Table0145[[#This Row],[ĐƠN GIÁ]])</f>
        <v>0</v>
      </c>
      <c r="U909" s="45">
        <f t="shared" si="59"/>
        <v>0</v>
      </c>
      <c r="V909" s="32">
        <f t="shared" si="60"/>
        <v>0</v>
      </c>
      <c r="W909" s="45">
        <f>Table0145[[#This Row],[THÀNH TIỀN FAST]]-Table0145[[#This Row],[THÀNH TIỀN]]</f>
        <v>0</v>
      </c>
      <c r="X909" s="46" t="b">
        <f>Table0145[[#This Row],[ĐG FAST]]=Table0145[[#This Row],[ĐƠN GIÁ]]</f>
        <v>1</v>
      </c>
      <c r="Y909" s="47" t="b">
        <f>Table0145[[#This Row],[THÀNH TIỀN FAST]]=Table0145[[#This Row],[THÀNH TIỀN]]</f>
        <v>1</v>
      </c>
      <c r="Z909" s="48"/>
    </row>
    <row r="910" spans="13:26" x14ac:dyDescent="0.2">
      <c r="M910" s="55">
        <f t="shared" si="57"/>
        <v>0</v>
      </c>
      <c r="N910" s="21" t="e">
        <f>VLOOKUP(I910,'MÃ '!$A$2:$E$1048576,4,0)</f>
        <v>#N/A</v>
      </c>
      <c r="O910" s="21" t="e">
        <f>VLOOKUP(I910,'MÃ '!$A$2:$E$1048576,5,0)</f>
        <v>#N/A</v>
      </c>
      <c r="P910" s="21" t="str">
        <f t="shared" si="58"/>
        <v>TSG08</v>
      </c>
      <c r="Q910" s="21" t="e">
        <f>DAY(Table0145[[#This Row],[NGÀY]])&amp;Table0145[[#This Row],[TSG08]]&amp;Table0145[[#This Row],[MÃ FAST]]</f>
        <v>#N/A</v>
      </c>
      <c r="R910" s="21" t="e">
        <f>COUNTIF($Q$7:Q910,Q910)&amp;Q910</f>
        <v>#N/A</v>
      </c>
      <c r="S910" s="44">
        <f>IFERROR(VLOOKUP(R910,Table1[[ct2]:[Số lượng]],13,0),0)</f>
        <v>0</v>
      </c>
      <c r="T910" s="45">
        <f>IFERROR(VLOOKUP(R910,Table1[[ct2]:[Giá]],14,0),Table0145[[#This Row],[ĐƠN GIÁ]])</f>
        <v>0</v>
      </c>
      <c r="U910" s="45">
        <f t="shared" si="59"/>
        <v>0</v>
      </c>
      <c r="V910" s="32">
        <f t="shared" si="60"/>
        <v>0</v>
      </c>
      <c r="W910" s="45">
        <f>Table0145[[#This Row],[THÀNH TIỀN FAST]]-Table0145[[#This Row],[THÀNH TIỀN]]</f>
        <v>0</v>
      </c>
      <c r="X910" s="46" t="b">
        <f>Table0145[[#This Row],[ĐG FAST]]=Table0145[[#This Row],[ĐƠN GIÁ]]</f>
        <v>1</v>
      </c>
      <c r="Y910" s="47" t="b">
        <f>Table0145[[#This Row],[THÀNH TIỀN FAST]]=Table0145[[#This Row],[THÀNH TIỀN]]</f>
        <v>1</v>
      </c>
      <c r="Z910" s="48"/>
    </row>
    <row r="911" spans="13:26" x14ac:dyDescent="0.2">
      <c r="M911" s="55">
        <f t="shared" si="57"/>
        <v>0</v>
      </c>
      <c r="N911" s="21" t="e">
        <f>VLOOKUP(I911,'MÃ '!$A$2:$E$1048576,4,0)</f>
        <v>#N/A</v>
      </c>
      <c r="O911" s="21" t="e">
        <f>VLOOKUP(I911,'MÃ '!$A$2:$E$1048576,5,0)</f>
        <v>#N/A</v>
      </c>
      <c r="P911" s="21" t="str">
        <f t="shared" si="58"/>
        <v>TSG08</v>
      </c>
      <c r="Q911" s="21" t="e">
        <f>DAY(Table0145[[#This Row],[NGÀY]])&amp;Table0145[[#This Row],[TSG08]]&amp;Table0145[[#This Row],[MÃ FAST]]</f>
        <v>#N/A</v>
      </c>
      <c r="R911" s="21" t="e">
        <f>COUNTIF($Q$7:Q911,Q911)&amp;Q911</f>
        <v>#N/A</v>
      </c>
      <c r="S911" s="44">
        <f>IFERROR(VLOOKUP(R911,Table1[[ct2]:[Số lượng]],13,0),0)</f>
        <v>0</v>
      </c>
      <c r="T911" s="45">
        <f>IFERROR(VLOOKUP(R911,Table1[[ct2]:[Giá]],14,0),Table0145[[#This Row],[ĐƠN GIÁ]])</f>
        <v>0</v>
      </c>
      <c r="U911" s="45">
        <f t="shared" si="59"/>
        <v>0</v>
      </c>
      <c r="V911" s="32">
        <f t="shared" si="60"/>
        <v>0</v>
      </c>
      <c r="W911" s="45">
        <f>Table0145[[#This Row],[THÀNH TIỀN FAST]]-Table0145[[#This Row],[THÀNH TIỀN]]</f>
        <v>0</v>
      </c>
      <c r="X911" s="46" t="b">
        <f>Table0145[[#This Row],[ĐG FAST]]=Table0145[[#This Row],[ĐƠN GIÁ]]</f>
        <v>1</v>
      </c>
      <c r="Y911" s="47" t="b">
        <f>Table0145[[#This Row],[THÀNH TIỀN FAST]]=Table0145[[#This Row],[THÀNH TIỀN]]</f>
        <v>1</v>
      </c>
      <c r="Z911" s="48"/>
    </row>
    <row r="912" spans="13:26" x14ac:dyDescent="0.2">
      <c r="M912" s="55">
        <f t="shared" si="57"/>
        <v>0</v>
      </c>
      <c r="N912" s="21" t="e">
        <f>VLOOKUP(I912,'MÃ '!$A$2:$E$1048576,4,0)</f>
        <v>#N/A</v>
      </c>
      <c r="O912" s="21" t="e">
        <f>VLOOKUP(I912,'MÃ '!$A$2:$E$1048576,5,0)</f>
        <v>#N/A</v>
      </c>
      <c r="P912" s="21" t="str">
        <f t="shared" si="58"/>
        <v>TSG08</v>
      </c>
      <c r="Q912" s="21" t="e">
        <f>DAY(Table0145[[#This Row],[NGÀY]])&amp;Table0145[[#This Row],[TSG08]]&amp;Table0145[[#This Row],[MÃ FAST]]</f>
        <v>#N/A</v>
      </c>
      <c r="R912" s="21" t="e">
        <f>COUNTIF($Q$7:Q912,Q912)&amp;Q912</f>
        <v>#N/A</v>
      </c>
      <c r="S912" s="44">
        <f>IFERROR(VLOOKUP(R912,Table1[[ct2]:[Số lượng]],13,0),0)</f>
        <v>0</v>
      </c>
      <c r="T912" s="45">
        <f>IFERROR(VLOOKUP(R912,Table1[[ct2]:[Giá]],14,0),Table0145[[#This Row],[ĐƠN GIÁ]])</f>
        <v>0</v>
      </c>
      <c r="U912" s="45">
        <f t="shared" si="59"/>
        <v>0</v>
      </c>
      <c r="V912" s="32">
        <f t="shared" si="60"/>
        <v>0</v>
      </c>
      <c r="W912" s="45">
        <f>Table0145[[#This Row],[THÀNH TIỀN FAST]]-Table0145[[#This Row],[THÀNH TIỀN]]</f>
        <v>0</v>
      </c>
      <c r="X912" s="46" t="b">
        <f>Table0145[[#This Row],[ĐG FAST]]=Table0145[[#This Row],[ĐƠN GIÁ]]</f>
        <v>1</v>
      </c>
      <c r="Y912" s="47" t="b">
        <f>Table0145[[#This Row],[THÀNH TIỀN FAST]]=Table0145[[#This Row],[THÀNH TIỀN]]</f>
        <v>1</v>
      </c>
      <c r="Z912" s="48"/>
    </row>
    <row r="913" spans="13:26" x14ac:dyDescent="0.2">
      <c r="M913" s="55">
        <f t="shared" si="57"/>
        <v>0</v>
      </c>
      <c r="N913" s="21" t="e">
        <f>VLOOKUP(I913,'MÃ '!$A$2:$E$1048576,4,0)</f>
        <v>#N/A</v>
      </c>
      <c r="O913" s="21" t="e">
        <f>VLOOKUP(I913,'MÃ '!$A$2:$E$1048576,5,0)</f>
        <v>#N/A</v>
      </c>
      <c r="P913" s="21" t="str">
        <f t="shared" si="58"/>
        <v>TSG08</v>
      </c>
      <c r="Q913" s="21" t="e">
        <f>DAY(Table0145[[#This Row],[NGÀY]])&amp;Table0145[[#This Row],[TSG08]]&amp;Table0145[[#This Row],[MÃ FAST]]</f>
        <v>#N/A</v>
      </c>
      <c r="R913" s="21" t="e">
        <f>COUNTIF($Q$7:Q913,Q913)&amp;Q913</f>
        <v>#N/A</v>
      </c>
      <c r="S913" s="44">
        <f>IFERROR(VLOOKUP(R913,Table1[[ct2]:[Số lượng]],13,0),0)</f>
        <v>0</v>
      </c>
      <c r="T913" s="45">
        <f>IFERROR(VLOOKUP(R913,Table1[[ct2]:[Giá]],14,0),Table0145[[#This Row],[ĐƠN GIÁ]])</f>
        <v>0</v>
      </c>
      <c r="U913" s="45">
        <f t="shared" si="59"/>
        <v>0</v>
      </c>
      <c r="V913" s="32">
        <f t="shared" si="60"/>
        <v>0</v>
      </c>
      <c r="W913" s="45">
        <f>Table0145[[#This Row],[THÀNH TIỀN FAST]]-Table0145[[#This Row],[THÀNH TIỀN]]</f>
        <v>0</v>
      </c>
      <c r="X913" s="46" t="b">
        <f>Table0145[[#This Row],[ĐG FAST]]=Table0145[[#This Row],[ĐƠN GIÁ]]</f>
        <v>1</v>
      </c>
      <c r="Y913" s="47" t="b">
        <f>Table0145[[#This Row],[THÀNH TIỀN FAST]]=Table0145[[#This Row],[THÀNH TIỀN]]</f>
        <v>1</v>
      </c>
      <c r="Z913" s="48"/>
    </row>
    <row r="914" spans="13:26" x14ac:dyDescent="0.2">
      <c r="M914" s="55">
        <f t="shared" si="57"/>
        <v>0</v>
      </c>
      <c r="N914" s="21" t="e">
        <f>VLOOKUP(I914,'MÃ '!$A$2:$E$1048576,4,0)</f>
        <v>#N/A</v>
      </c>
      <c r="O914" s="21" t="e">
        <f>VLOOKUP(I914,'MÃ '!$A$2:$E$1048576,5,0)</f>
        <v>#N/A</v>
      </c>
      <c r="P914" s="21" t="str">
        <f t="shared" si="58"/>
        <v>TSG08</v>
      </c>
      <c r="Q914" s="21" t="e">
        <f>DAY(Table0145[[#This Row],[NGÀY]])&amp;Table0145[[#This Row],[TSG08]]&amp;Table0145[[#This Row],[MÃ FAST]]</f>
        <v>#N/A</v>
      </c>
      <c r="R914" s="21" t="e">
        <f>COUNTIF($Q$7:Q914,Q914)&amp;Q914</f>
        <v>#N/A</v>
      </c>
      <c r="S914" s="44">
        <f>IFERROR(VLOOKUP(R914,Table1[[ct2]:[Số lượng]],13,0),0)</f>
        <v>0</v>
      </c>
      <c r="T914" s="45">
        <f>IFERROR(VLOOKUP(R914,Table1[[ct2]:[Giá]],14,0),Table0145[[#This Row],[ĐƠN GIÁ]])</f>
        <v>0</v>
      </c>
      <c r="U914" s="45">
        <f t="shared" si="59"/>
        <v>0</v>
      </c>
      <c r="V914" s="32">
        <f t="shared" si="60"/>
        <v>0</v>
      </c>
      <c r="W914" s="45">
        <f>Table0145[[#This Row],[THÀNH TIỀN FAST]]-Table0145[[#This Row],[THÀNH TIỀN]]</f>
        <v>0</v>
      </c>
      <c r="X914" s="46" t="b">
        <f>Table0145[[#This Row],[ĐG FAST]]=Table0145[[#This Row],[ĐƠN GIÁ]]</f>
        <v>1</v>
      </c>
      <c r="Y914" s="47" t="b">
        <f>Table0145[[#This Row],[THÀNH TIỀN FAST]]=Table0145[[#This Row],[THÀNH TIỀN]]</f>
        <v>1</v>
      </c>
      <c r="Z914" s="48"/>
    </row>
    <row r="915" spans="13:26" x14ac:dyDescent="0.2">
      <c r="M915" s="55">
        <f t="shared" si="57"/>
        <v>0</v>
      </c>
      <c r="N915" s="21" t="e">
        <f>VLOOKUP(I915,'MÃ '!$A$2:$E$1048576,4,0)</f>
        <v>#N/A</v>
      </c>
      <c r="O915" s="21" t="e">
        <f>VLOOKUP(I915,'MÃ '!$A$2:$E$1048576,5,0)</f>
        <v>#N/A</v>
      </c>
      <c r="P915" s="21" t="str">
        <f t="shared" si="58"/>
        <v>TSG08</v>
      </c>
      <c r="Q915" s="21" t="e">
        <f>DAY(Table0145[[#This Row],[NGÀY]])&amp;Table0145[[#This Row],[TSG08]]&amp;Table0145[[#This Row],[MÃ FAST]]</f>
        <v>#N/A</v>
      </c>
      <c r="R915" s="21" t="e">
        <f>COUNTIF($Q$7:Q915,Q915)&amp;Q915</f>
        <v>#N/A</v>
      </c>
      <c r="S915" s="44">
        <f>IFERROR(VLOOKUP(R915,Table1[[ct2]:[Số lượng]],13,0),0)</f>
        <v>0</v>
      </c>
      <c r="T915" s="45">
        <f>IFERROR(VLOOKUP(R915,Table1[[ct2]:[Giá]],14,0),Table0145[[#This Row],[ĐƠN GIÁ]])</f>
        <v>0</v>
      </c>
      <c r="U915" s="45">
        <f t="shared" si="59"/>
        <v>0</v>
      </c>
      <c r="V915" s="32">
        <f t="shared" si="60"/>
        <v>0</v>
      </c>
      <c r="W915" s="45">
        <f>Table0145[[#This Row],[THÀNH TIỀN FAST]]-Table0145[[#This Row],[THÀNH TIỀN]]</f>
        <v>0</v>
      </c>
      <c r="X915" s="46" t="b">
        <f>Table0145[[#This Row],[ĐG FAST]]=Table0145[[#This Row],[ĐƠN GIÁ]]</f>
        <v>1</v>
      </c>
      <c r="Y915" s="47" t="b">
        <f>Table0145[[#This Row],[THÀNH TIỀN FAST]]=Table0145[[#This Row],[THÀNH TIỀN]]</f>
        <v>1</v>
      </c>
      <c r="Z915" s="48"/>
    </row>
    <row r="916" spans="13:26" x14ac:dyDescent="0.2">
      <c r="M916" s="55">
        <f t="shared" si="57"/>
        <v>0</v>
      </c>
      <c r="N916" s="21" t="e">
        <f>VLOOKUP(I916,'MÃ '!$A$2:$E$1048576,4,0)</f>
        <v>#N/A</v>
      </c>
      <c r="O916" s="21" t="e">
        <f>VLOOKUP(I916,'MÃ '!$A$2:$E$1048576,5,0)</f>
        <v>#N/A</v>
      </c>
      <c r="P916" s="21" t="str">
        <f t="shared" si="58"/>
        <v>TSG08</v>
      </c>
      <c r="Q916" s="21" t="e">
        <f>DAY(Table0145[[#This Row],[NGÀY]])&amp;Table0145[[#This Row],[TSG08]]&amp;Table0145[[#This Row],[MÃ FAST]]</f>
        <v>#N/A</v>
      </c>
      <c r="R916" s="21" t="e">
        <f>COUNTIF($Q$7:Q916,Q916)&amp;Q916</f>
        <v>#N/A</v>
      </c>
      <c r="S916" s="44">
        <f>IFERROR(VLOOKUP(R916,Table1[[ct2]:[Số lượng]],13,0),0)</f>
        <v>0</v>
      </c>
      <c r="T916" s="45">
        <f>IFERROR(VLOOKUP(R916,Table1[[ct2]:[Giá]],14,0),Table0145[[#This Row],[ĐƠN GIÁ]])</f>
        <v>0</v>
      </c>
      <c r="U916" s="45">
        <f t="shared" si="59"/>
        <v>0</v>
      </c>
      <c r="V916" s="32">
        <f t="shared" si="60"/>
        <v>0</v>
      </c>
      <c r="W916" s="45">
        <f>Table0145[[#This Row],[THÀNH TIỀN FAST]]-Table0145[[#This Row],[THÀNH TIỀN]]</f>
        <v>0</v>
      </c>
      <c r="X916" s="46" t="b">
        <f>Table0145[[#This Row],[ĐG FAST]]=Table0145[[#This Row],[ĐƠN GIÁ]]</f>
        <v>1</v>
      </c>
      <c r="Y916" s="47" t="b">
        <f>Table0145[[#This Row],[THÀNH TIỀN FAST]]=Table0145[[#This Row],[THÀNH TIỀN]]</f>
        <v>1</v>
      </c>
      <c r="Z916" s="48"/>
    </row>
    <row r="917" spans="13:26" x14ac:dyDescent="0.2">
      <c r="M917" s="55">
        <f t="shared" si="57"/>
        <v>0</v>
      </c>
      <c r="N917" s="21" t="e">
        <f>VLOOKUP(I917,'MÃ '!$A$2:$E$1048576,4,0)</f>
        <v>#N/A</v>
      </c>
      <c r="O917" s="21" t="e">
        <f>VLOOKUP(I917,'MÃ '!$A$2:$E$1048576,5,0)</f>
        <v>#N/A</v>
      </c>
      <c r="P917" s="21" t="str">
        <f t="shared" si="58"/>
        <v>TSG08</v>
      </c>
      <c r="Q917" s="21" t="e">
        <f>DAY(Table0145[[#This Row],[NGÀY]])&amp;Table0145[[#This Row],[TSG08]]&amp;Table0145[[#This Row],[MÃ FAST]]</f>
        <v>#N/A</v>
      </c>
      <c r="R917" s="21" t="e">
        <f>COUNTIF($Q$7:Q917,Q917)&amp;Q917</f>
        <v>#N/A</v>
      </c>
      <c r="S917" s="44">
        <f>IFERROR(VLOOKUP(R917,Table1[[ct2]:[Số lượng]],13,0),0)</f>
        <v>0</v>
      </c>
      <c r="T917" s="45">
        <f>IFERROR(VLOOKUP(R917,Table1[[ct2]:[Giá]],14,0),Table0145[[#This Row],[ĐƠN GIÁ]])</f>
        <v>0</v>
      </c>
      <c r="U917" s="45">
        <f t="shared" si="59"/>
        <v>0</v>
      </c>
      <c r="V917" s="32">
        <f t="shared" si="60"/>
        <v>0</v>
      </c>
      <c r="W917" s="45">
        <f>Table0145[[#This Row],[THÀNH TIỀN FAST]]-Table0145[[#This Row],[THÀNH TIỀN]]</f>
        <v>0</v>
      </c>
      <c r="X917" s="46" t="b">
        <f>Table0145[[#This Row],[ĐG FAST]]=Table0145[[#This Row],[ĐƠN GIÁ]]</f>
        <v>1</v>
      </c>
      <c r="Y917" s="47" t="b">
        <f>Table0145[[#This Row],[THÀNH TIỀN FAST]]=Table0145[[#This Row],[THÀNH TIỀN]]</f>
        <v>1</v>
      </c>
      <c r="Z917" s="48"/>
    </row>
    <row r="918" spans="13:26" x14ac:dyDescent="0.2">
      <c r="M918" s="55">
        <f t="shared" si="57"/>
        <v>0</v>
      </c>
      <c r="N918" s="21" t="e">
        <f>VLOOKUP(I918,'MÃ '!$A$2:$E$1048576,4,0)</f>
        <v>#N/A</v>
      </c>
      <c r="O918" s="21" t="e">
        <f>VLOOKUP(I918,'MÃ '!$A$2:$E$1048576,5,0)</f>
        <v>#N/A</v>
      </c>
      <c r="P918" s="21" t="str">
        <f t="shared" si="58"/>
        <v>TSG08</v>
      </c>
      <c r="Q918" s="21" t="e">
        <f>DAY(Table0145[[#This Row],[NGÀY]])&amp;Table0145[[#This Row],[TSG08]]&amp;Table0145[[#This Row],[MÃ FAST]]</f>
        <v>#N/A</v>
      </c>
      <c r="R918" s="21" t="e">
        <f>COUNTIF($Q$7:Q918,Q918)&amp;Q918</f>
        <v>#N/A</v>
      </c>
      <c r="S918" s="44">
        <f>IFERROR(VLOOKUP(R918,Table1[[ct2]:[Số lượng]],13,0),0)</f>
        <v>0</v>
      </c>
      <c r="T918" s="45">
        <f>IFERROR(VLOOKUP(R918,Table1[[ct2]:[Giá]],14,0),Table0145[[#This Row],[ĐƠN GIÁ]])</f>
        <v>0</v>
      </c>
      <c r="U918" s="45">
        <f t="shared" si="59"/>
        <v>0</v>
      </c>
      <c r="V918" s="32">
        <f t="shared" si="60"/>
        <v>0</v>
      </c>
      <c r="W918" s="45">
        <f>Table0145[[#This Row],[THÀNH TIỀN FAST]]-Table0145[[#This Row],[THÀNH TIỀN]]</f>
        <v>0</v>
      </c>
      <c r="X918" s="46" t="b">
        <f>Table0145[[#This Row],[ĐG FAST]]=Table0145[[#This Row],[ĐƠN GIÁ]]</f>
        <v>1</v>
      </c>
      <c r="Y918" s="47" t="b">
        <f>Table0145[[#This Row],[THÀNH TIỀN FAST]]=Table0145[[#This Row],[THÀNH TIỀN]]</f>
        <v>1</v>
      </c>
      <c r="Z918" s="48"/>
    </row>
    <row r="919" spans="13:26" x14ac:dyDescent="0.2">
      <c r="M919" s="55">
        <f t="shared" si="57"/>
        <v>0</v>
      </c>
      <c r="N919" s="21" t="e">
        <f>VLOOKUP(I919,'MÃ '!$A$2:$E$1048576,4,0)</f>
        <v>#N/A</v>
      </c>
      <c r="O919" s="21" t="e">
        <f>VLOOKUP(I919,'MÃ '!$A$2:$E$1048576,5,0)</f>
        <v>#N/A</v>
      </c>
      <c r="P919" s="21" t="str">
        <f t="shared" si="58"/>
        <v>TSG08</v>
      </c>
      <c r="Q919" s="21" t="e">
        <f>DAY(Table0145[[#This Row],[NGÀY]])&amp;Table0145[[#This Row],[TSG08]]&amp;Table0145[[#This Row],[MÃ FAST]]</f>
        <v>#N/A</v>
      </c>
      <c r="R919" s="21" t="e">
        <f>COUNTIF($Q$7:Q919,Q919)&amp;Q919</f>
        <v>#N/A</v>
      </c>
      <c r="S919" s="44">
        <f>IFERROR(VLOOKUP(R919,Table1[[ct2]:[Số lượng]],13,0),0)</f>
        <v>0</v>
      </c>
      <c r="T919" s="45">
        <f>IFERROR(VLOOKUP(R919,Table1[[ct2]:[Giá]],14,0),Table0145[[#This Row],[ĐƠN GIÁ]])</f>
        <v>0</v>
      </c>
      <c r="U919" s="45">
        <f t="shared" si="59"/>
        <v>0</v>
      </c>
      <c r="V919" s="32">
        <f t="shared" si="60"/>
        <v>0</v>
      </c>
      <c r="W919" s="45">
        <f>Table0145[[#This Row],[THÀNH TIỀN FAST]]-Table0145[[#This Row],[THÀNH TIỀN]]</f>
        <v>0</v>
      </c>
      <c r="X919" s="46" t="b">
        <f>Table0145[[#This Row],[ĐG FAST]]=Table0145[[#This Row],[ĐƠN GIÁ]]</f>
        <v>1</v>
      </c>
      <c r="Y919" s="47" t="b">
        <f>Table0145[[#This Row],[THÀNH TIỀN FAST]]=Table0145[[#This Row],[THÀNH TIỀN]]</f>
        <v>1</v>
      </c>
      <c r="Z919" s="48"/>
    </row>
    <row r="920" spans="13:26" x14ac:dyDescent="0.2">
      <c r="M920" s="55">
        <f t="shared" si="57"/>
        <v>0</v>
      </c>
      <c r="N920" s="21" t="e">
        <f>VLOOKUP(I920,'MÃ '!$A$2:$E$1048576,4,0)</f>
        <v>#N/A</v>
      </c>
      <c r="O920" s="21" t="e">
        <f>VLOOKUP(I920,'MÃ '!$A$2:$E$1048576,5,0)</f>
        <v>#N/A</v>
      </c>
      <c r="P920" s="21" t="str">
        <f t="shared" si="58"/>
        <v>TSG08</v>
      </c>
      <c r="Q920" s="21" t="e">
        <f>DAY(Table0145[[#This Row],[NGÀY]])&amp;Table0145[[#This Row],[TSG08]]&amp;Table0145[[#This Row],[MÃ FAST]]</f>
        <v>#N/A</v>
      </c>
      <c r="R920" s="21" t="e">
        <f>COUNTIF($Q$7:Q920,Q920)&amp;Q920</f>
        <v>#N/A</v>
      </c>
      <c r="S920" s="44">
        <f>IFERROR(VLOOKUP(R920,Table1[[ct2]:[Số lượng]],13,0),0)</f>
        <v>0</v>
      </c>
      <c r="T920" s="45">
        <f>IFERROR(VLOOKUP(R920,Table1[[ct2]:[Giá]],14,0),Table0145[[#This Row],[ĐƠN GIÁ]])</f>
        <v>0</v>
      </c>
      <c r="U920" s="45">
        <f t="shared" si="59"/>
        <v>0</v>
      </c>
      <c r="V920" s="32">
        <f t="shared" si="60"/>
        <v>0</v>
      </c>
      <c r="W920" s="45">
        <f>Table0145[[#This Row],[THÀNH TIỀN FAST]]-Table0145[[#This Row],[THÀNH TIỀN]]</f>
        <v>0</v>
      </c>
      <c r="X920" s="46" t="b">
        <f>Table0145[[#This Row],[ĐG FAST]]=Table0145[[#This Row],[ĐƠN GIÁ]]</f>
        <v>1</v>
      </c>
      <c r="Y920" s="47" t="b">
        <f>Table0145[[#This Row],[THÀNH TIỀN FAST]]=Table0145[[#This Row],[THÀNH TIỀN]]</f>
        <v>1</v>
      </c>
      <c r="Z920" s="48"/>
    </row>
    <row r="921" spans="13:26" x14ac:dyDescent="0.2">
      <c r="M921" s="55">
        <f t="shared" si="57"/>
        <v>0</v>
      </c>
      <c r="N921" s="21" t="e">
        <f>VLOOKUP(I921,'MÃ '!$A$2:$E$1048576,4,0)</f>
        <v>#N/A</v>
      </c>
      <c r="O921" s="21" t="e">
        <f>VLOOKUP(I921,'MÃ '!$A$2:$E$1048576,5,0)</f>
        <v>#N/A</v>
      </c>
      <c r="P921" s="21" t="str">
        <f t="shared" si="58"/>
        <v>TSG08</v>
      </c>
      <c r="Q921" s="21" t="e">
        <f>DAY(Table0145[[#This Row],[NGÀY]])&amp;Table0145[[#This Row],[TSG08]]&amp;Table0145[[#This Row],[MÃ FAST]]</f>
        <v>#N/A</v>
      </c>
      <c r="R921" s="21" t="e">
        <f>COUNTIF($Q$7:Q921,Q921)&amp;Q921</f>
        <v>#N/A</v>
      </c>
      <c r="S921" s="44">
        <f>IFERROR(VLOOKUP(R921,Table1[[ct2]:[Số lượng]],13,0),0)</f>
        <v>0</v>
      </c>
      <c r="T921" s="45">
        <f>IFERROR(VLOOKUP(R921,Table1[[ct2]:[Giá]],14,0),Table0145[[#This Row],[ĐƠN GIÁ]])</f>
        <v>0</v>
      </c>
      <c r="U921" s="45">
        <f t="shared" si="59"/>
        <v>0</v>
      </c>
      <c r="V921" s="32">
        <f t="shared" si="60"/>
        <v>0</v>
      </c>
      <c r="W921" s="45">
        <f>Table0145[[#This Row],[THÀNH TIỀN FAST]]-Table0145[[#This Row],[THÀNH TIỀN]]</f>
        <v>0</v>
      </c>
      <c r="X921" s="46" t="b">
        <f>Table0145[[#This Row],[ĐG FAST]]=Table0145[[#This Row],[ĐƠN GIÁ]]</f>
        <v>1</v>
      </c>
      <c r="Y921" s="47" t="b">
        <f>Table0145[[#This Row],[THÀNH TIỀN FAST]]=Table0145[[#This Row],[THÀNH TIỀN]]</f>
        <v>1</v>
      </c>
      <c r="Z921" s="48"/>
    </row>
    <row r="922" spans="13:26" x14ac:dyDescent="0.2">
      <c r="M922" s="55">
        <f t="shared" si="57"/>
        <v>0</v>
      </c>
      <c r="N922" s="21" t="e">
        <f>VLOOKUP(I922,'MÃ '!$A$2:$E$1048576,4,0)</f>
        <v>#N/A</v>
      </c>
      <c r="O922" s="21" t="e">
        <f>VLOOKUP(I922,'MÃ '!$A$2:$E$1048576,5,0)</f>
        <v>#N/A</v>
      </c>
      <c r="P922" s="21" t="str">
        <f t="shared" si="58"/>
        <v>TSG08</v>
      </c>
      <c r="Q922" s="21" t="e">
        <f>DAY(Table0145[[#This Row],[NGÀY]])&amp;Table0145[[#This Row],[TSG08]]&amp;Table0145[[#This Row],[MÃ FAST]]</f>
        <v>#N/A</v>
      </c>
      <c r="R922" s="21" t="e">
        <f>COUNTIF($Q$7:Q922,Q922)&amp;Q922</f>
        <v>#N/A</v>
      </c>
      <c r="S922" s="44">
        <f>IFERROR(VLOOKUP(R922,Table1[[ct2]:[Số lượng]],13,0),0)</f>
        <v>0</v>
      </c>
      <c r="T922" s="45">
        <f>IFERROR(VLOOKUP(R922,Table1[[ct2]:[Giá]],14,0),Table0145[[#This Row],[ĐƠN GIÁ]])</f>
        <v>0</v>
      </c>
      <c r="U922" s="45">
        <f t="shared" si="59"/>
        <v>0</v>
      </c>
      <c r="V922" s="32">
        <f t="shared" si="60"/>
        <v>0</v>
      </c>
      <c r="W922" s="45">
        <f>Table0145[[#This Row],[THÀNH TIỀN FAST]]-Table0145[[#This Row],[THÀNH TIỀN]]</f>
        <v>0</v>
      </c>
      <c r="X922" s="46" t="b">
        <f>Table0145[[#This Row],[ĐG FAST]]=Table0145[[#This Row],[ĐƠN GIÁ]]</f>
        <v>1</v>
      </c>
      <c r="Y922" s="47" t="b">
        <f>Table0145[[#This Row],[THÀNH TIỀN FAST]]=Table0145[[#This Row],[THÀNH TIỀN]]</f>
        <v>1</v>
      </c>
      <c r="Z922" s="48"/>
    </row>
    <row r="923" spans="13:26" x14ac:dyDescent="0.2">
      <c r="M923" s="55">
        <f t="shared" si="57"/>
        <v>0</v>
      </c>
      <c r="N923" s="21" t="e">
        <f>VLOOKUP(I923,'MÃ '!$A$2:$E$1048576,4,0)</f>
        <v>#N/A</v>
      </c>
      <c r="O923" s="21" t="e">
        <f>VLOOKUP(I923,'MÃ '!$A$2:$E$1048576,5,0)</f>
        <v>#N/A</v>
      </c>
      <c r="P923" s="21" t="str">
        <f t="shared" si="58"/>
        <v>TSG08</v>
      </c>
      <c r="Q923" s="21" t="e">
        <f>DAY(Table0145[[#This Row],[NGÀY]])&amp;Table0145[[#This Row],[TSG08]]&amp;Table0145[[#This Row],[MÃ FAST]]</f>
        <v>#N/A</v>
      </c>
      <c r="R923" s="21" t="e">
        <f>COUNTIF($Q$7:Q923,Q923)&amp;Q923</f>
        <v>#N/A</v>
      </c>
      <c r="S923" s="44">
        <f>IFERROR(VLOOKUP(R923,Table1[[ct2]:[Số lượng]],13,0),0)</f>
        <v>0</v>
      </c>
      <c r="T923" s="45">
        <f>IFERROR(VLOOKUP(R923,Table1[[ct2]:[Giá]],14,0),Table0145[[#This Row],[ĐƠN GIÁ]])</f>
        <v>0</v>
      </c>
      <c r="U923" s="45">
        <f t="shared" si="59"/>
        <v>0</v>
      </c>
      <c r="V923" s="32">
        <f t="shared" si="60"/>
        <v>0</v>
      </c>
      <c r="W923" s="45">
        <f>Table0145[[#This Row],[THÀNH TIỀN FAST]]-Table0145[[#This Row],[THÀNH TIỀN]]</f>
        <v>0</v>
      </c>
      <c r="X923" s="46" t="b">
        <f>Table0145[[#This Row],[ĐG FAST]]=Table0145[[#This Row],[ĐƠN GIÁ]]</f>
        <v>1</v>
      </c>
      <c r="Y923" s="47" t="b">
        <f>Table0145[[#This Row],[THÀNH TIỀN FAST]]=Table0145[[#This Row],[THÀNH TIỀN]]</f>
        <v>1</v>
      </c>
      <c r="Z923" s="48"/>
    </row>
    <row r="924" spans="13:26" x14ac:dyDescent="0.2">
      <c r="M924" s="55">
        <f t="shared" si="57"/>
        <v>0</v>
      </c>
      <c r="N924" s="21" t="e">
        <f>VLOOKUP(I924,'MÃ '!$A$2:$E$1048576,4,0)</f>
        <v>#N/A</v>
      </c>
      <c r="O924" s="21" t="e">
        <f>VLOOKUP(I924,'MÃ '!$A$2:$E$1048576,5,0)</f>
        <v>#N/A</v>
      </c>
      <c r="P924" s="21" t="str">
        <f t="shared" si="58"/>
        <v>TSG08</v>
      </c>
      <c r="Q924" s="21" t="e">
        <f>DAY(Table0145[[#This Row],[NGÀY]])&amp;Table0145[[#This Row],[TSG08]]&amp;Table0145[[#This Row],[MÃ FAST]]</f>
        <v>#N/A</v>
      </c>
      <c r="R924" s="21" t="e">
        <f>COUNTIF($Q$7:Q924,Q924)&amp;Q924</f>
        <v>#N/A</v>
      </c>
      <c r="S924" s="44">
        <f>IFERROR(VLOOKUP(R924,Table1[[ct2]:[Số lượng]],13,0),0)</f>
        <v>0</v>
      </c>
      <c r="T924" s="45">
        <f>IFERROR(VLOOKUP(R924,Table1[[ct2]:[Giá]],14,0),Table0145[[#This Row],[ĐƠN GIÁ]])</f>
        <v>0</v>
      </c>
      <c r="U924" s="45">
        <f t="shared" si="59"/>
        <v>0</v>
      </c>
      <c r="V924" s="32">
        <f t="shared" si="60"/>
        <v>0</v>
      </c>
      <c r="W924" s="45">
        <f>Table0145[[#This Row],[THÀNH TIỀN FAST]]-Table0145[[#This Row],[THÀNH TIỀN]]</f>
        <v>0</v>
      </c>
      <c r="X924" s="46" t="b">
        <f>Table0145[[#This Row],[ĐG FAST]]=Table0145[[#This Row],[ĐƠN GIÁ]]</f>
        <v>1</v>
      </c>
      <c r="Y924" s="47" t="b">
        <f>Table0145[[#This Row],[THÀNH TIỀN FAST]]=Table0145[[#This Row],[THÀNH TIỀN]]</f>
        <v>1</v>
      </c>
      <c r="Z924" s="48"/>
    </row>
    <row r="925" spans="13:26" x14ac:dyDescent="0.2">
      <c r="M925" s="55">
        <f t="shared" si="57"/>
        <v>0</v>
      </c>
      <c r="N925" s="21" t="e">
        <f>VLOOKUP(I925,'MÃ '!$A$2:$E$1048576,4,0)</f>
        <v>#N/A</v>
      </c>
      <c r="O925" s="21" t="e">
        <f>VLOOKUP(I925,'MÃ '!$A$2:$E$1048576,5,0)</f>
        <v>#N/A</v>
      </c>
      <c r="P925" s="21" t="str">
        <f t="shared" si="58"/>
        <v>TSG08</v>
      </c>
      <c r="Q925" s="21" t="e">
        <f>DAY(Table0145[[#This Row],[NGÀY]])&amp;Table0145[[#This Row],[TSG08]]&amp;Table0145[[#This Row],[MÃ FAST]]</f>
        <v>#N/A</v>
      </c>
      <c r="R925" s="21" t="e">
        <f>COUNTIF($Q$7:Q925,Q925)&amp;Q925</f>
        <v>#N/A</v>
      </c>
      <c r="S925" s="44">
        <f>IFERROR(VLOOKUP(R925,Table1[[ct2]:[Số lượng]],13,0),0)</f>
        <v>0</v>
      </c>
      <c r="T925" s="45">
        <f>IFERROR(VLOOKUP(R925,Table1[[ct2]:[Giá]],14,0),Table0145[[#This Row],[ĐƠN GIÁ]])</f>
        <v>0</v>
      </c>
      <c r="U925" s="45">
        <f t="shared" si="59"/>
        <v>0</v>
      </c>
      <c r="V925" s="32">
        <f t="shared" si="60"/>
        <v>0</v>
      </c>
      <c r="W925" s="45">
        <f>Table0145[[#This Row],[THÀNH TIỀN FAST]]-Table0145[[#This Row],[THÀNH TIỀN]]</f>
        <v>0</v>
      </c>
      <c r="X925" s="46" t="b">
        <f>Table0145[[#This Row],[ĐG FAST]]=Table0145[[#This Row],[ĐƠN GIÁ]]</f>
        <v>1</v>
      </c>
      <c r="Y925" s="47" t="b">
        <f>Table0145[[#This Row],[THÀNH TIỀN FAST]]=Table0145[[#This Row],[THÀNH TIỀN]]</f>
        <v>1</v>
      </c>
      <c r="Z925" s="48"/>
    </row>
    <row r="926" spans="13:26" x14ac:dyDescent="0.2">
      <c r="M926" s="55">
        <f t="shared" si="57"/>
        <v>0</v>
      </c>
      <c r="N926" s="21" t="e">
        <f>VLOOKUP(I926,'MÃ '!$A$2:$E$1048576,4,0)</f>
        <v>#N/A</v>
      </c>
      <c r="O926" s="21" t="e">
        <f>VLOOKUP(I926,'MÃ '!$A$2:$E$1048576,5,0)</f>
        <v>#N/A</v>
      </c>
      <c r="P926" s="21" t="str">
        <f t="shared" si="58"/>
        <v>TSG08</v>
      </c>
      <c r="Q926" s="21" t="e">
        <f>DAY(Table0145[[#This Row],[NGÀY]])&amp;Table0145[[#This Row],[TSG08]]&amp;Table0145[[#This Row],[MÃ FAST]]</f>
        <v>#N/A</v>
      </c>
      <c r="R926" s="21" t="e">
        <f>COUNTIF($Q$7:Q926,Q926)&amp;Q926</f>
        <v>#N/A</v>
      </c>
      <c r="S926" s="44">
        <f>IFERROR(VLOOKUP(R926,Table1[[ct2]:[Số lượng]],13,0),0)</f>
        <v>0</v>
      </c>
      <c r="T926" s="45">
        <f>IFERROR(VLOOKUP(R926,Table1[[ct2]:[Giá]],14,0),Table0145[[#This Row],[ĐƠN GIÁ]])</f>
        <v>0</v>
      </c>
      <c r="U926" s="45">
        <f t="shared" si="59"/>
        <v>0</v>
      </c>
      <c r="V926" s="32">
        <f t="shared" si="60"/>
        <v>0</v>
      </c>
      <c r="W926" s="45">
        <f>Table0145[[#This Row],[THÀNH TIỀN FAST]]-Table0145[[#This Row],[THÀNH TIỀN]]</f>
        <v>0</v>
      </c>
      <c r="X926" s="46" t="b">
        <f>Table0145[[#This Row],[ĐG FAST]]=Table0145[[#This Row],[ĐƠN GIÁ]]</f>
        <v>1</v>
      </c>
      <c r="Y926" s="47" t="b">
        <f>Table0145[[#This Row],[THÀNH TIỀN FAST]]=Table0145[[#This Row],[THÀNH TIỀN]]</f>
        <v>1</v>
      </c>
      <c r="Z926" s="48"/>
    </row>
    <row r="927" spans="13:26" x14ac:dyDescent="0.2">
      <c r="M927" s="55">
        <f t="shared" si="57"/>
        <v>0</v>
      </c>
      <c r="N927" s="21" t="e">
        <f>VLOOKUP(I927,'MÃ '!$A$2:$E$1048576,4,0)</f>
        <v>#N/A</v>
      </c>
      <c r="O927" s="21" t="e">
        <f>VLOOKUP(I927,'MÃ '!$A$2:$E$1048576,5,0)</f>
        <v>#N/A</v>
      </c>
      <c r="P927" s="21" t="str">
        <f t="shared" si="58"/>
        <v>TSG08</v>
      </c>
      <c r="Q927" s="21" t="e">
        <f>DAY(Table0145[[#This Row],[NGÀY]])&amp;Table0145[[#This Row],[TSG08]]&amp;Table0145[[#This Row],[MÃ FAST]]</f>
        <v>#N/A</v>
      </c>
      <c r="R927" s="21" t="e">
        <f>COUNTIF($Q$7:Q927,Q927)&amp;Q927</f>
        <v>#N/A</v>
      </c>
      <c r="S927" s="44">
        <f>IFERROR(VLOOKUP(R927,Table1[[ct2]:[Số lượng]],13,0),0)</f>
        <v>0</v>
      </c>
      <c r="T927" s="45">
        <f>IFERROR(VLOOKUP(R927,Table1[[ct2]:[Giá]],14,0),Table0145[[#This Row],[ĐƠN GIÁ]])</f>
        <v>0</v>
      </c>
      <c r="U927" s="45">
        <f t="shared" si="59"/>
        <v>0</v>
      </c>
      <c r="V927" s="32">
        <f t="shared" si="60"/>
        <v>0</v>
      </c>
      <c r="W927" s="45">
        <f>Table0145[[#This Row],[THÀNH TIỀN FAST]]-Table0145[[#This Row],[THÀNH TIỀN]]</f>
        <v>0</v>
      </c>
      <c r="X927" s="46" t="b">
        <f>Table0145[[#This Row],[ĐG FAST]]=Table0145[[#This Row],[ĐƠN GIÁ]]</f>
        <v>1</v>
      </c>
      <c r="Y927" s="47" t="b">
        <f>Table0145[[#This Row],[THÀNH TIỀN FAST]]=Table0145[[#This Row],[THÀNH TIỀN]]</f>
        <v>1</v>
      </c>
      <c r="Z927" s="48"/>
    </row>
    <row r="928" spans="13:26" x14ac:dyDescent="0.2">
      <c r="M928" s="55">
        <f t="shared" si="57"/>
        <v>0</v>
      </c>
      <c r="N928" s="21" t="e">
        <f>VLOOKUP(I928,'MÃ '!$A$2:$E$1048576,4,0)</f>
        <v>#N/A</v>
      </c>
      <c r="O928" s="21" t="e">
        <f>VLOOKUP(I928,'MÃ '!$A$2:$E$1048576,5,0)</f>
        <v>#N/A</v>
      </c>
      <c r="P928" s="21" t="str">
        <f t="shared" si="58"/>
        <v>TSG08</v>
      </c>
      <c r="Q928" s="21" t="e">
        <f>DAY(Table0145[[#This Row],[NGÀY]])&amp;Table0145[[#This Row],[TSG08]]&amp;Table0145[[#This Row],[MÃ FAST]]</f>
        <v>#N/A</v>
      </c>
      <c r="R928" s="21" t="e">
        <f>COUNTIF($Q$7:Q928,Q928)&amp;Q928</f>
        <v>#N/A</v>
      </c>
      <c r="S928" s="44">
        <f>IFERROR(VLOOKUP(R928,Table1[[ct2]:[Số lượng]],13,0),0)</f>
        <v>0</v>
      </c>
      <c r="T928" s="45">
        <f>IFERROR(VLOOKUP(R928,Table1[[ct2]:[Giá]],14,0),Table0145[[#This Row],[ĐƠN GIÁ]])</f>
        <v>0</v>
      </c>
      <c r="U928" s="45">
        <f t="shared" si="59"/>
        <v>0</v>
      </c>
      <c r="V928" s="32">
        <f t="shared" si="60"/>
        <v>0</v>
      </c>
      <c r="W928" s="45">
        <f>Table0145[[#This Row],[THÀNH TIỀN FAST]]-Table0145[[#This Row],[THÀNH TIỀN]]</f>
        <v>0</v>
      </c>
      <c r="X928" s="46" t="b">
        <f>Table0145[[#This Row],[ĐG FAST]]=Table0145[[#This Row],[ĐƠN GIÁ]]</f>
        <v>1</v>
      </c>
      <c r="Y928" s="47" t="b">
        <f>Table0145[[#This Row],[THÀNH TIỀN FAST]]=Table0145[[#This Row],[THÀNH TIỀN]]</f>
        <v>1</v>
      </c>
      <c r="Z928" s="48"/>
    </row>
    <row r="929" spans="13:26" x14ac:dyDescent="0.2">
      <c r="M929" s="55">
        <f t="shared" si="57"/>
        <v>0</v>
      </c>
      <c r="N929" s="21" t="e">
        <f>VLOOKUP(I929,'MÃ '!$A$2:$E$1048576,4,0)</f>
        <v>#N/A</v>
      </c>
      <c r="O929" s="21" t="e">
        <f>VLOOKUP(I929,'MÃ '!$A$2:$E$1048576,5,0)</f>
        <v>#N/A</v>
      </c>
      <c r="P929" s="21" t="str">
        <f t="shared" si="58"/>
        <v>TSG08</v>
      </c>
      <c r="Q929" s="21" t="e">
        <f>DAY(Table0145[[#This Row],[NGÀY]])&amp;Table0145[[#This Row],[TSG08]]&amp;Table0145[[#This Row],[MÃ FAST]]</f>
        <v>#N/A</v>
      </c>
      <c r="R929" s="21" t="e">
        <f>COUNTIF($Q$7:Q929,Q929)&amp;Q929</f>
        <v>#N/A</v>
      </c>
      <c r="S929" s="44">
        <f>IFERROR(VLOOKUP(R929,Table1[[ct2]:[Số lượng]],13,0),0)</f>
        <v>0</v>
      </c>
      <c r="T929" s="45">
        <f>IFERROR(VLOOKUP(R929,Table1[[ct2]:[Giá]],14,0),Table0145[[#This Row],[ĐƠN GIÁ]])</f>
        <v>0</v>
      </c>
      <c r="U929" s="45">
        <f t="shared" si="59"/>
        <v>0</v>
      </c>
      <c r="V929" s="32">
        <f t="shared" si="60"/>
        <v>0</v>
      </c>
      <c r="W929" s="45">
        <f>Table0145[[#This Row],[THÀNH TIỀN FAST]]-Table0145[[#This Row],[THÀNH TIỀN]]</f>
        <v>0</v>
      </c>
      <c r="X929" s="46" t="b">
        <f>Table0145[[#This Row],[ĐG FAST]]=Table0145[[#This Row],[ĐƠN GIÁ]]</f>
        <v>1</v>
      </c>
      <c r="Y929" s="47" t="b">
        <f>Table0145[[#This Row],[THÀNH TIỀN FAST]]=Table0145[[#This Row],[THÀNH TIỀN]]</f>
        <v>1</v>
      </c>
      <c r="Z929" s="48"/>
    </row>
    <row r="930" spans="13:26" x14ac:dyDescent="0.2">
      <c r="M930" s="55">
        <f t="shared" si="57"/>
        <v>0</v>
      </c>
      <c r="N930" s="21" t="e">
        <f>VLOOKUP(I930,'MÃ '!$A$2:$E$1048576,4,0)</f>
        <v>#N/A</v>
      </c>
      <c r="O930" s="21" t="e">
        <f>VLOOKUP(I930,'MÃ '!$A$2:$E$1048576,5,0)</f>
        <v>#N/A</v>
      </c>
      <c r="P930" s="21" t="str">
        <f t="shared" si="58"/>
        <v>TSG08</v>
      </c>
      <c r="Q930" s="21" t="e">
        <f>DAY(Table0145[[#This Row],[NGÀY]])&amp;Table0145[[#This Row],[TSG08]]&amp;Table0145[[#This Row],[MÃ FAST]]</f>
        <v>#N/A</v>
      </c>
      <c r="R930" s="21" t="e">
        <f>COUNTIF($Q$7:Q930,Q930)&amp;Q930</f>
        <v>#N/A</v>
      </c>
      <c r="S930" s="44">
        <f>IFERROR(VLOOKUP(R930,Table1[[ct2]:[Số lượng]],13,0),0)</f>
        <v>0</v>
      </c>
      <c r="T930" s="45">
        <f>IFERROR(VLOOKUP(R930,Table1[[ct2]:[Giá]],14,0),Table0145[[#This Row],[ĐƠN GIÁ]])</f>
        <v>0</v>
      </c>
      <c r="U930" s="45">
        <f t="shared" si="59"/>
        <v>0</v>
      </c>
      <c r="V930" s="32">
        <f t="shared" si="60"/>
        <v>0</v>
      </c>
      <c r="W930" s="45">
        <f>Table0145[[#This Row],[THÀNH TIỀN FAST]]-Table0145[[#This Row],[THÀNH TIỀN]]</f>
        <v>0</v>
      </c>
      <c r="X930" s="46" t="b">
        <f>Table0145[[#This Row],[ĐG FAST]]=Table0145[[#This Row],[ĐƠN GIÁ]]</f>
        <v>1</v>
      </c>
      <c r="Y930" s="47" t="b">
        <f>Table0145[[#This Row],[THÀNH TIỀN FAST]]=Table0145[[#This Row],[THÀNH TIỀN]]</f>
        <v>1</v>
      </c>
      <c r="Z930" s="48"/>
    </row>
    <row r="931" spans="13:26" x14ac:dyDescent="0.2">
      <c r="M931" s="55">
        <f t="shared" si="57"/>
        <v>0</v>
      </c>
      <c r="N931" s="21" t="e">
        <f>VLOOKUP(I931,'MÃ '!$A$2:$E$1048576,4,0)</f>
        <v>#N/A</v>
      </c>
      <c r="O931" s="21" t="e">
        <f>VLOOKUP(I931,'MÃ '!$A$2:$E$1048576,5,0)</f>
        <v>#N/A</v>
      </c>
      <c r="P931" s="21" t="str">
        <f t="shared" si="58"/>
        <v>TSG08</v>
      </c>
      <c r="Q931" s="21" t="e">
        <f>DAY(Table0145[[#This Row],[NGÀY]])&amp;Table0145[[#This Row],[TSG08]]&amp;Table0145[[#This Row],[MÃ FAST]]</f>
        <v>#N/A</v>
      </c>
      <c r="R931" s="21" t="e">
        <f>COUNTIF($Q$7:Q931,Q931)&amp;Q931</f>
        <v>#N/A</v>
      </c>
      <c r="S931" s="44">
        <f>IFERROR(VLOOKUP(R931,Table1[[ct2]:[Số lượng]],13,0),0)</f>
        <v>0</v>
      </c>
      <c r="T931" s="45">
        <f>IFERROR(VLOOKUP(R931,Table1[[ct2]:[Giá]],14,0),Table0145[[#This Row],[ĐƠN GIÁ]])</f>
        <v>0</v>
      </c>
      <c r="U931" s="45">
        <f t="shared" si="59"/>
        <v>0</v>
      </c>
      <c r="V931" s="32">
        <f t="shared" si="60"/>
        <v>0</v>
      </c>
      <c r="W931" s="45">
        <f>Table0145[[#This Row],[THÀNH TIỀN FAST]]-Table0145[[#This Row],[THÀNH TIỀN]]</f>
        <v>0</v>
      </c>
      <c r="X931" s="46" t="b">
        <f>Table0145[[#This Row],[ĐG FAST]]=Table0145[[#This Row],[ĐƠN GIÁ]]</f>
        <v>1</v>
      </c>
      <c r="Y931" s="47" t="b">
        <f>Table0145[[#This Row],[THÀNH TIỀN FAST]]=Table0145[[#This Row],[THÀNH TIỀN]]</f>
        <v>1</v>
      </c>
      <c r="Z931" s="48"/>
    </row>
    <row r="932" spans="13:26" x14ac:dyDescent="0.2">
      <c r="M932" s="55">
        <f t="shared" si="57"/>
        <v>0</v>
      </c>
      <c r="N932" s="21" t="e">
        <f>VLOOKUP(I932,'MÃ '!$A$2:$E$1048576,4,0)</f>
        <v>#N/A</v>
      </c>
      <c r="O932" s="21" t="e">
        <f>VLOOKUP(I932,'MÃ '!$A$2:$E$1048576,5,0)</f>
        <v>#N/A</v>
      </c>
      <c r="P932" s="21" t="str">
        <f t="shared" si="58"/>
        <v>TSG08</v>
      </c>
      <c r="Q932" s="21" t="e">
        <f>DAY(Table0145[[#This Row],[NGÀY]])&amp;Table0145[[#This Row],[TSG08]]&amp;Table0145[[#This Row],[MÃ FAST]]</f>
        <v>#N/A</v>
      </c>
      <c r="R932" s="21" t="e">
        <f>COUNTIF($Q$7:Q932,Q932)&amp;Q932</f>
        <v>#N/A</v>
      </c>
      <c r="S932" s="44">
        <f>IFERROR(VLOOKUP(R932,Table1[[ct2]:[Số lượng]],13,0),0)</f>
        <v>0</v>
      </c>
      <c r="T932" s="45">
        <f>IFERROR(VLOOKUP(R932,Table1[[ct2]:[Giá]],14,0),Table0145[[#This Row],[ĐƠN GIÁ]])</f>
        <v>0</v>
      </c>
      <c r="U932" s="45">
        <f t="shared" si="59"/>
        <v>0</v>
      </c>
      <c r="V932" s="32">
        <f t="shared" si="60"/>
        <v>0</v>
      </c>
      <c r="W932" s="45">
        <f>Table0145[[#This Row],[THÀNH TIỀN FAST]]-Table0145[[#This Row],[THÀNH TIỀN]]</f>
        <v>0</v>
      </c>
      <c r="X932" s="46" t="b">
        <f>Table0145[[#This Row],[ĐG FAST]]=Table0145[[#This Row],[ĐƠN GIÁ]]</f>
        <v>1</v>
      </c>
      <c r="Y932" s="47" t="b">
        <f>Table0145[[#This Row],[THÀNH TIỀN FAST]]=Table0145[[#This Row],[THÀNH TIỀN]]</f>
        <v>1</v>
      </c>
      <c r="Z932" s="48"/>
    </row>
    <row r="933" spans="13:26" x14ac:dyDescent="0.2">
      <c r="M933" s="55">
        <f t="shared" si="57"/>
        <v>0</v>
      </c>
      <c r="N933" s="21" t="e">
        <f>VLOOKUP(I933,'MÃ '!$A$2:$E$1048576,4,0)</f>
        <v>#N/A</v>
      </c>
      <c r="O933" s="21" t="e">
        <f>VLOOKUP(I933,'MÃ '!$A$2:$E$1048576,5,0)</f>
        <v>#N/A</v>
      </c>
      <c r="P933" s="21" t="str">
        <f t="shared" si="58"/>
        <v>TSG08</v>
      </c>
      <c r="Q933" s="21" t="e">
        <f>DAY(Table0145[[#This Row],[NGÀY]])&amp;Table0145[[#This Row],[TSG08]]&amp;Table0145[[#This Row],[MÃ FAST]]</f>
        <v>#N/A</v>
      </c>
      <c r="R933" s="21" t="e">
        <f>COUNTIF($Q$7:Q933,Q933)&amp;Q933</f>
        <v>#N/A</v>
      </c>
      <c r="S933" s="44">
        <f>IFERROR(VLOOKUP(R933,Table1[[ct2]:[Số lượng]],13,0),0)</f>
        <v>0</v>
      </c>
      <c r="T933" s="45">
        <f>IFERROR(VLOOKUP(R933,Table1[[ct2]:[Giá]],14,0),Table0145[[#This Row],[ĐƠN GIÁ]])</f>
        <v>0</v>
      </c>
      <c r="U933" s="45">
        <f t="shared" si="59"/>
        <v>0</v>
      </c>
      <c r="V933" s="32">
        <f t="shared" si="60"/>
        <v>0</v>
      </c>
      <c r="W933" s="45">
        <f>Table0145[[#This Row],[THÀNH TIỀN FAST]]-Table0145[[#This Row],[THÀNH TIỀN]]</f>
        <v>0</v>
      </c>
      <c r="X933" s="46" t="b">
        <f>Table0145[[#This Row],[ĐG FAST]]=Table0145[[#This Row],[ĐƠN GIÁ]]</f>
        <v>1</v>
      </c>
      <c r="Y933" s="47" t="b">
        <f>Table0145[[#This Row],[THÀNH TIỀN FAST]]=Table0145[[#This Row],[THÀNH TIỀN]]</f>
        <v>1</v>
      </c>
      <c r="Z933" s="48"/>
    </row>
    <row r="934" spans="13:26" x14ac:dyDescent="0.2">
      <c r="M934" s="55">
        <f t="shared" si="57"/>
        <v>0</v>
      </c>
      <c r="N934" s="21" t="e">
        <f>VLOOKUP(I934,'MÃ '!$A$2:$E$1048576,4,0)</f>
        <v>#N/A</v>
      </c>
      <c r="O934" s="21" t="e">
        <f>VLOOKUP(I934,'MÃ '!$A$2:$E$1048576,5,0)</f>
        <v>#N/A</v>
      </c>
      <c r="P934" s="21" t="str">
        <f t="shared" si="58"/>
        <v>TSG08</v>
      </c>
      <c r="Q934" s="21" t="e">
        <f>DAY(Table0145[[#This Row],[NGÀY]])&amp;Table0145[[#This Row],[TSG08]]&amp;Table0145[[#This Row],[MÃ FAST]]</f>
        <v>#N/A</v>
      </c>
      <c r="R934" s="21" t="e">
        <f>COUNTIF($Q$7:Q934,Q934)&amp;Q934</f>
        <v>#N/A</v>
      </c>
      <c r="S934" s="44">
        <f>IFERROR(VLOOKUP(R934,Table1[[ct2]:[Số lượng]],13,0),0)</f>
        <v>0</v>
      </c>
      <c r="T934" s="45">
        <f>IFERROR(VLOOKUP(R934,Table1[[ct2]:[Giá]],14,0),Table0145[[#This Row],[ĐƠN GIÁ]])</f>
        <v>0</v>
      </c>
      <c r="U934" s="45">
        <f t="shared" si="59"/>
        <v>0</v>
      </c>
      <c r="V934" s="32">
        <f t="shared" si="60"/>
        <v>0</v>
      </c>
      <c r="W934" s="45">
        <f>Table0145[[#This Row],[THÀNH TIỀN FAST]]-Table0145[[#This Row],[THÀNH TIỀN]]</f>
        <v>0</v>
      </c>
      <c r="X934" s="46" t="b">
        <f>Table0145[[#This Row],[ĐG FAST]]=Table0145[[#This Row],[ĐƠN GIÁ]]</f>
        <v>1</v>
      </c>
      <c r="Y934" s="47" t="b">
        <f>Table0145[[#This Row],[THÀNH TIỀN FAST]]=Table0145[[#This Row],[THÀNH TIỀN]]</f>
        <v>1</v>
      </c>
      <c r="Z934" s="48"/>
    </row>
    <row r="935" spans="13:26" x14ac:dyDescent="0.2">
      <c r="M935" s="55">
        <f t="shared" si="57"/>
        <v>0</v>
      </c>
      <c r="N935" s="21" t="e">
        <f>VLOOKUP(I935,'MÃ '!$A$2:$E$1048576,4,0)</f>
        <v>#N/A</v>
      </c>
      <c r="O935" s="21" t="e">
        <f>VLOOKUP(I935,'MÃ '!$A$2:$E$1048576,5,0)</f>
        <v>#N/A</v>
      </c>
      <c r="P935" s="21" t="str">
        <f t="shared" si="58"/>
        <v>TSG08</v>
      </c>
      <c r="Q935" s="21" t="e">
        <f>DAY(Table0145[[#This Row],[NGÀY]])&amp;Table0145[[#This Row],[TSG08]]&amp;Table0145[[#This Row],[MÃ FAST]]</f>
        <v>#N/A</v>
      </c>
      <c r="R935" s="21" t="e">
        <f>COUNTIF($Q$7:Q935,Q935)&amp;Q935</f>
        <v>#N/A</v>
      </c>
      <c r="S935" s="44">
        <f>IFERROR(VLOOKUP(R935,Table1[[ct2]:[Số lượng]],13,0),0)</f>
        <v>0</v>
      </c>
      <c r="T935" s="45">
        <f>IFERROR(VLOOKUP(R935,Table1[[ct2]:[Giá]],14,0),Table0145[[#This Row],[ĐƠN GIÁ]])</f>
        <v>0</v>
      </c>
      <c r="U935" s="45">
        <f t="shared" si="59"/>
        <v>0</v>
      </c>
      <c r="V935" s="32">
        <f t="shared" si="60"/>
        <v>0</v>
      </c>
      <c r="W935" s="45">
        <f>Table0145[[#This Row],[THÀNH TIỀN FAST]]-Table0145[[#This Row],[THÀNH TIỀN]]</f>
        <v>0</v>
      </c>
      <c r="X935" s="46" t="b">
        <f>Table0145[[#This Row],[ĐG FAST]]=Table0145[[#This Row],[ĐƠN GIÁ]]</f>
        <v>1</v>
      </c>
      <c r="Y935" s="47" t="b">
        <f>Table0145[[#This Row],[THÀNH TIỀN FAST]]=Table0145[[#This Row],[THÀNH TIỀN]]</f>
        <v>1</v>
      </c>
      <c r="Z935" s="48"/>
    </row>
    <row r="936" spans="13:26" x14ac:dyDescent="0.2">
      <c r="M936" s="55">
        <f t="shared" si="57"/>
        <v>0</v>
      </c>
      <c r="N936" s="21" t="e">
        <f>VLOOKUP(I936,'MÃ '!$A$2:$E$1048576,4,0)</f>
        <v>#N/A</v>
      </c>
      <c r="O936" s="21" t="e">
        <f>VLOOKUP(I936,'MÃ '!$A$2:$E$1048576,5,0)</f>
        <v>#N/A</v>
      </c>
      <c r="P936" s="21" t="str">
        <f t="shared" si="58"/>
        <v>TSG08</v>
      </c>
      <c r="Q936" s="21" t="e">
        <f>DAY(Table0145[[#This Row],[NGÀY]])&amp;Table0145[[#This Row],[TSG08]]&amp;Table0145[[#This Row],[MÃ FAST]]</f>
        <v>#N/A</v>
      </c>
      <c r="R936" s="21" t="e">
        <f>COUNTIF($Q$7:Q936,Q936)&amp;Q936</f>
        <v>#N/A</v>
      </c>
      <c r="S936" s="44">
        <f>IFERROR(VLOOKUP(R936,Table1[[ct2]:[Số lượng]],13,0),0)</f>
        <v>0</v>
      </c>
      <c r="T936" s="45">
        <f>IFERROR(VLOOKUP(R936,Table1[[ct2]:[Giá]],14,0),Table0145[[#This Row],[ĐƠN GIÁ]])</f>
        <v>0</v>
      </c>
      <c r="U936" s="45">
        <f t="shared" si="59"/>
        <v>0</v>
      </c>
      <c r="V936" s="32">
        <f t="shared" si="60"/>
        <v>0</v>
      </c>
      <c r="W936" s="45">
        <f>Table0145[[#This Row],[THÀNH TIỀN FAST]]-Table0145[[#This Row],[THÀNH TIỀN]]</f>
        <v>0</v>
      </c>
      <c r="X936" s="46" t="b">
        <f>Table0145[[#This Row],[ĐG FAST]]=Table0145[[#This Row],[ĐƠN GIÁ]]</f>
        <v>1</v>
      </c>
      <c r="Y936" s="47" t="b">
        <f>Table0145[[#This Row],[THÀNH TIỀN FAST]]=Table0145[[#This Row],[THÀNH TIỀN]]</f>
        <v>1</v>
      </c>
      <c r="Z936" s="48"/>
    </row>
    <row r="937" spans="13:26" x14ac:dyDescent="0.2">
      <c r="M937" s="55">
        <f t="shared" si="57"/>
        <v>0</v>
      </c>
      <c r="N937" s="21" t="e">
        <f>VLOOKUP(I937,'MÃ '!$A$2:$E$1048576,4,0)</f>
        <v>#N/A</v>
      </c>
      <c r="O937" s="21" t="e">
        <f>VLOOKUP(I937,'MÃ '!$A$2:$E$1048576,5,0)</f>
        <v>#N/A</v>
      </c>
      <c r="P937" s="21" t="str">
        <f t="shared" si="58"/>
        <v>TSG08</v>
      </c>
      <c r="Q937" s="21" t="e">
        <f>DAY(Table0145[[#This Row],[NGÀY]])&amp;Table0145[[#This Row],[TSG08]]&amp;Table0145[[#This Row],[MÃ FAST]]</f>
        <v>#N/A</v>
      </c>
      <c r="R937" s="21" t="e">
        <f>COUNTIF($Q$7:Q937,Q937)&amp;Q937</f>
        <v>#N/A</v>
      </c>
      <c r="S937" s="44">
        <f>IFERROR(VLOOKUP(R937,Table1[[ct2]:[Số lượng]],13,0),0)</f>
        <v>0</v>
      </c>
      <c r="T937" s="45">
        <f>IFERROR(VLOOKUP(R937,Table1[[ct2]:[Giá]],14,0),Table0145[[#This Row],[ĐƠN GIÁ]])</f>
        <v>0</v>
      </c>
      <c r="U937" s="45">
        <f t="shared" si="59"/>
        <v>0</v>
      </c>
      <c r="V937" s="32">
        <f t="shared" si="60"/>
        <v>0</v>
      </c>
      <c r="W937" s="45">
        <f>Table0145[[#This Row],[THÀNH TIỀN FAST]]-Table0145[[#This Row],[THÀNH TIỀN]]</f>
        <v>0</v>
      </c>
      <c r="X937" s="46" t="b">
        <f>Table0145[[#This Row],[ĐG FAST]]=Table0145[[#This Row],[ĐƠN GIÁ]]</f>
        <v>1</v>
      </c>
      <c r="Y937" s="47" t="b">
        <f>Table0145[[#This Row],[THÀNH TIỀN FAST]]=Table0145[[#This Row],[THÀNH TIỀN]]</f>
        <v>1</v>
      </c>
      <c r="Z937" s="48"/>
    </row>
    <row r="938" spans="13:26" x14ac:dyDescent="0.2">
      <c r="M938" s="55">
        <f t="shared" si="57"/>
        <v>0</v>
      </c>
      <c r="N938" s="21" t="e">
        <f>VLOOKUP(I938,'MÃ '!$A$2:$E$1048576,4,0)</f>
        <v>#N/A</v>
      </c>
      <c r="O938" s="21" t="e">
        <f>VLOOKUP(I938,'MÃ '!$A$2:$E$1048576,5,0)</f>
        <v>#N/A</v>
      </c>
      <c r="P938" s="21" t="str">
        <f t="shared" si="58"/>
        <v>TSG08</v>
      </c>
      <c r="Q938" s="21" t="e">
        <f>DAY(Table0145[[#This Row],[NGÀY]])&amp;Table0145[[#This Row],[TSG08]]&amp;Table0145[[#This Row],[MÃ FAST]]</f>
        <v>#N/A</v>
      </c>
      <c r="R938" s="21" t="e">
        <f>COUNTIF($Q$7:Q938,Q938)&amp;Q938</f>
        <v>#N/A</v>
      </c>
      <c r="S938" s="44">
        <f>IFERROR(VLOOKUP(R938,Table1[[ct2]:[Số lượng]],13,0),0)</f>
        <v>0</v>
      </c>
      <c r="T938" s="45">
        <f>IFERROR(VLOOKUP(R938,Table1[[ct2]:[Giá]],14,0),Table0145[[#This Row],[ĐƠN GIÁ]])</f>
        <v>0</v>
      </c>
      <c r="U938" s="45">
        <f t="shared" si="59"/>
        <v>0</v>
      </c>
      <c r="V938" s="32">
        <f t="shared" si="60"/>
        <v>0</v>
      </c>
      <c r="W938" s="45">
        <f>Table0145[[#This Row],[THÀNH TIỀN FAST]]-Table0145[[#This Row],[THÀNH TIỀN]]</f>
        <v>0</v>
      </c>
      <c r="X938" s="46" t="b">
        <f>Table0145[[#This Row],[ĐG FAST]]=Table0145[[#This Row],[ĐƠN GIÁ]]</f>
        <v>1</v>
      </c>
      <c r="Y938" s="47" t="b">
        <f>Table0145[[#This Row],[THÀNH TIỀN FAST]]=Table0145[[#This Row],[THÀNH TIỀN]]</f>
        <v>1</v>
      </c>
      <c r="Z938" s="48"/>
    </row>
    <row r="939" spans="13:26" x14ac:dyDescent="0.2">
      <c r="M939" s="55">
        <f t="shared" si="57"/>
        <v>0</v>
      </c>
      <c r="N939" s="21" t="e">
        <f>VLOOKUP(I939,'MÃ '!$A$2:$E$1048576,4,0)</f>
        <v>#N/A</v>
      </c>
      <c r="O939" s="21" t="e">
        <f>VLOOKUP(I939,'MÃ '!$A$2:$E$1048576,5,0)</f>
        <v>#N/A</v>
      </c>
      <c r="P939" s="21" t="str">
        <f t="shared" si="58"/>
        <v>TSG08</v>
      </c>
      <c r="Q939" s="21" t="e">
        <f>DAY(Table0145[[#This Row],[NGÀY]])&amp;Table0145[[#This Row],[TSG08]]&amp;Table0145[[#This Row],[MÃ FAST]]</f>
        <v>#N/A</v>
      </c>
      <c r="R939" s="21" t="e">
        <f>COUNTIF($Q$7:Q939,Q939)&amp;Q939</f>
        <v>#N/A</v>
      </c>
      <c r="S939" s="44">
        <f>IFERROR(VLOOKUP(R939,Table1[[ct2]:[Số lượng]],13,0),0)</f>
        <v>0</v>
      </c>
      <c r="T939" s="45">
        <f>IFERROR(VLOOKUP(R939,Table1[[ct2]:[Giá]],14,0),Table0145[[#This Row],[ĐƠN GIÁ]])</f>
        <v>0</v>
      </c>
      <c r="U939" s="45">
        <f t="shared" si="59"/>
        <v>0</v>
      </c>
      <c r="V939" s="32">
        <f t="shared" si="60"/>
        <v>0</v>
      </c>
      <c r="W939" s="45">
        <f>Table0145[[#This Row],[THÀNH TIỀN FAST]]-Table0145[[#This Row],[THÀNH TIỀN]]</f>
        <v>0</v>
      </c>
      <c r="X939" s="46" t="b">
        <f>Table0145[[#This Row],[ĐG FAST]]=Table0145[[#This Row],[ĐƠN GIÁ]]</f>
        <v>1</v>
      </c>
      <c r="Y939" s="47" t="b">
        <f>Table0145[[#This Row],[THÀNH TIỀN FAST]]=Table0145[[#This Row],[THÀNH TIỀN]]</f>
        <v>1</v>
      </c>
      <c r="Z939" s="48"/>
    </row>
    <row r="940" spans="13:26" x14ac:dyDescent="0.2">
      <c r="M940" s="55">
        <f t="shared" si="57"/>
        <v>0</v>
      </c>
      <c r="N940" s="21" t="e">
        <f>VLOOKUP(I940,'MÃ '!$A$2:$E$1048576,4,0)</f>
        <v>#N/A</v>
      </c>
      <c r="O940" s="21" t="e">
        <f>VLOOKUP(I940,'MÃ '!$A$2:$E$1048576,5,0)</f>
        <v>#N/A</v>
      </c>
      <c r="P940" s="21" t="str">
        <f t="shared" si="58"/>
        <v>TSG08</v>
      </c>
      <c r="Q940" s="21" t="e">
        <f>DAY(Table0145[[#This Row],[NGÀY]])&amp;Table0145[[#This Row],[TSG08]]&amp;Table0145[[#This Row],[MÃ FAST]]</f>
        <v>#N/A</v>
      </c>
      <c r="R940" s="21" t="e">
        <f>COUNTIF($Q$7:Q940,Q940)&amp;Q940</f>
        <v>#N/A</v>
      </c>
      <c r="S940" s="44">
        <f>IFERROR(VLOOKUP(R940,Table1[[ct2]:[Số lượng]],13,0),0)</f>
        <v>0</v>
      </c>
      <c r="T940" s="45">
        <f>IFERROR(VLOOKUP(R940,Table1[[ct2]:[Giá]],14,0),Table0145[[#This Row],[ĐƠN GIÁ]])</f>
        <v>0</v>
      </c>
      <c r="U940" s="45">
        <f t="shared" si="59"/>
        <v>0</v>
      </c>
      <c r="V940" s="32">
        <f t="shared" si="60"/>
        <v>0</v>
      </c>
      <c r="W940" s="45">
        <f>Table0145[[#This Row],[THÀNH TIỀN FAST]]-Table0145[[#This Row],[THÀNH TIỀN]]</f>
        <v>0</v>
      </c>
      <c r="X940" s="46" t="b">
        <f>Table0145[[#This Row],[ĐG FAST]]=Table0145[[#This Row],[ĐƠN GIÁ]]</f>
        <v>1</v>
      </c>
      <c r="Y940" s="47" t="b">
        <f>Table0145[[#This Row],[THÀNH TIỀN FAST]]=Table0145[[#This Row],[THÀNH TIỀN]]</f>
        <v>1</v>
      </c>
      <c r="Z940" s="48"/>
    </row>
    <row r="941" spans="13:26" x14ac:dyDescent="0.2">
      <c r="M941" s="55">
        <f t="shared" si="57"/>
        <v>0</v>
      </c>
      <c r="N941" s="21" t="e">
        <f>VLOOKUP(I941,'MÃ '!$A$2:$E$1048576,4,0)</f>
        <v>#N/A</v>
      </c>
      <c r="O941" s="21" t="e">
        <f>VLOOKUP(I941,'MÃ '!$A$2:$E$1048576,5,0)</f>
        <v>#N/A</v>
      </c>
      <c r="P941" s="21" t="str">
        <f t="shared" si="58"/>
        <v>TSG08</v>
      </c>
      <c r="Q941" s="21" t="e">
        <f>DAY(Table0145[[#This Row],[NGÀY]])&amp;Table0145[[#This Row],[TSG08]]&amp;Table0145[[#This Row],[MÃ FAST]]</f>
        <v>#N/A</v>
      </c>
      <c r="R941" s="21" t="e">
        <f>COUNTIF($Q$7:Q941,Q941)&amp;Q941</f>
        <v>#N/A</v>
      </c>
      <c r="S941" s="44">
        <f>IFERROR(VLOOKUP(R941,Table1[[ct2]:[Số lượng]],13,0),0)</f>
        <v>0</v>
      </c>
      <c r="T941" s="45">
        <f>IFERROR(VLOOKUP(R941,Table1[[ct2]:[Giá]],14,0),Table0145[[#This Row],[ĐƠN GIÁ]])</f>
        <v>0</v>
      </c>
      <c r="U941" s="45">
        <f t="shared" si="59"/>
        <v>0</v>
      </c>
      <c r="V941" s="32">
        <f t="shared" si="60"/>
        <v>0</v>
      </c>
      <c r="W941" s="45">
        <f>Table0145[[#This Row],[THÀNH TIỀN FAST]]-Table0145[[#This Row],[THÀNH TIỀN]]</f>
        <v>0</v>
      </c>
      <c r="X941" s="46" t="b">
        <f>Table0145[[#This Row],[ĐG FAST]]=Table0145[[#This Row],[ĐƠN GIÁ]]</f>
        <v>1</v>
      </c>
      <c r="Y941" s="47" t="b">
        <f>Table0145[[#This Row],[THÀNH TIỀN FAST]]=Table0145[[#This Row],[THÀNH TIỀN]]</f>
        <v>1</v>
      </c>
      <c r="Z941" s="48"/>
    </row>
    <row r="942" spans="13:26" x14ac:dyDescent="0.2">
      <c r="M942" s="55">
        <f t="shared" si="57"/>
        <v>0</v>
      </c>
      <c r="N942" s="21" t="e">
        <f>VLOOKUP(I942,'MÃ '!$A$2:$E$1048576,4,0)</f>
        <v>#N/A</v>
      </c>
      <c r="O942" s="21" t="e">
        <f>VLOOKUP(I942,'MÃ '!$A$2:$E$1048576,5,0)</f>
        <v>#N/A</v>
      </c>
      <c r="P942" s="21" t="str">
        <f t="shared" si="58"/>
        <v>TSG08</v>
      </c>
      <c r="Q942" s="21" t="e">
        <f>DAY(Table0145[[#This Row],[NGÀY]])&amp;Table0145[[#This Row],[TSG08]]&amp;Table0145[[#This Row],[MÃ FAST]]</f>
        <v>#N/A</v>
      </c>
      <c r="R942" s="21" t="e">
        <f>COUNTIF($Q$7:Q942,Q942)&amp;Q942</f>
        <v>#N/A</v>
      </c>
      <c r="S942" s="44">
        <f>IFERROR(VLOOKUP(R942,Table1[[ct2]:[Số lượng]],13,0),0)</f>
        <v>0</v>
      </c>
      <c r="T942" s="45">
        <f>IFERROR(VLOOKUP(R942,Table1[[ct2]:[Giá]],14,0),Table0145[[#This Row],[ĐƠN GIÁ]])</f>
        <v>0</v>
      </c>
      <c r="U942" s="45">
        <f t="shared" si="59"/>
        <v>0</v>
      </c>
      <c r="V942" s="32">
        <f t="shared" si="60"/>
        <v>0</v>
      </c>
      <c r="W942" s="45">
        <f>Table0145[[#This Row],[THÀNH TIỀN FAST]]-Table0145[[#This Row],[THÀNH TIỀN]]</f>
        <v>0</v>
      </c>
      <c r="X942" s="46" t="b">
        <f>Table0145[[#This Row],[ĐG FAST]]=Table0145[[#This Row],[ĐƠN GIÁ]]</f>
        <v>1</v>
      </c>
      <c r="Y942" s="47" t="b">
        <f>Table0145[[#This Row],[THÀNH TIỀN FAST]]=Table0145[[#This Row],[THÀNH TIỀN]]</f>
        <v>1</v>
      </c>
      <c r="Z942" s="48"/>
    </row>
    <row r="943" spans="13:26" x14ac:dyDescent="0.2">
      <c r="M943" s="55">
        <f t="shared" si="57"/>
        <v>0</v>
      </c>
      <c r="N943" s="21" t="e">
        <f>VLOOKUP(I943,'MÃ '!$A$2:$E$1048576,4,0)</f>
        <v>#N/A</v>
      </c>
      <c r="O943" s="21" t="e">
        <f>VLOOKUP(I943,'MÃ '!$A$2:$E$1048576,5,0)</f>
        <v>#N/A</v>
      </c>
      <c r="P943" s="21" t="str">
        <f t="shared" si="58"/>
        <v>TSG08</v>
      </c>
      <c r="Q943" s="21" t="e">
        <f>DAY(Table0145[[#This Row],[NGÀY]])&amp;Table0145[[#This Row],[TSG08]]&amp;Table0145[[#This Row],[MÃ FAST]]</f>
        <v>#N/A</v>
      </c>
      <c r="R943" s="21" t="e">
        <f>COUNTIF($Q$7:Q943,Q943)&amp;Q943</f>
        <v>#N/A</v>
      </c>
      <c r="S943" s="44">
        <f>IFERROR(VLOOKUP(R943,Table1[[ct2]:[Số lượng]],13,0),0)</f>
        <v>0</v>
      </c>
      <c r="T943" s="45">
        <f>IFERROR(VLOOKUP(R943,Table1[[ct2]:[Giá]],14,0),Table0145[[#This Row],[ĐƠN GIÁ]])</f>
        <v>0</v>
      </c>
      <c r="U943" s="45">
        <f t="shared" si="59"/>
        <v>0</v>
      </c>
      <c r="V943" s="32">
        <f t="shared" si="60"/>
        <v>0</v>
      </c>
      <c r="W943" s="45">
        <f>Table0145[[#This Row],[THÀNH TIỀN FAST]]-Table0145[[#This Row],[THÀNH TIỀN]]</f>
        <v>0</v>
      </c>
      <c r="X943" s="46" t="b">
        <f>Table0145[[#This Row],[ĐG FAST]]=Table0145[[#This Row],[ĐƠN GIÁ]]</f>
        <v>1</v>
      </c>
      <c r="Y943" s="47" t="b">
        <f>Table0145[[#This Row],[THÀNH TIỀN FAST]]=Table0145[[#This Row],[THÀNH TIỀN]]</f>
        <v>1</v>
      </c>
      <c r="Z943" s="48"/>
    </row>
    <row r="944" spans="13:26" x14ac:dyDescent="0.2">
      <c r="M944" s="55">
        <f t="shared" si="57"/>
        <v>0</v>
      </c>
      <c r="N944" s="21" t="e">
        <f>VLOOKUP(I944,'MÃ '!$A$2:$E$1048576,4,0)</f>
        <v>#N/A</v>
      </c>
      <c r="O944" s="21" t="e">
        <f>VLOOKUP(I944,'MÃ '!$A$2:$E$1048576,5,0)</f>
        <v>#N/A</v>
      </c>
      <c r="P944" s="21" t="str">
        <f t="shared" si="58"/>
        <v>TSG08</v>
      </c>
      <c r="Q944" s="21" t="e">
        <f>DAY(Table0145[[#This Row],[NGÀY]])&amp;Table0145[[#This Row],[TSG08]]&amp;Table0145[[#This Row],[MÃ FAST]]</f>
        <v>#N/A</v>
      </c>
      <c r="R944" s="21" t="e">
        <f>COUNTIF($Q$7:Q944,Q944)&amp;Q944</f>
        <v>#N/A</v>
      </c>
      <c r="S944" s="44">
        <f>IFERROR(VLOOKUP(R944,Table1[[ct2]:[Số lượng]],13,0),0)</f>
        <v>0</v>
      </c>
      <c r="T944" s="45">
        <f>IFERROR(VLOOKUP(R944,Table1[[ct2]:[Giá]],14,0),Table0145[[#This Row],[ĐƠN GIÁ]])</f>
        <v>0</v>
      </c>
      <c r="U944" s="45">
        <f t="shared" si="59"/>
        <v>0</v>
      </c>
      <c r="V944" s="32">
        <f t="shared" si="60"/>
        <v>0</v>
      </c>
      <c r="W944" s="45">
        <f>Table0145[[#This Row],[THÀNH TIỀN FAST]]-Table0145[[#This Row],[THÀNH TIỀN]]</f>
        <v>0</v>
      </c>
      <c r="X944" s="46" t="b">
        <f>Table0145[[#This Row],[ĐG FAST]]=Table0145[[#This Row],[ĐƠN GIÁ]]</f>
        <v>1</v>
      </c>
      <c r="Y944" s="47" t="b">
        <f>Table0145[[#This Row],[THÀNH TIỀN FAST]]=Table0145[[#This Row],[THÀNH TIỀN]]</f>
        <v>1</v>
      </c>
      <c r="Z944" s="48"/>
    </row>
    <row r="945" spans="13:26" x14ac:dyDescent="0.2">
      <c r="M945" s="55">
        <f t="shared" si="57"/>
        <v>0</v>
      </c>
      <c r="N945" s="21" t="e">
        <f>VLOOKUP(I945,'MÃ '!$A$2:$E$1048576,4,0)</f>
        <v>#N/A</v>
      </c>
      <c r="O945" s="21" t="e">
        <f>VLOOKUP(I945,'MÃ '!$A$2:$E$1048576,5,0)</f>
        <v>#N/A</v>
      </c>
      <c r="P945" s="21" t="str">
        <f t="shared" si="58"/>
        <v>TSG08</v>
      </c>
      <c r="Q945" s="21" t="e">
        <f>DAY(Table0145[[#This Row],[NGÀY]])&amp;Table0145[[#This Row],[TSG08]]&amp;Table0145[[#This Row],[MÃ FAST]]</f>
        <v>#N/A</v>
      </c>
      <c r="R945" s="21" t="e">
        <f>COUNTIF($Q$7:Q945,Q945)&amp;Q945</f>
        <v>#N/A</v>
      </c>
      <c r="S945" s="44">
        <f>IFERROR(VLOOKUP(R945,Table1[[ct2]:[Số lượng]],13,0),0)</f>
        <v>0</v>
      </c>
      <c r="T945" s="45">
        <f>IFERROR(VLOOKUP(R945,Table1[[ct2]:[Giá]],14,0),Table0145[[#This Row],[ĐƠN GIÁ]])</f>
        <v>0</v>
      </c>
      <c r="U945" s="45">
        <f t="shared" si="59"/>
        <v>0</v>
      </c>
      <c r="V945" s="32">
        <f t="shared" si="60"/>
        <v>0</v>
      </c>
      <c r="W945" s="45">
        <f>Table0145[[#This Row],[THÀNH TIỀN FAST]]-Table0145[[#This Row],[THÀNH TIỀN]]</f>
        <v>0</v>
      </c>
      <c r="X945" s="46" t="b">
        <f>Table0145[[#This Row],[ĐG FAST]]=Table0145[[#This Row],[ĐƠN GIÁ]]</f>
        <v>1</v>
      </c>
      <c r="Y945" s="47" t="b">
        <f>Table0145[[#This Row],[THÀNH TIỀN FAST]]=Table0145[[#This Row],[THÀNH TIỀN]]</f>
        <v>1</v>
      </c>
      <c r="Z945" s="48"/>
    </row>
    <row r="946" spans="13:26" x14ac:dyDescent="0.2">
      <c r="M946" s="55">
        <f t="shared" si="57"/>
        <v>0</v>
      </c>
      <c r="N946" s="21" t="e">
        <f>VLOOKUP(I946,'MÃ '!$A$2:$E$1048576,4,0)</f>
        <v>#N/A</v>
      </c>
      <c r="O946" s="21" t="e">
        <f>VLOOKUP(I946,'MÃ '!$A$2:$E$1048576,5,0)</f>
        <v>#N/A</v>
      </c>
      <c r="P946" s="21" t="str">
        <f t="shared" si="58"/>
        <v>TSG08</v>
      </c>
      <c r="Q946" s="21" t="e">
        <f>DAY(Table0145[[#This Row],[NGÀY]])&amp;Table0145[[#This Row],[TSG08]]&amp;Table0145[[#This Row],[MÃ FAST]]</f>
        <v>#N/A</v>
      </c>
      <c r="R946" s="21" t="e">
        <f>COUNTIF($Q$7:Q946,Q946)&amp;Q946</f>
        <v>#N/A</v>
      </c>
      <c r="S946" s="44">
        <f>IFERROR(VLOOKUP(R946,Table1[[ct2]:[Số lượng]],13,0),0)</f>
        <v>0</v>
      </c>
      <c r="T946" s="45">
        <f>IFERROR(VLOOKUP(R946,Table1[[ct2]:[Giá]],14,0),Table0145[[#This Row],[ĐƠN GIÁ]])</f>
        <v>0</v>
      </c>
      <c r="U946" s="45">
        <f t="shared" si="59"/>
        <v>0</v>
      </c>
      <c r="V946" s="32">
        <f t="shared" si="60"/>
        <v>0</v>
      </c>
      <c r="W946" s="45">
        <f>Table0145[[#This Row],[THÀNH TIỀN FAST]]-Table0145[[#This Row],[THÀNH TIỀN]]</f>
        <v>0</v>
      </c>
      <c r="X946" s="46" t="b">
        <f>Table0145[[#This Row],[ĐG FAST]]=Table0145[[#This Row],[ĐƠN GIÁ]]</f>
        <v>1</v>
      </c>
      <c r="Y946" s="47" t="b">
        <f>Table0145[[#This Row],[THÀNH TIỀN FAST]]=Table0145[[#This Row],[THÀNH TIỀN]]</f>
        <v>1</v>
      </c>
      <c r="Z946" s="48"/>
    </row>
    <row r="947" spans="13:26" x14ac:dyDescent="0.2">
      <c r="M947" s="55">
        <f t="shared" si="57"/>
        <v>0</v>
      </c>
      <c r="N947" s="21" t="e">
        <f>VLOOKUP(I947,'MÃ '!$A$2:$E$1048576,4,0)</f>
        <v>#N/A</v>
      </c>
      <c r="O947" s="21" t="e">
        <f>VLOOKUP(I947,'MÃ '!$A$2:$E$1048576,5,0)</f>
        <v>#N/A</v>
      </c>
      <c r="P947" s="21" t="str">
        <f t="shared" si="58"/>
        <v>TSG08</v>
      </c>
      <c r="Q947" s="21" t="e">
        <f>DAY(Table0145[[#This Row],[NGÀY]])&amp;Table0145[[#This Row],[TSG08]]&amp;Table0145[[#This Row],[MÃ FAST]]</f>
        <v>#N/A</v>
      </c>
      <c r="R947" s="21" t="e">
        <f>COUNTIF($Q$7:Q947,Q947)&amp;Q947</f>
        <v>#N/A</v>
      </c>
      <c r="S947" s="44">
        <f>IFERROR(VLOOKUP(R947,Table1[[ct2]:[Số lượng]],13,0),0)</f>
        <v>0</v>
      </c>
      <c r="T947" s="45">
        <f>IFERROR(VLOOKUP(R947,Table1[[ct2]:[Giá]],14,0),Table0145[[#This Row],[ĐƠN GIÁ]])</f>
        <v>0</v>
      </c>
      <c r="U947" s="45">
        <f t="shared" si="59"/>
        <v>0</v>
      </c>
      <c r="V947" s="32">
        <f t="shared" si="60"/>
        <v>0</v>
      </c>
      <c r="W947" s="45">
        <f>Table0145[[#This Row],[THÀNH TIỀN FAST]]-Table0145[[#This Row],[THÀNH TIỀN]]</f>
        <v>0</v>
      </c>
      <c r="X947" s="46" t="b">
        <f>Table0145[[#This Row],[ĐG FAST]]=Table0145[[#This Row],[ĐƠN GIÁ]]</f>
        <v>1</v>
      </c>
      <c r="Y947" s="47" t="b">
        <f>Table0145[[#This Row],[THÀNH TIỀN FAST]]=Table0145[[#This Row],[THÀNH TIỀN]]</f>
        <v>1</v>
      </c>
      <c r="Z947" s="48"/>
    </row>
    <row r="948" spans="13:26" x14ac:dyDescent="0.2">
      <c r="M948" s="55">
        <f t="shared" si="57"/>
        <v>0</v>
      </c>
      <c r="N948" s="21" t="e">
        <f>VLOOKUP(I948,'MÃ '!$A$2:$E$1048576,4,0)</f>
        <v>#N/A</v>
      </c>
      <c r="O948" s="21" t="e">
        <f>VLOOKUP(I948,'MÃ '!$A$2:$E$1048576,5,0)</f>
        <v>#N/A</v>
      </c>
      <c r="P948" s="21" t="str">
        <f t="shared" si="58"/>
        <v>TSG08</v>
      </c>
      <c r="Q948" s="21" t="e">
        <f>DAY(Table0145[[#This Row],[NGÀY]])&amp;Table0145[[#This Row],[TSG08]]&amp;Table0145[[#This Row],[MÃ FAST]]</f>
        <v>#N/A</v>
      </c>
      <c r="R948" s="21" t="e">
        <f>COUNTIF($Q$7:Q948,Q948)&amp;Q948</f>
        <v>#N/A</v>
      </c>
      <c r="S948" s="44">
        <f>IFERROR(VLOOKUP(R948,Table1[[ct2]:[Số lượng]],13,0),0)</f>
        <v>0</v>
      </c>
      <c r="T948" s="45">
        <f>IFERROR(VLOOKUP(R948,Table1[[ct2]:[Giá]],14,0),Table0145[[#This Row],[ĐƠN GIÁ]])</f>
        <v>0</v>
      </c>
      <c r="U948" s="45">
        <f t="shared" si="59"/>
        <v>0</v>
      </c>
      <c r="V948" s="32">
        <f t="shared" si="60"/>
        <v>0</v>
      </c>
      <c r="W948" s="45">
        <f>Table0145[[#This Row],[THÀNH TIỀN FAST]]-Table0145[[#This Row],[THÀNH TIỀN]]</f>
        <v>0</v>
      </c>
      <c r="X948" s="46" t="b">
        <f>Table0145[[#This Row],[ĐG FAST]]=Table0145[[#This Row],[ĐƠN GIÁ]]</f>
        <v>1</v>
      </c>
      <c r="Y948" s="47" t="b">
        <f>Table0145[[#This Row],[THÀNH TIỀN FAST]]=Table0145[[#This Row],[THÀNH TIỀN]]</f>
        <v>1</v>
      </c>
      <c r="Z948" s="48"/>
    </row>
    <row r="949" spans="13:26" x14ac:dyDescent="0.2">
      <c r="M949" s="55">
        <f t="shared" si="57"/>
        <v>0</v>
      </c>
      <c r="N949" s="21" t="e">
        <f>VLOOKUP(I949,'MÃ '!$A$2:$E$1048576,4,0)</f>
        <v>#N/A</v>
      </c>
      <c r="O949" s="21" t="e">
        <f>VLOOKUP(I949,'MÃ '!$A$2:$E$1048576,5,0)</f>
        <v>#N/A</v>
      </c>
      <c r="P949" s="21" t="str">
        <f t="shared" si="58"/>
        <v>TSG08</v>
      </c>
      <c r="Q949" s="21" t="e">
        <f>DAY(Table0145[[#This Row],[NGÀY]])&amp;Table0145[[#This Row],[TSG08]]&amp;Table0145[[#This Row],[MÃ FAST]]</f>
        <v>#N/A</v>
      </c>
      <c r="R949" s="21" t="e">
        <f>COUNTIF($Q$7:Q949,Q949)&amp;Q949</f>
        <v>#N/A</v>
      </c>
      <c r="S949" s="44">
        <f>IFERROR(VLOOKUP(R949,Table1[[ct2]:[Số lượng]],13,0),0)</f>
        <v>0</v>
      </c>
      <c r="T949" s="45">
        <f>IFERROR(VLOOKUP(R949,Table1[[ct2]:[Giá]],14,0),Table0145[[#This Row],[ĐƠN GIÁ]])</f>
        <v>0</v>
      </c>
      <c r="U949" s="45">
        <f t="shared" si="59"/>
        <v>0</v>
      </c>
      <c r="V949" s="32">
        <f t="shared" si="60"/>
        <v>0</v>
      </c>
      <c r="W949" s="45">
        <f>Table0145[[#This Row],[THÀNH TIỀN FAST]]-Table0145[[#This Row],[THÀNH TIỀN]]</f>
        <v>0</v>
      </c>
      <c r="X949" s="46" t="b">
        <f>Table0145[[#This Row],[ĐG FAST]]=Table0145[[#This Row],[ĐƠN GIÁ]]</f>
        <v>1</v>
      </c>
      <c r="Y949" s="47" t="b">
        <f>Table0145[[#This Row],[THÀNH TIỀN FAST]]=Table0145[[#This Row],[THÀNH TIỀN]]</f>
        <v>1</v>
      </c>
      <c r="Z949" s="48"/>
    </row>
    <row r="950" spans="13:26" x14ac:dyDescent="0.2">
      <c r="M950" s="55">
        <f t="shared" si="57"/>
        <v>0</v>
      </c>
      <c r="N950" s="21" t="e">
        <f>VLOOKUP(I950,'MÃ '!$A$2:$E$1048576,4,0)</f>
        <v>#N/A</v>
      </c>
      <c r="O950" s="21" t="e">
        <f>VLOOKUP(I950,'MÃ '!$A$2:$E$1048576,5,0)</f>
        <v>#N/A</v>
      </c>
      <c r="P950" s="21" t="str">
        <f t="shared" si="58"/>
        <v>TSG08</v>
      </c>
      <c r="Q950" s="21" t="e">
        <f>DAY(Table0145[[#This Row],[NGÀY]])&amp;Table0145[[#This Row],[TSG08]]&amp;Table0145[[#This Row],[MÃ FAST]]</f>
        <v>#N/A</v>
      </c>
      <c r="R950" s="21" t="e">
        <f>COUNTIF($Q$7:Q950,Q950)&amp;Q950</f>
        <v>#N/A</v>
      </c>
      <c r="S950" s="44">
        <f>IFERROR(VLOOKUP(R950,Table1[[ct2]:[Số lượng]],13,0),0)</f>
        <v>0</v>
      </c>
      <c r="T950" s="45">
        <f>IFERROR(VLOOKUP(R950,Table1[[ct2]:[Giá]],14,0),Table0145[[#This Row],[ĐƠN GIÁ]])</f>
        <v>0</v>
      </c>
      <c r="U950" s="45">
        <f t="shared" si="59"/>
        <v>0</v>
      </c>
      <c r="V950" s="32">
        <f t="shared" si="60"/>
        <v>0</v>
      </c>
      <c r="W950" s="45">
        <f>Table0145[[#This Row],[THÀNH TIỀN FAST]]-Table0145[[#This Row],[THÀNH TIỀN]]</f>
        <v>0</v>
      </c>
      <c r="X950" s="46" t="b">
        <f>Table0145[[#This Row],[ĐG FAST]]=Table0145[[#This Row],[ĐƠN GIÁ]]</f>
        <v>1</v>
      </c>
      <c r="Y950" s="47" t="b">
        <f>Table0145[[#This Row],[THÀNH TIỀN FAST]]=Table0145[[#This Row],[THÀNH TIỀN]]</f>
        <v>1</v>
      </c>
      <c r="Z950" s="48"/>
    </row>
    <row r="951" spans="13:26" x14ac:dyDescent="0.2">
      <c r="M951" s="55">
        <f t="shared" si="57"/>
        <v>0</v>
      </c>
      <c r="N951" s="21" t="e">
        <f>VLOOKUP(I951,'MÃ '!$A$2:$E$1048576,4,0)</f>
        <v>#N/A</v>
      </c>
      <c r="O951" s="21" t="e">
        <f>VLOOKUP(I951,'MÃ '!$A$2:$E$1048576,5,0)</f>
        <v>#N/A</v>
      </c>
      <c r="P951" s="21" t="str">
        <f t="shared" si="58"/>
        <v>TSG08</v>
      </c>
      <c r="Q951" s="21" t="e">
        <f>DAY(Table0145[[#This Row],[NGÀY]])&amp;Table0145[[#This Row],[TSG08]]&amp;Table0145[[#This Row],[MÃ FAST]]</f>
        <v>#N/A</v>
      </c>
      <c r="R951" s="21" t="e">
        <f>COUNTIF($Q$7:Q951,Q951)&amp;Q951</f>
        <v>#N/A</v>
      </c>
      <c r="S951" s="44">
        <f>IFERROR(VLOOKUP(R951,Table1[[ct2]:[Số lượng]],13,0),0)</f>
        <v>0</v>
      </c>
      <c r="T951" s="45">
        <f>IFERROR(VLOOKUP(R951,Table1[[ct2]:[Giá]],14,0),Table0145[[#This Row],[ĐƠN GIÁ]])</f>
        <v>0</v>
      </c>
      <c r="U951" s="45">
        <f t="shared" si="59"/>
        <v>0</v>
      </c>
      <c r="V951" s="32">
        <f t="shared" si="60"/>
        <v>0</v>
      </c>
      <c r="W951" s="45">
        <f>Table0145[[#This Row],[THÀNH TIỀN FAST]]-Table0145[[#This Row],[THÀNH TIỀN]]</f>
        <v>0</v>
      </c>
      <c r="X951" s="46" t="b">
        <f>Table0145[[#This Row],[ĐG FAST]]=Table0145[[#This Row],[ĐƠN GIÁ]]</f>
        <v>1</v>
      </c>
      <c r="Y951" s="47" t="b">
        <f>Table0145[[#This Row],[THÀNH TIỀN FAST]]=Table0145[[#This Row],[THÀNH TIỀN]]</f>
        <v>1</v>
      </c>
      <c r="Z951" s="48"/>
    </row>
    <row r="952" spans="13:26" x14ac:dyDescent="0.2">
      <c r="M952" s="55">
        <f t="shared" si="57"/>
        <v>0</v>
      </c>
      <c r="N952" s="21" t="e">
        <f>VLOOKUP(I952,'MÃ '!$A$2:$E$1048576,4,0)</f>
        <v>#N/A</v>
      </c>
      <c r="O952" s="21" t="e">
        <f>VLOOKUP(I952,'MÃ '!$A$2:$E$1048576,5,0)</f>
        <v>#N/A</v>
      </c>
      <c r="P952" s="21" t="str">
        <f t="shared" si="58"/>
        <v>TSG08</v>
      </c>
      <c r="Q952" s="21" t="e">
        <f>DAY(Table0145[[#This Row],[NGÀY]])&amp;Table0145[[#This Row],[TSG08]]&amp;Table0145[[#This Row],[MÃ FAST]]</f>
        <v>#N/A</v>
      </c>
      <c r="R952" s="21" t="e">
        <f>COUNTIF($Q$7:Q952,Q952)&amp;Q952</f>
        <v>#N/A</v>
      </c>
      <c r="S952" s="44">
        <f>IFERROR(VLOOKUP(R952,Table1[[ct2]:[Số lượng]],13,0),0)</f>
        <v>0</v>
      </c>
      <c r="T952" s="45">
        <f>IFERROR(VLOOKUP(R952,Table1[[ct2]:[Giá]],14,0),Table0145[[#This Row],[ĐƠN GIÁ]])</f>
        <v>0</v>
      </c>
      <c r="U952" s="45">
        <f t="shared" si="59"/>
        <v>0</v>
      </c>
      <c r="V952" s="32">
        <f t="shared" si="60"/>
        <v>0</v>
      </c>
      <c r="W952" s="45">
        <f>Table0145[[#This Row],[THÀNH TIỀN FAST]]-Table0145[[#This Row],[THÀNH TIỀN]]</f>
        <v>0</v>
      </c>
      <c r="X952" s="46" t="b">
        <f>Table0145[[#This Row],[ĐG FAST]]=Table0145[[#This Row],[ĐƠN GIÁ]]</f>
        <v>1</v>
      </c>
      <c r="Y952" s="47" t="b">
        <f>Table0145[[#This Row],[THÀNH TIỀN FAST]]=Table0145[[#This Row],[THÀNH TIỀN]]</f>
        <v>1</v>
      </c>
      <c r="Z952" s="48"/>
    </row>
    <row r="953" spans="13:26" x14ac:dyDescent="0.2">
      <c r="M953" s="55">
        <f t="shared" si="57"/>
        <v>0</v>
      </c>
      <c r="N953" s="21" t="e">
        <f>VLOOKUP(I953,'MÃ '!$A$2:$E$1048576,4,0)</f>
        <v>#N/A</v>
      </c>
      <c r="O953" s="21" t="e">
        <f>VLOOKUP(I953,'MÃ '!$A$2:$E$1048576,5,0)</f>
        <v>#N/A</v>
      </c>
      <c r="P953" s="21" t="str">
        <f t="shared" si="58"/>
        <v>TSG08</v>
      </c>
      <c r="Q953" s="21" t="e">
        <f>DAY(Table0145[[#This Row],[NGÀY]])&amp;Table0145[[#This Row],[TSG08]]&amp;Table0145[[#This Row],[MÃ FAST]]</f>
        <v>#N/A</v>
      </c>
      <c r="R953" s="21" t="e">
        <f>COUNTIF($Q$7:Q953,Q953)&amp;Q953</f>
        <v>#N/A</v>
      </c>
      <c r="S953" s="44">
        <f>IFERROR(VLOOKUP(R953,Table1[[ct2]:[Số lượng]],13,0),0)</f>
        <v>0</v>
      </c>
      <c r="T953" s="45">
        <f>IFERROR(VLOOKUP(R953,Table1[[ct2]:[Giá]],14,0),Table0145[[#This Row],[ĐƠN GIÁ]])</f>
        <v>0</v>
      </c>
      <c r="U953" s="45">
        <f t="shared" si="59"/>
        <v>0</v>
      </c>
      <c r="V953" s="32">
        <f t="shared" si="60"/>
        <v>0</v>
      </c>
      <c r="W953" s="45">
        <f>Table0145[[#This Row],[THÀNH TIỀN FAST]]-Table0145[[#This Row],[THÀNH TIỀN]]</f>
        <v>0</v>
      </c>
      <c r="X953" s="46" t="b">
        <f>Table0145[[#This Row],[ĐG FAST]]=Table0145[[#This Row],[ĐƠN GIÁ]]</f>
        <v>1</v>
      </c>
      <c r="Y953" s="47" t="b">
        <f>Table0145[[#This Row],[THÀNH TIỀN FAST]]=Table0145[[#This Row],[THÀNH TIỀN]]</f>
        <v>1</v>
      </c>
      <c r="Z953" s="48"/>
    </row>
    <row r="954" spans="13:26" x14ac:dyDescent="0.2">
      <c r="M954" s="55">
        <f t="shared" si="57"/>
        <v>0</v>
      </c>
      <c r="N954" s="21" t="e">
        <f>VLOOKUP(I954,'MÃ '!$A$2:$E$1048576,4,0)</f>
        <v>#N/A</v>
      </c>
      <c r="O954" s="21" t="e">
        <f>VLOOKUP(I954,'MÃ '!$A$2:$E$1048576,5,0)</f>
        <v>#N/A</v>
      </c>
      <c r="P954" s="21" t="str">
        <f t="shared" si="58"/>
        <v>TSG08</v>
      </c>
      <c r="Q954" s="21" t="e">
        <f>DAY(Table0145[[#This Row],[NGÀY]])&amp;Table0145[[#This Row],[TSG08]]&amp;Table0145[[#This Row],[MÃ FAST]]</f>
        <v>#N/A</v>
      </c>
      <c r="R954" s="21" t="e">
        <f>COUNTIF($Q$7:Q954,Q954)&amp;Q954</f>
        <v>#N/A</v>
      </c>
      <c r="S954" s="44">
        <f>IFERROR(VLOOKUP(R954,Table1[[ct2]:[Số lượng]],13,0),0)</f>
        <v>0</v>
      </c>
      <c r="T954" s="45">
        <f>IFERROR(VLOOKUP(R954,Table1[[ct2]:[Giá]],14,0),Table0145[[#This Row],[ĐƠN GIÁ]])</f>
        <v>0</v>
      </c>
      <c r="U954" s="45">
        <f t="shared" si="59"/>
        <v>0</v>
      </c>
      <c r="V954" s="32">
        <f t="shared" si="60"/>
        <v>0</v>
      </c>
      <c r="W954" s="45">
        <f>Table0145[[#This Row],[THÀNH TIỀN FAST]]-Table0145[[#This Row],[THÀNH TIỀN]]</f>
        <v>0</v>
      </c>
      <c r="X954" s="46" t="b">
        <f>Table0145[[#This Row],[ĐG FAST]]=Table0145[[#This Row],[ĐƠN GIÁ]]</f>
        <v>1</v>
      </c>
      <c r="Y954" s="47" t="b">
        <f>Table0145[[#This Row],[THÀNH TIỀN FAST]]=Table0145[[#This Row],[THÀNH TIỀN]]</f>
        <v>1</v>
      </c>
      <c r="Z954" s="48"/>
    </row>
    <row r="955" spans="13:26" x14ac:dyDescent="0.2">
      <c r="M955" s="55">
        <f t="shared" si="57"/>
        <v>0</v>
      </c>
      <c r="N955" s="21" t="e">
        <f>VLOOKUP(I955,'MÃ '!$A$2:$E$1048576,4,0)</f>
        <v>#N/A</v>
      </c>
      <c r="O955" s="21" t="e">
        <f>VLOOKUP(I955,'MÃ '!$A$2:$E$1048576,5,0)</f>
        <v>#N/A</v>
      </c>
      <c r="P955" s="21" t="str">
        <f t="shared" si="58"/>
        <v>TSG08</v>
      </c>
      <c r="Q955" s="21" t="e">
        <f>DAY(Table0145[[#This Row],[NGÀY]])&amp;Table0145[[#This Row],[TSG08]]&amp;Table0145[[#This Row],[MÃ FAST]]</f>
        <v>#N/A</v>
      </c>
      <c r="R955" s="21" t="e">
        <f>COUNTIF($Q$7:Q955,Q955)&amp;Q955</f>
        <v>#N/A</v>
      </c>
      <c r="S955" s="44">
        <f>IFERROR(VLOOKUP(R955,Table1[[ct2]:[Số lượng]],13,0),0)</f>
        <v>0</v>
      </c>
      <c r="T955" s="45">
        <f>IFERROR(VLOOKUP(R955,Table1[[ct2]:[Giá]],14,0),Table0145[[#This Row],[ĐƠN GIÁ]])</f>
        <v>0</v>
      </c>
      <c r="U955" s="45">
        <f t="shared" si="59"/>
        <v>0</v>
      </c>
      <c r="V955" s="32">
        <f t="shared" si="60"/>
        <v>0</v>
      </c>
      <c r="W955" s="45">
        <f>Table0145[[#This Row],[THÀNH TIỀN FAST]]-Table0145[[#This Row],[THÀNH TIỀN]]</f>
        <v>0</v>
      </c>
      <c r="X955" s="46" t="b">
        <f>Table0145[[#This Row],[ĐG FAST]]=Table0145[[#This Row],[ĐƠN GIÁ]]</f>
        <v>1</v>
      </c>
      <c r="Y955" s="47" t="b">
        <f>Table0145[[#This Row],[THÀNH TIỀN FAST]]=Table0145[[#This Row],[THÀNH TIỀN]]</f>
        <v>1</v>
      </c>
      <c r="Z955" s="48"/>
    </row>
    <row r="956" spans="13:26" x14ac:dyDescent="0.2">
      <c r="M956" s="55">
        <f t="shared" si="57"/>
        <v>0</v>
      </c>
      <c r="N956" s="21" t="e">
        <f>VLOOKUP(I956,'MÃ '!$A$2:$E$1048576,4,0)</f>
        <v>#N/A</v>
      </c>
      <c r="O956" s="21" t="e">
        <f>VLOOKUP(I956,'MÃ '!$A$2:$E$1048576,5,0)</f>
        <v>#N/A</v>
      </c>
      <c r="P956" s="21" t="str">
        <f t="shared" si="58"/>
        <v>TSG08</v>
      </c>
      <c r="Q956" s="21" t="e">
        <f>DAY(Table0145[[#This Row],[NGÀY]])&amp;Table0145[[#This Row],[TSG08]]&amp;Table0145[[#This Row],[MÃ FAST]]</f>
        <v>#N/A</v>
      </c>
      <c r="R956" s="21" t="e">
        <f>COUNTIF($Q$7:Q956,Q956)&amp;Q956</f>
        <v>#N/A</v>
      </c>
      <c r="S956" s="44">
        <f>IFERROR(VLOOKUP(R956,Table1[[ct2]:[Số lượng]],13,0),0)</f>
        <v>0</v>
      </c>
      <c r="T956" s="45">
        <f>IFERROR(VLOOKUP(R956,Table1[[ct2]:[Giá]],14,0),Table0145[[#This Row],[ĐƠN GIÁ]])</f>
        <v>0</v>
      </c>
      <c r="U956" s="45">
        <f t="shared" si="59"/>
        <v>0</v>
      </c>
      <c r="V956" s="32">
        <f t="shared" si="60"/>
        <v>0</v>
      </c>
      <c r="W956" s="45">
        <f>Table0145[[#This Row],[THÀNH TIỀN FAST]]-Table0145[[#This Row],[THÀNH TIỀN]]</f>
        <v>0</v>
      </c>
      <c r="X956" s="46" t="b">
        <f>Table0145[[#This Row],[ĐG FAST]]=Table0145[[#This Row],[ĐƠN GIÁ]]</f>
        <v>1</v>
      </c>
      <c r="Y956" s="47" t="b">
        <f>Table0145[[#This Row],[THÀNH TIỀN FAST]]=Table0145[[#This Row],[THÀNH TIỀN]]</f>
        <v>1</v>
      </c>
      <c r="Z956" s="48"/>
    </row>
    <row r="957" spans="13:26" x14ac:dyDescent="0.2">
      <c r="M957" s="55">
        <f t="shared" si="57"/>
        <v>0</v>
      </c>
      <c r="N957" s="21" t="e">
        <f>VLOOKUP(I957,'MÃ '!$A$2:$E$1048576,4,0)</f>
        <v>#N/A</v>
      </c>
      <c r="O957" s="21" t="e">
        <f>VLOOKUP(I957,'MÃ '!$A$2:$E$1048576,5,0)</f>
        <v>#N/A</v>
      </c>
      <c r="P957" s="21" t="str">
        <f t="shared" si="58"/>
        <v>TSG08</v>
      </c>
      <c r="Q957" s="21" t="e">
        <f>DAY(Table0145[[#This Row],[NGÀY]])&amp;Table0145[[#This Row],[TSG08]]&amp;Table0145[[#This Row],[MÃ FAST]]</f>
        <v>#N/A</v>
      </c>
      <c r="R957" s="21" t="e">
        <f>COUNTIF($Q$7:Q957,Q957)&amp;Q957</f>
        <v>#N/A</v>
      </c>
      <c r="S957" s="44">
        <f>IFERROR(VLOOKUP(R957,Table1[[ct2]:[Số lượng]],13,0),0)</f>
        <v>0</v>
      </c>
      <c r="T957" s="45">
        <f>IFERROR(VLOOKUP(R957,Table1[[ct2]:[Giá]],14,0),Table0145[[#This Row],[ĐƠN GIÁ]])</f>
        <v>0</v>
      </c>
      <c r="U957" s="45">
        <f t="shared" si="59"/>
        <v>0</v>
      </c>
      <c r="V957" s="32">
        <f t="shared" si="60"/>
        <v>0</v>
      </c>
      <c r="W957" s="45">
        <f>Table0145[[#This Row],[THÀNH TIỀN FAST]]-Table0145[[#This Row],[THÀNH TIỀN]]</f>
        <v>0</v>
      </c>
      <c r="X957" s="46" t="b">
        <f>Table0145[[#This Row],[ĐG FAST]]=Table0145[[#This Row],[ĐƠN GIÁ]]</f>
        <v>1</v>
      </c>
      <c r="Y957" s="47" t="b">
        <f>Table0145[[#This Row],[THÀNH TIỀN FAST]]=Table0145[[#This Row],[THÀNH TIỀN]]</f>
        <v>1</v>
      </c>
      <c r="Z957" s="48"/>
    </row>
    <row r="958" spans="13:26" x14ac:dyDescent="0.2">
      <c r="M958" s="55">
        <f t="shared" si="57"/>
        <v>0</v>
      </c>
      <c r="N958" s="21" t="e">
        <f>VLOOKUP(I958,'MÃ '!$A$2:$E$1048576,4,0)</f>
        <v>#N/A</v>
      </c>
      <c r="O958" s="21" t="e">
        <f>VLOOKUP(I958,'MÃ '!$A$2:$E$1048576,5,0)</f>
        <v>#N/A</v>
      </c>
      <c r="P958" s="21" t="str">
        <f t="shared" si="58"/>
        <v>TSG08</v>
      </c>
      <c r="Q958" s="21" t="e">
        <f>DAY(Table0145[[#This Row],[NGÀY]])&amp;Table0145[[#This Row],[TSG08]]&amp;Table0145[[#This Row],[MÃ FAST]]</f>
        <v>#N/A</v>
      </c>
      <c r="R958" s="21" t="e">
        <f>COUNTIF($Q$7:Q958,Q958)&amp;Q958</f>
        <v>#N/A</v>
      </c>
      <c r="S958" s="44">
        <f>IFERROR(VLOOKUP(R958,Table1[[ct2]:[Số lượng]],13,0),0)</f>
        <v>0</v>
      </c>
      <c r="T958" s="45">
        <f>IFERROR(VLOOKUP(R958,Table1[[ct2]:[Giá]],14,0),Table0145[[#This Row],[ĐƠN GIÁ]])</f>
        <v>0</v>
      </c>
      <c r="U958" s="45">
        <f t="shared" si="59"/>
        <v>0</v>
      </c>
      <c r="V958" s="32">
        <f t="shared" si="60"/>
        <v>0</v>
      </c>
      <c r="W958" s="45">
        <f>Table0145[[#This Row],[THÀNH TIỀN FAST]]-Table0145[[#This Row],[THÀNH TIỀN]]</f>
        <v>0</v>
      </c>
      <c r="X958" s="46" t="b">
        <f>Table0145[[#This Row],[ĐG FAST]]=Table0145[[#This Row],[ĐƠN GIÁ]]</f>
        <v>1</v>
      </c>
      <c r="Y958" s="47" t="b">
        <f>Table0145[[#This Row],[THÀNH TIỀN FAST]]=Table0145[[#This Row],[THÀNH TIỀN]]</f>
        <v>1</v>
      </c>
      <c r="Z958" s="48"/>
    </row>
    <row r="959" spans="13:26" x14ac:dyDescent="0.2">
      <c r="M959" s="55">
        <f t="shared" si="57"/>
        <v>0</v>
      </c>
      <c r="N959" s="21" t="e">
        <f>VLOOKUP(I959,'MÃ '!$A$2:$E$1048576,4,0)</f>
        <v>#N/A</v>
      </c>
      <c r="O959" s="21" t="e">
        <f>VLOOKUP(I959,'MÃ '!$A$2:$E$1048576,5,0)</f>
        <v>#N/A</v>
      </c>
      <c r="P959" s="21" t="str">
        <f t="shared" si="58"/>
        <v>TSG08</v>
      </c>
      <c r="Q959" s="21" t="e">
        <f>DAY(Table0145[[#This Row],[NGÀY]])&amp;Table0145[[#This Row],[TSG08]]&amp;Table0145[[#This Row],[MÃ FAST]]</f>
        <v>#N/A</v>
      </c>
      <c r="R959" s="21" t="e">
        <f>COUNTIF($Q$7:Q959,Q959)&amp;Q959</f>
        <v>#N/A</v>
      </c>
      <c r="S959" s="44">
        <f>IFERROR(VLOOKUP(R959,Table1[[ct2]:[Số lượng]],13,0),0)</f>
        <v>0</v>
      </c>
      <c r="T959" s="45">
        <f>IFERROR(VLOOKUP(R959,Table1[[ct2]:[Giá]],14,0),Table0145[[#This Row],[ĐƠN GIÁ]])</f>
        <v>0</v>
      </c>
      <c r="U959" s="45">
        <f t="shared" si="59"/>
        <v>0</v>
      </c>
      <c r="V959" s="32">
        <f t="shared" si="60"/>
        <v>0</v>
      </c>
      <c r="W959" s="45">
        <f>Table0145[[#This Row],[THÀNH TIỀN FAST]]-Table0145[[#This Row],[THÀNH TIỀN]]</f>
        <v>0</v>
      </c>
      <c r="X959" s="46" t="b">
        <f>Table0145[[#This Row],[ĐG FAST]]=Table0145[[#This Row],[ĐƠN GIÁ]]</f>
        <v>1</v>
      </c>
      <c r="Y959" s="47" t="b">
        <f>Table0145[[#This Row],[THÀNH TIỀN FAST]]=Table0145[[#This Row],[THÀNH TIỀN]]</f>
        <v>1</v>
      </c>
      <c r="Z959" s="48"/>
    </row>
    <row r="960" spans="13:26" x14ac:dyDescent="0.2">
      <c r="M960" s="55">
        <f t="shared" si="57"/>
        <v>0</v>
      </c>
      <c r="N960" s="21" t="e">
        <f>VLOOKUP(I960,'MÃ '!$A$2:$E$1048576,4,0)</f>
        <v>#N/A</v>
      </c>
      <c r="O960" s="21" t="e">
        <f>VLOOKUP(I960,'MÃ '!$A$2:$E$1048576,5,0)</f>
        <v>#N/A</v>
      </c>
      <c r="P960" s="21" t="str">
        <f t="shared" si="58"/>
        <v>TSG08</v>
      </c>
      <c r="Q960" s="21" t="e">
        <f>DAY(Table0145[[#This Row],[NGÀY]])&amp;Table0145[[#This Row],[TSG08]]&amp;Table0145[[#This Row],[MÃ FAST]]</f>
        <v>#N/A</v>
      </c>
      <c r="R960" s="21" t="e">
        <f>COUNTIF($Q$7:Q960,Q960)&amp;Q960</f>
        <v>#N/A</v>
      </c>
      <c r="S960" s="44">
        <f>IFERROR(VLOOKUP(R960,Table1[[ct2]:[Số lượng]],13,0),0)</f>
        <v>0</v>
      </c>
      <c r="T960" s="45">
        <f>IFERROR(VLOOKUP(R960,Table1[[ct2]:[Giá]],14,0),Table0145[[#This Row],[ĐƠN GIÁ]])</f>
        <v>0</v>
      </c>
      <c r="U960" s="45">
        <f t="shared" si="59"/>
        <v>0</v>
      </c>
      <c r="V960" s="32">
        <f t="shared" si="60"/>
        <v>0</v>
      </c>
      <c r="W960" s="45">
        <f>Table0145[[#This Row],[THÀNH TIỀN FAST]]-Table0145[[#This Row],[THÀNH TIỀN]]</f>
        <v>0</v>
      </c>
      <c r="X960" s="46" t="b">
        <f>Table0145[[#This Row],[ĐG FAST]]=Table0145[[#This Row],[ĐƠN GIÁ]]</f>
        <v>1</v>
      </c>
      <c r="Y960" s="47" t="b">
        <f>Table0145[[#This Row],[THÀNH TIỀN FAST]]=Table0145[[#This Row],[THÀNH TIỀN]]</f>
        <v>1</v>
      </c>
      <c r="Z960" s="48"/>
    </row>
    <row r="961" spans="13:26" x14ac:dyDescent="0.2">
      <c r="M961" s="55">
        <f t="shared" si="57"/>
        <v>0</v>
      </c>
      <c r="N961" s="21" t="e">
        <f>VLOOKUP(I961,'MÃ '!$A$2:$E$1048576,4,0)</f>
        <v>#N/A</v>
      </c>
      <c r="O961" s="21" t="e">
        <f>VLOOKUP(I961,'MÃ '!$A$2:$E$1048576,5,0)</f>
        <v>#N/A</v>
      </c>
      <c r="P961" s="21" t="str">
        <f t="shared" si="58"/>
        <v>TSG08</v>
      </c>
      <c r="Q961" s="21" t="e">
        <f>DAY(Table0145[[#This Row],[NGÀY]])&amp;Table0145[[#This Row],[TSG08]]&amp;Table0145[[#This Row],[MÃ FAST]]</f>
        <v>#N/A</v>
      </c>
      <c r="R961" s="21" t="e">
        <f>COUNTIF($Q$7:Q961,Q961)&amp;Q961</f>
        <v>#N/A</v>
      </c>
      <c r="S961" s="44">
        <f>IFERROR(VLOOKUP(R961,Table1[[ct2]:[Số lượng]],13,0),0)</f>
        <v>0</v>
      </c>
      <c r="T961" s="45">
        <f>IFERROR(VLOOKUP(R961,Table1[[ct2]:[Giá]],14,0),Table0145[[#This Row],[ĐƠN GIÁ]])</f>
        <v>0</v>
      </c>
      <c r="U961" s="45">
        <f t="shared" si="59"/>
        <v>0</v>
      </c>
      <c r="V961" s="32">
        <f t="shared" si="60"/>
        <v>0</v>
      </c>
      <c r="W961" s="45">
        <f>Table0145[[#This Row],[THÀNH TIỀN FAST]]-Table0145[[#This Row],[THÀNH TIỀN]]</f>
        <v>0</v>
      </c>
      <c r="X961" s="46" t="b">
        <f>Table0145[[#This Row],[ĐG FAST]]=Table0145[[#This Row],[ĐƠN GIÁ]]</f>
        <v>1</v>
      </c>
      <c r="Y961" s="47" t="b">
        <f>Table0145[[#This Row],[THÀNH TIỀN FAST]]=Table0145[[#This Row],[THÀNH TIỀN]]</f>
        <v>1</v>
      </c>
      <c r="Z961" s="48"/>
    </row>
    <row r="962" spans="13:26" x14ac:dyDescent="0.2">
      <c r="M962" s="55">
        <f t="shared" si="57"/>
        <v>0</v>
      </c>
      <c r="N962" s="21" t="e">
        <f>VLOOKUP(I962,'MÃ '!$A$2:$E$1048576,4,0)</f>
        <v>#N/A</v>
      </c>
      <c r="O962" s="21" t="e">
        <f>VLOOKUP(I962,'MÃ '!$A$2:$E$1048576,5,0)</f>
        <v>#N/A</v>
      </c>
      <c r="P962" s="21" t="str">
        <f t="shared" si="58"/>
        <v>TSG08</v>
      </c>
      <c r="Q962" s="21" t="e">
        <f>DAY(Table0145[[#This Row],[NGÀY]])&amp;Table0145[[#This Row],[TSG08]]&amp;Table0145[[#This Row],[MÃ FAST]]</f>
        <v>#N/A</v>
      </c>
      <c r="R962" s="21" t="e">
        <f>COUNTIF($Q$7:Q962,Q962)&amp;Q962</f>
        <v>#N/A</v>
      </c>
      <c r="S962" s="44">
        <f>IFERROR(VLOOKUP(R962,Table1[[ct2]:[Số lượng]],13,0),0)</f>
        <v>0</v>
      </c>
      <c r="T962" s="45">
        <f>IFERROR(VLOOKUP(R962,Table1[[ct2]:[Giá]],14,0),Table0145[[#This Row],[ĐƠN GIÁ]])</f>
        <v>0</v>
      </c>
      <c r="U962" s="45">
        <f t="shared" si="59"/>
        <v>0</v>
      </c>
      <c r="V962" s="32">
        <f t="shared" si="60"/>
        <v>0</v>
      </c>
      <c r="W962" s="45">
        <f>Table0145[[#This Row],[THÀNH TIỀN FAST]]-Table0145[[#This Row],[THÀNH TIỀN]]</f>
        <v>0</v>
      </c>
      <c r="X962" s="46" t="b">
        <f>Table0145[[#This Row],[ĐG FAST]]=Table0145[[#This Row],[ĐƠN GIÁ]]</f>
        <v>1</v>
      </c>
      <c r="Y962" s="47" t="b">
        <f>Table0145[[#This Row],[THÀNH TIỀN FAST]]=Table0145[[#This Row],[THÀNH TIỀN]]</f>
        <v>1</v>
      </c>
      <c r="Z962" s="48"/>
    </row>
    <row r="963" spans="13:26" x14ac:dyDescent="0.2">
      <c r="M963" s="55">
        <f t="shared" si="57"/>
        <v>0</v>
      </c>
      <c r="N963" s="21" t="e">
        <f>VLOOKUP(I963,'MÃ '!$A$2:$E$1048576,4,0)</f>
        <v>#N/A</v>
      </c>
      <c r="O963" s="21" t="e">
        <f>VLOOKUP(I963,'MÃ '!$A$2:$E$1048576,5,0)</f>
        <v>#N/A</v>
      </c>
      <c r="P963" s="21" t="str">
        <f t="shared" si="58"/>
        <v>TSG08</v>
      </c>
      <c r="Q963" s="21" t="e">
        <f>DAY(Table0145[[#This Row],[NGÀY]])&amp;Table0145[[#This Row],[TSG08]]&amp;Table0145[[#This Row],[MÃ FAST]]</f>
        <v>#N/A</v>
      </c>
      <c r="R963" s="21" t="e">
        <f>COUNTIF($Q$7:Q963,Q963)&amp;Q963</f>
        <v>#N/A</v>
      </c>
      <c r="S963" s="44">
        <f>IFERROR(VLOOKUP(R963,Table1[[ct2]:[Số lượng]],13,0),0)</f>
        <v>0</v>
      </c>
      <c r="T963" s="45">
        <f>IFERROR(VLOOKUP(R963,Table1[[ct2]:[Giá]],14,0),Table0145[[#This Row],[ĐƠN GIÁ]])</f>
        <v>0</v>
      </c>
      <c r="U963" s="45">
        <f t="shared" si="59"/>
        <v>0</v>
      </c>
      <c r="V963" s="32">
        <f t="shared" si="60"/>
        <v>0</v>
      </c>
      <c r="W963" s="45">
        <f>Table0145[[#This Row],[THÀNH TIỀN FAST]]-Table0145[[#This Row],[THÀNH TIỀN]]</f>
        <v>0</v>
      </c>
      <c r="X963" s="46" t="b">
        <f>Table0145[[#This Row],[ĐG FAST]]=Table0145[[#This Row],[ĐƠN GIÁ]]</f>
        <v>1</v>
      </c>
      <c r="Y963" s="47" t="b">
        <f>Table0145[[#This Row],[THÀNH TIỀN FAST]]=Table0145[[#This Row],[THÀNH TIỀN]]</f>
        <v>1</v>
      </c>
      <c r="Z963" s="48"/>
    </row>
    <row r="964" spans="13:26" x14ac:dyDescent="0.2">
      <c r="M964" s="55">
        <f t="shared" si="57"/>
        <v>0</v>
      </c>
      <c r="N964" s="21" t="e">
        <f>VLOOKUP(I964,'MÃ '!$A$2:$E$1048576,4,0)</f>
        <v>#N/A</v>
      </c>
      <c r="O964" s="21" t="e">
        <f>VLOOKUP(I964,'MÃ '!$A$2:$E$1048576,5,0)</f>
        <v>#N/A</v>
      </c>
      <c r="P964" s="21" t="str">
        <f t="shared" si="58"/>
        <v>TSG08</v>
      </c>
      <c r="Q964" s="21" t="e">
        <f>DAY(Table0145[[#This Row],[NGÀY]])&amp;Table0145[[#This Row],[TSG08]]&amp;Table0145[[#This Row],[MÃ FAST]]</f>
        <v>#N/A</v>
      </c>
      <c r="R964" s="21" t="e">
        <f>COUNTIF($Q$7:Q964,Q964)&amp;Q964</f>
        <v>#N/A</v>
      </c>
      <c r="S964" s="44">
        <f>IFERROR(VLOOKUP(R964,Table1[[ct2]:[Số lượng]],13,0),0)</f>
        <v>0</v>
      </c>
      <c r="T964" s="45">
        <f>IFERROR(VLOOKUP(R964,Table1[[ct2]:[Giá]],14,0),Table0145[[#This Row],[ĐƠN GIÁ]])</f>
        <v>0</v>
      </c>
      <c r="U964" s="45">
        <f t="shared" si="59"/>
        <v>0</v>
      </c>
      <c r="V964" s="32">
        <f t="shared" si="60"/>
        <v>0</v>
      </c>
      <c r="W964" s="45">
        <f>Table0145[[#This Row],[THÀNH TIỀN FAST]]-Table0145[[#This Row],[THÀNH TIỀN]]</f>
        <v>0</v>
      </c>
      <c r="X964" s="46" t="b">
        <f>Table0145[[#This Row],[ĐG FAST]]=Table0145[[#This Row],[ĐƠN GIÁ]]</f>
        <v>1</v>
      </c>
      <c r="Y964" s="47" t="b">
        <f>Table0145[[#This Row],[THÀNH TIỀN FAST]]=Table0145[[#This Row],[THÀNH TIỀN]]</f>
        <v>1</v>
      </c>
      <c r="Z964" s="48"/>
    </row>
    <row r="965" spans="13:26" x14ac:dyDescent="0.2">
      <c r="M965" s="55">
        <f t="shared" si="57"/>
        <v>0</v>
      </c>
      <c r="N965" s="21" t="e">
        <f>VLOOKUP(I965,'MÃ '!$A$2:$E$1048576,4,0)</f>
        <v>#N/A</v>
      </c>
      <c r="O965" s="21" t="e">
        <f>VLOOKUP(I965,'MÃ '!$A$2:$E$1048576,5,0)</f>
        <v>#N/A</v>
      </c>
      <c r="P965" s="21" t="str">
        <f t="shared" si="58"/>
        <v>TSG08</v>
      </c>
      <c r="Q965" s="21" t="e">
        <f>DAY(Table0145[[#This Row],[NGÀY]])&amp;Table0145[[#This Row],[TSG08]]&amp;Table0145[[#This Row],[MÃ FAST]]</f>
        <v>#N/A</v>
      </c>
      <c r="R965" s="21" t="e">
        <f>COUNTIF($Q$7:Q965,Q965)&amp;Q965</f>
        <v>#N/A</v>
      </c>
      <c r="S965" s="44">
        <f>IFERROR(VLOOKUP(R965,Table1[[ct2]:[Số lượng]],13,0),0)</f>
        <v>0</v>
      </c>
      <c r="T965" s="45">
        <f>IFERROR(VLOOKUP(R965,Table1[[ct2]:[Giá]],14,0),Table0145[[#This Row],[ĐƠN GIÁ]])</f>
        <v>0</v>
      </c>
      <c r="U965" s="45">
        <f t="shared" si="59"/>
        <v>0</v>
      </c>
      <c r="V965" s="32">
        <f t="shared" si="60"/>
        <v>0</v>
      </c>
      <c r="W965" s="45">
        <f>Table0145[[#This Row],[THÀNH TIỀN FAST]]-Table0145[[#This Row],[THÀNH TIỀN]]</f>
        <v>0</v>
      </c>
      <c r="X965" s="46" t="b">
        <f>Table0145[[#This Row],[ĐG FAST]]=Table0145[[#This Row],[ĐƠN GIÁ]]</f>
        <v>1</v>
      </c>
      <c r="Y965" s="47" t="b">
        <f>Table0145[[#This Row],[THÀNH TIỀN FAST]]=Table0145[[#This Row],[THÀNH TIỀN]]</f>
        <v>1</v>
      </c>
      <c r="Z965" s="48"/>
    </row>
    <row r="966" spans="13:26" x14ac:dyDescent="0.2">
      <c r="M966" s="55">
        <f t="shared" si="57"/>
        <v>0</v>
      </c>
      <c r="N966" s="21" t="e">
        <f>VLOOKUP(I966,'MÃ '!$A$2:$E$1048576,4,0)</f>
        <v>#N/A</v>
      </c>
      <c r="O966" s="21" t="e">
        <f>VLOOKUP(I966,'MÃ '!$A$2:$E$1048576,5,0)</f>
        <v>#N/A</v>
      </c>
      <c r="P966" s="21" t="str">
        <f t="shared" si="58"/>
        <v>TSG08</v>
      </c>
      <c r="Q966" s="21" t="e">
        <f>DAY(Table0145[[#This Row],[NGÀY]])&amp;Table0145[[#This Row],[TSG08]]&amp;Table0145[[#This Row],[MÃ FAST]]</f>
        <v>#N/A</v>
      </c>
      <c r="R966" s="21" t="e">
        <f>COUNTIF($Q$7:Q966,Q966)&amp;Q966</f>
        <v>#N/A</v>
      </c>
      <c r="S966" s="44">
        <f>IFERROR(VLOOKUP(R966,Table1[[ct2]:[Số lượng]],13,0),0)</f>
        <v>0</v>
      </c>
      <c r="T966" s="45">
        <f>IFERROR(VLOOKUP(R966,Table1[[ct2]:[Giá]],14,0),Table0145[[#This Row],[ĐƠN GIÁ]])</f>
        <v>0</v>
      </c>
      <c r="U966" s="45">
        <f t="shared" si="59"/>
        <v>0</v>
      </c>
      <c r="V966" s="32">
        <f t="shared" si="60"/>
        <v>0</v>
      </c>
      <c r="W966" s="45">
        <f>Table0145[[#This Row],[THÀNH TIỀN FAST]]-Table0145[[#This Row],[THÀNH TIỀN]]</f>
        <v>0</v>
      </c>
      <c r="X966" s="46" t="b">
        <f>Table0145[[#This Row],[ĐG FAST]]=Table0145[[#This Row],[ĐƠN GIÁ]]</f>
        <v>1</v>
      </c>
      <c r="Y966" s="47" t="b">
        <f>Table0145[[#This Row],[THÀNH TIỀN FAST]]=Table0145[[#This Row],[THÀNH TIỀN]]</f>
        <v>1</v>
      </c>
      <c r="Z966" s="48"/>
    </row>
    <row r="967" spans="13:26" x14ac:dyDescent="0.2">
      <c r="M967" s="55">
        <f t="shared" si="57"/>
        <v>0</v>
      </c>
      <c r="N967" s="21" t="e">
        <f>VLOOKUP(I967,'MÃ '!$A$2:$E$1048576,4,0)</f>
        <v>#N/A</v>
      </c>
      <c r="O967" s="21" t="e">
        <f>VLOOKUP(I967,'MÃ '!$A$2:$E$1048576,5,0)</f>
        <v>#N/A</v>
      </c>
      <c r="P967" s="21" t="str">
        <f t="shared" si="58"/>
        <v>TSG08</v>
      </c>
      <c r="Q967" s="21" t="e">
        <f>DAY(Table0145[[#This Row],[NGÀY]])&amp;Table0145[[#This Row],[TSG08]]&amp;Table0145[[#This Row],[MÃ FAST]]</f>
        <v>#N/A</v>
      </c>
      <c r="R967" s="21" t="e">
        <f>COUNTIF($Q$7:Q967,Q967)&amp;Q967</f>
        <v>#N/A</v>
      </c>
      <c r="S967" s="44">
        <f>IFERROR(VLOOKUP(R967,Table1[[ct2]:[Số lượng]],13,0),0)</f>
        <v>0</v>
      </c>
      <c r="T967" s="45">
        <f>IFERROR(VLOOKUP(R967,Table1[[ct2]:[Giá]],14,0),Table0145[[#This Row],[ĐƠN GIÁ]])</f>
        <v>0</v>
      </c>
      <c r="U967" s="45">
        <f t="shared" si="59"/>
        <v>0</v>
      </c>
      <c r="V967" s="32">
        <f t="shared" si="60"/>
        <v>0</v>
      </c>
      <c r="W967" s="45">
        <f>Table0145[[#This Row],[THÀNH TIỀN FAST]]-Table0145[[#This Row],[THÀNH TIỀN]]</f>
        <v>0</v>
      </c>
      <c r="X967" s="46" t="b">
        <f>Table0145[[#This Row],[ĐG FAST]]=Table0145[[#This Row],[ĐƠN GIÁ]]</f>
        <v>1</v>
      </c>
      <c r="Y967" s="47" t="b">
        <f>Table0145[[#This Row],[THÀNH TIỀN FAST]]=Table0145[[#This Row],[THÀNH TIỀN]]</f>
        <v>1</v>
      </c>
      <c r="Z967" s="48"/>
    </row>
    <row r="968" spans="13:26" x14ac:dyDescent="0.2">
      <c r="M968" s="55">
        <f t="shared" ref="M968:M1000" si="61">K968*L968</f>
        <v>0</v>
      </c>
      <c r="N968" s="21" t="e">
        <f>VLOOKUP(I968,'MÃ '!$A$2:$E$1048576,4,0)</f>
        <v>#N/A</v>
      </c>
      <c r="O968" s="21" t="e">
        <f>VLOOKUP(I968,'MÃ '!$A$2:$E$1048576,5,0)</f>
        <v>#N/A</v>
      </c>
      <c r="P968" s="21" t="str">
        <f t="shared" ref="P968:P1000" si="62">$P$6</f>
        <v>TSG08</v>
      </c>
      <c r="Q968" s="21" t="e">
        <f>DAY(Table0145[[#This Row],[NGÀY]])&amp;Table0145[[#This Row],[TSG08]]&amp;Table0145[[#This Row],[MÃ FAST]]</f>
        <v>#N/A</v>
      </c>
      <c r="R968" s="21" t="e">
        <f>COUNTIF($Q$7:Q968,Q968)&amp;Q968</f>
        <v>#N/A</v>
      </c>
      <c r="S968" s="44">
        <f>IFERROR(VLOOKUP(R968,Table1[[ct2]:[Số lượng]],13,0),0)</f>
        <v>0</v>
      </c>
      <c r="T968" s="45">
        <f>IFERROR(VLOOKUP(R968,Table1[[ct2]:[Giá]],14,0),Table0145[[#This Row],[ĐƠN GIÁ]])</f>
        <v>0</v>
      </c>
      <c r="U968" s="45">
        <f t="shared" ref="U968:U1000" si="63">IFERROR((T968*S968),"0")</f>
        <v>0</v>
      </c>
      <c r="V968" s="32">
        <f t="shared" ref="V968:V1000" si="64">S968-K968</f>
        <v>0</v>
      </c>
      <c r="W968" s="45">
        <f>Table0145[[#This Row],[THÀNH TIỀN FAST]]-Table0145[[#This Row],[THÀNH TIỀN]]</f>
        <v>0</v>
      </c>
      <c r="X968" s="46" t="b">
        <f>Table0145[[#This Row],[ĐG FAST]]=Table0145[[#This Row],[ĐƠN GIÁ]]</f>
        <v>1</v>
      </c>
      <c r="Y968" s="47" t="b">
        <f>Table0145[[#This Row],[THÀNH TIỀN FAST]]=Table0145[[#This Row],[THÀNH TIỀN]]</f>
        <v>1</v>
      </c>
      <c r="Z968" s="48"/>
    </row>
    <row r="969" spans="13:26" x14ac:dyDescent="0.2">
      <c r="M969" s="55">
        <f t="shared" si="61"/>
        <v>0</v>
      </c>
      <c r="N969" s="21" t="e">
        <f>VLOOKUP(I969,'MÃ '!$A$2:$E$1048576,4,0)</f>
        <v>#N/A</v>
      </c>
      <c r="O969" s="21" t="e">
        <f>VLOOKUP(I969,'MÃ '!$A$2:$E$1048576,5,0)</f>
        <v>#N/A</v>
      </c>
      <c r="P969" s="21" t="str">
        <f t="shared" si="62"/>
        <v>TSG08</v>
      </c>
      <c r="Q969" s="21" t="e">
        <f>DAY(Table0145[[#This Row],[NGÀY]])&amp;Table0145[[#This Row],[TSG08]]&amp;Table0145[[#This Row],[MÃ FAST]]</f>
        <v>#N/A</v>
      </c>
      <c r="R969" s="21" t="e">
        <f>COUNTIF($Q$7:Q969,Q969)&amp;Q969</f>
        <v>#N/A</v>
      </c>
      <c r="S969" s="44">
        <f>IFERROR(VLOOKUP(R969,Table1[[ct2]:[Số lượng]],13,0),0)</f>
        <v>0</v>
      </c>
      <c r="T969" s="45">
        <f>IFERROR(VLOOKUP(R969,Table1[[ct2]:[Giá]],14,0),Table0145[[#This Row],[ĐƠN GIÁ]])</f>
        <v>0</v>
      </c>
      <c r="U969" s="45">
        <f t="shared" si="63"/>
        <v>0</v>
      </c>
      <c r="V969" s="32">
        <f t="shared" si="64"/>
        <v>0</v>
      </c>
      <c r="W969" s="45">
        <f>Table0145[[#This Row],[THÀNH TIỀN FAST]]-Table0145[[#This Row],[THÀNH TIỀN]]</f>
        <v>0</v>
      </c>
      <c r="X969" s="46" t="b">
        <f>Table0145[[#This Row],[ĐG FAST]]=Table0145[[#This Row],[ĐƠN GIÁ]]</f>
        <v>1</v>
      </c>
      <c r="Y969" s="47" t="b">
        <f>Table0145[[#This Row],[THÀNH TIỀN FAST]]=Table0145[[#This Row],[THÀNH TIỀN]]</f>
        <v>1</v>
      </c>
      <c r="Z969" s="48"/>
    </row>
    <row r="970" spans="13:26" x14ac:dyDescent="0.2">
      <c r="M970" s="55">
        <f t="shared" si="61"/>
        <v>0</v>
      </c>
      <c r="N970" s="21" t="e">
        <f>VLOOKUP(I970,'MÃ '!$A$2:$E$1048576,4,0)</f>
        <v>#N/A</v>
      </c>
      <c r="O970" s="21" t="e">
        <f>VLOOKUP(I970,'MÃ '!$A$2:$E$1048576,5,0)</f>
        <v>#N/A</v>
      </c>
      <c r="P970" s="21" t="str">
        <f t="shared" si="62"/>
        <v>TSG08</v>
      </c>
      <c r="Q970" s="21" t="e">
        <f>DAY(Table0145[[#This Row],[NGÀY]])&amp;Table0145[[#This Row],[TSG08]]&amp;Table0145[[#This Row],[MÃ FAST]]</f>
        <v>#N/A</v>
      </c>
      <c r="R970" s="21" t="e">
        <f>COUNTIF($Q$7:Q970,Q970)&amp;Q970</f>
        <v>#N/A</v>
      </c>
      <c r="S970" s="44">
        <f>IFERROR(VLOOKUP(R970,Table1[[ct2]:[Số lượng]],13,0),0)</f>
        <v>0</v>
      </c>
      <c r="T970" s="45">
        <f>IFERROR(VLOOKUP(R970,Table1[[ct2]:[Giá]],14,0),Table0145[[#This Row],[ĐƠN GIÁ]])</f>
        <v>0</v>
      </c>
      <c r="U970" s="45">
        <f t="shared" si="63"/>
        <v>0</v>
      </c>
      <c r="V970" s="32">
        <f t="shared" si="64"/>
        <v>0</v>
      </c>
      <c r="W970" s="45">
        <f>Table0145[[#This Row],[THÀNH TIỀN FAST]]-Table0145[[#This Row],[THÀNH TIỀN]]</f>
        <v>0</v>
      </c>
      <c r="X970" s="46" t="b">
        <f>Table0145[[#This Row],[ĐG FAST]]=Table0145[[#This Row],[ĐƠN GIÁ]]</f>
        <v>1</v>
      </c>
      <c r="Y970" s="47" t="b">
        <f>Table0145[[#This Row],[THÀNH TIỀN FAST]]=Table0145[[#This Row],[THÀNH TIỀN]]</f>
        <v>1</v>
      </c>
      <c r="Z970" s="48"/>
    </row>
    <row r="971" spans="13:26" x14ac:dyDescent="0.2">
      <c r="M971" s="55">
        <f t="shared" si="61"/>
        <v>0</v>
      </c>
      <c r="N971" s="21" t="e">
        <f>VLOOKUP(I971,'MÃ '!$A$2:$E$1048576,4,0)</f>
        <v>#N/A</v>
      </c>
      <c r="O971" s="21" t="e">
        <f>VLOOKUP(I971,'MÃ '!$A$2:$E$1048576,5,0)</f>
        <v>#N/A</v>
      </c>
      <c r="P971" s="21" t="str">
        <f t="shared" si="62"/>
        <v>TSG08</v>
      </c>
      <c r="Q971" s="21" t="e">
        <f>DAY(Table0145[[#This Row],[NGÀY]])&amp;Table0145[[#This Row],[TSG08]]&amp;Table0145[[#This Row],[MÃ FAST]]</f>
        <v>#N/A</v>
      </c>
      <c r="R971" s="21" t="e">
        <f>COUNTIF($Q$7:Q971,Q971)&amp;Q971</f>
        <v>#N/A</v>
      </c>
      <c r="S971" s="44">
        <f>IFERROR(VLOOKUP(R971,Table1[[ct2]:[Số lượng]],13,0),0)</f>
        <v>0</v>
      </c>
      <c r="T971" s="45">
        <f>IFERROR(VLOOKUP(R971,Table1[[ct2]:[Giá]],14,0),Table0145[[#This Row],[ĐƠN GIÁ]])</f>
        <v>0</v>
      </c>
      <c r="U971" s="45">
        <f t="shared" si="63"/>
        <v>0</v>
      </c>
      <c r="V971" s="32">
        <f t="shared" si="64"/>
        <v>0</v>
      </c>
      <c r="W971" s="45">
        <f>Table0145[[#This Row],[THÀNH TIỀN FAST]]-Table0145[[#This Row],[THÀNH TIỀN]]</f>
        <v>0</v>
      </c>
      <c r="X971" s="46" t="b">
        <f>Table0145[[#This Row],[ĐG FAST]]=Table0145[[#This Row],[ĐƠN GIÁ]]</f>
        <v>1</v>
      </c>
      <c r="Y971" s="47" t="b">
        <f>Table0145[[#This Row],[THÀNH TIỀN FAST]]=Table0145[[#This Row],[THÀNH TIỀN]]</f>
        <v>1</v>
      </c>
      <c r="Z971" s="48"/>
    </row>
    <row r="972" spans="13:26" x14ac:dyDescent="0.2">
      <c r="M972" s="55">
        <f t="shared" si="61"/>
        <v>0</v>
      </c>
      <c r="N972" s="21" t="e">
        <f>VLOOKUP(I972,'MÃ '!$A$2:$E$1048576,4,0)</f>
        <v>#N/A</v>
      </c>
      <c r="O972" s="21" t="e">
        <f>VLOOKUP(I972,'MÃ '!$A$2:$E$1048576,5,0)</f>
        <v>#N/A</v>
      </c>
      <c r="P972" s="21" t="str">
        <f t="shared" si="62"/>
        <v>TSG08</v>
      </c>
      <c r="Q972" s="21" t="e">
        <f>DAY(Table0145[[#This Row],[NGÀY]])&amp;Table0145[[#This Row],[TSG08]]&amp;Table0145[[#This Row],[MÃ FAST]]</f>
        <v>#N/A</v>
      </c>
      <c r="R972" s="21" t="e">
        <f>COUNTIF($Q$7:Q972,Q972)&amp;Q972</f>
        <v>#N/A</v>
      </c>
      <c r="S972" s="44">
        <f>IFERROR(VLOOKUP(R972,Table1[[ct2]:[Số lượng]],13,0),0)</f>
        <v>0</v>
      </c>
      <c r="T972" s="45">
        <f>IFERROR(VLOOKUP(R972,Table1[[ct2]:[Giá]],14,0),Table0145[[#This Row],[ĐƠN GIÁ]])</f>
        <v>0</v>
      </c>
      <c r="U972" s="45">
        <f t="shared" si="63"/>
        <v>0</v>
      </c>
      <c r="V972" s="32">
        <f t="shared" si="64"/>
        <v>0</v>
      </c>
      <c r="W972" s="45">
        <f>Table0145[[#This Row],[THÀNH TIỀN FAST]]-Table0145[[#This Row],[THÀNH TIỀN]]</f>
        <v>0</v>
      </c>
      <c r="X972" s="46" t="b">
        <f>Table0145[[#This Row],[ĐG FAST]]=Table0145[[#This Row],[ĐƠN GIÁ]]</f>
        <v>1</v>
      </c>
      <c r="Y972" s="47" t="b">
        <f>Table0145[[#This Row],[THÀNH TIỀN FAST]]=Table0145[[#This Row],[THÀNH TIỀN]]</f>
        <v>1</v>
      </c>
      <c r="Z972" s="48"/>
    </row>
    <row r="973" spans="13:26" x14ac:dyDescent="0.2">
      <c r="M973" s="55">
        <f t="shared" si="61"/>
        <v>0</v>
      </c>
      <c r="N973" s="21" t="e">
        <f>VLOOKUP(I973,'MÃ '!$A$2:$E$1048576,4,0)</f>
        <v>#N/A</v>
      </c>
      <c r="O973" s="21" t="e">
        <f>VLOOKUP(I973,'MÃ '!$A$2:$E$1048576,5,0)</f>
        <v>#N/A</v>
      </c>
      <c r="P973" s="21" t="str">
        <f t="shared" si="62"/>
        <v>TSG08</v>
      </c>
      <c r="Q973" s="21" t="e">
        <f>DAY(Table0145[[#This Row],[NGÀY]])&amp;Table0145[[#This Row],[TSG08]]&amp;Table0145[[#This Row],[MÃ FAST]]</f>
        <v>#N/A</v>
      </c>
      <c r="R973" s="21" t="e">
        <f>COUNTIF($Q$7:Q973,Q973)&amp;Q973</f>
        <v>#N/A</v>
      </c>
      <c r="S973" s="44">
        <f>IFERROR(VLOOKUP(R973,Table1[[ct2]:[Số lượng]],13,0),0)</f>
        <v>0</v>
      </c>
      <c r="T973" s="45">
        <f>IFERROR(VLOOKUP(R973,Table1[[ct2]:[Giá]],14,0),Table0145[[#This Row],[ĐƠN GIÁ]])</f>
        <v>0</v>
      </c>
      <c r="U973" s="45">
        <f t="shared" si="63"/>
        <v>0</v>
      </c>
      <c r="V973" s="32">
        <f t="shared" si="64"/>
        <v>0</v>
      </c>
      <c r="W973" s="45">
        <f>Table0145[[#This Row],[THÀNH TIỀN FAST]]-Table0145[[#This Row],[THÀNH TIỀN]]</f>
        <v>0</v>
      </c>
      <c r="X973" s="46" t="b">
        <f>Table0145[[#This Row],[ĐG FAST]]=Table0145[[#This Row],[ĐƠN GIÁ]]</f>
        <v>1</v>
      </c>
      <c r="Y973" s="47" t="b">
        <f>Table0145[[#This Row],[THÀNH TIỀN FAST]]=Table0145[[#This Row],[THÀNH TIỀN]]</f>
        <v>1</v>
      </c>
      <c r="Z973" s="48"/>
    </row>
    <row r="974" spans="13:26" x14ac:dyDescent="0.2">
      <c r="M974" s="55">
        <f t="shared" si="61"/>
        <v>0</v>
      </c>
      <c r="N974" s="21" t="e">
        <f>VLOOKUP(I974,'MÃ '!$A$2:$E$1048576,4,0)</f>
        <v>#N/A</v>
      </c>
      <c r="O974" s="21" t="e">
        <f>VLOOKUP(I974,'MÃ '!$A$2:$E$1048576,5,0)</f>
        <v>#N/A</v>
      </c>
      <c r="P974" s="21" t="str">
        <f t="shared" si="62"/>
        <v>TSG08</v>
      </c>
      <c r="Q974" s="21" t="e">
        <f>DAY(Table0145[[#This Row],[NGÀY]])&amp;Table0145[[#This Row],[TSG08]]&amp;Table0145[[#This Row],[MÃ FAST]]</f>
        <v>#N/A</v>
      </c>
      <c r="R974" s="21" t="e">
        <f>COUNTIF($Q$7:Q974,Q974)&amp;Q974</f>
        <v>#N/A</v>
      </c>
      <c r="S974" s="44">
        <f>IFERROR(VLOOKUP(R974,Table1[[ct2]:[Số lượng]],13,0),0)</f>
        <v>0</v>
      </c>
      <c r="T974" s="45">
        <f>IFERROR(VLOOKUP(R974,Table1[[ct2]:[Giá]],14,0),Table0145[[#This Row],[ĐƠN GIÁ]])</f>
        <v>0</v>
      </c>
      <c r="U974" s="45">
        <f t="shared" si="63"/>
        <v>0</v>
      </c>
      <c r="V974" s="32">
        <f t="shared" si="64"/>
        <v>0</v>
      </c>
      <c r="W974" s="45">
        <f>Table0145[[#This Row],[THÀNH TIỀN FAST]]-Table0145[[#This Row],[THÀNH TIỀN]]</f>
        <v>0</v>
      </c>
      <c r="X974" s="46" t="b">
        <f>Table0145[[#This Row],[ĐG FAST]]=Table0145[[#This Row],[ĐƠN GIÁ]]</f>
        <v>1</v>
      </c>
      <c r="Y974" s="47" t="b">
        <f>Table0145[[#This Row],[THÀNH TIỀN FAST]]=Table0145[[#This Row],[THÀNH TIỀN]]</f>
        <v>1</v>
      </c>
      <c r="Z974" s="48"/>
    </row>
    <row r="975" spans="13:26" x14ac:dyDescent="0.2">
      <c r="M975" s="55">
        <f t="shared" si="61"/>
        <v>0</v>
      </c>
      <c r="N975" s="21" t="e">
        <f>VLOOKUP(I975,'MÃ '!$A$2:$E$1048576,4,0)</f>
        <v>#N/A</v>
      </c>
      <c r="O975" s="21" t="e">
        <f>VLOOKUP(I975,'MÃ '!$A$2:$E$1048576,5,0)</f>
        <v>#N/A</v>
      </c>
      <c r="P975" s="21" t="str">
        <f t="shared" si="62"/>
        <v>TSG08</v>
      </c>
      <c r="Q975" s="21" t="e">
        <f>DAY(Table0145[[#This Row],[NGÀY]])&amp;Table0145[[#This Row],[TSG08]]&amp;Table0145[[#This Row],[MÃ FAST]]</f>
        <v>#N/A</v>
      </c>
      <c r="R975" s="21" t="e">
        <f>COUNTIF($Q$7:Q975,Q975)&amp;Q975</f>
        <v>#N/A</v>
      </c>
      <c r="S975" s="44">
        <f>IFERROR(VLOOKUP(R975,Table1[[ct2]:[Số lượng]],13,0),0)</f>
        <v>0</v>
      </c>
      <c r="T975" s="45">
        <f>IFERROR(VLOOKUP(R975,Table1[[ct2]:[Giá]],14,0),Table0145[[#This Row],[ĐƠN GIÁ]])</f>
        <v>0</v>
      </c>
      <c r="U975" s="45">
        <f t="shared" si="63"/>
        <v>0</v>
      </c>
      <c r="V975" s="32">
        <f t="shared" si="64"/>
        <v>0</v>
      </c>
      <c r="W975" s="45">
        <f>Table0145[[#This Row],[THÀNH TIỀN FAST]]-Table0145[[#This Row],[THÀNH TIỀN]]</f>
        <v>0</v>
      </c>
      <c r="X975" s="46" t="b">
        <f>Table0145[[#This Row],[ĐG FAST]]=Table0145[[#This Row],[ĐƠN GIÁ]]</f>
        <v>1</v>
      </c>
      <c r="Y975" s="47" t="b">
        <f>Table0145[[#This Row],[THÀNH TIỀN FAST]]=Table0145[[#This Row],[THÀNH TIỀN]]</f>
        <v>1</v>
      </c>
      <c r="Z975" s="48"/>
    </row>
    <row r="976" spans="13:26" x14ac:dyDescent="0.2">
      <c r="M976" s="55">
        <f t="shared" si="61"/>
        <v>0</v>
      </c>
      <c r="N976" s="21" t="e">
        <f>VLOOKUP(I976,'MÃ '!$A$2:$E$1048576,4,0)</f>
        <v>#N/A</v>
      </c>
      <c r="O976" s="21" t="e">
        <f>VLOOKUP(I976,'MÃ '!$A$2:$E$1048576,5,0)</f>
        <v>#N/A</v>
      </c>
      <c r="P976" s="21" t="str">
        <f t="shared" si="62"/>
        <v>TSG08</v>
      </c>
      <c r="Q976" s="21" t="e">
        <f>DAY(Table0145[[#This Row],[NGÀY]])&amp;Table0145[[#This Row],[TSG08]]&amp;Table0145[[#This Row],[MÃ FAST]]</f>
        <v>#N/A</v>
      </c>
      <c r="R976" s="21" t="e">
        <f>COUNTIF($Q$7:Q976,Q976)&amp;Q976</f>
        <v>#N/A</v>
      </c>
      <c r="S976" s="44">
        <f>IFERROR(VLOOKUP(R976,Table1[[ct2]:[Số lượng]],13,0),0)</f>
        <v>0</v>
      </c>
      <c r="T976" s="45">
        <f>IFERROR(VLOOKUP(R976,Table1[[ct2]:[Giá]],14,0),Table0145[[#This Row],[ĐƠN GIÁ]])</f>
        <v>0</v>
      </c>
      <c r="U976" s="45">
        <f t="shared" si="63"/>
        <v>0</v>
      </c>
      <c r="V976" s="32">
        <f t="shared" si="64"/>
        <v>0</v>
      </c>
      <c r="W976" s="45">
        <f>Table0145[[#This Row],[THÀNH TIỀN FAST]]-Table0145[[#This Row],[THÀNH TIỀN]]</f>
        <v>0</v>
      </c>
      <c r="X976" s="46" t="b">
        <f>Table0145[[#This Row],[ĐG FAST]]=Table0145[[#This Row],[ĐƠN GIÁ]]</f>
        <v>1</v>
      </c>
      <c r="Y976" s="47" t="b">
        <f>Table0145[[#This Row],[THÀNH TIỀN FAST]]=Table0145[[#This Row],[THÀNH TIỀN]]</f>
        <v>1</v>
      </c>
      <c r="Z976" s="48"/>
    </row>
    <row r="977" spans="13:26" x14ac:dyDescent="0.2">
      <c r="M977" s="55">
        <f t="shared" si="61"/>
        <v>0</v>
      </c>
      <c r="N977" s="21" t="e">
        <f>VLOOKUP(I977,'MÃ '!$A$2:$E$1048576,4,0)</f>
        <v>#N/A</v>
      </c>
      <c r="O977" s="21" t="e">
        <f>VLOOKUP(I977,'MÃ '!$A$2:$E$1048576,5,0)</f>
        <v>#N/A</v>
      </c>
      <c r="P977" s="21" t="str">
        <f t="shared" si="62"/>
        <v>TSG08</v>
      </c>
      <c r="Q977" s="21" t="e">
        <f>DAY(Table0145[[#This Row],[NGÀY]])&amp;Table0145[[#This Row],[TSG08]]&amp;Table0145[[#This Row],[MÃ FAST]]</f>
        <v>#N/A</v>
      </c>
      <c r="R977" s="21" t="e">
        <f>COUNTIF($Q$7:Q977,Q977)&amp;Q977</f>
        <v>#N/A</v>
      </c>
      <c r="S977" s="44">
        <f>IFERROR(VLOOKUP(R977,Table1[[ct2]:[Số lượng]],13,0),0)</f>
        <v>0</v>
      </c>
      <c r="T977" s="45">
        <f>IFERROR(VLOOKUP(R977,Table1[[ct2]:[Giá]],14,0),Table0145[[#This Row],[ĐƠN GIÁ]])</f>
        <v>0</v>
      </c>
      <c r="U977" s="45">
        <f t="shared" si="63"/>
        <v>0</v>
      </c>
      <c r="V977" s="32">
        <f t="shared" si="64"/>
        <v>0</v>
      </c>
      <c r="W977" s="45">
        <f>Table0145[[#This Row],[THÀNH TIỀN FAST]]-Table0145[[#This Row],[THÀNH TIỀN]]</f>
        <v>0</v>
      </c>
      <c r="X977" s="46" t="b">
        <f>Table0145[[#This Row],[ĐG FAST]]=Table0145[[#This Row],[ĐƠN GIÁ]]</f>
        <v>1</v>
      </c>
      <c r="Y977" s="47" t="b">
        <f>Table0145[[#This Row],[THÀNH TIỀN FAST]]=Table0145[[#This Row],[THÀNH TIỀN]]</f>
        <v>1</v>
      </c>
      <c r="Z977" s="48"/>
    </row>
    <row r="978" spans="13:26" x14ac:dyDescent="0.2">
      <c r="M978" s="55">
        <f t="shared" si="61"/>
        <v>0</v>
      </c>
      <c r="N978" s="21" t="e">
        <f>VLOOKUP(I978,'MÃ '!$A$2:$E$1048576,4,0)</f>
        <v>#N/A</v>
      </c>
      <c r="O978" s="21" t="e">
        <f>VLOOKUP(I978,'MÃ '!$A$2:$E$1048576,5,0)</f>
        <v>#N/A</v>
      </c>
      <c r="P978" s="21" t="str">
        <f t="shared" si="62"/>
        <v>TSG08</v>
      </c>
      <c r="Q978" s="21" t="e">
        <f>DAY(Table0145[[#This Row],[NGÀY]])&amp;Table0145[[#This Row],[TSG08]]&amp;Table0145[[#This Row],[MÃ FAST]]</f>
        <v>#N/A</v>
      </c>
      <c r="R978" s="21" t="e">
        <f>COUNTIF($Q$7:Q978,Q978)&amp;Q978</f>
        <v>#N/A</v>
      </c>
      <c r="S978" s="44">
        <f>IFERROR(VLOOKUP(R978,Table1[[ct2]:[Số lượng]],13,0),0)</f>
        <v>0</v>
      </c>
      <c r="T978" s="45">
        <f>IFERROR(VLOOKUP(R978,Table1[[ct2]:[Giá]],14,0),Table0145[[#This Row],[ĐƠN GIÁ]])</f>
        <v>0</v>
      </c>
      <c r="U978" s="45">
        <f t="shared" si="63"/>
        <v>0</v>
      </c>
      <c r="V978" s="32">
        <f t="shared" si="64"/>
        <v>0</v>
      </c>
      <c r="W978" s="45">
        <f>Table0145[[#This Row],[THÀNH TIỀN FAST]]-Table0145[[#This Row],[THÀNH TIỀN]]</f>
        <v>0</v>
      </c>
      <c r="X978" s="46" t="b">
        <f>Table0145[[#This Row],[ĐG FAST]]=Table0145[[#This Row],[ĐƠN GIÁ]]</f>
        <v>1</v>
      </c>
      <c r="Y978" s="47" t="b">
        <f>Table0145[[#This Row],[THÀNH TIỀN FAST]]=Table0145[[#This Row],[THÀNH TIỀN]]</f>
        <v>1</v>
      </c>
      <c r="Z978" s="48"/>
    </row>
    <row r="979" spans="13:26" x14ac:dyDescent="0.2">
      <c r="M979" s="55">
        <f t="shared" si="61"/>
        <v>0</v>
      </c>
      <c r="N979" s="21" t="e">
        <f>VLOOKUP(I979,'MÃ '!$A$2:$E$1048576,4,0)</f>
        <v>#N/A</v>
      </c>
      <c r="O979" s="21" t="e">
        <f>VLOOKUP(I979,'MÃ '!$A$2:$E$1048576,5,0)</f>
        <v>#N/A</v>
      </c>
      <c r="P979" s="21" t="str">
        <f t="shared" si="62"/>
        <v>TSG08</v>
      </c>
      <c r="Q979" s="21" t="e">
        <f>DAY(Table0145[[#This Row],[NGÀY]])&amp;Table0145[[#This Row],[TSG08]]&amp;Table0145[[#This Row],[MÃ FAST]]</f>
        <v>#N/A</v>
      </c>
      <c r="R979" s="21" t="e">
        <f>COUNTIF($Q$7:Q979,Q979)&amp;Q979</f>
        <v>#N/A</v>
      </c>
      <c r="S979" s="44">
        <f>IFERROR(VLOOKUP(R979,Table1[[ct2]:[Số lượng]],13,0),0)</f>
        <v>0</v>
      </c>
      <c r="T979" s="45">
        <f>IFERROR(VLOOKUP(R979,Table1[[ct2]:[Giá]],14,0),Table0145[[#This Row],[ĐƠN GIÁ]])</f>
        <v>0</v>
      </c>
      <c r="U979" s="45">
        <f t="shared" si="63"/>
        <v>0</v>
      </c>
      <c r="V979" s="32">
        <f t="shared" si="64"/>
        <v>0</v>
      </c>
      <c r="W979" s="45">
        <f>Table0145[[#This Row],[THÀNH TIỀN FAST]]-Table0145[[#This Row],[THÀNH TIỀN]]</f>
        <v>0</v>
      </c>
      <c r="X979" s="46" t="b">
        <f>Table0145[[#This Row],[ĐG FAST]]=Table0145[[#This Row],[ĐƠN GIÁ]]</f>
        <v>1</v>
      </c>
      <c r="Y979" s="47" t="b">
        <f>Table0145[[#This Row],[THÀNH TIỀN FAST]]=Table0145[[#This Row],[THÀNH TIỀN]]</f>
        <v>1</v>
      </c>
      <c r="Z979" s="48"/>
    </row>
    <row r="980" spans="13:26" x14ac:dyDescent="0.2">
      <c r="M980" s="55">
        <f t="shared" si="61"/>
        <v>0</v>
      </c>
      <c r="N980" s="21" t="e">
        <f>VLOOKUP(I980,'MÃ '!$A$2:$E$1048576,4,0)</f>
        <v>#N/A</v>
      </c>
      <c r="O980" s="21" t="e">
        <f>VLOOKUP(I980,'MÃ '!$A$2:$E$1048576,5,0)</f>
        <v>#N/A</v>
      </c>
      <c r="P980" s="21" t="str">
        <f t="shared" si="62"/>
        <v>TSG08</v>
      </c>
      <c r="Q980" s="21" t="e">
        <f>DAY(Table0145[[#This Row],[NGÀY]])&amp;Table0145[[#This Row],[TSG08]]&amp;Table0145[[#This Row],[MÃ FAST]]</f>
        <v>#N/A</v>
      </c>
      <c r="R980" s="21" t="e">
        <f>COUNTIF($Q$7:Q980,Q980)&amp;Q980</f>
        <v>#N/A</v>
      </c>
      <c r="S980" s="44">
        <f>IFERROR(VLOOKUP(R980,Table1[[ct2]:[Số lượng]],13,0),0)</f>
        <v>0</v>
      </c>
      <c r="T980" s="45">
        <f>IFERROR(VLOOKUP(R980,Table1[[ct2]:[Giá]],14,0),Table0145[[#This Row],[ĐƠN GIÁ]])</f>
        <v>0</v>
      </c>
      <c r="U980" s="45">
        <f t="shared" si="63"/>
        <v>0</v>
      </c>
      <c r="V980" s="32">
        <f t="shared" si="64"/>
        <v>0</v>
      </c>
      <c r="W980" s="45">
        <f>Table0145[[#This Row],[THÀNH TIỀN FAST]]-Table0145[[#This Row],[THÀNH TIỀN]]</f>
        <v>0</v>
      </c>
      <c r="X980" s="46" t="b">
        <f>Table0145[[#This Row],[ĐG FAST]]=Table0145[[#This Row],[ĐƠN GIÁ]]</f>
        <v>1</v>
      </c>
      <c r="Y980" s="47" t="b">
        <f>Table0145[[#This Row],[THÀNH TIỀN FAST]]=Table0145[[#This Row],[THÀNH TIỀN]]</f>
        <v>1</v>
      </c>
      <c r="Z980" s="48"/>
    </row>
    <row r="981" spans="13:26" x14ac:dyDescent="0.2">
      <c r="M981" s="55">
        <f t="shared" si="61"/>
        <v>0</v>
      </c>
      <c r="N981" s="21" t="e">
        <f>VLOOKUP(I981,'MÃ '!$A$2:$E$1048576,4,0)</f>
        <v>#N/A</v>
      </c>
      <c r="O981" s="21" t="e">
        <f>VLOOKUP(I981,'MÃ '!$A$2:$E$1048576,5,0)</f>
        <v>#N/A</v>
      </c>
      <c r="P981" s="21" t="str">
        <f t="shared" si="62"/>
        <v>TSG08</v>
      </c>
      <c r="Q981" s="21" t="e">
        <f>DAY(Table0145[[#This Row],[NGÀY]])&amp;Table0145[[#This Row],[TSG08]]&amp;Table0145[[#This Row],[MÃ FAST]]</f>
        <v>#N/A</v>
      </c>
      <c r="R981" s="21" t="e">
        <f>COUNTIF($Q$7:Q981,Q981)&amp;Q981</f>
        <v>#N/A</v>
      </c>
      <c r="S981" s="44">
        <f>IFERROR(VLOOKUP(R981,Table1[[ct2]:[Số lượng]],13,0),0)</f>
        <v>0</v>
      </c>
      <c r="T981" s="45">
        <f>IFERROR(VLOOKUP(R981,Table1[[ct2]:[Giá]],14,0),Table0145[[#This Row],[ĐƠN GIÁ]])</f>
        <v>0</v>
      </c>
      <c r="U981" s="45">
        <f t="shared" si="63"/>
        <v>0</v>
      </c>
      <c r="V981" s="32">
        <f t="shared" si="64"/>
        <v>0</v>
      </c>
      <c r="W981" s="45">
        <f>Table0145[[#This Row],[THÀNH TIỀN FAST]]-Table0145[[#This Row],[THÀNH TIỀN]]</f>
        <v>0</v>
      </c>
      <c r="X981" s="46" t="b">
        <f>Table0145[[#This Row],[ĐG FAST]]=Table0145[[#This Row],[ĐƠN GIÁ]]</f>
        <v>1</v>
      </c>
      <c r="Y981" s="47" t="b">
        <f>Table0145[[#This Row],[THÀNH TIỀN FAST]]=Table0145[[#This Row],[THÀNH TIỀN]]</f>
        <v>1</v>
      </c>
      <c r="Z981" s="48"/>
    </row>
    <row r="982" spans="13:26" x14ac:dyDescent="0.2">
      <c r="M982" s="55">
        <f t="shared" si="61"/>
        <v>0</v>
      </c>
      <c r="N982" s="21" t="e">
        <f>VLOOKUP(I982,'MÃ '!$A$2:$E$1048576,4,0)</f>
        <v>#N/A</v>
      </c>
      <c r="O982" s="21" t="e">
        <f>VLOOKUP(I982,'MÃ '!$A$2:$E$1048576,5,0)</f>
        <v>#N/A</v>
      </c>
      <c r="P982" s="21" t="str">
        <f t="shared" si="62"/>
        <v>TSG08</v>
      </c>
      <c r="Q982" s="21" t="e">
        <f>DAY(Table0145[[#This Row],[NGÀY]])&amp;Table0145[[#This Row],[TSG08]]&amp;Table0145[[#This Row],[MÃ FAST]]</f>
        <v>#N/A</v>
      </c>
      <c r="R982" s="21" t="e">
        <f>COUNTIF($Q$7:Q982,Q982)&amp;Q982</f>
        <v>#N/A</v>
      </c>
      <c r="S982" s="44">
        <f>IFERROR(VLOOKUP(R982,Table1[[ct2]:[Số lượng]],13,0),0)</f>
        <v>0</v>
      </c>
      <c r="T982" s="45">
        <f>IFERROR(VLOOKUP(R982,Table1[[ct2]:[Giá]],14,0),Table0145[[#This Row],[ĐƠN GIÁ]])</f>
        <v>0</v>
      </c>
      <c r="U982" s="45">
        <f t="shared" si="63"/>
        <v>0</v>
      </c>
      <c r="V982" s="32">
        <f t="shared" si="64"/>
        <v>0</v>
      </c>
      <c r="W982" s="45">
        <f>Table0145[[#This Row],[THÀNH TIỀN FAST]]-Table0145[[#This Row],[THÀNH TIỀN]]</f>
        <v>0</v>
      </c>
      <c r="X982" s="46" t="b">
        <f>Table0145[[#This Row],[ĐG FAST]]=Table0145[[#This Row],[ĐƠN GIÁ]]</f>
        <v>1</v>
      </c>
      <c r="Y982" s="47" t="b">
        <f>Table0145[[#This Row],[THÀNH TIỀN FAST]]=Table0145[[#This Row],[THÀNH TIỀN]]</f>
        <v>1</v>
      </c>
      <c r="Z982" s="48"/>
    </row>
    <row r="983" spans="13:26" x14ac:dyDescent="0.2">
      <c r="M983" s="55">
        <f t="shared" si="61"/>
        <v>0</v>
      </c>
      <c r="N983" s="21" t="e">
        <f>VLOOKUP(I983,'MÃ '!$A$2:$E$1048576,4,0)</f>
        <v>#N/A</v>
      </c>
      <c r="O983" s="21" t="e">
        <f>VLOOKUP(I983,'MÃ '!$A$2:$E$1048576,5,0)</f>
        <v>#N/A</v>
      </c>
      <c r="P983" s="21" t="str">
        <f t="shared" si="62"/>
        <v>TSG08</v>
      </c>
      <c r="Q983" s="21" t="e">
        <f>DAY(Table0145[[#This Row],[NGÀY]])&amp;Table0145[[#This Row],[TSG08]]&amp;Table0145[[#This Row],[MÃ FAST]]</f>
        <v>#N/A</v>
      </c>
      <c r="R983" s="21" t="e">
        <f>COUNTIF($Q$7:Q983,Q983)&amp;Q983</f>
        <v>#N/A</v>
      </c>
      <c r="S983" s="44">
        <f>IFERROR(VLOOKUP(R983,Table1[[ct2]:[Số lượng]],13,0),0)</f>
        <v>0</v>
      </c>
      <c r="T983" s="45">
        <f>IFERROR(VLOOKUP(R983,Table1[[ct2]:[Giá]],14,0),Table0145[[#This Row],[ĐƠN GIÁ]])</f>
        <v>0</v>
      </c>
      <c r="U983" s="45">
        <f t="shared" si="63"/>
        <v>0</v>
      </c>
      <c r="V983" s="32">
        <f t="shared" si="64"/>
        <v>0</v>
      </c>
      <c r="W983" s="45">
        <f>Table0145[[#This Row],[THÀNH TIỀN FAST]]-Table0145[[#This Row],[THÀNH TIỀN]]</f>
        <v>0</v>
      </c>
      <c r="X983" s="46" t="b">
        <f>Table0145[[#This Row],[ĐG FAST]]=Table0145[[#This Row],[ĐƠN GIÁ]]</f>
        <v>1</v>
      </c>
      <c r="Y983" s="47" t="b">
        <f>Table0145[[#This Row],[THÀNH TIỀN FAST]]=Table0145[[#This Row],[THÀNH TIỀN]]</f>
        <v>1</v>
      </c>
      <c r="Z983" s="48"/>
    </row>
    <row r="984" spans="13:26" x14ac:dyDescent="0.2">
      <c r="M984" s="55">
        <f t="shared" si="61"/>
        <v>0</v>
      </c>
      <c r="N984" s="21" t="e">
        <f>VLOOKUP(I984,'MÃ '!$A$2:$E$1048576,4,0)</f>
        <v>#N/A</v>
      </c>
      <c r="O984" s="21" t="e">
        <f>VLOOKUP(I984,'MÃ '!$A$2:$E$1048576,5,0)</f>
        <v>#N/A</v>
      </c>
      <c r="P984" s="21" t="str">
        <f t="shared" si="62"/>
        <v>TSG08</v>
      </c>
      <c r="Q984" s="21" t="e">
        <f>DAY(Table0145[[#This Row],[NGÀY]])&amp;Table0145[[#This Row],[TSG08]]&amp;Table0145[[#This Row],[MÃ FAST]]</f>
        <v>#N/A</v>
      </c>
      <c r="R984" s="21" t="e">
        <f>COUNTIF($Q$7:Q984,Q984)&amp;Q984</f>
        <v>#N/A</v>
      </c>
      <c r="S984" s="44">
        <f>IFERROR(VLOOKUP(R984,Table1[[ct2]:[Số lượng]],13,0),0)</f>
        <v>0</v>
      </c>
      <c r="T984" s="45">
        <f>IFERROR(VLOOKUP(R984,Table1[[ct2]:[Giá]],14,0),Table0145[[#This Row],[ĐƠN GIÁ]])</f>
        <v>0</v>
      </c>
      <c r="U984" s="45">
        <f t="shared" si="63"/>
        <v>0</v>
      </c>
      <c r="V984" s="32">
        <f t="shared" si="64"/>
        <v>0</v>
      </c>
      <c r="W984" s="45">
        <f>Table0145[[#This Row],[THÀNH TIỀN FAST]]-Table0145[[#This Row],[THÀNH TIỀN]]</f>
        <v>0</v>
      </c>
      <c r="X984" s="46" t="b">
        <f>Table0145[[#This Row],[ĐG FAST]]=Table0145[[#This Row],[ĐƠN GIÁ]]</f>
        <v>1</v>
      </c>
      <c r="Y984" s="47" t="b">
        <f>Table0145[[#This Row],[THÀNH TIỀN FAST]]=Table0145[[#This Row],[THÀNH TIỀN]]</f>
        <v>1</v>
      </c>
      <c r="Z984" s="48"/>
    </row>
    <row r="985" spans="13:26" x14ac:dyDescent="0.2">
      <c r="M985" s="55">
        <f t="shared" si="61"/>
        <v>0</v>
      </c>
      <c r="N985" s="21" t="e">
        <f>VLOOKUP(I985,'MÃ '!$A$2:$E$1048576,4,0)</f>
        <v>#N/A</v>
      </c>
      <c r="O985" s="21" t="e">
        <f>VLOOKUP(I985,'MÃ '!$A$2:$E$1048576,5,0)</f>
        <v>#N/A</v>
      </c>
      <c r="P985" s="21" t="str">
        <f t="shared" si="62"/>
        <v>TSG08</v>
      </c>
      <c r="Q985" s="21" t="e">
        <f>DAY(Table0145[[#This Row],[NGÀY]])&amp;Table0145[[#This Row],[TSG08]]&amp;Table0145[[#This Row],[MÃ FAST]]</f>
        <v>#N/A</v>
      </c>
      <c r="R985" s="21" t="e">
        <f>COUNTIF($Q$7:Q985,Q985)&amp;Q985</f>
        <v>#N/A</v>
      </c>
      <c r="S985" s="44">
        <f>IFERROR(VLOOKUP(R985,Table1[[ct2]:[Số lượng]],13,0),0)</f>
        <v>0</v>
      </c>
      <c r="T985" s="45">
        <f>IFERROR(VLOOKUP(R985,Table1[[ct2]:[Giá]],14,0),Table0145[[#This Row],[ĐƠN GIÁ]])</f>
        <v>0</v>
      </c>
      <c r="U985" s="45">
        <f t="shared" si="63"/>
        <v>0</v>
      </c>
      <c r="V985" s="32">
        <f t="shared" si="64"/>
        <v>0</v>
      </c>
      <c r="W985" s="45">
        <f>Table0145[[#This Row],[THÀNH TIỀN FAST]]-Table0145[[#This Row],[THÀNH TIỀN]]</f>
        <v>0</v>
      </c>
      <c r="X985" s="46" t="b">
        <f>Table0145[[#This Row],[ĐG FAST]]=Table0145[[#This Row],[ĐƠN GIÁ]]</f>
        <v>1</v>
      </c>
      <c r="Y985" s="47" t="b">
        <f>Table0145[[#This Row],[THÀNH TIỀN FAST]]=Table0145[[#This Row],[THÀNH TIỀN]]</f>
        <v>1</v>
      </c>
      <c r="Z985" s="48"/>
    </row>
    <row r="986" spans="13:26" x14ac:dyDescent="0.2">
      <c r="M986" s="55">
        <f t="shared" si="61"/>
        <v>0</v>
      </c>
      <c r="N986" s="21" t="e">
        <f>VLOOKUP(I986,'MÃ '!$A$2:$E$1048576,4,0)</f>
        <v>#N/A</v>
      </c>
      <c r="O986" s="21" t="e">
        <f>VLOOKUP(I986,'MÃ '!$A$2:$E$1048576,5,0)</f>
        <v>#N/A</v>
      </c>
      <c r="P986" s="21" t="str">
        <f t="shared" si="62"/>
        <v>TSG08</v>
      </c>
      <c r="Q986" s="21" t="e">
        <f>DAY(Table0145[[#This Row],[NGÀY]])&amp;Table0145[[#This Row],[TSG08]]&amp;Table0145[[#This Row],[MÃ FAST]]</f>
        <v>#N/A</v>
      </c>
      <c r="R986" s="21" t="e">
        <f>COUNTIF($Q$7:Q986,Q986)&amp;Q986</f>
        <v>#N/A</v>
      </c>
      <c r="S986" s="44">
        <f>IFERROR(VLOOKUP(R986,Table1[[ct2]:[Số lượng]],13,0),0)</f>
        <v>0</v>
      </c>
      <c r="T986" s="45">
        <f>IFERROR(VLOOKUP(R986,Table1[[ct2]:[Giá]],14,0),Table0145[[#This Row],[ĐƠN GIÁ]])</f>
        <v>0</v>
      </c>
      <c r="U986" s="45">
        <f t="shared" si="63"/>
        <v>0</v>
      </c>
      <c r="V986" s="32">
        <f t="shared" si="64"/>
        <v>0</v>
      </c>
      <c r="W986" s="45">
        <f>Table0145[[#This Row],[THÀNH TIỀN FAST]]-Table0145[[#This Row],[THÀNH TIỀN]]</f>
        <v>0</v>
      </c>
      <c r="X986" s="46" t="b">
        <f>Table0145[[#This Row],[ĐG FAST]]=Table0145[[#This Row],[ĐƠN GIÁ]]</f>
        <v>1</v>
      </c>
      <c r="Y986" s="47" t="b">
        <f>Table0145[[#This Row],[THÀNH TIỀN FAST]]=Table0145[[#This Row],[THÀNH TIỀN]]</f>
        <v>1</v>
      </c>
      <c r="Z986" s="48"/>
    </row>
    <row r="987" spans="13:26" x14ac:dyDescent="0.2">
      <c r="M987" s="55">
        <f t="shared" si="61"/>
        <v>0</v>
      </c>
      <c r="N987" s="21" t="e">
        <f>VLOOKUP(I987,'MÃ '!$A$2:$E$1048576,4,0)</f>
        <v>#N/A</v>
      </c>
      <c r="O987" s="21" t="e">
        <f>VLOOKUP(I987,'MÃ '!$A$2:$E$1048576,5,0)</f>
        <v>#N/A</v>
      </c>
      <c r="P987" s="21" t="str">
        <f t="shared" si="62"/>
        <v>TSG08</v>
      </c>
      <c r="Q987" s="21" t="e">
        <f>DAY(Table0145[[#This Row],[NGÀY]])&amp;Table0145[[#This Row],[TSG08]]&amp;Table0145[[#This Row],[MÃ FAST]]</f>
        <v>#N/A</v>
      </c>
      <c r="R987" s="21" t="e">
        <f>COUNTIF($Q$7:Q987,Q987)&amp;Q987</f>
        <v>#N/A</v>
      </c>
      <c r="S987" s="44">
        <f>IFERROR(VLOOKUP(R987,Table1[[ct2]:[Số lượng]],13,0),0)</f>
        <v>0</v>
      </c>
      <c r="T987" s="45">
        <f>IFERROR(VLOOKUP(R987,Table1[[ct2]:[Giá]],14,0),Table0145[[#This Row],[ĐƠN GIÁ]])</f>
        <v>0</v>
      </c>
      <c r="U987" s="45">
        <f t="shared" si="63"/>
        <v>0</v>
      </c>
      <c r="V987" s="32">
        <f t="shared" si="64"/>
        <v>0</v>
      </c>
      <c r="W987" s="45">
        <f>Table0145[[#This Row],[THÀNH TIỀN FAST]]-Table0145[[#This Row],[THÀNH TIỀN]]</f>
        <v>0</v>
      </c>
      <c r="X987" s="46" t="b">
        <f>Table0145[[#This Row],[ĐG FAST]]=Table0145[[#This Row],[ĐƠN GIÁ]]</f>
        <v>1</v>
      </c>
      <c r="Y987" s="47" t="b">
        <f>Table0145[[#This Row],[THÀNH TIỀN FAST]]=Table0145[[#This Row],[THÀNH TIỀN]]</f>
        <v>1</v>
      </c>
      <c r="Z987" s="48"/>
    </row>
    <row r="988" spans="13:26" x14ac:dyDescent="0.2">
      <c r="M988" s="55">
        <f t="shared" si="61"/>
        <v>0</v>
      </c>
      <c r="N988" s="21" t="e">
        <f>VLOOKUP(I988,'MÃ '!$A$2:$E$1048576,4,0)</f>
        <v>#N/A</v>
      </c>
      <c r="O988" s="21" t="e">
        <f>VLOOKUP(I988,'MÃ '!$A$2:$E$1048576,5,0)</f>
        <v>#N/A</v>
      </c>
      <c r="P988" s="21" t="str">
        <f t="shared" si="62"/>
        <v>TSG08</v>
      </c>
      <c r="Q988" s="21" t="e">
        <f>DAY(Table0145[[#This Row],[NGÀY]])&amp;Table0145[[#This Row],[TSG08]]&amp;Table0145[[#This Row],[MÃ FAST]]</f>
        <v>#N/A</v>
      </c>
      <c r="R988" s="21" t="e">
        <f>COUNTIF($Q$7:Q988,Q988)&amp;Q988</f>
        <v>#N/A</v>
      </c>
      <c r="S988" s="44">
        <f>IFERROR(VLOOKUP(R988,Table1[[ct2]:[Số lượng]],13,0),0)</f>
        <v>0</v>
      </c>
      <c r="T988" s="45">
        <f>IFERROR(VLOOKUP(R988,Table1[[ct2]:[Giá]],14,0),Table0145[[#This Row],[ĐƠN GIÁ]])</f>
        <v>0</v>
      </c>
      <c r="U988" s="45">
        <f t="shared" si="63"/>
        <v>0</v>
      </c>
      <c r="V988" s="32">
        <f t="shared" si="64"/>
        <v>0</v>
      </c>
      <c r="W988" s="45">
        <f>Table0145[[#This Row],[THÀNH TIỀN FAST]]-Table0145[[#This Row],[THÀNH TIỀN]]</f>
        <v>0</v>
      </c>
      <c r="X988" s="46" t="b">
        <f>Table0145[[#This Row],[ĐG FAST]]=Table0145[[#This Row],[ĐƠN GIÁ]]</f>
        <v>1</v>
      </c>
      <c r="Y988" s="47" t="b">
        <f>Table0145[[#This Row],[THÀNH TIỀN FAST]]=Table0145[[#This Row],[THÀNH TIỀN]]</f>
        <v>1</v>
      </c>
      <c r="Z988" s="48"/>
    </row>
    <row r="989" spans="13:26" x14ac:dyDescent="0.2">
      <c r="M989" s="55">
        <f t="shared" si="61"/>
        <v>0</v>
      </c>
      <c r="N989" s="21" t="e">
        <f>VLOOKUP(I989,'MÃ '!$A$2:$E$1048576,4,0)</f>
        <v>#N/A</v>
      </c>
      <c r="O989" s="21" t="e">
        <f>VLOOKUP(I989,'MÃ '!$A$2:$E$1048576,5,0)</f>
        <v>#N/A</v>
      </c>
      <c r="P989" s="21" t="str">
        <f t="shared" si="62"/>
        <v>TSG08</v>
      </c>
      <c r="Q989" s="21" t="e">
        <f>DAY(Table0145[[#This Row],[NGÀY]])&amp;Table0145[[#This Row],[TSG08]]&amp;Table0145[[#This Row],[MÃ FAST]]</f>
        <v>#N/A</v>
      </c>
      <c r="R989" s="21" t="e">
        <f>COUNTIF($Q$7:Q989,Q989)&amp;Q989</f>
        <v>#N/A</v>
      </c>
      <c r="S989" s="44">
        <f>IFERROR(VLOOKUP(R989,Table1[[ct2]:[Số lượng]],13,0),0)</f>
        <v>0</v>
      </c>
      <c r="T989" s="45">
        <f>IFERROR(VLOOKUP(R989,Table1[[ct2]:[Giá]],14,0),Table0145[[#This Row],[ĐƠN GIÁ]])</f>
        <v>0</v>
      </c>
      <c r="U989" s="45">
        <f t="shared" si="63"/>
        <v>0</v>
      </c>
      <c r="V989" s="32">
        <f t="shared" si="64"/>
        <v>0</v>
      </c>
      <c r="W989" s="45">
        <f>Table0145[[#This Row],[THÀNH TIỀN FAST]]-Table0145[[#This Row],[THÀNH TIỀN]]</f>
        <v>0</v>
      </c>
      <c r="X989" s="46" t="b">
        <f>Table0145[[#This Row],[ĐG FAST]]=Table0145[[#This Row],[ĐƠN GIÁ]]</f>
        <v>1</v>
      </c>
      <c r="Y989" s="47" t="b">
        <f>Table0145[[#This Row],[THÀNH TIỀN FAST]]=Table0145[[#This Row],[THÀNH TIỀN]]</f>
        <v>1</v>
      </c>
      <c r="Z989" s="48"/>
    </row>
    <row r="990" spans="13:26" x14ac:dyDescent="0.2">
      <c r="M990" s="55">
        <f t="shared" si="61"/>
        <v>0</v>
      </c>
      <c r="N990" s="21" t="e">
        <f>VLOOKUP(I990,'MÃ '!$A$2:$E$1048576,4,0)</f>
        <v>#N/A</v>
      </c>
      <c r="O990" s="21" t="e">
        <f>VLOOKUP(I990,'MÃ '!$A$2:$E$1048576,5,0)</f>
        <v>#N/A</v>
      </c>
      <c r="P990" s="21" t="str">
        <f t="shared" si="62"/>
        <v>TSG08</v>
      </c>
      <c r="Q990" s="21" t="e">
        <f>DAY(Table0145[[#This Row],[NGÀY]])&amp;Table0145[[#This Row],[TSG08]]&amp;Table0145[[#This Row],[MÃ FAST]]</f>
        <v>#N/A</v>
      </c>
      <c r="R990" s="21" t="e">
        <f>COUNTIF($Q$7:Q990,Q990)&amp;Q990</f>
        <v>#N/A</v>
      </c>
      <c r="S990" s="44">
        <f>IFERROR(VLOOKUP(R990,Table1[[ct2]:[Số lượng]],13,0),0)</f>
        <v>0</v>
      </c>
      <c r="T990" s="45">
        <f>IFERROR(VLOOKUP(R990,Table1[[ct2]:[Giá]],14,0),Table0145[[#This Row],[ĐƠN GIÁ]])</f>
        <v>0</v>
      </c>
      <c r="U990" s="45">
        <f t="shared" si="63"/>
        <v>0</v>
      </c>
      <c r="V990" s="32">
        <f t="shared" si="64"/>
        <v>0</v>
      </c>
      <c r="W990" s="45">
        <f>Table0145[[#This Row],[THÀNH TIỀN FAST]]-Table0145[[#This Row],[THÀNH TIỀN]]</f>
        <v>0</v>
      </c>
      <c r="X990" s="46" t="b">
        <f>Table0145[[#This Row],[ĐG FAST]]=Table0145[[#This Row],[ĐƠN GIÁ]]</f>
        <v>1</v>
      </c>
      <c r="Y990" s="47" t="b">
        <f>Table0145[[#This Row],[THÀNH TIỀN FAST]]=Table0145[[#This Row],[THÀNH TIỀN]]</f>
        <v>1</v>
      </c>
      <c r="Z990" s="48"/>
    </row>
    <row r="991" spans="13:26" x14ac:dyDescent="0.2">
      <c r="M991" s="55">
        <f t="shared" si="61"/>
        <v>0</v>
      </c>
      <c r="N991" s="21" t="e">
        <f>VLOOKUP(I991,'MÃ '!$A$2:$E$1048576,4,0)</f>
        <v>#N/A</v>
      </c>
      <c r="O991" s="21" t="e">
        <f>VLOOKUP(I991,'MÃ '!$A$2:$E$1048576,5,0)</f>
        <v>#N/A</v>
      </c>
      <c r="P991" s="21" t="str">
        <f t="shared" si="62"/>
        <v>TSG08</v>
      </c>
      <c r="Q991" s="21" t="e">
        <f>DAY(Table0145[[#This Row],[NGÀY]])&amp;Table0145[[#This Row],[TSG08]]&amp;Table0145[[#This Row],[MÃ FAST]]</f>
        <v>#N/A</v>
      </c>
      <c r="R991" s="21" t="e">
        <f>COUNTIF($Q$7:Q991,Q991)&amp;Q991</f>
        <v>#N/A</v>
      </c>
      <c r="S991" s="44">
        <f>IFERROR(VLOOKUP(R991,Table1[[ct2]:[Số lượng]],13,0),0)</f>
        <v>0</v>
      </c>
      <c r="T991" s="45">
        <f>IFERROR(VLOOKUP(R991,Table1[[ct2]:[Giá]],14,0),Table0145[[#This Row],[ĐƠN GIÁ]])</f>
        <v>0</v>
      </c>
      <c r="U991" s="45">
        <f t="shared" si="63"/>
        <v>0</v>
      </c>
      <c r="V991" s="32">
        <f t="shared" si="64"/>
        <v>0</v>
      </c>
      <c r="W991" s="45">
        <f>Table0145[[#This Row],[THÀNH TIỀN FAST]]-Table0145[[#This Row],[THÀNH TIỀN]]</f>
        <v>0</v>
      </c>
      <c r="X991" s="46" t="b">
        <f>Table0145[[#This Row],[ĐG FAST]]=Table0145[[#This Row],[ĐƠN GIÁ]]</f>
        <v>1</v>
      </c>
      <c r="Y991" s="47" t="b">
        <f>Table0145[[#This Row],[THÀNH TIỀN FAST]]=Table0145[[#This Row],[THÀNH TIỀN]]</f>
        <v>1</v>
      </c>
      <c r="Z991" s="48"/>
    </row>
    <row r="992" spans="13:26" x14ac:dyDescent="0.2">
      <c r="M992" s="55">
        <f t="shared" si="61"/>
        <v>0</v>
      </c>
      <c r="N992" s="21" t="e">
        <f>VLOOKUP(I992,'MÃ '!$A$2:$E$1048576,4,0)</f>
        <v>#N/A</v>
      </c>
      <c r="O992" s="21" t="e">
        <f>VLOOKUP(I992,'MÃ '!$A$2:$E$1048576,5,0)</f>
        <v>#N/A</v>
      </c>
      <c r="P992" s="21" t="str">
        <f t="shared" si="62"/>
        <v>TSG08</v>
      </c>
      <c r="Q992" s="21" t="e">
        <f>DAY(Table0145[[#This Row],[NGÀY]])&amp;Table0145[[#This Row],[TSG08]]&amp;Table0145[[#This Row],[MÃ FAST]]</f>
        <v>#N/A</v>
      </c>
      <c r="R992" s="21" t="e">
        <f>COUNTIF($Q$7:Q992,Q992)&amp;Q992</f>
        <v>#N/A</v>
      </c>
      <c r="S992" s="44">
        <f>IFERROR(VLOOKUP(R992,Table1[[ct2]:[Số lượng]],13,0),0)</f>
        <v>0</v>
      </c>
      <c r="T992" s="45">
        <f>IFERROR(VLOOKUP(R992,Table1[[ct2]:[Giá]],14,0),Table0145[[#This Row],[ĐƠN GIÁ]])</f>
        <v>0</v>
      </c>
      <c r="U992" s="45">
        <f t="shared" si="63"/>
        <v>0</v>
      </c>
      <c r="V992" s="32">
        <f t="shared" si="64"/>
        <v>0</v>
      </c>
      <c r="W992" s="45">
        <f>Table0145[[#This Row],[THÀNH TIỀN FAST]]-Table0145[[#This Row],[THÀNH TIỀN]]</f>
        <v>0</v>
      </c>
      <c r="X992" s="46" t="b">
        <f>Table0145[[#This Row],[ĐG FAST]]=Table0145[[#This Row],[ĐƠN GIÁ]]</f>
        <v>1</v>
      </c>
      <c r="Y992" s="47" t="b">
        <f>Table0145[[#This Row],[THÀNH TIỀN FAST]]=Table0145[[#This Row],[THÀNH TIỀN]]</f>
        <v>1</v>
      </c>
      <c r="Z992" s="48"/>
    </row>
    <row r="993" spans="13:26" x14ac:dyDescent="0.2">
      <c r="M993" s="55">
        <f t="shared" si="61"/>
        <v>0</v>
      </c>
      <c r="N993" s="21" t="e">
        <f>VLOOKUP(I993,'MÃ '!$A$2:$E$1048576,4,0)</f>
        <v>#N/A</v>
      </c>
      <c r="O993" s="21" t="e">
        <f>VLOOKUP(I993,'MÃ '!$A$2:$E$1048576,5,0)</f>
        <v>#N/A</v>
      </c>
      <c r="P993" s="21" t="str">
        <f t="shared" si="62"/>
        <v>TSG08</v>
      </c>
      <c r="Q993" s="21" t="e">
        <f>DAY(Table0145[[#This Row],[NGÀY]])&amp;Table0145[[#This Row],[TSG08]]&amp;Table0145[[#This Row],[MÃ FAST]]</f>
        <v>#N/A</v>
      </c>
      <c r="R993" s="21" t="e">
        <f>COUNTIF($Q$7:Q993,Q993)&amp;Q993</f>
        <v>#N/A</v>
      </c>
      <c r="S993" s="44">
        <f>IFERROR(VLOOKUP(R993,Table1[[ct2]:[Số lượng]],13,0),0)</f>
        <v>0</v>
      </c>
      <c r="T993" s="45">
        <f>IFERROR(VLOOKUP(R993,Table1[[ct2]:[Giá]],14,0),Table0145[[#This Row],[ĐƠN GIÁ]])</f>
        <v>0</v>
      </c>
      <c r="U993" s="45">
        <f t="shared" si="63"/>
        <v>0</v>
      </c>
      <c r="V993" s="32">
        <f t="shared" si="64"/>
        <v>0</v>
      </c>
      <c r="W993" s="45">
        <f>Table0145[[#This Row],[THÀNH TIỀN FAST]]-Table0145[[#This Row],[THÀNH TIỀN]]</f>
        <v>0</v>
      </c>
      <c r="X993" s="46" t="b">
        <f>Table0145[[#This Row],[ĐG FAST]]=Table0145[[#This Row],[ĐƠN GIÁ]]</f>
        <v>1</v>
      </c>
      <c r="Y993" s="47" t="b">
        <f>Table0145[[#This Row],[THÀNH TIỀN FAST]]=Table0145[[#This Row],[THÀNH TIỀN]]</f>
        <v>1</v>
      </c>
      <c r="Z993" s="48"/>
    </row>
    <row r="994" spans="13:26" x14ac:dyDescent="0.2">
      <c r="M994" s="55">
        <f t="shared" si="61"/>
        <v>0</v>
      </c>
      <c r="N994" s="21" t="e">
        <f>VLOOKUP(I994,'MÃ '!$A$2:$E$1048576,4,0)</f>
        <v>#N/A</v>
      </c>
      <c r="O994" s="21" t="e">
        <f>VLOOKUP(I994,'MÃ '!$A$2:$E$1048576,5,0)</f>
        <v>#N/A</v>
      </c>
      <c r="P994" s="21" t="str">
        <f t="shared" si="62"/>
        <v>TSG08</v>
      </c>
      <c r="Q994" s="21" t="e">
        <f>DAY(Table0145[[#This Row],[NGÀY]])&amp;Table0145[[#This Row],[TSG08]]&amp;Table0145[[#This Row],[MÃ FAST]]</f>
        <v>#N/A</v>
      </c>
      <c r="R994" s="21" t="e">
        <f>COUNTIF($Q$7:Q994,Q994)&amp;Q994</f>
        <v>#N/A</v>
      </c>
      <c r="S994" s="44">
        <f>IFERROR(VLOOKUP(R994,Table1[[ct2]:[Số lượng]],13,0),0)</f>
        <v>0</v>
      </c>
      <c r="T994" s="45">
        <f>IFERROR(VLOOKUP(R994,Table1[[ct2]:[Giá]],14,0),Table0145[[#This Row],[ĐƠN GIÁ]])</f>
        <v>0</v>
      </c>
      <c r="U994" s="45">
        <f t="shared" si="63"/>
        <v>0</v>
      </c>
      <c r="V994" s="32">
        <f t="shared" si="64"/>
        <v>0</v>
      </c>
      <c r="W994" s="45">
        <f>Table0145[[#This Row],[THÀNH TIỀN FAST]]-Table0145[[#This Row],[THÀNH TIỀN]]</f>
        <v>0</v>
      </c>
      <c r="X994" s="46" t="b">
        <f>Table0145[[#This Row],[ĐG FAST]]=Table0145[[#This Row],[ĐƠN GIÁ]]</f>
        <v>1</v>
      </c>
      <c r="Y994" s="47" t="b">
        <f>Table0145[[#This Row],[THÀNH TIỀN FAST]]=Table0145[[#This Row],[THÀNH TIỀN]]</f>
        <v>1</v>
      </c>
      <c r="Z994" s="48"/>
    </row>
    <row r="995" spans="13:26" x14ac:dyDescent="0.2">
      <c r="M995" s="55">
        <f t="shared" si="61"/>
        <v>0</v>
      </c>
      <c r="N995" s="21" t="e">
        <f>VLOOKUP(I995,'MÃ '!$A$2:$E$1048576,4,0)</f>
        <v>#N/A</v>
      </c>
      <c r="O995" s="21" t="e">
        <f>VLOOKUP(I995,'MÃ '!$A$2:$E$1048576,5,0)</f>
        <v>#N/A</v>
      </c>
      <c r="P995" s="21" t="str">
        <f t="shared" si="62"/>
        <v>TSG08</v>
      </c>
      <c r="Q995" s="21" t="e">
        <f>DAY(Table0145[[#This Row],[NGÀY]])&amp;Table0145[[#This Row],[TSG08]]&amp;Table0145[[#This Row],[MÃ FAST]]</f>
        <v>#N/A</v>
      </c>
      <c r="R995" s="21" t="e">
        <f>COUNTIF($Q$7:Q995,Q995)&amp;Q995</f>
        <v>#N/A</v>
      </c>
      <c r="S995" s="44">
        <f>IFERROR(VLOOKUP(R995,Table1[[ct2]:[Số lượng]],13,0),0)</f>
        <v>0</v>
      </c>
      <c r="T995" s="45">
        <f>IFERROR(VLOOKUP(R995,Table1[[ct2]:[Giá]],14,0),Table0145[[#This Row],[ĐƠN GIÁ]])</f>
        <v>0</v>
      </c>
      <c r="U995" s="45">
        <f t="shared" si="63"/>
        <v>0</v>
      </c>
      <c r="V995" s="32">
        <f t="shared" si="64"/>
        <v>0</v>
      </c>
      <c r="W995" s="45">
        <f>Table0145[[#This Row],[THÀNH TIỀN FAST]]-Table0145[[#This Row],[THÀNH TIỀN]]</f>
        <v>0</v>
      </c>
      <c r="X995" s="46" t="b">
        <f>Table0145[[#This Row],[ĐG FAST]]=Table0145[[#This Row],[ĐƠN GIÁ]]</f>
        <v>1</v>
      </c>
      <c r="Y995" s="47" t="b">
        <f>Table0145[[#This Row],[THÀNH TIỀN FAST]]=Table0145[[#This Row],[THÀNH TIỀN]]</f>
        <v>1</v>
      </c>
      <c r="Z995" s="48"/>
    </row>
    <row r="996" spans="13:26" x14ac:dyDescent="0.2">
      <c r="M996" s="55">
        <f t="shared" si="61"/>
        <v>0</v>
      </c>
      <c r="N996" s="21" t="e">
        <f>VLOOKUP(I996,'MÃ '!$A$2:$E$1048576,4,0)</f>
        <v>#N/A</v>
      </c>
      <c r="O996" s="21" t="e">
        <f>VLOOKUP(I996,'MÃ '!$A$2:$E$1048576,5,0)</f>
        <v>#N/A</v>
      </c>
      <c r="P996" s="21" t="str">
        <f t="shared" si="62"/>
        <v>TSG08</v>
      </c>
      <c r="Q996" s="21" t="e">
        <f>DAY(Table0145[[#This Row],[NGÀY]])&amp;Table0145[[#This Row],[TSG08]]&amp;Table0145[[#This Row],[MÃ FAST]]</f>
        <v>#N/A</v>
      </c>
      <c r="R996" s="21" t="e">
        <f>COUNTIF($Q$7:Q996,Q996)&amp;Q996</f>
        <v>#N/A</v>
      </c>
      <c r="S996" s="44">
        <f>IFERROR(VLOOKUP(R996,Table1[[ct2]:[Số lượng]],13,0),0)</f>
        <v>0</v>
      </c>
      <c r="T996" s="45">
        <f>IFERROR(VLOOKUP(R996,Table1[[ct2]:[Giá]],14,0),Table0145[[#This Row],[ĐƠN GIÁ]])</f>
        <v>0</v>
      </c>
      <c r="U996" s="45">
        <f t="shared" si="63"/>
        <v>0</v>
      </c>
      <c r="V996" s="32">
        <f t="shared" si="64"/>
        <v>0</v>
      </c>
      <c r="W996" s="45">
        <f>Table0145[[#This Row],[THÀNH TIỀN FAST]]-Table0145[[#This Row],[THÀNH TIỀN]]</f>
        <v>0</v>
      </c>
      <c r="X996" s="46" t="b">
        <f>Table0145[[#This Row],[ĐG FAST]]=Table0145[[#This Row],[ĐƠN GIÁ]]</f>
        <v>1</v>
      </c>
      <c r="Y996" s="47" t="b">
        <f>Table0145[[#This Row],[THÀNH TIỀN FAST]]=Table0145[[#This Row],[THÀNH TIỀN]]</f>
        <v>1</v>
      </c>
      <c r="Z996" s="48"/>
    </row>
    <row r="997" spans="13:26" x14ac:dyDescent="0.2">
      <c r="M997" s="55">
        <f t="shared" si="61"/>
        <v>0</v>
      </c>
      <c r="N997" s="21" t="e">
        <f>VLOOKUP(I997,'MÃ '!$A$2:$E$1048576,4,0)</f>
        <v>#N/A</v>
      </c>
      <c r="O997" s="21" t="e">
        <f>VLOOKUP(I997,'MÃ '!$A$2:$E$1048576,5,0)</f>
        <v>#N/A</v>
      </c>
      <c r="P997" s="21" t="str">
        <f t="shared" si="62"/>
        <v>TSG08</v>
      </c>
      <c r="Q997" s="21" t="e">
        <f>DAY(Table0145[[#This Row],[NGÀY]])&amp;Table0145[[#This Row],[TSG08]]&amp;Table0145[[#This Row],[MÃ FAST]]</f>
        <v>#N/A</v>
      </c>
      <c r="R997" s="21" t="e">
        <f>COUNTIF($Q$7:Q997,Q997)&amp;Q997</f>
        <v>#N/A</v>
      </c>
      <c r="S997" s="44">
        <f>IFERROR(VLOOKUP(R997,Table1[[ct2]:[Số lượng]],13,0),0)</f>
        <v>0</v>
      </c>
      <c r="T997" s="45">
        <f>IFERROR(VLOOKUP(R997,Table1[[ct2]:[Giá]],14,0),Table0145[[#This Row],[ĐƠN GIÁ]])</f>
        <v>0</v>
      </c>
      <c r="U997" s="45">
        <f t="shared" si="63"/>
        <v>0</v>
      </c>
      <c r="V997" s="32">
        <f t="shared" si="64"/>
        <v>0</v>
      </c>
      <c r="W997" s="45">
        <f>Table0145[[#This Row],[THÀNH TIỀN FAST]]-Table0145[[#This Row],[THÀNH TIỀN]]</f>
        <v>0</v>
      </c>
      <c r="X997" s="46" t="b">
        <f>Table0145[[#This Row],[ĐG FAST]]=Table0145[[#This Row],[ĐƠN GIÁ]]</f>
        <v>1</v>
      </c>
      <c r="Y997" s="47" t="b">
        <f>Table0145[[#This Row],[THÀNH TIỀN FAST]]=Table0145[[#This Row],[THÀNH TIỀN]]</f>
        <v>1</v>
      </c>
      <c r="Z997" s="48"/>
    </row>
    <row r="998" spans="13:26" x14ac:dyDescent="0.2">
      <c r="M998" s="55">
        <f t="shared" si="61"/>
        <v>0</v>
      </c>
      <c r="N998" s="21" t="e">
        <f>VLOOKUP(I998,'MÃ '!$A$2:$E$1048576,4,0)</f>
        <v>#N/A</v>
      </c>
      <c r="O998" s="21" t="e">
        <f>VLOOKUP(I998,'MÃ '!$A$2:$E$1048576,5,0)</f>
        <v>#N/A</v>
      </c>
      <c r="P998" s="21" t="str">
        <f t="shared" si="62"/>
        <v>TSG08</v>
      </c>
      <c r="Q998" s="21" t="e">
        <f>DAY(Table0145[[#This Row],[NGÀY]])&amp;Table0145[[#This Row],[TSG08]]&amp;Table0145[[#This Row],[MÃ FAST]]</f>
        <v>#N/A</v>
      </c>
      <c r="R998" s="21" t="e">
        <f>COUNTIF($Q$7:Q998,Q998)&amp;Q998</f>
        <v>#N/A</v>
      </c>
      <c r="S998" s="44">
        <f>IFERROR(VLOOKUP(R998,Table1[[ct2]:[Số lượng]],13,0),0)</f>
        <v>0</v>
      </c>
      <c r="T998" s="45">
        <f>IFERROR(VLOOKUP(R998,Table1[[ct2]:[Giá]],14,0),Table0145[[#This Row],[ĐƠN GIÁ]])</f>
        <v>0</v>
      </c>
      <c r="U998" s="45">
        <f t="shared" si="63"/>
        <v>0</v>
      </c>
      <c r="V998" s="32">
        <f t="shared" si="64"/>
        <v>0</v>
      </c>
      <c r="W998" s="45">
        <f>Table0145[[#This Row],[THÀNH TIỀN FAST]]-Table0145[[#This Row],[THÀNH TIỀN]]</f>
        <v>0</v>
      </c>
      <c r="X998" s="46" t="b">
        <f>Table0145[[#This Row],[ĐG FAST]]=Table0145[[#This Row],[ĐƠN GIÁ]]</f>
        <v>1</v>
      </c>
      <c r="Y998" s="47" t="b">
        <f>Table0145[[#This Row],[THÀNH TIỀN FAST]]=Table0145[[#This Row],[THÀNH TIỀN]]</f>
        <v>1</v>
      </c>
      <c r="Z998" s="48"/>
    </row>
    <row r="999" spans="13:26" x14ac:dyDescent="0.2">
      <c r="M999" s="55">
        <f t="shared" si="61"/>
        <v>0</v>
      </c>
      <c r="N999" s="21" t="e">
        <f>VLOOKUP(I999,'MÃ '!$A$2:$E$1048576,4,0)</f>
        <v>#N/A</v>
      </c>
      <c r="O999" s="21" t="e">
        <f>VLOOKUP(I999,'MÃ '!$A$2:$E$1048576,5,0)</f>
        <v>#N/A</v>
      </c>
      <c r="P999" s="21" t="str">
        <f t="shared" si="62"/>
        <v>TSG08</v>
      </c>
      <c r="Q999" s="21" t="e">
        <f>DAY(Table0145[[#This Row],[NGÀY]])&amp;Table0145[[#This Row],[TSG08]]&amp;Table0145[[#This Row],[MÃ FAST]]</f>
        <v>#N/A</v>
      </c>
      <c r="R999" s="21" t="e">
        <f>COUNTIF($Q$7:Q999,Q999)&amp;Q999</f>
        <v>#N/A</v>
      </c>
      <c r="S999" s="44">
        <f>IFERROR(VLOOKUP(R999,Table1[[ct2]:[Số lượng]],13,0),0)</f>
        <v>0</v>
      </c>
      <c r="T999" s="45">
        <f>IFERROR(VLOOKUP(R999,Table1[[ct2]:[Giá]],14,0),Table0145[[#This Row],[ĐƠN GIÁ]])</f>
        <v>0</v>
      </c>
      <c r="U999" s="45">
        <f t="shared" si="63"/>
        <v>0</v>
      </c>
      <c r="V999" s="32">
        <f t="shared" si="64"/>
        <v>0</v>
      </c>
      <c r="W999" s="45">
        <f>Table0145[[#This Row],[THÀNH TIỀN FAST]]-Table0145[[#This Row],[THÀNH TIỀN]]</f>
        <v>0</v>
      </c>
      <c r="X999" s="46" t="b">
        <f>Table0145[[#This Row],[ĐG FAST]]=Table0145[[#This Row],[ĐƠN GIÁ]]</f>
        <v>1</v>
      </c>
      <c r="Y999" s="47" t="b">
        <f>Table0145[[#This Row],[THÀNH TIỀN FAST]]=Table0145[[#This Row],[THÀNH TIỀN]]</f>
        <v>1</v>
      </c>
      <c r="Z999" s="48"/>
    </row>
    <row r="1000" spans="13:26" x14ac:dyDescent="0.2">
      <c r="M1000" s="55">
        <f t="shared" si="61"/>
        <v>0</v>
      </c>
      <c r="N1000" s="21" t="e">
        <f>VLOOKUP(I1000,'MÃ '!$A$2:$E$1048576,4,0)</f>
        <v>#N/A</v>
      </c>
      <c r="O1000" s="21" t="e">
        <f>VLOOKUP(I1000,'MÃ '!$A$2:$E$1048576,5,0)</f>
        <v>#N/A</v>
      </c>
      <c r="P1000" s="21" t="str">
        <f t="shared" si="62"/>
        <v>TSG08</v>
      </c>
      <c r="Q1000" s="21" t="e">
        <f>DAY(Table0145[[#This Row],[NGÀY]])&amp;Table0145[[#This Row],[TSG08]]&amp;Table0145[[#This Row],[MÃ FAST]]</f>
        <v>#N/A</v>
      </c>
      <c r="R1000" s="21" t="e">
        <f>COUNTIF($Q$7:Q1000,Q1000)&amp;Q1000</f>
        <v>#N/A</v>
      </c>
      <c r="S1000" s="44">
        <f>IFERROR(VLOOKUP(R1000,Table1[[ct2]:[Số lượng]],13,0),0)</f>
        <v>0</v>
      </c>
      <c r="T1000" s="45">
        <f>IFERROR(VLOOKUP(R1000,Table1[[ct2]:[Giá]],14,0),Table0145[[#This Row],[ĐƠN GIÁ]])</f>
        <v>0</v>
      </c>
      <c r="U1000" s="45">
        <f t="shared" si="63"/>
        <v>0</v>
      </c>
      <c r="V1000" s="32">
        <f t="shared" si="64"/>
        <v>0</v>
      </c>
      <c r="W1000" s="45">
        <f>Table0145[[#This Row],[THÀNH TIỀN FAST]]-Table0145[[#This Row],[THÀNH TIỀN]]</f>
        <v>0</v>
      </c>
      <c r="X1000" s="46" t="b">
        <f>Table0145[[#This Row],[ĐG FAST]]=Table0145[[#This Row],[ĐƠN GIÁ]]</f>
        <v>1</v>
      </c>
      <c r="Y1000" s="47" t="b">
        <f>Table0145[[#This Row],[THÀNH TIỀN FAST]]=Table0145[[#This Row],[THÀNH TIỀN]]</f>
        <v>1</v>
      </c>
      <c r="Z1000" s="48"/>
    </row>
  </sheetData>
  <mergeCells count="1">
    <mergeCell ref="A1:M3"/>
  </mergeCells>
  <conditionalFormatting sqref="V7:V1000">
    <cfRule type="cellIs" dxfId="130" priority="1" operator="lessThan">
      <formula>0</formula>
    </cfRule>
    <cfRule type="cellIs" dxfId="129" priority="2" operator="greaterThan">
      <formula>0</formula>
    </cfRule>
  </conditionalFormatting>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Z1000"/>
  <sheetViews>
    <sheetView topLeftCell="B1" zoomScaleNormal="100" workbookViewId="0">
      <pane ySplit="6" topLeftCell="A265" activePane="bottomLeft" state="frozen"/>
      <selection activeCell="AA17" sqref="AA17"/>
      <selection pane="bottomLeft" activeCell="O292" sqref="O292"/>
    </sheetView>
  </sheetViews>
  <sheetFormatPr defaultColWidth="26" defaultRowHeight="14.25" x14ac:dyDescent="0.2"/>
  <cols>
    <col min="1" max="1" width="19.140625" style="31" hidden="1" customWidth="1"/>
    <col min="2" max="2" width="11.28515625" style="34" bestFit="1" customWidth="1"/>
    <col min="3" max="3" width="11.5703125" style="31" hidden="1" customWidth="1"/>
    <col min="4" max="4" width="14.28515625" style="31" bestFit="1" customWidth="1"/>
    <col min="5" max="5" width="12" style="31" hidden="1" customWidth="1"/>
    <col min="6" max="6" width="13.140625" style="31" hidden="1" customWidth="1"/>
    <col min="7" max="7" width="13" style="31" hidden="1" customWidth="1"/>
    <col min="8" max="8" width="14.28515625" style="31" hidden="1" customWidth="1"/>
    <col min="9" max="9" width="25.5703125" style="31" bestFit="1" customWidth="1"/>
    <col min="10" max="10" width="9.28515625" style="31" bestFit="1" customWidth="1"/>
    <col min="11" max="11" width="13.42578125" style="35" bestFit="1" customWidth="1"/>
    <col min="12" max="12" width="13.5703125" style="31" bestFit="1" customWidth="1"/>
    <col min="13" max="13" width="16.5703125" style="31" bestFit="1" customWidth="1"/>
    <col min="14" max="14" width="13.85546875" style="31" bestFit="1" customWidth="1"/>
    <col min="15" max="15" width="23.85546875" style="31" bestFit="1" customWidth="1"/>
    <col min="16" max="16" width="11.42578125" style="31" bestFit="1" customWidth="1"/>
    <col min="17" max="17" width="21" style="31" hidden="1" customWidth="1"/>
    <col min="18" max="18" width="22.28515625" style="31" hidden="1" customWidth="1"/>
    <col min="19" max="19" width="16.42578125" style="35" bestFit="1" customWidth="1"/>
    <col min="20" max="20" width="13.5703125" style="46" bestFit="1" customWidth="1"/>
    <col min="21" max="21" width="16.5703125" style="46" customWidth="1"/>
    <col min="22" max="22" width="11.5703125" style="32" bestFit="1" customWidth="1"/>
    <col min="23" max="23" width="16.7109375" style="46" bestFit="1" customWidth="1"/>
    <col min="24" max="24" width="19.5703125" style="46" bestFit="1" customWidth="1"/>
    <col min="25" max="25" width="9.140625" style="46" bestFit="1" customWidth="1"/>
    <col min="26" max="26" width="12.85546875" style="31" bestFit="1" customWidth="1"/>
    <col min="27" max="16384" width="26" style="31"/>
  </cols>
  <sheetData>
    <row r="1" spans="1:26" ht="20.25" x14ac:dyDescent="0.2">
      <c r="A1" s="64" t="s">
        <v>517</v>
      </c>
      <c r="B1" s="64"/>
      <c r="C1" s="64"/>
      <c r="D1" s="64"/>
      <c r="E1" s="64"/>
      <c r="F1" s="64"/>
      <c r="G1" s="64"/>
      <c r="H1" s="64"/>
      <c r="I1" s="64"/>
      <c r="J1" s="64"/>
      <c r="K1" s="64"/>
      <c r="L1" s="64"/>
      <c r="M1" s="64"/>
      <c r="N1" s="30"/>
      <c r="O1" s="30"/>
      <c r="P1" s="30"/>
      <c r="Q1" s="30"/>
      <c r="R1" s="30"/>
      <c r="S1" s="31"/>
      <c r="T1" s="31"/>
      <c r="U1" s="31"/>
      <c r="W1" s="31"/>
      <c r="X1" s="31"/>
      <c r="Y1" s="31"/>
    </row>
    <row r="2" spans="1:26" ht="20.25" x14ac:dyDescent="0.2">
      <c r="A2" s="64"/>
      <c r="B2" s="64"/>
      <c r="C2" s="64"/>
      <c r="D2" s="64"/>
      <c r="E2" s="64"/>
      <c r="F2" s="64"/>
      <c r="G2" s="64"/>
      <c r="H2" s="64"/>
      <c r="I2" s="64"/>
      <c r="J2" s="64"/>
      <c r="K2" s="64"/>
      <c r="L2" s="64"/>
      <c r="M2" s="64"/>
      <c r="N2" s="30"/>
      <c r="O2" s="30"/>
      <c r="P2" s="30"/>
      <c r="Q2" s="30"/>
      <c r="R2" s="30"/>
      <c r="S2" s="31"/>
      <c r="T2" s="31"/>
      <c r="U2" s="31"/>
      <c r="W2" s="31"/>
      <c r="X2" s="80">
        <f>W5/M5</f>
        <v>-0.10275299161810861</v>
      </c>
      <c r="Y2" s="33"/>
    </row>
    <row r="3" spans="1:26" ht="35.25" customHeight="1" x14ac:dyDescent="0.2">
      <c r="A3" s="64"/>
      <c r="B3" s="64"/>
      <c r="C3" s="64"/>
      <c r="D3" s="64"/>
      <c r="E3" s="64"/>
      <c r="F3" s="64"/>
      <c r="G3" s="64"/>
      <c r="H3" s="64"/>
      <c r="I3" s="64"/>
      <c r="J3" s="64"/>
      <c r="K3" s="64"/>
      <c r="L3" s="64"/>
      <c r="M3" s="64"/>
      <c r="N3" s="30"/>
      <c r="O3" s="30"/>
      <c r="P3" s="30"/>
      <c r="Q3" s="30"/>
      <c r="R3" s="30">
        <f>DAY(B301)</f>
        <v>0</v>
      </c>
      <c r="S3" s="31"/>
      <c r="T3" s="31"/>
      <c r="U3" s="31"/>
      <c r="W3" s="31"/>
      <c r="X3" s="31"/>
      <c r="Y3" s="31"/>
    </row>
    <row r="4" spans="1:26" x14ac:dyDescent="0.2">
      <c r="S4" s="31" t="b">
        <f>SUMIF(Table1[Mã nx],"tsg01",Table1[Đvt])=S5</f>
        <v>0</v>
      </c>
      <c r="T4" s="31"/>
      <c r="U4" s="31" t="b">
        <f>SUMIF(Table1[Mã nx],"tsg01",Table1[Giá báo])=U5</f>
        <v>0</v>
      </c>
      <c r="W4" s="31"/>
      <c r="X4" s="31"/>
      <c r="Y4" s="31"/>
    </row>
    <row r="5" spans="1:26" s="56" customFormat="1" ht="15" x14ac:dyDescent="0.2">
      <c r="B5" s="57"/>
      <c r="K5" s="58">
        <f>SUM(K7:K1048576)</f>
        <v>1034.3100000000002</v>
      </c>
      <c r="M5" s="59">
        <f>SUM(M7:M1048576)</f>
        <v>39547160</v>
      </c>
      <c r="N5" s="59"/>
      <c r="O5" s="59"/>
      <c r="P5" s="59"/>
      <c r="Q5" s="59"/>
      <c r="R5" s="59"/>
      <c r="S5" s="60">
        <f>SUM(S7:S1048576)</f>
        <v>842.52800000000047</v>
      </c>
      <c r="U5" s="59">
        <f>SUM(U7:U1048576)</f>
        <v>35483571</v>
      </c>
      <c r="V5" s="61">
        <f>SUM(V7:V1048576)</f>
        <v>-191.78200000000001</v>
      </c>
      <c r="W5" s="61">
        <f>SUM(W7:W1048576)</f>
        <v>-4063589</v>
      </c>
      <c r="X5" s="31"/>
      <c r="Y5" s="63"/>
    </row>
    <row r="6" spans="1:26" s="41" customFormat="1" ht="22.5" customHeight="1" x14ac:dyDescent="0.25">
      <c r="A6" s="36" t="s">
        <v>0</v>
      </c>
      <c r="B6" s="37" t="s">
        <v>1</v>
      </c>
      <c r="C6" s="36" t="s">
        <v>2</v>
      </c>
      <c r="D6" s="36" t="s">
        <v>3</v>
      </c>
      <c r="E6" s="36" t="s">
        <v>4</v>
      </c>
      <c r="F6" s="36" t="s">
        <v>5</v>
      </c>
      <c r="G6" s="36" t="s">
        <v>6</v>
      </c>
      <c r="H6" s="36" t="s">
        <v>7</v>
      </c>
      <c r="I6" s="36" t="s">
        <v>8</v>
      </c>
      <c r="J6" s="36" t="s">
        <v>9</v>
      </c>
      <c r="K6" s="38" t="s">
        <v>10</v>
      </c>
      <c r="L6" s="36" t="s">
        <v>11</v>
      </c>
      <c r="M6" s="36" t="s">
        <v>12</v>
      </c>
      <c r="N6" s="36" t="s">
        <v>343</v>
      </c>
      <c r="O6" s="36" t="s">
        <v>344</v>
      </c>
      <c r="P6" s="36" t="s">
        <v>339</v>
      </c>
      <c r="Q6" s="36" t="s">
        <v>345</v>
      </c>
      <c r="R6" s="36" t="s">
        <v>346</v>
      </c>
      <c r="S6" s="39" t="s">
        <v>52</v>
      </c>
      <c r="T6" s="39" t="s">
        <v>53</v>
      </c>
      <c r="U6" s="39" t="s">
        <v>54</v>
      </c>
      <c r="V6" s="40" t="s">
        <v>512</v>
      </c>
      <c r="W6" s="39" t="s">
        <v>513</v>
      </c>
      <c r="X6" s="39" t="s">
        <v>347</v>
      </c>
      <c r="Y6" s="39" t="s">
        <v>514</v>
      </c>
      <c r="Z6" s="39" t="s">
        <v>348</v>
      </c>
    </row>
    <row r="7" spans="1:26" ht="15" x14ac:dyDescent="0.2">
      <c r="A7" s="1"/>
      <c r="B7" s="2" t="s">
        <v>354</v>
      </c>
      <c r="C7" s="42"/>
      <c r="D7" s="2" t="s">
        <v>520</v>
      </c>
      <c r="E7" s="43"/>
      <c r="F7" s="43"/>
      <c r="G7" s="43"/>
      <c r="H7" s="43"/>
      <c r="I7" s="2" t="s">
        <v>14</v>
      </c>
      <c r="J7" s="2" t="s">
        <v>15</v>
      </c>
      <c r="K7" s="3">
        <v>8</v>
      </c>
      <c r="L7" s="4">
        <v>8500</v>
      </c>
      <c r="M7" s="4">
        <f>K7*L7</f>
        <v>68000</v>
      </c>
      <c r="N7" s="21" t="str">
        <f>VLOOKUP(I7,'MÃ '!$A$2:$E$1048576,4,0)</f>
        <v>NL300107</v>
      </c>
      <c r="O7" s="21" t="str">
        <f>VLOOKUP(I7,'MÃ '!$A$2:$E$1048576,5,0)</f>
        <v>Ngô ngọt ( Bắp trái)</v>
      </c>
      <c r="P7" s="21" t="str">
        <f>$P$6</f>
        <v>TSG09</v>
      </c>
      <c r="Q7" s="21" t="str">
        <f>DAY(Table01456[[#This Row],[NGÀY]])&amp;Table01456[[#This Row],[TSG09]]&amp;Table01456[[#This Row],[MÃ FAST]]</f>
        <v>1TSG09NL300107</v>
      </c>
      <c r="R7" s="21" t="str">
        <f>COUNTIF($Q$7:Q7,Q7)&amp;Q7</f>
        <v>11TSG09NL300107</v>
      </c>
      <c r="S7" s="44">
        <f>IFERROR(VLOOKUP(R7,Table1[[ct2]:[Số lượng]],13,0),0)</f>
        <v>8</v>
      </c>
      <c r="T7" s="45">
        <f>IFERROR(VLOOKUP(R7,Table1[[ct2]:[Giá]],14,0),Table01456[[#This Row],[ĐƠN GIÁ]])</f>
        <v>8500</v>
      </c>
      <c r="U7" s="45">
        <f>IFERROR((T7*S7),"0")</f>
        <v>68000</v>
      </c>
      <c r="V7" s="32">
        <f>S7-K7</f>
        <v>0</v>
      </c>
      <c r="W7" s="45">
        <f>Table01456[[#This Row],[THÀNH TIỀN FAST]]-Table01456[[#This Row],[THÀNH TIỀN]]</f>
        <v>0</v>
      </c>
      <c r="X7" s="46" t="b">
        <f>Table01456[[#This Row],[ĐG FAST]]=Table01456[[#This Row],[ĐƠN GIÁ]]</f>
        <v>1</v>
      </c>
      <c r="Y7" s="47" t="b">
        <f>Table01456[[#This Row],[THÀNH TIỀN FAST]]=Table01456[[#This Row],[THÀNH TIỀN]]</f>
        <v>1</v>
      </c>
      <c r="Z7" s="48"/>
    </row>
    <row r="8" spans="1:26" ht="15" x14ac:dyDescent="0.2">
      <c r="A8" s="1"/>
      <c r="B8" s="2" t="s">
        <v>354</v>
      </c>
      <c r="C8" s="42"/>
      <c r="D8" s="2" t="s">
        <v>520</v>
      </c>
      <c r="E8" s="43"/>
      <c r="F8" s="43"/>
      <c r="G8" s="43"/>
      <c r="H8" s="43"/>
      <c r="I8" s="2" t="s">
        <v>16</v>
      </c>
      <c r="J8" s="2" t="s">
        <v>17</v>
      </c>
      <c r="K8" s="3">
        <v>0.6</v>
      </c>
      <c r="L8" s="4">
        <v>30000</v>
      </c>
      <c r="M8" s="4">
        <f t="shared" ref="M8:M71" si="0">K8*L8</f>
        <v>18000</v>
      </c>
      <c r="N8" s="21" t="str">
        <f>VLOOKUP(I8,'MÃ '!$A$2:$E$1048576,4,0)</f>
        <v>NL300007</v>
      </c>
      <c r="O8" s="21" t="str">
        <f>VLOOKUP(I8,'MÃ '!$A$2:$E$1048576,5,0)</f>
        <v>Bí đỏ</v>
      </c>
      <c r="P8" s="21" t="str">
        <f t="shared" ref="P8:P71" si="1">$P$6</f>
        <v>TSG09</v>
      </c>
      <c r="Q8" s="21" t="str">
        <f>DAY(Table01456[[#This Row],[NGÀY]])&amp;Table01456[[#This Row],[TSG09]]&amp;Table01456[[#This Row],[MÃ FAST]]</f>
        <v>1TSG09NL300007</v>
      </c>
      <c r="R8" s="21" t="str">
        <f>COUNTIF($Q$7:Q8,Q8)&amp;Q8</f>
        <v>11TSG09NL300007</v>
      </c>
      <c r="S8" s="44">
        <f>IFERROR(VLOOKUP(R8,Table1[[ct2]:[Số lượng]],13,0),0)</f>
        <v>0</v>
      </c>
      <c r="T8" s="45">
        <f>IFERROR(VLOOKUP(R8,Table1[[ct2]:[Giá]],14,0),Table01456[[#This Row],[ĐƠN GIÁ]])</f>
        <v>30000</v>
      </c>
      <c r="U8" s="45">
        <f t="shared" ref="U8:U71" si="2">IFERROR((T8*S8),"0")</f>
        <v>0</v>
      </c>
      <c r="V8" s="32">
        <f t="shared" ref="V8:V71" si="3">S8-K8</f>
        <v>-0.6</v>
      </c>
      <c r="W8" s="45">
        <f>Table01456[[#This Row],[THÀNH TIỀN FAST]]-Table01456[[#This Row],[THÀNH TIỀN]]</f>
        <v>-18000</v>
      </c>
      <c r="X8" s="46" t="b">
        <f>Table01456[[#This Row],[ĐG FAST]]=Table01456[[#This Row],[ĐƠN GIÁ]]</f>
        <v>1</v>
      </c>
      <c r="Y8" s="47" t="b">
        <f>Table01456[[#This Row],[THÀNH TIỀN FAST]]=Table01456[[#This Row],[THÀNH TIỀN]]</f>
        <v>0</v>
      </c>
      <c r="Z8" s="48"/>
    </row>
    <row r="9" spans="1:26" ht="15" x14ac:dyDescent="0.2">
      <c r="A9" s="1"/>
      <c r="B9" s="2" t="s">
        <v>354</v>
      </c>
      <c r="C9" s="42"/>
      <c r="D9" s="2" t="s">
        <v>520</v>
      </c>
      <c r="E9" s="43"/>
      <c r="F9" s="43"/>
      <c r="G9" s="43"/>
      <c r="H9" s="43"/>
      <c r="I9" s="2" t="s">
        <v>18</v>
      </c>
      <c r="J9" s="2" t="s">
        <v>17</v>
      </c>
      <c r="K9" s="3">
        <v>1.5</v>
      </c>
      <c r="L9" s="4">
        <v>45000</v>
      </c>
      <c r="M9" s="4">
        <f t="shared" si="0"/>
        <v>67500</v>
      </c>
      <c r="N9" s="21" t="str">
        <f>VLOOKUP(I9,'MÃ '!$A$2:$E$1048576,4,0)</f>
        <v>NL300203</v>
      </c>
      <c r="O9" s="21" t="str">
        <f>VLOOKUP(I9,'MÃ '!$A$2:$E$1048576,5,0)</f>
        <v>Cải bó xôi</v>
      </c>
      <c r="P9" s="21" t="str">
        <f t="shared" si="1"/>
        <v>TSG09</v>
      </c>
      <c r="Q9" s="21" t="str">
        <f>DAY(Table01456[[#This Row],[NGÀY]])&amp;Table01456[[#This Row],[TSG09]]&amp;Table01456[[#This Row],[MÃ FAST]]</f>
        <v>1TSG09NL300203</v>
      </c>
      <c r="R9" s="21" t="str">
        <f>COUNTIF($Q$7:Q9,Q9)&amp;Q9</f>
        <v>11TSG09NL300203</v>
      </c>
      <c r="S9" s="44">
        <f>IFERROR(VLOOKUP(R9,Table1[[ct2]:[Số lượng]],13,0),0)</f>
        <v>0</v>
      </c>
      <c r="T9" s="45">
        <f>IFERROR(VLOOKUP(R9,Table1[[ct2]:[Giá]],14,0),Table01456[[#This Row],[ĐƠN GIÁ]])</f>
        <v>45000</v>
      </c>
      <c r="U9" s="45">
        <f t="shared" si="2"/>
        <v>0</v>
      </c>
      <c r="V9" s="32">
        <f t="shared" si="3"/>
        <v>-1.5</v>
      </c>
      <c r="W9" s="45">
        <f>Table01456[[#This Row],[THÀNH TIỀN FAST]]-Table01456[[#This Row],[THÀNH TIỀN]]</f>
        <v>-67500</v>
      </c>
      <c r="X9" s="46" t="b">
        <f>Table01456[[#This Row],[ĐG FAST]]=Table01456[[#This Row],[ĐƠN GIÁ]]</f>
        <v>1</v>
      </c>
      <c r="Y9" s="47" t="b">
        <f>Table01456[[#This Row],[THÀNH TIỀN FAST]]=Table01456[[#This Row],[THÀNH TIỀN]]</f>
        <v>0</v>
      </c>
      <c r="Z9" s="48"/>
    </row>
    <row r="10" spans="1:26" ht="15" x14ac:dyDescent="0.2">
      <c r="A10" s="1"/>
      <c r="B10" s="2" t="s">
        <v>354</v>
      </c>
      <c r="C10" s="42"/>
      <c r="D10" s="2" t="s">
        <v>520</v>
      </c>
      <c r="E10" s="43"/>
      <c r="F10" s="43"/>
      <c r="G10" s="43"/>
      <c r="H10" s="43"/>
      <c r="I10" s="2" t="s">
        <v>19</v>
      </c>
      <c r="J10" s="2" t="s">
        <v>17</v>
      </c>
      <c r="K10" s="3">
        <v>1</v>
      </c>
      <c r="L10" s="4">
        <v>50000</v>
      </c>
      <c r="M10" s="4">
        <f t="shared" si="0"/>
        <v>50000</v>
      </c>
      <c r="N10" s="21" t="str">
        <f>VLOOKUP(I10,'MÃ '!$A$2:$E$1048576,4,0)</f>
        <v>NL300013</v>
      </c>
      <c r="O10" s="21" t="str">
        <f>VLOOKUP(I10,'MÃ '!$A$2:$E$1048576,5,0)</f>
        <v>Cà chua</v>
      </c>
      <c r="P10" s="21" t="str">
        <f t="shared" si="1"/>
        <v>TSG09</v>
      </c>
      <c r="Q10" s="21" t="str">
        <f>DAY(Table01456[[#This Row],[NGÀY]])&amp;Table01456[[#This Row],[TSG09]]&amp;Table01456[[#This Row],[MÃ FAST]]</f>
        <v>1TSG09NL300013</v>
      </c>
      <c r="R10" s="21" t="str">
        <f>COUNTIF($Q$7:Q10,Q10)&amp;Q10</f>
        <v>11TSG09NL300013</v>
      </c>
      <c r="S10" s="44">
        <f>IFERROR(VLOOKUP(R10,Table1[[ct2]:[Số lượng]],13,0),0)</f>
        <v>1</v>
      </c>
      <c r="T10" s="45">
        <f>IFERROR(VLOOKUP(R10,Table1[[ct2]:[Giá]],14,0),Table01456[[#This Row],[ĐƠN GIÁ]])</f>
        <v>50000</v>
      </c>
      <c r="U10" s="45">
        <f t="shared" si="2"/>
        <v>50000</v>
      </c>
      <c r="V10" s="32">
        <f t="shared" si="3"/>
        <v>0</v>
      </c>
      <c r="W10" s="45">
        <f>Table01456[[#This Row],[THÀNH TIỀN FAST]]-Table01456[[#This Row],[THÀNH TIỀN]]</f>
        <v>0</v>
      </c>
      <c r="X10" s="46" t="b">
        <f>Table01456[[#This Row],[ĐG FAST]]=Table01456[[#This Row],[ĐƠN GIÁ]]</f>
        <v>1</v>
      </c>
      <c r="Y10" s="47" t="b">
        <f>Table01456[[#This Row],[THÀNH TIỀN FAST]]=Table01456[[#This Row],[THÀNH TIỀN]]</f>
        <v>1</v>
      </c>
      <c r="Z10" s="48"/>
    </row>
    <row r="11" spans="1:26" ht="15" x14ac:dyDescent="0.2">
      <c r="A11" s="1"/>
      <c r="B11" s="2" t="s">
        <v>354</v>
      </c>
      <c r="C11" s="42"/>
      <c r="D11" s="2" t="s">
        <v>520</v>
      </c>
      <c r="E11" s="43"/>
      <c r="F11" s="43"/>
      <c r="G11" s="43"/>
      <c r="H11" s="43"/>
      <c r="I11" s="2" t="s">
        <v>20</v>
      </c>
      <c r="J11" s="2" t="s">
        <v>17</v>
      </c>
      <c r="K11" s="3">
        <v>12</v>
      </c>
      <c r="L11" s="4">
        <v>18000</v>
      </c>
      <c r="M11" s="4">
        <f t="shared" si="0"/>
        <v>216000</v>
      </c>
      <c r="N11" s="21" t="str">
        <f>VLOOKUP(I11,'MÃ '!$A$2:$E$1048576,4,0)</f>
        <v>NL300022</v>
      </c>
      <c r="O11" s="21" t="str">
        <f>VLOOKUP(I11,'MÃ '!$A$2:$E$1048576,5,0)</f>
        <v>Cải thảo</v>
      </c>
      <c r="P11" s="21" t="str">
        <f t="shared" si="1"/>
        <v>TSG09</v>
      </c>
      <c r="Q11" s="21" t="str">
        <f>DAY(Table01456[[#This Row],[NGÀY]])&amp;Table01456[[#This Row],[TSG09]]&amp;Table01456[[#This Row],[MÃ FAST]]</f>
        <v>1TSG09NL300022</v>
      </c>
      <c r="R11" s="21" t="str">
        <f>COUNTIF($Q$7:Q11,Q11)&amp;Q11</f>
        <v>11TSG09NL300022</v>
      </c>
      <c r="S11" s="44">
        <f>IFERROR(VLOOKUP(R11,Table1[[ct2]:[Số lượng]],13,0),0)</f>
        <v>9.3000000000000007</v>
      </c>
      <c r="T11" s="45">
        <f>IFERROR(VLOOKUP(R11,Table1[[ct2]:[Giá]],14,0),Table01456[[#This Row],[ĐƠN GIÁ]])</f>
        <v>18000</v>
      </c>
      <c r="U11" s="45">
        <f t="shared" si="2"/>
        <v>167400</v>
      </c>
      <c r="V11" s="32">
        <f t="shared" si="3"/>
        <v>-2.6999999999999993</v>
      </c>
      <c r="W11" s="45">
        <f>Table01456[[#This Row],[THÀNH TIỀN FAST]]-Table01456[[#This Row],[THÀNH TIỀN]]</f>
        <v>-48600</v>
      </c>
      <c r="X11" s="46" t="b">
        <f>Table01456[[#This Row],[ĐG FAST]]=Table01456[[#This Row],[ĐƠN GIÁ]]</f>
        <v>1</v>
      </c>
      <c r="Y11" s="47" t="b">
        <f>Table01456[[#This Row],[THÀNH TIỀN FAST]]=Table01456[[#This Row],[THÀNH TIỀN]]</f>
        <v>0</v>
      </c>
      <c r="Z11" s="48"/>
    </row>
    <row r="12" spans="1:26" ht="15" x14ac:dyDescent="0.2">
      <c r="A12" s="1"/>
      <c r="B12" s="2" t="s">
        <v>354</v>
      </c>
      <c r="C12" s="42"/>
      <c r="D12" s="2" t="s">
        <v>520</v>
      </c>
      <c r="E12" s="43"/>
      <c r="F12" s="43"/>
      <c r="G12" s="43"/>
      <c r="H12" s="43"/>
      <c r="I12" s="2" t="s">
        <v>48</v>
      </c>
      <c r="J12" s="2" t="s">
        <v>17</v>
      </c>
      <c r="K12" s="3">
        <v>0.3</v>
      </c>
      <c r="L12" s="4">
        <v>95000</v>
      </c>
      <c r="M12" s="4">
        <f t="shared" si="0"/>
        <v>28500</v>
      </c>
      <c r="N12" s="21" t="str">
        <f>VLOOKUP(I12,'MÃ '!$A$2:$E$1048576,4,0)</f>
        <v>NL600068</v>
      </c>
      <c r="O12" s="21" t="str">
        <f>VLOOKUP(I12,'MÃ '!$A$2:$E$1048576,5,0)</f>
        <v>Chanh vàng</v>
      </c>
      <c r="P12" s="21" t="str">
        <f t="shared" si="1"/>
        <v>TSG09</v>
      </c>
      <c r="Q12" s="21" t="str">
        <f>DAY(Table01456[[#This Row],[NGÀY]])&amp;Table01456[[#This Row],[TSG09]]&amp;Table01456[[#This Row],[MÃ FAST]]</f>
        <v>1TSG09NL600068</v>
      </c>
      <c r="R12" s="21" t="str">
        <f>COUNTIF($Q$7:Q12,Q12)&amp;Q12</f>
        <v>11TSG09NL600068</v>
      </c>
      <c r="S12" s="44">
        <f>IFERROR(VLOOKUP(R12,Table1[[ct2]:[Số lượng]],13,0),0)</f>
        <v>0.3</v>
      </c>
      <c r="T12" s="45">
        <f>IFERROR(VLOOKUP(R12,Table1[[ct2]:[Giá]],14,0),Table01456[[#This Row],[ĐƠN GIÁ]])</f>
        <v>95000</v>
      </c>
      <c r="U12" s="45">
        <f t="shared" si="2"/>
        <v>28500</v>
      </c>
      <c r="V12" s="32">
        <f t="shared" si="3"/>
        <v>0</v>
      </c>
      <c r="W12" s="45">
        <f>Table01456[[#This Row],[THÀNH TIỀN FAST]]-Table01456[[#This Row],[THÀNH TIỀN]]</f>
        <v>0</v>
      </c>
      <c r="X12" s="46" t="b">
        <f>Table01456[[#This Row],[ĐG FAST]]=Table01456[[#This Row],[ĐƠN GIÁ]]</f>
        <v>1</v>
      </c>
      <c r="Y12" s="47" t="b">
        <f>Table01456[[#This Row],[THÀNH TIỀN FAST]]=Table01456[[#This Row],[THÀNH TIỀN]]</f>
        <v>1</v>
      </c>
      <c r="Z12" s="48"/>
    </row>
    <row r="13" spans="1:26" ht="15" x14ac:dyDescent="0.2">
      <c r="A13" s="1"/>
      <c r="B13" s="2" t="s">
        <v>354</v>
      </c>
      <c r="C13" s="42"/>
      <c r="D13" s="2" t="s">
        <v>520</v>
      </c>
      <c r="E13" s="43"/>
      <c r="F13" s="43"/>
      <c r="G13" s="43"/>
      <c r="H13" s="43"/>
      <c r="I13" s="2" t="s">
        <v>45</v>
      </c>
      <c r="J13" s="2" t="s">
        <v>17</v>
      </c>
      <c r="K13" s="3">
        <v>2</v>
      </c>
      <c r="L13" s="4">
        <v>13000</v>
      </c>
      <c r="M13" s="4">
        <f t="shared" si="0"/>
        <v>26000</v>
      </c>
      <c r="N13" s="21" t="str">
        <f>VLOOKUP(I13,'MÃ '!$A$2:$E$1048576,4,0)</f>
        <v>NL300033</v>
      </c>
      <c r="O13" s="21" t="str">
        <f>VLOOKUP(I13,'MÃ '!$A$2:$E$1048576,5,0)</f>
        <v>Củ cải trắng</v>
      </c>
      <c r="P13" s="21" t="str">
        <f t="shared" si="1"/>
        <v>TSG09</v>
      </c>
      <c r="Q13" s="21" t="str">
        <f>DAY(Table01456[[#This Row],[NGÀY]])&amp;Table01456[[#This Row],[TSG09]]&amp;Table01456[[#This Row],[MÃ FAST]]</f>
        <v>1TSG09NL300033</v>
      </c>
      <c r="R13" s="21" t="str">
        <f>COUNTIF($Q$7:Q13,Q13)&amp;Q13</f>
        <v>11TSG09NL300033</v>
      </c>
      <c r="S13" s="44">
        <f>IFERROR(VLOOKUP(R13,Table1[[ct2]:[Số lượng]],13,0),0)</f>
        <v>2</v>
      </c>
      <c r="T13" s="45">
        <f>IFERROR(VLOOKUP(R13,Table1[[ct2]:[Giá]],14,0),Table01456[[#This Row],[ĐƠN GIÁ]])</f>
        <v>13000</v>
      </c>
      <c r="U13" s="45">
        <f t="shared" si="2"/>
        <v>26000</v>
      </c>
      <c r="V13" s="32">
        <f t="shared" si="3"/>
        <v>0</v>
      </c>
      <c r="W13" s="45">
        <f>Table01456[[#This Row],[THÀNH TIỀN FAST]]-Table01456[[#This Row],[THÀNH TIỀN]]</f>
        <v>0</v>
      </c>
      <c r="X13" s="46" t="b">
        <f>Table01456[[#This Row],[ĐG FAST]]=Table01456[[#This Row],[ĐƠN GIÁ]]</f>
        <v>1</v>
      </c>
      <c r="Y13" s="47" t="b">
        <f>Table01456[[#This Row],[THÀNH TIỀN FAST]]=Table01456[[#This Row],[THÀNH TIỀN]]</f>
        <v>1</v>
      </c>
      <c r="Z13" s="48"/>
    </row>
    <row r="14" spans="1:26" ht="15" x14ac:dyDescent="0.2">
      <c r="A14" s="1"/>
      <c r="B14" s="2" t="s">
        <v>354</v>
      </c>
      <c r="C14" s="42"/>
      <c r="D14" s="2" t="s">
        <v>520</v>
      </c>
      <c r="E14" s="43"/>
      <c r="F14" s="43"/>
      <c r="G14" s="43"/>
      <c r="H14" s="43"/>
      <c r="I14" s="2" t="s">
        <v>24</v>
      </c>
      <c r="J14" s="2" t="s">
        <v>17</v>
      </c>
      <c r="K14" s="3">
        <v>1.4</v>
      </c>
      <c r="L14" s="4">
        <v>47000</v>
      </c>
      <c r="M14" s="4">
        <f t="shared" si="0"/>
        <v>65800</v>
      </c>
      <c r="N14" s="21" t="str">
        <f>VLOOKUP(I14,'MÃ '!$A$2:$E$1048576,4,0)</f>
        <v>NL300036</v>
      </c>
      <c r="O14" s="21" t="str">
        <f>VLOOKUP(I14,'MÃ '!$A$2:$E$1048576,5,0)</f>
        <v>Củ sen</v>
      </c>
      <c r="P14" s="21" t="str">
        <f t="shared" si="1"/>
        <v>TSG09</v>
      </c>
      <c r="Q14" s="21" t="str">
        <f>DAY(Table01456[[#This Row],[NGÀY]])&amp;Table01456[[#This Row],[TSG09]]&amp;Table01456[[#This Row],[MÃ FAST]]</f>
        <v>1TSG09NL300036</v>
      </c>
      <c r="R14" s="21" t="str">
        <f>COUNTIF($Q$7:Q14,Q14)&amp;Q14</f>
        <v>11TSG09NL300036</v>
      </c>
      <c r="S14" s="44">
        <f>IFERROR(VLOOKUP(R14,Table1[[ct2]:[Số lượng]],13,0),0)</f>
        <v>1.4</v>
      </c>
      <c r="T14" s="45">
        <f>IFERROR(VLOOKUP(R14,Table1[[ct2]:[Giá]],14,0),Table01456[[#This Row],[ĐƠN GIÁ]])</f>
        <v>47000</v>
      </c>
      <c r="U14" s="45">
        <f t="shared" si="2"/>
        <v>65800</v>
      </c>
      <c r="V14" s="32">
        <f t="shared" si="3"/>
        <v>0</v>
      </c>
      <c r="W14" s="45">
        <f>Table01456[[#This Row],[THÀNH TIỀN FAST]]-Table01456[[#This Row],[THÀNH TIỀN]]</f>
        <v>0</v>
      </c>
      <c r="X14" s="46" t="b">
        <f>Table01456[[#This Row],[ĐG FAST]]=Table01456[[#This Row],[ĐƠN GIÁ]]</f>
        <v>1</v>
      </c>
      <c r="Y14" s="47" t="b">
        <f>Table01456[[#This Row],[THÀNH TIỀN FAST]]=Table01456[[#This Row],[THÀNH TIỀN]]</f>
        <v>1</v>
      </c>
      <c r="Z14" s="48"/>
    </row>
    <row r="15" spans="1:26" ht="15" x14ac:dyDescent="0.2">
      <c r="A15" s="1"/>
      <c r="B15" s="2" t="s">
        <v>354</v>
      </c>
      <c r="C15" s="42"/>
      <c r="D15" s="2" t="s">
        <v>520</v>
      </c>
      <c r="E15" s="43"/>
      <c r="F15" s="43"/>
      <c r="G15" s="43"/>
      <c r="H15" s="43"/>
      <c r="I15" s="2" t="s">
        <v>25</v>
      </c>
      <c r="J15" s="2" t="s">
        <v>17</v>
      </c>
      <c r="K15" s="3">
        <v>22</v>
      </c>
      <c r="L15" s="4">
        <v>18000</v>
      </c>
      <c r="M15" s="4">
        <f t="shared" si="0"/>
        <v>396000</v>
      </c>
      <c r="N15" s="21" t="str">
        <f>VLOOKUP(I15,'MÃ '!$A$2:$E$1048576,4,0)</f>
        <v>NL600004</v>
      </c>
      <c r="O15" s="21" t="str">
        <f>VLOOKUP(I15,'MÃ '!$A$2:$E$1048576,5,0)</f>
        <v>Dưa hấu</v>
      </c>
      <c r="P15" s="21" t="str">
        <f t="shared" si="1"/>
        <v>TSG09</v>
      </c>
      <c r="Q15" s="21" t="str">
        <f>DAY(Table01456[[#This Row],[NGÀY]])&amp;Table01456[[#This Row],[TSG09]]&amp;Table01456[[#This Row],[MÃ FAST]]</f>
        <v>1TSG09NL600004</v>
      </c>
      <c r="R15" s="21" t="str">
        <f>COUNTIF($Q$7:Q15,Q15)&amp;Q15</f>
        <v>11TSG09NL600004</v>
      </c>
      <c r="S15" s="44">
        <f>IFERROR(VLOOKUP(R15,Table1[[ct2]:[Số lượng]],13,0),0)</f>
        <v>22</v>
      </c>
      <c r="T15" s="45">
        <f>IFERROR(VLOOKUP(R15,Table1[[ct2]:[Giá]],14,0),Table01456[[#This Row],[ĐƠN GIÁ]])</f>
        <v>18000</v>
      </c>
      <c r="U15" s="45">
        <f t="shared" si="2"/>
        <v>396000</v>
      </c>
      <c r="V15" s="32">
        <f t="shared" si="3"/>
        <v>0</v>
      </c>
      <c r="W15" s="45">
        <f>Table01456[[#This Row],[THÀNH TIỀN FAST]]-Table01456[[#This Row],[THÀNH TIỀN]]</f>
        <v>0</v>
      </c>
      <c r="X15" s="46" t="b">
        <f>Table01456[[#This Row],[ĐG FAST]]=Table01456[[#This Row],[ĐƠN GIÁ]]</f>
        <v>1</v>
      </c>
      <c r="Y15" s="47" t="b">
        <f>Table01456[[#This Row],[THÀNH TIỀN FAST]]=Table01456[[#This Row],[THÀNH TIỀN]]</f>
        <v>1</v>
      </c>
      <c r="Z15" s="48"/>
    </row>
    <row r="16" spans="1:26" ht="15" x14ac:dyDescent="0.2">
      <c r="A16" s="1"/>
      <c r="B16" s="2" t="s">
        <v>354</v>
      </c>
      <c r="C16" s="42"/>
      <c r="D16" s="2" t="s">
        <v>520</v>
      </c>
      <c r="E16" s="43"/>
      <c r="F16" s="43"/>
      <c r="G16" s="43"/>
      <c r="H16" s="43"/>
      <c r="I16" s="2" t="s">
        <v>28</v>
      </c>
      <c r="J16" s="2" t="s">
        <v>29</v>
      </c>
      <c r="K16" s="3">
        <v>1</v>
      </c>
      <c r="L16" s="4">
        <v>80000</v>
      </c>
      <c r="M16" s="4">
        <f t="shared" si="0"/>
        <v>80000</v>
      </c>
      <c r="N16" s="21" t="str">
        <f>VLOOKUP(I16,'MÃ '!$A$2:$E$1048576,4,0)</f>
        <v>NL300218</v>
      </c>
      <c r="O16" s="21" t="str">
        <f>VLOOKUP(I16,'MÃ '!$A$2:$E$1048576,5,0)</f>
        <v>Hoa cúc (decor) bó</v>
      </c>
      <c r="P16" s="21" t="str">
        <f t="shared" si="1"/>
        <v>TSG09</v>
      </c>
      <c r="Q16" s="21" t="str">
        <f>DAY(Table01456[[#This Row],[NGÀY]])&amp;Table01456[[#This Row],[TSG09]]&amp;Table01456[[#This Row],[MÃ FAST]]</f>
        <v>1TSG09NL300218</v>
      </c>
      <c r="R16" s="21" t="str">
        <f>COUNTIF($Q$7:Q16,Q16)&amp;Q16</f>
        <v>11TSG09NL300218</v>
      </c>
      <c r="S16" s="44">
        <f>IFERROR(VLOOKUP(R16,Table1[[ct2]:[Số lượng]],13,0),0)</f>
        <v>1</v>
      </c>
      <c r="T16" s="45">
        <f>IFERROR(VLOOKUP(R16,Table1[[ct2]:[Giá]],14,0),Table01456[[#This Row],[ĐƠN GIÁ]])</f>
        <v>40000</v>
      </c>
      <c r="U16" s="45">
        <f t="shared" si="2"/>
        <v>40000</v>
      </c>
      <c r="V16" s="32">
        <f t="shared" si="3"/>
        <v>0</v>
      </c>
      <c r="W16" s="45">
        <f>Table01456[[#This Row],[THÀNH TIỀN FAST]]-Table01456[[#This Row],[THÀNH TIỀN]]</f>
        <v>-40000</v>
      </c>
      <c r="X16" s="46" t="b">
        <f>Table01456[[#This Row],[ĐG FAST]]=Table01456[[#This Row],[ĐƠN GIÁ]]</f>
        <v>0</v>
      </c>
      <c r="Y16" s="47" t="b">
        <f>Table01456[[#This Row],[THÀNH TIỀN FAST]]=Table01456[[#This Row],[THÀNH TIỀN]]</f>
        <v>0</v>
      </c>
      <c r="Z16" s="48"/>
    </row>
    <row r="17" spans="1:26" ht="15" x14ac:dyDescent="0.2">
      <c r="A17" s="1"/>
      <c r="B17" s="2" t="s">
        <v>354</v>
      </c>
      <c r="C17" s="42"/>
      <c r="D17" s="2" t="s">
        <v>520</v>
      </c>
      <c r="E17" s="43"/>
      <c r="F17" s="43"/>
      <c r="G17" s="43"/>
      <c r="H17" s="43"/>
      <c r="I17" s="2" t="s">
        <v>30</v>
      </c>
      <c r="J17" s="2" t="s">
        <v>17</v>
      </c>
      <c r="K17" s="3">
        <v>0.3</v>
      </c>
      <c r="L17" s="4">
        <v>65000</v>
      </c>
      <c r="M17" s="4">
        <f t="shared" si="0"/>
        <v>19500</v>
      </c>
      <c r="N17" s="21" t="str">
        <f>VLOOKUP(I17,'MÃ '!$A$2:$E$1048576,4,0)</f>
        <v>NL300062</v>
      </c>
      <c r="O17" s="21" t="str">
        <f>VLOOKUP(I17,'MÃ '!$A$2:$E$1048576,5,0)</f>
        <v>Húng Bạc Hà</v>
      </c>
      <c r="P17" s="21" t="str">
        <f t="shared" si="1"/>
        <v>TSG09</v>
      </c>
      <c r="Q17" s="21" t="str">
        <f>DAY(Table01456[[#This Row],[NGÀY]])&amp;Table01456[[#This Row],[TSG09]]&amp;Table01456[[#This Row],[MÃ FAST]]</f>
        <v>1TSG09NL300062</v>
      </c>
      <c r="R17" s="21" t="str">
        <f>COUNTIF($Q$7:Q17,Q17)&amp;Q17</f>
        <v>11TSG09NL300062</v>
      </c>
      <c r="S17" s="44">
        <f>IFERROR(VLOOKUP(R17,Table1[[ct2]:[Số lượng]],13,0),0)</f>
        <v>0.3</v>
      </c>
      <c r="T17" s="45">
        <f>IFERROR(VLOOKUP(R17,Table1[[ct2]:[Giá]],14,0),Table01456[[#This Row],[ĐƠN GIÁ]])</f>
        <v>65000</v>
      </c>
      <c r="U17" s="45">
        <f t="shared" si="2"/>
        <v>19500</v>
      </c>
      <c r="V17" s="32">
        <f t="shared" si="3"/>
        <v>0</v>
      </c>
      <c r="W17" s="45">
        <f>Table01456[[#This Row],[THÀNH TIỀN FAST]]-Table01456[[#This Row],[THÀNH TIỀN]]</f>
        <v>0</v>
      </c>
      <c r="X17" s="46" t="b">
        <f>Table01456[[#This Row],[ĐG FAST]]=Table01456[[#This Row],[ĐƠN GIÁ]]</f>
        <v>1</v>
      </c>
      <c r="Y17" s="47" t="b">
        <f>Table01456[[#This Row],[THÀNH TIỀN FAST]]=Table01456[[#This Row],[THÀNH TIỀN]]</f>
        <v>1</v>
      </c>
      <c r="Z17" s="48"/>
    </row>
    <row r="18" spans="1:26" ht="15" x14ac:dyDescent="0.2">
      <c r="A18" s="1"/>
      <c r="B18" s="2" t="s">
        <v>354</v>
      </c>
      <c r="C18" s="42"/>
      <c r="D18" s="2" t="s">
        <v>520</v>
      </c>
      <c r="E18" s="43"/>
      <c r="F18" s="43"/>
      <c r="G18" s="43"/>
      <c r="H18" s="43"/>
      <c r="I18" s="2" t="s">
        <v>31</v>
      </c>
      <c r="J18" s="2" t="s">
        <v>17</v>
      </c>
      <c r="K18" s="3">
        <v>2</v>
      </c>
      <c r="L18" s="4">
        <v>30000</v>
      </c>
      <c r="M18" s="4">
        <f t="shared" si="0"/>
        <v>60000</v>
      </c>
      <c r="N18" s="21" t="str">
        <f>VLOOKUP(I18,'MÃ '!$A$2:$E$1048576,4,0)</f>
        <v>NL300209</v>
      </c>
      <c r="O18" s="21" t="str">
        <f>VLOOKUP(I18,'MÃ '!$A$2:$E$1048576,5,0)</f>
        <v>Khoai môn</v>
      </c>
      <c r="P18" s="21" t="str">
        <f t="shared" si="1"/>
        <v>TSG09</v>
      </c>
      <c r="Q18" s="21" t="str">
        <f>DAY(Table01456[[#This Row],[NGÀY]])&amp;Table01456[[#This Row],[TSG09]]&amp;Table01456[[#This Row],[MÃ FAST]]</f>
        <v>1TSG09NL300209</v>
      </c>
      <c r="R18" s="21" t="str">
        <f>COUNTIF($Q$7:Q18,Q18)&amp;Q18</f>
        <v>11TSG09NL300209</v>
      </c>
      <c r="S18" s="44">
        <f>IFERROR(VLOOKUP(R18,Table1[[ct2]:[Số lượng]],13,0),0)</f>
        <v>2</v>
      </c>
      <c r="T18" s="45">
        <f>IFERROR(VLOOKUP(R18,Table1[[ct2]:[Giá]],14,0),Table01456[[#This Row],[ĐƠN GIÁ]])</f>
        <v>30000</v>
      </c>
      <c r="U18" s="45">
        <f t="shared" si="2"/>
        <v>60000</v>
      </c>
      <c r="V18" s="32">
        <f t="shared" si="3"/>
        <v>0</v>
      </c>
      <c r="W18" s="45">
        <f>Table01456[[#This Row],[THÀNH TIỀN FAST]]-Table01456[[#This Row],[THÀNH TIỀN]]</f>
        <v>0</v>
      </c>
      <c r="X18" s="46" t="b">
        <f>Table01456[[#This Row],[ĐG FAST]]=Table01456[[#This Row],[ĐƠN GIÁ]]</f>
        <v>1</v>
      </c>
      <c r="Y18" s="47" t="b">
        <f>Table01456[[#This Row],[THÀNH TIỀN FAST]]=Table01456[[#This Row],[THÀNH TIỀN]]</f>
        <v>1</v>
      </c>
      <c r="Z18" s="48"/>
    </row>
    <row r="19" spans="1:26" ht="15" x14ac:dyDescent="0.2">
      <c r="A19" s="1"/>
      <c r="B19" s="2" t="s">
        <v>354</v>
      </c>
      <c r="C19" s="42"/>
      <c r="D19" s="2" t="s">
        <v>520</v>
      </c>
      <c r="E19" s="43"/>
      <c r="F19" s="43"/>
      <c r="G19" s="43"/>
      <c r="H19" s="43"/>
      <c r="I19" s="2" t="s">
        <v>33</v>
      </c>
      <c r="J19" s="2" t="s">
        <v>17</v>
      </c>
      <c r="K19" s="3">
        <v>4</v>
      </c>
      <c r="L19" s="4">
        <v>22000</v>
      </c>
      <c r="M19" s="4">
        <f t="shared" si="0"/>
        <v>88000</v>
      </c>
      <c r="N19" s="21" t="str">
        <f>VLOOKUP(I19,'MÃ '!$A$2:$E$1048576,4,0)</f>
        <v>NL300084</v>
      </c>
      <c r="O19" s="21" t="str">
        <f>VLOOKUP(I19,'MÃ '!$A$2:$E$1048576,5,0)</f>
        <v>Mồng tơi nhặt</v>
      </c>
      <c r="P19" s="21" t="str">
        <f t="shared" si="1"/>
        <v>TSG09</v>
      </c>
      <c r="Q19" s="21" t="str">
        <f>DAY(Table01456[[#This Row],[NGÀY]])&amp;Table01456[[#This Row],[TSG09]]&amp;Table01456[[#This Row],[MÃ FAST]]</f>
        <v>1TSG09NL300084</v>
      </c>
      <c r="R19" s="21" t="str">
        <f>COUNTIF($Q$7:Q19,Q19)&amp;Q19</f>
        <v>11TSG09NL300084</v>
      </c>
      <c r="S19" s="44">
        <f>IFERROR(VLOOKUP(R19,Table1[[ct2]:[Số lượng]],13,0),0)</f>
        <v>2.5</v>
      </c>
      <c r="T19" s="45">
        <f>IFERROR(VLOOKUP(R19,Table1[[ct2]:[Giá]],14,0),Table01456[[#This Row],[ĐƠN GIÁ]])</f>
        <v>22000</v>
      </c>
      <c r="U19" s="45">
        <f t="shared" si="2"/>
        <v>55000</v>
      </c>
      <c r="V19" s="32">
        <f t="shared" si="3"/>
        <v>-1.5</v>
      </c>
      <c r="W19" s="45">
        <f>Table01456[[#This Row],[THÀNH TIỀN FAST]]-Table01456[[#This Row],[THÀNH TIỀN]]</f>
        <v>-33000</v>
      </c>
      <c r="X19" s="46" t="b">
        <f>Table01456[[#This Row],[ĐG FAST]]=Table01456[[#This Row],[ĐƠN GIÁ]]</f>
        <v>1</v>
      </c>
      <c r="Y19" s="47" t="b">
        <f>Table01456[[#This Row],[THÀNH TIỀN FAST]]=Table01456[[#This Row],[THÀNH TIỀN]]</f>
        <v>0</v>
      </c>
      <c r="Z19" s="48"/>
    </row>
    <row r="20" spans="1:26" ht="15" x14ac:dyDescent="0.2">
      <c r="A20" s="1"/>
      <c r="B20" s="2" t="s">
        <v>354</v>
      </c>
      <c r="C20" s="42"/>
      <c r="D20" s="2" t="s">
        <v>520</v>
      </c>
      <c r="E20" s="43"/>
      <c r="F20" s="43"/>
      <c r="G20" s="43"/>
      <c r="H20" s="43"/>
      <c r="I20" s="2" t="s">
        <v>34</v>
      </c>
      <c r="J20" s="2" t="s">
        <v>17</v>
      </c>
      <c r="K20" s="3">
        <v>3</v>
      </c>
      <c r="L20" s="4">
        <v>145000</v>
      </c>
      <c r="M20" s="4">
        <f t="shared" si="0"/>
        <v>435000</v>
      </c>
      <c r="N20" s="21" t="str">
        <f>VLOOKUP(I20,'MÃ '!$A$2:$E$1048576,4,0)</f>
        <v>NL300090</v>
      </c>
      <c r="O20" s="21" t="str">
        <f>VLOOKUP(I20,'MÃ '!$A$2:$E$1048576,5,0)</f>
        <v>Nấm đông cô tươi</v>
      </c>
      <c r="P20" s="21" t="str">
        <f t="shared" si="1"/>
        <v>TSG09</v>
      </c>
      <c r="Q20" s="21" t="str">
        <f>DAY(Table01456[[#This Row],[NGÀY]])&amp;Table01456[[#This Row],[TSG09]]&amp;Table01456[[#This Row],[MÃ FAST]]</f>
        <v>1TSG09NL300090</v>
      </c>
      <c r="R20" s="21" t="str">
        <f>COUNTIF($Q$7:Q20,Q20)&amp;Q20</f>
        <v>11TSG09NL300090</v>
      </c>
      <c r="S20" s="44">
        <f>IFERROR(VLOOKUP(R20,Table1[[ct2]:[Số lượng]],13,0),0)</f>
        <v>2.8</v>
      </c>
      <c r="T20" s="45">
        <f>IFERROR(VLOOKUP(R20,Table1[[ct2]:[Giá]],14,0),Table01456[[#This Row],[ĐƠN GIÁ]])</f>
        <v>145000</v>
      </c>
      <c r="U20" s="45">
        <f t="shared" si="2"/>
        <v>406000</v>
      </c>
      <c r="V20" s="32">
        <f t="shared" si="3"/>
        <v>-0.20000000000000018</v>
      </c>
      <c r="W20" s="45">
        <f>Table01456[[#This Row],[THÀNH TIỀN FAST]]-Table01456[[#This Row],[THÀNH TIỀN]]</f>
        <v>-29000</v>
      </c>
      <c r="X20" s="46" t="b">
        <f>Table01456[[#This Row],[ĐG FAST]]=Table01456[[#This Row],[ĐƠN GIÁ]]</f>
        <v>1</v>
      </c>
      <c r="Y20" s="47" t="b">
        <f>Table01456[[#This Row],[THÀNH TIỀN FAST]]=Table01456[[#This Row],[THÀNH TIỀN]]</f>
        <v>0</v>
      </c>
      <c r="Z20" s="48"/>
    </row>
    <row r="21" spans="1:26" ht="15" x14ac:dyDescent="0.2">
      <c r="A21" s="1"/>
      <c r="B21" s="2" t="s">
        <v>354</v>
      </c>
      <c r="C21" s="42"/>
      <c r="D21" s="2" t="s">
        <v>520</v>
      </c>
      <c r="E21" s="43"/>
      <c r="F21" s="43"/>
      <c r="G21" s="43"/>
      <c r="H21" s="43"/>
      <c r="I21" s="2" t="s">
        <v>35</v>
      </c>
      <c r="J21" s="2" t="s">
        <v>17</v>
      </c>
      <c r="K21" s="3">
        <v>3</v>
      </c>
      <c r="L21" s="4">
        <v>47000</v>
      </c>
      <c r="M21" s="4">
        <f t="shared" si="0"/>
        <v>141000</v>
      </c>
      <c r="N21" s="21" t="str">
        <f>VLOOKUP(I21,'MÃ '!$A$2:$E$1048576,4,0)</f>
        <v>NL300091</v>
      </c>
      <c r="O21" s="21" t="str">
        <f>VLOOKUP(I21,'MÃ '!$A$2:$E$1048576,5,0)</f>
        <v>Nấm đùi gà</v>
      </c>
      <c r="P21" s="21" t="str">
        <f t="shared" si="1"/>
        <v>TSG09</v>
      </c>
      <c r="Q21" s="21" t="str">
        <f>DAY(Table01456[[#This Row],[NGÀY]])&amp;Table01456[[#This Row],[TSG09]]&amp;Table01456[[#This Row],[MÃ FAST]]</f>
        <v>1TSG09NL300091</v>
      </c>
      <c r="R21" s="21" t="str">
        <f>COUNTIF($Q$7:Q21,Q21)&amp;Q21</f>
        <v>11TSG09NL300091</v>
      </c>
      <c r="S21" s="44">
        <f>IFERROR(VLOOKUP(R21,Table1[[ct2]:[Số lượng]],13,0),0)</f>
        <v>3</v>
      </c>
      <c r="T21" s="45">
        <f>IFERROR(VLOOKUP(R21,Table1[[ct2]:[Giá]],14,0),Table01456[[#This Row],[ĐƠN GIÁ]])</f>
        <v>47000</v>
      </c>
      <c r="U21" s="45">
        <f t="shared" si="2"/>
        <v>141000</v>
      </c>
      <c r="V21" s="32">
        <f t="shared" si="3"/>
        <v>0</v>
      </c>
      <c r="W21" s="45">
        <f>Table01456[[#This Row],[THÀNH TIỀN FAST]]-Table01456[[#This Row],[THÀNH TIỀN]]</f>
        <v>0</v>
      </c>
      <c r="X21" s="46" t="b">
        <f>Table01456[[#This Row],[ĐG FAST]]=Table01456[[#This Row],[ĐƠN GIÁ]]</f>
        <v>1</v>
      </c>
      <c r="Y21" s="47" t="b">
        <f>Table01456[[#This Row],[THÀNH TIỀN FAST]]=Table01456[[#This Row],[THÀNH TIỀN]]</f>
        <v>1</v>
      </c>
      <c r="Z21" s="48"/>
    </row>
    <row r="22" spans="1:26" ht="15" x14ac:dyDescent="0.2">
      <c r="A22" s="1"/>
      <c r="B22" s="2" t="s">
        <v>354</v>
      </c>
      <c r="C22" s="42"/>
      <c r="D22" s="2" t="s">
        <v>520</v>
      </c>
      <c r="E22" s="43"/>
      <c r="F22" s="43"/>
      <c r="G22" s="43"/>
      <c r="H22" s="43"/>
      <c r="I22" s="2" t="s">
        <v>46</v>
      </c>
      <c r="J22" s="2" t="s">
        <v>17</v>
      </c>
      <c r="K22" s="3">
        <v>2</v>
      </c>
      <c r="L22" s="4">
        <v>80000</v>
      </c>
      <c r="M22" s="4">
        <f t="shared" si="0"/>
        <v>160000</v>
      </c>
      <c r="N22" s="21" t="str">
        <f>VLOOKUP(I22,'MÃ '!$A$2:$E$1048576,4,0)</f>
        <v>NL300094</v>
      </c>
      <c r="O22" s="21" t="str">
        <f>VLOOKUP(I22,'MÃ '!$A$2:$E$1048576,5,0)</f>
        <v>Nấm hải sản</v>
      </c>
      <c r="P22" s="21" t="str">
        <f t="shared" si="1"/>
        <v>TSG09</v>
      </c>
      <c r="Q22" s="21" t="str">
        <f>DAY(Table01456[[#This Row],[NGÀY]])&amp;Table01456[[#This Row],[TSG09]]&amp;Table01456[[#This Row],[MÃ FAST]]</f>
        <v>1TSG09NL300094</v>
      </c>
      <c r="R22" s="21" t="str">
        <f>COUNTIF($Q$7:Q22,Q22)&amp;Q22</f>
        <v>11TSG09NL300094</v>
      </c>
      <c r="S22" s="44">
        <f>IFERROR(VLOOKUP(R22,Table1[[ct2]:[Số lượng]],13,0),0)</f>
        <v>2</v>
      </c>
      <c r="T22" s="45">
        <f>IFERROR(VLOOKUP(R22,Table1[[ct2]:[Giá]],14,0),Table01456[[#This Row],[ĐƠN GIÁ]])</f>
        <v>80000</v>
      </c>
      <c r="U22" s="45">
        <f t="shared" si="2"/>
        <v>160000</v>
      </c>
      <c r="V22" s="32">
        <f t="shared" si="3"/>
        <v>0</v>
      </c>
      <c r="W22" s="45">
        <f>Table01456[[#This Row],[THÀNH TIỀN FAST]]-Table01456[[#This Row],[THÀNH TIỀN]]</f>
        <v>0</v>
      </c>
      <c r="X22" s="46" t="b">
        <f>Table01456[[#This Row],[ĐG FAST]]=Table01456[[#This Row],[ĐƠN GIÁ]]</f>
        <v>1</v>
      </c>
      <c r="Y22" s="47" t="b">
        <f>Table01456[[#This Row],[THÀNH TIỀN FAST]]=Table01456[[#This Row],[THÀNH TIỀN]]</f>
        <v>1</v>
      </c>
      <c r="Z22" s="48"/>
    </row>
    <row r="23" spans="1:26" ht="15" x14ac:dyDescent="0.2">
      <c r="A23" s="1"/>
      <c r="B23" s="2" t="s">
        <v>354</v>
      </c>
      <c r="C23" s="42"/>
      <c r="D23" s="2" t="s">
        <v>520</v>
      </c>
      <c r="E23" s="43"/>
      <c r="F23" s="43"/>
      <c r="G23" s="43"/>
      <c r="H23" s="43"/>
      <c r="I23" s="2" t="s">
        <v>36</v>
      </c>
      <c r="J23" s="2" t="s">
        <v>37</v>
      </c>
      <c r="K23" s="3">
        <v>24</v>
      </c>
      <c r="L23" s="4">
        <v>11000</v>
      </c>
      <c r="M23" s="4">
        <f t="shared" si="0"/>
        <v>264000</v>
      </c>
      <c r="N23" s="21" t="str">
        <f>VLOOKUP(I23,'MÃ '!$A$2:$E$1048576,4,0)</f>
        <v>NL300096</v>
      </c>
      <c r="O23" s="21" t="str">
        <f>VLOOKUP(I23,'MÃ '!$A$2:$E$1048576,5,0)</f>
        <v>Nấm kim châm tươi</v>
      </c>
      <c r="P23" s="21" t="str">
        <f t="shared" si="1"/>
        <v>TSG09</v>
      </c>
      <c r="Q23" s="21" t="str">
        <f>DAY(Table01456[[#This Row],[NGÀY]])&amp;Table01456[[#This Row],[TSG09]]&amp;Table01456[[#This Row],[MÃ FAST]]</f>
        <v>1TSG09NL300096</v>
      </c>
      <c r="R23" s="21" t="str">
        <f>COUNTIF($Q$7:Q23,Q23)&amp;Q23</f>
        <v>11TSG09NL300096</v>
      </c>
      <c r="S23" s="44">
        <f>IFERROR(VLOOKUP(R23,Table1[[ct2]:[Số lượng]],13,0),0)</f>
        <v>4.4000000000000004</v>
      </c>
      <c r="T23" s="45">
        <f>IFERROR(VLOOKUP(R23,Table1[[ct2]:[Giá]],14,0),Table01456[[#This Row],[ĐƠN GIÁ]])</f>
        <v>45000</v>
      </c>
      <c r="U23" s="45">
        <f t="shared" si="2"/>
        <v>198000.00000000003</v>
      </c>
      <c r="V23" s="32">
        <f t="shared" si="3"/>
        <v>-19.600000000000001</v>
      </c>
      <c r="W23" s="45">
        <f>Table01456[[#This Row],[THÀNH TIỀN FAST]]-Table01456[[#This Row],[THÀNH TIỀN]]</f>
        <v>-65999.999999999971</v>
      </c>
      <c r="X23" s="46" t="b">
        <f>Table01456[[#This Row],[ĐG FAST]]=Table01456[[#This Row],[ĐƠN GIÁ]]</f>
        <v>0</v>
      </c>
      <c r="Y23" s="47" t="b">
        <f>Table01456[[#This Row],[THÀNH TIỀN FAST]]=Table01456[[#This Row],[THÀNH TIỀN]]</f>
        <v>0</v>
      </c>
      <c r="Z23" s="48"/>
    </row>
    <row r="24" spans="1:26" ht="15" x14ac:dyDescent="0.2">
      <c r="A24" s="1"/>
      <c r="B24" s="2" t="s">
        <v>354</v>
      </c>
      <c r="C24" s="42"/>
      <c r="D24" s="2" t="s">
        <v>520</v>
      </c>
      <c r="E24" s="43"/>
      <c r="F24" s="43"/>
      <c r="G24" s="43"/>
      <c r="H24" s="43"/>
      <c r="I24" s="2" t="s">
        <v>38</v>
      </c>
      <c r="J24" s="2" t="s">
        <v>17</v>
      </c>
      <c r="K24" s="3">
        <v>5</v>
      </c>
      <c r="L24" s="4">
        <v>95000</v>
      </c>
      <c r="M24" s="4">
        <f t="shared" si="0"/>
        <v>475000</v>
      </c>
      <c r="N24" s="21" t="str">
        <f>VLOOKUP(I24,'MÃ '!$A$2:$E$1048576,4,0)</f>
        <v>NL300098</v>
      </c>
      <c r="O24" s="21" t="str">
        <f>VLOOKUP(I24,'MÃ '!$A$2:$E$1048576,5,0)</f>
        <v>Nấm Linh Chi trắng</v>
      </c>
      <c r="P24" s="21" t="str">
        <f t="shared" si="1"/>
        <v>TSG09</v>
      </c>
      <c r="Q24" s="21" t="str">
        <f>DAY(Table01456[[#This Row],[NGÀY]])&amp;Table01456[[#This Row],[TSG09]]&amp;Table01456[[#This Row],[MÃ FAST]]</f>
        <v>1TSG09NL300098</v>
      </c>
      <c r="R24" s="21" t="str">
        <f>COUNTIF($Q$7:Q24,Q24)&amp;Q24</f>
        <v>11TSG09NL300098</v>
      </c>
      <c r="S24" s="44">
        <f>IFERROR(VLOOKUP(R24,Table1[[ct2]:[Số lượng]],13,0),0)</f>
        <v>3.7</v>
      </c>
      <c r="T24" s="45">
        <f>IFERROR(VLOOKUP(R24,Table1[[ct2]:[Giá]],14,0),Table01456[[#This Row],[ĐƠN GIÁ]])</f>
        <v>95000</v>
      </c>
      <c r="U24" s="45">
        <f t="shared" si="2"/>
        <v>351500</v>
      </c>
      <c r="V24" s="32">
        <f t="shared" si="3"/>
        <v>-1.2999999999999998</v>
      </c>
      <c r="W24" s="45">
        <f>Table01456[[#This Row],[THÀNH TIỀN FAST]]-Table01456[[#This Row],[THÀNH TIỀN]]</f>
        <v>-123500</v>
      </c>
      <c r="X24" s="46" t="b">
        <f>Table01456[[#This Row],[ĐG FAST]]=Table01456[[#This Row],[ĐƠN GIÁ]]</f>
        <v>1</v>
      </c>
      <c r="Y24" s="47" t="b">
        <f>Table01456[[#This Row],[THÀNH TIỀN FAST]]=Table01456[[#This Row],[THÀNH TIỀN]]</f>
        <v>0</v>
      </c>
      <c r="Z24" s="48"/>
    </row>
    <row r="25" spans="1:26" ht="15" x14ac:dyDescent="0.2">
      <c r="A25" s="1"/>
      <c r="B25" s="2" t="s">
        <v>354</v>
      </c>
      <c r="C25" s="42"/>
      <c r="D25" s="2" t="s">
        <v>520</v>
      </c>
      <c r="E25" s="43"/>
      <c r="F25" s="43"/>
      <c r="G25" s="43"/>
      <c r="H25" s="43"/>
      <c r="I25" s="2" t="s">
        <v>47</v>
      </c>
      <c r="J25" s="2" t="s">
        <v>17</v>
      </c>
      <c r="K25" s="3">
        <v>0.2</v>
      </c>
      <c r="L25" s="4">
        <v>70000</v>
      </c>
      <c r="M25" s="4">
        <f t="shared" si="0"/>
        <v>14000</v>
      </c>
      <c r="N25" s="21" t="str">
        <f>VLOOKUP(I25,'MÃ '!$A$2:$E$1048576,4,0)</f>
        <v>NL300126</v>
      </c>
      <c r="O25" s="21" t="str">
        <f>VLOOKUP(I25,'MÃ '!$A$2:$E$1048576,5,0)</f>
        <v>Rau mùi tây</v>
      </c>
      <c r="P25" s="21" t="str">
        <f t="shared" si="1"/>
        <v>TSG09</v>
      </c>
      <c r="Q25" s="21" t="str">
        <f>DAY(Table01456[[#This Row],[NGÀY]])&amp;Table01456[[#This Row],[TSG09]]&amp;Table01456[[#This Row],[MÃ FAST]]</f>
        <v>1TSG09NL300126</v>
      </c>
      <c r="R25" s="21" t="str">
        <f>COUNTIF($Q$7:Q25,Q25)&amp;Q25</f>
        <v>11TSG09NL300126</v>
      </c>
      <c r="S25" s="44">
        <f>IFERROR(VLOOKUP(R25,Table1[[ct2]:[Số lượng]],13,0),0)</f>
        <v>0</v>
      </c>
      <c r="T25" s="45">
        <f>IFERROR(VLOOKUP(R25,Table1[[ct2]:[Giá]],14,0),Table01456[[#This Row],[ĐƠN GIÁ]])</f>
        <v>70000</v>
      </c>
      <c r="U25" s="45">
        <f t="shared" si="2"/>
        <v>0</v>
      </c>
      <c r="V25" s="32">
        <f t="shared" si="3"/>
        <v>-0.2</v>
      </c>
      <c r="W25" s="45">
        <f>Table01456[[#This Row],[THÀNH TIỀN FAST]]-Table01456[[#This Row],[THÀNH TIỀN]]</f>
        <v>-14000</v>
      </c>
      <c r="X25" s="46" t="b">
        <f>Table01456[[#This Row],[ĐG FAST]]=Table01456[[#This Row],[ĐƠN GIÁ]]</f>
        <v>1</v>
      </c>
      <c r="Y25" s="47" t="b">
        <f>Table01456[[#This Row],[THÀNH TIỀN FAST]]=Table01456[[#This Row],[THÀNH TIỀN]]</f>
        <v>0</v>
      </c>
      <c r="Z25" s="48"/>
    </row>
    <row r="26" spans="1:26" ht="15" x14ac:dyDescent="0.2">
      <c r="A26" s="1"/>
      <c r="B26" s="2" t="s">
        <v>354</v>
      </c>
      <c r="C26" s="42"/>
      <c r="D26" s="2" t="s">
        <v>520</v>
      </c>
      <c r="E26" s="43"/>
      <c r="F26" s="43"/>
      <c r="G26" s="43"/>
      <c r="H26" s="43"/>
      <c r="I26" s="2" t="s">
        <v>41</v>
      </c>
      <c r="J26" s="2" t="s">
        <v>17</v>
      </c>
      <c r="K26" s="3">
        <v>7</v>
      </c>
      <c r="L26" s="4">
        <v>21000</v>
      </c>
      <c r="M26" s="4">
        <f t="shared" si="0"/>
        <v>147000</v>
      </c>
      <c r="N26" s="21" t="str">
        <f>VLOOKUP(I26,'MÃ '!$A$2:$E$1048576,4,0)</f>
        <v>NL300119</v>
      </c>
      <c r="O26" s="21" t="str">
        <f>VLOOKUP(I26,'MÃ '!$A$2:$E$1048576,5,0)</f>
        <v>Quất ( Tắc trái )</v>
      </c>
      <c r="P26" s="21" t="str">
        <f t="shared" si="1"/>
        <v>TSG09</v>
      </c>
      <c r="Q26" s="21" t="str">
        <f>DAY(Table01456[[#This Row],[NGÀY]])&amp;Table01456[[#This Row],[TSG09]]&amp;Table01456[[#This Row],[MÃ FAST]]</f>
        <v>1TSG09NL300119</v>
      </c>
      <c r="R26" s="21" t="str">
        <f>COUNTIF($Q$7:Q26,Q26)&amp;Q26</f>
        <v>11TSG09NL300119</v>
      </c>
      <c r="S26" s="44">
        <f>IFERROR(VLOOKUP(R26,Table1[[ct2]:[Số lượng]],13,0),0)</f>
        <v>7</v>
      </c>
      <c r="T26" s="45">
        <f>IFERROR(VLOOKUP(R26,Table1[[ct2]:[Giá]],14,0),Table01456[[#This Row],[ĐƠN GIÁ]])</f>
        <v>21000</v>
      </c>
      <c r="U26" s="45">
        <f t="shared" si="2"/>
        <v>147000</v>
      </c>
      <c r="V26" s="32">
        <f t="shared" si="3"/>
        <v>0</v>
      </c>
      <c r="W26" s="45">
        <f>Table01456[[#This Row],[THÀNH TIỀN FAST]]-Table01456[[#This Row],[THÀNH TIỀN]]</f>
        <v>0</v>
      </c>
      <c r="X26" s="46" t="b">
        <f>Table01456[[#This Row],[ĐG FAST]]=Table01456[[#This Row],[ĐƠN GIÁ]]</f>
        <v>1</v>
      </c>
      <c r="Y26" s="47" t="b">
        <f>Table01456[[#This Row],[THÀNH TIỀN FAST]]=Table01456[[#This Row],[THÀNH TIỀN]]</f>
        <v>1</v>
      </c>
      <c r="Z26" s="48"/>
    </row>
    <row r="27" spans="1:26" ht="15" x14ac:dyDescent="0.2">
      <c r="A27" s="1"/>
      <c r="B27" s="2" t="s">
        <v>354</v>
      </c>
      <c r="C27" s="42"/>
      <c r="D27" s="2" t="s">
        <v>520</v>
      </c>
      <c r="E27" s="43"/>
      <c r="F27" s="43"/>
      <c r="G27" s="43"/>
      <c r="H27" s="43"/>
      <c r="I27" s="2" t="s">
        <v>42</v>
      </c>
      <c r="J27" s="2" t="s">
        <v>17</v>
      </c>
      <c r="K27" s="3">
        <v>5</v>
      </c>
      <c r="L27" s="4">
        <v>38000</v>
      </c>
      <c r="M27" s="4">
        <f t="shared" si="0"/>
        <v>190000</v>
      </c>
      <c r="N27" s="21" t="str">
        <f>VLOOKUP(I27,'MÃ '!$A$2:$E$1048576,4,0)</f>
        <v>NL300018</v>
      </c>
      <c r="O27" s="21" t="str">
        <f>VLOOKUP(I27,'MÃ '!$A$2:$E$1048576,5,0)</f>
        <v>Cải cúc</v>
      </c>
      <c r="P27" s="21" t="str">
        <f t="shared" si="1"/>
        <v>TSG09</v>
      </c>
      <c r="Q27" s="21" t="str">
        <f>DAY(Table01456[[#This Row],[NGÀY]])&amp;Table01456[[#This Row],[TSG09]]&amp;Table01456[[#This Row],[MÃ FAST]]</f>
        <v>1TSG09NL300018</v>
      </c>
      <c r="R27" s="21" t="str">
        <f>COUNTIF($Q$7:Q27,Q27)&amp;Q27</f>
        <v>11TSG09NL300018</v>
      </c>
      <c r="S27" s="44">
        <f>IFERROR(VLOOKUP(R27,Table1[[ct2]:[Số lượng]],13,0),0)</f>
        <v>4</v>
      </c>
      <c r="T27" s="45">
        <f>IFERROR(VLOOKUP(R27,Table1[[ct2]:[Giá]],14,0),Table01456[[#This Row],[ĐƠN GIÁ]])</f>
        <v>38000</v>
      </c>
      <c r="U27" s="45">
        <f t="shared" si="2"/>
        <v>152000</v>
      </c>
      <c r="V27" s="32">
        <f t="shared" si="3"/>
        <v>-1</v>
      </c>
      <c r="W27" s="45">
        <f>Table01456[[#This Row],[THÀNH TIỀN FAST]]-Table01456[[#This Row],[THÀNH TIỀN]]</f>
        <v>-38000</v>
      </c>
      <c r="X27" s="46" t="b">
        <f>Table01456[[#This Row],[ĐG FAST]]=Table01456[[#This Row],[ĐƠN GIÁ]]</f>
        <v>1</v>
      </c>
      <c r="Y27" s="47" t="b">
        <f>Table01456[[#This Row],[THÀNH TIỀN FAST]]=Table01456[[#This Row],[THÀNH TIỀN]]</f>
        <v>0</v>
      </c>
      <c r="Z27" s="48"/>
    </row>
    <row r="28" spans="1:26" ht="15" x14ac:dyDescent="0.2">
      <c r="A28" s="1"/>
      <c r="B28" s="2" t="s">
        <v>354</v>
      </c>
      <c r="C28" s="42"/>
      <c r="D28" s="2" t="s">
        <v>520</v>
      </c>
      <c r="E28" s="43"/>
      <c r="F28" s="43"/>
      <c r="G28" s="43"/>
      <c r="H28" s="43"/>
      <c r="I28" s="2" t="s">
        <v>43</v>
      </c>
      <c r="J28" s="2" t="s">
        <v>17</v>
      </c>
      <c r="K28" s="3">
        <v>2</v>
      </c>
      <c r="L28" s="4">
        <v>50000</v>
      </c>
      <c r="M28" s="4">
        <f t="shared" si="0"/>
        <v>100000</v>
      </c>
      <c r="N28" s="21" t="str">
        <f>VLOOKUP(I28,'MÃ '!$A$2:$E$1048576,4,0)</f>
        <v>NL300142</v>
      </c>
      <c r="O28" s="21" t="str">
        <f>VLOOKUP(I28,'MÃ '!$A$2:$E$1048576,5,0)</f>
        <v>Tỏi bóc</v>
      </c>
      <c r="P28" s="21" t="str">
        <f t="shared" si="1"/>
        <v>TSG09</v>
      </c>
      <c r="Q28" s="21" t="str">
        <f>DAY(Table01456[[#This Row],[NGÀY]])&amp;Table01456[[#This Row],[TSG09]]&amp;Table01456[[#This Row],[MÃ FAST]]</f>
        <v>1TSG09NL300142</v>
      </c>
      <c r="R28" s="21" t="str">
        <f>COUNTIF($Q$7:Q28,Q28)&amp;Q28</f>
        <v>11TSG09NL300142</v>
      </c>
      <c r="S28" s="44">
        <f>IFERROR(VLOOKUP(R28,Table1[[ct2]:[Số lượng]],13,0),0)</f>
        <v>2</v>
      </c>
      <c r="T28" s="45">
        <f>IFERROR(VLOOKUP(R28,Table1[[ct2]:[Giá]],14,0),Table01456[[#This Row],[ĐƠN GIÁ]])</f>
        <v>50000</v>
      </c>
      <c r="U28" s="45">
        <f t="shared" si="2"/>
        <v>100000</v>
      </c>
      <c r="V28" s="32">
        <f t="shared" si="3"/>
        <v>0</v>
      </c>
      <c r="W28" s="45">
        <f>Table01456[[#This Row],[THÀNH TIỀN FAST]]-Table01456[[#This Row],[THÀNH TIỀN]]</f>
        <v>0</v>
      </c>
      <c r="X28" s="46" t="b">
        <f>Table01456[[#This Row],[ĐG FAST]]=Table01456[[#This Row],[ĐƠN GIÁ]]</f>
        <v>1</v>
      </c>
      <c r="Y28" s="47" t="b">
        <f>Table01456[[#This Row],[THÀNH TIỀN FAST]]=Table01456[[#This Row],[THÀNH TIỀN]]</f>
        <v>1</v>
      </c>
      <c r="Z28" s="48"/>
    </row>
    <row r="29" spans="1:26" ht="15" x14ac:dyDescent="0.2">
      <c r="A29" s="1"/>
      <c r="B29" s="2" t="s">
        <v>354</v>
      </c>
      <c r="C29" s="42"/>
      <c r="D29" s="2" t="s">
        <v>520</v>
      </c>
      <c r="E29" s="43"/>
      <c r="F29" s="43"/>
      <c r="G29" s="43"/>
      <c r="H29" s="43"/>
      <c r="I29" s="2" t="s">
        <v>44</v>
      </c>
      <c r="J29" s="2" t="s">
        <v>17</v>
      </c>
      <c r="K29" s="3">
        <v>8</v>
      </c>
      <c r="L29" s="4">
        <v>62000</v>
      </c>
      <c r="M29" s="4">
        <f t="shared" si="0"/>
        <v>496000</v>
      </c>
      <c r="N29" s="21" t="str">
        <f>VLOOKUP(I29,'MÃ '!$A$2:$E$1048576,4,0)</f>
        <v>NL300147</v>
      </c>
      <c r="O29" s="21" t="str">
        <f>VLOOKUP(I29,'MÃ '!$A$2:$E$1048576,5,0)</f>
        <v>Xà lách Roman</v>
      </c>
      <c r="P29" s="21" t="str">
        <f t="shared" si="1"/>
        <v>TSG09</v>
      </c>
      <c r="Q29" s="21" t="str">
        <f>DAY(Table01456[[#This Row],[NGÀY]])&amp;Table01456[[#This Row],[TSG09]]&amp;Table01456[[#This Row],[MÃ FAST]]</f>
        <v>1TSG09NL300147</v>
      </c>
      <c r="R29" s="21" t="str">
        <f>COUNTIF($Q$7:Q29,Q29)&amp;Q29</f>
        <v>11TSG09NL300147</v>
      </c>
      <c r="S29" s="44">
        <f>IFERROR(VLOOKUP(R29,Table1[[ct2]:[Số lượng]],13,0),0)</f>
        <v>8</v>
      </c>
      <c r="T29" s="45">
        <f>IFERROR(VLOOKUP(R29,Table1[[ct2]:[Giá]],14,0),Table01456[[#This Row],[ĐƠN GIÁ]])</f>
        <v>62000</v>
      </c>
      <c r="U29" s="45">
        <f t="shared" si="2"/>
        <v>496000</v>
      </c>
      <c r="V29" s="32">
        <f t="shared" si="3"/>
        <v>0</v>
      </c>
      <c r="W29" s="45">
        <f>Table01456[[#This Row],[THÀNH TIỀN FAST]]-Table01456[[#This Row],[THÀNH TIỀN]]</f>
        <v>0</v>
      </c>
      <c r="X29" s="46" t="b">
        <f>Table01456[[#This Row],[ĐG FAST]]=Table01456[[#This Row],[ĐƠN GIÁ]]</f>
        <v>1</v>
      </c>
      <c r="Y29" s="47" t="b">
        <f>Table01456[[#This Row],[THÀNH TIỀN FAST]]=Table01456[[#This Row],[THÀNH TIỀN]]</f>
        <v>1</v>
      </c>
      <c r="Z29" s="48"/>
    </row>
    <row r="30" spans="1:26" ht="15" x14ac:dyDescent="0.2">
      <c r="A30" s="1"/>
      <c r="B30" s="2" t="s">
        <v>355</v>
      </c>
      <c r="C30" s="42"/>
      <c r="D30" s="2" t="s">
        <v>520</v>
      </c>
      <c r="E30" s="43"/>
      <c r="F30" s="43"/>
      <c r="G30" s="43"/>
      <c r="H30" s="43"/>
      <c r="I30" s="2" t="s">
        <v>14</v>
      </c>
      <c r="J30" s="2" t="s">
        <v>15</v>
      </c>
      <c r="K30" s="3">
        <v>8</v>
      </c>
      <c r="L30" s="4">
        <v>8500</v>
      </c>
      <c r="M30" s="4">
        <f t="shared" si="0"/>
        <v>68000</v>
      </c>
      <c r="N30" s="21" t="str">
        <f>VLOOKUP(I30,'MÃ '!$A$2:$E$1048576,4,0)</f>
        <v>NL300107</v>
      </c>
      <c r="O30" s="21" t="str">
        <f>VLOOKUP(I30,'MÃ '!$A$2:$E$1048576,5,0)</f>
        <v>Ngô ngọt ( Bắp trái)</v>
      </c>
      <c r="P30" s="21" t="str">
        <f t="shared" si="1"/>
        <v>TSG09</v>
      </c>
      <c r="Q30" s="21" t="str">
        <f>DAY(Table01456[[#This Row],[NGÀY]])&amp;Table01456[[#This Row],[TSG09]]&amp;Table01456[[#This Row],[MÃ FAST]]</f>
        <v>2TSG09NL300107</v>
      </c>
      <c r="R30" s="21" t="str">
        <f>COUNTIF($Q$7:Q30,Q30)&amp;Q30</f>
        <v>12TSG09NL300107</v>
      </c>
      <c r="S30" s="44">
        <f>IFERROR(VLOOKUP(R30,Table1[[ct2]:[Số lượng]],13,0),0)</f>
        <v>8</v>
      </c>
      <c r="T30" s="45">
        <f>IFERROR(VLOOKUP(R30,Table1[[ct2]:[Giá]],14,0),Table01456[[#This Row],[ĐƠN GIÁ]])</f>
        <v>8500</v>
      </c>
      <c r="U30" s="45">
        <f t="shared" si="2"/>
        <v>68000</v>
      </c>
      <c r="V30" s="32">
        <f t="shared" si="3"/>
        <v>0</v>
      </c>
      <c r="W30" s="45">
        <f>Table01456[[#This Row],[THÀNH TIỀN FAST]]-Table01456[[#This Row],[THÀNH TIỀN]]</f>
        <v>0</v>
      </c>
      <c r="X30" s="46" t="b">
        <f>Table01456[[#This Row],[ĐG FAST]]=Table01456[[#This Row],[ĐƠN GIÁ]]</f>
        <v>1</v>
      </c>
      <c r="Y30" s="47" t="b">
        <f>Table01456[[#This Row],[THÀNH TIỀN FAST]]=Table01456[[#This Row],[THÀNH TIỀN]]</f>
        <v>1</v>
      </c>
      <c r="Z30" s="48"/>
    </row>
    <row r="31" spans="1:26" ht="15" x14ac:dyDescent="0.2">
      <c r="A31" s="1"/>
      <c r="B31" s="2" t="s">
        <v>355</v>
      </c>
      <c r="C31" s="42"/>
      <c r="D31" s="2" t="s">
        <v>520</v>
      </c>
      <c r="E31" s="43"/>
      <c r="F31" s="43"/>
      <c r="G31" s="43"/>
      <c r="H31" s="43"/>
      <c r="I31" s="2" t="s">
        <v>16</v>
      </c>
      <c r="J31" s="2" t="s">
        <v>17</v>
      </c>
      <c r="K31" s="3">
        <v>1.5</v>
      </c>
      <c r="L31" s="4">
        <v>30000</v>
      </c>
      <c r="M31" s="4">
        <f t="shared" si="0"/>
        <v>45000</v>
      </c>
      <c r="N31" s="21" t="str">
        <f>VLOOKUP(I31,'MÃ '!$A$2:$E$1048576,4,0)</f>
        <v>NL300007</v>
      </c>
      <c r="O31" s="21" t="str">
        <f>VLOOKUP(I31,'MÃ '!$A$2:$E$1048576,5,0)</f>
        <v>Bí đỏ</v>
      </c>
      <c r="P31" s="21" t="str">
        <f t="shared" si="1"/>
        <v>TSG09</v>
      </c>
      <c r="Q31" s="21" t="str">
        <f>DAY(Table01456[[#This Row],[NGÀY]])&amp;Table01456[[#This Row],[TSG09]]&amp;Table01456[[#This Row],[MÃ FAST]]</f>
        <v>2TSG09NL300007</v>
      </c>
      <c r="R31" s="21" t="str">
        <f>COUNTIF($Q$7:Q31,Q31)&amp;Q31</f>
        <v>12TSG09NL300007</v>
      </c>
      <c r="S31" s="44">
        <f>IFERROR(VLOOKUP(R31,Table1[[ct2]:[Số lượng]],13,0),0)</f>
        <v>1.5</v>
      </c>
      <c r="T31" s="45">
        <f>IFERROR(VLOOKUP(R31,Table1[[ct2]:[Giá]],14,0),Table01456[[#This Row],[ĐƠN GIÁ]])</f>
        <v>30000</v>
      </c>
      <c r="U31" s="45">
        <f t="shared" si="2"/>
        <v>45000</v>
      </c>
      <c r="V31" s="32">
        <f t="shared" si="3"/>
        <v>0</v>
      </c>
      <c r="W31" s="45">
        <f>Table01456[[#This Row],[THÀNH TIỀN FAST]]-Table01456[[#This Row],[THÀNH TIỀN]]</f>
        <v>0</v>
      </c>
      <c r="X31" s="46" t="b">
        <f>Table01456[[#This Row],[ĐG FAST]]=Table01456[[#This Row],[ĐƠN GIÁ]]</f>
        <v>1</v>
      </c>
      <c r="Y31" s="47" t="b">
        <f>Table01456[[#This Row],[THÀNH TIỀN FAST]]=Table01456[[#This Row],[THÀNH TIỀN]]</f>
        <v>1</v>
      </c>
      <c r="Z31" s="48"/>
    </row>
    <row r="32" spans="1:26" ht="15" x14ac:dyDescent="0.2">
      <c r="A32" s="1"/>
      <c r="B32" s="2" t="s">
        <v>355</v>
      </c>
      <c r="C32" s="42"/>
      <c r="D32" s="2" t="s">
        <v>520</v>
      </c>
      <c r="E32" s="43"/>
      <c r="F32" s="43"/>
      <c r="G32" s="43"/>
      <c r="H32" s="43"/>
      <c r="I32" s="2" t="s">
        <v>18</v>
      </c>
      <c r="J32" s="2" t="s">
        <v>17</v>
      </c>
      <c r="K32" s="3">
        <v>1.5</v>
      </c>
      <c r="L32" s="4">
        <v>45000</v>
      </c>
      <c r="M32" s="4">
        <f t="shared" si="0"/>
        <v>67500</v>
      </c>
      <c r="N32" s="21" t="str">
        <f>VLOOKUP(I32,'MÃ '!$A$2:$E$1048576,4,0)</f>
        <v>NL300203</v>
      </c>
      <c r="O32" s="21" t="str">
        <f>VLOOKUP(I32,'MÃ '!$A$2:$E$1048576,5,0)</f>
        <v>Cải bó xôi</v>
      </c>
      <c r="P32" s="21" t="str">
        <f t="shared" si="1"/>
        <v>TSG09</v>
      </c>
      <c r="Q32" s="21" t="str">
        <f>DAY(Table01456[[#This Row],[NGÀY]])&amp;Table01456[[#This Row],[TSG09]]&amp;Table01456[[#This Row],[MÃ FAST]]</f>
        <v>2TSG09NL300203</v>
      </c>
      <c r="R32" s="21" t="str">
        <f>COUNTIF($Q$7:Q32,Q32)&amp;Q32</f>
        <v>12TSG09NL300203</v>
      </c>
      <c r="S32" s="44">
        <f>IFERROR(VLOOKUP(R32,Table1[[ct2]:[Số lượng]],13,0),0)</f>
        <v>1.5</v>
      </c>
      <c r="T32" s="45">
        <f>IFERROR(VLOOKUP(R32,Table1[[ct2]:[Giá]],14,0),Table01456[[#This Row],[ĐƠN GIÁ]])</f>
        <v>45000</v>
      </c>
      <c r="U32" s="45">
        <f t="shared" si="2"/>
        <v>67500</v>
      </c>
      <c r="V32" s="32">
        <f t="shared" si="3"/>
        <v>0</v>
      </c>
      <c r="W32" s="45">
        <f>Table01456[[#This Row],[THÀNH TIỀN FAST]]-Table01456[[#This Row],[THÀNH TIỀN]]</f>
        <v>0</v>
      </c>
      <c r="X32" s="46" t="b">
        <f>Table01456[[#This Row],[ĐG FAST]]=Table01456[[#This Row],[ĐƠN GIÁ]]</f>
        <v>1</v>
      </c>
      <c r="Y32" s="47" t="b">
        <f>Table01456[[#This Row],[THÀNH TIỀN FAST]]=Table01456[[#This Row],[THÀNH TIỀN]]</f>
        <v>1</v>
      </c>
      <c r="Z32" s="48"/>
    </row>
    <row r="33" spans="1:26" ht="15" x14ac:dyDescent="0.2">
      <c r="A33" s="1"/>
      <c r="B33" s="2" t="s">
        <v>355</v>
      </c>
      <c r="C33" s="42"/>
      <c r="D33" s="2" t="s">
        <v>520</v>
      </c>
      <c r="E33" s="43"/>
      <c r="F33" s="43"/>
      <c r="G33" s="43"/>
      <c r="H33" s="43"/>
      <c r="I33" s="2" t="s">
        <v>19</v>
      </c>
      <c r="J33" s="2" t="s">
        <v>17</v>
      </c>
      <c r="K33" s="3">
        <v>1</v>
      </c>
      <c r="L33" s="4">
        <v>50000</v>
      </c>
      <c r="M33" s="4">
        <f t="shared" si="0"/>
        <v>50000</v>
      </c>
      <c r="N33" s="21" t="str">
        <f>VLOOKUP(I33,'MÃ '!$A$2:$E$1048576,4,0)</f>
        <v>NL300013</v>
      </c>
      <c r="O33" s="21" t="str">
        <f>VLOOKUP(I33,'MÃ '!$A$2:$E$1048576,5,0)</f>
        <v>Cà chua</v>
      </c>
      <c r="P33" s="21" t="str">
        <f t="shared" si="1"/>
        <v>TSG09</v>
      </c>
      <c r="Q33" s="21" t="str">
        <f>DAY(Table01456[[#This Row],[NGÀY]])&amp;Table01456[[#This Row],[TSG09]]&amp;Table01456[[#This Row],[MÃ FAST]]</f>
        <v>2TSG09NL300013</v>
      </c>
      <c r="R33" s="21" t="str">
        <f>COUNTIF($Q$7:Q33,Q33)&amp;Q33</f>
        <v>12TSG09NL300013</v>
      </c>
      <c r="S33" s="44">
        <f>IFERROR(VLOOKUP(R33,Table1[[ct2]:[Số lượng]],13,0),0)</f>
        <v>0.5</v>
      </c>
      <c r="T33" s="45">
        <f>IFERROR(VLOOKUP(R33,Table1[[ct2]:[Giá]],14,0),Table01456[[#This Row],[ĐƠN GIÁ]])</f>
        <v>50000</v>
      </c>
      <c r="U33" s="45">
        <f t="shared" si="2"/>
        <v>25000</v>
      </c>
      <c r="V33" s="32">
        <f t="shared" si="3"/>
        <v>-0.5</v>
      </c>
      <c r="W33" s="45">
        <f>Table01456[[#This Row],[THÀNH TIỀN FAST]]-Table01456[[#This Row],[THÀNH TIỀN]]</f>
        <v>-25000</v>
      </c>
      <c r="X33" s="46" t="b">
        <f>Table01456[[#This Row],[ĐG FAST]]=Table01456[[#This Row],[ĐƠN GIÁ]]</f>
        <v>1</v>
      </c>
      <c r="Y33" s="47" t="b">
        <f>Table01456[[#This Row],[THÀNH TIỀN FAST]]=Table01456[[#This Row],[THÀNH TIỀN]]</f>
        <v>0</v>
      </c>
      <c r="Z33" s="48"/>
    </row>
    <row r="34" spans="1:26" ht="15" x14ac:dyDescent="0.2">
      <c r="A34" s="1"/>
      <c r="B34" s="2" t="s">
        <v>355</v>
      </c>
      <c r="C34" s="42"/>
      <c r="D34" s="2" t="s">
        <v>520</v>
      </c>
      <c r="E34" s="43"/>
      <c r="F34" s="43"/>
      <c r="G34" s="43"/>
      <c r="H34" s="43"/>
      <c r="I34" s="2" t="s">
        <v>20</v>
      </c>
      <c r="J34" s="2" t="s">
        <v>17</v>
      </c>
      <c r="K34" s="3">
        <v>12</v>
      </c>
      <c r="L34" s="4">
        <v>18000</v>
      </c>
      <c r="M34" s="4">
        <f t="shared" si="0"/>
        <v>216000</v>
      </c>
      <c r="N34" s="21" t="str">
        <f>VLOOKUP(I34,'MÃ '!$A$2:$E$1048576,4,0)</f>
        <v>NL300022</v>
      </c>
      <c r="O34" s="21" t="str">
        <f>VLOOKUP(I34,'MÃ '!$A$2:$E$1048576,5,0)</f>
        <v>Cải thảo</v>
      </c>
      <c r="P34" s="21" t="str">
        <f t="shared" si="1"/>
        <v>TSG09</v>
      </c>
      <c r="Q34" s="21" t="str">
        <f>DAY(Table01456[[#This Row],[NGÀY]])&amp;Table01456[[#This Row],[TSG09]]&amp;Table01456[[#This Row],[MÃ FAST]]</f>
        <v>2TSG09NL300022</v>
      </c>
      <c r="R34" s="21" t="str">
        <f>COUNTIF($Q$7:Q34,Q34)&amp;Q34</f>
        <v>12TSG09NL300022</v>
      </c>
      <c r="S34" s="44">
        <f>IFERROR(VLOOKUP(R34,Table1[[ct2]:[Số lượng]],13,0),0)</f>
        <v>5.0999999999999996</v>
      </c>
      <c r="T34" s="45">
        <f>IFERROR(VLOOKUP(R34,Table1[[ct2]:[Giá]],14,0),Table01456[[#This Row],[ĐƠN GIÁ]])</f>
        <v>18000</v>
      </c>
      <c r="U34" s="45">
        <f t="shared" si="2"/>
        <v>91800</v>
      </c>
      <c r="V34" s="32">
        <f t="shared" si="3"/>
        <v>-6.9</v>
      </c>
      <c r="W34" s="45">
        <f>Table01456[[#This Row],[THÀNH TIỀN FAST]]-Table01456[[#This Row],[THÀNH TIỀN]]</f>
        <v>-124200</v>
      </c>
      <c r="X34" s="46" t="b">
        <f>Table01456[[#This Row],[ĐG FAST]]=Table01456[[#This Row],[ĐƠN GIÁ]]</f>
        <v>1</v>
      </c>
      <c r="Y34" s="47" t="b">
        <f>Table01456[[#This Row],[THÀNH TIỀN FAST]]=Table01456[[#This Row],[THÀNH TIỀN]]</f>
        <v>0</v>
      </c>
      <c r="Z34" s="48"/>
    </row>
    <row r="35" spans="1:26" ht="15" x14ac:dyDescent="0.2">
      <c r="A35" s="1"/>
      <c r="B35" s="2" t="s">
        <v>355</v>
      </c>
      <c r="C35" s="42"/>
      <c r="D35" s="2" t="s">
        <v>520</v>
      </c>
      <c r="E35" s="43"/>
      <c r="F35" s="43"/>
      <c r="G35" s="43"/>
      <c r="H35" s="43"/>
      <c r="I35" s="2" t="s">
        <v>21</v>
      </c>
      <c r="J35" s="2" t="s">
        <v>17</v>
      </c>
      <c r="K35" s="3">
        <v>0.4</v>
      </c>
      <c r="L35" s="4">
        <v>75000</v>
      </c>
      <c r="M35" s="4">
        <f t="shared" si="0"/>
        <v>30000</v>
      </c>
      <c r="N35" s="21" t="str">
        <f>VLOOKUP(I35,'MÃ '!$A$2:$E$1048576,4,0)</f>
        <v>NL600067</v>
      </c>
      <c r="O35" s="21" t="str">
        <f>VLOOKUP(I35,'MÃ '!$A$2:$E$1048576,5,0)</f>
        <v>Cam vàng</v>
      </c>
      <c r="P35" s="21" t="str">
        <f t="shared" si="1"/>
        <v>TSG09</v>
      </c>
      <c r="Q35" s="21" t="str">
        <f>DAY(Table01456[[#This Row],[NGÀY]])&amp;Table01456[[#This Row],[TSG09]]&amp;Table01456[[#This Row],[MÃ FAST]]</f>
        <v>2TSG09NL600067</v>
      </c>
      <c r="R35" s="21" t="str">
        <f>COUNTIF($Q$7:Q35,Q35)&amp;Q35</f>
        <v>12TSG09NL600067</v>
      </c>
      <c r="S35" s="44">
        <f>IFERROR(VLOOKUP(R35,Table1[[ct2]:[Số lượng]],13,0),0)</f>
        <v>0.4</v>
      </c>
      <c r="T35" s="45">
        <f>IFERROR(VLOOKUP(R35,Table1[[ct2]:[Giá]],14,0),Table01456[[#This Row],[ĐƠN GIÁ]])</f>
        <v>75000</v>
      </c>
      <c r="U35" s="45">
        <f t="shared" si="2"/>
        <v>30000</v>
      </c>
      <c r="V35" s="32">
        <f t="shared" si="3"/>
        <v>0</v>
      </c>
      <c r="W35" s="45">
        <f>Table01456[[#This Row],[THÀNH TIỀN FAST]]-Table01456[[#This Row],[THÀNH TIỀN]]</f>
        <v>0</v>
      </c>
      <c r="X35" s="46" t="b">
        <f>Table01456[[#This Row],[ĐG FAST]]=Table01456[[#This Row],[ĐƠN GIÁ]]</f>
        <v>1</v>
      </c>
      <c r="Y35" s="47" t="b">
        <f>Table01456[[#This Row],[THÀNH TIỀN FAST]]=Table01456[[#This Row],[THÀNH TIỀN]]</f>
        <v>1</v>
      </c>
      <c r="Z35" s="48"/>
    </row>
    <row r="36" spans="1:26" ht="15" x14ac:dyDescent="0.2">
      <c r="A36" s="1"/>
      <c r="B36" s="2" t="s">
        <v>355</v>
      </c>
      <c r="C36" s="42"/>
      <c r="D36" s="2" t="s">
        <v>520</v>
      </c>
      <c r="E36" s="43"/>
      <c r="F36" s="43"/>
      <c r="G36" s="43"/>
      <c r="H36" s="43"/>
      <c r="I36" s="2" t="s">
        <v>22</v>
      </c>
      <c r="J36" s="2" t="s">
        <v>17</v>
      </c>
      <c r="K36" s="3">
        <v>0.5</v>
      </c>
      <c r="L36" s="4">
        <v>34000</v>
      </c>
      <c r="M36" s="4">
        <f t="shared" si="0"/>
        <v>17000</v>
      </c>
      <c r="N36" s="21" t="str">
        <f>VLOOKUP(I36,'MÃ '!$A$2:$E$1048576,4,0)</f>
        <v>NL300030</v>
      </c>
      <c r="O36" s="21" t="str">
        <f>VLOOKUP(I36,'MÃ '!$A$2:$E$1048576,5,0)</f>
        <v>Chanh dây (chanh leo)</v>
      </c>
      <c r="P36" s="21" t="str">
        <f t="shared" si="1"/>
        <v>TSG09</v>
      </c>
      <c r="Q36" s="21" t="str">
        <f>DAY(Table01456[[#This Row],[NGÀY]])&amp;Table01456[[#This Row],[TSG09]]&amp;Table01456[[#This Row],[MÃ FAST]]</f>
        <v>2TSG09NL300030</v>
      </c>
      <c r="R36" s="21" t="str">
        <f>COUNTIF($Q$7:Q36,Q36)&amp;Q36</f>
        <v>12TSG09NL300030</v>
      </c>
      <c r="S36" s="44">
        <f>IFERROR(VLOOKUP(R36,Table1[[ct2]:[Số lượng]],13,0),0)</f>
        <v>0.5</v>
      </c>
      <c r="T36" s="45">
        <f>IFERROR(VLOOKUP(R36,Table1[[ct2]:[Giá]],14,0),Table01456[[#This Row],[ĐƠN GIÁ]])</f>
        <v>34000</v>
      </c>
      <c r="U36" s="45">
        <f t="shared" si="2"/>
        <v>17000</v>
      </c>
      <c r="V36" s="32">
        <f t="shared" si="3"/>
        <v>0</v>
      </c>
      <c r="W36" s="45">
        <f>Table01456[[#This Row],[THÀNH TIỀN FAST]]-Table01456[[#This Row],[THÀNH TIỀN]]</f>
        <v>0</v>
      </c>
      <c r="X36" s="46" t="b">
        <f>Table01456[[#This Row],[ĐG FAST]]=Table01456[[#This Row],[ĐƠN GIÁ]]</f>
        <v>1</v>
      </c>
      <c r="Y36" s="47" t="b">
        <f>Table01456[[#This Row],[THÀNH TIỀN FAST]]=Table01456[[#This Row],[THÀNH TIỀN]]</f>
        <v>1</v>
      </c>
      <c r="Z36" s="48"/>
    </row>
    <row r="37" spans="1:26" ht="15" x14ac:dyDescent="0.2">
      <c r="A37" s="1"/>
      <c r="B37" s="2" t="s">
        <v>355</v>
      </c>
      <c r="C37" s="42"/>
      <c r="D37" s="2" t="s">
        <v>520</v>
      </c>
      <c r="E37" s="43"/>
      <c r="F37" s="43"/>
      <c r="G37" s="43"/>
      <c r="H37" s="43"/>
      <c r="I37" s="2" t="s">
        <v>24</v>
      </c>
      <c r="J37" s="2" t="s">
        <v>17</v>
      </c>
      <c r="K37" s="3">
        <v>2</v>
      </c>
      <c r="L37" s="4">
        <v>47000</v>
      </c>
      <c r="M37" s="4">
        <f t="shared" si="0"/>
        <v>94000</v>
      </c>
      <c r="N37" s="21" t="str">
        <f>VLOOKUP(I37,'MÃ '!$A$2:$E$1048576,4,0)</f>
        <v>NL300036</v>
      </c>
      <c r="O37" s="21" t="str">
        <f>VLOOKUP(I37,'MÃ '!$A$2:$E$1048576,5,0)</f>
        <v>Củ sen</v>
      </c>
      <c r="P37" s="21" t="str">
        <f t="shared" si="1"/>
        <v>TSG09</v>
      </c>
      <c r="Q37" s="21" t="str">
        <f>DAY(Table01456[[#This Row],[NGÀY]])&amp;Table01456[[#This Row],[TSG09]]&amp;Table01456[[#This Row],[MÃ FAST]]</f>
        <v>2TSG09NL300036</v>
      </c>
      <c r="R37" s="21" t="str">
        <f>COUNTIF($Q$7:Q37,Q37)&amp;Q37</f>
        <v>12TSG09NL300036</v>
      </c>
      <c r="S37" s="44">
        <f>IFERROR(VLOOKUP(R37,Table1[[ct2]:[Số lượng]],13,0),0)</f>
        <v>2</v>
      </c>
      <c r="T37" s="45">
        <f>IFERROR(VLOOKUP(R37,Table1[[ct2]:[Giá]],14,0),Table01456[[#This Row],[ĐƠN GIÁ]])</f>
        <v>47000</v>
      </c>
      <c r="U37" s="45">
        <f t="shared" si="2"/>
        <v>94000</v>
      </c>
      <c r="V37" s="32">
        <f t="shared" si="3"/>
        <v>0</v>
      </c>
      <c r="W37" s="45">
        <f>Table01456[[#This Row],[THÀNH TIỀN FAST]]-Table01456[[#This Row],[THÀNH TIỀN]]</f>
        <v>0</v>
      </c>
      <c r="X37" s="46" t="b">
        <f>Table01456[[#This Row],[ĐG FAST]]=Table01456[[#This Row],[ĐƠN GIÁ]]</f>
        <v>1</v>
      </c>
      <c r="Y37" s="47" t="b">
        <f>Table01456[[#This Row],[THÀNH TIỀN FAST]]=Table01456[[#This Row],[THÀNH TIỀN]]</f>
        <v>1</v>
      </c>
      <c r="Z37" s="48"/>
    </row>
    <row r="38" spans="1:26" ht="15" x14ac:dyDescent="0.2">
      <c r="A38" s="1"/>
      <c r="B38" s="2" t="s">
        <v>355</v>
      </c>
      <c r="C38" s="42"/>
      <c r="D38" s="2" t="s">
        <v>520</v>
      </c>
      <c r="E38" s="43"/>
      <c r="F38" s="43"/>
      <c r="G38" s="43"/>
      <c r="H38" s="43"/>
      <c r="I38" s="2" t="s">
        <v>25</v>
      </c>
      <c r="J38" s="2" t="s">
        <v>17</v>
      </c>
      <c r="K38" s="3">
        <v>21</v>
      </c>
      <c r="L38" s="4">
        <v>18000</v>
      </c>
      <c r="M38" s="4">
        <f t="shared" si="0"/>
        <v>378000</v>
      </c>
      <c r="N38" s="21" t="str">
        <f>VLOOKUP(I38,'MÃ '!$A$2:$E$1048576,4,0)</f>
        <v>NL600004</v>
      </c>
      <c r="O38" s="21" t="str">
        <f>VLOOKUP(I38,'MÃ '!$A$2:$E$1048576,5,0)</f>
        <v>Dưa hấu</v>
      </c>
      <c r="P38" s="21" t="str">
        <f t="shared" si="1"/>
        <v>TSG09</v>
      </c>
      <c r="Q38" s="21" t="str">
        <f>DAY(Table01456[[#This Row],[NGÀY]])&amp;Table01456[[#This Row],[TSG09]]&amp;Table01456[[#This Row],[MÃ FAST]]</f>
        <v>2TSG09NL600004</v>
      </c>
      <c r="R38" s="21" t="str">
        <f>COUNTIF($Q$7:Q38,Q38)&amp;Q38</f>
        <v>12TSG09NL600004</v>
      </c>
      <c r="S38" s="44">
        <f>IFERROR(VLOOKUP(R38,Table1[[ct2]:[Số lượng]],13,0),0)</f>
        <v>17.399999999999999</v>
      </c>
      <c r="T38" s="45">
        <f>IFERROR(VLOOKUP(R38,Table1[[ct2]:[Giá]],14,0),Table01456[[#This Row],[ĐƠN GIÁ]])</f>
        <v>18000</v>
      </c>
      <c r="U38" s="45">
        <f t="shared" si="2"/>
        <v>313200</v>
      </c>
      <c r="V38" s="32">
        <f t="shared" si="3"/>
        <v>-3.6000000000000014</v>
      </c>
      <c r="W38" s="45">
        <f>Table01456[[#This Row],[THÀNH TIỀN FAST]]-Table01456[[#This Row],[THÀNH TIỀN]]</f>
        <v>-64800</v>
      </c>
      <c r="X38" s="46" t="b">
        <f>Table01456[[#This Row],[ĐG FAST]]=Table01456[[#This Row],[ĐƠN GIÁ]]</f>
        <v>1</v>
      </c>
      <c r="Y38" s="47" t="b">
        <f>Table01456[[#This Row],[THÀNH TIỀN FAST]]=Table01456[[#This Row],[THÀNH TIỀN]]</f>
        <v>0</v>
      </c>
      <c r="Z38" s="48"/>
    </row>
    <row r="39" spans="1:26" ht="15" x14ac:dyDescent="0.2">
      <c r="A39" s="1"/>
      <c r="B39" s="2" t="s">
        <v>355</v>
      </c>
      <c r="C39" s="42"/>
      <c r="D39" s="2" t="s">
        <v>520</v>
      </c>
      <c r="E39" s="43"/>
      <c r="F39" s="43"/>
      <c r="G39" s="43"/>
      <c r="H39" s="43"/>
      <c r="I39" s="2" t="s">
        <v>26</v>
      </c>
      <c r="J39" s="2" t="s">
        <v>17</v>
      </c>
      <c r="K39" s="3">
        <v>0.5</v>
      </c>
      <c r="L39" s="4">
        <v>30000</v>
      </c>
      <c r="M39" s="4">
        <f t="shared" si="0"/>
        <v>15000</v>
      </c>
      <c r="N39" s="21" t="str">
        <f>VLOOKUP(I39,'MÃ '!$A$2:$E$1048576,4,0)</f>
        <v>NL300053</v>
      </c>
      <c r="O39" s="21" t="str">
        <f>VLOOKUP(I39,'MÃ '!$A$2:$E$1048576,5,0)</f>
        <v>Gừng ta</v>
      </c>
      <c r="P39" s="21" t="str">
        <f t="shared" si="1"/>
        <v>TSG09</v>
      </c>
      <c r="Q39" s="21" t="str">
        <f>DAY(Table01456[[#This Row],[NGÀY]])&amp;Table01456[[#This Row],[TSG09]]&amp;Table01456[[#This Row],[MÃ FAST]]</f>
        <v>2TSG09NL300053</v>
      </c>
      <c r="R39" s="21" t="str">
        <f>COUNTIF($Q$7:Q39,Q39)&amp;Q39</f>
        <v>12TSG09NL300053</v>
      </c>
      <c r="S39" s="44">
        <f>IFERROR(VLOOKUP(R39,Table1[[ct2]:[Số lượng]],13,0),0)</f>
        <v>0.5</v>
      </c>
      <c r="T39" s="45">
        <f>IFERROR(VLOOKUP(R39,Table1[[ct2]:[Giá]],14,0),Table01456[[#This Row],[ĐƠN GIÁ]])</f>
        <v>30000</v>
      </c>
      <c r="U39" s="45">
        <f t="shared" si="2"/>
        <v>15000</v>
      </c>
      <c r="V39" s="32">
        <f t="shared" si="3"/>
        <v>0</v>
      </c>
      <c r="W39" s="45">
        <f>Table01456[[#This Row],[THÀNH TIỀN FAST]]-Table01456[[#This Row],[THÀNH TIỀN]]</f>
        <v>0</v>
      </c>
      <c r="X39" s="46" t="b">
        <f>Table01456[[#This Row],[ĐG FAST]]=Table01456[[#This Row],[ĐƠN GIÁ]]</f>
        <v>1</v>
      </c>
      <c r="Y39" s="47" t="b">
        <f>Table01456[[#This Row],[THÀNH TIỀN FAST]]=Table01456[[#This Row],[THÀNH TIỀN]]</f>
        <v>1</v>
      </c>
      <c r="Z39" s="48"/>
    </row>
    <row r="40" spans="1:26" ht="15" x14ac:dyDescent="0.2">
      <c r="A40" s="1"/>
      <c r="B40" s="2" t="s">
        <v>355</v>
      </c>
      <c r="C40" s="42"/>
      <c r="D40" s="2" t="s">
        <v>520</v>
      </c>
      <c r="E40" s="43"/>
      <c r="F40" s="43"/>
      <c r="G40" s="43"/>
      <c r="H40" s="43"/>
      <c r="I40" s="2" t="s">
        <v>27</v>
      </c>
      <c r="J40" s="2" t="s">
        <v>17</v>
      </c>
      <c r="K40" s="3">
        <v>1.5</v>
      </c>
      <c r="L40" s="4">
        <v>55000</v>
      </c>
      <c r="M40" s="4">
        <f t="shared" si="0"/>
        <v>82500</v>
      </c>
      <c r="N40" s="21" t="str">
        <f>VLOOKUP(I40,'MÃ '!$A$2:$E$1048576,4,0)</f>
        <v>NL300058</v>
      </c>
      <c r="O40" s="21" t="str">
        <f>VLOOKUP(I40,'MÃ '!$A$2:$E$1048576,5,0)</f>
        <v>Hành lá</v>
      </c>
      <c r="P40" s="21" t="str">
        <f t="shared" si="1"/>
        <v>TSG09</v>
      </c>
      <c r="Q40" s="21" t="str">
        <f>DAY(Table01456[[#This Row],[NGÀY]])&amp;Table01456[[#This Row],[TSG09]]&amp;Table01456[[#This Row],[MÃ FAST]]</f>
        <v>2TSG09NL300058</v>
      </c>
      <c r="R40" s="21" t="str">
        <f>COUNTIF($Q$7:Q40,Q40)&amp;Q40</f>
        <v>12TSG09NL300058</v>
      </c>
      <c r="S40" s="44">
        <f>IFERROR(VLOOKUP(R40,Table1[[ct2]:[Số lượng]],13,0),0)</f>
        <v>1.5</v>
      </c>
      <c r="T40" s="45">
        <f>IFERROR(VLOOKUP(R40,Table1[[ct2]:[Giá]],14,0),Table01456[[#This Row],[ĐƠN GIÁ]])</f>
        <v>55000</v>
      </c>
      <c r="U40" s="45">
        <f t="shared" si="2"/>
        <v>82500</v>
      </c>
      <c r="V40" s="32">
        <f t="shared" si="3"/>
        <v>0</v>
      </c>
      <c r="W40" s="45">
        <f>Table01456[[#This Row],[THÀNH TIỀN FAST]]-Table01456[[#This Row],[THÀNH TIỀN]]</f>
        <v>0</v>
      </c>
      <c r="X40" s="46" t="b">
        <f>Table01456[[#This Row],[ĐG FAST]]=Table01456[[#This Row],[ĐƠN GIÁ]]</f>
        <v>1</v>
      </c>
      <c r="Y40" s="47" t="b">
        <f>Table01456[[#This Row],[THÀNH TIỀN FAST]]=Table01456[[#This Row],[THÀNH TIỀN]]</f>
        <v>1</v>
      </c>
      <c r="Z40" s="48"/>
    </row>
    <row r="41" spans="1:26" ht="15" x14ac:dyDescent="0.2">
      <c r="A41" s="1"/>
      <c r="B41" s="2" t="s">
        <v>355</v>
      </c>
      <c r="C41" s="42"/>
      <c r="D41" s="2" t="s">
        <v>520</v>
      </c>
      <c r="E41" s="43"/>
      <c r="F41" s="43"/>
      <c r="G41" s="43"/>
      <c r="H41" s="43"/>
      <c r="I41" s="2" t="s">
        <v>28</v>
      </c>
      <c r="J41" s="2" t="s">
        <v>29</v>
      </c>
      <c r="K41" s="3">
        <v>1</v>
      </c>
      <c r="L41" s="4">
        <v>80000</v>
      </c>
      <c r="M41" s="4">
        <f t="shared" si="0"/>
        <v>80000</v>
      </c>
      <c r="N41" s="21" t="str">
        <f>VLOOKUP(I41,'MÃ '!$A$2:$E$1048576,4,0)</f>
        <v>NL300218</v>
      </c>
      <c r="O41" s="21" t="str">
        <f>VLOOKUP(I41,'MÃ '!$A$2:$E$1048576,5,0)</f>
        <v>Hoa cúc (decor) bó</v>
      </c>
      <c r="P41" s="21" t="str">
        <f t="shared" si="1"/>
        <v>TSG09</v>
      </c>
      <c r="Q41" s="21" t="str">
        <f>DAY(Table01456[[#This Row],[NGÀY]])&amp;Table01456[[#This Row],[TSG09]]&amp;Table01456[[#This Row],[MÃ FAST]]</f>
        <v>2TSG09NL300218</v>
      </c>
      <c r="R41" s="21" t="str">
        <f>COUNTIF($Q$7:Q41,Q41)&amp;Q41</f>
        <v>12TSG09NL300218</v>
      </c>
      <c r="S41" s="44">
        <f>IFERROR(VLOOKUP(R41,Table1[[ct2]:[Số lượng]],13,0),0)</f>
        <v>1</v>
      </c>
      <c r="T41" s="45">
        <f>IFERROR(VLOOKUP(R41,Table1[[ct2]:[Giá]],14,0),Table01456[[#This Row],[ĐƠN GIÁ]])</f>
        <v>40000</v>
      </c>
      <c r="U41" s="45">
        <f t="shared" si="2"/>
        <v>40000</v>
      </c>
      <c r="V41" s="32">
        <f t="shared" si="3"/>
        <v>0</v>
      </c>
      <c r="W41" s="45">
        <f>Table01456[[#This Row],[THÀNH TIỀN FAST]]-Table01456[[#This Row],[THÀNH TIỀN]]</f>
        <v>-40000</v>
      </c>
      <c r="X41" s="46" t="b">
        <f>Table01456[[#This Row],[ĐG FAST]]=Table01456[[#This Row],[ĐƠN GIÁ]]</f>
        <v>0</v>
      </c>
      <c r="Y41" s="47" t="b">
        <f>Table01456[[#This Row],[THÀNH TIỀN FAST]]=Table01456[[#This Row],[THÀNH TIỀN]]</f>
        <v>0</v>
      </c>
      <c r="Z41" s="48"/>
    </row>
    <row r="42" spans="1:26" ht="15" x14ac:dyDescent="0.2">
      <c r="A42" s="1"/>
      <c r="B42" s="2" t="s">
        <v>355</v>
      </c>
      <c r="C42" s="42"/>
      <c r="D42" s="2" t="s">
        <v>520</v>
      </c>
      <c r="E42" s="43"/>
      <c r="F42" s="43"/>
      <c r="G42" s="43"/>
      <c r="H42" s="43"/>
      <c r="I42" s="2" t="s">
        <v>31</v>
      </c>
      <c r="J42" s="2" t="s">
        <v>17</v>
      </c>
      <c r="K42" s="3">
        <v>2.5</v>
      </c>
      <c r="L42" s="4">
        <v>30000</v>
      </c>
      <c r="M42" s="4">
        <f t="shared" si="0"/>
        <v>75000</v>
      </c>
      <c r="N42" s="21" t="str">
        <f>VLOOKUP(I42,'MÃ '!$A$2:$E$1048576,4,0)</f>
        <v>NL300209</v>
      </c>
      <c r="O42" s="21" t="str">
        <f>VLOOKUP(I42,'MÃ '!$A$2:$E$1048576,5,0)</f>
        <v>Khoai môn</v>
      </c>
      <c r="P42" s="21" t="str">
        <f t="shared" si="1"/>
        <v>TSG09</v>
      </c>
      <c r="Q42" s="21" t="str">
        <f>DAY(Table01456[[#This Row],[NGÀY]])&amp;Table01456[[#This Row],[TSG09]]&amp;Table01456[[#This Row],[MÃ FAST]]</f>
        <v>2TSG09NL300209</v>
      </c>
      <c r="R42" s="21" t="str">
        <f>COUNTIF($Q$7:Q42,Q42)&amp;Q42</f>
        <v>12TSG09NL300209</v>
      </c>
      <c r="S42" s="44">
        <f>IFERROR(VLOOKUP(R42,Table1[[ct2]:[Số lượng]],13,0),0)</f>
        <v>2.5</v>
      </c>
      <c r="T42" s="45">
        <f>IFERROR(VLOOKUP(R42,Table1[[ct2]:[Giá]],14,0),Table01456[[#This Row],[ĐƠN GIÁ]])</f>
        <v>30000</v>
      </c>
      <c r="U42" s="45">
        <f t="shared" si="2"/>
        <v>75000</v>
      </c>
      <c r="V42" s="32">
        <f t="shared" si="3"/>
        <v>0</v>
      </c>
      <c r="W42" s="45">
        <f>Table01456[[#This Row],[THÀNH TIỀN FAST]]-Table01456[[#This Row],[THÀNH TIỀN]]</f>
        <v>0</v>
      </c>
      <c r="X42" s="46" t="b">
        <f>Table01456[[#This Row],[ĐG FAST]]=Table01456[[#This Row],[ĐƠN GIÁ]]</f>
        <v>1</v>
      </c>
      <c r="Y42" s="47" t="b">
        <f>Table01456[[#This Row],[THÀNH TIỀN FAST]]=Table01456[[#This Row],[THÀNH TIỀN]]</f>
        <v>1</v>
      </c>
      <c r="Z42" s="48"/>
    </row>
    <row r="43" spans="1:26" ht="15" x14ac:dyDescent="0.2">
      <c r="A43" s="1"/>
      <c r="B43" s="2" t="s">
        <v>355</v>
      </c>
      <c r="C43" s="42"/>
      <c r="D43" s="2" t="s">
        <v>520</v>
      </c>
      <c r="E43" s="43"/>
      <c r="F43" s="43"/>
      <c r="G43" s="43"/>
      <c r="H43" s="43"/>
      <c r="I43" s="2" t="s">
        <v>33</v>
      </c>
      <c r="J43" s="2" t="s">
        <v>17</v>
      </c>
      <c r="K43" s="3">
        <v>4.2</v>
      </c>
      <c r="L43" s="4">
        <v>22000</v>
      </c>
      <c r="M43" s="4">
        <f t="shared" si="0"/>
        <v>92400</v>
      </c>
      <c r="N43" s="21" t="str">
        <f>VLOOKUP(I43,'MÃ '!$A$2:$E$1048576,4,0)</f>
        <v>NL300084</v>
      </c>
      <c r="O43" s="21" t="str">
        <f>VLOOKUP(I43,'MÃ '!$A$2:$E$1048576,5,0)</f>
        <v>Mồng tơi nhặt</v>
      </c>
      <c r="P43" s="21" t="str">
        <f t="shared" si="1"/>
        <v>TSG09</v>
      </c>
      <c r="Q43" s="21" t="str">
        <f>DAY(Table01456[[#This Row],[NGÀY]])&amp;Table01456[[#This Row],[TSG09]]&amp;Table01456[[#This Row],[MÃ FAST]]</f>
        <v>2TSG09NL300084</v>
      </c>
      <c r="R43" s="21" t="str">
        <f>COUNTIF($Q$7:Q43,Q43)&amp;Q43</f>
        <v>12TSG09NL300084</v>
      </c>
      <c r="S43" s="44">
        <f>IFERROR(VLOOKUP(R43,Table1[[ct2]:[Số lượng]],13,0),0)</f>
        <v>2.9</v>
      </c>
      <c r="T43" s="45">
        <f>IFERROR(VLOOKUP(R43,Table1[[ct2]:[Giá]],14,0),Table01456[[#This Row],[ĐƠN GIÁ]])</f>
        <v>22000</v>
      </c>
      <c r="U43" s="45">
        <f t="shared" si="2"/>
        <v>63800</v>
      </c>
      <c r="V43" s="32">
        <f t="shared" si="3"/>
        <v>-1.3000000000000003</v>
      </c>
      <c r="W43" s="45">
        <f>Table01456[[#This Row],[THÀNH TIỀN FAST]]-Table01456[[#This Row],[THÀNH TIỀN]]</f>
        <v>-28600</v>
      </c>
      <c r="X43" s="46" t="b">
        <f>Table01456[[#This Row],[ĐG FAST]]=Table01456[[#This Row],[ĐƠN GIÁ]]</f>
        <v>1</v>
      </c>
      <c r="Y43" s="47" t="b">
        <f>Table01456[[#This Row],[THÀNH TIỀN FAST]]=Table01456[[#This Row],[THÀNH TIỀN]]</f>
        <v>0</v>
      </c>
      <c r="Z43" s="48"/>
    </row>
    <row r="44" spans="1:26" ht="15" x14ac:dyDescent="0.2">
      <c r="A44" s="1"/>
      <c r="B44" s="2" t="s">
        <v>355</v>
      </c>
      <c r="C44" s="42"/>
      <c r="D44" s="2" t="s">
        <v>520</v>
      </c>
      <c r="E44" s="43"/>
      <c r="F44" s="43"/>
      <c r="G44" s="43"/>
      <c r="H44" s="43"/>
      <c r="I44" s="2" t="s">
        <v>34</v>
      </c>
      <c r="J44" s="2" t="s">
        <v>17</v>
      </c>
      <c r="K44" s="3">
        <v>3</v>
      </c>
      <c r="L44" s="4">
        <v>145000</v>
      </c>
      <c r="M44" s="4">
        <f t="shared" si="0"/>
        <v>435000</v>
      </c>
      <c r="N44" s="21" t="str">
        <f>VLOOKUP(I44,'MÃ '!$A$2:$E$1048576,4,0)</f>
        <v>NL300090</v>
      </c>
      <c r="O44" s="21" t="str">
        <f>VLOOKUP(I44,'MÃ '!$A$2:$E$1048576,5,0)</f>
        <v>Nấm đông cô tươi</v>
      </c>
      <c r="P44" s="21" t="str">
        <f t="shared" si="1"/>
        <v>TSG09</v>
      </c>
      <c r="Q44" s="21" t="str">
        <f>DAY(Table01456[[#This Row],[NGÀY]])&amp;Table01456[[#This Row],[TSG09]]&amp;Table01456[[#This Row],[MÃ FAST]]</f>
        <v>2TSG09NL300090</v>
      </c>
      <c r="R44" s="21" t="str">
        <f>COUNTIF($Q$7:Q44,Q44)&amp;Q44</f>
        <v>12TSG09NL300090</v>
      </c>
      <c r="S44" s="44">
        <f>IFERROR(VLOOKUP(R44,Table1[[ct2]:[Số lượng]],13,0),0)</f>
        <v>3</v>
      </c>
      <c r="T44" s="45">
        <f>IFERROR(VLOOKUP(R44,Table1[[ct2]:[Giá]],14,0),Table01456[[#This Row],[ĐƠN GIÁ]])</f>
        <v>145000</v>
      </c>
      <c r="U44" s="45">
        <f t="shared" si="2"/>
        <v>435000</v>
      </c>
      <c r="V44" s="32">
        <f t="shared" si="3"/>
        <v>0</v>
      </c>
      <c r="W44" s="45">
        <f>Table01456[[#This Row],[THÀNH TIỀN FAST]]-Table01456[[#This Row],[THÀNH TIỀN]]</f>
        <v>0</v>
      </c>
      <c r="X44" s="46" t="b">
        <f>Table01456[[#This Row],[ĐG FAST]]=Table01456[[#This Row],[ĐƠN GIÁ]]</f>
        <v>1</v>
      </c>
      <c r="Y44" s="47" t="b">
        <f>Table01456[[#This Row],[THÀNH TIỀN FAST]]=Table01456[[#This Row],[THÀNH TIỀN]]</f>
        <v>1</v>
      </c>
      <c r="Z44" s="48"/>
    </row>
    <row r="45" spans="1:26" ht="15" x14ac:dyDescent="0.2">
      <c r="A45" s="1"/>
      <c r="B45" s="2" t="s">
        <v>355</v>
      </c>
      <c r="C45" s="42"/>
      <c r="D45" s="2" t="s">
        <v>520</v>
      </c>
      <c r="E45" s="43"/>
      <c r="F45" s="43"/>
      <c r="G45" s="43"/>
      <c r="H45" s="43"/>
      <c r="I45" s="2" t="s">
        <v>35</v>
      </c>
      <c r="J45" s="2" t="s">
        <v>17</v>
      </c>
      <c r="K45" s="3">
        <v>5</v>
      </c>
      <c r="L45" s="4">
        <v>47000</v>
      </c>
      <c r="M45" s="4">
        <f t="shared" si="0"/>
        <v>235000</v>
      </c>
      <c r="N45" s="21" t="str">
        <f>VLOOKUP(I45,'MÃ '!$A$2:$E$1048576,4,0)</f>
        <v>NL300091</v>
      </c>
      <c r="O45" s="21" t="str">
        <f>VLOOKUP(I45,'MÃ '!$A$2:$E$1048576,5,0)</f>
        <v>Nấm đùi gà</v>
      </c>
      <c r="P45" s="21" t="str">
        <f t="shared" si="1"/>
        <v>TSG09</v>
      </c>
      <c r="Q45" s="21" t="str">
        <f>DAY(Table01456[[#This Row],[NGÀY]])&amp;Table01456[[#This Row],[TSG09]]&amp;Table01456[[#This Row],[MÃ FAST]]</f>
        <v>2TSG09NL300091</v>
      </c>
      <c r="R45" s="21" t="str">
        <f>COUNTIF($Q$7:Q45,Q45)&amp;Q45</f>
        <v>12TSG09NL300091</v>
      </c>
      <c r="S45" s="44">
        <f>IFERROR(VLOOKUP(R45,Table1[[ct2]:[Số lượng]],13,0),0)</f>
        <v>5</v>
      </c>
      <c r="T45" s="45">
        <f>IFERROR(VLOOKUP(R45,Table1[[ct2]:[Giá]],14,0),Table01456[[#This Row],[ĐƠN GIÁ]])</f>
        <v>47000</v>
      </c>
      <c r="U45" s="45">
        <f t="shared" si="2"/>
        <v>235000</v>
      </c>
      <c r="V45" s="32">
        <f t="shared" si="3"/>
        <v>0</v>
      </c>
      <c r="W45" s="45">
        <f>Table01456[[#This Row],[THÀNH TIỀN FAST]]-Table01456[[#This Row],[THÀNH TIỀN]]</f>
        <v>0</v>
      </c>
      <c r="X45" s="46" t="b">
        <f>Table01456[[#This Row],[ĐG FAST]]=Table01456[[#This Row],[ĐƠN GIÁ]]</f>
        <v>1</v>
      </c>
      <c r="Y45" s="47" t="b">
        <f>Table01456[[#This Row],[THÀNH TIỀN FAST]]=Table01456[[#This Row],[THÀNH TIỀN]]</f>
        <v>1</v>
      </c>
      <c r="Z45" s="48"/>
    </row>
    <row r="46" spans="1:26" ht="15" x14ac:dyDescent="0.2">
      <c r="A46" s="1"/>
      <c r="B46" s="2" t="s">
        <v>355</v>
      </c>
      <c r="C46" s="42"/>
      <c r="D46" s="2" t="s">
        <v>520</v>
      </c>
      <c r="E46" s="43"/>
      <c r="F46" s="43"/>
      <c r="G46" s="43"/>
      <c r="H46" s="43"/>
      <c r="I46" s="2" t="s">
        <v>46</v>
      </c>
      <c r="J46" s="2" t="s">
        <v>17</v>
      </c>
      <c r="K46" s="3">
        <v>2</v>
      </c>
      <c r="L46" s="4">
        <v>80000</v>
      </c>
      <c r="M46" s="4">
        <f t="shared" si="0"/>
        <v>160000</v>
      </c>
      <c r="N46" s="21" t="str">
        <f>VLOOKUP(I46,'MÃ '!$A$2:$E$1048576,4,0)</f>
        <v>NL300094</v>
      </c>
      <c r="O46" s="21" t="str">
        <f>VLOOKUP(I46,'MÃ '!$A$2:$E$1048576,5,0)</f>
        <v>Nấm hải sản</v>
      </c>
      <c r="P46" s="21" t="str">
        <f t="shared" si="1"/>
        <v>TSG09</v>
      </c>
      <c r="Q46" s="21" t="str">
        <f>DAY(Table01456[[#This Row],[NGÀY]])&amp;Table01456[[#This Row],[TSG09]]&amp;Table01456[[#This Row],[MÃ FAST]]</f>
        <v>2TSG09NL300094</v>
      </c>
      <c r="R46" s="21" t="str">
        <f>COUNTIF($Q$7:Q46,Q46)&amp;Q46</f>
        <v>12TSG09NL300094</v>
      </c>
      <c r="S46" s="44">
        <f>IFERROR(VLOOKUP(R46,Table1[[ct2]:[Số lượng]],13,0),0)</f>
        <v>2</v>
      </c>
      <c r="T46" s="45">
        <f>IFERROR(VLOOKUP(R46,Table1[[ct2]:[Giá]],14,0),Table01456[[#This Row],[ĐƠN GIÁ]])</f>
        <v>80000</v>
      </c>
      <c r="U46" s="45">
        <f t="shared" si="2"/>
        <v>160000</v>
      </c>
      <c r="V46" s="32">
        <f t="shared" si="3"/>
        <v>0</v>
      </c>
      <c r="W46" s="45">
        <f>Table01456[[#This Row],[THÀNH TIỀN FAST]]-Table01456[[#This Row],[THÀNH TIỀN]]</f>
        <v>0</v>
      </c>
      <c r="X46" s="46" t="b">
        <f>Table01456[[#This Row],[ĐG FAST]]=Table01456[[#This Row],[ĐƠN GIÁ]]</f>
        <v>1</v>
      </c>
      <c r="Y46" s="47" t="b">
        <f>Table01456[[#This Row],[THÀNH TIỀN FAST]]=Table01456[[#This Row],[THÀNH TIỀN]]</f>
        <v>1</v>
      </c>
      <c r="Z46" s="48"/>
    </row>
    <row r="47" spans="1:26" ht="15" x14ac:dyDescent="0.2">
      <c r="A47" s="1"/>
      <c r="B47" s="2" t="s">
        <v>355</v>
      </c>
      <c r="C47" s="42"/>
      <c r="D47" s="2" t="s">
        <v>520</v>
      </c>
      <c r="E47" s="43"/>
      <c r="F47" s="43"/>
      <c r="G47" s="43"/>
      <c r="H47" s="43"/>
      <c r="I47" s="2" t="s">
        <v>36</v>
      </c>
      <c r="J47" s="2" t="s">
        <v>37</v>
      </c>
      <c r="K47" s="3">
        <v>30</v>
      </c>
      <c r="L47" s="4">
        <v>11000</v>
      </c>
      <c r="M47" s="4">
        <f t="shared" si="0"/>
        <v>330000</v>
      </c>
      <c r="N47" s="21" t="str">
        <f>VLOOKUP(I47,'MÃ '!$A$2:$E$1048576,4,0)</f>
        <v>NL300096</v>
      </c>
      <c r="O47" s="21" t="str">
        <f>VLOOKUP(I47,'MÃ '!$A$2:$E$1048576,5,0)</f>
        <v>Nấm kim châm tươi</v>
      </c>
      <c r="P47" s="21" t="str">
        <f t="shared" si="1"/>
        <v>TSG09</v>
      </c>
      <c r="Q47" s="21" t="str">
        <f>DAY(Table01456[[#This Row],[NGÀY]])&amp;Table01456[[#This Row],[TSG09]]&amp;Table01456[[#This Row],[MÃ FAST]]</f>
        <v>2TSG09NL300096</v>
      </c>
      <c r="R47" s="21" t="str">
        <f>COUNTIF($Q$7:Q47,Q47)&amp;Q47</f>
        <v>12TSG09NL300096</v>
      </c>
      <c r="S47" s="44">
        <f>IFERROR(VLOOKUP(R47,Table1[[ct2]:[Số lượng]],13,0),0)</f>
        <v>6</v>
      </c>
      <c r="T47" s="45">
        <f>IFERROR(VLOOKUP(R47,Table1[[ct2]:[Giá]],14,0),Table01456[[#This Row],[ĐƠN GIÁ]])</f>
        <v>45000</v>
      </c>
      <c r="U47" s="45">
        <f t="shared" si="2"/>
        <v>270000</v>
      </c>
      <c r="V47" s="32">
        <f t="shared" si="3"/>
        <v>-24</v>
      </c>
      <c r="W47" s="45">
        <f>Table01456[[#This Row],[THÀNH TIỀN FAST]]-Table01456[[#This Row],[THÀNH TIỀN]]</f>
        <v>-60000</v>
      </c>
      <c r="X47" s="46" t="b">
        <f>Table01456[[#This Row],[ĐG FAST]]=Table01456[[#This Row],[ĐƠN GIÁ]]</f>
        <v>0</v>
      </c>
      <c r="Y47" s="47" t="b">
        <f>Table01456[[#This Row],[THÀNH TIỀN FAST]]=Table01456[[#This Row],[THÀNH TIỀN]]</f>
        <v>0</v>
      </c>
      <c r="Z47" s="48"/>
    </row>
    <row r="48" spans="1:26" ht="15" x14ac:dyDescent="0.2">
      <c r="A48" s="1"/>
      <c r="B48" s="2" t="s">
        <v>355</v>
      </c>
      <c r="C48" s="42"/>
      <c r="D48" s="2" t="s">
        <v>520</v>
      </c>
      <c r="E48" s="43"/>
      <c r="F48" s="43"/>
      <c r="G48" s="43"/>
      <c r="H48" s="43"/>
      <c r="I48" s="2" t="s">
        <v>38</v>
      </c>
      <c r="J48" s="2" t="s">
        <v>17</v>
      </c>
      <c r="K48" s="3">
        <v>5</v>
      </c>
      <c r="L48" s="4">
        <v>95000</v>
      </c>
      <c r="M48" s="4">
        <f t="shared" si="0"/>
        <v>475000</v>
      </c>
      <c r="N48" s="21" t="str">
        <f>VLOOKUP(I48,'MÃ '!$A$2:$E$1048576,4,0)</f>
        <v>NL300098</v>
      </c>
      <c r="O48" s="21" t="str">
        <f>VLOOKUP(I48,'MÃ '!$A$2:$E$1048576,5,0)</f>
        <v>Nấm Linh Chi trắng</v>
      </c>
      <c r="P48" s="21" t="str">
        <f t="shared" si="1"/>
        <v>TSG09</v>
      </c>
      <c r="Q48" s="21" t="str">
        <f>DAY(Table01456[[#This Row],[NGÀY]])&amp;Table01456[[#This Row],[TSG09]]&amp;Table01456[[#This Row],[MÃ FAST]]</f>
        <v>2TSG09NL300098</v>
      </c>
      <c r="R48" s="21" t="str">
        <f>COUNTIF($Q$7:Q48,Q48)&amp;Q48</f>
        <v>12TSG09NL300098</v>
      </c>
      <c r="S48" s="44">
        <f>IFERROR(VLOOKUP(R48,Table1[[ct2]:[Số lượng]],13,0),0)</f>
        <v>5</v>
      </c>
      <c r="T48" s="45">
        <f>IFERROR(VLOOKUP(R48,Table1[[ct2]:[Giá]],14,0),Table01456[[#This Row],[ĐƠN GIÁ]])</f>
        <v>95000</v>
      </c>
      <c r="U48" s="45">
        <f t="shared" si="2"/>
        <v>475000</v>
      </c>
      <c r="V48" s="32">
        <f t="shared" si="3"/>
        <v>0</v>
      </c>
      <c r="W48" s="45">
        <f>Table01456[[#This Row],[THÀNH TIỀN FAST]]-Table01456[[#This Row],[THÀNH TIỀN]]</f>
        <v>0</v>
      </c>
      <c r="X48" s="46" t="b">
        <f>Table01456[[#This Row],[ĐG FAST]]=Table01456[[#This Row],[ĐƠN GIÁ]]</f>
        <v>1</v>
      </c>
      <c r="Y48" s="47" t="b">
        <f>Table01456[[#This Row],[THÀNH TIỀN FAST]]=Table01456[[#This Row],[THÀNH TIỀN]]</f>
        <v>1</v>
      </c>
      <c r="Z48" s="48"/>
    </row>
    <row r="49" spans="1:26" ht="15" x14ac:dyDescent="0.2">
      <c r="A49" s="1"/>
      <c r="B49" s="2" t="s">
        <v>355</v>
      </c>
      <c r="C49" s="42"/>
      <c r="D49" s="2" t="s">
        <v>520</v>
      </c>
      <c r="E49" s="43"/>
      <c r="F49" s="43"/>
      <c r="G49" s="43"/>
      <c r="H49" s="43"/>
      <c r="I49" s="2" t="s">
        <v>39</v>
      </c>
      <c r="J49" s="2" t="s">
        <v>17</v>
      </c>
      <c r="K49" s="3">
        <v>1.5</v>
      </c>
      <c r="L49" s="4">
        <v>45000</v>
      </c>
      <c r="M49" s="4">
        <f t="shared" si="0"/>
        <v>67500</v>
      </c>
      <c r="N49" s="21" t="str">
        <f>VLOOKUP(I49,'MÃ '!$A$2:$E$1048576,4,0)</f>
        <v>NL300085</v>
      </c>
      <c r="O49" s="21" t="str">
        <f>VLOOKUP(I49,'MÃ '!$A$2:$E$1048576,5,0)</f>
        <v>Mùi ta ( Ngò rí )</v>
      </c>
      <c r="P49" s="21" t="str">
        <f t="shared" si="1"/>
        <v>TSG09</v>
      </c>
      <c r="Q49" s="21" t="str">
        <f>DAY(Table01456[[#This Row],[NGÀY]])&amp;Table01456[[#This Row],[TSG09]]&amp;Table01456[[#This Row],[MÃ FAST]]</f>
        <v>2TSG09NL300085</v>
      </c>
      <c r="R49" s="21" t="str">
        <f>COUNTIF($Q$7:Q49,Q49)&amp;Q49</f>
        <v>12TSG09NL300085</v>
      </c>
      <c r="S49" s="44">
        <f>IFERROR(VLOOKUP(R49,Table1[[ct2]:[Số lượng]],13,0),0)</f>
        <v>1.5</v>
      </c>
      <c r="T49" s="45">
        <f>IFERROR(VLOOKUP(R49,Table1[[ct2]:[Giá]],14,0),Table01456[[#This Row],[ĐƠN GIÁ]])</f>
        <v>45000</v>
      </c>
      <c r="U49" s="45">
        <f t="shared" si="2"/>
        <v>67500</v>
      </c>
      <c r="V49" s="32">
        <f t="shared" si="3"/>
        <v>0</v>
      </c>
      <c r="W49" s="45">
        <f>Table01456[[#This Row],[THÀNH TIỀN FAST]]-Table01456[[#This Row],[THÀNH TIỀN]]</f>
        <v>0</v>
      </c>
      <c r="X49" s="46" t="b">
        <f>Table01456[[#This Row],[ĐG FAST]]=Table01456[[#This Row],[ĐƠN GIÁ]]</f>
        <v>1</v>
      </c>
      <c r="Y49" s="47" t="b">
        <f>Table01456[[#This Row],[THÀNH TIỀN FAST]]=Table01456[[#This Row],[THÀNH TIỀN]]</f>
        <v>1</v>
      </c>
      <c r="Z49" s="48"/>
    </row>
    <row r="50" spans="1:26" ht="15" x14ac:dyDescent="0.2">
      <c r="A50" s="1"/>
      <c r="B50" s="2" t="s">
        <v>355</v>
      </c>
      <c r="C50" s="42"/>
      <c r="D50" s="2" t="s">
        <v>520</v>
      </c>
      <c r="E50" s="43"/>
      <c r="F50" s="43"/>
      <c r="G50" s="43"/>
      <c r="H50" s="43"/>
      <c r="I50" s="2" t="s">
        <v>47</v>
      </c>
      <c r="J50" s="2" t="s">
        <v>17</v>
      </c>
      <c r="K50" s="3">
        <v>0.2</v>
      </c>
      <c r="L50" s="4">
        <v>70000</v>
      </c>
      <c r="M50" s="4">
        <f t="shared" si="0"/>
        <v>14000</v>
      </c>
      <c r="N50" s="21" t="str">
        <f>VLOOKUP(I50,'MÃ '!$A$2:$E$1048576,4,0)</f>
        <v>NL300126</v>
      </c>
      <c r="O50" s="21" t="str">
        <f>VLOOKUP(I50,'MÃ '!$A$2:$E$1048576,5,0)</f>
        <v>Rau mùi tây</v>
      </c>
      <c r="P50" s="21" t="str">
        <f t="shared" si="1"/>
        <v>TSG09</v>
      </c>
      <c r="Q50" s="21" t="str">
        <f>DAY(Table01456[[#This Row],[NGÀY]])&amp;Table01456[[#This Row],[TSG09]]&amp;Table01456[[#This Row],[MÃ FAST]]</f>
        <v>2TSG09NL300126</v>
      </c>
      <c r="R50" s="21" t="str">
        <f>COUNTIF($Q$7:Q50,Q50)&amp;Q50</f>
        <v>12TSG09NL300126</v>
      </c>
      <c r="S50" s="44">
        <f>IFERROR(VLOOKUP(R50,Table1[[ct2]:[Số lượng]],13,0),0)</f>
        <v>0.2</v>
      </c>
      <c r="T50" s="45">
        <f>IFERROR(VLOOKUP(R50,Table1[[ct2]:[Giá]],14,0),Table01456[[#This Row],[ĐƠN GIÁ]])</f>
        <v>70000</v>
      </c>
      <c r="U50" s="45">
        <f t="shared" si="2"/>
        <v>14000</v>
      </c>
      <c r="V50" s="32">
        <f t="shared" si="3"/>
        <v>0</v>
      </c>
      <c r="W50" s="45">
        <f>Table01456[[#This Row],[THÀNH TIỀN FAST]]-Table01456[[#This Row],[THÀNH TIỀN]]</f>
        <v>0</v>
      </c>
      <c r="X50" s="46" t="b">
        <f>Table01456[[#This Row],[ĐG FAST]]=Table01456[[#This Row],[ĐƠN GIÁ]]</f>
        <v>1</v>
      </c>
      <c r="Y50" s="47" t="b">
        <f>Table01456[[#This Row],[THÀNH TIỀN FAST]]=Table01456[[#This Row],[THÀNH TIỀN]]</f>
        <v>1</v>
      </c>
      <c r="Z50" s="48"/>
    </row>
    <row r="51" spans="1:26" ht="15" x14ac:dyDescent="0.2">
      <c r="A51" s="1"/>
      <c r="B51" s="2" t="s">
        <v>355</v>
      </c>
      <c r="C51" s="42"/>
      <c r="D51" s="2" t="s">
        <v>520</v>
      </c>
      <c r="E51" s="43"/>
      <c r="F51" s="43"/>
      <c r="G51" s="43"/>
      <c r="H51" s="43"/>
      <c r="I51" s="2" t="s">
        <v>40</v>
      </c>
      <c r="J51" s="2" t="s">
        <v>17</v>
      </c>
      <c r="K51" s="3">
        <v>1.5</v>
      </c>
      <c r="L51" s="4">
        <v>145000</v>
      </c>
      <c r="M51" s="4">
        <f t="shared" si="0"/>
        <v>217500</v>
      </c>
      <c r="N51" s="21" t="str">
        <f>VLOOKUP(I51,'MÃ '!$A$2:$E$1048576,4,0)</f>
        <v>NL300113</v>
      </c>
      <c r="O51" s="21" t="str">
        <f>VLOOKUP(I51,'MÃ '!$A$2:$E$1048576,5,0)</f>
        <v>Ớt hiểm đỏ</v>
      </c>
      <c r="P51" s="21" t="str">
        <f t="shared" si="1"/>
        <v>TSG09</v>
      </c>
      <c r="Q51" s="21" t="str">
        <f>DAY(Table01456[[#This Row],[NGÀY]])&amp;Table01456[[#This Row],[TSG09]]&amp;Table01456[[#This Row],[MÃ FAST]]</f>
        <v>2TSG09NL300113</v>
      </c>
      <c r="R51" s="21" t="str">
        <f>COUNTIF($Q$7:Q51,Q51)&amp;Q51</f>
        <v>12TSG09NL300113</v>
      </c>
      <c r="S51" s="44">
        <f>IFERROR(VLOOKUP(R51,Table1[[ct2]:[Số lượng]],13,0),0)</f>
        <v>1.5</v>
      </c>
      <c r="T51" s="45">
        <f>IFERROR(VLOOKUP(R51,Table1[[ct2]:[Giá]],14,0),Table01456[[#This Row],[ĐƠN GIÁ]])</f>
        <v>145000</v>
      </c>
      <c r="U51" s="45">
        <f t="shared" si="2"/>
        <v>217500</v>
      </c>
      <c r="V51" s="32">
        <f t="shared" si="3"/>
        <v>0</v>
      </c>
      <c r="W51" s="45">
        <f>Table01456[[#This Row],[THÀNH TIỀN FAST]]-Table01456[[#This Row],[THÀNH TIỀN]]</f>
        <v>0</v>
      </c>
      <c r="X51" s="46" t="b">
        <f>Table01456[[#This Row],[ĐG FAST]]=Table01456[[#This Row],[ĐƠN GIÁ]]</f>
        <v>1</v>
      </c>
      <c r="Y51" s="47" t="b">
        <f>Table01456[[#This Row],[THÀNH TIỀN FAST]]=Table01456[[#This Row],[THÀNH TIỀN]]</f>
        <v>1</v>
      </c>
      <c r="Z51" s="48"/>
    </row>
    <row r="52" spans="1:26" ht="15" x14ac:dyDescent="0.2">
      <c r="A52" s="1"/>
      <c r="B52" s="2" t="s">
        <v>355</v>
      </c>
      <c r="C52" s="42"/>
      <c r="D52" s="2" t="s">
        <v>520</v>
      </c>
      <c r="E52" s="43"/>
      <c r="F52" s="43"/>
      <c r="G52" s="43"/>
      <c r="H52" s="43"/>
      <c r="I52" s="2" t="s">
        <v>41</v>
      </c>
      <c r="J52" s="2" t="s">
        <v>17</v>
      </c>
      <c r="K52" s="3">
        <v>7</v>
      </c>
      <c r="L52" s="4">
        <v>21000</v>
      </c>
      <c r="M52" s="4">
        <f t="shared" si="0"/>
        <v>147000</v>
      </c>
      <c r="N52" s="21" t="str">
        <f>VLOOKUP(I52,'MÃ '!$A$2:$E$1048576,4,0)</f>
        <v>NL300119</v>
      </c>
      <c r="O52" s="21" t="str">
        <f>VLOOKUP(I52,'MÃ '!$A$2:$E$1048576,5,0)</f>
        <v>Quất ( Tắc trái )</v>
      </c>
      <c r="P52" s="21" t="str">
        <f t="shared" si="1"/>
        <v>TSG09</v>
      </c>
      <c r="Q52" s="21" t="str">
        <f>DAY(Table01456[[#This Row],[NGÀY]])&amp;Table01456[[#This Row],[TSG09]]&amp;Table01456[[#This Row],[MÃ FAST]]</f>
        <v>2TSG09NL300119</v>
      </c>
      <c r="R52" s="21" t="str">
        <f>COUNTIF($Q$7:Q52,Q52)&amp;Q52</f>
        <v>12TSG09NL300119</v>
      </c>
      <c r="S52" s="44">
        <f>IFERROR(VLOOKUP(R52,Table1[[ct2]:[Số lượng]],13,0),0)</f>
        <v>6.2</v>
      </c>
      <c r="T52" s="45">
        <f>IFERROR(VLOOKUP(R52,Table1[[ct2]:[Giá]],14,0),Table01456[[#This Row],[ĐƠN GIÁ]])</f>
        <v>21000</v>
      </c>
      <c r="U52" s="45">
        <f t="shared" si="2"/>
        <v>130200</v>
      </c>
      <c r="V52" s="32">
        <f t="shared" si="3"/>
        <v>-0.79999999999999982</v>
      </c>
      <c r="W52" s="45">
        <f>Table01456[[#This Row],[THÀNH TIỀN FAST]]-Table01456[[#This Row],[THÀNH TIỀN]]</f>
        <v>-16800</v>
      </c>
      <c r="X52" s="46" t="b">
        <f>Table01456[[#This Row],[ĐG FAST]]=Table01456[[#This Row],[ĐƠN GIÁ]]</f>
        <v>1</v>
      </c>
      <c r="Y52" s="47" t="b">
        <f>Table01456[[#This Row],[THÀNH TIỀN FAST]]=Table01456[[#This Row],[THÀNH TIỀN]]</f>
        <v>0</v>
      </c>
      <c r="Z52" s="48"/>
    </row>
    <row r="53" spans="1:26" ht="15" x14ac:dyDescent="0.2">
      <c r="A53" s="1"/>
      <c r="B53" s="2" t="s">
        <v>355</v>
      </c>
      <c r="C53" s="42"/>
      <c r="D53" s="2" t="s">
        <v>520</v>
      </c>
      <c r="E53" s="43"/>
      <c r="F53" s="43"/>
      <c r="G53" s="43"/>
      <c r="H53" s="43"/>
      <c r="I53" s="2" t="s">
        <v>42</v>
      </c>
      <c r="J53" s="2" t="s">
        <v>17</v>
      </c>
      <c r="K53" s="3">
        <v>4</v>
      </c>
      <c r="L53" s="4">
        <v>38000</v>
      </c>
      <c r="M53" s="4">
        <f t="shared" si="0"/>
        <v>152000</v>
      </c>
      <c r="N53" s="21" t="str">
        <f>VLOOKUP(I53,'MÃ '!$A$2:$E$1048576,4,0)</f>
        <v>NL300018</v>
      </c>
      <c r="O53" s="21" t="str">
        <f>VLOOKUP(I53,'MÃ '!$A$2:$E$1048576,5,0)</f>
        <v>Cải cúc</v>
      </c>
      <c r="P53" s="21" t="str">
        <f t="shared" si="1"/>
        <v>TSG09</v>
      </c>
      <c r="Q53" s="21" t="str">
        <f>DAY(Table01456[[#This Row],[NGÀY]])&amp;Table01456[[#This Row],[TSG09]]&amp;Table01456[[#This Row],[MÃ FAST]]</f>
        <v>2TSG09NL300018</v>
      </c>
      <c r="R53" s="21" t="str">
        <f>COUNTIF($Q$7:Q53,Q53)&amp;Q53</f>
        <v>12TSG09NL300018</v>
      </c>
      <c r="S53" s="44">
        <f>IFERROR(VLOOKUP(R53,Table1[[ct2]:[Số lượng]],13,0),0)</f>
        <v>3.6</v>
      </c>
      <c r="T53" s="45">
        <f>IFERROR(VLOOKUP(R53,Table1[[ct2]:[Giá]],14,0),Table01456[[#This Row],[ĐƠN GIÁ]])</f>
        <v>38000</v>
      </c>
      <c r="U53" s="45">
        <f t="shared" si="2"/>
        <v>136800</v>
      </c>
      <c r="V53" s="32">
        <f t="shared" si="3"/>
        <v>-0.39999999999999991</v>
      </c>
      <c r="W53" s="45">
        <f>Table01456[[#This Row],[THÀNH TIỀN FAST]]-Table01456[[#This Row],[THÀNH TIỀN]]</f>
        <v>-15200</v>
      </c>
      <c r="X53" s="46" t="b">
        <f>Table01456[[#This Row],[ĐG FAST]]=Table01456[[#This Row],[ĐƠN GIÁ]]</f>
        <v>1</v>
      </c>
      <c r="Y53" s="47" t="b">
        <f>Table01456[[#This Row],[THÀNH TIỀN FAST]]=Table01456[[#This Row],[THÀNH TIỀN]]</f>
        <v>0</v>
      </c>
      <c r="Z53" s="48"/>
    </row>
    <row r="54" spans="1:26" ht="15" x14ac:dyDescent="0.2">
      <c r="A54" s="1"/>
      <c r="B54" s="2" t="s">
        <v>355</v>
      </c>
      <c r="C54" s="42"/>
      <c r="D54" s="2" t="s">
        <v>520</v>
      </c>
      <c r="E54" s="43"/>
      <c r="F54" s="43"/>
      <c r="G54" s="43"/>
      <c r="H54" s="43"/>
      <c r="I54" s="2" t="s">
        <v>43</v>
      </c>
      <c r="J54" s="2" t="s">
        <v>17</v>
      </c>
      <c r="K54" s="3">
        <v>2</v>
      </c>
      <c r="L54" s="4">
        <v>50000</v>
      </c>
      <c r="M54" s="4">
        <f t="shared" si="0"/>
        <v>100000</v>
      </c>
      <c r="N54" s="21" t="str">
        <f>VLOOKUP(I54,'MÃ '!$A$2:$E$1048576,4,0)</f>
        <v>NL300142</v>
      </c>
      <c r="O54" s="21" t="str">
        <f>VLOOKUP(I54,'MÃ '!$A$2:$E$1048576,5,0)</f>
        <v>Tỏi bóc</v>
      </c>
      <c r="P54" s="21" t="str">
        <f t="shared" si="1"/>
        <v>TSG09</v>
      </c>
      <c r="Q54" s="21" t="str">
        <f>DAY(Table01456[[#This Row],[NGÀY]])&amp;Table01456[[#This Row],[TSG09]]&amp;Table01456[[#This Row],[MÃ FAST]]</f>
        <v>2TSG09NL300142</v>
      </c>
      <c r="R54" s="21" t="str">
        <f>COUNTIF($Q$7:Q54,Q54)&amp;Q54</f>
        <v>12TSG09NL300142</v>
      </c>
      <c r="S54" s="44">
        <f>IFERROR(VLOOKUP(R54,Table1[[ct2]:[Số lượng]],13,0),0)</f>
        <v>2</v>
      </c>
      <c r="T54" s="45">
        <f>IFERROR(VLOOKUP(R54,Table1[[ct2]:[Giá]],14,0),Table01456[[#This Row],[ĐƠN GIÁ]])</f>
        <v>50000</v>
      </c>
      <c r="U54" s="45">
        <f t="shared" si="2"/>
        <v>100000</v>
      </c>
      <c r="V54" s="32">
        <f t="shared" si="3"/>
        <v>0</v>
      </c>
      <c r="W54" s="45">
        <f>Table01456[[#This Row],[THÀNH TIỀN FAST]]-Table01456[[#This Row],[THÀNH TIỀN]]</f>
        <v>0</v>
      </c>
      <c r="X54" s="46" t="b">
        <f>Table01456[[#This Row],[ĐG FAST]]=Table01456[[#This Row],[ĐƠN GIÁ]]</f>
        <v>1</v>
      </c>
      <c r="Y54" s="47" t="b">
        <f>Table01456[[#This Row],[THÀNH TIỀN FAST]]=Table01456[[#This Row],[THÀNH TIỀN]]</f>
        <v>1</v>
      </c>
      <c r="Z54" s="48"/>
    </row>
    <row r="55" spans="1:26" ht="15" x14ac:dyDescent="0.2">
      <c r="A55" s="1"/>
      <c r="B55" s="2" t="s">
        <v>355</v>
      </c>
      <c r="C55" s="42"/>
      <c r="D55" s="2" t="s">
        <v>520</v>
      </c>
      <c r="E55" s="43"/>
      <c r="F55" s="43"/>
      <c r="G55" s="43"/>
      <c r="H55" s="43"/>
      <c r="I55" s="2" t="s">
        <v>44</v>
      </c>
      <c r="J55" s="2" t="s">
        <v>17</v>
      </c>
      <c r="K55" s="3">
        <v>8</v>
      </c>
      <c r="L55" s="4">
        <v>62000</v>
      </c>
      <c r="M55" s="4">
        <f t="shared" si="0"/>
        <v>496000</v>
      </c>
      <c r="N55" s="21" t="str">
        <f>VLOOKUP(I55,'MÃ '!$A$2:$E$1048576,4,0)</f>
        <v>NL300147</v>
      </c>
      <c r="O55" s="21" t="str">
        <f>VLOOKUP(I55,'MÃ '!$A$2:$E$1048576,5,0)</f>
        <v>Xà lách Roman</v>
      </c>
      <c r="P55" s="21" t="str">
        <f t="shared" si="1"/>
        <v>TSG09</v>
      </c>
      <c r="Q55" s="21" t="str">
        <f>DAY(Table01456[[#This Row],[NGÀY]])&amp;Table01456[[#This Row],[TSG09]]&amp;Table01456[[#This Row],[MÃ FAST]]</f>
        <v>2TSG09NL300147</v>
      </c>
      <c r="R55" s="21" t="str">
        <f>COUNTIF($Q$7:Q55,Q55)&amp;Q55</f>
        <v>12TSG09NL300147</v>
      </c>
      <c r="S55" s="44">
        <f>IFERROR(VLOOKUP(R55,Table1[[ct2]:[Số lượng]],13,0),0)</f>
        <v>6.9</v>
      </c>
      <c r="T55" s="45">
        <f>IFERROR(VLOOKUP(R55,Table1[[ct2]:[Giá]],14,0),Table01456[[#This Row],[ĐƠN GIÁ]])</f>
        <v>62000</v>
      </c>
      <c r="U55" s="45">
        <f t="shared" si="2"/>
        <v>427800</v>
      </c>
      <c r="V55" s="32">
        <f t="shared" si="3"/>
        <v>-1.0999999999999996</v>
      </c>
      <c r="W55" s="45">
        <f>Table01456[[#This Row],[THÀNH TIỀN FAST]]-Table01456[[#This Row],[THÀNH TIỀN]]</f>
        <v>-68200</v>
      </c>
      <c r="X55" s="46" t="b">
        <f>Table01456[[#This Row],[ĐG FAST]]=Table01456[[#This Row],[ĐƠN GIÁ]]</f>
        <v>1</v>
      </c>
      <c r="Y55" s="47" t="b">
        <f>Table01456[[#This Row],[THÀNH TIỀN FAST]]=Table01456[[#This Row],[THÀNH TIỀN]]</f>
        <v>0</v>
      </c>
      <c r="Z55" s="48"/>
    </row>
    <row r="56" spans="1:26" ht="15" x14ac:dyDescent="0.2">
      <c r="A56" s="1"/>
      <c r="B56" s="2" t="s">
        <v>356</v>
      </c>
      <c r="C56" s="42"/>
      <c r="D56" s="2" t="s">
        <v>520</v>
      </c>
      <c r="E56" s="43"/>
      <c r="F56" s="43"/>
      <c r="G56" s="43"/>
      <c r="H56" s="43"/>
      <c r="I56" s="2" t="s">
        <v>14</v>
      </c>
      <c r="J56" s="2" t="s">
        <v>15</v>
      </c>
      <c r="K56" s="3">
        <v>5</v>
      </c>
      <c r="L56" s="4">
        <v>8500</v>
      </c>
      <c r="M56" s="4">
        <f t="shared" si="0"/>
        <v>42500</v>
      </c>
      <c r="N56" s="21" t="str">
        <f>VLOOKUP(I56,'MÃ '!$A$2:$E$1048576,4,0)</f>
        <v>NL300107</v>
      </c>
      <c r="O56" s="21" t="str">
        <f>VLOOKUP(I56,'MÃ '!$A$2:$E$1048576,5,0)</f>
        <v>Ngô ngọt ( Bắp trái)</v>
      </c>
      <c r="P56" s="21" t="str">
        <f t="shared" si="1"/>
        <v>TSG09</v>
      </c>
      <c r="Q56" s="21" t="str">
        <f>DAY(Table01456[[#This Row],[NGÀY]])&amp;Table01456[[#This Row],[TSG09]]&amp;Table01456[[#This Row],[MÃ FAST]]</f>
        <v>3TSG09NL300107</v>
      </c>
      <c r="R56" s="21" t="str">
        <f>COUNTIF($Q$7:Q56,Q56)&amp;Q56</f>
        <v>13TSG09NL300107</v>
      </c>
      <c r="S56" s="44">
        <f>IFERROR(VLOOKUP(R56,Table1[[ct2]:[Số lượng]],13,0),0)</f>
        <v>5</v>
      </c>
      <c r="T56" s="45">
        <f>IFERROR(VLOOKUP(R56,Table1[[ct2]:[Giá]],14,0),Table01456[[#This Row],[ĐƠN GIÁ]])</f>
        <v>8500</v>
      </c>
      <c r="U56" s="45">
        <f t="shared" si="2"/>
        <v>42500</v>
      </c>
      <c r="V56" s="32">
        <f t="shared" si="3"/>
        <v>0</v>
      </c>
      <c r="W56" s="45">
        <f>Table01456[[#This Row],[THÀNH TIỀN FAST]]-Table01456[[#This Row],[THÀNH TIỀN]]</f>
        <v>0</v>
      </c>
      <c r="X56" s="46" t="b">
        <f>Table01456[[#This Row],[ĐG FAST]]=Table01456[[#This Row],[ĐƠN GIÁ]]</f>
        <v>1</v>
      </c>
      <c r="Y56" s="47" t="b">
        <f>Table01456[[#This Row],[THÀNH TIỀN FAST]]=Table01456[[#This Row],[THÀNH TIỀN]]</f>
        <v>1</v>
      </c>
      <c r="Z56" s="48"/>
    </row>
    <row r="57" spans="1:26" ht="15" x14ac:dyDescent="0.2">
      <c r="A57" s="1"/>
      <c r="B57" s="2" t="s">
        <v>356</v>
      </c>
      <c r="C57" s="42"/>
      <c r="D57" s="2" t="s">
        <v>520</v>
      </c>
      <c r="E57" s="43"/>
      <c r="F57" s="43"/>
      <c r="G57" s="43"/>
      <c r="H57" s="43"/>
      <c r="I57" s="2" t="s">
        <v>18</v>
      </c>
      <c r="J57" s="2" t="s">
        <v>17</v>
      </c>
      <c r="K57" s="3">
        <v>1.7</v>
      </c>
      <c r="L57" s="4">
        <v>45000</v>
      </c>
      <c r="M57" s="4">
        <f t="shared" si="0"/>
        <v>76500</v>
      </c>
      <c r="N57" s="21" t="str">
        <f>VLOOKUP(I57,'MÃ '!$A$2:$E$1048576,4,0)</f>
        <v>NL300203</v>
      </c>
      <c r="O57" s="21" t="str">
        <f>VLOOKUP(I57,'MÃ '!$A$2:$E$1048576,5,0)</f>
        <v>Cải bó xôi</v>
      </c>
      <c r="P57" s="21" t="str">
        <f t="shared" si="1"/>
        <v>TSG09</v>
      </c>
      <c r="Q57" s="21" t="str">
        <f>DAY(Table01456[[#This Row],[NGÀY]])&amp;Table01456[[#This Row],[TSG09]]&amp;Table01456[[#This Row],[MÃ FAST]]</f>
        <v>3TSG09NL300203</v>
      </c>
      <c r="R57" s="21" t="str">
        <f>COUNTIF($Q$7:Q57,Q57)&amp;Q57</f>
        <v>13TSG09NL300203</v>
      </c>
      <c r="S57" s="44">
        <f>IFERROR(VLOOKUP(R57,Table1[[ct2]:[Số lượng]],13,0),0)</f>
        <v>1.7</v>
      </c>
      <c r="T57" s="45">
        <f>IFERROR(VLOOKUP(R57,Table1[[ct2]:[Giá]],14,0),Table01456[[#This Row],[ĐƠN GIÁ]])</f>
        <v>45000</v>
      </c>
      <c r="U57" s="45">
        <f t="shared" si="2"/>
        <v>76500</v>
      </c>
      <c r="V57" s="32">
        <f t="shared" si="3"/>
        <v>0</v>
      </c>
      <c r="W57" s="45">
        <f>Table01456[[#This Row],[THÀNH TIỀN FAST]]-Table01456[[#This Row],[THÀNH TIỀN]]</f>
        <v>0</v>
      </c>
      <c r="X57" s="46" t="b">
        <f>Table01456[[#This Row],[ĐG FAST]]=Table01456[[#This Row],[ĐƠN GIÁ]]</f>
        <v>1</v>
      </c>
      <c r="Y57" s="47" t="b">
        <f>Table01456[[#This Row],[THÀNH TIỀN FAST]]=Table01456[[#This Row],[THÀNH TIỀN]]</f>
        <v>1</v>
      </c>
      <c r="Z57" s="48"/>
    </row>
    <row r="58" spans="1:26" ht="15" x14ac:dyDescent="0.2">
      <c r="A58" s="1"/>
      <c r="B58" s="2" t="s">
        <v>356</v>
      </c>
      <c r="C58" s="42"/>
      <c r="D58" s="2" t="s">
        <v>520</v>
      </c>
      <c r="E58" s="43"/>
      <c r="F58" s="43"/>
      <c r="G58" s="43"/>
      <c r="H58" s="43"/>
      <c r="I58" s="2" t="s">
        <v>19</v>
      </c>
      <c r="J58" s="2" t="s">
        <v>17</v>
      </c>
      <c r="K58" s="3">
        <v>1</v>
      </c>
      <c r="L58" s="4">
        <v>50000</v>
      </c>
      <c r="M58" s="4">
        <f t="shared" si="0"/>
        <v>50000</v>
      </c>
      <c r="N58" s="21" t="str">
        <f>VLOOKUP(I58,'MÃ '!$A$2:$E$1048576,4,0)</f>
        <v>NL300013</v>
      </c>
      <c r="O58" s="21" t="str">
        <f>VLOOKUP(I58,'MÃ '!$A$2:$E$1048576,5,0)</f>
        <v>Cà chua</v>
      </c>
      <c r="P58" s="21" t="str">
        <f t="shared" si="1"/>
        <v>TSG09</v>
      </c>
      <c r="Q58" s="21" t="str">
        <f>DAY(Table01456[[#This Row],[NGÀY]])&amp;Table01456[[#This Row],[TSG09]]&amp;Table01456[[#This Row],[MÃ FAST]]</f>
        <v>3TSG09NL300013</v>
      </c>
      <c r="R58" s="21" t="str">
        <f>COUNTIF($Q$7:Q58,Q58)&amp;Q58</f>
        <v>13TSG09NL300013</v>
      </c>
      <c r="S58" s="44">
        <f>IFERROR(VLOOKUP(R58,Table1[[ct2]:[Số lượng]],13,0),0)</f>
        <v>0</v>
      </c>
      <c r="T58" s="45">
        <f>IFERROR(VLOOKUP(R58,Table1[[ct2]:[Giá]],14,0),Table01456[[#This Row],[ĐƠN GIÁ]])</f>
        <v>50000</v>
      </c>
      <c r="U58" s="45">
        <f t="shared" si="2"/>
        <v>0</v>
      </c>
      <c r="V58" s="32">
        <f t="shared" si="3"/>
        <v>-1</v>
      </c>
      <c r="W58" s="45">
        <f>Table01456[[#This Row],[THÀNH TIỀN FAST]]-Table01456[[#This Row],[THÀNH TIỀN]]</f>
        <v>-50000</v>
      </c>
      <c r="X58" s="46" t="b">
        <f>Table01456[[#This Row],[ĐG FAST]]=Table01456[[#This Row],[ĐƠN GIÁ]]</f>
        <v>1</v>
      </c>
      <c r="Y58" s="47" t="b">
        <f>Table01456[[#This Row],[THÀNH TIỀN FAST]]=Table01456[[#This Row],[THÀNH TIỀN]]</f>
        <v>0</v>
      </c>
      <c r="Z58" s="48"/>
    </row>
    <row r="59" spans="1:26" ht="15" x14ac:dyDescent="0.2">
      <c r="A59" s="1"/>
      <c r="B59" s="2" t="s">
        <v>356</v>
      </c>
      <c r="C59" s="42"/>
      <c r="D59" s="2" t="s">
        <v>520</v>
      </c>
      <c r="E59" s="43"/>
      <c r="F59" s="43"/>
      <c r="G59" s="43"/>
      <c r="H59" s="43"/>
      <c r="I59" s="2" t="s">
        <v>20</v>
      </c>
      <c r="J59" s="2" t="s">
        <v>17</v>
      </c>
      <c r="K59" s="3">
        <v>11.2</v>
      </c>
      <c r="L59" s="4">
        <v>18000</v>
      </c>
      <c r="M59" s="4">
        <f t="shared" si="0"/>
        <v>201600</v>
      </c>
      <c r="N59" s="21" t="str">
        <f>VLOOKUP(I59,'MÃ '!$A$2:$E$1048576,4,0)</f>
        <v>NL300022</v>
      </c>
      <c r="O59" s="21" t="str">
        <f>VLOOKUP(I59,'MÃ '!$A$2:$E$1048576,5,0)</f>
        <v>Cải thảo</v>
      </c>
      <c r="P59" s="21" t="str">
        <f t="shared" si="1"/>
        <v>TSG09</v>
      </c>
      <c r="Q59" s="21" t="str">
        <f>DAY(Table01456[[#This Row],[NGÀY]])&amp;Table01456[[#This Row],[TSG09]]&amp;Table01456[[#This Row],[MÃ FAST]]</f>
        <v>3TSG09NL300022</v>
      </c>
      <c r="R59" s="21" t="str">
        <f>COUNTIF($Q$7:Q59,Q59)&amp;Q59</f>
        <v>13TSG09NL300022</v>
      </c>
      <c r="S59" s="44">
        <f>IFERROR(VLOOKUP(R59,Table1[[ct2]:[Số lượng]],13,0),0)</f>
        <v>8.4</v>
      </c>
      <c r="T59" s="45">
        <f>IFERROR(VLOOKUP(R59,Table1[[ct2]:[Giá]],14,0),Table01456[[#This Row],[ĐƠN GIÁ]])</f>
        <v>18000</v>
      </c>
      <c r="U59" s="45">
        <f t="shared" si="2"/>
        <v>151200</v>
      </c>
      <c r="V59" s="32">
        <f t="shared" si="3"/>
        <v>-2.7999999999999989</v>
      </c>
      <c r="W59" s="45">
        <f>Table01456[[#This Row],[THÀNH TIỀN FAST]]-Table01456[[#This Row],[THÀNH TIỀN]]</f>
        <v>-50400</v>
      </c>
      <c r="X59" s="46" t="b">
        <f>Table01456[[#This Row],[ĐG FAST]]=Table01456[[#This Row],[ĐƠN GIÁ]]</f>
        <v>1</v>
      </c>
      <c r="Y59" s="47" t="b">
        <f>Table01456[[#This Row],[THÀNH TIỀN FAST]]=Table01456[[#This Row],[THÀNH TIỀN]]</f>
        <v>0</v>
      </c>
      <c r="Z59" s="48"/>
    </row>
    <row r="60" spans="1:26" ht="15" x14ac:dyDescent="0.2">
      <c r="A60" s="1"/>
      <c r="B60" s="2" t="s">
        <v>356</v>
      </c>
      <c r="C60" s="42"/>
      <c r="D60" s="2" t="s">
        <v>520</v>
      </c>
      <c r="E60" s="43"/>
      <c r="F60" s="43"/>
      <c r="G60" s="43"/>
      <c r="H60" s="43"/>
      <c r="I60" s="2" t="s">
        <v>24</v>
      </c>
      <c r="J60" s="2" t="s">
        <v>17</v>
      </c>
      <c r="K60" s="3">
        <v>1.9</v>
      </c>
      <c r="L60" s="4">
        <v>47000</v>
      </c>
      <c r="M60" s="4">
        <f t="shared" si="0"/>
        <v>89300</v>
      </c>
      <c r="N60" s="21" t="str">
        <f>VLOOKUP(I60,'MÃ '!$A$2:$E$1048576,4,0)</f>
        <v>NL300036</v>
      </c>
      <c r="O60" s="21" t="str">
        <f>VLOOKUP(I60,'MÃ '!$A$2:$E$1048576,5,0)</f>
        <v>Củ sen</v>
      </c>
      <c r="P60" s="21" t="str">
        <f t="shared" si="1"/>
        <v>TSG09</v>
      </c>
      <c r="Q60" s="21" t="str">
        <f>DAY(Table01456[[#This Row],[NGÀY]])&amp;Table01456[[#This Row],[TSG09]]&amp;Table01456[[#This Row],[MÃ FAST]]</f>
        <v>3TSG09NL300036</v>
      </c>
      <c r="R60" s="21" t="str">
        <f>COUNTIF($Q$7:Q60,Q60)&amp;Q60</f>
        <v>13TSG09NL300036</v>
      </c>
      <c r="S60" s="44">
        <f>IFERROR(VLOOKUP(R60,Table1[[ct2]:[Số lượng]],13,0),0)</f>
        <v>1.9</v>
      </c>
      <c r="T60" s="45">
        <f>IFERROR(VLOOKUP(R60,Table1[[ct2]:[Giá]],14,0),Table01456[[#This Row],[ĐƠN GIÁ]])</f>
        <v>47000</v>
      </c>
      <c r="U60" s="45">
        <f t="shared" si="2"/>
        <v>89300</v>
      </c>
      <c r="V60" s="32">
        <f t="shared" si="3"/>
        <v>0</v>
      </c>
      <c r="W60" s="45">
        <f>Table01456[[#This Row],[THÀNH TIỀN FAST]]-Table01456[[#This Row],[THÀNH TIỀN]]</f>
        <v>0</v>
      </c>
      <c r="X60" s="46" t="b">
        <f>Table01456[[#This Row],[ĐG FAST]]=Table01456[[#This Row],[ĐƠN GIÁ]]</f>
        <v>1</v>
      </c>
      <c r="Y60" s="47" t="b">
        <f>Table01456[[#This Row],[THÀNH TIỀN FAST]]=Table01456[[#This Row],[THÀNH TIỀN]]</f>
        <v>1</v>
      </c>
      <c r="Z60" s="48"/>
    </row>
    <row r="61" spans="1:26" ht="15" x14ac:dyDescent="0.2">
      <c r="A61" s="1"/>
      <c r="B61" s="2" t="s">
        <v>356</v>
      </c>
      <c r="C61" s="42"/>
      <c r="D61" s="2" t="s">
        <v>520</v>
      </c>
      <c r="E61" s="43"/>
      <c r="F61" s="43"/>
      <c r="G61" s="43"/>
      <c r="H61" s="43"/>
      <c r="I61" s="2" t="s">
        <v>25</v>
      </c>
      <c r="J61" s="2" t="s">
        <v>17</v>
      </c>
      <c r="K61" s="3">
        <v>23.5</v>
      </c>
      <c r="L61" s="4">
        <v>18000</v>
      </c>
      <c r="M61" s="4">
        <f t="shared" si="0"/>
        <v>423000</v>
      </c>
      <c r="N61" s="21" t="str">
        <f>VLOOKUP(I61,'MÃ '!$A$2:$E$1048576,4,0)</f>
        <v>NL600004</v>
      </c>
      <c r="O61" s="21" t="str">
        <f>VLOOKUP(I61,'MÃ '!$A$2:$E$1048576,5,0)</f>
        <v>Dưa hấu</v>
      </c>
      <c r="P61" s="21" t="str">
        <f t="shared" si="1"/>
        <v>TSG09</v>
      </c>
      <c r="Q61" s="21" t="str">
        <f>DAY(Table01456[[#This Row],[NGÀY]])&amp;Table01456[[#This Row],[TSG09]]&amp;Table01456[[#This Row],[MÃ FAST]]</f>
        <v>3TSG09NL600004</v>
      </c>
      <c r="R61" s="21" t="str">
        <f>COUNTIF($Q$7:Q61,Q61)&amp;Q61</f>
        <v>13TSG09NL600004</v>
      </c>
      <c r="S61" s="44">
        <f>IFERROR(VLOOKUP(R61,Table1[[ct2]:[Số lượng]],13,0),0)</f>
        <v>23.4</v>
      </c>
      <c r="T61" s="45">
        <f>IFERROR(VLOOKUP(R61,Table1[[ct2]:[Giá]],14,0),Table01456[[#This Row],[ĐƠN GIÁ]])</f>
        <v>18000</v>
      </c>
      <c r="U61" s="45">
        <f t="shared" si="2"/>
        <v>421200</v>
      </c>
      <c r="V61" s="32">
        <f t="shared" si="3"/>
        <v>-0.10000000000000142</v>
      </c>
      <c r="W61" s="45">
        <f>Table01456[[#This Row],[THÀNH TIỀN FAST]]-Table01456[[#This Row],[THÀNH TIỀN]]</f>
        <v>-1800</v>
      </c>
      <c r="X61" s="46" t="b">
        <f>Table01456[[#This Row],[ĐG FAST]]=Table01456[[#This Row],[ĐƠN GIÁ]]</f>
        <v>1</v>
      </c>
      <c r="Y61" s="47" t="b">
        <f>Table01456[[#This Row],[THÀNH TIỀN FAST]]=Table01456[[#This Row],[THÀNH TIỀN]]</f>
        <v>0</v>
      </c>
      <c r="Z61" s="48"/>
    </row>
    <row r="62" spans="1:26" ht="15" x14ac:dyDescent="0.2">
      <c r="A62" s="1"/>
      <c r="B62" s="2" t="s">
        <v>356</v>
      </c>
      <c r="C62" s="42"/>
      <c r="D62" s="2" t="s">
        <v>520</v>
      </c>
      <c r="E62" s="43"/>
      <c r="F62" s="43"/>
      <c r="G62" s="43"/>
      <c r="H62" s="43"/>
      <c r="I62" s="2" t="s">
        <v>26</v>
      </c>
      <c r="J62" s="2" t="s">
        <v>17</v>
      </c>
      <c r="K62" s="3">
        <v>0.5</v>
      </c>
      <c r="L62" s="4">
        <v>30000</v>
      </c>
      <c r="M62" s="4">
        <f t="shared" si="0"/>
        <v>15000</v>
      </c>
      <c r="N62" s="21" t="str">
        <f>VLOOKUP(I62,'MÃ '!$A$2:$E$1048576,4,0)</f>
        <v>NL300053</v>
      </c>
      <c r="O62" s="21" t="str">
        <f>VLOOKUP(I62,'MÃ '!$A$2:$E$1048576,5,0)</f>
        <v>Gừng ta</v>
      </c>
      <c r="P62" s="21" t="str">
        <f t="shared" si="1"/>
        <v>TSG09</v>
      </c>
      <c r="Q62" s="21" t="str">
        <f>DAY(Table01456[[#This Row],[NGÀY]])&amp;Table01456[[#This Row],[TSG09]]&amp;Table01456[[#This Row],[MÃ FAST]]</f>
        <v>3TSG09NL300053</v>
      </c>
      <c r="R62" s="21" t="str">
        <f>COUNTIF($Q$7:Q62,Q62)&amp;Q62</f>
        <v>13TSG09NL300053</v>
      </c>
      <c r="S62" s="44">
        <f>IFERROR(VLOOKUP(R62,Table1[[ct2]:[Số lượng]],13,0),0)</f>
        <v>0.5</v>
      </c>
      <c r="T62" s="45">
        <f>IFERROR(VLOOKUP(R62,Table1[[ct2]:[Giá]],14,0),Table01456[[#This Row],[ĐƠN GIÁ]])</f>
        <v>30000</v>
      </c>
      <c r="U62" s="45">
        <f t="shared" si="2"/>
        <v>15000</v>
      </c>
      <c r="V62" s="32">
        <f t="shared" si="3"/>
        <v>0</v>
      </c>
      <c r="W62" s="45">
        <f>Table01456[[#This Row],[THÀNH TIỀN FAST]]-Table01456[[#This Row],[THÀNH TIỀN]]</f>
        <v>0</v>
      </c>
      <c r="X62" s="46" t="b">
        <f>Table01456[[#This Row],[ĐG FAST]]=Table01456[[#This Row],[ĐƠN GIÁ]]</f>
        <v>1</v>
      </c>
      <c r="Y62" s="47" t="b">
        <f>Table01456[[#This Row],[THÀNH TIỀN FAST]]=Table01456[[#This Row],[THÀNH TIỀN]]</f>
        <v>1</v>
      </c>
      <c r="Z62" s="48"/>
    </row>
    <row r="63" spans="1:26" ht="15" x14ac:dyDescent="0.2">
      <c r="A63" s="1"/>
      <c r="B63" s="2" t="s">
        <v>356</v>
      </c>
      <c r="C63" s="42"/>
      <c r="D63" s="2" t="s">
        <v>520</v>
      </c>
      <c r="E63" s="43"/>
      <c r="F63" s="43"/>
      <c r="G63" s="43"/>
      <c r="H63" s="43"/>
      <c r="I63" s="2" t="s">
        <v>27</v>
      </c>
      <c r="J63" s="2" t="s">
        <v>17</v>
      </c>
      <c r="K63" s="3">
        <v>1.5</v>
      </c>
      <c r="L63" s="4">
        <v>55000</v>
      </c>
      <c r="M63" s="4">
        <f t="shared" si="0"/>
        <v>82500</v>
      </c>
      <c r="N63" s="21" t="str">
        <f>VLOOKUP(I63,'MÃ '!$A$2:$E$1048576,4,0)</f>
        <v>NL300058</v>
      </c>
      <c r="O63" s="21" t="str">
        <f>VLOOKUP(I63,'MÃ '!$A$2:$E$1048576,5,0)</f>
        <v>Hành lá</v>
      </c>
      <c r="P63" s="21" t="str">
        <f t="shared" si="1"/>
        <v>TSG09</v>
      </c>
      <c r="Q63" s="21" t="str">
        <f>DAY(Table01456[[#This Row],[NGÀY]])&amp;Table01456[[#This Row],[TSG09]]&amp;Table01456[[#This Row],[MÃ FAST]]</f>
        <v>3TSG09NL300058</v>
      </c>
      <c r="R63" s="21" t="str">
        <f>COUNTIF($Q$7:Q63,Q63)&amp;Q63</f>
        <v>13TSG09NL300058</v>
      </c>
      <c r="S63" s="44">
        <f>IFERROR(VLOOKUP(R63,Table1[[ct2]:[Số lượng]],13,0),0)</f>
        <v>1.5</v>
      </c>
      <c r="T63" s="45">
        <f>IFERROR(VLOOKUP(R63,Table1[[ct2]:[Giá]],14,0),Table01456[[#This Row],[ĐƠN GIÁ]])</f>
        <v>55000</v>
      </c>
      <c r="U63" s="45">
        <f t="shared" si="2"/>
        <v>82500</v>
      </c>
      <c r="V63" s="32">
        <f t="shared" si="3"/>
        <v>0</v>
      </c>
      <c r="W63" s="45">
        <f>Table01456[[#This Row],[THÀNH TIỀN FAST]]-Table01456[[#This Row],[THÀNH TIỀN]]</f>
        <v>0</v>
      </c>
      <c r="X63" s="46" t="b">
        <f>Table01456[[#This Row],[ĐG FAST]]=Table01456[[#This Row],[ĐƠN GIÁ]]</f>
        <v>1</v>
      </c>
      <c r="Y63" s="47" t="b">
        <f>Table01456[[#This Row],[THÀNH TIỀN FAST]]=Table01456[[#This Row],[THÀNH TIỀN]]</f>
        <v>1</v>
      </c>
      <c r="Z63" s="48"/>
    </row>
    <row r="64" spans="1:26" ht="15" x14ac:dyDescent="0.2">
      <c r="A64" s="1"/>
      <c r="B64" s="2" t="s">
        <v>356</v>
      </c>
      <c r="C64" s="42"/>
      <c r="D64" s="2" t="s">
        <v>520</v>
      </c>
      <c r="E64" s="43"/>
      <c r="F64" s="43"/>
      <c r="G64" s="43"/>
      <c r="H64" s="43"/>
      <c r="I64" s="2" t="s">
        <v>28</v>
      </c>
      <c r="J64" s="2" t="s">
        <v>29</v>
      </c>
      <c r="K64" s="3">
        <v>1</v>
      </c>
      <c r="L64" s="4">
        <v>80000</v>
      </c>
      <c r="M64" s="4">
        <f t="shared" si="0"/>
        <v>80000</v>
      </c>
      <c r="N64" s="21" t="str">
        <f>VLOOKUP(I64,'MÃ '!$A$2:$E$1048576,4,0)</f>
        <v>NL300218</v>
      </c>
      <c r="O64" s="21" t="str">
        <f>VLOOKUP(I64,'MÃ '!$A$2:$E$1048576,5,0)</f>
        <v>Hoa cúc (decor) bó</v>
      </c>
      <c r="P64" s="21" t="str">
        <f t="shared" si="1"/>
        <v>TSG09</v>
      </c>
      <c r="Q64" s="21" t="str">
        <f>DAY(Table01456[[#This Row],[NGÀY]])&amp;Table01456[[#This Row],[TSG09]]&amp;Table01456[[#This Row],[MÃ FAST]]</f>
        <v>3TSG09NL300218</v>
      </c>
      <c r="R64" s="21" t="str">
        <f>COUNTIF($Q$7:Q64,Q64)&amp;Q64</f>
        <v>13TSG09NL300218</v>
      </c>
      <c r="S64" s="44">
        <f>IFERROR(VLOOKUP(R64,Table1[[ct2]:[Số lượng]],13,0),0)</f>
        <v>1</v>
      </c>
      <c r="T64" s="45">
        <f>IFERROR(VLOOKUP(R64,Table1[[ct2]:[Giá]],14,0),Table01456[[#This Row],[ĐƠN GIÁ]])</f>
        <v>40000</v>
      </c>
      <c r="U64" s="45">
        <f t="shared" si="2"/>
        <v>40000</v>
      </c>
      <c r="V64" s="32">
        <f t="shared" si="3"/>
        <v>0</v>
      </c>
      <c r="W64" s="45">
        <f>Table01456[[#This Row],[THÀNH TIỀN FAST]]-Table01456[[#This Row],[THÀNH TIỀN]]</f>
        <v>-40000</v>
      </c>
      <c r="X64" s="46" t="b">
        <f>Table01456[[#This Row],[ĐG FAST]]=Table01456[[#This Row],[ĐƠN GIÁ]]</f>
        <v>0</v>
      </c>
      <c r="Y64" s="47" t="b">
        <f>Table01456[[#This Row],[THÀNH TIỀN FAST]]=Table01456[[#This Row],[THÀNH TIỀN]]</f>
        <v>0</v>
      </c>
      <c r="Z64" s="48"/>
    </row>
    <row r="65" spans="1:26" ht="15" x14ac:dyDescent="0.2">
      <c r="A65" s="1"/>
      <c r="B65" s="2" t="s">
        <v>356</v>
      </c>
      <c r="C65" s="42"/>
      <c r="D65" s="2" t="s">
        <v>520</v>
      </c>
      <c r="E65" s="43"/>
      <c r="F65" s="43"/>
      <c r="G65" s="43"/>
      <c r="H65" s="43"/>
      <c r="I65" s="2" t="s">
        <v>30</v>
      </c>
      <c r="J65" s="2" t="s">
        <v>17</v>
      </c>
      <c r="K65" s="3">
        <v>0.3</v>
      </c>
      <c r="L65" s="4">
        <v>65000</v>
      </c>
      <c r="M65" s="4">
        <f t="shared" si="0"/>
        <v>19500</v>
      </c>
      <c r="N65" s="21" t="str">
        <f>VLOOKUP(I65,'MÃ '!$A$2:$E$1048576,4,0)</f>
        <v>NL300062</v>
      </c>
      <c r="O65" s="21" t="str">
        <f>VLOOKUP(I65,'MÃ '!$A$2:$E$1048576,5,0)</f>
        <v>Húng Bạc Hà</v>
      </c>
      <c r="P65" s="21" t="str">
        <f t="shared" si="1"/>
        <v>TSG09</v>
      </c>
      <c r="Q65" s="21" t="str">
        <f>DAY(Table01456[[#This Row],[NGÀY]])&amp;Table01456[[#This Row],[TSG09]]&amp;Table01456[[#This Row],[MÃ FAST]]</f>
        <v>3TSG09NL300062</v>
      </c>
      <c r="R65" s="21" t="str">
        <f>COUNTIF($Q$7:Q65,Q65)&amp;Q65</f>
        <v>13TSG09NL300062</v>
      </c>
      <c r="S65" s="44">
        <f>IFERROR(VLOOKUP(R65,Table1[[ct2]:[Số lượng]],13,0),0)</f>
        <v>0.3</v>
      </c>
      <c r="T65" s="45">
        <f>IFERROR(VLOOKUP(R65,Table1[[ct2]:[Giá]],14,0),Table01456[[#This Row],[ĐƠN GIÁ]])</f>
        <v>65000</v>
      </c>
      <c r="U65" s="45">
        <f t="shared" si="2"/>
        <v>19500</v>
      </c>
      <c r="V65" s="32">
        <f t="shared" si="3"/>
        <v>0</v>
      </c>
      <c r="W65" s="45">
        <f>Table01456[[#This Row],[THÀNH TIỀN FAST]]-Table01456[[#This Row],[THÀNH TIỀN]]</f>
        <v>0</v>
      </c>
      <c r="X65" s="46" t="b">
        <f>Table01456[[#This Row],[ĐG FAST]]=Table01456[[#This Row],[ĐƠN GIÁ]]</f>
        <v>1</v>
      </c>
      <c r="Y65" s="47" t="b">
        <f>Table01456[[#This Row],[THÀNH TIỀN FAST]]=Table01456[[#This Row],[THÀNH TIỀN]]</f>
        <v>1</v>
      </c>
      <c r="Z65" s="48"/>
    </row>
    <row r="66" spans="1:26" ht="15" x14ac:dyDescent="0.2">
      <c r="A66" s="1"/>
      <c r="B66" s="2" t="s">
        <v>356</v>
      </c>
      <c r="C66" s="42"/>
      <c r="D66" s="2" t="s">
        <v>520</v>
      </c>
      <c r="E66" s="43"/>
      <c r="F66" s="43"/>
      <c r="G66" s="43"/>
      <c r="H66" s="43"/>
      <c r="I66" s="2" t="s">
        <v>31</v>
      </c>
      <c r="J66" s="2" t="s">
        <v>17</v>
      </c>
      <c r="K66" s="3">
        <v>2.2000000000000002</v>
      </c>
      <c r="L66" s="4">
        <v>30000</v>
      </c>
      <c r="M66" s="4">
        <f t="shared" si="0"/>
        <v>66000</v>
      </c>
      <c r="N66" s="21" t="str">
        <f>VLOOKUP(I66,'MÃ '!$A$2:$E$1048576,4,0)</f>
        <v>NL300209</v>
      </c>
      <c r="O66" s="21" t="str">
        <f>VLOOKUP(I66,'MÃ '!$A$2:$E$1048576,5,0)</f>
        <v>Khoai môn</v>
      </c>
      <c r="P66" s="21" t="str">
        <f t="shared" si="1"/>
        <v>TSG09</v>
      </c>
      <c r="Q66" s="21" t="str">
        <f>DAY(Table01456[[#This Row],[NGÀY]])&amp;Table01456[[#This Row],[TSG09]]&amp;Table01456[[#This Row],[MÃ FAST]]</f>
        <v>3TSG09NL300209</v>
      </c>
      <c r="R66" s="21" t="str">
        <f>COUNTIF($Q$7:Q66,Q66)&amp;Q66</f>
        <v>13TSG09NL300209</v>
      </c>
      <c r="S66" s="44">
        <f>IFERROR(VLOOKUP(R66,Table1[[ct2]:[Số lượng]],13,0),0)</f>
        <v>0.6</v>
      </c>
      <c r="T66" s="45">
        <f>IFERROR(VLOOKUP(R66,Table1[[ct2]:[Giá]],14,0),Table01456[[#This Row],[ĐƠN GIÁ]])</f>
        <v>30000</v>
      </c>
      <c r="U66" s="45">
        <f t="shared" si="2"/>
        <v>18000</v>
      </c>
      <c r="V66" s="32">
        <f t="shared" si="3"/>
        <v>-1.6</v>
      </c>
      <c r="W66" s="45">
        <f>Table01456[[#This Row],[THÀNH TIỀN FAST]]-Table01456[[#This Row],[THÀNH TIỀN]]</f>
        <v>-48000</v>
      </c>
      <c r="X66" s="46" t="b">
        <f>Table01456[[#This Row],[ĐG FAST]]=Table01456[[#This Row],[ĐƠN GIÁ]]</f>
        <v>1</v>
      </c>
      <c r="Y66" s="47" t="b">
        <f>Table01456[[#This Row],[THÀNH TIỀN FAST]]=Table01456[[#This Row],[THÀNH TIỀN]]</f>
        <v>0</v>
      </c>
      <c r="Z66" s="48"/>
    </row>
    <row r="67" spans="1:26" ht="15" x14ac:dyDescent="0.2">
      <c r="A67" s="1"/>
      <c r="B67" s="2" t="s">
        <v>356</v>
      </c>
      <c r="C67" s="42"/>
      <c r="D67" s="2" t="s">
        <v>520</v>
      </c>
      <c r="E67" s="43"/>
      <c r="F67" s="43"/>
      <c r="G67" s="43"/>
      <c r="H67" s="43"/>
      <c r="I67" s="2" t="s">
        <v>33</v>
      </c>
      <c r="J67" s="2" t="s">
        <v>17</v>
      </c>
      <c r="K67" s="3">
        <v>5</v>
      </c>
      <c r="L67" s="4">
        <v>22000</v>
      </c>
      <c r="M67" s="4">
        <f t="shared" si="0"/>
        <v>110000</v>
      </c>
      <c r="N67" s="21" t="str">
        <f>VLOOKUP(I67,'MÃ '!$A$2:$E$1048576,4,0)</f>
        <v>NL300084</v>
      </c>
      <c r="O67" s="21" t="str">
        <f>VLOOKUP(I67,'MÃ '!$A$2:$E$1048576,5,0)</f>
        <v>Mồng tơi nhặt</v>
      </c>
      <c r="P67" s="21" t="str">
        <f t="shared" si="1"/>
        <v>TSG09</v>
      </c>
      <c r="Q67" s="21" t="str">
        <f>DAY(Table01456[[#This Row],[NGÀY]])&amp;Table01456[[#This Row],[TSG09]]&amp;Table01456[[#This Row],[MÃ FAST]]</f>
        <v>3TSG09NL300084</v>
      </c>
      <c r="R67" s="21" t="str">
        <f>COUNTIF($Q$7:Q67,Q67)&amp;Q67</f>
        <v>13TSG09NL300084</v>
      </c>
      <c r="S67" s="44">
        <f>IFERROR(VLOOKUP(R67,Table1[[ct2]:[Số lượng]],13,0),0)</f>
        <v>3.7</v>
      </c>
      <c r="T67" s="45">
        <f>IFERROR(VLOOKUP(R67,Table1[[ct2]:[Giá]],14,0),Table01456[[#This Row],[ĐƠN GIÁ]])</f>
        <v>22000</v>
      </c>
      <c r="U67" s="45">
        <f t="shared" si="2"/>
        <v>81400</v>
      </c>
      <c r="V67" s="32">
        <f t="shared" si="3"/>
        <v>-1.2999999999999998</v>
      </c>
      <c r="W67" s="45">
        <f>Table01456[[#This Row],[THÀNH TIỀN FAST]]-Table01456[[#This Row],[THÀNH TIỀN]]</f>
        <v>-28600</v>
      </c>
      <c r="X67" s="46" t="b">
        <f>Table01456[[#This Row],[ĐG FAST]]=Table01456[[#This Row],[ĐƠN GIÁ]]</f>
        <v>1</v>
      </c>
      <c r="Y67" s="47" t="b">
        <f>Table01456[[#This Row],[THÀNH TIỀN FAST]]=Table01456[[#This Row],[THÀNH TIỀN]]</f>
        <v>0</v>
      </c>
      <c r="Z67" s="48"/>
    </row>
    <row r="68" spans="1:26" ht="15" x14ac:dyDescent="0.2">
      <c r="A68" s="1"/>
      <c r="B68" s="2" t="s">
        <v>356</v>
      </c>
      <c r="C68" s="42"/>
      <c r="D68" s="2" t="s">
        <v>520</v>
      </c>
      <c r="E68" s="43"/>
      <c r="F68" s="43"/>
      <c r="G68" s="43"/>
      <c r="H68" s="43"/>
      <c r="I68" s="2" t="s">
        <v>34</v>
      </c>
      <c r="J68" s="2" t="s">
        <v>17</v>
      </c>
      <c r="K68" s="3">
        <v>3</v>
      </c>
      <c r="L68" s="4">
        <v>145000</v>
      </c>
      <c r="M68" s="4">
        <f t="shared" si="0"/>
        <v>435000</v>
      </c>
      <c r="N68" s="21" t="str">
        <f>VLOOKUP(I68,'MÃ '!$A$2:$E$1048576,4,0)</f>
        <v>NL300090</v>
      </c>
      <c r="O68" s="21" t="str">
        <f>VLOOKUP(I68,'MÃ '!$A$2:$E$1048576,5,0)</f>
        <v>Nấm đông cô tươi</v>
      </c>
      <c r="P68" s="21" t="str">
        <f t="shared" si="1"/>
        <v>TSG09</v>
      </c>
      <c r="Q68" s="21" t="str">
        <f>DAY(Table01456[[#This Row],[NGÀY]])&amp;Table01456[[#This Row],[TSG09]]&amp;Table01456[[#This Row],[MÃ FAST]]</f>
        <v>3TSG09NL300090</v>
      </c>
      <c r="R68" s="21" t="str">
        <f>COUNTIF($Q$7:Q68,Q68)&amp;Q68</f>
        <v>13TSG09NL300090</v>
      </c>
      <c r="S68" s="44">
        <f>IFERROR(VLOOKUP(R68,Table1[[ct2]:[Số lượng]],13,0),0)</f>
        <v>3</v>
      </c>
      <c r="T68" s="45">
        <f>IFERROR(VLOOKUP(R68,Table1[[ct2]:[Giá]],14,0),Table01456[[#This Row],[ĐƠN GIÁ]])</f>
        <v>145000</v>
      </c>
      <c r="U68" s="45">
        <f t="shared" si="2"/>
        <v>435000</v>
      </c>
      <c r="V68" s="32">
        <f t="shared" si="3"/>
        <v>0</v>
      </c>
      <c r="W68" s="45">
        <f>Table01456[[#This Row],[THÀNH TIỀN FAST]]-Table01456[[#This Row],[THÀNH TIỀN]]</f>
        <v>0</v>
      </c>
      <c r="X68" s="46" t="b">
        <f>Table01456[[#This Row],[ĐG FAST]]=Table01456[[#This Row],[ĐƠN GIÁ]]</f>
        <v>1</v>
      </c>
      <c r="Y68" s="47" t="b">
        <f>Table01456[[#This Row],[THÀNH TIỀN FAST]]=Table01456[[#This Row],[THÀNH TIỀN]]</f>
        <v>1</v>
      </c>
      <c r="Z68" s="48"/>
    </row>
    <row r="69" spans="1:26" ht="15" x14ac:dyDescent="0.2">
      <c r="A69" s="1"/>
      <c r="B69" s="2" t="s">
        <v>356</v>
      </c>
      <c r="C69" s="42"/>
      <c r="D69" s="2" t="s">
        <v>520</v>
      </c>
      <c r="E69" s="43"/>
      <c r="F69" s="43"/>
      <c r="G69" s="43"/>
      <c r="H69" s="43"/>
      <c r="I69" s="2" t="s">
        <v>35</v>
      </c>
      <c r="J69" s="2" t="s">
        <v>17</v>
      </c>
      <c r="K69" s="3">
        <v>5</v>
      </c>
      <c r="L69" s="4">
        <v>47000</v>
      </c>
      <c r="M69" s="4">
        <f t="shared" si="0"/>
        <v>235000</v>
      </c>
      <c r="N69" s="21" t="str">
        <f>VLOOKUP(I69,'MÃ '!$A$2:$E$1048576,4,0)</f>
        <v>NL300091</v>
      </c>
      <c r="O69" s="21" t="str">
        <f>VLOOKUP(I69,'MÃ '!$A$2:$E$1048576,5,0)</f>
        <v>Nấm đùi gà</v>
      </c>
      <c r="P69" s="21" t="str">
        <f t="shared" si="1"/>
        <v>TSG09</v>
      </c>
      <c r="Q69" s="21" t="str">
        <f>DAY(Table01456[[#This Row],[NGÀY]])&amp;Table01456[[#This Row],[TSG09]]&amp;Table01456[[#This Row],[MÃ FAST]]</f>
        <v>3TSG09NL300091</v>
      </c>
      <c r="R69" s="21" t="str">
        <f>COUNTIF($Q$7:Q69,Q69)&amp;Q69</f>
        <v>13TSG09NL300091</v>
      </c>
      <c r="S69" s="44">
        <f>IFERROR(VLOOKUP(R69,Table1[[ct2]:[Số lượng]],13,0),0)</f>
        <v>5</v>
      </c>
      <c r="T69" s="45">
        <f>IFERROR(VLOOKUP(R69,Table1[[ct2]:[Giá]],14,0),Table01456[[#This Row],[ĐƠN GIÁ]])</f>
        <v>47000</v>
      </c>
      <c r="U69" s="45">
        <f t="shared" si="2"/>
        <v>235000</v>
      </c>
      <c r="V69" s="32">
        <f t="shared" si="3"/>
        <v>0</v>
      </c>
      <c r="W69" s="45">
        <f>Table01456[[#This Row],[THÀNH TIỀN FAST]]-Table01456[[#This Row],[THÀNH TIỀN]]</f>
        <v>0</v>
      </c>
      <c r="X69" s="46" t="b">
        <f>Table01456[[#This Row],[ĐG FAST]]=Table01456[[#This Row],[ĐƠN GIÁ]]</f>
        <v>1</v>
      </c>
      <c r="Y69" s="47" t="b">
        <f>Table01456[[#This Row],[THÀNH TIỀN FAST]]=Table01456[[#This Row],[THÀNH TIỀN]]</f>
        <v>1</v>
      </c>
      <c r="Z69" s="48"/>
    </row>
    <row r="70" spans="1:26" ht="15" x14ac:dyDescent="0.2">
      <c r="A70" s="1"/>
      <c r="B70" s="2" t="s">
        <v>356</v>
      </c>
      <c r="C70" s="42"/>
      <c r="D70" s="2" t="s">
        <v>520</v>
      </c>
      <c r="E70" s="43"/>
      <c r="F70" s="43"/>
      <c r="G70" s="43"/>
      <c r="H70" s="43"/>
      <c r="I70" s="2" t="s">
        <v>36</v>
      </c>
      <c r="J70" s="2" t="s">
        <v>37</v>
      </c>
      <c r="K70" s="3">
        <v>30</v>
      </c>
      <c r="L70" s="4">
        <v>11000</v>
      </c>
      <c r="M70" s="4">
        <f t="shared" si="0"/>
        <v>330000</v>
      </c>
      <c r="N70" s="21" t="str">
        <f>VLOOKUP(I70,'MÃ '!$A$2:$E$1048576,4,0)</f>
        <v>NL300096</v>
      </c>
      <c r="O70" s="21" t="str">
        <f>VLOOKUP(I70,'MÃ '!$A$2:$E$1048576,5,0)</f>
        <v>Nấm kim châm tươi</v>
      </c>
      <c r="P70" s="21" t="str">
        <f t="shared" si="1"/>
        <v>TSG09</v>
      </c>
      <c r="Q70" s="21" t="str">
        <f>DAY(Table01456[[#This Row],[NGÀY]])&amp;Table01456[[#This Row],[TSG09]]&amp;Table01456[[#This Row],[MÃ FAST]]</f>
        <v>3TSG09NL300096</v>
      </c>
      <c r="R70" s="21" t="str">
        <f>COUNTIF($Q$7:Q70,Q70)&amp;Q70</f>
        <v>13TSG09NL300096</v>
      </c>
      <c r="S70" s="44">
        <f>IFERROR(VLOOKUP(R70,Table1[[ct2]:[Số lượng]],13,0),0)</f>
        <v>6</v>
      </c>
      <c r="T70" s="45">
        <f>IFERROR(VLOOKUP(R70,Table1[[ct2]:[Giá]],14,0),Table01456[[#This Row],[ĐƠN GIÁ]])</f>
        <v>45000</v>
      </c>
      <c r="U70" s="45">
        <f t="shared" si="2"/>
        <v>270000</v>
      </c>
      <c r="V70" s="32">
        <f t="shared" si="3"/>
        <v>-24</v>
      </c>
      <c r="W70" s="45">
        <f>Table01456[[#This Row],[THÀNH TIỀN FAST]]-Table01456[[#This Row],[THÀNH TIỀN]]</f>
        <v>-60000</v>
      </c>
      <c r="X70" s="46" t="b">
        <f>Table01456[[#This Row],[ĐG FAST]]=Table01456[[#This Row],[ĐƠN GIÁ]]</f>
        <v>0</v>
      </c>
      <c r="Y70" s="47" t="b">
        <f>Table01456[[#This Row],[THÀNH TIỀN FAST]]=Table01456[[#This Row],[THÀNH TIỀN]]</f>
        <v>0</v>
      </c>
      <c r="Z70" s="48"/>
    </row>
    <row r="71" spans="1:26" ht="15" x14ac:dyDescent="0.2">
      <c r="A71" s="1"/>
      <c r="B71" s="2" t="s">
        <v>356</v>
      </c>
      <c r="C71" s="42"/>
      <c r="D71" s="2" t="s">
        <v>520</v>
      </c>
      <c r="E71" s="43"/>
      <c r="F71" s="43"/>
      <c r="G71" s="43"/>
      <c r="H71" s="43"/>
      <c r="I71" s="2" t="s">
        <v>38</v>
      </c>
      <c r="J71" s="2" t="s">
        <v>17</v>
      </c>
      <c r="K71" s="3">
        <v>5.2</v>
      </c>
      <c r="L71" s="4">
        <v>95000</v>
      </c>
      <c r="M71" s="4">
        <f t="shared" si="0"/>
        <v>494000</v>
      </c>
      <c r="N71" s="21" t="str">
        <f>VLOOKUP(I71,'MÃ '!$A$2:$E$1048576,4,0)</f>
        <v>NL300098</v>
      </c>
      <c r="O71" s="21" t="str">
        <f>VLOOKUP(I71,'MÃ '!$A$2:$E$1048576,5,0)</f>
        <v>Nấm Linh Chi trắng</v>
      </c>
      <c r="P71" s="21" t="str">
        <f t="shared" si="1"/>
        <v>TSG09</v>
      </c>
      <c r="Q71" s="21" t="str">
        <f>DAY(Table01456[[#This Row],[NGÀY]])&amp;Table01456[[#This Row],[TSG09]]&amp;Table01456[[#This Row],[MÃ FAST]]</f>
        <v>3TSG09NL300098</v>
      </c>
      <c r="R71" s="21" t="str">
        <f>COUNTIF($Q$7:Q71,Q71)&amp;Q71</f>
        <v>13TSG09NL300098</v>
      </c>
      <c r="S71" s="44">
        <f>IFERROR(VLOOKUP(R71,Table1[[ct2]:[Số lượng]],13,0),0)</f>
        <v>5.2</v>
      </c>
      <c r="T71" s="45">
        <f>IFERROR(VLOOKUP(R71,Table1[[ct2]:[Giá]],14,0),Table01456[[#This Row],[ĐƠN GIÁ]])</f>
        <v>95000</v>
      </c>
      <c r="U71" s="45">
        <f t="shared" si="2"/>
        <v>494000</v>
      </c>
      <c r="V71" s="32">
        <f t="shared" si="3"/>
        <v>0</v>
      </c>
      <c r="W71" s="45">
        <f>Table01456[[#This Row],[THÀNH TIỀN FAST]]-Table01456[[#This Row],[THÀNH TIỀN]]</f>
        <v>0</v>
      </c>
      <c r="X71" s="46" t="b">
        <f>Table01456[[#This Row],[ĐG FAST]]=Table01456[[#This Row],[ĐƠN GIÁ]]</f>
        <v>1</v>
      </c>
      <c r="Y71" s="47" t="b">
        <f>Table01456[[#This Row],[THÀNH TIỀN FAST]]=Table01456[[#This Row],[THÀNH TIỀN]]</f>
        <v>1</v>
      </c>
      <c r="Z71" s="48"/>
    </row>
    <row r="72" spans="1:26" ht="15" x14ac:dyDescent="0.2">
      <c r="A72" s="1"/>
      <c r="B72" s="2" t="s">
        <v>356</v>
      </c>
      <c r="C72" s="42"/>
      <c r="D72" s="2" t="s">
        <v>520</v>
      </c>
      <c r="E72" s="43"/>
      <c r="F72" s="43"/>
      <c r="G72" s="43"/>
      <c r="H72" s="43"/>
      <c r="I72" s="2" t="s">
        <v>39</v>
      </c>
      <c r="J72" s="2" t="s">
        <v>17</v>
      </c>
      <c r="K72" s="3">
        <v>1.5</v>
      </c>
      <c r="L72" s="4">
        <v>45000</v>
      </c>
      <c r="M72" s="4">
        <f t="shared" ref="M72:M135" si="4">K72*L72</f>
        <v>67500</v>
      </c>
      <c r="N72" s="21" t="str">
        <f>VLOOKUP(I72,'MÃ '!$A$2:$E$1048576,4,0)</f>
        <v>NL300085</v>
      </c>
      <c r="O72" s="21" t="str">
        <f>VLOOKUP(I72,'MÃ '!$A$2:$E$1048576,5,0)</f>
        <v>Mùi ta ( Ngò rí )</v>
      </c>
      <c r="P72" s="21" t="str">
        <f t="shared" ref="P72:P135" si="5">$P$6</f>
        <v>TSG09</v>
      </c>
      <c r="Q72" s="21" t="str">
        <f>DAY(Table01456[[#This Row],[NGÀY]])&amp;Table01456[[#This Row],[TSG09]]&amp;Table01456[[#This Row],[MÃ FAST]]</f>
        <v>3TSG09NL300085</v>
      </c>
      <c r="R72" s="21" t="str">
        <f>COUNTIF($Q$7:Q72,Q72)&amp;Q72</f>
        <v>13TSG09NL300085</v>
      </c>
      <c r="S72" s="44">
        <f>IFERROR(VLOOKUP(R72,Table1[[ct2]:[Số lượng]],13,0),0)</f>
        <v>1.5</v>
      </c>
      <c r="T72" s="45">
        <f>IFERROR(VLOOKUP(R72,Table1[[ct2]:[Giá]],14,0),Table01456[[#This Row],[ĐƠN GIÁ]])</f>
        <v>45000</v>
      </c>
      <c r="U72" s="45">
        <f t="shared" ref="U72:U135" si="6">IFERROR((T72*S72),"0")</f>
        <v>67500</v>
      </c>
      <c r="V72" s="32">
        <f t="shared" ref="V72:V135" si="7">S72-K72</f>
        <v>0</v>
      </c>
      <c r="W72" s="45">
        <f>Table01456[[#This Row],[THÀNH TIỀN FAST]]-Table01456[[#This Row],[THÀNH TIỀN]]</f>
        <v>0</v>
      </c>
      <c r="X72" s="46" t="b">
        <f>Table01456[[#This Row],[ĐG FAST]]=Table01456[[#This Row],[ĐƠN GIÁ]]</f>
        <v>1</v>
      </c>
      <c r="Y72" s="47" t="b">
        <f>Table01456[[#This Row],[THÀNH TIỀN FAST]]=Table01456[[#This Row],[THÀNH TIỀN]]</f>
        <v>1</v>
      </c>
      <c r="Z72" s="48"/>
    </row>
    <row r="73" spans="1:26" ht="15" x14ac:dyDescent="0.2">
      <c r="A73" s="1"/>
      <c r="B73" s="2" t="s">
        <v>356</v>
      </c>
      <c r="C73" s="42"/>
      <c r="D73" s="2" t="s">
        <v>520</v>
      </c>
      <c r="E73" s="43"/>
      <c r="F73" s="43"/>
      <c r="G73" s="43"/>
      <c r="H73" s="43"/>
      <c r="I73" s="2" t="s">
        <v>47</v>
      </c>
      <c r="J73" s="2" t="s">
        <v>17</v>
      </c>
      <c r="K73" s="3">
        <v>0.2</v>
      </c>
      <c r="L73" s="4">
        <v>70000</v>
      </c>
      <c r="M73" s="4">
        <f t="shared" si="4"/>
        <v>14000</v>
      </c>
      <c r="N73" s="21" t="str">
        <f>VLOOKUP(I73,'MÃ '!$A$2:$E$1048576,4,0)</f>
        <v>NL300126</v>
      </c>
      <c r="O73" s="21" t="str">
        <f>VLOOKUP(I73,'MÃ '!$A$2:$E$1048576,5,0)</f>
        <v>Rau mùi tây</v>
      </c>
      <c r="P73" s="21" t="str">
        <f t="shared" si="5"/>
        <v>TSG09</v>
      </c>
      <c r="Q73" s="21" t="str">
        <f>DAY(Table01456[[#This Row],[NGÀY]])&amp;Table01456[[#This Row],[TSG09]]&amp;Table01456[[#This Row],[MÃ FAST]]</f>
        <v>3TSG09NL300126</v>
      </c>
      <c r="R73" s="21" t="str">
        <f>COUNTIF($Q$7:Q73,Q73)&amp;Q73</f>
        <v>13TSG09NL300126</v>
      </c>
      <c r="S73" s="44">
        <f>IFERROR(VLOOKUP(R73,Table1[[ct2]:[Số lượng]],13,0),0)</f>
        <v>0.2</v>
      </c>
      <c r="T73" s="45">
        <f>IFERROR(VLOOKUP(R73,Table1[[ct2]:[Giá]],14,0),Table01456[[#This Row],[ĐƠN GIÁ]])</f>
        <v>70000</v>
      </c>
      <c r="U73" s="45">
        <f t="shared" si="6"/>
        <v>14000</v>
      </c>
      <c r="V73" s="32">
        <f t="shared" si="7"/>
        <v>0</v>
      </c>
      <c r="W73" s="45">
        <f>Table01456[[#This Row],[THÀNH TIỀN FAST]]-Table01456[[#This Row],[THÀNH TIỀN]]</f>
        <v>0</v>
      </c>
      <c r="X73" s="46" t="b">
        <f>Table01456[[#This Row],[ĐG FAST]]=Table01456[[#This Row],[ĐƠN GIÁ]]</f>
        <v>1</v>
      </c>
      <c r="Y73" s="47" t="b">
        <f>Table01456[[#This Row],[THÀNH TIỀN FAST]]=Table01456[[#This Row],[THÀNH TIỀN]]</f>
        <v>1</v>
      </c>
      <c r="Z73" s="48"/>
    </row>
    <row r="74" spans="1:26" ht="15" x14ac:dyDescent="0.2">
      <c r="A74" s="1"/>
      <c r="B74" s="2" t="s">
        <v>356</v>
      </c>
      <c r="C74" s="42"/>
      <c r="D74" s="2" t="s">
        <v>520</v>
      </c>
      <c r="E74" s="43"/>
      <c r="F74" s="43"/>
      <c r="G74" s="43"/>
      <c r="H74" s="43"/>
      <c r="I74" s="2" t="s">
        <v>40</v>
      </c>
      <c r="J74" s="2" t="s">
        <v>17</v>
      </c>
      <c r="K74" s="3">
        <v>1.3</v>
      </c>
      <c r="L74" s="4">
        <v>145000</v>
      </c>
      <c r="M74" s="4">
        <f t="shared" si="4"/>
        <v>188500</v>
      </c>
      <c r="N74" s="21" t="str">
        <f>VLOOKUP(I74,'MÃ '!$A$2:$E$1048576,4,0)</f>
        <v>NL300113</v>
      </c>
      <c r="O74" s="21" t="str">
        <f>VLOOKUP(I74,'MÃ '!$A$2:$E$1048576,5,0)</f>
        <v>Ớt hiểm đỏ</v>
      </c>
      <c r="P74" s="21" t="str">
        <f t="shared" si="5"/>
        <v>TSG09</v>
      </c>
      <c r="Q74" s="21" t="str">
        <f>DAY(Table01456[[#This Row],[NGÀY]])&amp;Table01456[[#This Row],[TSG09]]&amp;Table01456[[#This Row],[MÃ FAST]]</f>
        <v>3TSG09NL300113</v>
      </c>
      <c r="R74" s="21" t="str">
        <f>COUNTIF($Q$7:Q74,Q74)&amp;Q74</f>
        <v>13TSG09NL300113</v>
      </c>
      <c r="S74" s="44">
        <f>IFERROR(VLOOKUP(R74,Table1[[ct2]:[Số lượng]],13,0),0)</f>
        <v>1.3</v>
      </c>
      <c r="T74" s="45">
        <f>IFERROR(VLOOKUP(R74,Table1[[ct2]:[Giá]],14,0),Table01456[[#This Row],[ĐƠN GIÁ]])</f>
        <v>145000</v>
      </c>
      <c r="U74" s="45">
        <f t="shared" si="6"/>
        <v>188500</v>
      </c>
      <c r="V74" s="32">
        <f t="shared" si="7"/>
        <v>0</v>
      </c>
      <c r="W74" s="45">
        <f>Table01456[[#This Row],[THÀNH TIỀN FAST]]-Table01456[[#This Row],[THÀNH TIỀN]]</f>
        <v>0</v>
      </c>
      <c r="X74" s="46" t="b">
        <f>Table01456[[#This Row],[ĐG FAST]]=Table01456[[#This Row],[ĐƠN GIÁ]]</f>
        <v>1</v>
      </c>
      <c r="Y74" s="47" t="b">
        <f>Table01456[[#This Row],[THÀNH TIỀN FAST]]=Table01456[[#This Row],[THÀNH TIỀN]]</f>
        <v>1</v>
      </c>
      <c r="Z74" s="48"/>
    </row>
    <row r="75" spans="1:26" ht="15" x14ac:dyDescent="0.2">
      <c r="A75" s="1"/>
      <c r="B75" s="2" t="s">
        <v>356</v>
      </c>
      <c r="C75" s="42"/>
      <c r="D75" s="2" t="s">
        <v>520</v>
      </c>
      <c r="E75" s="43"/>
      <c r="F75" s="43"/>
      <c r="G75" s="43"/>
      <c r="H75" s="43"/>
      <c r="I75" s="2" t="s">
        <v>41</v>
      </c>
      <c r="J75" s="2" t="s">
        <v>17</v>
      </c>
      <c r="K75" s="3">
        <v>4.9000000000000004</v>
      </c>
      <c r="L75" s="4">
        <v>21000</v>
      </c>
      <c r="M75" s="4">
        <f t="shared" si="4"/>
        <v>102900.00000000001</v>
      </c>
      <c r="N75" s="21" t="str">
        <f>VLOOKUP(I75,'MÃ '!$A$2:$E$1048576,4,0)</f>
        <v>NL300119</v>
      </c>
      <c r="O75" s="21" t="str">
        <f>VLOOKUP(I75,'MÃ '!$A$2:$E$1048576,5,0)</f>
        <v>Quất ( Tắc trái )</v>
      </c>
      <c r="P75" s="21" t="str">
        <f t="shared" si="5"/>
        <v>TSG09</v>
      </c>
      <c r="Q75" s="21" t="str">
        <f>DAY(Table01456[[#This Row],[NGÀY]])&amp;Table01456[[#This Row],[TSG09]]&amp;Table01456[[#This Row],[MÃ FAST]]</f>
        <v>3TSG09NL300119</v>
      </c>
      <c r="R75" s="21" t="str">
        <f>COUNTIF($Q$7:Q75,Q75)&amp;Q75</f>
        <v>13TSG09NL300119</v>
      </c>
      <c r="S75" s="44">
        <f>IFERROR(VLOOKUP(R75,Table1[[ct2]:[Số lượng]],13,0),0)</f>
        <v>4.9000000000000004</v>
      </c>
      <c r="T75" s="45">
        <f>IFERROR(VLOOKUP(R75,Table1[[ct2]:[Giá]],14,0),Table01456[[#This Row],[ĐƠN GIÁ]])</f>
        <v>21000</v>
      </c>
      <c r="U75" s="45">
        <f t="shared" si="6"/>
        <v>102900.00000000001</v>
      </c>
      <c r="V75" s="32">
        <f t="shared" si="7"/>
        <v>0</v>
      </c>
      <c r="W75" s="45">
        <f>Table01456[[#This Row],[THÀNH TIỀN FAST]]-Table01456[[#This Row],[THÀNH TIỀN]]</f>
        <v>0</v>
      </c>
      <c r="X75" s="46" t="b">
        <f>Table01456[[#This Row],[ĐG FAST]]=Table01456[[#This Row],[ĐƠN GIÁ]]</f>
        <v>1</v>
      </c>
      <c r="Y75" s="47" t="b">
        <f>Table01456[[#This Row],[THÀNH TIỀN FAST]]=Table01456[[#This Row],[THÀNH TIỀN]]</f>
        <v>1</v>
      </c>
      <c r="Z75" s="48"/>
    </row>
    <row r="76" spans="1:26" ht="15" x14ac:dyDescent="0.2">
      <c r="A76" s="1"/>
      <c r="B76" s="2" t="s">
        <v>356</v>
      </c>
      <c r="C76" s="42"/>
      <c r="D76" s="2" t="s">
        <v>520</v>
      </c>
      <c r="E76" s="43"/>
      <c r="F76" s="43"/>
      <c r="G76" s="43"/>
      <c r="H76" s="43"/>
      <c r="I76" s="2" t="s">
        <v>42</v>
      </c>
      <c r="J76" s="2" t="s">
        <v>17</v>
      </c>
      <c r="K76" s="3">
        <v>4.8</v>
      </c>
      <c r="L76" s="4">
        <v>38000</v>
      </c>
      <c r="M76" s="4">
        <f t="shared" si="4"/>
        <v>182400</v>
      </c>
      <c r="N76" s="21" t="str">
        <f>VLOOKUP(I76,'MÃ '!$A$2:$E$1048576,4,0)</f>
        <v>NL300018</v>
      </c>
      <c r="O76" s="21" t="str">
        <f>VLOOKUP(I76,'MÃ '!$A$2:$E$1048576,5,0)</f>
        <v>Cải cúc</v>
      </c>
      <c r="P76" s="21" t="str">
        <f t="shared" si="5"/>
        <v>TSG09</v>
      </c>
      <c r="Q76" s="21" t="str">
        <f>DAY(Table01456[[#This Row],[NGÀY]])&amp;Table01456[[#This Row],[TSG09]]&amp;Table01456[[#This Row],[MÃ FAST]]</f>
        <v>3TSG09NL300018</v>
      </c>
      <c r="R76" s="21" t="str">
        <f>COUNTIF($Q$7:Q76,Q76)&amp;Q76</f>
        <v>13TSG09NL300018</v>
      </c>
      <c r="S76" s="44">
        <f>IFERROR(VLOOKUP(R76,Table1[[ct2]:[Số lượng]],13,0),0)</f>
        <v>4.8</v>
      </c>
      <c r="T76" s="45">
        <f>IFERROR(VLOOKUP(R76,Table1[[ct2]:[Giá]],14,0),Table01456[[#This Row],[ĐƠN GIÁ]])</f>
        <v>38000</v>
      </c>
      <c r="U76" s="45">
        <f t="shared" si="6"/>
        <v>182400</v>
      </c>
      <c r="V76" s="32">
        <f t="shared" si="7"/>
        <v>0</v>
      </c>
      <c r="W76" s="45">
        <f>Table01456[[#This Row],[THÀNH TIỀN FAST]]-Table01456[[#This Row],[THÀNH TIỀN]]</f>
        <v>0</v>
      </c>
      <c r="X76" s="46" t="b">
        <f>Table01456[[#This Row],[ĐG FAST]]=Table01456[[#This Row],[ĐƠN GIÁ]]</f>
        <v>1</v>
      </c>
      <c r="Y76" s="47" t="b">
        <f>Table01456[[#This Row],[THÀNH TIỀN FAST]]=Table01456[[#This Row],[THÀNH TIỀN]]</f>
        <v>1</v>
      </c>
      <c r="Z76" s="48"/>
    </row>
    <row r="77" spans="1:26" ht="15" x14ac:dyDescent="0.2">
      <c r="A77" s="1"/>
      <c r="B77" s="2" t="s">
        <v>356</v>
      </c>
      <c r="C77" s="42"/>
      <c r="D77" s="2" t="s">
        <v>520</v>
      </c>
      <c r="E77" s="43"/>
      <c r="F77" s="43"/>
      <c r="G77" s="43"/>
      <c r="H77" s="43"/>
      <c r="I77" s="2" t="s">
        <v>43</v>
      </c>
      <c r="J77" s="2" t="s">
        <v>17</v>
      </c>
      <c r="K77" s="3">
        <v>2</v>
      </c>
      <c r="L77" s="4">
        <v>50000</v>
      </c>
      <c r="M77" s="4">
        <f t="shared" si="4"/>
        <v>100000</v>
      </c>
      <c r="N77" s="21" t="str">
        <f>VLOOKUP(I77,'MÃ '!$A$2:$E$1048576,4,0)</f>
        <v>NL300142</v>
      </c>
      <c r="O77" s="21" t="str">
        <f>VLOOKUP(I77,'MÃ '!$A$2:$E$1048576,5,0)</f>
        <v>Tỏi bóc</v>
      </c>
      <c r="P77" s="21" t="str">
        <f t="shared" si="5"/>
        <v>TSG09</v>
      </c>
      <c r="Q77" s="21" t="str">
        <f>DAY(Table01456[[#This Row],[NGÀY]])&amp;Table01456[[#This Row],[TSG09]]&amp;Table01456[[#This Row],[MÃ FAST]]</f>
        <v>3TSG09NL300142</v>
      </c>
      <c r="R77" s="21" t="str">
        <f>COUNTIF($Q$7:Q77,Q77)&amp;Q77</f>
        <v>13TSG09NL300142</v>
      </c>
      <c r="S77" s="44">
        <f>IFERROR(VLOOKUP(R77,Table1[[ct2]:[Số lượng]],13,0),0)</f>
        <v>2</v>
      </c>
      <c r="T77" s="45">
        <f>IFERROR(VLOOKUP(R77,Table1[[ct2]:[Giá]],14,0),Table01456[[#This Row],[ĐƠN GIÁ]])</f>
        <v>50000</v>
      </c>
      <c r="U77" s="45">
        <f t="shared" si="6"/>
        <v>100000</v>
      </c>
      <c r="V77" s="32">
        <f t="shared" si="7"/>
        <v>0</v>
      </c>
      <c r="W77" s="45">
        <f>Table01456[[#This Row],[THÀNH TIỀN FAST]]-Table01456[[#This Row],[THÀNH TIỀN]]</f>
        <v>0</v>
      </c>
      <c r="X77" s="46" t="b">
        <f>Table01456[[#This Row],[ĐG FAST]]=Table01456[[#This Row],[ĐƠN GIÁ]]</f>
        <v>1</v>
      </c>
      <c r="Y77" s="47" t="b">
        <f>Table01456[[#This Row],[THÀNH TIỀN FAST]]=Table01456[[#This Row],[THÀNH TIỀN]]</f>
        <v>1</v>
      </c>
      <c r="Z77" s="48"/>
    </row>
    <row r="78" spans="1:26" ht="15" x14ac:dyDescent="0.2">
      <c r="A78" s="1"/>
      <c r="B78" s="2" t="s">
        <v>356</v>
      </c>
      <c r="C78" s="42"/>
      <c r="D78" s="2" t="s">
        <v>520</v>
      </c>
      <c r="E78" s="43"/>
      <c r="F78" s="43"/>
      <c r="G78" s="43"/>
      <c r="H78" s="43"/>
      <c r="I78" s="2" t="s">
        <v>44</v>
      </c>
      <c r="J78" s="2" t="s">
        <v>17</v>
      </c>
      <c r="K78" s="3">
        <v>8.3000000000000007</v>
      </c>
      <c r="L78" s="4">
        <v>62000</v>
      </c>
      <c r="M78" s="4">
        <f t="shared" si="4"/>
        <v>514600.00000000006</v>
      </c>
      <c r="N78" s="21" t="str">
        <f>VLOOKUP(I78,'MÃ '!$A$2:$E$1048576,4,0)</f>
        <v>NL300147</v>
      </c>
      <c r="O78" s="21" t="str">
        <f>VLOOKUP(I78,'MÃ '!$A$2:$E$1048576,5,0)</f>
        <v>Xà lách Roman</v>
      </c>
      <c r="P78" s="21" t="str">
        <f t="shared" si="5"/>
        <v>TSG09</v>
      </c>
      <c r="Q78" s="21" t="str">
        <f>DAY(Table01456[[#This Row],[NGÀY]])&amp;Table01456[[#This Row],[TSG09]]&amp;Table01456[[#This Row],[MÃ FAST]]</f>
        <v>3TSG09NL300147</v>
      </c>
      <c r="R78" s="21" t="str">
        <f>COUNTIF($Q$7:Q78,Q78)&amp;Q78</f>
        <v>13TSG09NL300147</v>
      </c>
      <c r="S78" s="44">
        <f>IFERROR(VLOOKUP(R78,Table1[[ct2]:[Số lượng]],13,0),0)</f>
        <v>6.9</v>
      </c>
      <c r="T78" s="45">
        <f>IFERROR(VLOOKUP(R78,Table1[[ct2]:[Giá]],14,0),Table01456[[#This Row],[ĐƠN GIÁ]])</f>
        <v>62000</v>
      </c>
      <c r="U78" s="45">
        <f t="shared" si="6"/>
        <v>427800</v>
      </c>
      <c r="V78" s="32">
        <f t="shared" si="7"/>
        <v>-1.4000000000000004</v>
      </c>
      <c r="W78" s="45">
        <f>Table01456[[#This Row],[THÀNH TIỀN FAST]]-Table01456[[#This Row],[THÀNH TIỀN]]</f>
        <v>-86800.000000000058</v>
      </c>
      <c r="X78" s="46" t="b">
        <f>Table01456[[#This Row],[ĐG FAST]]=Table01456[[#This Row],[ĐƠN GIÁ]]</f>
        <v>1</v>
      </c>
      <c r="Y78" s="47" t="b">
        <f>Table01456[[#This Row],[THÀNH TIỀN FAST]]=Table01456[[#This Row],[THÀNH TIỀN]]</f>
        <v>0</v>
      </c>
      <c r="Z78" s="48"/>
    </row>
    <row r="79" spans="1:26" ht="15" x14ac:dyDescent="0.2">
      <c r="A79" s="1"/>
      <c r="B79" s="2" t="s">
        <v>357</v>
      </c>
      <c r="C79" s="42"/>
      <c r="D79" s="2" t="s">
        <v>520</v>
      </c>
      <c r="E79" s="43"/>
      <c r="F79" s="43"/>
      <c r="G79" s="43"/>
      <c r="H79" s="43"/>
      <c r="I79" s="2" t="s">
        <v>14</v>
      </c>
      <c r="J79" s="2" t="s">
        <v>15</v>
      </c>
      <c r="K79" s="3">
        <v>5</v>
      </c>
      <c r="L79" s="4">
        <v>8500</v>
      </c>
      <c r="M79" s="4">
        <f t="shared" si="4"/>
        <v>42500</v>
      </c>
      <c r="N79" s="21" t="str">
        <f>VLOOKUP(I79,'MÃ '!$A$2:$E$1048576,4,0)</f>
        <v>NL300107</v>
      </c>
      <c r="O79" s="21" t="str">
        <f>VLOOKUP(I79,'MÃ '!$A$2:$E$1048576,5,0)</f>
        <v>Ngô ngọt ( Bắp trái)</v>
      </c>
      <c r="P79" s="21" t="str">
        <f t="shared" si="5"/>
        <v>TSG09</v>
      </c>
      <c r="Q79" s="21" t="str">
        <f>DAY(Table01456[[#This Row],[NGÀY]])&amp;Table01456[[#This Row],[TSG09]]&amp;Table01456[[#This Row],[MÃ FAST]]</f>
        <v>4TSG09NL300107</v>
      </c>
      <c r="R79" s="21" t="str">
        <f>COUNTIF($Q$7:Q79,Q79)&amp;Q79</f>
        <v>14TSG09NL300107</v>
      </c>
      <c r="S79" s="44">
        <f>IFERROR(VLOOKUP(R79,Table1[[ct2]:[Số lượng]],13,0),0)</f>
        <v>5</v>
      </c>
      <c r="T79" s="45">
        <f>IFERROR(VLOOKUP(R79,Table1[[ct2]:[Giá]],14,0),Table01456[[#This Row],[ĐƠN GIÁ]])</f>
        <v>8500</v>
      </c>
      <c r="U79" s="45">
        <f t="shared" si="6"/>
        <v>42500</v>
      </c>
      <c r="V79" s="32">
        <f t="shared" si="7"/>
        <v>0</v>
      </c>
      <c r="W79" s="45">
        <f>Table01456[[#This Row],[THÀNH TIỀN FAST]]-Table01456[[#This Row],[THÀNH TIỀN]]</f>
        <v>0</v>
      </c>
      <c r="X79" s="46" t="b">
        <f>Table01456[[#This Row],[ĐG FAST]]=Table01456[[#This Row],[ĐƠN GIÁ]]</f>
        <v>1</v>
      </c>
      <c r="Y79" s="47" t="b">
        <f>Table01456[[#This Row],[THÀNH TIỀN FAST]]=Table01456[[#This Row],[THÀNH TIỀN]]</f>
        <v>1</v>
      </c>
      <c r="Z79" s="48"/>
    </row>
    <row r="80" spans="1:26" ht="15" x14ac:dyDescent="0.2">
      <c r="A80" s="1"/>
      <c r="B80" s="2" t="s">
        <v>357</v>
      </c>
      <c r="C80" s="42"/>
      <c r="D80" s="2" t="s">
        <v>520</v>
      </c>
      <c r="E80" s="43"/>
      <c r="F80" s="43"/>
      <c r="G80" s="43"/>
      <c r="H80" s="43"/>
      <c r="I80" s="2" t="s">
        <v>18</v>
      </c>
      <c r="J80" s="2" t="s">
        <v>17</v>
      </c>
      <c r="K80" s="3">
        <v>1.5</v>
      </c>
      <c r="L80" s="4">
        <v>45000</v>
      </c>
      <c r="M80" s="4">
        <f t="shared" si="4"/>
        <v>67500</v>
      </c>
      <c r="N80" s="21" t="str">
        <f>VLOOKUP(I80,'MÃ '!$A$2:$E$1048576,4,0)</f>
        <v>NL300203</v>
      </c>
      <c r="O80" s="21" t="str">
        <f>VLOOKUP(I80,'MÃ '!$A$2:$E$1048576,5,0)</f>
        <v>Cải bó xôi</v>
      </c>
      <c r="P80" s="21" t="str">
        <f t="shared" si="5"/>
        <v>TSG09</v>
      </c>
      <c r="Q80" s="21" t="str">
        <f>DAY(Table01456[[#This Row],[NGÀY]])&amp;Table01456[[#This Row],[TSG09]]&amp;Table01456[[#This Row],[MÃ FAST]]</f>
        <v>4TSG09NL300203</v>
      </c>
      <c r="R80" s="21" t="str">
        <f>COUNTIF($Q$7:Q80,Q80)&amp;Q80</f>
        <v>14TSG09NL300203</v>
      </c>
      <c r="S80" s="44">
        <f>IFERROR(VLOOKUP(R80,Table1[[ct2]:[Số lượng]],13,0),0)</f>
        <v>1.5</v>
      </c>
      <c r="T80" s="45">
        <f>IFERROR(VLOOKUP(R80,Table1[[ct2]:[Giá]],14,0),Table01456[[#This Row],[ĐƠN GIÁ]])</f>
        <v>45000</v>
      </c>
      <c r="U80" s="45">
        <f t="shared" si="6"/>
        <v>67500</v>
      </c>
      <c r="V80" s="32">
        <f t="shared" si="7"/>
        <v>0</v>
      </c>
      <c r="W80" s="45">
        <f>Table01456[[#This Row],[THÀNH TIỀN FAST]]-Table01456[[#This Row],[THÀNH TIỀN]]</f>
        <v>0</v>
      </c>
      <c r="X80" s="46" t="b">
        <f>Table01456[[#This Row],[ĐG FAST]]=Table01456[[#This Row],[ĐƠN GIÁ]]</f>
        <v>1</v>
      </c>
      <c r="Y80" s="47" t="b">
        <f>Table01456[[#This Row],[THÀNH TIỀN FAST]]=Table01456[[#This Row],[THÀNH TIỀN]]</f>
        <v>1</v>
      </c>
      <c r="Z80" s="48"/>
    </row>
    <row r="81" spans="1:26" ht="15" x14ac:dyDescent="0.2">
      <c r="A81" s="1"/>
      <c r="B81" s="2" t="s">
        <v>357</v>
      </c>
      <c r="C81" s="42"/>
      <c r="D81" s="2" t="s">
        <v>520</v>
      </c>
      <c r="E81" s="43"/>
      <c r="F81" s="43"/>
      <c r="G81" s="43"/>
      <c r="H81" s="43"/>
      <c r="I81" s="2" t="s">
        <v>19</v>
      </c>
      <c r="J81" s="2" t="s">
        <v>17</v>
      </c>
      <c r="K81" s="3">
        <v>1</v>
      </c>
      <c r="L81" s="4">
        <v>50000</v>
      </c>
      <c r="M81" s="4">
        <f t="shared" si="4"/>
        <v>50000</v>
      </c>
      <c r="N81" s="21" t="str">
        <f>VLOOKUP(I81,'MÃ '!$A$2:$E$1048576,4,0)</f>
        <v>NL300013</v>
      </c>
      <c r="O81" s="21" t="str">
        <f>VLOOKUP(I81,'MÃ '!$A$2:$E$1048576,5,0)</f>
        <v>Cà chua</v>
      </c>
      <c r="P81" s="21" t="str">
        <f t="shared" si="5"/>
        <v>TSG09</v>
      </c>
      <c r="Q81" s="21" t="str">
        <f>DAY(Table01456[[#This Row],[NGÀY]])&amp;Table01456[[#This Row],[TSG09]]&amp;Table01456[[#This Row],[MÃ FAST]]</f>
        <v>4TSG09NL300013</v>
      </c>
      <c r="R81" s="21" t="str">
        <f>COUNTIF($Q$7:Q81,Q81)&amp;Q81</f>
        <v>14TSG09NL300013</v>
      </c>
      <c r="S81" s="44">
        <f>IFERROR(VLOOKUP(R81,Table1[[ct2]:[Số lượng]],13,0),0)</f>
        <v>0</v>
      </c>
      <c r="T81" s="45">
        <f>IFERROR(VLOOKUP(R81,Table1[[ct2]:[Giá]],14,0),Table01456[[#This Row],[ĐƠN GIÁ]])</f>
        <v>50000</v>
      </c>
      <c r="U81" s="45">
        <f t="shared" si="6"/>
        <v>0</v>
      </c>
      <c r="V81" s="32">
        <f t="shared" si="7"/>
        <v>-1</v>
      </c>
      <c r="W81" s="45">
        <f>Table01456[[#This Row],[THÀNH TIỀN FAST]]-Table01456[[#This Row],[THÀNH TIỀN]]</f>
        <v>-50000</v>
      </c>
      <c r="X81" s="46" t="b">
        <f>Table01456[[#This Row],[ĐG FAST]]=Table01456[[#This Row],[ĐƠN GIÁ]]</f>
        <v>1</v>
      </c>
      <c r="Y81" s="47" t="b">
        <f>Table01456[[#This Row],[THÀNH TIỀN FAST]]=Table01456[[#This Row],[THÀNH TIỀN]]</f>
        <v>0</v>
      </c>
      <c r="Z81" s="48"/>
    </row>
    <row r="82" spans="1:26" ht="15" x14ac:dyDescent="0.2">
      <c r="A82" s="1"/>
      <c r="B82" s="2" t="s">
        <v>357</v>
      </c>
      <c r="C82" s="42"/>
      <c r="D82" s="2" t="s">
        <v>520</v>
      </c>
      <c r="E82" s="43"/>
      <c r="F82" s="43"/>
      <c r="G82" s="43"/>
      <c r="H82" s="43"/>
      <c r="I82" s="2" t="s">
        <v>20</v>
      </c>
      <c r="J82" s="2" t="s">
        <v>17</v>
      </c>
      <c r="K82" s="3">
        <v>12</v>
      </c>
      <c r="L82" s="4">
        <v>18000</v>
      </c>
      <c r="M82" s="4">
        <f t="shared" si="4"/>
        <v>216000</v>
      </c>
      <c r="N82" s="21" t="str">
        <f>VLOOKUP(I82,'MÃ '!$A$2:$E$1048576,4,0)</f>
        <v>NL300022</v>
      </c>
      <c r="O82" s="21" t="str">
        <f>VLOOKUP(I82,'MÃ '!$A$2:$E$1048576,5,0)</f>
        <v>Cải thảo</v>
      </c>
      <c r="P82" s="21" t="str">
        <f t="shared" si="5"/>
        <v>TSG09</v>
      </c>
      <c r="Q82" s="21" t="str">
        <f>DAY(Table01456[[#This Row],[NGÀY]])&amp;Table01456[[#This Row],[TSG09]]&amp;Table01456[[#This Row],[MÃ FAST]]</f>
        <v>4TSG09NL300022</v>
      </c>
      <c r="R82" s="21" t="str">
        <f>COUNTIF($Q$7:Q82,Q82)&amp;Q82</f>
        <v>14TSG09NL300022</v>
      </c>
      <c r="S82" s="44">
        <f>IFERROR(VLOOKUP(R82,Table1[[ct2]:[Số lượng]],13,0),0)</f>
        <v>9.5</v>
      </c>
      <c r="T82" s="45">
        <f>IFERROR(VLOOKUP(R82,Table1[[ct2]:[Giá]],14,0),Table01456[[#This Row],[ĐƠN GIÁ]])</f>
        <v>18000</v>
      </c>
      <c r="U82" s="45">
        <f t="shared" si="6"/>
        <v>171000</v>
      </c>
      <c r="V82" s="32">
        <f t="shared" si="7"/>
        <v>-2.5</v>
      </c>
      <c r="W82" s="45">
        <f>Table01456[[#This Row],[THÀNH TIỀN FAST]]-Table01456[[#This Row],[THÀNH TIỀN]]</f>
        <v>-45000</v>
      </c>
      <c r="X82" s="46" t="b">
        <f>Table01456[[#This Row],[ĐG FAST]]=Table01456[[#This Row],[ĐƠN GIÁ]]</f>
        <v>1</v>
      </c>
      <c r="Y82" s="47" t="b">
        <f>Table01456[[#This Row],[THÀNH TIỀN FAST]]=Table01456[[#This Row],[THÀNH TIỀN]]</f>
        <v>0</v>
      </c>
      <c r="Z82" s="48"/>
    </row>
    <row r="83" spans="1:26" ht="15" x14ac:dyDescent="0.2">
      <c r="A83" s="1"/>
      <c r="B83" s="2" t="s">
        <v>357</v>
      </c>
      <c r="C83" s="42"/>
      <c r="D83" s="2" t="s">
        <v>520</v>
      </c>
      <c r="E83" s="43"/>
      <c r="F83" s="43"/>
      <c r="G83" s="43"/>
      <c r="H83" s="43"/>
      <c r="I83" s="2" t="s">
        <v>21</v>
      </c>
      <c r="J83" s="2" t="s">
        <v>17</v>
      </c>
      <c r="K83" s="3">
        <v>0.28999999999999998</v>
      </c>
      <c r="L83" s="4">
        <v>75000</v>
      </c>
      <c r="M83" s="4">
        <f t="shared" si="4"/>
        <v>21750</v>
      </c>
      <c r="N83" s="21" t="str">
        <f>VLOOKUP(I83,'MÃ '!$A$2:$E$1048576,4,0)</f>
        <v>NL600067</v>
      </c>
      <c r="O83" s="21" t="str">
        <f>VLOOKUP(I83,'MÃ '!$A$2:$E$1048576,5,0)</f>
        <v>Cam vàng</v>
      </c>
      <c r="P83" s="21" t="str">
        <f t="shared" si="5"/>
        <v>TSG09</v>
      </c>
      <c r="Q83" s="21" t="str">
        <f>DAY(Table01456[[#This Row],[NGÀY]])&amp;Table01456[[#This Row],[TSG09]]&amp;Table01456[[#This Row],[MÃ FAST]]</f>
        <v>4TSG09NL600067</v>
      </c>
      <c r="R83" s="21" t="str">
        <f>COUNTIF($Q$7:Q83,Q83)&amp;Q83</f>
        <v>14TSG09NL600067</v>
      </c>
      <c r="S83" s="44">
        <f>IFERROR(VLOOKUP(R83,Table1[[ct2]:[Số lượng]],13,0),0)</f>
        <v>0.28999999999999998</v>
      </c>
      <c r="T83" s="45">
        <f>IFERROR(VLOOKUP(R83,Table1[[ct2]:[Giá]],14,0),Table01456[[#This Row],[ĐƠN GIÁ]])</f>
        <v>75000</v>
      </c>
      <c r="U83" s="45">
        <f t="shared" si="6"/>
        <v>21750</v>
      </c>
      <c r="V83" s="32">
        <f t="shared" si="7"/>
        <v>0</v>
      </c>
      <c r="W83" s="45">
        <f>Table01456[[#This Row],[THÀNH TIỀN FAST]]-Table01456[[#This Row],[THÀNH TIỀN]]</f>
        <v>0</v>
      </c>
      <c r="X83" s="46" t="b">
        <f>Table01456[[#This Row],[ĐG FAST]]=Table01456[[#This Row],[ĐƠN GIÁ]]</f>
        <v>1</v>
      </c>
      <c r="Y83" s="47" t="b">
        <f>Table01456[[#This Row],[THÀNH TIỀN FAST]]=Table01456[[#This Row],[THÀNH TIỀN]]</f>
        <v>1</v>
      </c>
      <c r="Z83" s="48"/>
    </row>
    <row r="84" spans="1:26" ht="15" x14ac:dyDescent="0.2">
      <c r="A84" s="1"/>
      <c r="B84" s="2" t="s">
        <v>357</v>
      </c>
      <c r="C84" s="42"/>
      <c r="D84" s="2" t="s">
        <v>520</v>
      </c>
      <c r="E84" s="43"/>
      <c r="F84" s="43"/>
      <c r="G84" s="43"/>
      <c r="H84" s="43"/>
      <c r="I84" s="2" t="s">
        <v>22</v>
      </c>
      <c r="J84" s="2" t="s">
        <v>17</v>
      </c>
      <c r="K84" s="3">
        <v>0.5</v>
      </c>
      <c r="L84" s="4">
        <v>34000</v>
      </c>
      <c r="M84" s="4">
        <f t="shared" si="4"/>
        <v>17000</v>
      </c>
      <c r="N84" s="21" t="str">
        <f>VLOOKUP(I84,'MÃ '!$A$2:$E$1048576,4,0)</f>
        <v>NL300030</v>
      </c>
      <c r="O84" s="21" t="str">
        <f>VLOOKUP(I84,'MÃ '!$A$2:$E$1048576,5,0)</f>
        <v>Chanh dây (chanh leo)</v>
      </c>
      <c r="P84" s="21" t="str">
        <f t="shared" si="5"/>
        <v>TSG09</v>
      </c>
      <c r="Q84" s="21" t="str">
        <f>DAY(Table01456[[#This Row],[NGÀY]])&amp;Table01456[[#This Row],[TSG09]]&amp;Table01456[[#This Row],[MÃ FAST]]</f>
        <v>4TSG09NL300030</v>
      </c>
      <c r="R84" s="21" t="str">
        <f>COUNTIF($Q$7:Q84,Q84)&amp;Q84</f>
        <v>14TSG09NL300030</v>
      </c>
      <c r="S84" s="44">
        <f>IFERROR(VLOOKUP(R84,Table1[[ct2]:[Số lượng]],13,0),0)</f>
        <v>0.5</v>
      </c>
      <c r="T84" s="45">
        <f>IFERROR(VLOOKUP(R84,Table1[[ct2]:[Giá]],14,0),Table01456[[#This Row],[ĐƠN GIÁ]])</f>
        <v>34000</v>
      </c>
      <c r="U84" s="45">
        <f t="shared" si="6"/>
        <v>17000</v>
      </c>
      <c r="V84" s="32">
        <f t="shared" si="7"/>
        <v>0</v>
      </c>
      <c r="W84" s="45">
        <f>Table01456[[#This Row],[THÀNH TIỀN FAST]]-Table01456[[#This Row],[THÀNH TIỀN]]</f>
        <v>0</v>
      </c>
      <c r="X84" s="46" t="b">
        <f>Table01456[[#This Row],[ĐG FAST]]=Table01456[[#This Row],[ĐƠN GIÁ]]</f>
        <v>1</v>
      </c>
      <c r="Y84" s="47" t="b">
        <f>Table01456[[#This Row],[THÀNH TIỀN FAST]]=Table01456[[#This Row],[THÀNH TIỀN]]</f>
        <v>1</v>
      </c>
      <c r="Z84" s="48"/>
    </row>
    <row r="85" spans="1:26" ht="15" x14ac:dyDescent="0.2">
      <c r="A85" s="1"/>
      <c r="B85" s="2" t="s">
        <v>357</v>
      </c>
      <c r="C85" s="42"/>
      <c r="D85" s="2" t="s">
        <v>520</v>
      </c>
      <c r="E85" s="43"/>
      <c r="F85" s="43"/>
      <c r="G85" s="43"/>
      <c r="H85" s="43"/>
      <c r="I85" s="2" t="s">
        <v>48</v>
      </c>
      <c r="J85" s="2" t="s">
        <v>17</v>
      </c>
      <c r="K85" s="3">
        <v>0.37</v>
      </c>
      <c r="L85" s="4">
        <v>95000</v>
      </c>
      <c r="M85" s="4">
        <f t="shared" si="4"/>
        <v>35150</v>
      </c>
      <c r="N85" s="21" t="str">
        <f>VLOOKUP(I85,'MÃ '!$A$2:$E$1048576,4,0)</f>
        <v>NL600068</v>
      </c>
      <c r="O85" s="21" t="str">
        <f>VLOOKUP(I85,'MÃ '!$A$2:$E$1048576,5,0)</f>
        <v>Chanh vàng</v>
      </c>
      <c r="P85" s="21" t="str">
        <f t="shared" si="5"/>
        <v>TSG09</v>
      </c>
      <c r="Q85" s="21" t="str">
        <f>DAY(Table01456[[#This Row],[NGÀY]])&amp;Table01456[[#This Row],[TSG09]]&amp;Table01456[[#This Row],[MÃ FAST]]</f>
        <v>4TSG09NL600068</v>
      </c>
      <c r="R85" s="21" t="str">
        <f>COUNTIF($Q$7:Q85,Q85)&amp;Q85</f>
        <v>14TSG09NL600068</v>
      </c>
      <c r="S85" s="44">
        <f>IFERROR(VLOOKUP(R85,Table1[[ct2]:[Số lượng]],13,0),0)</f>
        <v>0.37</v>
      </c>
      <c r="T85" s="45">
        <f>IFERROR(VLOOKUP(R85,Table1[[ct2]:[Giá]],14,0),Table01456[[#This Row],[ĐƠN GIÁ]])</f>
        <v>95000</v>
      </c>
      <c r="U85" s="45">
        <f t="shared" si="6"/>
        <v>35150</v>
      </c>
      <c r="V85" s="32">
        <f t="shared" si="7"/>
        <v>0</v>
      </c>
      <c r="W85" s="45">
        <f>Table01456[[#This Row],[THÀNH TIỀN FAST]]-Table01456[[#This Row],[THÀNH TIỀN]]</f>
        <v>0</v>
      </c>
      <c r="X85" s="46" t="b">
        <f>Table01456[[#This Row],[ĐG FAST]]=Table01456[[#This Row],[ĐƠN GIÁ]]</f>
        <v>1</v>
      </c>
      <c r="Y85" s="47" t="b">
        <f>Table01456[[#This Row],[THÀNH TIỀN FAST]]=Table01456[[#This Row],[THÀNH TIỀN]]</f>
        <v>1</v>
      </c>
      <c r="Z85" s="48"/>
    </row>
    <row r="86" spans="1:26" x14ac:dyDescent="0.2">
      <c r="A86" s="1"/>
      <c r="B86" s="2" t="s">
        <v>357</v>
      </c>
      <c r="C86" s="49"/>
      <c r="D86" s="2" t="s">
        <v>520</v>
      </c>
      <c r="E86" s="43"/>
      <c r="F86" s="43"/>
      <c r="G86" s="43"/>
      <c r="H86" s="43"/>
      <c r="I86" s="2" t="s">
        <v>24</v>
      </c>
      <c r="J86" s="2" t="s">
        <v>17</v>
      </c>
      <c r="K86" s="3">
        <v>1.4</v>
      </c>
      <c r="L86" s="4">
        <v>47000</v>
      </c>
      <c r="M86" s="4">
        <f t="shared" si="4"/>
        <v>65800</v>
      </c>
      <c r="N86" s="21" t="str">
        <f>VLOOKUP(I86,'MÃ '!$A$2:$E$1048576,4,0)</f>
        <v>NL300036</v>
      </c>
      <c r="O86" s="21" t="str">
        <f>VLOOKUP(I86,'MÃ '!$A$2:$E$1048576,5,0)</f>
        <v>Củ sen</v>
      </c>
      <c r="P86" s="21" t="str">
        <f t="shared" si="5"/>
        <v>TSG09</v>
      </c>
      <c r="Q86" s="21" t="str">
        <f>DAY(Table01456[[#This Row],[NGÀY]])&amp;Table01456[[#This Row],[TSG09]]&amp;Table01456[[#This Row],[MÃ FAST]]</f>
        <v>4TSG09NL300036</v>
      </c>
      <c r="R86" s="21" t="str">
        <f>COUNTIF($Q$7:Q86,Q86)&amp;Q86</f>
        <v>14TSG09NL300036</v>
      </c>
      <c r="S86" s="44">
        <f>IFERROR(VLOOKUP(R86,Table1[[ct2]:[Số lượng]],13,0),0)</f>
        <v>1.4</v>
      </c>
      <c r="T86" s="45">
        <f>IFERROR(VLOOKUP(R86,Table1[[ct2]:[Giá]],14,0),Table01456[[#This Row],[ĐƠN GIÁ]])</f>
        <v>47000</v>
      </c>
      <c r="U86" s="45">
        <f t="shared" si="6"/>
        <v>65800</v>
      </c>
      <c r="V86" s="32">
        <f t="shared" si="7"/>
        <v>0</v>
      </c>
      <c r="W86" s="45">
        <f>Table01456[[#This Row],[THÀNH TIỀN FAST]]-Table01456[[#This Row],[THÀNH TIỀN]]</f>
        <v>0</v>
      </c>
      <c r="X86" s="46" t="b">
        <f>Table01456[[#This Row],[ĐG FAST]]=Table01456[[#This Row],[ĐƠN GIÁ]]</f>
        <v>1</v>
      </c>
      <c r="Y86" s="47" t="b">
        <f>Table01456[[#This Row],[THÀNH TIỀN FAST]]=Table01456[[#This Row],[THÀNH TIỀN]]</f>
        <v>1</v>
      </c>
      <c r="Z86" s="48"/>
    </row>
    <row r="87" spans="1:26" ht="15" x14ac:dyDescent="0.2">
      <c r="A87" s="1"/>
      <c r="B87" s="2" t="s">
        <v>357</v>
      </c>
      <c r="C87" s="42"/>
      <c r="D87" s="2" t="s">
        <v>520</v>
      </c>
      <c r="E87" s="43"/>
      <c r="F87" s="43"/>
      <c r="G87" s="43"/>
      <c r="H87" s="43"/>
      <c r="I87" s="2" t="s">
        <v>25</v>
      </c>
      <c r="J87" s="2" t="s">
        <v>17</v>
      </c>
      <c r="K87" s="3">
        <v>19.2</v>
      </c>
      <c r="L87" s="4">
        <v>18000</v>
      </c>
      <c r="M87" s="4">
        <f t="shared" si="4"/>
        <v>345600</v>
      </c>
      <c r="N87" s="21" t="str">
        <f>VLOOKUP(I87,'MÃ '!$A$2:$E$1048576,4,0)</f>
        <v>NL600004</v>
      </c>
      <c r="O87" s="21" t="str">
        <f>VLOOKUP(I87,'MÃ '!$A$2:$E$1048576,5,0)</f>
        <v>Dưa hấu</v>
      </c>
      <c r="P87" s="21" t="str">
        <f t="shared" si="5"/>
        <v>TSG09</v>
      </c>
      <c r="Q87" s="21" t="str">
        <f>DAY(Table01456[[#This Row],[NGÀY]])&amp;Table01456[[#This Row],[TSG09]]&amp;Table01456[[#This Row],[MÃ FAST]]</f>
        <v>4TSG09NL600004</v>
      </c>
      <c r="R87" s="21" t="str">
        <f>COUNTIF($Q$7:Q87,Q87)&amp;Q87</f>
        <v>14TSG09NL600004</v>
      </c>
      <c r="S87" s="44">
        <f>IFERROR(VLOOKUP(R87,Table1[[ct2]:[Số lượng]],13,0),0)</f>
        <v>19.2</v>
      </c>
      <c r="T87" s="45">
        <f>IFERROR(VLOOKUP(R87,Table1[[ct2]:[Giá]],14,0),Table01456[[#This Row],[ĐƠN GIÁ]])</f>
        <v>18000</v>
      </c>
      <c r="U87" s="45">
        <f t="shared" si="6"/>
        <v>345600</v>
      </c>
      <c r="V87" s="32">
        <f t="shared" si="7"/>
        <v>0</v>
      </c>
      <c r="W87" s="45">
        <f>Table01456[[#This Row],[THÀNH TIỀN FAST]]-Table01456[[#This Row],[THÀNH TIỀN]]</f>
        <v>0</v>
      </c>
      <c r="X87" s="46" t="b">
        <f>Table01456[[#This Row],[ĐG FAST]]=Table01456[[#This Row],[ĐƠN GIÁ]]</f>
        <v>1</v>
      </c>
      <c r="Y87" s="47" t="b">
        <f>Table01456[[#This Row],[THÀNH TIỀN FAST]]=Table01456[[#This Row],[THÀNH TIỀN]]</f>
        <v>1</v>
      </c>
      <c r="Z87" s="48"/>
    </row>
    <row r="88" spans="1:26" ht="15" x14ac:dyDescent="0.2">
      <c r="A88" s="1"/>
      <c r="B88" s="2" t="s">
        <v>357</v>
      </c>
      <c r="C88" s="42"/>
      <c r="D88" s="2" t="s">
        <v>520</v>
      </c>
      <c r="E88" s="43"/>
      <c r="F88" s="43"/>
      <c r="G88" s="43"/>
      <c r="H88" s="43"/>
      <c r="I88" s="2" t="s">
        <v>26</v>
      </c>
      <c r="J88" s="2" t="s">
        <v>17</v>
      </c>
      <c r="K88" s="3">
        <v>0.5</v>
      </c>
      <c r="L88" s="4">
        <v>30000</v>
      </c>
      <c r="M88" s="4">
        <f t="shared" si="4"/>
        <v>15000</v>
      </c>
      <c r="N88" s="21" t="str">
        <f>VLOOKUP(I88,'MÃ '!$A$2:$E$1048576,4,0)</f>
        <v>NL300053</v>
      </c>
      <c r="O88" s="21" t="str">
        <f>VLOOKUP(I88,'MÃ '!$A$2:$E$1048576,5,0)</f>
        <v>Gừng ta</v>
      </c>
      <c r="P88" s="21" t="str">
        <f t="shared" si="5"/>
        <v>TSG09</v>
      </c>
      <c r="Q88" s="21" t="str">
        <f>DAY(Table01456[[#This Row],[NGÀY]])&amp;Table01456[[#This Row],[TSG09]]&amp;Table01456[[#This Row],[MÃ FAST]]</f>
        <v>4TSG09NL300053</v>
      </c>
      <c r="R88" s="21" t="str">
        <f>COUNTIF($Q$7:Q88,Q88)&amp;Q88</f>
        <v>14TSG09NL300053</v>
      </c>
      <c r="S88" s="44">
        <f>IFERROR(VLOOKUP(R88,Table1[[ct2]:[Số lượng]],13,0),0)</f>
        <v>0.5</v>
      </c>
      <c r="T88" s="45">
        <f>IFERROR(VLOOKUP(R88,Table1[[ct2]:[Giá]],14,0),Table01456[[#This Row],[ĐƠN GIÁ]])</f>
        <v>30000</v>
      </c>
      <c r="U88" s="45">
        <f t="shared" si="6"/>
        <v>15000</v>
      </c>
      <c r="V88" s="32">
        <f t="shared" si="7"/>
        <v>0</v>
      </c>
      <c r="W88" s="45">
        <f>Table01456[[#This Row],[THÀNH TIỀN FAST]]-Table01456[[#This Row],[THÀNH TIỀN]]</f>
        <v>0</v>
      </c>
      <c r="X88" s="46" t="b">
        <f>Table01456[[#This Row],[ĐG FAST]]=Table01456[[#This Row],[ĐƠN GIÁ]]</f>
        <v>1</v>
      </c>
      <c r="Y88" s="47" t="b">
        <f>Table01456[[#This Row],[THÀNH TIỀN FAST]]=Table01456[[#This Row],[THÀNH TIỀN]]</f>
        <v>1</v>
      </c>
      <c r="Z88" s="48"/>
    </row>
    <row r="89" spans="1:26" ht="15" x14ac:dyDescent="0.2">
      <c r="A89" s="1"/>
      <c r="B89" s="2" t="s">
        <v>357</v>
      </c>
      <c r="C89" s="42"/>
      <c r="D89" s="2" t="s">
        <v>520</v>
      </c>
      <c r="E89" s="43"/>
      <c r="F89" s="43"/>
      <c r="G89" s="43"/>
      <c r="H89" s="43"/>
      <c r="I89" s="2" t="s">
        <v>27</v>
      </c>
      <c r="J89" s="2" t="s">
        <v>17</v>
      </c>
      <c r="K89" s="3">
        <v>1.5</v>
      </c>
      <c r="L89" s="4">
        <v>55000</v>
      </c>
      <c r="M89" s="4">
        <f t="shared" si="4"/>
        <v>82500</v>
      </c>
      <c r="N89" s="21" t="str">
        <f>VLOOKUP(I89,'MÃ '!$A$2:$E$1048576,4,0)</f>
        <v>NL300058</v>
      </c>
      <c r="O89" s="21" t="str">
        <f>VLOOKUP(I89,'MÃ '!$A$2:$E$1048576,5,0)</f>
        <v>Hành lá</v>
      </c>
      <c r="P89" s="21" t="str">
        <f t="shared" si="5"/>
        <v>TSG09</v>
      </c>
      <c r="Q89" s="21" t="str">
        <f>DAY(Table01456[[#This Row],[NGÀY]])&amp;Table01456[[#This Row],[TSG09]]&amp;Table01456[[#This Row],[MÃ FAST]]</f>
        <v>4TSG09NL300058</v>
      </c>
      <c r="R89" s="21" t="str">
        <f>COUNTIF($Q$7:Q89,Q89)&amp;Q89</f>
        <v>14TSG09NL300058</v>
      </c>
      <c r="S89" s="44">
        <f>IFERROR(VLOOKUP(R89,Table1[[ct2]:[Số lượng]],13,0),0)</f>
        <v>1.5</v>
      </c>
      <c r="T89" s="45">
        <f>IFERROR(VLOOKUP(R89,Table1[[ct2]:[Giá]],14,0),Table01456[[#This Row],[ĐƠN GIÁ]])</f>
        <v>55000</v>
      </c>
      <c r="U89" s="45">
        <f t="shared" si="6"/>
        <v>82500</v>
      </c>
      <c r="V89" s="32">
        <f t="shared" si="7"/>
        <v>0</v>
      </c>
      <c r="W89" s="45">
        <f>Table01456[[#This Row],[THÀNH TIỀN FAST]]-Table01456[[#This Row],[THÀNH TIỀN]]</f>
        <v>0</v>
      </c>
      <c r="X89" s="46" t="b">
        <f>Table01456[[#This Row],[ĐG FAST]]=Table01456[[#This Row],[ĐƠN GIÁ]]</f>
        <v>1</v>
      </c>
      <c r="Y89" s="47" t="b">
        <f>Table01456[[#This Row],[THÀNH TIỀN FAST]]=Table01456[[#This Row],[THÀNH TIỀN]]</f>
        <v>1</v>
      </c>
      <c r="Z89" s="48"/>
    </row>
    <row r="90" spans="1:26" ht="15" x14ac:dyDescent="0.2">
      <c r="A90" s="1"/>
      <c r="B90" s="2" t="s">
        <v>357</v>
      </c>
      <c r="C90" s="42"/>
      <c r="D90" s="2" t="s">
        <v>520</v>
      </c>
      <c r="E90" s="43"/>
      <c r="F90" s="43"/>
      <c r="G90" s="43"/>
      <c r="H90" s="43"/>
      <c r="I90" s="2" t="s">
        <v>28</v>
      </c>
      <c r="J90" s="2" t="s">
        <v>29</v>
      </c>
      <c r="K90" s="3">
        <v>1</v>
      </c>
      <c r="L90" s="4">
        <v>80000</v>
      </c>
      <c r="M90" s="4">
        <f t="shared" si="4"/>
        <v>80000</v>
      </c>
      <c r="N90" s="21" t="str">
        <f>VLOOKUP(I90,'MÃ '!$A$2:$E$1048576,4,0)</f>
        <v>NL300218</v>
      </c>
      <c r="O90" s="21" t="str">
        <f>VLOOKUP(I90,'MÃ '!$A$2:$E$1048576,5,0)</f>
        <v>Hoa cúc (decor) bó</v>
      </c>
      <c r="P90" s="21" t="str">
        <f t="shared" si="5"/>
        <v>TSG09</v>
      </c>
      <c r="Q90" s="21" t="str">
        <f>DAY(Table01456[[#This Row],[NGÀY]])&amp;Table01456[[#This Row],[TSG09]]&amp;Table01456[[#This Row],[MÃ FAST]]</f>
        <v>4TSG09NL300218</v>
      </c>
      <c r="R90" s="21" t="str">
        <f>COUNTIF($Q$7:Q90,Q90)&amp;Q90</f>
        <v>14TSG09NL300218</v>
      </c>
      <c r="S90" s="44">
        <f>IFERROR(VLOOKUP(R90,Table1[[ct2]:[Số lượng]],13,0),0)</f>
        <v>1</v>
      </c>
      <c r="T90" s="45">
        <f>IFERROR(VLOOKUP(R90,Table1[[ct2]:[Giá]],14,0),Table01456[[#This Row],[ĐƠN GIÁ]])</f>
        <v>40000</v>
      </c>
      <c r="U90" s="45">
        <f t="shared" si="6"/>
        <v>40000</v>
      </c>
      <c r="V90" s="32">
        <f t="shared" si="7"/>
        <v>0</v>
      </c>
      <c r="W90" s="45">
        <f>Table01456[[#This Row],[THÀNH TIỀN FAST]]-Table01456[[#This Row],[THÀNH TIỀN]]</f>
        <v>-40000</v>
      </c>
      <c r="X90" s="46" t="b">
        <f>Table01456[[#This Row],[ĐG FAST]]=Table01456[[#This Row],[ĐƠN GIÁ]]</f>
        <v>0</v>
      </c>
      <c r="Y90" s="47" t="b">
        <f>Table01456[[#This Row],[THÀNH TIỀN FAST]]=Table01456[[#This Row],[THÀNH TIỀN]]</f>
        <v>0</v>
      </c>
      <c r="Z90" s="48"/>
    </row>
    <row r="91" spans="1:26" ht="15" x14ac:dyDescent="0.2">
      <c r="A91" s="1"/>
      <c r="B91" s="2" t="s">
        <v>357</v>
      </c>
      <c r="C91" s="42"/>
      <c r="D91" s="2" t="s">
        <v>520</v>
      </c>
      <c r="E91" s="43"/>
      <c r="F91" s="43"/>
      <c r="G91" s="43"/>
      <c r="H91" s="43"/>
      <c r="I91" s="2" t="s">
        <v>32</v>
      </c>
      <c r="J91" s="2" t="s">
        <v>17</v>
      </c>
      <c r="K91" s="3">
        <v>2.2000000000000002</v>
      </c>
      <c r="L91" s="4">
        <v>18000</v>
      </c>
      <c r="M91" s="4">
        <f t="shared" si="4"/>
        <v>39600</v>
      </c>
      <c r="N91" s="21" t="str">
        <f>VLOOKUP(I91,'MÃ '!$A$2:$E$1048576,4,0)</f>
        <v>NL300074</v>
      </c>
      <c r="O91" s="21" t="str">
        <f>VLOOKUP(I91,'MÃ '!$A$2:$E$1048576,5,0)</f>
        <v>Lá chuối</v>
      </c>
      <c r="P91" s="21" t="str">
        <f t="shared" si="5"/>
        <v>TSG09</v>
      </c>
      <c r="Q91" s="21" t="str">
        <f>DAY(Table01456[[#This Row],[NGÀY]])&amp;Table01456[[#This Row],[TSG09]]&amp;Table01456[[#This Row],[MÃ FAST]]</f>
        <v>4TSG09NL300074</v>
      </c>
      <c r="R91" s="21" t="str">
        <f>COUNTIF($Q$7:Q91,Q91)&amp;Q91</f>
        <v>14TSG09NL300074</v>
      </c>
      <c r="S91" s="44">
        <f>IFERROR(VLOOKUP(R91,Table1[[ct2]:[Số lượng]],13,0),0)</f>
        <v>2.2000000000000002</v>
      </c>
      <c r="T91" s="45">
        <f>IFERROR(VLOOKUP(R91,Table1[[ct2]:[Giá]],14,0),Table01456[[#This Row],[ĐƠN GIÁ]])</f>
        <v>18000</v>
      </c>
      <c r="U91" s="45">
        <f t="shared" si="6"/>
        <v>39600</v>
      </c>
      <c r="V91" s="32">
        <f t="shared" si="7"/>
        <v>0</v>
      </c>
      <c r="W91" s="45">
        <f>Table01456[[#This Row],[THÀNH TIỀN FAST]]-Table01456[[#This Row],[THÀNH TIỀN]]</f>
        <v>0</v>
      </c>
      <c r="X91" s="46" t="b">
        <f>Table01456[[#This Row],[ĐG FAST]]=Table01456[[#This Row],[ĐƠN GIÁ]]</f>
        <v>1</v>
      </c>
      <c r="Y91" s="47" t="b">
        <f>Table01456[[#This Row],[THÀNH TIỀN FAST]]=Table01456[[#This Row],[THÀNH TIỀN]]</f>
        <v>1</v>
      </c>
      <c r="Z91" s="48"/>
    </row>
    <row r="92" spans="1:26" ht="15" x14ac:dyDescent="0.2">
      <c r="A92" s="1"/>
      <c r="B92" s="2" t="s">
        <v>357</v>
      </c>
      <c r="C92" s="42"/>
      <c r="D92" s="2" t="s">
        <v>520</v>
      </c>
      <c r="E92" s="43"/>
      <c r="F92" s="43"/>
      <c r="G92" s="43"/>
      <c r="H92" s="43"/>
      <c r="I92" s="2" t="s">
        <v>33</v>
      </c>
      <c r="J92" s="2" t="s">
        <v>17</v>
      </c>
      <c r="K92" s="3">
        <v>5.0999999999999996</v>
      </c>
      <c r="L92" s="4">
        <v>22000</v>
      </c>
      <c r="M92" s="4">
        <f t="shared" si="4"/>
        <v>112199.99999999999</v>
      </c>
      <c r="N92" s="21" t="str">
        <f>VLOOKUP(I92,'MÃ '!$A$2:$E$1048576,4,0)</f>
        <v>NL300084</v>
      </c>
      <c r="O92" s="21" t="str">
        <f>VLOOKUP(I92,'MÃ '!$A$2:$E$1048576,5,0)</f>
        <v>Mồng tơi nhặt</v>
      </c>
      <c r="P92" s="21" t="str">
        <f t="shared" si="5"/>
        <v>TSG09</v>
      </c>
      <c r="Q92" s="21" t="str">
        <f>DAY(Table01456[[#This Row],[NGÀY]])&amp;Table01456[[#This Row],[TSG09]]&amp;Table01456[[#This Row],[MÃ FAST]]</f>
        <v>4TSG09NL300084</v>
      </c>
      <c r="R92" s="21" t="str">
        <f>COUNTIF($Q$7:Q92,Q92)&amp;Q92</f>
        <v>14TSG09NL300084</v>
      </c>
      <c r="S92" s="44">
        <f>IFERROR(VLOOKUP(R92,Table1[[ct2]:[Số lượng]],13,0),0)</f>
        <v>3.1</v>
      </c>
      <c r="T92" s="45">
        <f>IFERROR(VLOOKUP(R92,Table1[[ct2]:[Giá]],14,0),Table01456[[#This Row],[ĐƠN GIÁ]])</f>
        <v>22000</v>
      </c>
      <c r="U92" s="45">
        <f t="shared" si="6"/>
        <v>68200</v>
      </c>
      <c r="V92" s="32">
        <f t="shared" si="7"/>
        <v>-1.9999999999999996</v>
      </c>
      <c r="W92" s="45">
        <f>Table01456[[#This Row],[THÀNH TIỀN FAST]]-Table01456[[#This Row],[THÀNH TIỀN]]</f>
        <v>-43999.999999999985</v>
      </c>
      <c r="X92" s="46" t="b">
        <f>Table01456[[#This Row],[ĐG FAST]]=Table01456[[#This Row],[ĐƠN GIÁ]]</f>
        <v>1</v>
      </c>
      <c r="Y92" s="47" t="b">
        <f>Table01456[[#This Row],[THÀNH TIỀN FAST]]=Table01456[[#This Row],[THÀNH TIỀN]]</f>
        <v>0</v>
      </c>
      <c r="Z92" s="48"/>
    </row>
    <row r="93" spans="1:26" ht="15" x14ac:dyDescent="0.2">
      <c r="A93" s="1"/>
      <c r="B93" s="2" t="s">
        <v>357</v>
      </c>
      <c r="C93" s="42"/>
      <c r="D93" s="2" t="s">
        <v>520</v>
      </c>
      <c r="E93" s="43"/>
      <c r="F93" s="43"/>
      <c r="G93" s="43"/>
      <c r="H93" s="43"/>
      <c r="I93" s="2" t="s">
        <v>34</v>
      </c>
      <c r="J93" s="2" t="s">
        <v>17</v>
      </c>
      <c r="K93" s="3">
        <v>3</v>
      </c>
      <c r="L93" s="4">
        <v>145000</v>
      </c>
      <c r="M93" s="4">
        <f t="shared" si="4"/>
        <v>435000</v>
      </c>
      <c r="N93" s="21" t="str">
        <f>VLOOKUP(I93,'MÃ '!$A$2:$E$1048576,4,0)</f>
        <v>NL300090</v>
      </c>
      <c r="O93" s="21" t="str">
        <f>VLOOKUP(I93,'MÃ '!$A$2:$E$1048576,5,0)</f>
        <v>Nấm đông cô tươi</v>
      </c>
      <c r="P93" s="21" t="str">
        <f t="shared" si="5"/>
        <v>TSG09</v>
      </c>
      <c r="Q93" s="21" t="str">
        <f>DAY(Table01456[[#This Row],[NGÀY]])&amp;Table01456[[#This Row],[TSG09]]&amp;Table01456[[#This Row],[MÃ FAST]]</f>
        <v>4TSG09NL300090</v>
      </c>
      <c r="R93" s="21" t="str">
        <f>COUNTIF($Q$7:Q93,Q93)&amp;Q93</f>
        <v>14TSG09NL300090</v>
      </c>
      <c r="S93" s="44">
        <f>IFERROR(VLOOKUP(R93,Table1[[ct2]:[Số lượng]],13,0),0)</f>
        <v>3</v>
      </c>
      <c r="T93" s="45">
        <f>IFERROR(VLOOKUP(R93,Table1[[ct2]:[Giá]],14,0),Table01456[[#This Row],[ĐƠN GIÁ]])</f>
        <v>145000</v>
      </c>
      <c r="U93" s="45">
        <f t="shared" si="6"/>
        <v>435000</v>
      </c>
      <c r="V93" s="32">
        <f t="shared" si="7"/>
        <v>0</v>
      </c>
      <c r="W93" s="45">
        <f>Table01456[[#This Row],[THÀNH TIỀN FAST]]-Table01456[[#This Row],[THÀNH TIỀN]]</f>
        <v>0</v>
      </c>
      <c r="X93" s="46" t="b">
        <f>Table01456[[#This Row],[ĐG FAST]]=Table01456[[#This Row],[ĐƠN GIÁ]]</f>
        <v>1</v>
      </c>
      <c r="Y93" s="47" t="b">
        <f>Table01456[[#This Row],[THÀNH TIỀN FAST]]=Table01456[[#This Row],[THÀNH TIỀN]]</f>
        <v>1</v>
      </c>
      <c r="Z93" s="48"/>
    </row>
    <row r="94" spans="1:26" ht="15" x14ac:dyDescent="0.2">
      <c r="A94" s="1"/>
      <c r="B94" s="2" t="s">
        <v>357</v>
      </c>
      <c r="C94" s="42"/>
      <c r="D94" s="2" t="s">
        <v>520</v>
      </c>
      <c r="E94" s="43"/>
      <c r="F94" s="43"/>
      <c r="G94" s="43"/>
      <c r="H94" s="43"/>
      <c r="I94" s="2" t="s">
        <v>35</v>
      </c>
      <c r="J94" s="2" t="s">
        <v>17</v>
      </c>
      <c r="K94" s="3">
        <v>5</v>
      </c>
      <c r="L94" s="4">
        <v>47000</v>
      </c>
      <c r="M94" s="4">
        <f t="shared" si="4"/>
        <v>235000</v>
      </c>
      <c r="N94" s="21" t="str">
        <f>VLOOKUP(I94,'MÃ '!$A$2:$E$1048576,4,0)</f>
        <v>NL300091</v>
      </c>
      <c r="O94" s="21" t="str">
        <f>VLOOKUP(I94,'MÃ '!$A$2:$E$1048576,5,0)</f>
        <v>Nấm đùi gà</v>
      </c>
      <c r="P94" s="21" t="str">
        <f t="shared" si="5"/>
        <v>TSG09</v>
      </c>
      <c r="Q94" s="21" t="str">
        <f>DAY(Table01456[[#This Row],[NGÀY]])&amp;Table01456[[#This Row],[TSG09]]&amp;Table01456[[#This Row],[MÃ FAST]]</f>
        <v>4TSG09NL300091</v>
      </c>
      <c r="R94" s="21" t="str">
        <f>COUNTIF($Q$7:Q94,Q94)&amp;Q94</f>
        <v>14TSG09NL300091</v>
      </c>
      <c r="S94" s="44">
        <f>IFERROR(VLOOKUP(R94,Table1[[ct2]:[Số lượng]],13,0),0)</f>
        <v>5</v>
      </c>
      <c r="T94" s="45">
        <f>IFERROR(VLOOKUP(R94,Table1[[ct2]:[Giá]],14,0),Table01456[[#This Row],[ĐƠN GIÁ]])</f>
        <v>47000</v>
      </c>
      <c r="U94" s="45">
        <f t="shared" si="6"/>
        <v>235000</v>
      </c>
      <c r="V94" s="32">
        <f t="shared" si="7"/>
        <v>0</v>
      </c>
      <c r="W94" s="45">
        <f>Table01456[[#This Row],[THÀNH TIỀN FAST]]-Table01456[[#This Row],[THÀNH TIỀN]]</f>
        <v>0</v>
      </c>
      <c r="X94" s="46" t="b">
        <f>Table01456[[#This Row],[ĐG FAST]]=Table01456[[#This Row],[ĐƠN GIÁ]]</f>
        <v>1</v>
      </c>
      <c r="Y94" s="47" t="b">
        <f>Table01456[[#This Row],[THÀNH TIỀN FAST]]=Table01456[[#This Row],[THÀNH TIỀN]]</f>
        <v>1</v>
      </c>
      <c r="Z94" s="48"/>
    </row>
    <row r="95" spans="1:26" ht="15" x14ac:dyDescent="0.2">
      <c r="A95" s="1"/>
      <c r="B95" s="2" t="s">
        <v>357</v>
      </c>
      <c r="C95" s="42"/>
      <c r="D95" s="2" t="s">
        <v>520</v>
      </c>
      <c r="E95" s="43"/>
      <c r="F95" s="43"/>
      <c r="G95" s="43"/>
      <c r="H95" s="43"/>
      <c r="I95" s="2" t="s">
        <v>36</v>
      </c>
      <c r="J95" s="2" t="s">
        <v>37</v>
      </c>
      <c r="K95" s="3">
        <v>30</v>
      </c>
      <c r="L95" s="4">
        <v>11000</v>
      </c>
      <c r="M95" s="4">
        <f t="shared" si="4"/>
        <v>330000</v>
      </c>
      <c r="N95" s="21" t="str">
        <f>VLOOKUP(I95,'MÃ '!$A$2:$E$1048576,4,0)</f>
        <v>NL300096</v>
      </c>
      <c r="O95" s="21" t="str">
        <f>VLOOKUP(I95,'MÃ '!$A$2:$E$1048576,5,0)</f>
        <v>Nấm kim châm tươi</v>
      </c>
      <c r="P95" s="21" t="str">
        <f t="shared" si="5"/>
        <v>TSG09</v>
      </c>
      <c r="Q95" s="21" t="str">
        <f>DAY(Table01456[[#This Row],[NGÀY]])&amp;Table01456[[#This Row],[TSG09]]&amp;Table01456[[#This Row],[MÃ FAST]]</f>
        <v>4TSG09NL300096</v>
      </c>
      <c r="R95" s="21" t="str">
        <f>COUNTIF($Q$7:Q95,Q95)&amp;Q95</f>
        <v>14TSG09NL300096</v>
      </c>
      <c r="S95" s="44">
        <f>IFERROR(VLOOKUP(R95,Table1[[ct2]:[Số lượng]],13,0),0)</f>
        <v>6</v>
      </c>
      <c r="T95" s="45">
        <f>IFERROR(VLOOKUP(R95,Table1[[ct2]:[Giá]],14,0),Table01456[[#This Row],[ĐƠN GIÁ]])</f>
        <v>45000</v>
      </c>
      <c r="U95" s="45">
        <f t="shared" si="6"/>
        <v>270000</v>
      </c>
      <c r="V95" s="32">
        <f t="shared" si="7"/>
        <v>-24</v>
      </c>
      <c r="W95" s="45">
        <f>Table01456[[#This Row],[THÀNH TIỀN FAST]]-Table01456[[#This Row],[THÀNH TIỀN]]</f>
        <v>-60000</v>
      </c>
      <c r="X95" s="46" t="b">
        <f>Table01456[[#This Row],[ĐG FAST]]=Table01456[[#This Row],[ĐƠN GIÁ]]</f>
        <v>0</v>
      </c>
      <c r="Y95" s="47" t="b">
        <f>Table01456[[#This Row],[THÀNH TIỀN FAST]]=Table01456[[#This Row],[THÀNH TIỀN]]</f>
        <v>0</v>
      </c>
      <c r="Z95" s="48"/>
    </row>
    <row r="96" spans="1:26" ht="15" x14ac:dyDescent="0.2">
      <c r="A96" s="1"/>
      <c r="B96" s="2" t="s">
        <v>357</v>
      </c>
      <c r="C96" s="42"/>
      <c r="D96" s="2" t="s">
        <v>520</v>
      </c>
      <c r="E96" s="43"/>
      <c r="F96" s="43"/>
      <c r="G96" s="43"/>
      <c r="H96" s="43"/>
      <c r="I96" s="2" t="s">
        <v>38</v>
      </c>
      <c r="J96" s="2" t="s">
        <v>17</v>
      </c>
      <c r="K96" s="3">
        <v>5</v>
      </c>
      <c r="L96" s="4">
        <v>95000</v>
      </c>
      <c r="M96" s="4">
        <f t="shared" si="4"/>
        <v>475000</v>
      </c>
      <c r="N96" s="21" t="str">
        <f>VLOOKUP(I96,'MÃ '!$A$2:$E$1048576,4,0)</f>
        <v>NL300098</v>
      </c>
      <c r="O96" s="21" t="str">
        <f>VLOOKUP(I96,'MÃ '!$A$2:$E$1048576,5,0)</f>
        <v>Nấm Linh Chi trắng</v>
      </c>
      <c r="P96" s="21" t="str">
        <f t="shared" si="5"/>
        <v>TSG09</v>
      </c>
      <c r="Q96" s="21" t="str">
        <f>DAY(Table01456[[#This Row],[NGÀY]])&amp;Table01456[[#This Row],[TSG09]]&amp;Table01456[[#This Row],[MÃ FAST]]</f>
        <v>4TSG09NL300098</v>
      </c>
      <c r="R96" s="21" t="str">
        <f>COUNTIF($Q$7:Q96,Q96)&amp;Q96</f>
        <v>14TSG09NL300098</v>
      </c>
      <c r="S96" s="44">
        <f>IFERROR(VLOOKUP(R96,Table1[[ct2]:[Số lượng]],13,0),0)</f>
        <v>5</v>
      </c>
      <c r="T96" s="45">
        <f>IFERROR(VLOOKUP(R96,Table1[[ct2]:[Giá]],14,0),Table01456[[#This Row],[ĐƠN GIÁ]])</f>
        <v>95000</v>
      </c>
      <c r="U96" s="45">
        <f t="shared" si="6"/>
        <v>475000</v>
      </c>
      <c r="V96" s="32">
        <f t="shared" si="7"/>
        <v>0</v>
      </c>
      <c r="W96" s="45">
        <f>Table01456[[#This Row],[THÀNH TIỀN FAST]]-Table01456[[#This Row],[THÀNH TIỀN]]</f>
        <v>0</v>
      </c>
      <c r="X96" s="46" t="b">
        <f>Table01456[[#This Row],[ĐG FAST]]=Table01456[[#This Row],[ĐƠN GIÁ]]</f>
        <v>1</v>
      </c>
      <c r="Y96" s="47" t="b">
        <f>Table01456[[#This Row],[THÀNH TIỀN FAST]]=Table01456[[#This Row],[THÀNH TIỀN]]</f>
        <v>1</v>
      </c>
      <c r="Z96" s="48"/>
    </row>
    <row r="97" spans="1:26" ht="15" x14ac:dyDescent="0.2">
      <c r="A97" s="1"/>
      <c r="B97" s="2" t="s">
        <v>357</v>
      </c>
      <c r="C97" s="42"/>
      <c r="D97" s="2" t="s">
        <v>520</v>
      </c>
      <c r="E97" s="43"/>
      <c r="F97" s="43"/>
      <c r="G97" s="43"/>
      <c r="H97" s="43"/>
      <c r="I97" s="2" t="s">
        <v>39</v>
      </c>
      <c r="J97" s="2" t="s">
        <v>17</v>
      </c>
      <c r="K97" s="3">
        <v>1.6</v>
      </c>
      <c r="L97" s="4">
        <v>45000</v>
      </c>
      <c r="M97" s="4">
        <f t="shared" si="4"/>
        <v>72000</v>
      </c>
      <c r="N97" s="21" t="str">
        <f>VLOOKUP(I97,'MÃ '!$A$2:$E$1048576,4,0)</f>
        <v>NL300085</v>
      </c>
      <c r="O97" s="21" t="str">
        <f>VLOOKUP(I97,'MÃ '!$A$2:$E$1048576,5,0)</f>
        <v>Mùi ta ( Ngò rí )</v>
      </c>
      <c r="P97" s="21" t="str">
        <f t="shared" si="5"/>
        <v>TSG09</v>
      </c>
      <c r="Q97" s="21" t="str">
        <f>DAY(Table01456[[#This Row],[NGÀY]])&amp;Table01456[[#This Row],[TSG09]]&amp;Table01456[[#This Row],[MÃ FAST]]</f>
        <v>4TSG09NL300085</v>
      </c>
      <c r="R97" s="21" t="str">
        <f>COUNTIF($Q$7:Q97,Q97)&amp;Q97</f>
        <v>14TSG09NL300085</v>
      </c>
      <c r="S97" s="44">
        <f>IFERROR(VLOOKUP(R97,Table1[[ct2]:[Số lượng]],13,0),0)</f>
        <v>1.6</v>
      </c>
      <c r="T97" s="45">
        <f>IFERROR(VLOOKUP(R97,Table1[[ct2]:[Giá]],14,0),Table01456[[#This Row],[ĐƠN GIÁ]])</f>
        <v>45000</v>
      </c>
      <c r="U97" s="45">
        <f t="shared" si="6"/>
        <v>72000</v>
      </c>
      <c r="V97" s="32">
        <f t="shared" si="7"/>
        <v>0</v>
      </c>
      <c r="W97" s="45">
        <f>Table01456[[#This Row],[THÀNH TIỀN FAST]]-Table01456[[#This Row],[THÀNH TIỀN]]</f>
        <v>0</v>
      </c>
      <c r="X97" s="46" t="b">
        <f>Table01456[[#This Row],[ĐG FAST]]=Table01456[[#This Row],[ĐƠN GIÁ]]</f>
        <v>1</v>
      </c>
      <c r="Y97" s="47" t="b">
        <f>Table01456[[#This Row],[THÀNH TIỀN FAST]]=Table01456[[#This Row],[THÀNH TIỀN]]</f>
        <v>1</v>
      </c>
      <c r="Z97" s="48"/>
    </row>
    <row r="98" spans="1:26" ht="15" x14ac:dyDescent="0.2">
      <c r="A98" s="1"/>
      <c r="B98" s="2" t="s">
        <v>357</v>
      </c>
      <c r="C98" s="42"/>
      <c r="D98" s="2" t="s">
        <v>520</v>
      </c>
      <c r="E98" s="43"/>
      <c r="F98" s="43"/>
      <c r="G98" s="43"/>
      <c r="H98" s="43"/>
      <c r="I98" s="2" t="s">
        <v>47</v>
      </c>
      <c r="J98" s="2" t="s">
        <v>17</v>
      </c>
      <c r="K98" s="3">
        <v>0.3</v>
      </c>
      <c r="L98" s="4">
        <v>70000</v>
      </c>
      <c r="M98" s="4">
        <f t="shared" si="4"/>
        <v>21000</v>
      </c>
      <c r="N98" s="21" t="str">
        <f>VLOOKUP(I98,'MÃ '!$A$2:$E$1048576,4,0)</f>
        <v>NL300126</v>
      </c>
      <c r="O98" s="21" t="str">
        <f>VLOOKUP(I98,'MÃ '!$A$2:$E$1048576,5,0)</f>
        <v>Rau mùi tây</v>
      </c>
      <c r="P98" s="21" t="str">
        <f t="shared" si="5"/>
        <v>TSG09</v>
      </c>
      <c r="Q98" s="21" t="str">
        <f>DAY(Table01456[[#This Row],[NGÀY]])&amp;Table01456[[#This Row],[TSG09]]&amp;Table01456[[#This Row],[MÃ FAST]]</f>
        <v>4TSG09NL300126</v>
      </c>
      <c r="R98" s="21" t="str">
        <f>COUNTIF($Q$7:Q98,Q98)&amp;Q98</f>
        <v>14TSG09NL300126</v>
      </c>
      <c r="S98" s="44">
        <f>IFERROR(VLOOKUP(R98,Table1[[ct2]:[Số lượng]],13,0),0)</f>
        <v>0.3</v>
      </c>
      <c r="T98" s="45">
        <f>IFERROR(VLOOKUP(R98,Table1[[ct2]:[Giá]],14,0),Table01456[[#This Row],[ĐƠN GIÁ]])</f>
        <v>70000</v>
      </c>
      <c r="U98" s="45">
        <f t="shared" si="6"/>
        <v>21000</v>
      </c>
      <c r="V98" s="32">
        <f t="shared" si="7"/>
        <v>0</v>
      </c>
      <c r="W98" s="45">
        <f>Table01456[[#This Row],[THÀNH TIỀN FAST]]-Table01456[[#This Row],[THÀNH TIỀN]]</f>
        <v>0</v>
      </c>
      <c r="X98" s="46" t="b">
        <f>Table01456[[#This Row],[ĐG FAST]]=Table01456[[#This Row],[ĐƠN GIÁ]]</f>
        <v>1</v>
      </c>
      <c r="Y98" s="47" t="b">
        <f>Table01456[[#This Row],[THÀNH TIỀN FAST]]=Table01456[[#This Row],[THÀNH TIỀN]]</f>
        <v>1</v>
      </c>
      <c r="Z98" s="48"/>
    </row>
    <row r="99" spans="1:26" ht="15" x14ac:dyDescent="0.2">
      <c r="A99" s="1"/>
      <c r="B99" s="2" t="s">
        <v>357</v>
      </c>
      <c r="C99" s="42"/>
      <c r="D99" s="2" t="s">
        <v>520</v>
      </c>
      <c r="E99" s="43"/>
      <c r="F99" s="43"/>
      <c r="G99" s="43"/>
      <c r="H99" s="43"/>
      <c r="I99" s="2" t="s">
        <v>40</v>
      </c>
      <c r="J99" s="2" t="s">
        <v>17</v>
      </c>
      <c r="K99" s="3">
        <v>1.5</v>
      </c>
      <c r="L99" s="4">
        <v>145000</v>
      </c>
      <c r="M99" s="4">
        <f t="shared" si="4"/>
        <v>217500</v>
      </c>
      <c r="N99" s="21" t="str">
        <f>VLOOKUP(I99,'MÃ '!$A$2:$E$1048576,4,0)</f>
        <v>NL300113</v>
      </c>
      <c r="O99" s="21" t="str">
        <f>VLOOKUP(I99,'MÃ '!$A$2:$E$1048576,5,0)</f>
        <v>Ớt hiểm đỏ</v>
      </c>
      <c r="P99" s="21" t="str">
        <f t="shared" si="5"/>
        <v>TSG09</v>
      </c>
      <c r="Q99" s="21" t="str">
        <f>DAY(Table01456[[#This Row],[NGÀY]])&amp;Table01456[[#This Row],[TSG09]]&amp;Table01456[[#This Row],[MÃ FAST]]</f>
        <v>4TSG09NL300113</v>
      </c>
      <c r="R99" s="21" t="str">
        <f>COUNTIF($Q$7:Q99,Q99)&amp;Q99</f>
        <v>14TSG09NL300113</v>
      </c>
      <c r="S99" s="44">
        <f>IFERROR(VLOOKUP(R99,Table1[[ct2]:[Số lượng]],13,0),0)</f>
        <v>1.5</v>
      </c>
      <c r="T99" s="45">
        <f>IFERROR(VLOOKUP(R99,Table1[[ct2]:[Giá]],14,0),Table01456[[#This Row],[ĐƠN GIÁ]])</f>
        <v>145000</v>
      </c>
      <c r="U99" s="45">
        <f t="shared" si="6"/>
        <v>217500</v>
      </c>
      <c r="V99" s="32">
        <f t="shared" si="7"/>
        <v>0</v>
      </c>
      <c r="W99" s="45">
        <f>Table01456[[#This Row],[THÀNH TIỀN FAST]]-Table01456[[#This Row],[THÀNH TIỀN]]</f>
        <v>0</v>
      </c>
      <c r="X99" s="46" t="b">
        <f>Table01456[[#This Row],[ĐG FAST]]=Table01456[[#This Row],[ĐƠN GIÁ]]</f>
        <v>1</v>
      </c>
      <c r="Y99" s="47" t="b">
        <f>Table01456[[#This Row],[THÀNH TIỀN FAST]]=Table01456[[#This Row],[THÀNH TIỀN]]</f>
        <v>1</v>
      </c>
      <c r="Z99" s="48"/>
    </row>
    <row r="100" spans="1:26" ht="15" x14ac:dyDescent="0.2">
      <c r="A100" s="1"/>
      <c r="B100" s="2" t="s">
        <v>357</v>
      </c>
      <c r="C100" s="42"/>
      <c r="D100" s="2" t="s">
        <v>520</v>
      </c>
      <c r="E100" s="43"/>
      <c r="F100" s="43"/>
      <c r="G100" s="43"/>
      <c r="H100" s="43"/>
      <c r="I100" s="2" t="s">
        <v>41</v>
      </c>
      <c r="J100" s="2" t="s">
        <v>17</v>
      </c>
      <c r="K100" s="3">
        <v>5</v>
      </c>
      <c r="L100" s="4">
        <v>21000</v>
      </c>
      <c r="M100" s="4">
        <f t="shared" si="4"/>
        <v>105000</v>
      </c>
      <c r="N100" s="21" t="str">
        <f>VLOOKUP(I100,'MÃ '!$A$2:$E$1048576,4,0)</f>
        <v>NL300119</v>
      </c>
      <c r="O100" s="21" t="str">
        <f>VLOOKUP(I100,'MÃ '!$A$2:$E$1048576,5,0)</f>
        <v>Quất ( Tắc trái )</v>
      </c>
      <c r="P100" s="21" t="str">
        <f t="shared" si="5"/>
        <v>TSG09</v>
      </c>
      <c r="Q100" s="21" t="str">
        <f>DAY(Table01456[[#This Row],[NGÀY]])&amp;Table01456[[#This Row],[TSG09]]&amp;Table01456[[#This Row],[MÃ FAST]]</f>
        <v>4TSG09NL300119</v>
      </c>
      <c r="R100" s="21" t="str">
        <f>COUNTIF($Q$7:Q100,Q100)&amp;Q100</f>
        <v>14TSG09NL300119</v>
      </c>
      <c r="S100" s="44">
        <f>IFERROR(VLOOKUP(R100,Table1[[ct2]:[Số lượng]],13,0),0)</f>
        <v>5</v>
      </c>
      <c r="T100" s="45">
        <f>IFERROR(VLOOKUP(R100,Table1[[ct2]:[Giá]],14,0),Table01456[[#This Row],[ĐƠN GIÁ]])</f>
        <v>21000</v>
      </c>
      <c r="U100" s="45">
        <f t="shared" si="6"/>
        <v>105000</v>
      </c>
      <c r="V100" s="32">
        <f t="shared" si="7"/>
        <v>0</v>
      </c>
      <c r="W100" s="45">
        <f>Table01456[[#This Row],[THÀNH TIỀN FAST]]-Table01456[[#This Row],[THÀNH TIỀN]]</f>
        <v>0</v>
      </c>
      <c r="X100" s="46" t="b">
        <f>Table01456[[#This Row],[ĐG FAST]]=Table01456[[#This Row],[ĐƠN GIÁ]]</f>
        <v>1</v>
      </c>
      <c r="Y100" s="47" t="b">
        <f>Table01456[[#This Row],[THÀNH TIỀN FAST]]=Table01456[[#This Row],[THÀNH TIỀN]]</f>
        <v>1</v>
      </c>
      <c r="Z100" s="48"/>
    </row>
    <row r="101" spans="1:26" ht="15" x14ac:dyDescent="0.2">
      <c r="A101" s="1"/>
      <c r="B101" s="2" t="s">
        <v>357</v>
      </c>
      <c r="C101" s="42"/>
      <c r="D101" s="2" t="s">
        <v>520</v>
      </c>
      <c r="E101" s="43"/>
      <c r="F101" s="43"/>
      <c r="G101" s="43"/>
      <c r="H101" s="43"/>
      <c r="I101" s="2" t="s">
        <v>42</v>
      </c>
      <c r="J101" s="2" t="s">
        <v>17</v>
      </c>
      <c r="K101" s="3">
        <v>4.97</v>
      </c>
      <c r="L101" s="4">
        <v>38000</v>
      </c>
      <c r="M101" s="4">
        <f t="shared" si="4"/>
        <v>188860</v>
      </c>
      <c r="N101" s="21" t="str">
        <f>VLOOKUP(I101,'MÃ '!$A$2:$E$1048576,4,0)</f>
        <v>NL300018</v>
      </c>
      <c r="O101" s="21" t="str">
        <f>VLOOKUP(I101,'MÃ '!$A$2:$E$1048576,5,0)</f>
        <v>Cải cúc</v>
      </c>
      <c r="P101" s="21" t="str">
        <f t="shared" si="5"/>
        <v>TSG09</v>
      </c>
      <c r="Q101" s="21" t="str">
        <f>DAY(Table01456[[#This Row],[NGÀY]])&amp;Table01456[[#This Row],[TSG09]]&amp;Table01456[[#This Row],[MÃ FAST]]</f>
        <v>4TSG09NL300018</v>
      </c>
      <c r="R101" s="21" t="str">
        <f>COUNTIF($Q$7:Q101,Q101)&amp;Q101</f>
        <v>14TSG09NL300018</v>
      </c>
      <c r="S101" s="44">
        <f>IFERROR(VLOOKUP(R101,Table1[[ct2]:[Số lượng]],13,0),0)</f>
        <v>4.97</v>
      </c>
      <c r="T101" s="45">
        <f>IFERROR(VLOOKUP(R101,Table1[[ct2]:[Giá]],14,0),Table01456[[#This Row],[ĐƠN GIÁ]])</f>
        <v>38000</v>
      </c>
      <c r="U101" s="45">
        <f t="shared" si="6"/>
        <v>188860</v>
      </c>
      <c r="V101" s="32">
        <f t="shared" si="7"/>
        <v>0</v>
      </c>
      <c r="W101" s="45">
        <f>Table01456[[#This Row],[THÀNH TIỀN FAST]]-Table01456[[#This Row],[THÀNH TIỀN]]</f>
        <v>0</v>
      </c>
      <c r="X101" s="46" t="b">
        <f>Table01456[[#This Row],[ĐG FAST]]=Table01456[[#This Row],[ĐƠN GIÁ]]</f>
        <v>1</v>
      </c>
      <c r="Y101" s="47" t="b">
        <f>Table01456[[#This Row],[THÀNH TIỀN FAST]]=Table01456[[#This Row],[THÀNH TIỀN]]</f>
        <v>1</v>
      </c>
      <c r="Z101" s="48"/>
    </row>
    <row r="102" spans="1:26" ht="15" x14ac:dyDescent="0.2">
      <c r="A102" s="1"/>
      <c r="B102" s="2" t="s">
        <v>357</v>
      </c>
      <c r="C102" s="42"/>
      <c r="D102" s="2" t="s">
        <v>520</v>
      </c>
      <c r="E102" s="43"/>
      <c r="F102" s="43"/>
      <c r="G102" s="43"/>
      <c r="H102" s="43"/>
      <c r="I102" s="2" t="s">
        <v>43</v>
      </c>
      <c r="J102" s="2" t="s">
        <v>17</v>
      </c>
      <c r="K102" s="3">
        <v>2</v>
      </c>
      <c r="L102" s="4">
        <v>50000</v>
      </c>
      <c r="M102" s="4">
        <f t="shared" si="4"/>
        <v>100000</v>
      </c>
      <c r="N102" s="21" t="str">
        <f>VLOOKUP(I102,'MÃ '!$A$2:$E$1048576,4,0)</f>
        <v>NL300142</v>
      </c>
      <c r="O102" s="21" t="str">
        <f>VLOOKUP(I102,'MÃ '!$A$2:$E$1048576,5,0)</f>
        <v>Tỏi bóc</v>
      </c>
      <c r="P102" s="21" t="str">
        <f t="shared" si="5"/>
        <v>TSG09</v>
      </c>
      <c r="Q102" s="21" t="str">
        <f>DAY(Table01456[[#This Row],[NGÀY]])&amp;Table01456[[#This Row],[TSG09]]&amp;Table01456[[#This Row],[MÃ FAST]]</f>
        <v>4TSG09NL300142</v>
      </c>
      <c r="R102" s="21" t="str">
        <f>COUNTIF($Q$7:Q102,Q102)&amp;Q102</f>
        <v>14TSG09NL300142</v>
      </c>
      <c r="S102" s="44">
        <f>IFERROR(VLOOKUP(R102,Table1[[ct2]:[Số lượng]],13,0),0)</f>
        <v>2</v>
      </c>
      <c r="T102" s="45">
        <f>IFERROR(VLOOKUP(R102,Table1[[ct2]:[Giá]],14,0),Table01456[[#This Row],[ĐƠN GIÁ]])</f>
        <v>50000</v>
      </c>
      <c r="U102" s="45">
        <f t="shared" si="6"/>
        <v>100000</v>
      </c>
      <c r="V102" s="32">
        <f t="shared" si="7"/>
        <v>0</v>
      </c>
      <c r="W102" s="45">
        <f>Table01456[[#This Row],[THÀNH TIỀN FAST]]-Table01456[[#This Row],[THÀNH TIỀN]]</f>
        <v>0</v>
      </c>
      <c r="X102" s="46" t="b">
        <f>Table01456[[#This Row],[ĐG FAST]]=Table01456[[#This Row],[ĐƠN GIÁ]]</f>
        <v>1</v>
      </c>
      <c r="Y102" s="47" t="b">
        <f>Table01456[[#This Row],[THÀNH TIỀN FAST]]=Table01456[[#This Row],[THÀNH TIỀN]]</f>
        <v>1</v>
      </c>
      <c r="Z102" s="48"/>
    </row>
    <row r="103" spans="1:26" ht="15" x14ac:dyDescent="0.2">
      <c r="A103" s="1"/>
      <c r="B103" s="2" t="s">
        <v>357</v>
      </c>
      <c r="C103" s="42"/>
      <c r="D103" s="2" t="s">
        <v>520</v>
      </c>
      <c r="E103" s="43"/>
      <c r="F103" s="43"/>
      <c r="G103" s="43"/>
      <c r="H103" s="43"/>
      <c r="I103" s="2" t="s">
        <v>44</v>
      </c>
      <c r="J103" s="2" t="s">
        <v>17</v>
      </c>
      <c r="K103" s="3">
        <v>9.3000000000000007</v>
      </c>
      <c r="L103" s="4">
        <v>62000</v>
      </c>
      <c r="M103" s="4">
        <f t="shared" si="4"/>
        <v>576600</v>
      </c>
      <c r="N103" s="21" t="str">
        <f>VLOOKUP(I103,'MÃ '!$A$2:$E$1048576,4,0)</f>
        <v>NL300147</v>
      </c>
      <c r="O103" s="21" t="str">
        <f>VLOOKUP(I103,'MÃ '!$A$2:$E$1048576,5,0)</f>
        <v>Xà lách Roman</v>
      </c>
      <c r="P103" s="21" t="str">
        <f t="shared" si="5"/>
        <v>TSG09</v>
      </c>
      <c r="Q103" s="21" t="str">
        <f>DAY(Table01456[[#This Row],[NGÀY]])&amp;Table01456[[#This Row],[TSG09]]&amp;Table01456[[#This Row],[MÃ FAST]]</f>
        <v>4TSG09NL300147</v>
      </c>
      <c r="R103" s="21" t="str">
        <f>COUNTIF($Q$7:Q103,Q103)&amp;Q103</f>
        <v>14TSG09NL300147</v>
      </c>
      <c r="S103" s="44">
        <f>IFERROR(VLOOKUP(R103,Table1[[ct2]:[Số lượng]],13,0),0)</f>
        <v>8.5</v>
      </c>
      <c r="T103" s="45">
        <f>IFERROR(VLOOKUP(R103,Table1[[ct2]:[Giá]],14,0),Table01456[[#This Row],[ĐƠN GIÁ]])</f>
        <v>62000</v>
      </c>
      <c r="U103" s="45">
        <f t="shared" si="6"/>
        <v>527000</v>
      </c>
      <c r="V103" s="32">
        <f t="shared" si="7"/>
        <v>-0.80000000000000071</v>
      </c>
      <c r="W103" s="45">
        <f>Table01456[[#This Row],[THÀNH TIỀN FAST]]-Table01456[[#This Row],[THÀNH TIỀN]]</f>
        <v>-49600</v>
      </c>
      <c r="X103" s="46" t="b">
        <f>Table01456[[#This Row],[ĐG FAST]]=Table01456[[#This Row],[ĐƠN GIÁ]]</f>
        <v>1</v>
      </c>
      <c r="Y103" s="47" t="b">
        <f>Table01456[[#This Row],[THÀNH TIỀN FAST]]=Table01456[[#This Row],[THÀNH TIỀN]]</f>
        <v>0</v>
      </c>
      <c r="Z103" s="48"/>
    </row>
    <row r="104" spans="1:26" ht="15" x14ac:dyDescent="0.2">
      <c r="A104" s="1"/>
      <c r="B104" s="2" t="s">
        <v>358</v>
      </c>
      <c r="C104" s="42"/>
      <c r="D104" s="2" t="s">
        <v>520</v>
      </c>
      <c r="E104" s="43"/>
      <c r="F104" s="43"/>
      <c r="G104" s="43"/>
      <c r="H104" s="43"/>
      <c r="I104" s="2" t="s">
        <v>14</v>
      </c>
      <c r="J104" s="2" t="s">
        <v>15</v>
      </c>
      <c r="K104" s="3">
        <v>3</v>
      </c>
      <c r="L104" s="4">
        <v>8500</v>
      </c>
      <c r="M104" s="4">
        <f t="shared" si="4"/>
        <v>25500</v>
      </c>
      <c r="N104" s="21" t="str">
        <f>VLOOKUP(I104,'MÃ '!$A$2:$E$1048576,4,0)</f>
        <v>NL300107</v>
      </c>
      <c r="O104" s="21" t="str">
        <f>VLOOKUP(I104,'MÃ '!$A$2:$E$1048576,5,0)</f>
        <v>Ngô ngọt ( Bắp trái)</v>
      </c>
      <c r="P104" s="21" t="str">
        <f t="shared" si="5"/>
        <v>TSG09</v>
      </c>
      <c r="Q104" s="21" t="str">
        <f>DAY(Table01456[[#This Row],[NGÀY]])&amp;Table01456[[#This Row],[TSG09]]&amp;Table01456[[#This Row],[MÃ FAST]]</f>
        <v>5TSG09NL300107</v>
      </c>
      <c r="R104" s="21" t="str">
        <f>COUNTIF($Q$7:Q104,Q104)&amp;Q104</f>
        <v>15TSG09NL300107</v>
      </c>
      <c r="S104" s="44">
        <f>IFERROR(VLOOKUP(R104,Table1[[ct2]:[Số lượng]],13,0),0)</f>
        <v>3</v>
      </c>
      <c r="T104" s="45">
        <f>IFERROR(VLOOKUP(R104,Table1[[ct2]:[Giá]],14,0),Table01456[[#This Row],[ĐƠN GIÁ]])</f>
        <v>8500</v>
      </c>
      <c r="U104" s="45">
        <f t="shared" si="6"/>
        <v>25500</v>
      </c>
      <c r="V104" s="32">
        <f t="shared" si="7"/>
        <v>0</v>
      </c>
      <c r="W104" s="45">
        <f>Table01456[[#This Row],[THÀNH TIỀN FAST]]-Table01456[[#This Row],[THÀNH TIỀN]]</f>
        <v>0</v>
      </c>
      <c r="X104" s="46" t="b">
        <f>Table01456[[#This Row],[ĐG FAST]]=Table01456[[#This Row],[ĐƠN GIÁ]]</f>
        <v>1</v>
      </c>
      <c r="Y104" s="47" t="b">
        <f>Table01456[[#This Row],[THÀNH TIỀN FAST]]=Table01456[[#This Row],[THÀNH TIỀN]]</f>
        <v>1</v>
      </c>
      <c r="Z104" s="48"/>
    </row>
    <row r="105" spans="1:26" ht="15" x14ac:dyDescent="0.2">
      <c r="A105" s="1"/>
      <c r="B105" s="2" t="s">
        <v>358</v>
      </c>
      <c r="C105" s="42"/>
      <c r="D105" s="2" t="s">
        <v>520</v>
      </c>
      <c r="E105" s="43"/>
      <c r="F105" s="43"/>
      <c r="G105" s="43"/>
      <c r="H105" s="43"/>
      <c r="I105" s="2" t="s">
        <v>18</v>
      </c>
      <c r="J105" s="2" t="s">
        <v>17</v>
      </c>
      <c r="K105" s="3">
        <v>1</v>
      </c>
      <c r="L105" s="4">
        <v>45000</v>
      </c>
      <c r="M105" s="4">
        <f t="shared" si="4"/>
        <v>45000</v>
      </c>
      <c r="N105" s="21" t="str">
        <f>VLOOKUP(I105,'MÃ '!$A$2:$E$1048576,4,0)</f>
        <v>NL300203</v>
      </c>
      <c r="O105" s="21" t="str">
        <f>VLOOKUP(I105,'MÃ '!$A$2:$E$1048576,5,0)</f>
        <v>Cải bó xôi</v>
      </c>
      <c r="P105" s="21" t="str">
        <f t="shared" si="5"/>
        <v>TSG09</v>
      </c>
      <c r="Q105" s="21" t="str">
        <f>DAY(Table01456[[#This Row],[NGÀY]])&amp;Table01456[[#This Row],[TSG09]]&amp;Table01456[[#This Row],[MÃ FAST]]</f>
        <v>5TSG09NL300203</v>
      </c>
      <c r="R105" s="21" t="str">
        <f>COUNTIF($Q$7:Q105,Q105)&amp;Q105</f>
        <v>15TSG09NL300203</v>
      </c>
      <c r="S105" s="44">
        <f>IFERROR(VLOOKUP(R105,Table1[[ct2]:[Số lượng]],13,0),0)</f>
        <v>1</v>
      </c>
      <c r="T105" s="45">
        <f>IFERROR(VLOOKUP(R105,Table1[[ct2]:[Giá]],14,0),Table01456[[#This Row],[ĐƠN GIÁ]])</f>
        <v>45000</v>
      </c>
      <c r="U105" s="45">
        <f t="shared" si="6"/>
        <v>45000</v>
      </c>
      <c r="V105" s="32">
        <f t="shared" si="7"/>
        <v>0</v>
      </c>
      <c r="W105" s="45">
        <f>Table01456[[#This Row],[THÀNH TIỀN FAST]]-Table01456[[#This Row],[THÀNH TIỀN]]</f>
        <v>0</v>
      </c>
      <c r="X105" s="46" t="b">
        <f>Table01456[[#This Row],[ĐG FAST]]=Table01456[[#This Row],[ĐƠN GIÁ]]</f>
        <v>1</v>
      </c>
      <c r="Y105" s="47" t="b">
        <f>Table01456[[#This Row],[THÀNH TIỀN FAST]]=Table01456[[#This Row],[THÀNH TIỀN]]</f>
        <v>1</v>
      </c>
      <c r="Z105" s="48"/>
    </row>
    <row r="106" spans="1:26" ht="15" x14ac:dyDescent="0.2">
      <c r="A106" s="1"/>
      <c r="B106" s="2" t="s">
        <v>358</v>
      </c>
      <c r="C106" s="42"/>
      <c r="D106" s="2" t="s">
        <v>520</v>
      </c>
      <c r="E106" s="43"/>
      <c r="F106" s="43"/>
      <c r="G106" s="43"/>
      <c r="H106" s="43"/>
      <c r="I106" s="2" t="s">
        <v>20</v>
      </c>
      <c r="J106" s="2" t="s">
        <v>17</v>
      </c>
      <c r="K106" s="3">
        <v>8.1999999999999993</v>
      </c>
      <c r="L106" s="4">
        <v>18000</v>
      </c>
      <c r="M106" s="4">
        <f t="shared" si="4"/>
        <v>147600</v>
      </c>
      <c r="N106" s="21" t="str">
        <f>VLOOKUP(I106,'MÃ '!$A$2:$E$1048576,4,0)</f>
        <v>NL300022</v>
      </c>
      <c r="O106" s="21" t="str">
        <f>VLOOKUP(I106,'MÃ '!$A$2:$E$1048576,5,0)</f>
        <v>Cải thảo</v>
      </c>
      <c r="P106" s="21" t="str">
        <f t="shared" si="5"/>
        <v>TSG09</v>
      </c>
      <c r="Q106" s="21" t="str">
        <f>DAY(Table01456[[#This Row],[NGÀY]])&amp;Table01456[[#This Row],[TSG09]]&amp;Table01456[[#This Row],[MÃ FAST]]</f>
        <v>5TSG09NL300022</v>
      </c>
      <c r="R106" s="21" t="str">
        <f>COUNTIF($Q$7:Q106,Q106)&amp;Q106</f>
        <v>15TSG09NL300022</v>
      </c>
      <c r="S106" s="44">
        <f>IFERROR(VLOOKUP(R106,Table1[[ct2]:[Số lượng]],13,0),0)</f>
        <v>6.2</v>
      </c>
      <c r="T106" s="45">
        <f>IFERROR(VLOOKUP(R106,Table1[[ct2]:[Giá]],14,0),Table01456[[#This Row],[ĐƠN GIÁ]])</f>
        <v>18000</v>
      </c>
      <c r="U106" s="45">
        <f t="shared" si="6"/>
        <v>111600</v>
      </c>
      <c r="V106" s="32">
        <f t="shared" si="7"/>
        <v>-1.9999999999999991</v>
      </c>
      <c r="W106" s="45">
        <f>Table01456[[#This Row],[THÀNH TIỀN FAST]]-Table01456[[#This Row],[THÀNH TIỀN]]</f>
        <v>-36000</v>
      </c>
      <c r="X106" s="46" t="b">
        <f>Table01456[[#This Row],[ĐG FAST]]=Table01456[[#This Row],[ĐƠN GIÁ]]</f>
        <v>1</v>
      </c>
      <c r="Y106" s="47" t="b">
        <f>Table01456[[#This Row],[THÀNH TIỀN FAST]]=Table01456[[#This Row],[THÀNH TIỀN]]</f>
        <v>0</v>
      </c>
      <c r="Z106" s="48"/>
    </row>
    <row r="107" spans="1:26" ht="15" x14ac:dyDescent="0.2">
      <c r="A107" s="1"/>
      <c r="B107" s="2" t="s">
        <v>358</v>
      </c>
      <c r="C107" s="42"/>
      <c r="D107" s="2" t="s">
        <v>520</v>
      </c>
      <c r="E107" s="43"/>
      <c r="F107" s="43"/>
      <c r="G107" s="43"/>
      <c r="H107" s="43"/>
      <c r="I107" s="2" t="s">
        <v>21</v>
      </c>
      <c r="J107" s="2" t="s">
        <v>17</v>
      </c>
      <c r="K107" s="3">
        <v>0.6</v>
      </c>
      <c r="L107" s="4">
        <v>75000</v>
      </c>
      <c r="M107" s="4">
        <f t="shared" si="4"/>
        <v>45000</v>
      </c>
      <c r="N107" s="21" t="str">
        <f>VLOOKUP(I107,'MÃ '!$A$2:$E$1048576,4,0)</f>
        <v>NL600067</v>
      </c>
      <c r="O107" s="21" t="str">
        <f>VLOOKUP(I107,'MÃ '!$A$2:$E$1048576,5,0)</f>
        <v>Cam vàng</v>
      </c>
      <c r="P107" s="21" t="str">
        <f t="shared" si="5"/>
        <v>TSG09</v>
      </c>
      <c r="Q107" s="21" t="str">
        <f>DAY(Table01456[[#This Row],[NGÀY]])&amp;Table01456[[#This Row],[TSG09]]&amp;Table01456[[#This Row],[MÃ FAST]]</f>
        <v>5TSG09NL600067</v>
      </c>
      <c r="R107" s="21" t="str">
        <f>COUNTIF($Q$7:Q107,Q107)&amp;Q107</f>
        <v>15TSG09NL600067</v>
      </c>
      <c r="S107" s="44">
        <f>IFERROR(VLOOKUP(R107,Table1[[ct2]:[Số lượng]],13,0),0)</f>
        <v>0.6</v>
      </c>
      <c r="T107" s="45">
        <f>IFERROR(VLOOKUP(R107,Table1[[ct2]:[Giá]],14,0),Table01456[[#This Row],[ĐƠN GIÁ]])</f>
        <v>75000</v>
      </c>
      <c r="U107" s="45">
        <f t="shared" si="6"/>
        <v>45000</v>
      </c>
      <c r="V107" s="32">
        <f t="shared" si="7"/>
        <v>0</v>
      </c>
      <c r="W107" s="45">
        <f>Table01456[[#This Row],[THÀNH TIỀN FAST]]-Table01456[[#This Row],[THÀNH TIỀN]]</f>
        <v>0</v>
      </c>
      <c r="X107" s="46" t="b">
        <f>Table01456[[#This Row],[ĐG FAST]]=Table01456[[#This Row],[ĐƠN GIÁ]]</f>
        <v>1</v>
      </c>
      <c r="Y107" s="47" t="b">
        <f>Table01456[[#This Row],[THÀNH TIỀN FAST]]=Table01456[[#This Row],[THÀNH TIỀN]]</f>
        <v>1</v>
      </c>
      <c r="Z107" s="48"/>
    </row>
    <row r="108" spans="1:26" ht="15" x14ac:dyDescent="0.2">
      <c r="A108" s="1"/>
      <c r="B108" s="2" t="s">
        <v>358</v>
      </c>
      <c r="C108" s="42"/>
      <c r="D108" s="2" t="s">
        <v>520</v>
      </c>
      <c r="E108" s="43"/>
      <c r="F108" s="43"/>
      <c r="G108" s="43"/>
      <c r="H108" s="43"/>
      <c r="I108" s="2" t="s">
        <v>25</v>
      </c>
      <c r="J108" s="2" t="s">
        <v>17</v>
      </c>
      <c r="K108" s="3">
        <v>1.6</v>
      </c>
      <c r="L108" s="4">
        <v>18000</v>
      </c>
      <c r="M108" s="4">
        <f t="shared" si="4"/>
        <v>28800</v>
      </c>
      <c r="N108" s="21" t="str">
        <f>VLOOKUP(I108,'MÃ '!$A$2:$E$1048576,4,0)</f>
        <v>NL600004</v>
      </c>
      <c r="O108" s="21" t="str">
        <f>VLOOKUP(I108,'MÃ '!$A$2:$E$1048576,5,0)</f>
        <v>Dưa hấu</v>
      </c>
      <c r="P108" s="21" t="str">
        <f t="shared" si="5"/>
        <v>TSG09</v>
      </c>
      <c r="Q108" s="21" t="str">
        <f>DAY(Table01456[[#This Row],[NGÀY]])&amp;Table01456[[#This Row],[TSG09]]&amp;Table01456[[#This Row],[MÃ FAST]]</f>
        <v>5TSG09NL600004</v>
      </c>
      <c r="R108" s="21" t="str">
        <f>COUNTIF($Q$7:Q108,Q108)&amp;Q108</f>
        <v>15TSG09NL600004</v>
      </c>
      <c r="S108" s="44">
        <f>IFERROR(VLOOKUP(R108,Table1[[ct2]:[Số lượng]],13,0),0)</f>
        <v>16</v>
      </c>
      <c r="T108" s="45">
        <f>IFERROR(VLOOKUP(R108,Table1[[ct2]:[Giá]],14,0),Table01456[[#This Row],[ĐƠN GIÁ]])</f>
        <v>18000</v>
      </c>
      <c r="U108" s="45">
        <f t="shared" si="6"/>
        <v>288000</v>
      </c>
      <c r="V108" s="32">
        <f t="shared" si="7"/>
        <v>14.4</v>
      </c>
      <c r="W108" s="45">
        <f>Table01456[[#This Row],[THÀNH TIỀN FAST]]-Table01456[[#This Row],[THÀNH TIỀN]]</f>
        <v>259200</v>
      </c>
      <c r="X108" s="46" t="b">
        <f>Table01456[[#This Row],[ĐG FAST]]=Table01456[[#This Row],[ĐƠN GIÁ]]</f>
        <v>1</v>
      </c>
      <c r="Y108" s="47" t="b">
        <f>Table01456[[#This Row],[THÀNH TIỀN FAST]]=Table01456[[#This Row],[THÀNH TIỀN]]</f>
        <v>0</v>
      </c>
      <c r="Z108" s="48"/>
    </row>
    <row r="109" spans="1:26" x14ac:dyDescent="0.2">
      <c r="A109" s="49"/>
      <c r="B109" s="2" t="s">
        <v>358</v>
      </c>
      <c r="C109" s="49"/>
      <c r="D109" s="2" t="s">
        <v>520</v>
      </c>
      <c r="E109" s="49"/>
      <c r="F109" s="49"/>
      <c r="G109" s="49"/>
      <c r="H109" s="49"/>
      <c r="I109" s="2" t="s">
        <v>27</v>
      </c>
      <c r="J109" s="2" t="s">
        <v>17</v>
      </c>
      <c r="K109" s="3">
        <v>1</v>
      </c>
      <c r="L109" s="4">
        <v>55000</v>
      </c>
      <c r="M109" s="4">
        <f t="shared" si="4"/>
        <v>55000</v>
      </c>
      <c r="N109" s="21" t="str">
        <f>VLOOKUP(I109,'MÃ '!$A$2:$E$1048576,4,0)</f>
        <v>NL300058</v>
      </c>
      <c r="O109" s="21" t="str">
        <f>VLOOKUP(I109,'MÃ '!$A$2:$E$1048576,5,0)</f>
        <v>Hành lá</v>
      </c>
      <c r="P109" s="21" t="str">
        <f t="shared" si="5"/>
        <v>TSG09</v>
      </c>
      <c r="Q109" s="21" t="str">
        <f>DAY(Table01456[[#This Row],[NGÀY]])&amp;Table01456[[#This Row],[TSG09]]&amp;Table01456[[#This Row],[MÃ FAST]]</f>
        <v>5TSG09NL300058</v>
      </c>
      <c r="R109" s="21" t="str">
        <f>COUNTIF($Q$7:Q109,Q109)&amp;Q109</f>
        <v>15TSG09NL300058</v>
      </c>
      <c r="S109" s="44">
        <f>IFERROR(VLOOKUP(R109,Table1[[ct2]:[Số lượng]],13,0),0)</f>
        <v>1</v>
      </c>
      <c r="T109" s="45">
        <f>IFERROR(VLOOKUP(R109,Table1[[ct2]:[Giá]],14,0),Table01456[[#This Row],[ĐƠN GIÁ]])</f>
        <v>55000</v>
      </c>
      <c r="U109" s="45">
        <f t="shared" si="6"/>
        <v>55000</v>
      </c>
      <c r="V109" s="32">
        <f t="shared" si="7"/>
        <v>0</v>
      </c>
      <c r="W109" s="45">
        <f>Table01456[[#This Row],[THÀNH TIỀN FAST]]-Table01456[[#This Row],[THÀNH TIỀN]]</f>
        <v>0</v>
      </c>
      <c r="X109" s="46" t="b">
        <f>Table01456[[#This Row],[ĐG FAST]]=Table01456[[#This Row],[ĐƠN GIÁ]]</f>
        <v>1</v>
      </c>
      <c r="Y109" s="47" t="b">
        <f>Table01456[[#This Row],[THÀNH TIỀN FAST]]=Table01456[[#This Row],[THÀNH TIỀN]]</f>
        <v>1</v>
      </c>
      <c r="Z109" s="48"/>
    </row>
    <row r="110" spans="1:26" x14ac:dyDescent="0.2">
      <c r="A110" s="49"/>
      <c r="B110" s="2" t="s">
        <v>358</v>
      </c>
      <c r="C110" s="49"/>
      <c r="D110" s="2" t="s">
        <v>520</v>
      </c>
      <c r="E110" s="49"/>
      <c r="F110" s="49"/>
      <c r="G110" s="49"/>
      <c r="H110" s="49"/>
      <c r="I110" s="2" t="s">
        <v>28</v>
      </c>
      <c r="J110" s="2" t="s">
        <v>29</v>
      </c>
      <c r="K110" s="3">
        <v>1</v>
      </c>
      <c r="L110" s="4">
        <v>80000</v>
      </c>
      <c r="M110" s="4">
        <f t="shared" si="4"/>
        <v>80000</v>
      </c>
      <c r="N110" s="21" t="str">
        <f>VLOOKUP(I110,'MÃ '!$A$2:$E$1048576,4,0)</f>
        <v>NL300218</v>
      </c>
      <c r="O110" s="21" t="str">
        <f>VLOOKUP(I110,'MÃ '!$A$2:$E$1048576,5,0)</f>
        <v>Hoa cúc (decor) bó</v>
      </c>
      <c r="P110" s="21" t="str">
        <f t="shared" si="5"/>
        <v>TSG09</v>
      </c>
      <c r="Q110" s="21" t="str">
        <f>DAY(Table01456[[#This Row],[NGÀY]])&amp;Table01456[[#This Row],[TSG09]]&amp;Table01456[[#This Row],[MÃ FAST]]</f>
        <v>5TSG09NL300218</v>
      </c>
      <c r="R110" s="21" t="str">
        <f>COUNTIF($Q$7:Q110,Q110)&amp;Q110</f>
        <v>15TSG09NL300218</v>
      </c>
      <c r="S110" s="44">
        <f>IFERROR(VLOOKUP(R110,Table1[[ct2]:[Số lượng]],13,0),0)</f>
        <v>1</v>
      </c>
      <c r="T110" s="45">
        <f>IFERROR(VLOOKUP(R110,Table1[[ct2]:[Giá]],14,0),Table01456[[#This Row],[ĐƠN GIÁ]])</f>
        <v>40000</v>
      </c>
      <c r="U110" s="45">
        <f t="shared" si="6"/>
        <v>40000</v>
      </c>
      <c r="V110" s="32">
        <f t="shared" si="7"/>
        <v>0</v>
      </c>
      <c r="W110" s="45">
        <f>Table01456[[#This Row],[THÀNH TIỀN FAST]]-Table01456[[#This Row],[THÀNH TIỀN]]</f>
        <v>-40000</v>
      </c>
      <c r="X110" s="46" t="b">
        <f>Table01456[[#This Row],[ĐG FAST]]=Table01456[[#This Row],[ĐƠN GIÁ]]</f>
        <v>0</v>
      </c>
      <c r="Y110" s="47" t="b">
        <f>Table01456[[#This Row],[THÀNH TIỀN FAST]]=Table01456[[#This Row],[THÀNH TIỀN]]</f>
        <v>0</v>
      </c>
      <c r="Z110" s="48"/>
    </row>
    <row r="111" spans="1:26" x14ac:dyDescent="0.2">
      <c r="A111" s="49"/>
      <c r="B111" s="2" t="s">
        <v>358</v>
      </c>
      <c r="C111" s="49"/>
      <c r="D111" s="2" t="s">
        <v>520</v>
      </c>
      <c r="E111" s="49"/>
      <c r="F111" s="49"/>
      <c r="G111" s="49"/>
      <c r="H111" s="49"/>
      <c r="I111" s="2" t="s">
        <v>32</v>
      </c>
      <c r="J111" s="2" t="s">
        <v>17</v>
      </c>
      <c r="K111" s="3">
        <v>1.2</v>
      </c>
      <c r="L111" s="4">
        <v>18000</v>
      </c>
      <c r="M111" s="4">
        <f t="shared" si="4"/>
        <v>21600</v>
      </c>
      <c r="N111" s="21" t="str">
        <f>VLOOKUP(I111,'MÃ '!$A$2:$E$1048576,4,0)</f>
        <v>NL300074</v>
      </c>
      <c r="O111" s="21" t="str">
        <f>VLOOKUP(I111,'MÃ '!$A$2:$E$1048576,5,0)</f>
        <v>Lá chuối</v>
      </c>
      <c r="P111" s="21" t="str">
        <f t="shared" si="5"/>
        <v>TSG09</v>
      </c>
      <c r="Q111" s="21" t="str">
        <f>DAY(Table01456[[#This Row],[NGÀY]])&amp;Table01456[[#This Row],[TSG09]]&amp;Table01456[[#This Row],[MÃ FAST]]</f>
        <v>5TSG09NL300074</v>
      </c>
      <c r="R111" s="21" t="str">
        <f>COUNTIF($Q$7:Q111,Q111)&amp;Q111</f>
        <v>15TSG09NL300074</v>
      </c>
      <c r="S111" s="44">
        <f>IFERROR(VLOOKUP(R111,Table1[[ct2]:[Số lượng]],13,0),0)</f>
        <v>1.2</v>
      </c>
      <c r="T111" s="45">
        <f>IFERROR(VLOOKUP(R111,Table1[[ct2]:[Giá]],14,0),Table01456[[#This Row],[ĐƠN GIÁ]])</f>
        <v>18000</v>
      </c>
      <c r="U111" s="45">
        <f t="shared" si="6"/>
        <v>21600</v>
      </c>
      <c r="V111" s="32">
        <f t="shared" si="7"/>
        <v>0</v>
      </c>
      <c r="W111" s="45">
        <f>Table01456[[#This Row],[THÀNH TIỀN FAST]]-Table01456[[#This Row],[THÀNH TIỀN]]</f>
        <v>0</v>
      </c>
      <c r="X111" s="46" t="b">
        <f>Table01456[[#This Row],[ĐG FAST]]=Table01456[[#This Row],[ĐƠN GIÁ]]</f>
        <v>1</v>
      </c>
      <c r="Y111" s="47" t="b">
        <f>Table01456[[#This Row],[THÀNH TIỀN FAST]]=Table01456[[#This Row],[THÀNH TIỀN]]</f>
        <v>1</v>
      </c>
      <c r="Z111" s="48"/>
    </row>
    <row r="112" spans="1:26" x14ac:dyDescent="0.2">
      <c r="A112" s="49"/>
      <c r="B112" s="2" t="s">
        <v>358</v>
      </c>
      <c r="C112" s="49"/>
      <c r="D112" s="2" t="s">
        <v>520</v>
      </c>
      <c r="E112" s="49"/>
      <c r="F112" s="49"/>
      <c r="G112" s="49"/>
      <c r="H112" s="49"/>
      <c r="I112" s="2" t="s">
        <v>33</v>
      </c>
      <c r="J112" s="2" t="s">
        <v>17</v>
      </c>
      <c r="K112" s="3">
        <v>4</v>
      </c>
      <c r="L112" s="4">
        <v>22000</v>
      </c>
      <c r="M112" s="4">
        <f t="shared" si="4"/>
        <v>88000</v>
      </c>
      <c r="N112" s="21" t="str">
        <f>VLOOKUP(I112,'MÃ '!$A$2:$E$1048576,4,0)</f>
        <v>NL300084</v>
      </c>
      <c r="O112" s="21" t="str">
        <f>VLOOKUP(I112,'MÃ '!$A$2:$E$1048576,5,0)</f>
        <v>Mồng tơi nhặt</v>
      </c>
      <c r="P112" s="21" t="str">
        <f t="shared" si="5"/>
        <v>TSG09</v>
      </c>
      <c r="Q112" s="21" t="str">
        <f>DAY(Table01456[[#This Row],[NGÀY]])&amp;Table01456[[#This Row],[TSG09]]&amp;Table01456[[#This Row],[MÃ FAST]]</f>
        <v>5TSG09NL300084</v>
      </c>
      <c r="R112" s="21" t="str">
        <f>COUNTIF($Q$7:Q112,Q112)&amp;Q112</f>
        <v>15TSG09NL300084</v>
      </c>
      <c r="S112" s="44">
        <f>IFERROR(VLOOKUP(R112,Table1[[ct2]:[Số lượng]],13,0),0)</f>
        <v>3.5</v>
      </c>
      <c r="T112" s="45">
        <f>IFERROR(VLOOKUP(R112,Table1[[ct2]:[Giá]],14,0),Table01456[[#This Row],[ĐƠN GIÁ]])</f>
        <v>22000</v>
      </c>
      <c r="U112" s="45">
        <f t="shared" si="6"/>
        <v>77000</v>
      </c>
      <c r="V112" s="32">
        <f t="shared" si="7"/>
        <v>-0.5</v>
      </c>
      <c r="W112" s="45">
        <f>Table01456[[#This Row],[THÀNH TIỀN FAST]]-Table01456[[#This Row],[THÀNH TIỀN]]</f>
        <v>-11000</v>
      </c>
      <c r="X112" s="46" t="b">
        <f>Table01456[[#This Row],[ĐG FAST]]=Table01456[[#This Row],[ĐƠN GIÁ]]</f>
        <v>1</v>
      </c>
      <c r="Y112" s="47" t="b">
        <f>Table01456[[#This Row],[THÀNH TIỀN FAST]]=Table01456[[#This Row],[THÀNH TIỀN]]</f>
        <v>0</v>
      </c>
      <c r="Z112" s="48"/>
    </row>
    <row r="113" spans="1:26" x14ac:dyDescent="0.2">
      <c r="A113" s="49"/>
      <c r="B113" s="2" t="s">
        <v>358</v>
      </c>
      <c r="C113" s="49"/>
      <c r="D113" s="2" t="s">
        <v>520</v>
      </c>
      <c r="E113" s="49"/>
      <c r="F113" s="49"/>
      <c r="G113" s="49"/>
      <c r="H113" s="49"/>
      <c r="I113" s="2" t="s">
        <v>39</v>
      </c>
      <c r="J113" s="2" t="s">
        <v>17</v>
      </c>
      <c r="K113" s="3">
        <v>1</v>
      </c>
      <c r="L113" s="4">
        <v>45000</v>
      </c>
      <c r="M113" s="4">
        <f t="shared" si="4"/>
        <v>45000</v>
      </c>
      <c r="N113" s="21" t="str">
        <f>VLOOKUP(I113,'MÃ '!$A$2:$E$1048576,4,0)</f>
        <v>NL300085</v>
      </c>
      <c r="O113" s="21" t="str">
        <f>VLOOKUP(I113,'MÃ '!$A$2:$E$1048576,5,0)</f>
        <v>Mùi ta ( Ngò rí )</v>
      </c>
      <c r="P113" s="21" t="str">
        <f t="shared" si="5"/>
        <v>TSG09</v>
      </c>
      <c r="Q113" s="21" t="str">
        <f>DAY(Table01456[[#This Row],[NGÀY]])&amp;Table01456[[#This Row],[TSG09]]&amp;Table01456[[#This Row],[MÃ FAST]]</f>
        <v>5TSG09NL300085</v>
      </c>
      <c r="R113" s="21" t="str">
        <f>COUNTIF($Q$7:Q113,Q113)&amp;Q113</f>
        <v>15TSG09NL300085</v>
      </c>
      <c r="S113" s="44">
        <f>IFERROR(VLOOKUP(R113,Table1[[ct2]:[Số lượng]],13,0),0)</f>
        <v>1</v>
      </c>
      <c r="T113" s="45">
        <f>IFERROR(VLOOKUP(R113,Table1[[ct2]:[Giá]],14,0),Table01456[[#This Row],[ĐƠN GIÁ]])</f>
        <v>45000</v>
      </c>
      <c r="U113" s="45">
        <f t="shared" si="6"/>
        <v>45000</v>
      </c>
      <c r="V113" s="32">
        <f t="shared" si="7"/>
        <v>0</v>
      </c>
      <c r="W113" s="45">
        <f>Table01456[[#This Row],[THÀNH TIỀN FAST]]-Table01456[[#This Row],[THÀNH TIỀN]]</f>
        <v>0</v>
      </c>
      <c r="X113" s="46" t="b">
        <f>Table01456[[#This Row],[ĐG FAST]]=Table01456[[#This Row],[ĐƠN GIÁ]]</f>
        <v>1</v>
      </c>
      <c r="Y113" s="47" t="b">
        <f>Table01456[[#This Row],[THÀNH TIỀN FAST]]=Table01456[[#This Row],[THÀNH TIỀN]]</f>
        <v>1</v>
      </c>
      <c r="Z113" s="48"/>
    </row>
    <row r="114" spans="1:26" x14ac:dyDescent="0.2">
      <c r="A114" s="49"/>
      <c r="B114" s="2" t="s">
        <v>358</v>
      </c>
      <c r="C114" s="49"/>
      <c r="D114" s="2" t="s">
        <v>520</v>
      </c>
      <c r="E114" s="49"/>
      <c r="F114" s="49"/>
      <c r="G114" s="49"/>
      <c r="H114" s="49"/>
      <c r="I114" s="2" t="s">
        <v>47</v>
      </c>
      <c r="J114" s="2" t="s">
        <v>17</v>
      </c>
      <c r="K114" s="3">
        <v>0.3</v>
      </c>
      <c r="L114" s="4">
        <v>70000</v>
      </c>
      <c r="M114" s="4">
        <f t="shared" si="4"/>
        <v>21000</v>
      </c>
      <c r="N114" s="21" t="str">
        <f>VLOOKUP(I114,'MÃ '!$A$2:$E$1048576,4,0)</f>
        <v>NL300126</v>
      </c>
      <c r="O114" s="21" t="str">
        <f>VLOOKUP(I114,'MÃ '!$A$2:$E$1048576,5,0)</f>
        <v>Rau mùi tây</v>
      </c>
      <c r="P114" s="21" t="str">
        <f t="shared" si="5"/>
        <v>TSG09</v>
      </c>
      <c r="Q114" s="21" t="str">
        <f>DAY(Table01456[[#This Row],[NGÀY]])&amp;Table01456[[#This Row],[TSG09]]&amp;Table01456[[#This Row],[MÃ FAST]]</f>
        <v>5TSG09NL300126</v>
      </c>
      <c r="R114" s="21" t="str">
        <f>COUNTIF($Q$7:Q114,Q114)&amp;Q114</f>
        <v>15TSG09NL300126</v>
      </c>
      <c r="S114" s="44">
        <f>IFERROR(VLOOKUP(R114,Table1[[ct2]:[Số lượng]],13,0),0)</f>
        <v>0.3</v>
      </c>
      <c r="T114" s="45">
        <f>IFERROR(VLOOKUP(R114,Table1[[ct2]:[Giá]],14,0),Table01456[[#This Row],[ĐƠN GIÁ]])</f>
        <v>70000</v>
      </c>
      <c r="U114" s="45">
        <f t="shared" si="6"/>
        <v>21000</v>
      </c>
      <c r="V114" s="32">
        <f t="shared" si="7"/>
        <v>0</v>
      </c>
      <c r="W114" s="45">
        <f>Table01456[[#This Row],[THÀNH TIỀN FAST]]-Table01456[[#This Row],[THÀNH TIỀN]]</f>
        <v>0</v>
      </c>
      <c r="X114" s="46" t="b">
        <f>Table01456[[#This Row],[ĐG FAST]]=Table01456[[#This Row],[ĐƠN GIÁ]]</f>
        <v>1</v>
      </c>
      <c r="Y114" s="47" t="b">
        <f>Table01456[[#This Row],[THÀNH TIỀN FAST]]=Table01456[[#This Row],[THÀNH TIỀN]]</f>
        <v>1</v>
      </c>
      <c r="Z114" s="48"/>
    </row>
    <row r="115" spans="1:26" x14ac:dyDescent="0.2">
      <c r="A115" s="49"/>
      <c r="B115" s="2" t="s">
        <v>358</v>
      </c>
      <c r="C115" s="49"/>
      <c r="D115" s="2" t="s">
        <v>520</v>
      </c>
      <c r="E115" s="49"/>
      <c r="F115" s="49"/>
      <c r="G115" s="49"/>
      <c r="H115" s="49"/>
      <c r="I115" s="2" t="s">
        <v>40</v>
      </c>
      <c r="J115" s="2" t="s">
        <v>17</v>
      </c>
      <c r="K115" s="3">
        <v>1</v>
      </c>
      <c r="L115" s="4">
        <v>145000</v>
      </c>
      <c r="M115" s="4">
        <f t="shared" si="4"/>
        <v>145000</v>
      </c>
      <c r="N115" s="21" t="str">
        <f>VLOOKUP(I115,'MÃ '!$A$2:$E$1048576,4,0)</f>
        <v>NL300113</v>
      </c>
      <c r="O115" s="21" t="str">
        <f>VLOOKUP(I115,'MÃ '!$A$2:$E$1048576,5,0)</f>
        <v>Ớt hiểm đỏ</v>
      </c>
      <c r="P115" s="21" t="str">
        <f t="shared" si="5"/>
        <v>TSG09</v>
      </c>
      <c r="Q115" s="21" t="str">
        <f>DAY(Table01456[[#This Row],[NGÀY]])&amp;Table01456[[#This Row],[TSG09]]&amp;Table01456[[#This Row],[MÃ FAST]]</f>
        <v>5TSG09NL300113</v>
      </c>
      <c r="R115" s="21" t="str">
        <f>COUNTIF($Q$7:Q115,Q115)&amp;Q115</f>
        <v>15TSG09NL300113</v>
      </c>
      <c r="S115" s="44">
        <f>IFERROR(VLOOKUP(R115,Table1[[ct2]:[Số lượng]],13,0),0)</f>
        <v>1</v>
      </c>
      <c r="T115" s="45">
        <f>IFERROR(VLOOKUP(R115,Table1[[ct2]:[Giá]],14,0),Table01456[[#This Row],[ĐƠN GIÁ]])</f>
        <v>145000</v>
      </c>
      <c r="U115" s="45">
        <f t="shared" si="6"/>
        <v>145000</v>
      </c>
      <c r="V115" s="32">
        <f t="shared" si="7"/>
        <v>0</v>
      </c>
      <c r="W115" s="45">
        <f>Table01456[[#This Row],[THÀNH TIỀN FAST]]-Table01456[[#This Row],[THÀNH TIỀN]]</f>
        <v>0</v>
      </c>
      <c r="X115" s="46" t="b">
        <f>Table01456[[#This Row],[ĐG FAST]]=Table01456[[#This Row],[ĐƠN GIÁ]]</f>
        <v>1</v>
      </c>
      <c r="Y115" s="47" t="b">
        <f>Table01456[[#This Row],[THÀNH TIỀN FAST]]=Table01456[[#This Row],[THÀNH TIỀN]]</f>
        <v>1</v>
      </c>
      <c r="Z115" s="48"/>
    </row>
    <row r="116" spans="1:26" x14ac:dyDescent="0.2">
      <c r="A116" s="49"/>
      <c r="B116" s="2" t="s">
        <v>358</v>
      </c>
      <c r="C116" s="49"/>
      <c r="D116" s="2" t="s">
        <v>520</v>
      </c>
      <c r="E116" s="49"/>
      <c r="F116" s="49"/>
      <c r="G116" s="49"/>
      <c r="H116" s="49"/>
      <c r="I116" s="2" t="s">
        <v>41</v>
      </c>
      <c r="J116" s="2" t="s">
        <v>17</v>
      </c>
      <c r="K116" s="3">
        <v>3</v>
      </c>
      <c r="L116" s="4">
        <v>21000</v>
      </c>
      <c r="M116" s="4">
        <f t="shared" si="4"/>
        <v>63000</v>
      </c>
      <c r="N116" s="21" t="str">
        <f>VLOOKUP(I116,'MÃ '!$A$2:$E$1048576,4,0)</f>
        <v>NL300119</v>
      </c>
      <c r="O116" s="21" t="str">
        <f>VLOOKUP(I116,'MÃ '!$A$2:$E$1048576,5,0)</f>
        <v>Quất ( Tắc trái )</v>
      </c>
      <c r="P116" s="21" t="str">
        <f t="shared" si="5"/>
        <v>TSG09</v>
      </c>
      <c r="Q116" s="21" t="str">
        <f>DAY(Table01456[[#This Row],[NGÀY]])&amp;Table01456[[#This Row],[TSG09]]&amp;Table01456[[#This Row],[MÃ FAST]]</f>
        <v>5TSG09NL300119</v>
      </c>
      <c r="R116" s="21" t="str">
        <f>COUNTIF($Q$7:Q116,Q116)&amp;Q116</f>
        <v>15TSG09NL300119</v>
      </c>
      <c r="S116" s="44">
        <f>IFERROR(VLOOKUP(R116,Table1[[ct2]:[Số lượng]],13,0),0)</f>
        <v>0</v>
      </c>
      <c r="T116" s="45">
        <f>IFERROR(VLOOKUP(R116,Table1[[ct2]:[Giá]],14,0),Table01456[[#This Row],[ĐƠN GIÁ]])</f>
        <v>21000</v>
      </c>
      <c r="U116" s="45">
        <f t="shared" si="6"/>
        <v>0</v>
      </c>
      <c r="V116" s="32">
        <f t="shared" si="7"/>
        <v>-3</v>
      </c>
      <c r="W116" s="45">
        <f>Table01456[[#This Row],[THÀNH TIỀN FAST]]-Table01456[[#This Row],[THÀNH TIỀN]]</f>
        <v>-63000</v>
      </c>
      <c r="X116" s="46" t="b">
        <f>Table01456[[#This Row],[ĐG FAST]]=Table01456[[#This Row],[ĐƠN GIÁ]]</f>
        <v>1</v>
      </c>
      <c r="Y116" s="47" t="b">
        <f>Table01456[[#This Row],[THÀNH TIỀN FAST]]=Table01456[[#This Row],[THÀNH TIỀN]]</f>
        <v>0</v>
      </c>
      <c r="Z116" s="48"/>
    </row>
    <row r="117" spans="1:26" x14ac:dyDescent="0.2">
      <c r="A117" s="49"/>
      <c r="B117" s="2" t="s">
        <v>358</v>
      </c>
      <c r="C117" s="49"/>
      <c r="D117" s="2" t="s">
        <v>520</v>
      </c>
      <c r="E117" s="49"/>
      <c r="F117" s="49"/>
      <c r="G117" s="49"/>
      <c r="H117" s="49"/>
      <c r="I117" s="2" t="s">
        <v>42</v>
      </c>
      <c r="J117" s="2" t="s">
        <v>17</v>
      </c>
      <c r="K117" s="3">
        <v>2</v>
      </c>
      <c r="L117" s="4">
        <v>38000</v>
      </c>
      <c r="M117" s="4">
        <f t="shared" si="4"/>
        <v>76000</v>
      </c>
      <c r="N117" s="21" t="str">
        <f>VLOOKUP(I117,'MÃ '!$A$2:$E$1048576,4,0)</f>
        <v>NL300018</v>
      </c>
      <c r="O117" s="21" t="str">
        <f>VLOOKUP(I117,'MÃ '!$A$2:$E$1048576,5,0)</f>
        <v>Cải cúc</v>
      </c>
      <c r="P117" s="21" t="str">
        <f t="shared" si="5"/>
        <v>TSG09</v>
      </c>
      <c r="Q117" s="21" t="str">
        <f>DAY(Table01456[[#This Row],[NGÀY]])&amp;Table01456[[#This Row],[TSG09]]&amp;Table01456[[#This Row],[MÃ FAST]]</f>
        <v>5TSG09NL300018</v>
      </c>
      <c r="R117" s="21" t="str">
        <f>COUNTIF($Q$7:Q117,Q117)&amp;Q117</f>
        <v>15TSG09NL300018</v>
      </c>
      <c r="S117" s="44">
        <f>IFERROR(VLOOKUP(R117,Table1[[ct2]:[Số lượng]],13,0),0)</f>
        <v>2</v>
      </c>
      <c r="T117" s="45">
        <f>IFERROR(VLOOKUP(R117,Table1[[ct2]:[Giá]],14,0),Table01456[[#This Row],[ĐƠN GIÁ]])</f>
        <v>38000</v>
      </c>
      <c r="U117" s="45">
        <f t="shared" si="6"/>
        <v>76000</v>
      </c>
      <c r="V117" s="32">
        <f t="shared" si="7"/>
        <v>0</v>
      </c>
      <c r="W117" s="45">
        <f>Table01456[[#This Row],[THÀNH TIỀN FAST]]-Table01456[[#This Row],[THÀNH TIỀN]]</f>
        <v>0</v>
      </c>
      <c r="X117" s="46" t="b">
        <f>Table01456[[#This Row],[ĐG FAST]]=Table01456[[#This Row],[ĐƠN GIÁ]]</f>
        <v>1</v>
      </c>
      <c r="Y117" s="47" t="b">
        <f>Table01456[[#This Row],[THÀNH TIỀN FAST]]=Table01456[[#This Row],[THÀNH TIỀN]]</f>
        <v>1</v>
      </c>
      <c r="Z117" s="48"/>
    </row>
    <row r="118" spans="1:26" x14ac:dyDescent="0.2">
      <c r="A118" s="49"/>
      <c r="B118" s="2" t="s">
        <v>358</v>
      </c>
      <c r="C118" s="49"/>
      <c r="D118" s="2" t="s">
        <v>520</v>
      </c>
      <c r="E118" s="49"/>
      <c r="F118" s="49"/>
      <c r="G118" s="49"/>
      <c r="H118" s="49"/>
      <c r="I118" s="2" t="s">
        <v>43</v>
      </c>
      <c r="J118" s="2" t="s">
        <v>17</v>
      </c>
      <c r="K118" s="3">
        <v>1.5</v>
      </c>
      <c r="L118" s="4">
        <v>50000</v>
      </c>
      <c r="M118" s="4">
        <f t="shared" si="4"/>
        <v>75000</v>
      </c>
      <c r="N118" s="21" t="str">
        <f>VLOOKUP(I118,'MÃ '!$A$2:$E$1048576,4,0)</f>
        <v>NL300142</v>
      </c>
      <c r="O118" s="21" t="str">
        <f>VLOOKUP(I118,'MÃ '!$A$2:$E$1048576,5,0)</f>
        <v>Tỏi bóc</v>
      </c>
      <c r="P118" s="21" t="str">
        <f t="shared" si="5"/>
        <v>TSG09</v>
      </c>
      <c r="Q118" s="21" t="str">
        <f>DAY(Table01456[[#This Row],[NGÀY]])&amp;Table01456[[#This Row],[TSG09]]&amp;Table01456[[#This Row],[MÃ FAST]]</f>
        <v>5TSG09NL300142</v>
      </c>
      <c r="R118" s="21" t="str">
        <f>COUNTIF($Q$7:Q118,Q118)&amp;Q118</f>
        <v>15TSG09NL300142</v>
      </c>
      <c r="S118" s="44">
        <f>IFERROR(VLOOKUP(R118,Table1[[ct2]:[Số lượng]],13,0),0)</f>
        <v>1.5</v>
      </c>
      <c r="T118" s="45">
        <f>IFERROR(VLOOKUP(R118,Table1[[ct2]:[Giá]],14,0),Table01456[[#This Row],[ĐƠN GIÁ]])</f>
        <v>50000</v>
      </c>
      <c r="U118" s="45">
        <f t="shared" si="6"/>
        <v>75000</v>
      </c>
      <c r="V118" s="32">
        <f t="shared" si="7"/>
        <v>0</v>
      </c>
      <c r="W118" s="45">
        <f>Table01456[[#This Row],[THÀNH TIỀN FAST]]-Table01456[[#This Row],[THÀNH TIỀN]]</f>
        <v>0</v>
      </c>
      <c r="X118" s="46" t="b">
        <f>Table01456[[#This Row],[ĐG FAST]]=Table01456[[#This Row],[ĐƠN GIÁ]]</f>
        <v>1</v>
      </c>
      <c r="Y118" s="47" t="b">
        <f>Table01456[[#This Row],[THÀNH TIỀN FAST]]=Table01456[[#This Row],[THÀNH TIỀN]]</f>
        <v>1</v>
      </c>
      <c r="Z118" s="48"/>
    </row>
    <row r="119" spans="1:26" x14ac:dyDescent="0.2">
      <c r="A119" s="49"/>
      <c r="B119" s="2" t="s">
        <v>358</v>
      </c>
      <c r="C119" s="49"/>
      <c r="D119" s="2" t="s">
        <v>520</v>
      </c>
      <c r="E119" s="49"/>
      <c r="F119" s="49"/>
      <c r="G119" s="49"/>
      <c r="H119" s="49"/>
      <c r="I119" s="2" t="s">
        <v>44</v>
      </c>
      <c r="J119" s="2" t="s">
        <v>17</v>
      </c>
      <c r="K119" s="3">
        <v>4</v>
      </c>
      <c r="L119" s="4">
        <v>62000</v>
      </c>
      <c r="M119" s="4">
        <f t="shared" si="4"/>
        <v>248000</v>
      </c>
      <c r="N119" s="21" t="str">
        <f>VLOOKUP(I119,'MÃ '!$A$2:$E$1048576,4,0)</f>
        <v>NL300147</v>
      </c>
      <c r="O119" s="21" t="str">
        <f>VLOOKUP(I119,'MÃ '!$A$2:$E$1048576,5,0)</f>
        <v>Xà lách Roman</v>
      </c>
      <c r="P119" s="21" t="str">
        <f t="shared" si="5"/>
        <v>TSG09</v>
      </c>
      <c r="Q119" s="21" t="str">
        <f>DAY(Table01456[[#This Row],[NGÀY]])&amp;Table01456[[#This Row],[TSG09]]&amp;Table01456[[#This Row],[MÃ FAST]]</f>
        <v>5TSG09NL300147</v>
      </c>
      <c r="R119" s="21" t="str">
        <f>COUNTIF($Q$7:Q119,Q119)&amp;Q119</f>
        <v>15TSG09NL300147</v>
      </c>
      <c r="S119" s="44">
        <f>IFERROR(VLOOKUP(R119,Table1[[ct2]:[Số lượng]],13,0),0)</f>
        <v>2.8</v>
      </c>
      <c r="T119" s="45">
        <f>IFERROR(VLOOKUP(R119,Table1[[ct2]:[Giá]],14,0),Table01456[[#This Row],[ĐƠN GIÁ]])</f>
        <v>62000</v>
      </c>
      <c r="U119" s="45">
        <f t="shared" si="6"/>
        <v>173600</v>
      </c>
      <c r="V119" s="32">
        <f t="shared" si="7"/>
        <v>-1.2000000000000002</v>
      </c>
      <c r="W119" s="45">
        <f>Table01456[[#This Row],[THÀNH TIỀN FAST]]-Table01456[[#This Row],[THÀNH TIỀN]]</f>
        <v>-74400</v>
      </c>
      <c r="X119" s="46" t="b">
        <f>Table01456[[#This Row],[ĐG FAST]]=Table01456[[#This Row],[ĐƠN GIÁ]]</f>
        <v>1</v>
      </c>
      <c r="Y119" s="47" t="b">
        <f>Table01456[[#This Row],[THÀNH TIỀN FAST]]=Table01456[[#This Row],[THÀNH TIỀN]]</f>
        <v>0</v>
      </c>
      <c r="Z119" s="48"/>
    </row>
    <row r="120" spans="1:26" x14ac:dyDescent="0.2">
      <c r="A120" s="49"/>
      <c r="B120" s="2" t="s">
        <v>359</v>
      </c>
      <c r="C120" s="49"/>
      <c r="D120" s="2" t="s">
        <v>520</v>
      </c>
      <c r="E120" s="49"/>
      <c r="F120" s="49"/>
      <c r="G120" s="49"/>
      <c r="H120" s="49"/>
      <c r="I120" s="2" t="s">
        <v>20</v>
      </c>
      <c r="J120" s="2" t="s">
        <v>17</v>
      </c>
      <c r="K120" s="3">
        <v>5.5</v>
      </c>
      <c r="L120" s="4">
        <v>18000</v>
      </c>
      <c r="M120" s="4">
        <f t="shared" si="4"/>
        <v>99000</v>
      </c>
      <c r="N120" s="21" t="str">
        <f>VLOOKUP(I120,'MÃ '!$A$2:$E$1048576,4,0)</f>
        <v>NL300022</v>
      </c>
      <c r="O120" s="21" t="str">
        <f>VLOOKUP(I120,'MÃ '!$A$2:$E$1048576,5,0)</f>
        <v>Cải thảo</v>
      </c>
      <c r="P120" s="21" t="str">
        <f t="shared" si="5"/>
        <v>TSG09</v>
      </c>
      <c r="Q120" s="21" t="str">
        <f>DAY(Table01456[[#This Row],[NGÀY]])&amp;Table01456[[#This Row],[TSG09]]&amp;Table01456[[#This Row],[MÃ FAST]]</f>
        <v>6TSG09NL300022</v>
      </c>
      <c r="R120" s="21" t="str">
        <f>COUNTIF($Q$7:Q120,Q120)&amp;Q120</f>
        <v>16TSG09NL300022</v>
      </c>
      <c r="S120" s="44">
        <f>IFERROR(VLOOKUP(R120,Table1[[ct2]:[Số lượng]],13,0),0)</f>
        <v>3.9660000000000002</v>
      </c>
      <c r="T120" s="45">
        <f>IFERROR(VLOOKUP(R120,Table1[[ct2]:[Giá]],14,0),Table01456[[#This Row],[ĐƠN GIÁ]])</f>
        <v>18000</v>
      </c>
      <c r="U120" s="45">
        <f t="shared" si="6"/>
        <v>71388</v>
      </c>
      <c r="V120" s="32">
        <f t="shared" si="7"/>
        <v>-1.5339999999999998</v>
      </c>
      <c r="W120" s="45">
        <f>Table01456[[#This Row],[THÀNH TIỀN FAST]]-Table01456[[#This Row],[THÀNH TIỀN]]</f>
        <v>-27612</v>
      </c>
      <c r="X120" s="46" t="b">
        <f>Table01456[[#This Row],[ĐG FAST]]=Table01456[[#This Row],[ĐƠN GIÁ]]</f>
        <v>1</v>
      </c>
      <c r="Y120" s="47" t="b">
        <f>Table01456[[#This Row],[THÀNH TIỀN FAST]]=Table01456[[#This Row],[THÀNH TIỀN]]</f>
        <v>0</v>
      </c>
      <c r="Z120" s="48"/>
    </row>
    <row r="121" spans="1:26" x14ac:dyDescent="0.2">
      <c r="A121" s="49"/>
      <c r="B121" s="2" t="s">
        <v>359</v>
      </c>
      <c r="C121" s="49"/>
      <c r="D121" s="2" t="s">
        <v>520</v>
      </c>
      <c r="E121" s="49"/>
      <c r="F121" s="49"/>
      <c r="G121" s="49"/>
      <c r="H121" s="49"/>
      <c r="I121" s="2" t="s">
        <v>25</v>
      </c>
      <c r="J121" s="2" t="s">
        <v>17</v>
      </c>
      <c r="K121" s="3">
        <v>17.8</v>
      </c>
      <c r="L121" s="4">
        <v>18000</v>
      </c>
      <c r="M121" s="4">
        <f t="shared" si="4"/>
        <v>320400</v>
      </c>
      <c r="N121" s="21" t="str">
        <f>VLOOKUP(I121,'MÃ '!$A$2:$E$1048576,4,0)</f>
        <v>NL600004</v>
      </c>
      <c r="O121" s="21" t="str">
        <f>VLOOKUP(I121,'MÃ '!$A$2:$E$1048576,5,0)</f>
        <v>Dưa hấu</v>
      </c>
      <c r="P121" s="21" t="str">
        <f t="shared" si="5"/>
        <v>TSG09</v>
      </c>
      <c r="Q121" s="21" t="str">
        <f>DAY(Table01456[[#This Row],[NGÀY]])&amp;Table01456[[#This Row],[TSG09]]&amp;Table01456[[#This Row],[MÃ FAST]]</f>
        <v>6TSG09NL600004</v>
      </c>
      <c r="R121" s="21" t="str">
        <f>COUNTIF($Q$7:Q121,Q121)&amp;Q121</f>
        <v>16TSG09NL600004</v>
      </c>
      <c r="S121" s="44">
        <f>IFERROR(VLOOKUP(R121,Table1[[ct2]:[Số lượng]],13,0),0)</f>
        <v>17.8</v>
      </c>
      <c r="T121" s="45">
        <f>IFERROR(VLOOKUP(R121,Table1[[ct2]:[Giá]],14,0),Table01456[[#This Row],[ĐƠN GIÁ]])</f>
        <v>18000</v>
      </c>
      <c r="U121" s="45">
        <f t="shared" si="6"/>
        <v>320400</v>
      </c>
      <c r="V121" s="32">
        <f t="shared" si="7"/>
        <v>0</v>
      </c>
      <c r="W121" s="45">
        <f>Table01456[[#This Row],[THÀNH TIỀN FAST]]-Table01456[[#This Row],[THÀNH TIỀN]]</f>
        <v>0</v>
      </c>
      <c r="X121" s="46" t="b">
        <f>Table01456[[#This Row],[ĐG FAST]]=Table01456[[#This Row],[ĐƠN GIÁ]]</f>
        <v>1</v>
      </c>
      <c r="Y121" s="47" t="b">
        <f>Table01456[[#This Row],[THÀNH TIỀN FAST]]=Table01456[[#This Row],[THÀNH TIỀN]]</f>
        <v>1</v>
      </c>
      <c r="Z121" s="48"/>
    </row>
    <row r="122" spans="1:26" x14ac:dyDescent="0.2">
      <c r="A122" s="49"/>
      <c r="B122" s="2" t="s">
        <v>359</v>
      </c>
      <c r="C122" s="49"/>
      <c r="D122" s="2" t="s">
        <v>520</v>
      </c>
      <c r="E122" s="49"/>
      <c r="F122" s="49"/>
      <c r="G122" s="49"/>
      <c r="H122" s="49"/>
      <c r="I122" s="2" t="s">
        <v>27</v>
      </c>
      <c r="J122" s="2" t="s">
        <v>17</v>
      </c>
      <c r="K122" s="3">
        <v>1</v>
      </c>
      <c r="L122" s="4">
        <v>55000</v>
      </c>
      <c r="M122" s="4">
        <f t="shared" si="4"/>
        <v>55000</v>
      </c>
      <c r="N122" s="21" t="str">
        <f>VLOOKUP(I122,'MÃ '!$A$2:$E$1048576,4,0)</f>
        <v>NL300058</v>
      </c>
      <c r="O122" s="21" t="str">
        <f>VLOOKUP(I122,'MÃ '!$A$2:$E$1048576,5,0)</f>
        <v>Hành lá</v>
      </c>
      <c r="P122" s="21" t="str">
        <f t="shared" si="5"/>
        <v>TSG09</v>
      </c>
      <c r="Q122" s="21" t="str">
        <f>DAY(Table01456[[#This Row],[NGÀY]])&amp;Table01456[[#This Row],[TSG09]]&amp;Table01456[[#This Row],[MÃ FAST]]</f>
        <v>6TSG09NL300058</v>
      </c>
      <c r="R122" s="21" t="str">
        <f>COUNTIF($Q$7:Q122,Q122)&amp;Q122</f>
        <v>16TSG09NL300058</v>
      </c>
      <c r="S122" s="44">
        <f>IFERROR(VLOOKUP(R122,Table1[[ct2]:[Số lượng]],13,0),0)</f>
        <v>1</v>
      </c>
      <c r="T122" s="45">
        <f>IFERROR(VLOOKUP(R122,Table1[[ct2]:[Giá]],14,0),Table01456[[#This Row],[ĐƠN GIÁ]])</f>
        <v>55000</v>
      </c>
      <c r="U122" s="45">
        <f t="shared" si="6"/>
        <v>55000</v>
      </c>
      <c r="V122" s="32">
        <f t="shared" si="7"/>
        <v>0</v>
      </c>
      <c r="W122" s="45">
        <f>Table01456[[#This Row],[THÀNH TIỀN FAST]]-Table01456[[#This Row],[THÀNH TIỀN]]</f>
        <v>0</v>
      </c>
      <c r="X122" s="46" t="b">
        <f>Table01456[[#This Row],[ĐG FAST]]=Table01456[[#This Row],[ĐƠN GIÁ]]</f>
        <v>1</v>
      </c>
      <c r="Y122" s="47" t="b">
        <f>Table01456[[#This Row],[THÀNH TIỀN FAST]]=Table01456[[#This Row],[THÀNH TIỀN]]</f>
        <v>1</v>
      </c>
      <c r="Z122" s="48"/>
    </row>
    <row r="123" spans="1:26" x14ac:dyDescent="0.2">
      <c r="A123" s="49"/>
      <c r="B123" s="2" t="s">
        <v>359</v>
      </c>
      <c r="C123" s="49"/>
      <c r="D123" s="2" t="s">
        <v>520</v>
      </c>
      <c r="E123" s="49"/>
      <c r="F123" s="49"/>
      <c r="G123" s="49"/>
      <c r="H123" s="49"/>
      <c r="I123" s="2" t="s">
        <v>28</v>
      </c>
      <c r="J123" s="2" t="s">
        <v>29</v>
      </c>
      <c r="K123" s="3">
        <v>1</v>
      </c>
      <c r="L123" s="4">
        <v>80000</v>
      </c>
      <c r="M123" s="4">
        <f t="shared" si="4"/>
        <v>80000</v>
      </c>
      <c r="N123" s="21" t="str">
        <f>VLOOKUP(I123,'MÃ '!$A$2:$E$1048576,4,0)</f>
        <v>NL300218</v>
      </c>
      <c r="O123" s="21" t="str">
        <f>VLOOKUP(I123,'MÃ '!$A$2:$E$1048576,5,0)</f>
        <v>Hoa cúc (decor) bó</v>
      </c>
      <c r="P123" s="21" t="str">
        <f t="shared" si="5"/>
        <v>TSG09</v>
      </c>
      <c r="Q123" s="21" t="str">
        <f>DAY(Table01456[[#This Row],[NGÀY]])&amp;Table01456[[#This Row],[TSG09]]&amp;Table01456[[#This Row],[MÃ FAST]]</f>
        <v>6TSG09NL300218</v>
      </c>
      <c r="R123" s="21" t="str">
        <f>COUNTIF($Q$7:Q123,Q123)&amp;Q123</f>
        <v>16TSG09NL300218</v>
      </c>
      <c r="S123" s="44">
        <f>IFERROR(VLOOKUP(R123,Table1[[ct2]:[Số lượng]],13,0),0)</f>
        <v>1</v>
      </c>
      <c r="T123" s="45">
        <f>IFERROR(VLOOKUP(R123,Table1[[ct2]:[Giá]],14,0),Table01456[[#This Row],[ĐƠN GIÁ]])</f>
        <v>40000</v>
      </c>
      <c r="U123" s="45">
        <f t="shared" si="6"/>
        <v>40000</v>
      </c>
      <c r="V123" s="32">
        <f t="shared" si="7"/>
        <v>0</v>
      </c>
      <c r="W123" s="45">
        <f>Table01456[[#This Row],[THÀNH TIỀN FAST]]-Table01456[[#This Row],[THÀNH TIỀN]]</f>
        <v>-40000</v>
      </c>
      <c r="X123" s="46" t="b">
        <f>Table01456[[#This Row],[ĐG FAST]]=Table01456[[#This Row],[ĐƠN GIÁ]]</f>
        <v>0</v>
      </c>
      <c r="Y123" s="47" t="b">
        <f>Table01456[[#This Row],[THÀNH TIỀN FAST]]=Table01456[[#This Row],[THÀNH TIỀN]]</f>
        <v>0</v>
      </c>
      <c r="Z123" s="48"/>
    </row>
    <row r="124" spans="1:26" x14ac:dyDescent="0.2">
      <c r="A124" s="49"/>
      <c r="B124" s="2" t="s">
        <v>359</v>
      </c>
      <c r="C124" s="49"/>
      <c r="D124" s="2" t="s">
        <v>520</v>
      </c>
      <c r="E124" s="49"/>
      <c r="F124" s="49"/>
      <c r="G124" s="49"/>
      <c r="H124" s="49"/>
      <c r="I124" s="2" t="s">
        <v>30</v>
      </c>
      <c r="J124" s="2" t="s">
        <v>17</v>
      </c>
      <c r="K124" s="3">
        <v>0.3</v>
      </c>
      <c r="L124" s="4">
        <v>65000</v>
      </c>
      <c r="M124" s="4">
        <f t="shared" si="4"/>
        <v>19500</v>
      </c>
      <c r="N124" s="21" t="str">
        <f>VLOOKUP(I124,'MÃ '!$A$2:$E$1048576,4,0)</f>
        <v>NL300062</v>
      </c>
      <c r="O124" s="21" t="str">
        <f>VLOOKUP(I124,'MÃ '!$A$2:$E$1048576,5,0)</f>
        <v>Húng Bạc Hà</v>
      </c>
      <c r="P124" s="21" t="str">
        <f t="shared" si="5"/>
        <v>TSG09</v>
      </c>
      <c r="Q124" s="21" t="str">
        <f>DAY(Table01456[[#This Row],[NGÀY]])&amp;Table01456[[#This Row],[TSG09]]&amp;Table01456[[#This Row],[MÃ FAST]]</f>
        <v>6TSG09NL300062</v>
      </c>
      <c r="R124" s="21" t="str">
        <f>COUNTIF($Q$7:Q124,Q124)&amp;Q124</f>
        <v>16TSG09NL300062</v>
      </c>
      <c r="S124" s="44">
        <f>IFERROR(VLOOKUP(R124,Table1[[ct2]:[Số lượng]],13,0),0)</f>
        <v>0.2</v>
      </c>
      <c r="T124" s="45">
        <f>IFERROR(VLOOKUP(R124,Table1[[ct2]:[Giá]],14,0),Table01456[[#This Row],[ĐƠN GIÁ]])</f>
        <v>65000</v>
      </c>
      <c r="U124" s="45">
        <f t="shared" si="6"/>
        <v>13000</v>
      </c>
      <c r="V124" s="32">
        <f t="shared" si="7"/>
        <v>-9.9999999999999978E-2</v>
      </c>
      <c r="W124" s="45">
        <f>Table01456[[#This Row],[THÀNH TIỀN FAST]]-Table01456[[#This Row],[THÀNH TIỀN]]</f>
        <v>-6500</v>
      </c>
      <c r="X124" s="46" t="b">
        <f>Table01456[[#This Row],[ĐG FAST]]=Table01456[[#This Row],[ĐƠN GIÁ]]</f>
        <v>1</v>
      </c>
      <c r="Y124" s="47" t="b">
        <f>Table01456[[#This Row],[THÀNH TIỀN FAST]]=Table01456[[#This Row],[THÀNH TIỀN]]</f>
        <v>0</v>
      </c>
      <c r="Z124" s="48"/>
    </row>
    <row r="125" spans="1:26" x14ac:dyDescent="0.2">
      <c r="A125" s="49"/>
      <c r="B125" s="2" t="s">
        <v>359</v>
      </c>
      <c r="C125" s="49"/>
      <c r="D125" s="2" t="s">
        <v>520</v>
      </c>
      <c r="E125" s="49"/>
      <c r="F125" s="49"/>
      <c r="G125" s="49"/>
      <c r="H125" s="49"/>
      <c r="I125" s="2" t="s">
        <v>38</v>
      </c>
      <c r="J125" s="2" t="s">
        <v>17</v>
      </c>
      <c r="K125" s="3">
        <v>3</v>
      </c>
      <c r="L125" s="4">
        <v>95000</v>
      </c>
      <c r="M125" s="4">
        <f t="shared" si="4"/>
        <v>285000</v>
      </c>
      <c r="N125" s="21" t="str">
        <f>VLOOKUP(I125,'MÃ '!$A$2:$E$1048576,4,0)</f>
        <v>NL300098</v>
      </c>
      <c r="O125" s="21" t="str">
        <f>VLOOKUP(I125,'MÃ '!$A$2:$E$1048576,5,0)</f>
        <v>Nấm Linh Chi trắng</v>
      </c>
      <c r="P125" s="21" t="str">
        <f t="shared" si="5"/>
        <v>TSG09</v>
      </c>
      <c r="Q125" s="21" t="str">
        <f>DAY(Table01456[[#This Row],[NGÀY]])&amp;Table01456[[#This Row],[TSG09]]&amp;Table01456[[#This Row],[MÃ FAST]]</f>
        <v>6TSG09NL300098</v>
      </c>
      <c r="R125" s="21" t="str">
        <f>COUNTIF($Q$7:Q125,Q125)&amp;Q125</f>
        <v>16TSG09NL300098</v>
      </c>
      <c r="S125" s="44">
        <f>IFERROR(VLOOKUP(R125,Table1[[ct2]:[Số lượng]],13,0),0)</f>
        <v>3</v>
      </c>
      <c r="T125" s="45">
        <f>IFERROR(VLOOKUP(R125,Table1[[ct2]:[Giá]],14,0),Table01456[[#This Row],[ĐƠN GIÁ]])</f>
        <v>95000</v>
      </c>
      <c r="U125" s="45">
        <f t="shared" si="6"/>
        <v>285000</v>
      </c>
      <c r="V125" s="32">
        <f t="shared" si="7"/>
        <v>0</v>
      </c>
      <c r="W125" s="45">
        <f>Table01456[[#This Row],[THÀNH TIỀN FAST]]-Table01456[[#This Row],[THÀNH TIỀN]]</f>
        <v>0</v>
      </c>
      <c r="X125" s="46" t="b">
        <f>Table01456[[#This Row],[ĐG FAST]]=Table01456[[#This Row],[ĐƠN GIÁ]]</f>
        <v>1</v>
      </c>
      <c r="Y125" s="47" t="b">
        <f>Table01456[[#This Row],[THÀNH TIỀN FAST]]=Table01456[[#This Row],[THÀNH TIỀN]]</f>
        <v>1</v>
      </c>
      <c r="Z125" s="48"/>
    </row>
    <row r="126" spans="1:26" x14ac:dyDescent="0.2">
      <c r="A126" s="49"/>
      <c r="B126" s="2" t="s">
        <v>359</v>
      </c>
      <c r="C126" s="49"/>
      <c r="D126" s="2" t="s">
        <v>520</v>
      </c>
      <c r="E126" s="49"/>
      <c r="F126" s="49"/>
      <c r="G126" s="49"/>
      <c r="H126" s="49"/>
      <c r="I126" s="2" t="s">
        <v>39</v>
      </c>
      <c r="J126" s="2" t="s">
        <v>17</v>
      </c>
      <c r="K126" s="3">
        <v>1</v>
      </c>
      <c r="L126" s="4">
        <v>45000</v>
      </c>
      <c r="M126" s="4">
        <f t="shared" si="4"/>
        <v>45000</v>
      </c>
      <c r="N126" s="21" t="str">
        <f>VLOOKUP(I126,'MÃ '!$A$2:$E$1048576,4,0)</f>
        <v>NL300085</v>
      </c>
      <c r="O126" s="21" t="str">
        <f>VLOOKUP(I126,'MÃ '!$A$2:$E$1048576,5,0)</f>
        <v>Mùi ta ( Ngò rí )</v>
      </c>
      <c r="P126" s="21" t="str">
        <f t="shared" si="5"/>
        <v>TSG09</v>
      </c>
      <c r="Q126" s="21" t="str">
        <f>DAY(Table01456[[#This Row],[NGÀY]])&amp;Table01456[[#This Row],[TSG09]]&amp;Table01456[[#This Row],[MÃ FAST]]</f>
        <v>6TSG09NL300085</v>
      </c>
      <c r="R126" s="21" t="str">
        <f>COUNTIF($Q$7:Q126,Q126)&amp;Q126</f>
        <v>16TSG09NL300085</v>
      </c>
      <c r="S126" s="44">
        <f>IFERROR(VLOOKUP(R126,Table1[[ct2]:[Số lượng]],13,0),0)</f>
        <v>0.7</v>
      </c>
      <c r="T126" s="45">
        <f>IFERROR(VLOOKUP(R126,Table1[[ct2]:[Giá]],14,0),Table01456[[#This Row],[ĐƠN GIÁ]])</f>
        <v>45000</v>
      </c>
      <c r="U126" s="45">
        <f t="shared" si="6"/>
        <v>31499.999999999996</v>
      </c>
      <c r="V126" s="32">
        <f t="shared" si="7"/>
        <v>-0.30000000000000004</v>
      </c>
      <c r="W126" s="45">
        <f>Table01456[[#This Row],[THÀNH TIỀN FAST]]-Table01456[[#This Row],[THÀNH TIỀN]]</f>
        <v>-13500.000000000004</v>
      </c>
      <c r="X126" s="46" t="b">
        <f>Table01456[[#This Row],[ĐG FAST]]=Table01456[[#This Row],[ĐƠN GIÁ]]</f>
        <v>1</v>
      </c>
      <c r="Y126" s="47" t="b">
        <f>Table01456[[#This Row],[THÀNH TIỀN FAST]]=Table01456[[#This Row],[THÀNH TIỀN]]</f>
        <v>0</v>
      </c>
      <c r="Z126" s="48"/>
    </row>
    <row r="127" spans="1:26" x14ac:dyDescent="0.2">
      <c r="A127" s="49"/>
      <c r="B127" s="2" t="s">
        <v>359</v>
      </c>
      <c r="C127" s="49"/>
      <c r="D127" s="2" t="s">
        <v>520</v>
      </c>
      <c r="E127" s="49"/>
      <c r="F127" s="49"/>
      <c r="G127" s="49"/>
      <c r="H127" s="49"/>
      <c r="I127" s="2" t="s">
        <v>47</v>
      </c>
      <c r="J127" s="2" t="s">
        <v>17</v>
      </c>
      <c r="K127" s="3">
        <v>0.3</v>
      </c>
      <c r="L127" s="4">
        <v>70000</v>
      </c>
      <c r="M127" s="4">
        <f t="shared" si="4"/>
        <v>21000</v>
      </c>
      <c r="N127" s="21" t="str">
        <f>VLOOKUP(I127,'MÃ '!$A$2:$E$1048576,4,0)</f>
        <v>NL300126</v>
      </c>
      <c r="O127" s="21" t="str">
        <f>VLOOKUP(I127,'MÃ '!$A$2:$E$1048576,5,0)</f>
        <v>Rau mùi tây</v>
      </c>
      <c r="P127" s="21" t="str">
        <f t="shared" si="5"/>
        <v>TSG09</v>
      </c>
      <c r="Q127" s="21" t="str">
        <f>DAY(Table01456[[#This Row],[NGÀY]])&amp;Table01456[[#This Row],[TSG09]]&amp;Table01456[[#This Row],[MÃ FAST]]</f>
        <v>6TSG09NL300126</v>
      </c>
      <c r="R127" s="21" t="str">
        <f>COUNTIF($Q$7:Q127,Q127)&amp;Q127</f>
        <v>16TSG09NL300126</v>
      </c>
      <c r="S127" s="44">
        <f>IFERROR(VLOOKUP(R127,Table1[[ct2]:[Số lượng]],13,0),0)</f>
        <v>0.3</v>
      </c>
      <c r="T127" s="45">
        <f>IFERROR(VLOOKUP(R127,Table1[[ct2]:[Giá]],14,0),Table01456[[#This Row],[ĐƠN GIÁ]])</f>
        <v>70000</v>
      </c>
      <c r="U127" s="45">
        <f t="shared" si="6"/>
        <v>21000</v>
      </c>
      <c r="V127" s="32">
        <f t="shared" si="7"/>
        <v>0</v>
      </c>
      <c r="W127" s="45">
        <f>Table01456[[#This Row],[THÀNH TIỀN FAST]]-Table01456[[#This Row],[THÀNH TIỀN]]</f>
        <v>0</v>
      </c>
      <c r="X127" s="46" t="b">
        <f>Table01456[[#This Row],[ĐG FAST]]=Table01456[[#This Row],[ĐƠN GIÁ]]</f>
        <v>1</v>
      </c>
      <c r="Y127" s="47" t="b">
        <f>Table01456[[#This Row],[THÀNH TIỀN FAST]]=Table01456[[#This Row],[THÀNH TIỀN]]</f>
        <v>1</v>
      </c>
      <c r="Z127" s="48"/>
    </row>
    <row r="128" spans="1:26" x14ac:dyDescent="0.2">
      <c r="A128" s="49"/>
      <c r="B128" s="2" t="s">
        <v>359</v>
      </c>
      <c r="C128" s="49"/>
      <c r="D128" s="2" t="s">
        <v>520</v>
      </c>
      <c r="E128" s="49"/>
      <c r="F128" s="49"/>
      <c r="G128" s="49"/>
      <c r="H128" s="49"/>
      <c r="I128" s="2" t="s">
        <v>40</v>
      </c>
      <c r="J128" s="2" t="s">
        <v>17</v>
      </c>
      <c r="K128" s="3">
        <v>1</v>
      </c>
      <c r="L128" s="4">
        <v>145000</v>
      </c>
      <c r="M128" s="4">
        <f t="shared" si="4"/>
        <v>145000</v>
      </c>
      <c r="N128" s="21" t="str">
        <f>VLOOKUP(I128,'MÃ '!$A$2:$E$1048576,4,0)</f>
        <v>NL300113</v>
      </c>
      <c r="O128" s="21" t="str">
        <f>VLOOKUP(I128,'MÃ '!$A$2:$E$1048576,5,0)</f>
        <v>Ớt hiểm đỏ</v>
      </c>
      <c r="P128" s="21" t="str">
        <f t="shared" si="5"/>
        <v>TSG09</v>
      </c>
      <c r="Q128" s="21" t="str">
        <f>DAY(Table01456[[#This Row],[NGÀY]])&amp;Table01456[[#This Row],[TSG09]]&amp;Table01456[[#This Row],[MÃ FAST]]</f>
        <v>6TSG09NL300113</v>
      </c>
      <c r="R128" s="21" t="str">
        <f>COUNTIF($Q$7:Q128,Q128)&amp;Q128</f>
        <v>16TSG09NL300113</v>
      </c>
      <c r="S128" s="44">
        <f>IFERROR(VLOOKUP(R128,Table1[[ct2]:[Số lượng]],13,0),0)</f>
        <v>1</v>
      </c>
      <c r="T128" s="45">
        <f>IFERROR(VLOOKUP(R128,Table1[[ct2]:[Giá]],14,0),Table01456[[#This Row],[ĐƠN GIÁ]])</f>
        <v>145000</v>
      </c>
      <c r="U128" s="45">
        <f t="shared" si="6"/>
        <v>145000</v>
      </c>
      <c r="V128" s="32">
        <f t="shared" si="7"/>
        <v>0</v>
      </c>
      <c r="W128" s="45">
        <f>Table01456[[#This Row],[THÀNH TIỀN FAST]]-Table01456[[#This Row],[THÀNH TIỀN]]</f>
        <v>0</v>
      </c>
      <c r="X128" s="46" t="b">
        <f>Table01456[[#This Row],[ĐG FAST]]=Table01456[[#This Row],[ĐƠN GIÁ]]</f>
        <v>1</v>
      </c>
      <c r="Y128" s="47" t="b">
        <f>Table01456[[#This Row],[THÀNH TIỀN FAST]]=Table01456[[#This Row],[THÀNH TIỀN]]</f>
        <v>1</v>
      </c>
      <c r="Z128" s="48"/>
    </row>
    <row r="129" spans="1:26" x14ac:dyDescent="0.2">
      <c r="A129" s="49"/>
      <c r="B129" s="2" t="s">
        <v>359</v>
      </c>
      <c r="C129" s="49"/>
      <c r="D129" s="2" t="s">
        <v>520</v>
      </c>
      <c r="E129" s="49"/>
      <c r="F129" s="49"/>
      <c r="G129" s="49"/>
      <c r="H129" s="49"/>
      <c r="I129" s="2" t="s">
        <v>41</v>
      </c>
      <c r="J129" s="2" t="s">
        <v>17</v>
      </c>
      <c r="K129" s="3">
        <v>5</v>
      </c>
      <c r="L129" s="4">
        <v>21000</v>
      </c>
      <c r="M129" s="4">
        <f t="shared" si="4"/>
        <v>105000</v>
      </c>
      <c r="N129" s="21" t="str">
        <f>VLOOKUP(I129,'MÃ '!$A$2:$E$1048576,4,0)</f>
        <v>NL300119</v>
      </c>
      <c r="O129" s="21" t="str">
        <f>VLOOKUP(I129,'MÃ '!$A$2:$E$1048576,5,0)</f>
        <v>Quất ( Tắc trái )</v>
      </c>
      <c r="P129" s="21" t="str">
        <f t="shared" si="5"/>
        <v>TSG09</v>
      </c>
      <c r="Q129" s="21" t="str">
        <f>DAY(Table01456[[#This Row],[NGÀY]])&amp;Table01456[[#This Row],[TSG09]]&amp;Table01456[[#This Row],[MÃ FAST]]</f>
        <v>6TSG09NL300119</v>
      </c>
      <c r="R129" s="21" t="str">
        <f>COUNTIF($Q$7:Q129,Q129)&amp;Q129</f>
        <v>16TSG09NL300119</v>
      </c>
      <c r="S129" s="44">
        <f>IFERROR(VLOOKUP(R129,Table1[[ct2]:[Số lượng]],13,0),0)</f>
        <v>4.8109999999999999</v>
      </c>
      <c r="T129" s="45">
        <f>IFERROR(VLOOKUP(R129,Table1[[ct2]:[Giá]],14,0),Table01456[[#This Row],[ĐƠN GIÁ]])</f>
        <v>21000</v>
      </c>
      <c r="U129" s="45">
        <f t="shared" si="6"/>
        <v>101031</v>
      </c>
      <c r="V129" s="32">
        <f t="shared" si="7"/>
        <v>-0.18900000000000006</v>
      </c>
      <c r="W129" s="45">
        <f>Table01456[[#This Row],[THÀNH TIỀN FAST]]-Table01456[[#This Row],[THÀNH TIỀN]]</f>
        <v>-3969</v>
      </c>
      <c r="X129" s="46" t="b">
        <f>Table01456[[#This Row],[ĐG FAST]]=Table01456[[#This Row],[ĐƠN GIÁ]]</f>
        <v>1</v>
      </c>
      <c r="Y129" s="47" t="b">
        <f>Table01456[[#This Row],[THÀNH TIỀN FAST]]=Table01456[[#This Row],[THÀNH TIỀN]]</f>
        <v>0</v>
      </c>
      <c r="Z129" s="48"/>
    </row>
    <row r="130" spans="1:26" x14ac:dyDescent="0.2">
      <c r="A130" s="49"/>
      <c r="B130" s="2" t="s">
        <v>359</v>
      </c>
      <c r="C130" s="49"/>
      <c r="D130" s="2" t="s">
        <v>520</v>
      </c>
      <c r="E130" s="49"/>
      <c r="F130" s="49"/>
      <c r="G130" s="49"/>
      <c r="H130" s="49"/>
      <c r="I130" s="2" t="s">
        <v>43</v>
      </c>
      <c r="J130" s="2" t="s">
        <v>17</v>
      </c>
      <c r="K130" s="3">
        <v>0.5</v>
      </c>
      <c r="L130" s="4">
        <v>50000</v>
      </c>
      <c r="M130" s="4">
        <f t="shared" si="4"/>
        <v>25000</v>
      </c>
      <c r="N130" s="21" t="str">
        <f>VLOOKUP(I130,'MÃ '!$A$2:$E$1048576,4,0)</f>
        <v>NL300142</v>
      </c>
      <c r="O130" s="21" t="str">
        <f>VLOOKUP(I130,'MÃ '!$A$2:$E$1048576,5,0)</f>
        <v>Tỏi bóc</v>
      </c>
      <c r="P130" s="21" t="str">
        <f t="shared" si="5"/>
        <v>TSG09</v>
      </c>
      <c r="Q130" s="21" t="str">
        <f>DAY(Table01456[[#This Row],[NGÀY]])&amp;Table01456[[#This Row],[TSG09]]&amp;Table01456[[#This Row],[MÃ FAST]]</f>
        <v>6TSG09NL300142</v>
      </c>
      <c r="R130" s="21" t="str">
        <f>COUNTIF($Q$7:Q130,Q130)&amp;Q130</f>
        <v>16TSG09NL300142</v>
      </c>
      <c r="S130" s="44">
        <f>IFERROR(VLOOKUP(R130,Table1[[ct2]:[Số lượng]],13,0),0)</f>
        <v>0.5</v>
      </c>
      <c r="T130" s="45">
        <f>IFERROR(VLOOKUP(R130,Table1[[ct2]:[Giá]],14,0),Table01456[[#This Row],[ĐƠN GIÁ]])</f>
        <v>50000</v>
      </c>
      <c r="U130" s="45">
        <f t="shared" si="6"/>
        <v>25000</v>
      </c>
      <c r="V130" s="32">
        <f t="shared" si="7"/>
        <v>0</v>
      </c>
      <c r="W130" s="45">
        <f>Table01456[[#This Row],[THÀNH TIỀN FAST]]-Table01456[[#This Row],[THÀNH TIỀN]]</f>
        <v>0</v>
      </c>
      <c r="X130" s="46" t="b">
        <f>Table01456[[#This Row],[ĐG FAST]]=Table01456[[#This Row],[ĐƠN GIÁ]]</f>
        <v>1</v>
      </c>
      <c r="Y130" s="47" t="b">
        <f>Table01456[[#This Row],[THÀNH TIỀN FAST]]=Table01456[[#This Row],[THÀNH TIỀN]]</f>
        <v>1</v>
      </c>
      <c r="Z130" s="48"/>
    </row>
    <row r="131" spans="1:26" x14ac:dyDescent="0.2">
      <c r="A131" s="49"/>
      <c r="B131" s="2" t="s">
        <v>359</v>
      </c>
      <c r="C131" s="49"/>
      <c r="D131" s="2" t="s">
        <v>520</v>
      </c>
      <c r="E131" s="49"/>
      <c r="F131" s="49"/>
      <c r="G131" s="49"/>
      <c r="H131" s="49"/>
      <c r="I131" s="2" t="s">
        <v>44</v>
      </c>
      <c r="J131" s="2" t="s">
        <v>17</v>
      </c>
      <c r="K131" s="3">
        <v>3.5</v>
      </c>
      <c r="L131" s="4">
        <v>62000</v>
      </c>
      <c r="M131" s="4">
        <f t="shared" si="4"/>
        <v>217000</v>
      </c>
      <c r="N131" s="21" t="str">
        <f>VLOOKUP(I131,'MÃ '!$A$2:$E$1048576,4,0)</f>
        <v>NL300147</v>
      </c>
      <c r="O131" s="21" t="str">
        <f>VLOOKUP(I131,'MÃ '!$A$2:$E$1048576,5,0)</f>
        <v>Xà lách Roman</v>
      </c>
      <c r="P131" s="21" t="str">
        <f t="shared" si="5"/>
        <v>TSG09</v>
      </c>
      <c r="Q131" s="21" t="str">
        <f>DAY(Table01456[[#This Row],[NGÀY]])&amp;Table01456[[#This Row],[TSG09]]&amp;Table01456[[#This Row],[MÃ FAST]]</f>
        <v>6TSG09NL300147</v>
      </c>
      <c r="R131" s="21" t="str">
        <f>COUNTIF($Q$7:Q131,Q131)&amp;Q131</f>
        <v>16TSG09NL300147</v>
      </c>
      <c r="S131" s="44">
        <f>IFERROR(VLOOKUP(R131,Table1[[ct2]:[Số lượng]],13,0),0)</f>
        <v>2.6909999999999998</v>
      </c>
      <c r="T131" s="45">
        <f>IFERROR(VLOOKUP(R131,Table1[[ct2]:[Giá]],14,0),Table01456[[#This Row],[ĐƠN GIÁ]])</f>
        <v>62000</v>
      </c>
      <c r="U131" s="45">
        <f t="shared" si="6"/>
        <v>166842</v>
      </c>
      <c r="V131" s="32">
        <f t="shared" si="7"/>
        <v>-0.80900000000000016</v>
      </c>
      <c r="W131" s="45">
        <f>Table01456[[#This Row],[THÀNH TIỀN FAST]]-Table01456[[#This Row],[THÀNH TIỀN]]</f>
        <v>-50158</v>
      </c>
      <c r="X131" s="46" t="b">
        <f>Table01456[[#This Row],[ĐG FAST]]=Table01456[[#This Row],[ĐƠN GIÁ]]</f>
        <v>1</v>
      </c>
      <c r="Y131" s="47" t="b">
        <f>Table01456[[#This Row],[THÀNH TIỀN FAST]]=Table01456[[#This Row],[THÀNH TIỀN]]</f>
        <v>0</v>
      </c>
      <c r="Z131" s="48"/>
    </row>
    <row r="132" spans="1:26" x14ac:dyDescent="0.2">
      <c r="A132" s="49"/>
      <c r="B132" s="2" t="s">
        <v>360</v>
      </c>
      <c r="C132" s="49"/>
      <c r="D132" s="2" t="s">
        <v>520</v>
      </c>
      <c r="E132" s="49"/>
      <c r="F132" s="49"/>
      <c r="G132" s="49"/>
      <c r="H132" s="49"/>
      <c r="I132" s="2" t="s">
        <v>20</v>
      </c>
      <c r="J132" s="2" t="s">
        <v>17</v>
      </c>
      <c r="K132" s="3">
        <v>2.4</v>
      </c>
      <c r="L132" s="4">
        <v>18000</v>
      </c>
      <c r="M132" s="4">
        <f t="shared" si="4"/>
        <v>43200</v>
      </c>
      <c r="N132" s="21" t="str">
        <f>VLOOKUP(I132,'MÃ '!$A$2:$E$1048576,4,0)</f>
        <v>NL300022</v>
      </c>
      <c r="O132" s="21" t="str">
        <f>VLOOKUP(I132,'MÃ '!$A$2:$E$1048576,5,0)</f>
        <v>Cải thảo</v>
      </c>
      <c r="P132" s="21" t="str">
        <f t="shared" si="5"/>
        <v>TSG09</v>
      </c>
      <c r="Q132" s="21" t="str">
        <f>DAY(Table01456[[#This Row],[NGÀY]])&amp;Table01456[[#This Row],[TSG09]]&amp;Table01456[[#This Row],[MÃ FAST]]</f>
        <v>7TSG09NL300022</v>
      </c>
      <c r="R132" s="21" t="str">
        <f>COUNTIF($Q$7:Q132,Q132)&amp;Q132</f>
        <v>17TSG09NL300022</v>
      </c>
      <c r="S132" s="44">
        <f>IFERROR(VLOOKUP(R132,Table1[[ct2]:[Số lượng]],13,0),0)</f>
        <v>1.5</v>
      </c>
      <c r="T132" s="45">
        <f>IFERROR(VLOOKUP(R132,Table1[[ct2]:[Giá]],14,0),Table01456[[#This Row],[ĐƠN GIÁ]])</f>
        <v>18000</v>
      </c>
      <c r="U132" s="45">
        <f t="shared" si="6"/>
        <v>27000</v>
      </c>
      <c r="V132" s="32">
        <f t="shared" si="7"/>
        <v>-0.89999999999999991</v>
      </c>
      <c r="W132" s="45">
        <f>Table01456[[#This Row],[THÀNH TIỀN FAST]]-Table01456[[#This Row],[THÀNH TIỀN]]</f>
        <v>-16200</v>
      </c>
      <c r="X132" s="46" t="b">
        <f>Table01456[[#This Row],[ĐG FAST]]=Table01456[[#This Row],[ĐƠN GIÁ]]</f>
        <v>1</v>
      </c>
      <c r="Y132" s="47" t="b">
        <f>Table01456[[#This Row],[THÀNH TIỀN FAST]]=Table01456[[#This Row],[THÀNH TIỀN]]</f>
        <v>0</v>
      </c>
      <c r="Z132" s="48"/>
    </row>
    <row r="133" spans="1:26" x14ac:dyDescent="0.2">
      <c r="A133" s="49"/>
      <c r="B133" s="2" t="s">
        <v>360</v>
      </c>
      <c r="C133" s="49"/>
      <c r="D133" s="2" t="s">
        <v>520</v>
      </c>
      <c r="E133" s="49"/>
      <c r="F133" s="49"/>
      <c r="G133" s="49"/>
      <c r="H133" s="49"/>
      <c r="I133" s="2" t="s">
        <v>21</v>
      </c>
      <c r="J133" s="2" t="s">
        <v>17</v>
      </c>
      <c r="K133" s="3">
        <v>0.3</v>
      </c>
      <c r="L133" s="4">
        <v>75000</v>
      </c>
      <c r="M133" s="4">
        <f t="shared" si="4"/>
        <v>22500</v>
      </c>
      <c r="N133" s="21" t="str">
        <f>VLOOKUP(I133,'MÃ '!$A$2:$E$1048576,4,0)</f>
        <v>NL600067</v>
      </c>
      <c r="O133" s="21" t="str">
        <f>VLOOKUP(I133,'MÃ '!$A$2:$E$1048576,5,0)</f>
        <v>Cam vàng</v>
      </c>
      <c r="P133" s="21" t="str">
        <f t="shared" si="5"/>
        <v>TSG09</v>
      </c>
      <c r="Q133" s="21" t="str">
        <f>DAY(Table01456[[#This Row],[NGÀY]])&amp;Table01456[[#This Row],[TSG09]]&amp;Table01456[[#This Row],[MÃ FAST]]</f>
        <v>7TSG09NL600067</v>
      </c>
      <c r="R133" s="21" t="str">
        <f>COUNTIF($Q$7:Q133,Q133)&amp;Q133</f>
        <v>17TSG09NL600067</v>
      </c>
      <c r="S133" s="44">
        <f>IFERROR(VLOOKUP(R133,Table1[[ct2]:[Số lượng]],13,0),0)</f>
        <v>0.3</v>
      </c>
      <c r="T133" s="45">
        <f>IFERROR(VLOOKUP(R133,Table1[[ct2]:[Giá]],14,0),Table01456[[#This Row],[ĐƠN GIÁ]])</f>
        <v>75000</v>
      </c>
      <c r="U133" s="45">
        <f t="shared" si="6"/>
        <v>22500</v>
      </c>
      <c r="V133" s="32">
        <f t="shared" si="7"/>
        <v>0</v>
      </c>
      <c r="W133" s="45">
        <f>Table01456[[#This Row],[THÀNH TIỀN FAST]]-Table01456[[#This Row],[THÀNH TIỀN]]</f>
        <v>0</v>
      </c>
      <c r="X133" s="46" t="b">
        <f>Table01456[[#This Row],[ĐG FAST]]=Table01456[[#This Row],[ĐƠN GIÁ]]</f>
        <v>1</v>
      </c>
      <c r="Y133" s="47" t="b">
        <f>Table01456[[#This Row],[THÀNH TIỀN FAST]]=Table01456[[#This Row],[THÀNH TIỀN]]</f>
        <v>1</v>
      </c>
      <c r="Z133" s="48"/>
    </row>
    <row r="134" spans="1:26" x14ac:dyDescent="0.2">
      <c r="A134" s="49"/>
      <c r="B134" s="2" t="s">
        <v>360</v>
      </c>
      <c r="C134" s="49"/>
      <c r="D134" s="2" t="s">
        <v>520</v>
      </c>
      <c r="E134" s="49"/>
      <c r="F134" s="49"/>
      <c r="G134" s="49"/>
      <c r="H134" s="49"/>
      <c r="I134" s="2" t="s">
        <v>22</v>
      </c>
      <c r="J134" s="2" t="s">
        <v>17</v>
      </c>
      <c r="K134" s="3">
        <v>0.5</v>
      </c>
      <c r="L134" s="4">
        <v>34000</v>
      </c>
      <c r="M134" s="4">
        <f t="shared" si="4"/>
        <v>17000</v>
      </c>
      <c r="N134" s="21" t="str">
        <f>VLOOKUP(I134,'MÃ '!$A$2:$E$1048576,4,0)</f>
        <v>NL300030</v>
      </c>
      <c r="O134" s="21" t="str">
        <f>VLOOKUP(I134,'MÃ '!$A$2:$E$1048576,5,0)</f>
        <v>Chanh dây (chanh leo)</v>
      </c>
      <c r="P134" s="21" t="str">
        <f t="shared" si="5"/>
        <v>TSG09</v>
      </c>
      <c r="Q134" s="21" t="str">
        <f>DAY(Table01456[[#This Row],[NGÀY]])&amp;Table01456[[#This Row],[TSG09]]&amp;Table01456[[#This Row],[MÃ FAST]]</f>
        <v>7TSG09NL300030</v>
      </c>
      <c r="R134" s="21" t="str">
        <f>COUNTIF($Q$7:Q134,Q134)&amp;Q134</f>
        <v>17TSG09NL300030</v>
      </c>
      <c r="S134" s="44">
        <f>IFERROR(VLOOKUP(R134,Table1[[ct2]:[Số lượng]],13,0),0)</f>
        <v>0.5</v>
      </c>
      <c r="T134" s="45">
        <f>IFERROR(VLOOKUP(R134,Table1[[ct2]:[Giá]],14,0),Table01456[[#This Row],[ĐƠN GIÁ]])</f>
        <v>34000</v>
      </c>
      <c r="U134" s="45">
        <f t="shared" si="6"/>
        <v>17000</v>
      </c>
      <c r="V134" s="32">
        <f t="shared" si="7"/>
        <v>0</v>
      </c>
      <c r="W134" s="45">
        <f>Table01456[[#This Row],[THÀNH TIỀN FAST]]-Table01456[[#This Row],[THÀNH TIỀN]]</f>
        <v>0</v>
      </c>
      <c r="X134" s="46" t="b">
        <f>Table01456[[#This Row],[ĐG FAST]]=Table01456[[#This Row],[ĐƠN GIÁ]]</f>
        <v>1</v>
      </c>
      <c r="Y134" s="47" t="b">
        <f>Table01456[[#This Row],[THÀNH TIỀN FAST]]=Table01456[[#This Row],[THÀNH TIỀN]]</f>
        <v>1</v>
      </c>
      <c r="Z134" s="48"/>
    </row>
    <row r="135" spans="1:26" x14ac:dyDescent="0.2">
      <c r="A135" s="49"/>
      <c r="B135" s="2" t="s">
        <v>360</v>
      </c>
      <c r="C135" s="49"/>
      <c r="D135" s="2" t="s">
        <v>520</v>
      </c>
      <c r="E135" s="49"/>
      <c r="F135" s="49"/>
      <c r="G135" s="49"/>
      <c r="H135" s="49"/>
      <c r="I135" s="2" t="s">
        <v>28</v>
      </c>
      <c r="J135" s="2" t="s">
        <v>29</v>
      </c>
      <c r="K135" s="3">
        <v>1</v>
      </c>
      <c r="L135" s="4">
        <v>80000</v>
      </c>
      <c r="M135" s="4">
        <f t="shared" si="4"/>
        <v>80000</v>
      </c>
      <c r="N135" s="21" t="str">
        <f>VLOOKUP(I135,'MÃ '!$A$2:$E$1048576,4,0)</f>
        <v>NL300218</v>
      </c>
      <c r="O135" s="21" t="str">
        <f>VLOOKUP(I135,'MÃ '!$A$2:$E$1048576,5,0)</f>
        <v>Hoa cúc (decor) bó</v>
      </c>
      <c r="P135" s="21" t="str">
        <f t="shared" si="5"/>
        <v>TSG09</v>
      </c>
      <c r="Q135" s="21" t="str">
        <f>DAY(Table01456[[#This Row],[NGÀY]])&amp;Table01456[[#This Row],[TSG09]]&amp;Table01456[[#This Row],[MÃ FAST]]</f>
        <v>7TSG09NL300218</v>
      </c>
      <c r="R135" s="21" t="str">
        <f>COUNTIF($Q$7:Q135,Q135)&amp;Q135</f>
        <v>17TSG09NL300218</v>
      </c>
      <c r="S135" s="44">
        <f>IFERROR(VLOOKUP(R135,Table1[[ct2]:[Số lượng]],13,0),0)</f>
        <v>0</v>
      </c>
      <c r="T135" s="45">
        <f>IFERROR(VLOOKUP(R135,Table1[[ct2]:[Giá]],14,0),Table01456[[#This Row],[ĐƠN GIÁ]])</f>
        <v>80000</v>
      </c>
      <c r="U135" s="45">
        <f t="shared" si="6"/>
        <v>0</v>
      </c>
      <c r="V135" s="32">
        <f t="shared" si="7"/>
        <v>-1</v>
      </c>
      <c r="W135" s="45">
        <f>Table01456[[#This Row],[THÀNH TIỀN FAST]]-Table01456[[#This Row],[THÀNH TIỀN]]</f>
        <v>-80000</v>
      </c>
      <c r="X135" s="46" t="b">
        <f>Table01456[[#This Row],[ĐG FAST]]=Table01456[[#This Row],[ĐƠN GIÁ]]</f>
        <v>1</v>
      </c>
      <c r="Y135" s="47" t="b">
        <f>Table01456[[#This Row],[THÀNH TIỀN FAST]]=Table01456[[#This Row],[THÀNH TIỀN]]</f>
        <v>0</v>
      </c>
      <c r="Z135" s="48"/>
    </row>
    <row r="136" spans="1:26" x14ac:dyDescent="0.2">
      <c r="A136" s="49"/>
      <c r="B136" s="2" t="s">
        <v>360</v>
      </c>
      <c r="C136" s="49"/>
      <c r="D136" s="2" t="s">
        <v>520</v>
      </c>
      <c r="E136" s="49"/>
      <c r="F136" s="49"/>
      <c r="G136" s="49"/>
      <c r="H136" s="49"/>
      <c r="I136" s="2" t="s">
        <v>34</v>
      </c>
      <c r="J136" s="2" t="s">
        <v>17</v>
      </c>
      <c r="K136" s="3">
        <v>2</v>
      </c>
      <c r="L136" s="4">
        <v>145000</v>
      </c>
      <c r="M136" s="4">
        <f t="shared" ref="M136:M199" si="8">K136*L136</f>
        <v>290000</v>
      </c>
      <c r="N136" s="21" t="str">
        <f>VLOOKUP(I136,'MÃ '!$A$2:$E$1048576,4,0)</f>
        <v>NL300090</v>
      </c>
      <c r="O136" s="21" t="str">
        <f>VLOOKUP(I136,'MÃ '!$A$2:$E$1048576,5,0)</f>
        <v>Nấm đông cô tươi</v>
      </c>
      <c r="P136" s="21" t="str">
        <f t="shared" ref="P136:P199" si="9">$P$6</f>
        <v>TSG09</v>
      </c>
      <c r="Q136" s="21" t="str">
        <f>DAY(Table01456[[#This Row],[NGÀY]])&amp;Table01456[[#This Row],[TSG09]]&amp;Table01456[[#This Row],[MÃ FAST]]</f>
        <v>7TSG09NL300090</v>
      </c>
      <c r="R136" s="21" t="str">
        <f>COUNTIF($Q$7:Q136,Q136)&amp;Q136</f>
        <v>17TSG09NL300090</v>
      </c>
      <c r="S136" s="44">
        <f>IFERROR(VLOOKUP(R136,Table1[[ct2]:[Số lượng]],13,0),0)</f>
        <v>2</v>
      </c>
      <c r="T136" s="45">
        <f>IFERROR(VLOOKUP(R136,Table1[[ct2]:[Giá]],14,0),Table01456[[#This Row],[ĐƠN GIÁ]])</f>
        <v>145000</v>
      </c>
      <c r="U136" s="45">
        <f t="shared" ref="U136:U199" si="10">IFERROR((T136*S136),"0")</f>
        <v>290000</v>
      </c>
      <c r="V136" s="32">
        <f t="shared" ref="V136:V199" si="11">S136-K136</f>
        <v>0</v>
      </c>
      <c r="W136" s="45">
        <f>Table01456[[#This Row],[THÀNH TIỀN FAST]]-Table01456[[#This Row],[THÀNH TIỀN]]</f>
        <v>0</v>
      </c>
      <c r="X136" s="46" t="b">
        <f>Table01456[[#This Row],[ĐG FAST]]=Table01456[[#This Row],[ĐƠN GIÁ]]</f>
        <v>1</v>
      </c>
      <c r="Y136" s="47" t="b">
        <f>Table01456[[#This Row],[THÀNH TIỀN FAST]]=Table01456[[#This Row],[THÀNH TIỀN]]</f>
        <v>1</v>
      </c>
      <c r="Z136" s="48"/>
    </row>
    <row r="137" spans="1:26" x14ac:dyDescent="0.2">
      <c r="A137" s="49"/>
      <c r="B137" s="2" t="s">
        <v>360</v>
      </c>
      <c r="C137" s="49"/>
      <c r="D137" s="2" t="s">
        <v>520</v>
      </c>
      <c r="E137" s="49"/>
      <c r="F137" s="49"/>
      <c r="G137" s="49"/>
      <c r="H137" s="49"/>
      <c r="I137" s="2" t="s">
        <v>38</v>
      </c>
      <c r="J137" s="2" t="s">
        <v>17</v>
      </c>
      <c r="K137" s="3">
        <v>3</v>
      </c>
      <c r="L137" s="4">
        <v>95000</v>
      </c>
      <c r="M137" s="4">
        <f t="shared" si="8"/>
        <v>285000</v>
      </c>
      <c r="N137" s="21" t="str">
        <f>VLOOKUP(I137,'MÃ '!$A$2:$E$1048576,4,0)</f>
        <v>NL300098</v>
      </c>
      <c r="O137" s="21" t="str">
        <f>VLOOKUP(I137,'MÃ '!$A$2:$E$1048576,5,0)</f>
        <v>Nấm Linh Chi trắng</v>
      </c>
      <c r="P137" s="21" t="str">
        <f t="shared" si="9"/>
        <v>TSG09</v>
      </c>
      <c r="Q137" s="21" t="str">
        <f>DAY(Table01456[[#This Row],[NGÀY]])&amp;Table01456[[#This Row],[TSG09]]&amp;Table01456[[#This Row],[MÃ FAST]]</f>
        <v>7TSG09NL300098</v>
      </c>
      <c r="R137" s="21" t="str">
        <f>COUNTIF($Q$7:Q137,Q137)&amp;Q137</f>
        <v>17TSG09NL300098</v>
      </c>
      <c r="S137" s="44">
        <f>IFERROR(VLOOKUP(R137,Table1[[ct2]:[Số lượng]],13,0),0)</f>
        <v>3</v>
      </c>
      <c r="T137" s="45">
        <f>IFERROR(VLOOKUP(R137,Table1[[ct2]:[Giá]],14,0),Table01456[[#This Row],[ĐƠN GIÁ]])</f>
        <v>95000</v>
      </c>
      <c r="U137" s="45">
        <f t="shared" si="10"/>
        <v>285000</v>
      </c>
      <c r="V137" s="32">
        <f t="shared" si="11"/>
        <v>0</v>
      </c>
      <c r="W137" s="45">
        <f>Table01456[[#This Row],[THÀNH TIỀN FAST]]-Table01456[[#This Row],[THÀNH TIỀN]]</f>
        <v>0</v>
      </c>
      <c r="X137" s="46" t="b">
        <f>Table01456[[#This Row],[ĐG FAST]]=Table01456[[#This Row],[ĐƠN GIÁ]]</f>
        <v>1</v>
      </c>
      <c r="Y137" s="47" t="b">
        <f>Table01456[[#This Row],[THÀNH TIỀN FAST]]=Table01456[[#This Row],[THÀNH TIỀN]]</f>
        <v>1</v>
      </c>
      <c r="Z137" s="48"/>
    </row>
    <row r="138" spans="1:26" x14ac:dyDescent="0.2">
      <c r="A138" s="49"/>
      <c r="B138" s="2" t="s">
        <v>360</v>
      </c>
      <c r="C138" s="49"/>
      <c r="D138" s="2" t="s">
        <v>520</v>
      </c>
      <c r="E138" s="49"/>
      <c r="F138" s="49"/>
      <c r="G138" s="49"/>
      <c r="H138" s="49"/>
      <c r="I138" s="2" t="s">
        <v>41</v>
      </c>
      <c r="J138" s="2" t="s">
        <v>17</v>
      </c>
      <c r="K138" s="3">
        <v>3</v>
      </c>
      <c r="L138" s="4">
        <v>21000</v>
      </c>
      <c r="M138" s="4">
        <f t="shared" si="8"/>
        <v>63000</v>
      </c>
      <c r="N138" s="21" t="str">
        <f>VLOOKUP(I138,'MÃ '!$A$2:$E$1048576,4,0)</f>
        <v>NL300119</v>
      </c>
      <c r="O138" s="21" t="str">
        <f>VLOOKUP(I138,'MÃ '!$A$2:$E$1048576,5,0)</f>
        <v>Quất ( Tắc trái )</v>
      </c>
      <c r="P138" s="21" t="str">
        <f t="shared" si="9"/>
        <v>TSG09</v>
      </c>
      <c r="Q138" s="21" t="str">
        <f>DAY(Table01456[[#This Row],[NGÀY]])&amp;Table01456[[#This Row],[TSG09]]&amp;Table01456[[#This Row],[MÃ FAST]]</f>
        <v>7TSG09NL300119</v>
      </c>
      <c r="R138" s="21" t="str">
        <f>COUNTIF($Q$7:Q138,Q138)&amp;Q138</f>
        <v>17TSG09NL300119</v>
      </c>
      <c r="S138" s="44">
        <f>IFERROR(VLOOKUP(R138,Table1[[ct2]:[Số lượng]],13,0),0)</f>
        <v>2.5</v>
      </c>
      <c r="T138" s="45">
        <f>IFERROR(VLOOKUP(R138,Table1[[ct2]:[Giá]],14,0),Table01456[[#This Row],[ĐƠN GIÁ]])</f>
        <v>21000</v>
      </c>
      <c r="U138" s="45">
        <f t="shared" si="10"/>
        <v>52500</v>
      </c>
      <c r="V138" s="32">
        <f t="shared" si="11"/>
        <v>-0.5</v>
      </c>
      <c r="W138" s="45">
        <f>Table01456[[#This Row],[THÀNH TIỀN FAST]]-Table01456[[#This Row],[THÀNH TIỀN]]</f>
        <v>-10500</v>
      </c>
      <c r="X138" s="46" t="b">
        <f>Table01456[[#This Row],[ĐG FAST]]=Table01456[[#This Row],[ĐƠN GIÁ]]</f>
        <v>1</v>
      </c>
      <c r="Y138" s="47" t="b">
        <f>Table01456[[#This Row],[THÀNH TIỀN FAST]]=Table01456[[#This Row],[THÀNH TIỀN]]</f>
        <v>0</v>
      </c>
      <c r="Z138" s="48"/>
    </row>
    <row r="139" spans="1:26" x14ac:dyDescent="0.2">
      <c r="A139" s="49"/>
      <c r="B139" s="2" t="s">
        <v>360</v>
      </c>
      <c r="C139" s="49"/>
      <c r="D139" s="2" t="s">
        <v>520</v>
      </c>
      <c r="E139" s="49"/>
      <c r="F139" s="49"/>
      <c r="G139" s="49"/>
      <c r="H139" s="49"/>
      <c r="I139" s="2" t="s">
        <v>42</v>
      </c>
      <c r="J139" s="2" t="s">
        <v>17</v>
      </c>
      <c r="K139" s="3">
        <v>1</v>
      </c>
      <c r="L139" s="4">
        <v>38000</v>
      </c>
      <c r="M139" s="4">
        <f t="shared" si="8"/>
        <v>38000</v>
      </c>
      <c r="N139" s="21" t="str">
        <f>VLOOKUP(I139,'MÃ '!$A$2:$E$1048576,4,0)</f>
        <v>NL300018</v>
      </c>
      <c r="O139" s="21" t="str">
        <f>VLOOKUP(I139,'MÃ '!$A$2:$E$1048576,5,0)</f>
        <v>Cải cúc</v>
      </c>
      <c r="P139" s="21" t="str">
        <f t="shared" si="9"/>
        <v>TSG09</v>
      </c>
      <c r="Q139" s="21" t="str">
        <f>DAY(Table01456[[#This Row],[NGÀY]])&amp;Table01456[[#This Row],[TSG09]]&amp;Table01456[[#This Row],[MÃ FAST]]</f>
        <v>7TSG09NL300018</v>
      </c>
      <c r="R139" s="21" t="str">
        <f>COUNTIF($Q$7:Q139,Q139)&amp;Q139</f>
        <v>17TSG09NL300018</v>
      </c>
      <c r="S139" s="44">
        <f>IFERROR(VLOOKUP(R139,Table1[[ct2]:[Số lượng]],13,0),0)</f>
        <v>1</v>
      </c>
      <c r="T139" s="45">
        <f>IFERROR(VLOOKUP(R139,Table1[[ct2]:[Giá]],14,0),Table01456[[#This Row],[ĐƠN GIÁ]])</f>
        <v>38000</v>
      </c>
      <c r="U139" s="45">
        <f t="shared" si="10"/>
        <v>38000</v>
      </c>
      <c r="V139" s="32">
        <f t="shared" si="11"/>
        <v>0</v>
      </c>
      <c r="W139" s="45">
        <f>Table01456[[#This Row],[THÀNH TIỀN FAST]]-Table01456[[#This Row],[THÀNH TIỀN]]</f>
        <v>0</v>
      </c>
      <c r="X139" s="46" t="b">
        <f>Table01456[[#This Row],[ĐG FAST]]=Table01456[[#This Row],[ĐƠN GIÁ]]</f>
        <v>1</v>
      </c>
      <c r="Y139" s="47" t="b">
        <f>Table01456[[#This Row],[THÀNH TIỀN FAST]]=Table01456[[#This Row],[THÀNH TIỀN]]</f>
        <v>1</v>
      </c>
      <c r="Z139" s="48"/>
    </row>
    <row r="140" spans="1:26" x14ac:dyDescent="0.2">
      <c r="A140" s="49"/>
      <c r="B140" s="2" t="s">
        <v>360</v>
      </c>
      <c r="C140" s="49"/>
      <c r="D140" s="2" t="s">
        <v>520</v>
      </c>
      <c r="E140" s="49"/>
      <c r="F140" s="49"/>
      <c r="G140" s="49"/>
      <c r="H140" s="49"/>
      <c r="I140" s="2" t="s">
        <v>43</v>
      </c>
      <c r="J140" s="2" t="s">
        <v>17</v>
      </c>
      <c r="K140" s="3">
        <v>1</v>
      </c>
      <c r="L140" s="4">
        <v>50000</v>
      </c>
      <c r="M140" s="4">
        <f t="shared" si="8"/>
        <v>50000</v>
      </c>
      <c r="N140" s="21" t="str">
        <f>VLOOKUP(I140,'MÃ '!$A$2:$E$1048576,4,0)</f>
        <v>NL300142</v>
      </c>
      <c r="O140" s="21" t="str">
        <f>VLOOKUP(I140,'MÃ '!$A$2:$E$1048576,5,0)</f>
        <v>Tỏi bóc</v>
      </c>
      <c r="P140" s="21" t="str">
        <f t="shared" si="9"/>
        <v>TSG09</v>
      </c>
      <c r="Q140" s="21" t="str">
        <f>DAY(Table01456[[#This Row],[NGÀY]])&amp;Table01456[[#This Row],[TSG09]]&amp;Table01456[[#This Row],[MÃ FAST]]</f>
        <v>7TSG09NL300142</v>
      </c>
      <c r="R140" s="21" t="str">
        <f>COUNTIF($Q$7:Q140,Q140)&amp;Q140</f>
        <v>17TSG09NL300142</v>
      </c>
      <c r="S140" s="44">
        <f>IFERROR(VLOOKUP(R140,Table1[[ct2]:[Số lượng]],13,0),0)</f>
        <v>0</v>
      </c>
      <c r="T140" s="45">
        <f>IFERROR(VLOOKUP(R140,Table1[[ct2]:[Giá]],14,0),Table01456[[#This Row],[ĐƠN GIÁ]])</f>
        <v>50000</v>
      </c>
      <c r="U140" s="45">
        <f t="shared" si="10"/>
        <v>0</v>
      </c>
      <c r="V140" s="32">
        <f t="shared" si="11"/>
        <v>-1</v>
      </c>
      <c r="W140" s="45">
        <f>Table01456[[#This Row],[THÀNH TIỀN FAST]]-Table01456[[#This Row],[THÀNH TIỀN]]</f>
        <v>-50000</v>
      </c>
      <c r="X140" s="46" t="b">
        <f>Table01456[[#This Row],[ĐG FAST]]=Table01456[[#This Row],[ĐƠN GIÁ]]</f>
        <v>1</v>
      </c>
      <c r="Y140" s="47" t="b">
        <f>Table01456[[#This Row],[THÀNH TIỀN FAST]]=Table01456[[#This Row],[THÀNH TIỀN]]</f>
        <v>0</v>
      </c>
      <c r="Z140" s="48"/>
    </row>
    <row r="141" spans="1:26" x14ac:dyDescent="0.2">
      <c r="A141" s="49"/>
      <c r="B141" s="2" t="s">
        <v>361</v>
      </c>
      <c r="C141" s="49"/>
      <c r="D141" s="2" t="s">
        <v>520</v>
      </c>
      <c r="E141" s="49"/>
      <c r="F141" s="49"/>
      <c r="G141" s="49"/>
      <c r="H141" s="49"/>
      <c r="I141" s="2" t="s">
        <v>20</v>
      </c>
      <c r="J141" s="2" t="s">
        <v>17</v>
      </c>
      <c r="K141" s="3">
        <v>3.8</v>
      </c>
      <c r="L141" s="4">
        <v>18000</v>
      </c>
      <c r="M141" s="4">
        <f t="shared" si="8"/>
        <v>68400</v>
      </c>
      <c r="N141" s="21" t="str">
        <f>VLOOKUP(I141,'MÃ '!$A$2:$E$1048576,4,0)</f>
        <v>NL300022</v>
      </c>
      <c r="O141" s="21" t="str">
        <f>VLOOKUP(I141,'MÃ '!$A$2:$E$1048576,5,0)</f>
        <v>Cải thảo</v>
      </c>
      <c r="P141" s="21" t="str">
        <f t="shared" si="9"/>
        <v>TSG09</v>
      </c>
      <c r="Q141" s="21" t="str">
        <f>DAY(Table01456[[#This Row],[NGÀY]])&amp;Table01456[[#This Row],[TSG09]]&amp;Table01456[[#This Row],[MÃ FAST]]</f>
        <v>8TSG09NL300022</v>
      </c>
      <c r="R141" s="21" t="str">
        <f>COUNTIF($Q$7:Q141,Q141)&amp;Q141</f>
        <v>18TSG09NL300022</v>
      </c>
      <c r="S141" s="44">
        <f>IFERROR(VLOOKUP(R141,Table1[[ct2]:[Số lượng]],13,0),0)</f>
        <v>3.3</v>
      </c>
      <c r="T141" s="45">
        <f>IFERROR(VLOOKUP(R141,Table1[[ct2]:[Giá]],14,0),Table01456[[#This Row],[ĐƠN GIÁ]])</f>
        <v>18000</v>
      </c>
      <c r="U141" s="45">
        <f t="shared" si="10"/>
        <v>59400</v>
      </c>
      <c r="V141" s="32">
        <f t="shared" si="11"/>
        <v>-0.5</v>
      </c>
      <c r="W141" s="45">
        <f>Table01456[[#This Row],[THÀNH TIỀN FAST]]-Table01456[[#This Row],[THÀNH TIỀN]]</f>
        <v>-9000</v>
      </c>
      <c r="X141" s="46" t="b">
        <f>Table01456[[#This Row],[ĐG FAST]]=Table01456[[#This Row],[ĐƠN GIÁ]]</f>
        <v>1</v>
      </c>
      <c r="Y141" s="47" t="b">
        <f>Table01456[[#This Row],[THÀNH TIỀN FAST]]=Table01456[[#This Row],[THÀNH TIỀN]]</f>
        <v>0</v>
      </c>
      <c r="Z141" s="48"/>
    </row>
    <row r="142" spans="1:26" x14ac:dyDescent="0.2">
      <c r="A142" s="49"/>
      <c r="B142" s="2" t="s">
        <v>361</v>
      </c>
      <c r="C142" s="49"/>
      <c r="D142" s="2" t="s">
        <v>520</v>
      </c>
      <c r="E142" s="49"/>
      <c r="F142" s="49"/>
      <c r="G142" s="49"/>
      <c r="H142" s="49"/>
      <c r="I142" s="2" t="s">
        <v>23</v>
      </c>
      <c r="J142" s="2" t="s">
        <v>17</v>
      </c>
      <c r="K142" s="3">
        <v>0.3</v>
      </c>
      <c r="L142" s="4">
        <v>22000</v>
      </c>
      <c r="M142" s="4">
        <f t="shared" si="8"/>
        <v>6600</v>
      </c>
      <c r="N142" s="21" t="str">
        <f>VLOOKUP(I142,'MÃ '!$A$2:$E$1048576,4,0)</f>
        <v>NL300029</v>
      </c>
      <c r="O142" s="21" t="str">
        <f>VLOOKUP(I142,'MÃ '!$A$2:$E$1048576,5,0)</f>
        <v>Chanh</v>
      </c>
      <c r="P142" s="21" t="str">
        <f t="shared" si="9"/>
        <v>TSG09</v>
      </c>
      <c r="Q142" s="21" t="str">
        <f>DAY(Table01456[[#This Row],[NGÀY]])&amp;Table01456[[#This Row],[TSG09]]&amp;Table01456[[#This Row],[MÃ FAST]]</f>
        <v>8TSG09NL300029</v>
      </c>
      <c r="R142" s="21" t="str">
        <f>COUNTIF($Q$7:Q142,Q142)&amp;Q142</f>
        <v>18TSG09NL300029</v>
      </c>
      <c r="S142" s="44">
        <f>IFERROR(VLOOKUP(R142,Table1[[ct2]:[Số lượng]],13,0),0)</f>
        <v>0.3</v>
      </c>
      <c r="T142" s="45">
        <f>IFERROR(VLOOKUP(R142,Table1[[ct2]:[Giá]],14,0),Table01456[[#This Row],[ĐƠN GIÁ]])</f>
        <v>22000</v>
      </c>
      <c r="U142" s="45">
        <f t="shared" si="10"/>
        <v>6600</v>
      </c>
      <c r="V142" s="32">
        <f t="shared" si="11"/>
        <v>0</v>
      </c>
      <c r="W142" s="45">
        <f>Table01456[[#This Row],[THÀNH TIỀN FAST]]-Table01456[[#This Row],[THÀNH TIỀN]]</f>
        <v>0</v>
      </c>
      <c r="X142" s="46" t="b">
        <f>Table01456[[#This Row],[ĐG FAST]]=Table01456[[#This Row],[ĐƠN GIÁ]]</f>
        <v>1</v>
      </c>
      <c r="Y142" s="47" t="b">
        <f>Table01456[[#This Row],[THÀNH TIỀN FAST]]=Table01456[[#This Row],[THÀNH TIỀN]]</f>
        <v>1</v>
      </c>
      <c r="Z142" s="48"/>
    </row>
    <row r="143" spans="1:26" x14ac:dyDescent="0.2">
      <c r="A143" s="49"/>
      <c r="B143" s="2" t="s">
        <v>361</v>
      </c>
      <c r="C143" s="49"/>
      <c r="D143" s="2" t="s">
        <v>520</v>
      </c>
      <c r="E143" s="49"/>
      <c r="F143" s="49"/>
      <c r="G143" s="49"/>
      <c r="H143" s="49"/>
      <c r="I143" s="2" t="s">
        <v>27</v>
      </c>
      <c r="J143" s="2" t="s">
        <v>17</v>
      </c>
      <c r="K143" s="3">
        <v>1</v>
      </c>
      <c r="L143" s="4">
        <v>55000</v>
      </c>
      <c r="M143" s="4">
        <f t="shared" si="8"/>
        <v>55000</v>
      </c>
      <c r="N143" s="21" t="str">
        <f>VLOOKUP(I143,'MÃ '!$A$2:$E$1048576,4,0)</f>
        <v>NL300058</v>
      </c>
      <c r="O143" s="21" t="str">
        <f>VLOOKUP(I143,'MÃ '!$A$2:$E$1048576,5,0)</f>
        <v>Hành lá</v>
      </c>
      <c r="P143" s="21" t="str">
        <f t="shared" si="9"/>
        <v>TSG09</v>
      </c>
      <c r="Q143" s="21" t="str">
        <f>DAY(Table01456[[#This Row],[NGÀY]])&amp;Table01456[[#This Row],[TSG09]]&amp;Table01456[[#This Row],[MÃ FAST]]</f>
        <v>8TSG09NL300058</v>
      </c>
      <c r="R143" s="21" t="str">
        <f>COUNTIF($Q$7:Q143,Q143)&amp;Q143</f>
        <v>18TSG09NL300058</v>
      </c>
      <c r="S143" s="44">
        <f>IFERROR(VLOOKUP(R143,Table1[[ct2]:[Số lượng]],13,0),0)</f>
        <v>1</v>
      </c>
      <c r="T143" s="45">
        <f>IFERROR(VLOOKUP(R143,Table1[[ct2]:[Giá]],14,0),Table01456[[#This Row],[ĐƠN GIÁ]])</f>
        <v>55000</v>
      </c>
      <c r="U143" s="45">
        <f t="shared" si="10"/>
        <v>55000</v>
      </c>
      <c r="V143" s="32">
        <f t="shared" si="11"/>
        <v>0</v>
      </c>
      <c r="W143" s="45">
        <f>Table01456[[#This Row],[THÀNH TIỀN FAST]]-Table01456[[#This Row],[THÀNH TIỀN]]</f>
        <v>0</v>
      </c>
      <c r="X143" s="46" t="b">
        <f>Table01456[[#This Row],[ĐG FAST]]=Table01456[[#This Row],[ĐƠN GIÁ]]</f>
        <v>1</v>
      </c>
      <c r="Y143" s="47" t="b">
        <f>Table01456[[#This Row],[THÀNH TIỀN FAST]]=Table01456[[#This Row],[THÀNH TIỀN]]</f>
        <v>1</v>
      </c>
      <c r="Z143" s="48"/>
    </row>
    <row r="144" spans="1:26" x14ac:dyDescent="0.2">
      <c r="A144" s="49"/>
      <c r="B144" s="2" t="s">
        <v>361</v>
      </c>
      <c r="C144" s="49"/>
      <c r="D144" s="2" t="s">
        <v>520</v>
      </c>
      <c r="E144" s="49"/>
      <c r="F144" s="49"/>
      <c r="G144" s="49"/>
      <c r="H144" s="49"/>
      <c r="I144" s="2" t="s">
        <v>28</v>
      </c>
      <c r="J144" s="2" t="s">
        <v>29</v>
      </c>
      <c r="K144" s="3">
        <v>1</v>
      </c>
      <c r="L144" s="4">
        <v>80000</v>
      </c>
      <c r="M144" s="4">
        <f t="shared" si="8"/>
        <v>80000</v>
      </c>
      <c r="N144" s="21" t="str">
        <f>VLOOKUP(I144,'MÃ '!$A$2:$E$1048576,4,0)</f>
        <v>NL300218</v>
      </c>
      <c r="O144" s="21" t="str">
        <f>VLOOKUP(I144,'MÃ '!$A$2:$E$1048576,5,0)</f>
        <v>Hoa cúc (decor) bó</v>
      </c>
      <c r="P144" s="21" t="str">
        <f t="shared" si="9"/>
        <v>TSG09</v>
      </c>
      <c r="Q144" s="21" t="str">
        <f>DAY(Table01456[[#This Row],[NGÀY]])&amp;Table01456[[#This Row],[TSG09]]&amp;Table01456[[#This Row],[MÃ FAST]]</f>
        <v>8TSG09NL300218</v>
      </c>
      <c r="R144" s="21" t="str">
        <f>COUNTIF($Q$7:Q144,Q144)&amp;Q144</f>
        <v>18TSG09NL300218</v>
      </c>
      <c r="S144" s="44">
        <f>IFERROR(VLOOKUP(R144,Table1[[ct2]:[Số lượng]],13,0),0)</f>
        <v>1</v>
      </c>
      <c r="T144" s="45">
        <f>IFERROR(VLOOKUP(R144,Table1[[ct2]:[Giá]],14,0),Table01456[[#This Row],[ĐƠN GIÁ]])</f>
        <v>40000</v>
      </c>
      <c r="U144" s="45">
        <f t="shared" si="10"/>
        <v>40000</v>
      </c>
      <c r="V144" s="32">
        <f t="shared" si="11"/>
        <v>0</v>
      </c>
      <c r="W144" s="45">
        <f>Table01456[[#This Row],[THÀNH TIỀN FAST]]-Table01456[[#This Row],[THÀNH TIỀN]]</f>
        <v>-40000</v>
      </c>
      <c r="X144" s="46" t="b">
        <f>Table01456[[#This Row],[ĐG FAST]]=Table01456[[#This Row],[ĐƠN GIÁ]]</f>
        <v>0</v>
      </c>
      <c r="Y144" s="47" t="b">
        <f>Table01456[[#This Row],[THÀNH TIỀN FAST]]=Table01456[[#This Row],[THÀNH TIỀN]]</f>
        <v>0</v>
      </c>
      <c r="Z144" s="48"/>
    </row>
    <row r="145" spans="1:26" x14ac:dyDescent="0.2">
      <c r="A145" s="49"/>
      <c r="B145" s="2" t="s">
        <v>361</v>
      </c>
      <c r="C145" s="49"/>
      <c r="D145" s="2" t="s">
        <v>520</v>
      </c>
      <c r="E145" s="49"/>
      <c r="F145" s="49"/>
      <c r="G145" s="49"/>
      <c r="H145" s="49"/>
      <c r="I145" s="2" t="s">
        <v>31</v>
      </c>
      <c r="J145" s="2" t="s">
        <v>17</v>
      </c>
      <c r="K145" s="3">
        <v>1</v>
      </c>
      <c r="L145" s="4">
        <v>30000</v>
      </c>
      <c r="M145" s="4">
        <f t="shared" si="8"/>
        <v>30000</v>
      </c>
      <c r="N145" s="21" t="str">
        <f>VLOOKUP(I145,'MÃ '!$A$2:$E$1048576,4,0)</f>
        <v>NL300209</v>
      </c>
      <c r="O145" s="21" t="str">
        <f>VLOOKUP(I145,'MÃ '!$A$2:$E$1048576,5,0)</f>
        <v>Khoai môn</v>
      </c>
      <c r="P145" s="21" t="str">
        <f t="shared" si="9"/>
        <v>TSG09</v>
      </c>
      <c r="Q145" s="21" t="str">
        <f>DAY(Table01456[[#This Row],[NGÀY]])&amp;Table01456[[#This Row],[TSG09]]&amp;Table01456[[#This Row],[MÃ FAST]]</f>
        <v>8TSG09NL300209</v>
      </c>
      <c r="R145" s="21" t="str">
        <f>COUNTIF($Q$7:Q145,Q145)&amp;Q145</f>
        <v>18TSG09NL300209</v>
      </c>
      <c r="S145" s="44">
        <f>IFERROR(VLOOKUP(R145,Table1[[ct2]:[Số lượng]],13,0),0)</f>
        <v>0.5</v>
      </c>
      <c r="T145" s="45">
        <f>IFERROR(VLOOKUP(R145,Table1[[ct2]:[Giá]],14,0),Table01456[[#This Row],[ĐƠN GIÁ]])</f>
        <v>30000</v>
      </c>
      <c r="U145" s="45">
        <f t="shared" si="10"/>
        <v>15000</v>
      </c>
      <c r="V145" s="32">
        <f t="shared" si="11"/>
        <v>-0.5</v>
      </c>
      <c r="W145" s="45">
        <f>Table01456[[#This Row],[THÀNH TIỀN FAST]]-Table01456[[#This Row],[THÀNH TIỀN]]</f>
        <v>-15000</v>
      </c>
      <c r="X145" s="46" t="b">
        <f>Table01456[[#This Row],[ĐG FAST]]=Table01456[[#This Row],[ĐƠN GIÁ]]</f>
        <v>1</v>
      </c>
      <c r="Y145" s="47" t="b">
        <f>Table01456[[#This Row],[THÀNH TIỀN FAST]]=Table01456[[#This Row],[THÀNH TIỀN]]</f>
        <v>0</v>
      </c>
      <c r="Z145" s="48"/>
    </row>
    <row r="146" spans="1:26" x14ac:dyDescent="0.2">
      <c r="A146" s="49"/>
      <c r="B146" s="2" t="s">
        <v>361</v>
      </c>
      <c r="C146" s="49"/>
      <c r="D146" s="2" t="s">
        <v>520</v>
      </c>
      <c r="E146" s="49"/>
      <c r="F146" s="49"/>
      <c r="G146" s="49"/>
      <c r="H146" s="49"/>
      <c r="I146" s="2" t="s">
        <v>33</v>
      </c>
      <c r="J146" s="2" t="s">
        <v>17</v>
      </c>
      <c r="K146" s="3">
        <v>1.7</v>
      </c>
      <c r="L146" s="4">
        <v>22000</v>
      </c>
      <c r="M146" s="4">
        <f t="shared" si="8"/>
        <v>37400</v>
      </c>
      <c r="N146" s="21" t="str">
        <f>VLOOKUP(I146,'MÃ '!$A$2:$E$1048576,4,0)</f>
        <v>NL300084</v>
      </c>
      <c r="O146" s="21" t="str">
        <f>VLOOKUP(I146,'MÃ '!$A$2:$E$1048576,5,0)</f>
        <v>Mồng tơi nhặt</v>
      </c>
      <c r="P146" s="21" t="str">
        <f t="shared" si="9"/>
        <v>TSG09</v>
      </c>
      <c r="Q146" s="21" t="str">
        <f>DAY(Table01456[[#This Row],[NGÀY]])&amp;Table01456[[#This Row],[TSG09]]&amp;Table01456[[#This Row],[MÃ FAST]]</f>
        <v>8TSG09NL300084</v>
      </c>
      <c r="R146" s="21" t="str">
        <f>COUNTIF($Q$7:Q146,Q146)&amp;Q146</f>
        <v>18TSG09NL300084</v>
      </c>
      <c r="S146" s="44">
        <f>IFERROR(VLOOKUP(R146,Table1[[ct2]:[Số lượng]],13,0),0)</f>
        <v>1.7</v>
      </c>
      <c r="T146" s="45">
        <f>IFERROR(VLOOKUP(R146,Table1[[ct2]:[Giá]],14,0),Table01456[[#This Row],[ĐƠN GIÁ]])</f>
        <v>22000</v>
      </c>
      <c r="U146" s="45">
        <f t="shared" si="10"/>
        <v>37400</v>
      </c>
      <c r="V146" s="32">
        <f t="shared" si="11"/>
        <v>0</v>
      </c>
      <c r="W146" s="45">
        <f>Table01456[[#This Row],[THÀNH TIỀN FAST]]-Table01456[[#This Row],[THÀNH TIỀN]]</f>
        <v>0</v>
      </c>
      <c r="X146" s="46" t="b">
        <f>Table01456[[#This Row],[ĐG FAST]]=Table01456[[#This Row],[ĐƠN GIÁ]]</f>
        <v>1</v>
      </c>
      <c r="Y146" s="47" t="b">
        <f>Table01456[[#This Row],[THÀNH TIỀN FAST]]=Table01456[[#This Row],[THÀNH TIỀN]]</f>
        <v>1</v>
      </c>
      <c r="Z146" s="48"/>
    </row>
    <row r="147" spans="1:26" x14ac:dyDescent="0.2">
      <c r="A147" s="49"/>
      <c r="B147" s="2" t="s">
        <v>361</v>
      </c>
      <c r="C147" s="49"/>
      <c r="D147" s="2" t="s">
        <v>520</v>
      </c>
      <c r="E147" s="49"/>
      <c r="F147" s="49"/>
      <c r="G147" s="49"/>
      <c r="H147" s="49"/>
      <c r="I147" s="2" t="s">
        <v>34</v>
      </c>
      <c r="J147" s="2" t="s">
        <v>17</v>
      </c>
      <c r="K147" s="3">
        <v>2.1</v>
      </c>
      <c r="L147" s="4">
        <v>145000</v>
      </c>
      <c r="M147" s="4">
        <f t="shared" si="8"/>
        <v>304500</v>
      </c>
      <c r="N147" s="21" t="str">
        <f>VLOOKUP(I147,'MÃ '!$A$2:$E$1048576,4,0)</f>
        <v>NL300090</v>
      </c>
      <c r="O147" s="21" t="str">
        <f>VLOOKUP(I147,'MÃ '!$A$2:$E$1048576,5,0)</f>
        <v>Nấm đông cô tươi</v>
      </c>
      <c r="P147" s="21" t="str">
        <f t="shared" si="9"/>
        <v>TSG09</v>
      </c>
      <c r="Q147" s="21" t="str">
        <f>DAY(Table01456[[#This Row],[NGÀY]])&amp;Table01456[[#This Row],[TSG09]]&amp;Table01456[[#This Row],[MÃ FAST]]</f>
        <v>8TSG09NL300090</v>
      </c>
      <c r="R147" s="21" t="str">
        <f>COUNTIF($Q$7:Q147,Q147)&amp;Q147</f>
        <v>18TSG09NL300090</v>
      </c>
      <c r="S147" s="44">
        <f>IFERROR(VLOOKUP(R147,Table1[[ct2]:[Số lượng]],13,0),0)</f>
        <v>2.1</v>
      </c>
      <c r="T147" s="45">
        <f>IFERROR(VLOOKUP(R147,Table1[[ct2]:[Giá]],14,0),Table01456[[#This Row],[ĐƠN GIÁ]])</f>
        <v>145000</v>
      </c>
      <c r="U147" s="45">
        <f t="shared" si="10"/>
        <v>304500</v>
      </c>
      <c r="V147" s="32">
        <f t="shared" si="11"/>
        <v>0</v>
      </c>
      <c r="W147" s="45">
        <f>Table01456[[#This Row],[THÀNH TIỀN FAST]]-Table01456[[#This Row],[THÀNH TIỀN]]</f>
        <v>0</v>
      </c>
      <c r="X147" s="46" t="b">
        <f>Table01456[[#This Row],[ĐG FAST]]=Table01456[[#This Row],[ĐƠN GIÁ]]</f>
        <v>1</v>
      </c>
      <c r="Y147" s="47" t="b">
        <f>Table01456[[#This Row],[THÀNH TIỀN FAST]]=Table01456[[#This Row],[THÀNH TIỀN]]</f>
        <v>1</v>
      </c>
      <c r="Z147" s="48"/>
    </row>
    <row r="148" spans="1:26" x14ac:dyDescent="0.2">
      <c r="A148" s="49"/>
      <c r="B148" s="2" t="s">
        <v>361</v>
      </c>
      <c r="C148" s="49"/>
      <c r="D148" s="2" t="s">
        <v>520</v>
      </c>
      <c r="E148" s="49"/>
      <c r="F148" s="49"/>
      <c r="G148" s="49"/>
      <c r="H148" s="49"/>
      <c r="I148" s="2" t="s">
        <v>50</v>
      </c>
      <c r="J148" s="2" t="s">
        <v>17</v>
      </c>
      <c r="K148" s="3">
        <v>5</v>
      </c>
      <c r="L148" s="4">
        <v>45000</v>
      </c>
      <c r="M148" s="4">
        <f t="shared" si="8"/>
        <v>225000</v>
      </c>
      <c r="N148" s="21" t="str">
        <f>VLOOKUP(I148,'MÃ '!$A$2:$E$1048576,4,0)</f>
        <v>NL300096</v>
      </c>
      <c r="O148" s="21" t="str">
        <f>VLOOKUP(I148,'MÃ '!$A$2:$E$1048576,5,0)</f>
        <v>Nấm kim châm tươi</v>
      </c>
      <c r="P148" s="21" t="str">
        <f t="shared" si="9"/>
        <v>TSG09</v>
      </c>
      <c r="Q148" s="21" t="str">
        <f>DAY(Table01456[[#This Row],[NGÀY]])&amp;Table01456[[#This Row],[TSG09]]&amp;Table01456[[#This Row],[MÃ FAST]]</f>
        <v>8TSG09NL300096</v>
      </c>
      <c r="R148" s="21" t="str">
        <f>COUNTIF($Q$7:Q148,Q148)&amp;Q148</f>
        <v>18TSG09NL300096</v>
      </c>
      <c r="S148" s="44">
        <f>IFERROR(VLOOKUP(R148,Table1[[ct2]:[Số lượng]],13,0),0)</f>
        <v>5</v>
      </c>
      <c r="T148" s="45">
        <f>IFERROR(VLOOKUP(R148,Table1[[ct2]:[Giá]],14,0),Table01456[[#This Row],[ĐƠN GIÁ]])</f>
        <v>45000</v>
      </c>
      <c r="U148" s="45">
        <f t="shared" si="10"/>
        <v>225000</v>
      </c>
      <c r="V148" s="32">
        <f t="shared" si="11"/>
        <v>0</v>
      </c>
      <c r="W148" s="45">
        <f>Table01456[[#This Row],[THÀNH TIỀN FAST]]-Table01456[[#This Row],[THÀNH TIỀN]]</f>
        <v>0</v>
      </c>
      <c r="X148" s="46" t="b">
        <f>Table01456[[#This Row],[ĐG FAST]]=Table01456[[#This Row],[ĐƠN GIÁ]]</f>
        <v>1</v>
      </c>
      <c r="Y148" s="47" t="b">
        <f>Table01456[[#This Row],[THÀNH TIỀN FAST]]=Table01456[[#This Row],[THÀNH TIỀN]]</f>
        <v>1</v>
      </c>
      <c r="Z148" s="48"/>
    </row>
    <row r="149" spans="1:26" x14ac:dyDescent="0.2">
      <c r="A149" s="49"/>
      <c r="B149" s="2" t="s">
        <v>361</v>
      </c>
      <c r="C149" s="49"/>
      <c r="D149" s="2" t="s">
        <v>520</v>
      </c>
      <c r="E149" s="49"/>
      <c r="F149" s="49"/>
      <c r="G149" s="49"/>
      <c r="H149" s="49"/>
      <c r="I149" s="2" t="s">
        <v>38</v>
      </c>
      <c r="J149" s="2" t="s">
        <v>17</v>
      </c>
      <c r="K149" s="3">
        <v>3.1</v>
      </c>
      <c r="L149" s="4">
        <v>95000</v>
      </c>
      <c r="M149" s="4">
        <f t="shared" si="8"/>
        <v>294500</v>
      </c>
      <c r="N149" s="21" t="str">
        <f>VLOOKUP(I149,'MÃ '!$A$2:$E$1048576,4,0)</f>
        <v>NL300098</v>
      </c>
      <c r="O149" s="21" t="str">
        <f>VLOOKUP(I149,'MÃ '!$A$2:$E$1048576,5,0)</f>
        <v>Nấm Linh Chi trắng</v>
      </c>
      <c r="P149" s="21" t="str">
        <f t="shared" si="9"/>
        <v>TSG09</v>
      </c>
      <c r="Q149" s="21" t="str">
        <f>DAY(Table01456[[#This Row],[NGÀY]])&amp;Table01456[[#This Row],[TSG09]]&amp;Table01456[[#This Row],[MÃ FAST]]</f>
        <v>8TSG09NL300098</v>
      </c>
      <c r="R149" s="21" t="str">
        <f>COUNTIF($Q$7:Q149,Q149)&amp;Q149</f>
        <v>18TSG09NL300098</v>
      </c>
      <c r="S149" s="44">
        <f>IFERROR(VLOOKUP(R149,Table1[[ct2]:[Số lượng]],13,0),0)</f>
        <v>3.1</v>
      </c>
      <c r="T149" s="45">
        <f>IFERROR(VLOOKUP(R149,Table1[[ct2]:[Giá]],14,0),Table01456[[#This Row],[ĐƠN GIÁ]])</f>
        <v>95000</v>
      </c>
      <c r="U149" s="45">
        <f t="shared" si="10"/>
        <v>294500</v>
      </c>
      <c r="V149" s="32">
        <f t="shared" si="11"/>
        <v>0</v>
      </c>
      <c r="W149" s="45">
        <f>Table01456[[#This Row],[THÀNH TIỀN FAST]]-Table01456[[#This Row],[THÀNH TIỀN]]</f>
        <v>0</v>
      </c>
      <c r="X149" s="46" t="b">
        <f>Table01456[[#This Row],[ĐG FAST]]=Table01456[[#This Row],[ĐƠN GIÁ]]</f>
        <v>1</v>
      </c>
      <c r="Y149" s="47" t="b">
        <f>Table01456[[#This Row],[THÀNH TIỀN FAST]]=Table01456[[#This Row],[THÀNH TIỀN]]</f>
        <v>1</v>
      </c>
      <c r="Z149" s="48"/>
    </row>
    <row r="150" spans="1:26" x14ac:dyDescent="0.2">
      <c r="A150" s="49"/>
      <c r="B150" s="2" t="s">
        <v>361</v>
      </c>
      <c r="C150" s="49"/>
      <c r="D150" s="2" t="s">
        <v>520</v>
      </c>
      <c r="E150" s="49"/>
      <c r="F150" s="49"/>
      <c r="G150" s="49"/>
      <c r="H150" s="49"/>
      <c r="I150" s="2" t="s">
        <v>39</v>
      </c>
      <c r="J150" s="2" t="s">
        <v>17</v>
      </c>
      <c r="K150" s="3">
        <v>1</v>
      </c>
      <c r="L150" s="4">
        <v>45000</v>
      </c>
      <c r="M150" s="4">
        <f t="shared" si="8"/>
        <v>45000</v>
      </c>
      <c r="N150" s="21" t="str">
        <f>VLOOKUP(I150,'MÃ '!$A$2:$E$1048576,4,0)</f>
        <v>NL300085</v>
      </c>
      <c r="O150" s="21" t="str">
        <f>VLOOKUP(I150,'MÃ '!$A$2:$E$1048576,5,0)</f>
        <v>Mùi ta ( Ngò rí )</v>
      </c>
      <c r="P150" s="21" t="str">
        <f t="shared" si="9"/>
        <v>TSG09</v>
      </c>
      <c r="Q150" s="21" t="str">
        <f>DAY(Table01456[[#This Row],[NGÀY]])&amp;Table01456[[#This Row],[TSG09]]&amp;Table01456[[#This Row],[MÃ FAST]]</f>
        <v>8TSG09NL300085</v>
      </c>
      <c r="R150" s="21" t="str">
        <f>COUNTIF($Q$7:Q150,Q150)&amp;Q150</f>
        <v>18TSG09NL300085</v>
      </c>
      <c r="S150" s="44">
        <f>IFERROR(VLOOKUP(R150,Table1[[ct2]:[Số lượng]],13,0),0)</f>
        <v>1</v>
      </c>
      <c r="T150" s="45">
        <f>IFERROR(VLOOKUP(R150,Table1[[ct2]:[Giá]],14,0),Table01456[[#This Row],[ĐƠN GIÁ]])</f>
        <v>45000</v>
      </c>
      <c r="U150" s="45">
        <f t="shared" si="10"/>
        <v>45000</v>
      </c>
      <c r="V150" s="32">
        <f t="shared" si="11"/>
        <v>0</v>
      </c>
      <c r="W150" s="45">
        <f>Table01456[[#This Row],[THÀNH TIỀN FAST]]-Table01456[[#This Row],[THÀNH TIỀN]]</f>
        <v>0</v>
      </c>
      <c r="X150" s="46" t="b">
        <f>Table01456[[#This Row],[ĐG FAST]]=Table01456[[#This Row],[ĐƠN GIÁ]]</f>
        <v>1</v>
      </c>
      <c r="Y150" s="47" t="b">
        <f>Table01456[[#This Row],[THÀNH TIỀN FAST]]=Table01456[[#This Row],[THÀNH TIỀN]]</f>
        <v>1</v>
      </c>
      <c r="Z150" s="48"/>
    </row>
    <row r="151" spans="1:26" x14ac:dyDescent="0.2">
      <c r="A151" s="49"/>
      <c r="B151" s="2" t="s">
        <v>361</v>
      </c>
      <c r="C151" s="49"/>
      <c r="D151" s="2" t="s">
        <v>520</v>
      </c>
      <c r="E151" s="49"/>
      <c r="F151" s="49"/>
      <c r="G151" s="49"/>
      <c r="H151" s="49"/>
      <c r="I151" s="2" t="s">
        <v>40</v>
      </c>
      <c r="J151" s="2" t="s">
        <v>17</v>
      </c>
      <c r="K151" s="3">
        <v>1</v>
      </c>
      <c r="L151" s="4">
        <v>145000</v>
      </c>
      <c r="M151" s="4">
        <f t="shared" si="8"/>
        <v>145000</v>
      </c>
      <c r="N151" s="21" t="str">
        <f>VLOOKUP(I151,'MÃ '!$A$2:$E$1048576,4,0)</f>
        <v>NL300113</v>
      </c>
      <c r="O151" s="21" t="str">
        <f>VLOOKUP(I151,'MÃ '!$A$2:$E$1048576,5,0)</f>
        <v>Ớt hiểm đỏ</v>
      </c>
      <c r="P151" s="21" t="str">
        <f t="shared" si="9"/>
        <v>TSG09</v>
      </c>
      <c r="Q151" s="21" t="str">
        <f>DAY(Table01456[[#This Row],[NGÀY]])&amp;Table01456[[#This Row],[TSG09]]&amp;Table01456[[#This Row],[MÃ FAST]]</f>
        <v>8TSG09NL300113</v>
      </c>
      <c r="R151" s="21" t="str">
        <f>COUNTIF($Q$7:Q151,Q151)&amp;Q151</f>
        <v>18TSG09NL300113</v>
      </c>
      <c r="S151" s="44">
        <f>IFERROR(VLOOKUP(R151,Table1[[ct2]:[Số lượng]],13,0),0)</f>
        <v>1</v>
      </c>
      <c r="T151" s="45">
        <f>IFERROR(VLOOKUP(R151,Table1[[ct2]:[Giá]],14,0),Table01456[[#This Row],[ĐƠN GIÁ]])</f>
        <v>145000</v>
      </c>
      <c r="U151" s="45">
        <f t="shared" si="10"/>
        <v>145000</v>
      </c>
      <c r="V151" s="32">
        <f t="shared" si="11"/>
        <v>0</v>
      </c>
      <c r="W151" s="45">
        <f>Table01456[[#This Row],[THÀNH TIỀN FAST]]-Table01456[[#This Row],[THÀNH TIỀN]]</f>
        <v>0</v>
      </c>
      <c r="X151" s="46" t="b">
        <f>Table01456[[#This Row],[ĐG FAST]]=Table01456[[#This Row],[ĐƠN GIÁ]]</f>
        <v>1</v>
      </c>
      <c r="Y151" s="47" t="b">
        <f>Table01456[[#This Row],[THÀNH TIỀN FAST]]=Table01456[[#This Row],[THÀNH TIỀN]]</f>
        <v>1</v>
      </c>
      <c r="Z151" s="48"/>
    </row>
    <row r="152" spans="1:26" x14ac:dyDescent="0.2">
      <c r="A152" s="49"/>
      <c r="B152" s="2" t="s">
        <v>361</v>
      </c>
      <c r="C152" s="49"/>
      <c r="D152" s="2" t="s">
        <v>520</v>
      </c>
      <c r="E152" s="49"/>
      <c r="F152" s="49"/>
      <c r="G152" s="49"/>
      <c r="H152" s="49"/>
      <c r="I152" s="2" t="s">
        <v>41</v>
      </c>
      <c r="J152" s="2" t="s">
        <v>17</v>
      </c>
      <c r="K152" s="3">
        <v>1.5</v>
      </c>
      <c r="L152" s="4">
        <v>21000</v>
      </c>
      <c r="M152" s="4">
        <f t="shared" si="8"/>
        <v>31500</v>
      </c>
      <c r="N152" s="21" t="str">
        <f>VLOOKUP(I152,'MÃ '!$A$2:$E$1048576,4,0)</f>
        <v>NL300119</v>
      </c>
      <c r="O152" s="21" t="str">
        <f>VLOOKUP(I152,'MÃ '!$A$2:$E$1048576,5,0)</f>
        <v>Quất ( Tắc trái )</v>
      </c>
      <c r="P152" s="21" t="str">
        <f t="shared" si="9"/>
        <v>TSG09</v>
      </c>
      <c r="Q152" s="21" t="str">
        <f>DAY(Table01456[[#This Row],[NGÀY]])&amp;Table01456[[#This Row],[TSG09]]&amp;Table01456[[#This Row],[MÃ FAST]]</f>
        <v>8TSG09NL300119</v>
      </c>
      <c r="R152" s="21" t="str">
        <f>COUNTIF($Q$7:Q152,Q152)&amp;Q152</f>
        <v>18TSG09NL300119</v>
      </c>
      <c r="S152" s="44">
        <f>IFERROR(VLOOKUP(R152,Table1[[ct2]:[Số lượng]],13,0),0)</f>
        <v>0.95</v>
      </c>
      <c r="T152" s="45">
        <f>IFERROR(VLOOKUP(R152,Table1[[ct2]:[Giá]],14,0),Table01456[[#This Row],[ĐƠN GIÁ]])</f>
        <v>21000</v>
      </c>
      <c r="U152" s="45">
        <f t="shared" si="10"/>
        <v>19950</v>
      </c>
      <c r="V152" s="32">
        <f t="shared" si="11"/>
        <v>-0.55000000000000004</v>
      </c>
      <c r="W152" s="45">
        <f>Table01456[[#This Row],[THÀNH TIỀN FAST]]-Table01456[[#This Row],[THÀNH TIỀN]]</f>
        <v>-11550</v>
      </c>
      <c r="X152" s="46" t="b">
        <f>Table01456[[#This Row],[ĐG FAST]]=Table01456[[#This Row],[ĐƠN GIÁ]]</f>
        <v>1</v>
      </c>
      <c r="Y152" s="47" t="b">
        <f>Table01456[[#This Row],[THÀNH TIỀN FAST]]=Table01456[[#This Row],[THÀNH TIỀN]]</f>
        <v>0</v>
      </c>
      <c r="Z152" s="48"/>
    </row>
    <row r="153" spans="1:26" x14ac:dyDescent="0.2">
      <c r="A153" s="49"/>
      <c r="B153" s="2" t="s">
        <v>361</v>
      </c>
      <c r="C153" s="49"/>
      <c r="D153" s="2" t="s">
        <v>520</v>
      </c>
      <c r="E153" s="49"/>
      <c r="F153" s="49"/>
      <c r="G153" s="49"/>
      <c r="H153" s="49"/>
      <c r="I153" s="2" t="s">
        <v>42</v>
      </c>
      <c r="J153" s="2" t="s">
        <v>17</v>
      </c>
      <c r="K153" s="3">
        <v>1</v>
      </c>
      <c r="L153" s="4">
        <v>38000</v>
      </c>
      <c r="M153" s="4">
        <f t="shared" si="8"/>
        <v>38000</v>
      </c>
      <c r="N153" s="21" t="str">
        <f>VLOOKUP(I153,'MÃ '!$A$2:$E$1048576,4,0)</f>
        <v>NL300018</v>
      </c>
      <c r="O153" s="21" t="str">
        <f>VLOOKUP(I153,'MÃ '!$A$2:$E$1048576,5,0)</f>
        <v>Cải cúc</v>
      </c>
      <c r="P153" s="21" t="str">
        <f t="shared" si="9"/>
        <v>TSG09</v>
      </c>
      <c r="Q153" s="21" t="str">
        <f>DAY(Table01456[[#This Row],[NGÀY]])&amp;Table01456[[#This Row],[TSG09]]&amp;Table01456[[#This Row],[MÃ FAST]]</f>
        <v>8TSG09NL300018</v>
      </c>
      <c r="R153" s="21" t="str">
        <f>COUNTIF($Q$7:Q153,Q153)&amp;Q153</f>
        <v>18TSG09NL300018</v>
      </c>
      <c r="S153" s="44">
        <f>IFERROR(VLOOKUP(R153,Table1[[ct2]:[Số lượng]],13,0),0)</f>
        <v>1</v>
      </c>
      <c r="T153" s="45">
        <f>IFERROR(VLOOKUP(R153,Table1[[ct2]:[Giá]],14,0),Table01456[[#This Row],[ĐƠN GIÁ]])</f>
        <v>38000</v>
      </c>
      <c r="U153" s="45">
        <f t="shared" si="10"/>
        <v>38000</v>
      </c>
      <c r="V153" s="32">
        <f t="shared" si="11"/>
        <v>0</v>
      </c>
      <c r="W153" s="45">
        <f>Table01456[[#This Row],[THÀNH TIỀN FAST]]-Table01456[[#This Row],[THÀNH TIỀN]]</f>
        <v>0</v>
      </c>
      <c r="X153" s="46" t="b">
        <f>Table01456[[#This Row],[ĐG FAST]]=Table01456[[#This Row],[ĐƠN GIÁ]]</f>
        <v>1</v>
      </c>
      <c r="Y153" s="47" t="b">
        <f>Table01456[[#This Row],[THÀNH TIỀN FAST]]=Table01456[[#This Row],[THÀNH TIỀN]]</f>
        <v>1</v>
      </c>
      <c r="Z153" s="48"/>
    </row>
    <row r="154" spans="1:26" x14ac:dyDescent="0.2">
      <c r="A154" s="49"/>
      <c r="B154" s="2" t="s">
        <v>361</v>
      </c>
      <c r="C154" s="49"/>
      <c r="D154" s="2" t="s">
        <v>520</v>
      </c>
      <c r="E154" s="49"/>
      <c r="F154" s="49"/>
      <c r="G154" s="49"/>
      <c r="H154" s="49"/>
      <c r="I154" s="2" t="s">
        <v>43</v>
      </c>
      <c r="J154" s="2" t="s">
        <v>17</v>
      </c>
      <c r="K154" s="3">
        <v>1</v>
      </c>
      <c r="L154" s="4">
        <v>50000</v>
      </c>
      <c r="M154" s="4">
        <f t="shared" si="8"/>
        <v>50000</v>
      </c>
      <c r="N154" s="21" t="str">
        <f>VLOOKUP(I154,'MÃ '!$A$2:$E$1048576,4,0)</f>
        <v>NL300142</v>
      </c>
      <c r="O154" s="21" t="str">
        <f>VLOOKUP(I154,'MÃ '!$A$2:$E$1048576,5,0)</f>
        <v>Tỏi bóc</v>
      </c>
      <c r="P154" s="21" t="str">
        <f t="shared" si="9"/>
        <v>TSG09</v>
      </c>
      <c r="Q154" s="21" t="str">
        <f>DAY(Table01456[[#This Row],[NGÀY]])&amp;Table01456[[#This Row],[TSG09]]&amp;Table01456[[#This Row],[MÃ FAST]]</f>
        <v>8TSG09NL300142</v>
      </c>
      <c r="R154" s="21" t="str">
        <f>COUNTIF($Q$7:Q154,Q154)&amp;Q154</f>
        <v>18TSG09NL300142</v>
      </c>
      <c r="S154" s="44">
        <f>IFERROR(VLOOKUP(R154,Table1[[ct2]:[Số lượng]],13,0),0)</f>
        <v>0</v>
      </c>
      <c r="T154" s="45">
        <f>IFERROR(VLOOKUP(R154,Table1[[ct2]:[Giá]],14,0),Table01456[[#This Row],[ĐƠN GIÁ]])</f>
        <v>50000</v>
      </c>
      <c r="U154" s="45">
        <f t="shared" si="10"/>
        <v>0</v>
      </c>
      <c r="V154" s="32">
        <f t="shared" si="11"/>
        <v>-1</v>
      </c>
      <c r="W154" s="45">
        <f>Table01456[[#This Row],[THÀNH TIỀN FAST]]-Table01456[[#This Row],[THÀNH TIỀN]]</f>
        <v>-50000</v>
      </c>
      <c r="X154" s="46" t="b">
        <f>Table01456[[#This Row],[ĐG FAST]]=Table01456[[#This Row],[ĐƠN GIÁ]]</f>
        <v>1</v>
      </c>
      <c r="Y154" s="47" t="b">
        <f>Table01456[[#This Row],[THÀNH TIỀN FAST]]=Table01456[[#This Row],[THÀNH TIỀN]]</f>
        <v>0</v>
      </c>
      <c r="Z154" s="48"/>
    </row>
    <row r="155" spans="1:26" x14ac:dyDescent="0.2">
      <c r="A155" s="49"/>
      <c r="B155" s="2" t="s">
        <v>361</v>
      </c>
      <c r="C155" s="49"/>
      <c r="D155" s="2" t="s">
        <v>520</v>
      </c>
      <c r="E155" s="49"/>
      <c r="F155" s="49"/>
      <c r="G155" s="49"/>
      <c r="H155" s="49"/>
      <c r="I155" s="2" t="s">
        <v>44</v>
      </c>
      <c r="J155" s="2" t="s">
        <v>17</v>
      </c>
      <c r="K155" s="3">
        <v>3</v>
      </c>
      <c r="L155" s="4">
        <v>62000</v>
      </c>
      <c r="M155" s="4">
        <f t="shared" si="8"/>
        <v>186000</v>
      </c>
      <c r="N155" s="21" t="str">
        <f>VLOOKUP(I155,'MÃ '!$A$2:$E$1048576,4,0)</f>
        <v>NL300147</v>
      </c>
      <c r="O155" s="21" t="str">
        <f>VLOOKUP(I155,'MÃ '!$A$2:$E$1048576,5,0)</f>
        <v>Xà lách Roman</v>
      </c>
      <c r="P155" s="21" t="str">
        <f t="shared" si="9"/>
        <v>TSG09</v>
      </c>
      <c r="Q155" s="21" t="str">
        <f>DAY(Table01456[[#This Row],[NGÀY]])&amp;Table01456[[#This Row],[TSG09]]&amp;Table01456[[#This Row],[MÃ FAST]]</f>
        <v>8TSG09NL300147</v>
      </c>
      <c r="R155" s="21" t="str">
        <f>COUNTIF($Q$7:Q155,Q155)&amp;Q155</f>
        <v>18TSG09NL300147</v>
      </c>
      <c r="S155" s="44">
        <f>IFERROR(VLOOKUP(R155,Table1[[ct2]:[Số lượng]],13,0),0)</f>
        <v>3</v>
      </c>
      <c r="T155" s="45">
        <f>IFERROR(VLOOKUP(R155,Table1[[ct2]:[Giá]],14,0),Table01456[[#This Row],[ĐƠN GIÁ]])</f>
        <v>62000</v>
      </c>
      <c r="U155" s="45">
        <f t="shared" si="10"/>
        <v>186000</v>
      </c>
      <c r="V155" s="32">
        <f t="shared" si="11"/>
        <v>0</v>
      </c>
      <c r="W155" s="45">
        <f>Table01456[[#This Row],[THÀNH TIỀN FAST]]-Table01456[[#This Row],[THÀNH TIỀN]]</f>
        <v>0</v>
      </c>
      <c r="X155" s="46" t="b">
        <f>Table01456[[#This Row],[ĐG FAST]]=Table01456[[#This Row],[ĐƠN GIÁ]]</f>
        <v>1</v>
      </c>
      <c r="Y155" s="47" t="b">
        <f>Table01456[[#This Row],[THÀNH TIỀN FAST]]=Table01456[[#This Row],[THÀNH TIỀN]]</f>
        <v>1</v>
      </c>
      <c r="Z155" s="48"/>
    </row>
    <row r="156" spans="1:26" x14ac:dyDescent="0.2">
      <c r="A156" s="49"/>
      <c r="B156" s="2" t="s">
        <v>361</v>
      </c>
      <c r="C156" s="49"/>
      <c r="D156" s="2" t="s">
        <v>520</v>
      </c>
      <c r="E156" s="49"/>
      <c r="F156" s="49"/>
      <c r="G156" s="49"/>
      <c r="H156" s="49"/>
      <c r="I156" s="2" t="s">
        <v>33</v>
      </c>
      <c r="J156" s="2" t="s">
        <v>17</v>
      </c>
      <c r="K156" s="3">
        <v>3</v>
      </c>
      <c r="L156" s="4">
        <v>22000</v>
      </c>
      <c r="M156" s="4">
        <f t="shared" si="8"/>
        <v>66000</v>
      </c>
      <c r="N156" s="21" t="str">
        <f>VLOOKUP(I156,'MÃ '!$A$2:$E$1048576,4,0)</f>
        <v>NL300084</v>
      </c>
      <c r="O156" s="21" t="str">
        <f>VLOOKUP(I156,'MÃ '!$A$2:$E$1048576,5,0)</f>
        <v>Mồng tơi nhặt</v>
      </c>
      <c r="P156" s="21" t="str">
        <f t="shared" si="9"/>
        <v>TSG09</v>
      </c>
      <c r="Q156" s="21" t="str">
        <f>DAY(Table01456[[#This Row],[NGÀY]])&amp;Table01456[[#This Row],[TSG09]]&amp;Table01456[[#This Row],[MÃ FAST]]</f>
        <v>8TSG09NL300084</v>
      </c>
      <c r="R156" s="21" t="str">
        <f>COUNTIF($Q$7:Q156,Q156)&amp;Q156</f>
        <v>28TSG09NL300084</v>
      </c>
      <c r="S156" s="44">
        <f>IFERROR(VLOOKUP(R156,Table1[[ct2]:[Số lượng]],13,0),0)</f>
        <v>0</v>
      </c>
      <c r="T156" s="45">
        <f>IFERROR(VLOOKUP(R156,Table1[[ct2]:[Giá]],14,0),Table01456[[#This Row],[ĐƠN GIÁ]])</f>
        <v>22000</v>
      </c>
      <c r="U156" s="45">
        <f t="shared" si="10"/>
        <v>0</v>
      </c>
      <c r="V156" s="32">
        <f t="shared" si="11"/>
        <v>-3</v>
      </c>
      <c r="W156" s="45">
        <f>Table01456[[#This Row],[THÀNH TIỀN FAST]]-Table01456[[#This Row],[THÀNH TIỀN]]</f>
        <v>-66000</v>
      </c>
      <c r="X156" s="46" t="b">
        <f>Table01456[[#This Row],[ĐG FAST]]=Table01456[[#This Row],[ĐƠN GIÁ]]</f>
        <v>1</v>
      </c>
      <c r="Y156" s="47" t="b">
        <f>Table01456[[#This Row],[THÀNH TIỀN FAST]]=Table01456[[#This Row],[THÀNH TIỀN]]</f>
        <v>0</v>
      </c>
      <c r="Z156" s="48"/>
    </row>
    <row r="157" spans="1:26" x14ac:dyDescent="0.2">
      <c r="A157" s="49"/>
      <c r="B157" s="2" t="s">
        <v>361</v>
      </c>
      <c r="C157" s="49"/>
      <c r="D157" s="2" t="s">
        <v>520</v>
      </c>
      <c r="E157" s="49"/>
      <c r="F157" s="49"/>
      <c r="G157" s="49"/>
      <c r="H157" s="49"/>
      <c r="I157" s="2" t="s">
        <v>44</v>
      </c>
      <c r="J157" s="2" t="s">
        <v>17</v>
      </c>
      <c r="K157" s="3">
        <v>3</v>
      </c>
      <c r="L157" s="4">
        <v>62000</v>
      </c>
      <c r="M157" s="4">
        <f t="shared" si="8"/>
        <v>186000</v>
      </c>
      <c r="N157" s="21" t="str">
        <f>VLOOKUP(I157,'MÃ '!$A$2:$E$1048576,4,0)</f>
        <v>NL300147</v>
      </c>
      <c r="O157" s="21" t="str">
        <f>VLOOKUP(I157,'MÃ '!$A$2:$E$1048576,5,0)</f>
        <v>Xà lách Roman</v>
      </c>
      <c r="P157" s="21" t="str">
        <f t="shared" si="9"/>
        <v>TSG09</v>
      </c>
      <c r="Q157" s="21" t="str">
        <f>DAY(Table01456[[#This Row],[NGÀY]])&amp;Table01456[[#This Row],[TSG09]]&amp;Table01456[[#This Row],[MÃ FAST]]</f>
        <v>8TSG09NL300147</v>
      </c>
      <c r="R157" s="21" t="str">
        <f>COUNTIF($Q$7:Q157,Q157)&amp;Q157</f>
        <v>28TSG09NL300147</v>
      </c>
      <c r="S157" s="44">
        <f>IFERROR(VLOOKUP(R157,Table1[[ct2]:[Số lượng]],13,0),0)</f>
        <v>0</v>
      </c>
      <c r="T157" s="45">
        <f>IFERROR(VLOOKUP(R157,Table1[[ct2]:[Giá]],14,0),Table01456[[#This Row],[ĐƠN GIÁ]])</f>
        <v>62000</v>
      </c>
      <c r="U157" s="45">
        <f t="shared" si="10"/>
        <v>0</v>
      </c>
      <c r="V157" s="32">
        <f t="shared" si="11"/>
        <v>-3</v>
      </c>
      <c r="W157" s="45">
        <f>Table01456[[#This Row],[THÀNH TIỀN FAST]]-Table01456[[#This Row],[THÀNH TIỀN]]</f>
        <v>-186000</v>
      </c>
      <c r="X157" s="46" t="b">
        <f>Table01456[[#This Row],[ĐG FAST]]=Table01456[[#This Row],[ĐƠN GIÁ]]</f>
        <v>1</v>
      </c>
      <c r="Y157" s="47" t="b">
        <f>Table01456[[#This Row],[THÀNH TIỀN FAST]]=Table01456[[#This Row],[THÀNH TIỀN]]</f>
        <v>0</v>
      </c>
      <c r="Z157" s="48"/>
    </row>
    <row r="158" spans="1:26" x14ac:dyDescent="0.2">
      <c r="A158" s="49"/>
      <c r="B158" s="2" t="s">
        <v>362</v>
      </c>
      <c r="C158" s="49"/>
      <c r="D158" s="2" t="s">
        <v>520</v>
      </c>
      <c r="E158" s="49"/>
      <c r="F158" s="49"/>
      <c r="G158" s="49"/>
      <c r="H158" s="49"/>
      <c r="I158" s="2" t="s">
        <v>18</v>
      </c>
      <c r="J158" s="2" t="s">
        <v>17</v>
      </c>
      <c r="K158" s="3">
        <v>1</v>
      </c>
      <c r="L158" s="4">
        <v>45000</v>
      </c>
      <c r="M158" s="4">
        <f t="shared" si="8"/>
        <v>45000</v>
      </c>
      <c r="N158" s="21" t="str">
        <f>VLOOKUP(I158,'MÃ '!$A$2:$E$1048576,4,0)</f>
        <v>NL300203</v>
      </c>
      <c r="O158" s="21" t="str">
        <f>VLOOKUP(I158,'MÃ '!$A$2:$E$1048576,5,0)</f>
        <v>Cải bó xôi</v>
      </c>
      <c r="P158" s="21" t="str">
        <f t="shared" si="9"/>
        <v>TSG09</v>
      </c>
      <c r="Q158" s="21" t="str">
        <f>DAY(Table01456[[#This Row],[NGÀY]])&amp;Table01456[[#This Row],[TSG09]]&amp;Table01456[[#This Row],[MÃ FAST]]</f>
        <v>9TSG09NL300203</v>
      </c>
      <c r="R158" s="21" t="str">
        <f>COUNTIF($Q$7:Q158,Q158)&amp;Q158</f>
        <v>19TSG09NL300203</v>
      </c>
      <c r="S158" s="44">
        <f>IFERROR(VLOOKUP(R158,Table1[[ct2]:[Số lượng]],13,0),0)</f>
        <v>1</v>
      </c>
      <c r="T158" s="45">
        <f>IFERROR(VLOOKUP(R158,Table1[[ct2]:[Giá]],14,0),Table01456[[#This Row],[ĐƠN GIÁ]])</f>
        <v>45000</v>
      </c>
      <c r="U158" s="45">
        <f t="shared" si="10"/>
        <v>45000</v>
      </c>
      <c r="V158" s="32">
        <f t="shared" si="11"/>
        <v>0</v>
      </c>
      <c r="W158" s="45">
        <f>Table01456[[#This Row],[THÀNH TIỀN FAST]]-Table01456[[#This Row],[THÀNH TIỀN]]</f>
        <v>0</v>
      </c>
      <c r="X158" s="46" t="b">
        <f>Table01456[[#This Row],[ĐG FAST]]=Table01456[[#This Row],[ĐƠN GIÁ]]</f>
        <v>1</v>
      </c>
      <c r="Y158" s="47" t="b">
        <f>Table01456[[#This Row],[THÀNH TIỀN FAST]]=Table01456[[#This Row],[THÀNH TIỀN]]</f>
        <v>1</v>
      </c>
      <c r="Z158" s="48"/>
    </row>
    <row r="159" spans="1:26" x14ac:dyDescent="0.2">
      <c r="A159" s="49"/>
      <c r="B159" s="2" t="s">
        <v>362</v>
      </c>
      <c r="C159" s="49"/>
      <c r="D159" s="2" t="s">
        <v>520</v>
      </c>
      <c r="E159" s="49"/>
      <c r="F159" s="49"/>
      <c r="G159" s="49"/>
      <c r="H159" s="49"/>
      <c r="I159" s="2" t="s">
        <v>20</v>
      </c>
      <c r="J159" s="2" t="s">
        <v>17</v>
      </c>
      <c r="K159" s="3">
        <v>6</v>
      </c>
      <c r="L159" s="4">
        <v>18000</v>
      </c>
      <c r="M159" s="4">
        <f t="shared" si="8"/>
        <v>108000</v>
      </c>
      <c r="N159" s="21" t="str">
        <f>VLOOKUP(I159,'MÃ '!$A$2:$E$1048576,4,0)</f>
        <v>NL300022</v>
      </c>
      <c r="O159" s="21" t="str">
        <f>VLOOKUP(I159,'MÃ '!$A$2:$E$1048576,5,0)</f>
        <v>Cải thảo</v>
      </c>
      <c r="P159" s="21" t="str">
        <f t="shared" si="9"/>
        <v>TSG09</v>
      </c>
      <c r="Q159" s="21" t="str">
        <f>DAY(Table01456[[#This Row],[NGÀY]])&amp;Table01456[[#This Row],[TSG09]]&amp;Table01456[[#This Row],[MÃ FAST]]</f>
        <v>9TSG09NL300022</v>
      </c>
      <c r="R159" s="21" t="str">
        <f>COUNTIF($Q$7:Q159,Q159)&amp;Q159</f>
        <v>19TSG09NL300022</v>
      </c>
      <c r="S159" s="44">
        <f>IFERROR(VLOOKUP(R159,Table1[[ct2]:[Số lượng]],13,0),0)</f>
        <v>4.5</v>
      </c>
      <c r="T159" s="45">
        <f>IFERROR(VLOOKUP(R159,Table1[[ct2]:[Giá]],14,0),Table01456[[#This Row],[ĐƠN GIÁ]])</f>
        <v>18000</v>
      </c>
      <c r="U159" s="45">
        <f t="shared" si="10"/>
        <v>81000</v>
      </c>
      <c r="V159" s="32">
        <f t="shared" si="11"/>
        <v>-1.5</v>
      </c>
      <c r="W159" s="45">
        <f>Table01456[[#This Row],[THÀNH TIỀN FAST]]-Table01456[[#This Row],[THÀNH TIỀN]]</f>
        <v>-27000</v>
      </c>
      <c r="X159" s="46" t="b">
        <f>Table01456[[#This Row],[ĐG FAST]]=Table01456[[#This Row],[ĐƠN GIÁ]]</f>
        <v>1</v>
      </c>
      <c r="Y159" s="47" t="b">
        <f>Table01456[[#This Row],[THÀNH TIỀN FAST]]=Table01456[[#This Row],[THÀNH TIỀN]]</f>
        <v>0</v>
      </c>
      <c r="Z159" s="48"/>
    </row>
    <row r="160" spans="1:26" x14ac:dyDescent="0.2">
      <c r="A160" s="49"/>
      <c r="B160" s="2" t="s">
        <v>362</v>
      </c>
      <c r="C160" s="49"/>
      <c r="D160" s="2" t="s">
        <v>520</v>
      </c>
      <c r="E160" s="49"/>
      <c r="F160" s="49"/>
      <c r="G160" s="49"/>
      <c r="H160" s="49"/>
      <c r="I160" s="2" t="s">
        <v>45</v>
      </c>
      <c r="J160" s="2" t="s">
        <v>17</v>
      </c>
      <c r="K160" s="3">
        <v>0.8</v>
      </c>
      <c r="L160" s="4">
        <v>13000</v>
      </c>
      <c r="M160" s="4">
        <f t="shared" si="8"/>
        <v>10400</v>
      </c>
      <c r="N160" s="21" t="str">
        <f>VLOOKUP(I160,'MÃ '!$A$2:$E$1048576,4,0)</f>
        <v>NL300033</v>
      </c>
      <c r="O160" s="21" t="str">
        <f>VLOOKUP(I160,'MÃ '!$A$2:$E$1048576,5,0)</f>
        <v>Củ cải trắng</v>
      </c>
      <c r="P160" s="21" t="str">
        <f t="shared" si="9"/>
        <v>TSG09</v>
      </c>
      <c r="Q160" s="21" t="str">
        <f>DAY(Table01456[[#This Row],[NGÀY]])&amp;Table01456[[#This Row],[TSG09]]&amp;Table01456[[#This Row],[MÃ FAST]]</f>
        <v>9TSG09NL300033</v>
      </c>
      <c r="R160" s="21" t="str">
        <f>COUNTIF($Q$7:Q160,Q160)&amp;Q160</f>
        <v>19TSG09NL300033</v>
      </c>
      <c r="S160" s="44">
        <f>IFERROR(VLOOKUP(R160,Table1[[ct2]:[Số lượng]],13,0),0)</f>
        <v>0.8</v>
      </c>
      <c r="T160" s="45">
        <f>IFERROR(VLOOKUP(R160,Table1[[ct2]:[Giá]],14,0),Table01456[[#This Row],[ĐƠN GIÁ]])</f>
        <v>13000</v>
      </c>
      <c r="U160" s="45">
        <f t="shared" si="10"/>
        <v>10400</v>
      </c>
      <c r="V160" s="32">
        <f t="shared" si="11"/>
        <v>0</v>
      </c>
      <c r="W160" s="45">
        <f>Table01456[[#This Row],[THÀNH TIỀN FAST]]-Table01456[[#This Row],[THÀNH TIỀN]]</f>
        <v>0</v>
      </c>
      <c r="X160" s="46" t="b">
        <f>Table01456[[#This Row],[ĐG FAST]]=Table01456[[#This Row],[ĐƠN GIÁ]]</f>
        <v>1</v>
      </c>
      <c r="Y160" s="47" t="b">
        <f>Table01456[[#This Row],[THÀNH TIỀN FAST]]=Table01456[[#This Row],[THÀNH TIỀN]]</f>
        <v>1</v>
      </c>
      <c r="Z160" s="48"/>
    </row>
    <row r="161" spans="1:26" x14ac:dyDescent="0.2">
      <c r="A161" s="49"/>
      <c r="B161" s="2" t="s">
        <v>362</v>
      </c>
      <c r="C161" s="49"/>
      <c r="D161" s="2" t="s">
        <v>520</v>
      </c>
      <c r="E161" s="49"/>
      <c r="F161" s="49"/>
      <c r="G161" s="49"/>
      <c r="H161" s="49"/>
      <c r="I161" s="2" t="s">
        <v>27</v>
      </c>
      <c r="J161" s="2" t="s">
        <v>17</v>
      </c>
      <c r="K161" s="3">
        <v>0.5</v>
      </c>
      <c r="L161" s="4">
        <v>55000</v>
      </c>
      <c r="M161" s="4">
        <f t="shared" si="8"/>
        <v>27500</v>
      </c>
      <c r="N161" s="21" t="str">
        <f>VLOOKUP(I161,'MÃ '!$A$2:$E$1048576,4,0)</f>
        <v>NL300058</v>
      </c>
      <c r="O161" s="21" t="str">
        <f>VLOOKUP(I161,'MÃ '!$A$2:$E$1048576,5,0)</f>
        <v>Hành lá</v>
      </c>
      <c r="P161" s="21" t="str">
        <f t="shared" si="9"/>
        <v>TSG09</v>
      </c>
      <c r="Q161" s="21" t="str">
        <f>DAY(Table01456[[#This Row],[NGÀY]])&amp;Table01456[[#This Row],[TSG09]]&amp;Table01456[[#This Row],[MÃ FAST]]</f>
        <v>9TSG09NL300058</v>
      </c>
      <c r="R161" s="21" t="str">
        <f>COUNTIF($Q$7:Q161,Q161)&amp;Q161</f>
        <v>19TSG09NL300058</v>
      </c>
      <c r="S161" s="44">
        <f>IFERROR(VLOOKUP(R161,Table1[[ct2]:[Số lượng]],13,0),0)</f>
        <v>0.5</v>
      </c>
      <c r="T161" s="45">
        <f>IFERROR(VLOOKUP(R161,Table1[[ct2]:[Giá]],14,0),Table01456[[#This Row],[ĐƠN GIÁ]])</f>
        <v>55000</v>
      </c>
      <c r="U161" s="45">
        <f t="shared" si="10"/>
        <v>27500</v>
      </c>
      <c r="V161" s="32">
        <f t="shared" si="11"/>
        <v>0</v>
      </c>
      <c r="W161" s="45">
        <f>Table01456[[#This Row],[THÀNH TIỀN FAST]]-Table01456[[#This Row],[THÀNH TIỀN]]</f>
        <v>0</v>
      </c>
      <c r="X161" s="46" t="b">
        <f>Table01456[[#This Row],[ĐG FAST]]=Table01456[[#This Row],[ĐƠN GIÁ]]</f>
        <v>1</v>
      </c>
      <c r="Y161" s="47" t="b">
        <f>Table01456[[#This Row],[THÀNH TIỀN FAST]]=Table01456[[#This Row],[THÀNH TIỀN]]</f>
        <v>1</v>
      </c>
      <c r="Z161" s="48"/>
    </row>
    <row r="162" spans="1:26" x14ac:dyDescent="0.2">
      <c r="A162" s="49"/>
      <c r="B162" s="2" t="s">
        <v>362</v>
      </c>
      <c r="C162" s="49"/>
      <c r="D162" s="2" t="s">
        <v>520</v>
      </c>
      <c r="E162" s="49"/>
      <c r="F162" s="49"/>
      <c r="G162" s="49"/>
      <c r="H162" s="49"/>
      <c r="I162" s="2" t="s">
        <v>28</v>
      </c>
      <c r="J162" s="2" t="s">
        <v>29</v>
      </c>
      <c r="K162" s="3">
        <v>1</v>
      </c>
      <c r="L162" s="4">
        <v>80000</v>
      </c>
      <c r="M162" s="4">
        <f t="shared" si="8"/>
        <v>80000</v>
      </c>
      <c r="N162" s="21" t="str">
        <f>VLOOKUP(I162,'MÃ '!$A$2:$E$1048576,4,0)</f>
        <v>NL300218</v>
      </c>
      <c r="O162" s="21" t="str">
        <f>VLOOKUP(I162,'MÃ '!$A$2:$E$1048576,5,0)</f>
        <v>Hoa cúc (decor) bó</v>
      </c>
      <c r="P162" s="21" t="str">
        <f t="shared" si="9"/>
        <v>TSG09</v>
      </c>
      <c r="Q162" s="21" t="str">
        <f>DAY(Table01456[[#This Row],[NGÀY]])&amp;Table01456[[#This Row],[TSG09]]&amp;Table01456[[#This Row],[MÃ FAST]]</f>
        <v>9TSG09NL300218</v>
      </c>
      <c r="R162" s="21" t="str">
        <f>COUNTIF($Q$7:Q162,Q162)&amp;Q162</f>
        <v>19TSG09NL300218</v>
      </c>
      <c r="S162" s="44">
        <f>IFERROR(VLOOKUP(R162,Table1[[ct2]:[Số lượng]],13,0),0)</f>
        <v>1</v>
      </c>
      <c r="T162" s="45">
        <f>IFERROR(VLOOKUP(R162,Table1[[ct2]:[Giá]],14,0),Table01456[[#This Row],[ĐƠN GIÁ]])</f>
        <v>40000</v>
      </c>
      <c r="U162" s="45">
        <f t="shared" si="10"/>
        <v>40000</v>
      </c>
      <c r="V162" s="32">
        <f t="shared" si="11"/>
        <v>0</v>
      </c>
      <c r="W162" s="45">
        <f>Table01456[[#This Row],[THÀNH TIỀN FAST]]-Table01456[[#This Row],[THÀNH TIỀN]]</f>
        <v>-40000</v>
      </c>
      <c r="X162" s="46" t="b">
        <f>Table01456[[#This Row],[ĐG FAST]]=Table01456[[#This Row],[ĐƠN GIÁ]]</f>
        <v>0</v>
      </c>
      <c r="Y162" s="47" t="b">
        <f>Table01456[[#This Row],[THÀNH TIỀN FAST]]=Table01456[[#This Row],[THÀNH TIỀN]]</f>
        <v>0</v>
      </c>
      <c r="Z162" s="48"/>
    </row>
    <row r="163" spans="1:26" x14ac:dyDescent="0.2">
      <c r="A163" s="49"/>
      <c r="B163" s="2" t="s">
        <v>362</v>
      </c>
      <c r="C163" s="49"/>
      <c r="D163" s="2" t="s">
        <v>520</v>
      </c>
      <c r="E163" s="49"/>
      <c r="F163" s="49"/>
      <c r="G163" s="49"/>
      <c r="H163" s="49"/>
      <c r="I163" s="2" t="s">
        <v>30</v>
      </c>
      <c r="J163" s="2" t="s">
        <v>17</v>
      </c>
      <c r="K163" s="3">
        <v>0.3</v>
      </c>
      <c r="L163" s="4">
        <v>65000</v>
      </c>
      <c r="M163" s="4">
        <f t="shared" si="8"/>
        <v>19500</v>
      </c>
      <c r="N163" s="21" t="str">
        <f>VLOOKUP(I163,'MÃ '!$A$2:$E$1048576,4,0)</f>
        <v>NL300062</v>
      </c>
      <c r="O163" s="21" t="str">
        <f>VLOOKUP(I163,'MÃ '!$A$2:$E$1048576,5,0)</f>
        <v>Húng Bạc Hà</v>
      </c>
      <c r="P163" s="21" t="str">
        <f t="shared" si="9"/>
        <v>TSG09</v>
      </c>
      <c r="Q163" s="21" t="str">
        <f>DAY(Table01456[[#This Row],[NGÀY]])&amp;Table01456[[#This Row],[TSG09]]&amp;Table01456[[#This Row],[MÃ FAST]]</f>
        <v>9TSG09NL300062</v>
      </c>
      <c r="R163" s="21" t="str">
        <f>COUNTIF($Q$7:Q163,Q163)&amp;Q163</f>
        <v>19TSG09NL300062</v>
      </c>
      <c r="S163" s="44">
        <f>IFERROR(VLOOKUP(R163,Table1[[ct2]:[Số lượng]],13,0),0)</f>
        <v>0.3</v>
      </c>
      <c r="T163" s="45">
        <f>IFERROR(VLOOKUP(R163,Table1[[ct2]:[Giá]],14,0),Table01456[[#This Row],[ĐƠN GIÁ]])</f>
        <v>65000</v>
      </c>
      <c r="U163" s="45">
        <f t="shared" si="10"/>
        <v>19500</v>
      </c>
      <c r="V163" s="32">
        <f t="shared" si="11"/>
        <v>0</v>
      </c>
      <c r="W163" s="45">
        <f>Table01456[[#This Row],[THÀNH TIỀN FAST]]-Table01456[[#This Row],[THÀNH TIỀN]]</f>
        <v>0</v>
      </c>
      <c r="X163" s="46" t="b">
        <f>Table01456[[#This Row],[ĐG FAST]]=Table01456[[#This Row],[ĐƠN GIÁ]]</f>
        <v>1</v>
      </c>
      <c r="Y163" s="47" t="b">
        <f>Table01456[[#This Row],[THÀNH TIỀN FAST]]=Table01456[[#This Row],[THÀNH TIỀN]]</f>
        <v>1</v>
      </c>
      <c r="Z163" s="48"/>
    </row>
    <row r="164" spans="1:26" x14ac:dyDescent="0.2">
      <c r="A164" s="49"/>
      <c r="B164" s="2" t="s">
        <v>362</v>
      </c>
      <c r="C164" s="49"/>
      <c r="D164" s="2" t="s">
        <v>520</v>
      </c>
      <c r="E164" s="49"/>
      <c r="F164" s="49"/>
      <c r="G164" s="49"/>
      <c r="H164" s="49"/>
      <c r="I164" s="2" t="s">
        <v>33</v>
      </c>
      <c r="J164" s="2" t="s">
        <v>17</v>
      </c>
      <c r="K164" s="3">
        <v>2.5</v>
      </c>
      <c r="L164" s="4">
        <v>22000</v>
      </c>
      <c r="M164" s="4">
        <f t="shared" si="8"/>
        <v>55000</v>
      </c>
      <c r="N164" s="21" t="str">
        <f>VLOOKUP(I164,'MÃ '!$A$2:$E$1048576,4,0)</f>
        <v>NL300084</v>
      </c>
      <c r="O164" s="21" t="str">
        <f>VLOOKUP(I164,'MÃ '!$A$2:$E$1048576,5,0)</f>
        <v>Mồng tơi nhặt</v>
      </c>
      <c r="P164" s="21" t="str">
        <f t="shared" si="9"/>
        <v>TSG09</v>
      </c>
      <c r="Q164" s="21" t="str">
        <f>DAY(Table01456[[#This Row],[NGÀY]])&amp;Table01456[[#This Row],[TSG09]]&amp;Table01456[[#This Row],[MÃ FAST]]</f>
        <v>9TSG09NL300084</v>
      </c>
      <c r="R164" s="21" t="str">
        <f>COUNTIF($Q$7:Q164,Q164)&amp;Q164</f>
        <v>19TSG09NL300084</v>
      </c>
      <c r="S164" s="44">
        <f>IFERROR(VLOOKUP(R164,Table1[[ct2]:[Số lượng]],13,0),0)</f>
        <v>2.5</v>
      </c>
      <c r="T164" s="45">
        <f>IFERROR(VLOOKUP(R164,Table1[[ct2]:[Giá]],14,0),Table01456[[#This Row],[ĐƠN GIÁ]])</f>
        <v>22000</v>
      </c>
      <c r="U164" s="45">
        <f t="shared" si="10"/>
        <v>55000</v>
      </c>
      <c r="V164" s="32">
        <f t="shared" si="11"/>
        <v>0</v>
      </c>
      <c r="W164" s="45">
        <f>Table01456[[#This Row],[THÀNH TIỀN FAST]]-Table01456[[#This Row],[THÀNH TIỀN]]</f>
        <v>0</v>
      </c>
      <c r="X164" s="46" t="b">
        <f>Table01456[[#This Row],[ĐG FAST]]=Table01456[[#This Row],[ĐƠN GIÁ]]</f>
        <v>1</v>
      </c>
      <c r="Y164" s="47" t="b">
        <f>Table01456[[#This Row],[THÀNH TIỀN FAST]]=Table01456[[#This Row],[THÀNH TIỀN]]</f>
        <v>1</v>
      </c>
      <c r="Z164" s="48"/>
    </row>
    <row r="165" spans="1:26" x14ac:dyDescent="0.2">
      <c r="A165" s="49"/>
      <c r="B165" s="2" t="s">
        <v>362</v>
      </c>
      <c r="C165" s="49"/>
      <c r="D165" s="2" t="s">
        <v>520</v>
      </c>
      <c r="E165" s="49"/>
      <c r="F165" s="49"/>
      <c r="G165" s="49"/>
      <c r="H165" s="49"/>
      <c r="I165" s="2" t="s">
        <v>34</v>
      </c>
      <c r="J165" s="2" t="s">
        <v>17</v>
      </c>
      <c r="K165" s="3">
        <v>2</v>
      </c>
      <c r="L165" s="4">
        <v>145000</v>
      </c>
      <c r="M165" s="4">
        <f t="shared" si="8"/>
        <v>290000</v>
      </c>
      <c r="N165" s="21" t="str">
        <f>VLOOKUP(I165,'MÃ '!$A$2:$E$1048576,4,0)</f>
        <v>NL300090</v>
      </c>
      <c r="O165" s="21" t="str">
        <f>VLOOKUP(I165,'MÃ '!$A$2:$E$1048576,5,0)</f>
        <v>Nấm đông cô tươi</v>
      </c>
      <c r="P165" s="21" t="str">
        <f t="shared" si="9"/>
        <v>TSG09</v>
      </c>
      <c r="Q165" s="21" t="str">
        <f>DAY(Table01456[[#This Row],[NGÀY]])&amp;Table01456[[#This Row],[TSG09]]&amp;Table01456[[#This Row],[MÃ FAST]]</f>
        <v>9TSG09NL300090</v>
      </c>
      <c r="R165" s="21" t="str">
        <f>COUNTIF($Q$7:Q165,Q165)&amp;Q165</f>
        <v>19TSG09NL300090</v>
      </c>
      <c r="S165" s="44">
        <f>IFERROR(VLOOKUP(R165,Table1[[ct2]:[Số lượng]],13,0),0)</f>
        <v>2</v>
      </c>
      <c r="T165" s="45">
        <f>IFERROR(VLOOKUP(R165,Table1[[ct2]:[Giá]],14,0),Table01456[[#This Row],[ĐƠN GIÁ]])</f>
        <v>145000</v>
      </c>
      <c r="U165" s="45">
        <f t="shared" si="10"/>
        <v>290000</v>
      </c>
      <c r="V165" s="32">
        <f t="shared" si="11"/>
        <v>0</v>
      </c>
      <c r="W165" s="45">
        <f>Table01456[[#This Row],[THÀNH TIỀN FAST]]-Table01456[[#This Row],[THÀNH TIỀN]]</f>
        <v>0</v>
      </c>
      <c r="X165" s="46" t="b">
        <f>Table01456[[#This Row],[ĐG FAST]]=Table01456[[#This Row],[ĐƠN GIÁ]]</f>
        <v>1</v>
      </c>
      <c r="Y165" s="47" t="b">
        <f>Table01456[[#This Row],[THÀNH TIỀN FAST]]=Table01456[[#This Row],[THÀNH TIỀN]]</f>
        <v>1</v>
      </c>
      <c r="Z165" s="48"/>
    </row>
    <row r="166" spans="1:26" x14ac:dyDescent="0.2">
      <c r="A166" s="49"/>
      <c r="B166" s="2" t="s">
        <v>362</v>
      </c>
      <c r="C166" s="49"/>
      <c r="D166" s="2" t="s">
        <v>520</v>
      </c>
      <c r="E166" s="49"/>
      <c r="F166" s="49"/>
      <c r="G166" s="49"/>
      <c r="H166" s="49"/>
      <c r="I166" s="2" t="s">
        <v>35</v>
      </c>
      <c r="J166" s="2" t="s">
        <v>17</v>
      </c>
      <c r="K166" s="3">
        <v>3</v>
      </c>
      <c r="L166" s="4">
        <v>47000</v>
      </c>
      <c r="M166" s="4">
        <f t="shared" si="8"/>
        <v>141000</v>
      </c>
      <c r="N166" s="21" t="str">
        <f>VLOOKUP(I166,'MÃ '!$A$2:$E$1048576,4,0)</f>
        <v>NL300091</v>
      </c>
      <c r="O166" s="21" t="str">
        <f>VLOOKUP(I166,'MÃ '!$A$2:$E$1048576,5,0)</f>
        <v>Nấm đùi gà</v>
      </c>
      <c r="P166" s="21" t="str">
        <f t="shared" si="9"/>
        <v>TSG09</v>
      </c>
      <c r="Q166" s="21" t="str">
        <f>DAY(Table01456[[#This Row],[NGÀY]])&amp;Table01456[[#This Row],[TSG09]]&amp;Table01456[[#This Row],[MÃ FAST]]</f>
        <v>9TSG09NL300091</v>
      </c>
      <c r="R166" s="21" t="str">
        <f>COUNTIF($Q$7:Q166,Q166)&amp;Q166</f>
        <v>19TSG09NL300091</v>
      </c>
      <c r="S166" s="44">
        <f>IFERROR(VLOOKUP(R166,Table1[[ct2]:[Số lượng]],13,0),0)</f>
        <v>3</v>
      </c>
      <c r="T166" s="45">
        <f>IFERROR(VLOOKUP(R166,Table1[[ct2]:[Giá]],14,0),Table01456[[#This Row],[ĐƠN GIÁ]])</f>
        <v>47000</v>
      </c>
      <c r="U166" s="45">
        <f t="shared" si="10"/>
        <v>141000</v>
      </c>
      <c r="V166" s="32">
        <f t="shared" si="11"/>
        <v>0</v>
      </c>
      <c r="W166" s="45">
        <f>Table01456[[#This Row],[THÀNH TIỀN FAST]]-Table01456[[#This Row],[THÀNH TIỀN]]</f>
        <v>0</v>
      </c>
      <c r="X166" s="46" t="b">
        <f>Table01456[[#This Row],[ĐG FAST]]=Table01456[[#This Row],[ĐƠN GIÁ]]</f>
        <v>1</v>
      </c>
      <c r="Y166" s="47" t="b">
        <f>Table01456[[#This Row],[THÀNH TIỀN FAST]]=Table01456[[#This Row],[THÀNH TIỀN]]</f>
        <v>1</v>
      </c>
      <c r="Z166" s="48"/>
    </row>
    <row r="167" spans="1:26" x14ac:dyDescent="0.2">
      <c r="A167" s="49"/>
      <c r="B167" s="2" t="s">
        <v>362</v>
      </c>
      <c r="C167" s="49"/>
      <c r="D167" s="2" t="s">
        <v>520</v>
      </c>
      <c r="E167" s="49"/>
      <c r="F167" s="49"/>
      <c r="G167" s="49"/>
      <c r="H167" s="49"/>
      <c r="I167" s="2" t="s">
        <v>50</v>
      </c>
      <c r="J167" s="2" t="s">
        <v>17</v>
      </c>
      <c r="K167" s="3">
        <v>2</v>
      </c>
      <c r="L167" s="4">
        <v>45000</v>
      </c>
      <c r="M167" s="4">
        <f t="shared" si="8"/>
        <v>90000</v>
      </c>
      <c r="N167" s="21" t="str">
        <f>VLOOKUP(I167,'MÃ '!$A$2:$E$1048576,4,0)</f>
        <v>NL300096</v>
      </c>
      <c r="O167" s="21" t="str">
        <f>VLOOKUP(I167,'MÃ '!$A$2:$E$1048576,5,0)</f>
        <v>Nấm kim châm tươi</v>
      </c>
      <c r="P167" s="21" t="str">
        <f t="shared" si="9"/>
        <v>TSG09</v>
      </c>
      <c r="Q167" s="21" t="str">
        <f>DAY(Table01456[[#This Row],[NGÀY]])&amp;Table01456[[#This Row],[TSG09]]&amp;Table01456[[#This Row],[MÃ FAST]]</f>
        <v>9TSG09NL300096</v>
      </c>
      <c r="R167" s="21" t="str">
        <f>COUNTIF($Q$7:Q167,Q167)&amp;Q167</f>
        <v>19TSG09NL300096</v>
      </c>
      <c r="S167" s="44">
        <f>IFERROR(VLOOKUP(R167,Table1[[ct2]:[Số lượng]],13,0),0)</f>
        <v>2</v>
      </c>
      <c r="T167" s="45">
        <f>IFERROR(VLOOKUP(R167,Table1[[ct2]:[Giá]],14,0),Table01456[[#This Row],[ĐƠN GIÁ]])</f>
        <v>45000</v>
      </c>
      <c r="U167" s="45">
        <f t="shared" si="10"/>
        <v>90000</v>
      </c>
      <c r="V167" s="32">
        <f t="shared" si="11"/>
        <v>0</v>
      </c>
      <c r="W167" s="45">
        <f>Table01456[[#This Row],[THÀNH TIỀN FAST]]-Table01456[[#This Row],[THÀNH TIỀN]]</f>
        <v>0</v>
      </c>
      <c r="X167" s="46" t="b">
        <f>Table01456[[#This Row],[ĐG FAST]]=Table01456[[#This Row],[ĐƠN GIÁ]]</f>
        <v>1</v>
      </c>
      <c r="Y167" s="47" t="b">
        <f>Table01456[[#This Row],[THÀNH TIỀN FAST]]=Table01456[[#This Row],[THÀNH TIỀN]]</f>
        <v>1</v>
      </c>
      <c r="Z167" s="48"/>
    </row>
    <row r="168" spans="1:26" x14ac:dyDescent="0.2">
      <c r="A168" s="49"/>
      <c r="B168" s="2" t="s">
        <v>362</v>
      </c>
      <c r="C168" s="49"/>
      <c r="D168" s="2" t="s">
        <v>520</v>
      </c>
      <c r="E168" s="49"/>
      <c r="F168" s="49"/>
      <c r="G168" s="49"/>
      <c r="H168" s="49"/>
      <c r="I168" s="2" t="s">
        <v>38</v>
      </c>
      <c r="J168" s="2" t="s">
        <v>17</v>
      </c>
      <c r="K168" s="3">
        <v>3</v>
      </c>
      <c r="L168" s="4">
        <v>95000</v>
      </c>
      <c r="M168" s="4">
        <f t="shared" si="8"/>
        <v>285000</v>
      </c>
      <c r="N168" s="21" t="str">
        <f>VLOOKUP(I168,'MÃ '!$A$2:$E$1048576,4,0)</f>
        <v>NL300098</v>
      </c>
      <c r="O168" s="21" t="str">
        <f>VLOOKUP(I168,'MÃ '!$A$2:$E$1048576,5,0)</f>
        <v>Nấm Linh Chi trắng</v>
      </c>
      <c r="P168" s="21" t="str">
        <f t="shared" si="9"/>
        <v>TSG09</v>
      </c>
      <c r="Q168" s="21" t="str">
        <f>DAY(Table01456[[#This Row],[NGÀY]])&amp;Table01456[[#This Row],[TSG09]]&amp;Table01456[[#This Row],[MÃ FAST]]</f>
        <v>9TSG09NL300098</v>
      </c>
      <c r="R168" s="21" t="str">
        <f>COUNTIF($Q$7:Q168,Q168)&amp;Q168</f>
        <v>19TSG09NL300098</v>
      </c>
      <c r="S168" s="44">
        <f>IFERROR(VLOOKUP(R168,Table1[[ct2]:[Số lượng]],13,0),0)</f>
        <v>3</v>
      </c>
      <c r="T168" s="45">
        <f>IFERROR(VLOOKUP(R168,Table1[[ct2]:[Giá]],14,0),Table01456[[#This Row],[ĐƠN GIÁ]])</f>
        <v>95000</v>
      </c>
      <c r="U168" s="45">
        <f t="shared" si="10"/>
        <v>285000</v>
      </c>
      <c r="V168" s="32">
        <f t="shared" si="11"/>
        <v>0</v>
      </c>
      <c r="W168" s="45">
        <f>Table01456[[#This Row],[THÀNH TIỀN FAST]]-Table01456[[#This Row],[THÀNH TIỀN]]</f>
        <v>0</v>
      </c>
      <c r="X168" s="46" t="b">
        <f>Table01456[[#This Row],[ĐG FAST]]=Table01456[[#This Row],[ĐƠN GIÁ]]</f>
        <v>1</v>
      </c>
      <c r="Y168" s="47" t="b">
        <f>Table01456[[#This Row],[THÀNH TIỀN FAST]]=Table01456[[#This Row],[THÀNH TIỀN]]</f>
        <v>1</v>
      </c>
      <c r="Z168" s="48"/>
    </row>
    <row r="169" spans="1:26" x14ac:dyDescent="0.2">
      <c r="A169" s="49"/>
      <c r="B169" s="2" t="s">
        <v>362</v>
      </c>
      <c r="C169" s="49"/>
      <c r="D169" s="2" t="s">
        <v>520</v>
      </c>
      <c r="E169" s="49"/>
      <c r="F169" s="49"/>
      <c r="G169" s="49"/>
      <c r="H169" s="49"/>
      <c r="I169" s="2" t="s">
        <v>39</v>
      </c>
      <c r="J169" s="2" t="s">
        <v>17</v>
      </c>
      <c r="K169" s="3">
        <v>0.5</v>
      </c>
      <c r="L169" s="4">
        <v>45000</v>
      </c>
      <c r="M169" s="4">
        <f t="shared" si="8"/>
        <v>22500</v>
      </c>
      <c r="N169" s="21" t="str">
        <f>VLOOKUP(I169,'MÃ '!$A$2:$E$1048576,4,0)</f>
        <v>NL300085</v>
      </c>
      <c r="O169" s="21" t="str">
        <f>VLOOKUP(I169,'MÃ '!$A$2:$E$1048576,5,0)</f>
        <v>Mùi ta ( Ngò rí )</v>
      </c>
      <c r="P169" s="21" t="str">
        <f t="shared" si="9"/>
        <v>TSG09</v>
      </c>
      <c r="Q169" s="21" t="str">
        <f>DAY(Table01456[[#This Row],[NGÀY]])&amp;Table01456[[#This Row],[TSG09]]&amp;Table01456[[#This Row],[MÃ FAST]]</f>
        <v>9TSG09NL300085</v>
      </c>
      <c r="R169" s="21" t="str">
        <f>COUNTIF($Q$7:Q169,Q169)&amp;Q169</f>
        <v>19TSG09NL300085</v>
      </c>
      <c r="S169" s="44">
        <f>IFERROR(VLOOKUP(R169,Table1[[ct2]:[Số lượng]],13,0),0)</f>
        <v>0.5</v>
      </c>
      <c r="T169" s="45">
        <f>IFERROR(VLOOKUP(R169,Table1[[ct2]:[Giá]],14,0),Table01456[[#This Row],[ĐƠN GIÁ]])</f>
        <v>45000</v>
      </c>
      <c r="U169" s="45">
        <f t="shared" si="10"/>
        <v>22500</v>
      </c>
      <c r="V169" s="32">
        <f t="shared" si="11"/>
        <v>0</v>
      </c>
      <c r="W169" s="45">
        <f>Table01456[[#This Row],[THÀNH TIỀN FAST]]-Table01456[[#This Row],[THÀNH TIỀN]]</f>
        <v>0</v>
      </c>
      <c r="X169" s="46" t="b">
        <f>Table01456[[#This Row],[ĐG FAST]]=Table01456[[#This Row],[ĐƠN GIÁ]]</f>
        <v>1</v>
      </c>
      <c r="Y169" s="47" t="b">
        <f>Table01456[[#This Row],[THÀNH TIỀN FAST]]=Table01456[[#This Row],[THÀNH TIỀN]]</f>
        <v>1</v>
      </c>
      <c r="Z169" s="48"/>
    </row>
    <row r="170" spans="1:26" x14ac:dyDescent="0.2">
      <c r="A170" s="49"/>
      <c r="B170" s="2" t="s">
        <v>362</v>
      </c>
      <c r="C170" s="49"/>
      <c r="D170" s="2" t="s">
        <v>520</v>
      </c>
      <c r="E170" s="49"/>
      <c r="F170" s="49"/>
      <c r="G170" s="49"/>
      <c r="H170" s="49"/>
      <c r="I170" s="2" t="s">
        <v>40</v>
      </c>
      <c r="J170" s="2" t="s">
        <v>17</v>
      </c>
      <c r="K170" s="3">
        <v>1</v>
      </c>
      <c r="L170" s="4">
        <v>145000</v>
      </c>
      <c r="M170" s="4">
        <f t="shared" si="8"/>
        <v>145000</v>
      </c>
      <c r="N170" s="21" t="str">
        <f>VLOOKUP(I170,'MÃ '!$A$2:$E$1048576,4,0)</f>
        <v>NL300113</v>
      </c>
      <c r="O170" s="21" t="str">
        <f>VLOOKUP(I170,'MÃ '!$A$2:$E$1048576,5,0)</f>
        <v>Ớt hiểm đỏ</v>
      </c>
      <c r="P170" s="21" t="str">
        <f t="shared" si="9"/>
        <v>TSG09</v>
      </c>
      <c r="Q170" s="21" t="str">
        <f>DAY(Table01456[[#This Row],[NGÀY]])&amp;Table01456[[#This Row],[TSG09]]&amp;Table01456[[#This Row],[MÃ FAST]]</f>
        <v>9TSG09NL300113</v>
      </c>
      <c r="R170" s="21" t="str">
        <f>COUNTIF($Q$7:Q170,Q170)&amp;Q170</f>
        <v>19TSG09NL300113</v>
      </c>
      <c r="S170" s="44">
        <f>IFERROR(VLOOKUP(R170,Table1[[ct2]:[Số lượng]],13,0),0)</f>
        <v>1</v>
      </c>
      <c r="T170" s="45">
        <f>IFERROR(VLOOKUP(R170,Table1[[ct2]:[Giá]],14,0),Table01456[[#This Row],[ĐƠN GIÁ]])</f>
        <v>145000</v>
      </c>
      <c r="U170" s="45">
        <f t="shared" si="10"/>
        <v>145000</v>
      </c>
      <c r="V170" s="32">
        <f t="shared" si="11"/>
        <v>0</v>
      </c>
      <c r="W170" s="45">
        <f>Table01456[[#This Row],[THÀNH TIỀN FAST]]-Table01456[[#This Row],[THÀNH TIỀN]]</f>
        <v>0</v>
      </c>
      <c r="X170" s="46" t="b">
        <f>Table01456[[#This Row],[ĐG FAST]]=Table01456[[#This Row],[ĐƠN GIÁ]]</f>
        <v>1</v>
      </c>
      <c r="Y170" s="47" t="b">
        <f>Table01456[[#This Row],[THÀNH TIỀN FAST]]=Table01456[[#This Row],[THÀNH TIỀN]]</f>
        <v>1</v>
      </c>
      <c r="Z170" s="48"/>
    </row>
    <row r="171" spans="1:26" x14ac:dyDescent="0.2">
      <c r="A171" s="49"/>
      <c r="B171" s="2" t="s">
        <v>362</v>
      </c>
      <c r="C171" s="49"/>
      <c r="D171" s="2" t="s">
        <v>520</v>
      </c>
      <c r="E171" s="49"/>
      <c r="F171" s="49"/>
      <c r="G171" s="49"/>
      <c r="H171" s="49"/>
      <c r="I171" s="2" t="s">
        <v>41</v>
      </c>
      <c r="J171" s="2" t="s">
        <v>17</v>
      </c>
      <c r="K171" s="3">
        <v>5</v>
      </c>
      <c r="L171" s="4">
        <v>21000</v>
      </c>
      <c r="M171" s="4">
        <f t="shared" si="8"/>
        <v>105000</v>
      </c>
      <c r="N171" s="21" t="str">
        <f>VLOOKUP(I171,'MÃ '!$A$2:$E$1048576,4,0)</f>
        <v>NL300119</v>
      </c>
      <c r="O171" s="21" t="str">
        <f>VLOOKUP(I171,'MÃ '!$A$2:$E$1048576,5,0)</f>
        <v>Quất ( Tắc trái )</v>
      </c>
      <c r="P171" s="21" t="str">
        <f t="shared" si="9"/>
        <v>TSG09</v>
      </c>
      <c r="Q171" s="21" t="str">
        <f>DAY(Table01456[[#This Row],[NGÀY]])&amp;Table01456[[#This Row],[TSG09]]&amp;Table01456[[#This Row],[MÃ FAST]]</f>
        <v>9TSG09NL300119</v>
      </c>
      <c r="R171" s="21" t="str">
        <f>COUNTIF($Q$7:Q171,Q171)&amp;Q171</f>
        <v>19TSG09NL300119</v>
      </c>
      <c r="S171" s="44">
        <f>IFERROR(VLOOKUP(R171,Table1[[ct2]:[Số lượng]],13,0),0)</f>
        <v>5</v>
      </c>
      <c r="T171" s="45">
        <f>IFERROR(VLOOKUP(R171,Table1[[ct2]:[Giá]],14,0),Table01456[[#This Row],[ĐƠN GIÁ]])</f>
        <v>21000</v>
      </c>
      <c r="U171" s="45">
        <f t="shared" si="10"/>
        <v>105000</v>
      </c>
      <c r="V171" s="32">
        <f t="shared" si="11"/>
        <v>0</v>
      </c>
      <c r="W171" s="45">
        <f>Table01456[[#This Row],[THÀNH TIỀN FAST]]-Table01456[[#This Row],[THÀNH TIỀN]]</f>
        <v>0</v>
      </c>
      <c r="X171" s="46" t="b">
        <f>Table01456[[#This Row],[ĐG FAST]]=Table01456[[#This Row],[ĐƠN GIÁ]]</f>
        <v>1</v>
      </c>
      <c r="Y171" s="47" t="b">
        <f>Table01456[[#This Row],[THÀNH TIỀN FAST]]=Table01456[[#This Row],[THÀNH TIỀN]]</f>
        <v>1</v>
      </c>
      <c r="Z171" s="48"/>
    </row>
    <row r="172" spans="1:26" x14ac:dyDescent="0.2">
      <c r="A172" s="49"/>
      <c r="B172" s="2" t="s">
        <v>362</v>
      </c>
      <c r="C172" s="49"/>
      <c r="D172" s="2" t="s">
        <v>520</v>
      </c>
      <c r="E172" s="49"/>
      <c r="F172" s="49"/>
      <c r="G172" s="49"/>
      <c r="H172" s="49"/>
      <c r="I172" s="2" t="s">
        <v>42</v>
      </c>
      <c r="J172" s="2" t="s">
        <v>17</v>
      </c>
      <c r="K172" s="3">
        <v>2</v>
      </c>
      <c r="L172" s="4">
        <v>38000</v>
      </c>
      <c r="M172" s="4">
        <f t="shared" si="8"/>
        <v>76000</v>
      </c>
      <c r="N172" s="21" t="str">
        <f>VLOOKUP(I172,'MÃ '!$A$2:$E$1048576,4,0)</f>
        <v>NL300018</v>
      </c>
      <c r="O172" s="21" t="str">
        <f>VLOOKUP(I172,'MÃ '!$A$2:$E$1048576,5,0)</f>
        <v>Cải cúc</v>
      </c>
      <c r="P172" s="21" t="str">
        <f t="shared" si="9"/>
        <v>TSG09</v>
      </c>
      <c r="Q172" s="21" t="str">
        <f>DAY(Table01456[[#This Row],[NGÀY]])&amp;Table01456[[#This Row],[TSG09]]&amp;Table01456[[#This Row],[MÃ FAST]]</f>
        <v>9TSG09NL300018</v>
      </c>
      <c r="R172" s="21" t="str">
        <f>COUNTIF($Q$7:Q172,Q172)&amp;Q172</f>
        <v>19TSG09NL300018</v>
      </c>
      <c r="S172" s="44">
        <f>IFERROR(VLOOKUP(R172,Table1[[ct2]:[Số lượng]],13,0),0)</f>
        <v>2</v>
      </c>
      <c r="T172" s="45">
        <f>IFERROR(VLOOKUP(R172,Table1[[ct2]:[Giá]],14,0),Table01456[[#This Row],[ĐƠN GIÁ]])</f>
        <v>38000</v>
      </c>
      <c r="U172" s="45">
        <f t="shared" si="10"/>
        <v>76000</v>
      </c>
      <c r="V172" s="32">
        <f t="shared" si="11"/>
        <v>0</v>
      </c>
      <c r="W172" s="45">
        <f>Table01456[[#This Row],[THÀNH TIỀN FAST]]-Table01456[[#This Row],[THÀNH TIỀN]]</f>
        <v>0</v>
      </c>
      <c r="X172" s="46" t="b">
        <f>Table01456[[#This Row],[ĐG FAST]]=Table01456[[#This Row],[ĐƠN GIÁ]]</f>
        <v>1</v>
      </c>
      <c r="Y172" s="47" t="b">
        <f>Table01456[[#This Row],[THÀNH TIỀN FAST]]=Table01456[[#This Row],[THÀNH TIỀN]]</f>
        <v>1</v>
      </c>
      <c r="Z172" s="48"/>
    </row>
    <row r="173" spans="1:26" x14ac:dyDescent="0.2">
      <c r="A173" s="49"/>
      <c r="B173" s="2" t="s">
        <v>362</v>
      </c>
      <c r="C173" s="49"/>
      <c r="D173" s="2" t="s">
        <v>520</v>
      </c>
      <c r="E173" s="49"/>
      <c r="F173" s="49"/>
      <c r="G173" s="49"/>
      <c r="H173" s="49"/>
      <c r="I173" s="2" t="s">
        <v>43</v>
      </c>
      <c r="J173" s="2" t="s">
        <v>17</v>
      </c>
      <c r="K173" s="3">
        <v>1.1000000000000001</v>
      </c>
      <c r="L173" s="4">
        <v>50000</v>
      </c>
      <c r="M173" s="4">
        <f t="shared" si="8"/>
        <v>55000.000000000007</v>
      </c>
      <c r="N173" s="21" t="str">
        <f>VLOOKUP(I173,'MÃ '!$A$2:$E$1048576,4,0)</f>
        <v>NL300142</v>
      </c>
      <c r="O173" s="21" t="str">
        <f>VLOOKUP(I173,'MÃ '!$A$2:$E$1048576,5,0)</f>
        <v>Tỏi bóc</v>
      </c>
      <c r="P173" s="21" t="str">
        <f t="shared" si="9"/>
        <v>TSG09</v>
      </c>
      <c r="Q173" s="21" t="str">
        <f>DAY(Table01456[[#This Row],[NGÀY]])&amp;Table01456[[#This Row],[TSG09]]&amp;Table01456[[#This Row],[MÃ FAST]]</f>
        <v>9TSG09NL300142</v>
      </c>
      <c r="R173" s="21" t="str">
        <f>COUNTIF($Q$7:Q173,Q173)&amp;Q173</f>
        <v>19TSG09NL300142</v>
      </c>
      <c r="S173" s="44">
        <f>IFERROR(VLOOKUP(R173,Table1[[ct2]:[Số lượng]],13,0),0)</f>
        <v>1.1000000000000001</v>
      </c>
      <c r="T173" s="45">
        <f>IFERROR(VLOOKUP(R173,Table1[[ct2]:[Giá]],14,0),Table01456[[#This Row],[ĐƠN GIÁ]])</f>
        <v>50000</v>
      </c>
      <c r="U173" s="45">
        <f t="shared" si="10"/>
        <v>55000.000000000007</v>
      </c>
      <c r="V173" s="32">
        <f t="shared" si="11"/>
        <v>0</v>
      </c>
      <c r="W173" s="45">
        <f>Table01456[[#This Row],[THÀNH TIỀN FAST]]-Table01456[[#This Row],[THÀNH TIỀN]]</f>
        <v>0</v>
      </c>
      <c r="X173" s="46" t="b">
        <f>Table01456[[#This Row],[ĐG FAST]]=Table01456[[#This Row],[ĐƠN GIÁ]]</f>
        <v>1</v>
      </c>
      <c r="Y173" s="47" t="b">
        <f>Table01456[[#This Row],[THÀNH TIỀN FAST]]=Table01456[[#This Row],[THÀNH TIỀN]]</f>
        <v>1</v>
      </c>
      <c r="Z173" s="48"/>
    </row>
    <row r="174" spans="1:26" x14ac:dyDescent="0.2">
      <c r="A174" s="49"/>
      <c r="B174" s="2" t="s">
        <v>362</v>
      </c>
      <c r="C174" s="49"/>
      <c r="D174" s="2" t="s">
        <v>520</v>
      </c>
      <c r="E174" s="49"/>
      <c r="F174" s="49"/>
      <c r="G174" s="49"/>
      <c r="H174" s="49"/>
      <c r="I174" s="2" t="s">
        <v>44</v>
      </c>
      <c r="J174" s="2" t="s">
        <v>17</v>
      </c>
      <c r="K174" s="3">
        <v>4</v>
      </c>
      <c r="L174" s="4">
        <v>62000</v>
      </c>
      <c r="M174" s="4">
        <f t="shared" si="8"/>
        <v>248000</v>
      </c>
      <c r="N174" s="21" t="str">
        <f>VLOOKUP(I174,'MÃ '!$A$2:$E$1048576,4,0)</f>
        <v>NL300147</v>
      </c>
      <c r="O174" s="21" t="str">
        <f>VLOOKUP(I174,'MÃ '!$A$2:$E$1048576,5,0)</f>
        <v>Xà lách Roman</v>
      </c>
      <c r="P174" s="21" t="str">
        <f t="shared" si="9"/>
        <v>TSG09</v>
      </c>
      <c r="Q174" s="21" t="str">
        <f>DAY(Table01456[[#This Row],[NGÀY]])&amp;Table01456[[#This Row],[TSG09]]&amp;Table01456[[#This Row],[MÃ FAST]]</f>
        <v>9TSG09NL300147</v>
      </c>
      <c r="R174" s="21" t="str">
        <f>COUNTIF($Q$7:Q174,Q174)&amp;Q174</f>
        <v>19TSG09NL300147</v>
      </c>
      <c r="S174" s="44">
        <f>IFERROR(VLOOKUP(R174,Table1[[ct2]:[Số lượng]],13,0),0)</f>
        <v>3.4</v>
      </c>
      <c r="T174" s="45">
        <f>IFERROR(VLOOKUP(R174,Table1[[ct2]:[Giá]],14,0),Table01456[[#This Row],[ĐƠN GIÁ]])</f>
        <v>62000</v>
      </c>
      <c r="U174" s="45">
        <f t="shared" si="10"/>
        <v>210800</v>
      </c>
      <c r="V174" s="32">
        <f t="shared" si="11"/>
        <v>-0.60000000000000009</v>
      </c>
      <c r="W174" s="45">
        <f>Table01456[[#This Row],[THÀNH TIỀN FAST]]-Table01456[[#This Row],[THÀNH TIỀN]]</f>
        <v>-37200</v>
      </c>
      <c r="X174" s="46" t="b">
        <f>Table01456[[#This Row],[ĐG FAST]]=Table01456[[#This Row],[ĐƠN GIÁ]]</f>
        <v>1</v>
      </c>
      <c r="Y174" s="47" t="b">
        <f>Table01456[[#This Row],[THÀNH TIỀN FAST]]=Table01456[[#This Row],[THÀNH TIỀN]]</f>
        <v>0</v>
      </c>
      <c r="Z174" s="48"/>
    </row>
    <row r="175" spans="1:26" x14ac:dyDescent="0.2">
      <c r="A175" s="49"/>
      <c r="B175" s="2" t="s">
        <v>363</v>
      </c>
      <c r="C175" s="49"/>
      <c r="D175" s="2" t="s">
        <v>520</v>
      </c>
      <c r="E175" s="49"/>
      <c r="F175" s="49"/>
      <c r="G175" s="49"/>
      <c r="H175" s="49"/>
      <c r="I175" s="2" t="s">
        <v>14</v>
      </c>
      <c r="J175" s="2" t="s">
        <v>15</v>
      </c>
      <c r="K175" s="3">
        <v>5</v>
      </c>
      <c r="L175" s="4">
        <v>8500</v>
      </c>
      <c r="M175" s="4">
        <f t="shared" si="8"/>
        <v>42500</v>
      </c>
      <c r="N175" s="21" t="str">
        <f>VLOOKUP(I175,'MÃ '!$A$2:$E$1048576,4,0)</f>
        <v>NL300107</v>
      </c>
      <c r="O175" s="21" t="str">
        <f>VLOOKUP(I175,'MÃ '!$A$2:$E$1048576,5,0)</f>
        <v>Ngô ngọt ( Bắp trái)</v>
      </c>
      <c r="P175" s="21" t="str">
        <f t="shared" si="9"/>
        <v>TSG09</v>
      </c>
      <c r="Q175" s="21" t="str">
        <f>DAY(Table01456[[#This Row],[NGÀY]])&amp;Table01456[[#This Row],[TSG09]]&amp;Table01456[[#This Row],[MÃ FAST]]</f>
        <v>10TSG09NL300107</v>
      </c>
      <c r="R175" s="21" t="str">
        <f>COUNTIF($Q$7:Q175,Q175)&amp;Q175</f>
        <v>110TSG09NL300107</v>
      </c>
      <c r="S175" s="44">
        <f>IFERROR(VLOOKUP(R175,Table1[[ct2]:[Số lượng]],13,0),0)</f>
        <v>5</v>
      </c>
      <c r="T175" s="45">
        <f>IFERROR(VLOOKUP(R175,Table1[[ct2]:[Giá]],14,0),Table01456[[#This Row],[ĐƠN GIÁ]])</f>
        <v>8500</v>
      </c>
      <c r="U175" s="45">
        <f t="shared" si="10"/>
        <v>42500</v>
      </c>
      <c r="V175" s="32">
        <f t="shared" si="11"/>
        <v>0</v>
      </c>
      <c r="W175" s="45">
        <f>Table01456[[#This Row],[THÀNH TIỀN FAST]]-Table01456[[#This Row],[THÀNH TIỀN]]</f>
        <v>0</v>
      </c>
      <c r="X175" s="46" t="b">
        <f>Table01456[[#This Row],[ĐG FAST]]=Table01456[[#This Row],[ĐƠN GIÁ]]</f>
        <v>1</v>
      </c>
      <c r="Y175" s="47" t="b">
        <f>Table01456[[#This Row],[THÀNH TIỀN FAST]]=Table01456[[#This Row],[THÀNH TIỀN]]</f>
        <v>1</v>
      </c>
      <c r="Z175" s="48"/>
    </row>
    <row r="176" spans="1:26" x14ac:dyDescent="0.2">
      <c r="A176" s="49"/>
      <c r="B176" s="2" t="s">
        <v>363</v>
      </c>
      <c r="C176" s="49"/>
      <c r="D176" s="2" t="s">
        <v>520</v>
      </c>
      <c r="E176" s="49"/>
      <c r="F176" s="49"/>
      <c r="G176" s="49"/>
      <c r="H176" s="49"/>
      <c r="I176" s="2" t="s">
        <v>16</v>
      </c>
      <c r="J176" s="2" t="s">
        <v>17</v>
      </c>
      <c r="K176" s="3">
        <v>1</v>
      </c>
      <c r="L176" s="4">
        <v>30000</v>
      </c>
      <c r="M176" s="4">
        <f t="shared" si="8"/>
        <v>30000</v>
      </c>
      <c r="N176" s="21" t="str">
        <f>VLOOKUP(I176,'MÃ '!$A$2:$E$1048576,4,0)</f>
        <v>NL300007</v>
      </c>
      <c r="O176" s="21" t="str">
        <f>VLOOKUP(I176,'MÃ '!$A$2:$E$1048576,5,0)</f>
        <v>Bí đỏ</v>
      </c>
      <c r="P176" s="21" t="str">
        <f t="shared" si="9"/>
        <v>TSG09</v>
      </c>
      <c r="Q176" s="21" t="str">
        <f>DAY(Table01456[[#This Row],[NGÀY]])&amp;Table01456[[#This Row],[TSG09]]&amp;Table01456[[#This Row],[MÃ FAST]]</f>
        <v>10TSG09NL300007</v>
      </c>
      <c r="R176" s="21" t="str">
        <f>COUNTIF($Q$7:Q176,Q176)&amp;Q176</f>
        <v>110TSG09NL300007</v>
      </c>
      <c r="S176" s="44">
        <f>IFERROR(VLOOKUP(R176,Table1[[ct2]:[Số lượng]],13,0),0)</f>
        <v>1</v>
      </c>
      <c r="T176" s="45">
        <f>IFERROR(VLOOKUP(R176,Table1[[ct2]:[Giá]],14,0),Table01456[[#This Row],[ĐƠN GIÁ]])</f>
        <v>30000</v>
      </c>
      <c r="U176" s="45">
        <f t="shared" si="10"/>
        <v>30000</v>
      </c>
      <c r="V176" s="32">
        <f t="shared" si="11"/>
        <v>0</v>
      </c>
      <c r="W176" s="45">
        <f>Table01456[[#This Row],[THÀNH TIỀN FAST]]-Table01456[[#This Row],[THÀNH TIỀN]]</f>
        <v>0</v>
      </c>
      <c r="X176" s="46" t="b">
        <f>Table01456[[#This Row],[ĐG FAST]]=Table01456[[#This Row],[ĐƠN GIÁ]]</f>
        <v>1</v>
      </c>
      <c r="Y176" s="47" t="b">
        <f>Table01456[[#This Row],[THÀNH TIỀN FAST]]=Table01456[[#This Row],[THÀNH TIỀN]]</f>
        <v>1</v>
      </c>
      <c r="Z176" s="48"/>
    </row>
    <row r="177" spans="1:26" x14ac:dyDescent="0.2">
      <c r="A177" s="49"/>
      <c r="B177" s="2" t="s">
        <v>363</v>
      </c>
      <c r="C177" s="49"/>
      <c r="D177" s="2" t="s">
        <v>520</v>
      </c>
      <c r="E177" s="49"/>
      <c r="F177" s="49"/>
      <c r="G177" s="49"/>
      <c r="H177" s="49"/>
      <c r="I177" s="2" t="s">
        <v>18</v>
      </c>
      <c r="J177" s="2" t="s">
        <v>17</v>
      </c>
      <c r="K177" s="3">
        <v>1</v>
      </c>
      <c r="L177" s="4">
        <v>45000</v>
      </c>
      <c r="M177" s="4">
        <f t="shared" si="8"/>
        <v>45000</v>
      </c>
      <c r="N177" s="21" t="str">
        <f>VLOOKUP(I177,'MÃ '!$A$2:$E$1048576,4,0)</f>
        <v>NL300203</v>
      </c>
      <c r="O177" s="21" t="str">
        <f>VLOOKUP(I177,'MÃ '!$A$2:$E$1048576,5,0)</f>
        <v>Cải bó xôi</v>
      </c>
      <c r="P177" s="21" t="str">
        <f t="shared" si="9"/>
        <v>TSG09</v>
      </c>
      <c r="Q177" s="21" t="str">
        <f>DAY(Table01456[[#This Row],[NGÀY]])&amp;Table01456[[#This Row],[TSG09]]&amp;Table01456[[#This Row],[MÃ FAST]]</f>
        <v>10TSG09NL300203</v>
      </c>
      <c r="R177" s="21" t="str">
        <f>COUNTIF($Q$7:Q177,Q177)&amp;Q177</f>
        <v>110TSG09NL300203</v>
      </c>
      <c r="S177" s="44">
        <f>IFERROR(VLOOKUP(R177,Table1[[ct2]:[Số lượng]],13,0),0)</f>
        <v>1</v>
      </c>
      <c r="T177" s="45">
        <f>IFERROR(VLOOKUP(R177,Table1[[ct2]:[Giá]],14,0),Table01456[[#This Row],[ĐƠN GIÁ]])</f>
        <v>45000</v>
      </c>
      <c r="U177" s="45">
        <f t="shared" si="10"/>
        <v>45000</v>
      </c>
      <c r="V177" s="32">
        <f t="shared" si="11"/>
        <v>0</v>
      </c>
      <c r="W177" s="45">
        <f>Table01456[[#This Row],[THÀNH TIỀN FAST]]-Table01456[[#This Row],[THÀNH TIỀN]]</f>
        <v>0</v>
      </c>
      <c r="X177" s="46" t="b">
        <f>Table01456[[#This Row],[ĐG FAST]]=Table01456[[#This Row],[ĐƠN GIÁ]]</f>
        <v>1</v>
      </c>
      <c r="Y177" s="47" t="b">
        <f>Table01456[[#This Row],[THÀNH TIỀN FAST]]=Table01456[[#This Row],[THÀNH TIỀN]]</f>
        <v>1</v>
      </c>
      <c r="Z177" s="48"/>
    </row>
    <row r="178" spans="1:26" x14ac:dyDescent="0.2">
      <c r="A178" s="49"/>
      <c r="B178" s="2" t="s">
        <v>363</v>
      </c>
      <c r="C178" s="49"/>
      <c r="D178" s="2" t="s">
        <v>520</v>
      </c>
      <c r="E178" s="49"/>
      <c r="F178" s="49"/>
      <c r="G178" s="49"/>
      <c r="H178" s="49"/>
      <c r="I178" s="2" t="s">
        <v>20</v>
      </c>
      <c r="J178" s="2" t="s">
        <v>17</v>
      </c>
      <c r="K178" s="3">
        <v>12</v>
      </c>
      <c r="L178" s="4">
        <v>18000</v>
      </c>
      <c r="M178" s="4">
        <f t="shared" si="8"/>
        <v>216000</v>
      </c>
      <c r="N178" s="21" t="str">
        <f>VLOOKUP(I178,'MÃ '!$A$2:$E$1048576,4,0)</f>
        <v>NL300022</v>
      </c>
      <c r="O178" s="21" t="str">
        <f>VLOOKUP(I178,'MÃ '!$A$2:$E$1048576,5,0)</f>
        <v>Cải thảo</v>
      </c>
      <c r="P178" s="21" t="str">
        <f t="shared" si="9"/>
        <v>TSG09</v>
      </c>
      <c r="Q178" s="21" t="str">
        <f>DAY(Table01456[[#This Row],[NGÀY]])&amp;Table01456[[#This Row],[TSG09]]&amp;Table01456[[#This Row],[MÃ FAST]]</f>
        <v>10TSG09NL300022</v>
      </c>
      <c r="R178" s="21" t="str">
        <f>COUNTIF($Q$7:Q178,Q178)&amp;Q178</f>
        <v>110TSG09NL300022</v>
      </c>
      <c r="S178" s="44">
        <f>IFERROR(VLOOKUP(R178,Table1[[ct2]:[Số lượng]],13,0),0)</f>
        <v>8.4</v>
      </c>
      <c r="T178" s="45">
        <f>IFERROR(VLOOKUP(R178,Table1[[ct2]:[Giá]],14,0),Table01456[[#This Row],[ĐƠN GIÁ]])</f>
        <v>18000</v>
      </c>
      <c r="U178" s="45">
        <f t="shared" si="10"/>
        <v>151200</v>
      </c>
      <c r="V178" s="32">
        <f t="shared" si="11"/>
        <v>-3.5999999999999996</v>
      </c>
      <c r="W178" s="45">
        <f>Table01456[[#This Row],[THÀNH TIỀN FAST]]-Table01456[[#This Row],[THÀNH TIỀN]]</f>
        <v>-64800</v>
      </c>
      <c r="X178" s="46" t="b">
        <f>Table01456[[#This Row],[ĐG FAST]]=Table01456[[#This Row],[ĐƠN GIÁ]]</f>
        <v>1</v>
      </c>
      <c r="Y178" s="47" t="b">
        <f>Table01456[[#This Row],[THÀNH TIỀN FAST]]=Table01456[[#This Row],[THÀNH TIỀN]]</f>
        <v>0</v>
      </c>
      <c r="Z178" s="48"/>
    </row>
    <row r="179" spans="1:26" x14ac:dyDescent="0.2">
      <c r="A179" s="49"/>
      <c r="B179" s="2" t="s">
        <v>363</v>
      </c>
      <c r="C179" s="49"/>
      <c r="D179" s="2" t="s">
        <v>520</v>
      </c>
      <c r="E179" s="49"/>
      <c r="F179" s="49"/>
      <c r="G179" s="49"/>
      <c r="H179" s="49"/>
      <c r="I179" s="2" t="s">
        <v>21</v>
      </c>
      <c r="J179" s="2" t="s">
        <v>17</v>
      </c>
      <c r="K179" s="3">
        <v>0.28000000000000003</v>
      </c>
      <c r="L179" s="4">
        <v>75000</v>
      </c>
      <c r="M179" s="4">
        <f t="shared" si="8"/>
        <v>21000.000000000004</v>
      </c>
      <c r="N179" s="21" t="str">
        <f>VLOOKUP(I179,'MÃ '!$A$2:$E$1048576,4,0)</f>
        <v>NL600067</v>
      </c>
      <c r="O179" s="21" t="str">
        <f>VLOOKUP(I179,'MÃ '!$A$2:$E$1048576,5,0)</f>
        <v>Cam vàng</v>
      </c>
      <c r="P179" s="21" t="str">
        <f t="shared" si="9"/>
        <v>TSG09</v>
      </c>
      <c r="Q179" s="21" t="str">
        <f>DAY(Table01456[[#This Row],[NGÀY]])&amp;Table01456[[#This Row],[TSG09]]&amp;Table01456[[#This Row],[MÃ FAST]]</f>
        <v>10TSG09NL600067</v>
      </c>
      <c r="R179" s="21" t="str">
        <f>COUNTIF($Q$7:Q179,Q179)&amp;Q179</f>
        <v>110TSG09NL600067</v>
      </c>
      <c r="S179" s="44">
        <f>IFERROR(VLOOKUP(R179,Table1[[ct2]:[Số lượng]],13,0),0)</f>
        <v>0.28000000000000003</v>
      </c>
      <c r="T179" s="45">
        <f>IFERROR(VLOOKUP(R179,Table1[[ct2]:[Giá]],14,0),Table01456[[#This Row],[ĐƠN GIÁ]])</f>
        <v>75000</v>
      </c>
      <c r="U179" s="45">
        <f t="shared" si="10"/>
        <v>21000.000000000004</v>
      </c>
      <c r="V179" s="32">
        <f t="shared" si="11"/>
        <v>0</v>
      </c>
      <c r="W179" s="45">
        <f>Table01456[[#This Row],[THÀNH TIỀN FAST]]-Table01456[[#This Row],[THÀNH TIỀN]]</f>
        <v>0</v>
      </c>
      <c r="X179" s="46" t="b">
        <f>Table01456[[#This Row],[ĐG FAST]]=Table01456[[#This Row],[ĐƠN GIÁ]]</f>
        <v>1</v>
      </c>
      <c r="Y179" s="47" t="b">
        <f>Table01456[[#This Row],[THÀNH TIỀN FAST]]=Table01456[[#This Row],[THÀNH TIỀN]]</f>
        <v>1</v>
      </c>
      <c r="Z179" s="48"/>
    </row>
    <row r="180" spans="1:26" x14ac:dyDescent="0.2">
      <c r="A180" s="49"/>
      <c r="B180" s="2" t="s">
        <v>363</v>
      </c>
      <c r="C180" s="49"/>
      <c r="D180" s="2" t="s">
        <v>520</v>
      </c>
      <c r="E180" s="49"/>
      <c r="F180" s="49"/>
      <c r="G180" s="49"/>
      <c r="H180" s="49"/>
      <c r="I180" s="2" t="s">
        <v>22</v>
      </c>
      <c r="J180" s="2" t="s">
        <v>17</v>
      </c>
      <c r="K180" s="3">
        <v>0.6</v>
      </c>
      <c r="L180" s="4">
        <v>34000</v>
      </c>
      <c r="M180" s="4">
        <f t="shared" si="8"/>
        <v>20400</v>
      </c>
      <c r="N180" s="21" t="str">
        <f>VLOOKUP(I180,'MÃ '!$A$2:$E$1048576,4,0)</f>
        <v>NL300030</v>
      </c>
      <c r="O180" s="21" t="str">
        <f>VLOOKUP(I180,'MÃ '!$A$2:$E$1048576,5,0)</f>
        <v>Chanh dây (chanh leo)</v>
      </c>
      <c r="P180" s="21" t="str">
        <f t="shared" si="9"/>
        <v>TSG09</v>
      </c>
      <c r="Q180" s="21" t="str">
        <f>DAY(Table01456[[#This Row],[NGÀY]])&amp;Table01456[[#This Row],[TSG09]]&amp;Table01456[[#This Row],[MÃ FAST]]</f>
        <v>10TSG09NL300030</v>
      </c>
      <c r="R180" s="21" t="str">
        <f>COUNTIF($Q$7:Q180,Q180)&amp;Q180</f>
        <v>110TSG09NL300030</v>
      </c>
      <c r="S180" s="44">
        <f>IFERROR(VLOOKUP(R180,Table1[[ct2]:[Số lượng]],13,0),0)</f>
        <v>0.6</v>
      </c>
      <c r="T180" s="45">
        <f>IFERROR(VLOOKUP(R180,Table1[[ct2]:[Giá]],14,0),Table01456[[#This Row],[ĐƠN GIÁ]])</f>
        <v>34000</v>
      </c>
      <c r="U180" s="45">
        <f t="shared" si="10"/>
        <v>20400</v>
      </c>
      <c r="V180" s="32">
        <f t="shared" si="11"/>
        <v>0</v>
      </c>
      <c r="W180" s="45">
        <f>Table01456[[#This Row],[THÀNH TIỀN FAST]]-Table01456[[#This Row],[THÀNH TIỀN]]</f>
        <v>0</v>
      </c>
      <c r="X180" s="46" t="b">
        <f>Table01456[[#This Row],[ĐG FAST]]=Table01456[[#This Row],[ĐƠN GIÁ]]</f>
        <v>1</v>
      </c>
      <c r="Y180" s="47" t="b">
        <f>Table01456[[#This Row],[THÀNH TIỀN FAST]]=Table01456[[#This Row],[THÀNH TIỀN]]</f>
        <v>1</v>
      </c>
      <c r="Z180" s="48"/>
    </row>
    <row r="181" spans="1:26" x14ac:dyDescent="0.2">
      <c r="A181" s="49"/>
      <c r="B181" s="2" t="s">
        <v>363</v>
      </c>
      <c r="C181" s="49"/>
      <c r="D181" s="2" t="s">
        <v>520</v>
      </c>
      <c r="E181" s="49"/>
      <c r="F181" s="49"/>
      <c r="G181" s="49"/>
      <c r="H181" s="49"/>
      <c r="I181" s="2" t="s">
        <v>45</v>
      </c>
      <c r="J181" s="2" t="s">
        <v>17</v>
      </c>
      <c r="K181" s="3">
        <v>0.8</v>
      </c>
      <c r="L181" s="4">
        <v>13000</v>
      </c>
      <c r="M181" s="4">
        <f t="shared" si="8"/>
        <v>10400</v>
      </c>
      <c r="N181" s="21" t="str">
        <f>VLOOKUP(I181,'MÃ '!$A$2:$E$1048576,4,0)</f>
        <v>NL300033</v>
      </c>
      <c r="O181" s="21" t="str">
        <f>VLOOKUP(I181,'MÃ '!$A$2:$E$1048576,5,0)</f>
        <v>Củ cải trắng</v>
      </c>
      <c r="P181" s="21" t="str">
        <f t="shared" si="9"/>
        <v>TSG09</v>
      </c>
      <c r="Q181" s="21" t="str">
        <f>DAY(Table01456[[#This Row],[NGÀY]])&amp;Table01456[[#This Row],[TSG09]]&amp;Table01456[[#This Row],[MÃ FAST]]</f>
        <v>10TSG09NL300033</v>
      </c>
      <c r="R181" s="21" t="str">
        <f>COUNTIF($Q$7:Q181,Q181)&amp;Q181</f>
        <v>110TSG09NL300033</v>
      </c>
      <c r="S181" s="44">
        <f>IFERROR(VLOOKUP(R181,Table1[[ct2]:[Số lượng]],13,0),0)</f>
        <v>0.8</v>
      </c>
      <c r="T181" s="45">
        <f>IFERROR(VLOOKUP(R181,Table1[[ct2]:[Giá]],14,0),Table01456[[#This Row],[ĐƠN GIÁ]])</f>
        <v>13000</v>
      </c>
      <c r="U181" s="45">
        <f t="shared" si="10"/>
        <v>10400</v>
      </c>
      <c r="V181" s="32">
        <f t="shared" si="11"/>
        <v>0</v>
      </c>
      <c r="W181" s="45">
        <f>Table01456[[#This Row],[THÀNH TIỀN FAST]]-Table01456[[#This Row],[THÀNH TIỀN]]</f>
        <v>0</v>
      </c>
      <c r="X181" s="46" t="b">
        <f>Table01456[[#This Row],[ĐG FAST]]=Table01456[[#This Row],[ĐƠN GIÁ]]</f>
        <v>1</v>
      </c>
      <c r="Y181" s="47" t="b">
        <f>Table01456[[#This Row],[THÀNH TIỀN FAST]]=Table01456[[#This Row],[THÀNH TIỀN]]</f>
        <v>1</v>
      </c>
      <c r="Z181" s="48"/>
    </row>
    <row r="182" spans="1:26" x14ac:dyDescent="0.2">
      <c r="A182" s="49"/>
      <c r="B182" s="2" t="s">
        <v>363</v>
      </c>
      <c r="C182" s="49"/>
      <c r="D182" s="2" t="s">
        <v>520</v>
      </c>
      <c r="E182" s="49"/>
      <c r="F182" s="49"/>
      <c r="G182" s="49"/>
      <c r="H182" s="49"/>
      <c r="I182" s="2" t="s">
        <v>27</v>
      </c>
      <c r="J182" s="2" t="s">
        <v>17</v>
      </c>
      <c r="K182" s="3">
        <v>1</v>
      </c>
      <c r="L182" s="4">
        <v>55000</v>
      </c>
      <c r="M182" s="4">
        <f t="shared" si="8"/>
        <v>55000</v>
      </c>
      <c r="N182" s="21" t="str">
        <f>VLOOKUP(I182,'MÃ '!$A$2:$E$1048576,4,0)</f>
        <v>NL300058</v>
      </c>
      <c r="O182" s="21" t="str">
        <f>VLOOKUP(I182,'MÃ '!$A$2:$E$1048576,5,0)</f>
        <v>Hành lá</v>
      </c>
      <c r="P182" s="21" t="str">
        <f t="shared" si="9"/>
        <v>TSG09</v>
      </c>
      <c r="Q182" s="21" t="str">
        <f>DAY(Table01456[[#This Row],[NGÀY]])&amp;Table01456[[#This Row],[TSG09]]&amp;Table01456[[#This Row],[MÃ FAST]]</f>
        <v>10TSG09NL300058</v>
      </c>
      <c r="R182" s="21" t="str">
        <f>COUNTIF($Q$7:Q182,Q182)&amp;Q182</f>
        <v>110TSG09NL300058</v>
      </c>
      <c r="S182" s="44">
        <f>IFERROR(VLOOKUP(R182,Table1[[ct2]:[Số lượng]],13,0),0)</f>
        <v>1</v>
      </c>
      <c r="T182" s="45">
        <f>IFERROR(VLOOKUP(R182,Table1[[ct2]:[Giá]],14,0),Table01456[[#This Row],[ĐƠN GIÁ]])</f>
        <v>55000</v>
      </c>
      <c r="U182" s="45">
        <f t="shared" si="10"/>
        <v>55000</v>
      </c>
      <c r="V182" s="32">
        <f t="shared" si="11"/>
        <v>0</v>
      </c>
      <c r="W182" s="45">
        <f>Table01456[[#This Row],[THÀNH TIỀN FAST]]-Table01456[[#This Row],[THÀNH TIỀN]]</f>
        <v>0</v>
      </c>
      <c r="X182" s="46" t="b">
        <f>Table01456[[#This Row],[ĐG FAST]]=Table01456[[#This Row],[ĐƠN GIÁ]]</f>
        <v>1</v>
      </c>
      <c r="Y182" s="47" t="b">
        <f>Table01456[[#This Row],[THÀNH TIỀN FAST]]=Table01456[[#This Row],[THÀNH TIỀN]]</f>
        <v>1</v>
      </c>
      <c r="Z182" s="48"/>
    </row>
    <row r="183" spans="1:26" x14ac:dyDescent="0.2">
      <c r="A183" s="49"/>
      <c r="B183" s="2" t="s">
        <v>363</v>
      </c>
      <c r="C183" s="49"/>
      <c r="D183" s="2" t="s">
        <v>520</v>
      </c>
      <c r="E183" s="49"/>
      <c r="F183" s="49"/>
      <c r="G183" s="49"/>
      <c r="H183" s="49"/>
      <c r="I183" s="2" t="s">
        <v>28</v>
      </c>
      <c r="J183" s="2" t="s">
        <v>29</v>
      </c>
      <c r="K183" s="3">
        <v>1</v>
      </c>
      <c r="L183" s="4">
        <v>80000</v>
      </c>
      <c r="M183" s="4">
        <f t="shared" si="8"/>
        <v>80000</v>
      </c>
      <c r="N183" s="21" t="str">
        <f>VLOOKUP(I183,'MÃ '!$A$2:$E$1048576,4,0)</f>
        <v>NL300218</v>
      </c>
      <c r="O183" s="21" t="str">
        <f>VLOOKUP(I183,'MÃ '!$A$2:$E$1048576,5,0)</f>
        <v>Hoa cúc (decor) bó</v>
      </c>
      <c r="P183" s="21" t="str">
        <f t="shared" si="9"/>
        <v>TSG09</v>
      </c>
      <c r="Q183" s="21" t="str">
        <f>DAY(Table01456[[#This Row],[NGÀY]])&amp;Table01456[[#This Row],[TSG09]]&amp;Table01456[[#This Row],[MÃ FAST]]</f>
        <v>10TSG09NL300218</v>
      </c>
      <c r="R183" s="21" t="str">
        <f>COUNTIF($Q$7:Q183,Q183)&amp;Q183</f>
        <v>110TSG09NL300218</v>
      </c>
      <c r="S183" s="44">
        <f>IFERROR(VLOOKUP(R183,Table1[[ct2]:[Số lượng]],13,0),0)</f>
        <v>1</v>
      </c>
      <c r="T183" s="45">
        <f>IFERROR(VLOOKUP(R183,Table1[[ct2]:[Giá]],14,0),Table01456[[#This Row],[ĐƠN GIÁ]])</f>
        <v>40000</v>
      </c>
      <c r="U183" s="45">
        <f t="shared" si="10"/>
        <v>40000</v>
      </c>
      <c r="V183" s="32">
        <f t="shared" si="11"/>
        <v>0</v>
      </c>
      <c r="W183" s="45">
        <f>Table01456[[#This Row],[THÀNH TIỀN FAST]]-Table01456[[#This Row],[THÀNH TIỀN]]</f>
        <v>-40000</v>
      </c>
      <c r="X183" s="46" t="b">
        <f>Table01456[[#This Row],[ĐG FAST]]=Table01456[[#This Row],[ĐƠN GIÁ]]</f>
        <v>0</v>
      </c>
      <c r="Y183" s="47" t="b">
        <f>Table01456[[#This Row],[THÀNH TIỀN FAST]]=Table01456[[#This Row],[THÀNH TIỀN]]</f>
        <v>0</v>
      </c>
      <c r="Z183" s="48"/>
    </row>
    <row r="184" spans="1:26" x14ac:dyDescent="0.2">
      <c r="A184" s="49"/>
      <c r="B184" s="2" t="s">
        <v>363</v>
      </c>
      <c r="C184" s="49"/>
      <c r="D184" s="2" t="s">
        <v>520</v>
      </c>
      <c r="E184" s="49"/>
      <c r="F184" s="49"/>
      <c r="G184" s="49"/>
      <c r="H184" s="49"/>
      <c r="I184" s="2" t="s">
        <v>31</v>
      </c>
      <c r="J184" s="2" t="s">
        <v>17</v>
      </c>
      <c r="K184" s="3">
        <v>2.4</v>
      </c>
      <c r="L184" s="4">
        <v>30000</v>
      </c>
      <c r="M184" s="4">
        <f t="shared" si="8"/>
        <v>72000</v>
      </c>
      <c r="N184" s="21" t="str">
        <f>VLOOKUP(I184,'MÃ '!$A$2:$E$1048576,4,0)</f>
        <v>NL300209</v>
      </c>
      <c r="O184" s="21" t="str">
        <f>VLOOKUP(I184,'MÃ '!$A$2:$E$1048576,5,0)</f>
        <v>Khoai môn</v>
      </c>
      <c r="P184" s="21" t="str">
        <f t="shared" si="9"/>
        <v>TSG09</v>
      </c>
      <c r="Q184" s="21" t="str">
        <f>DAY(Table01456[[#This Row],[NGÀY]])&amp;Table01456[[#This Row],[TSG09]]&amp;Table01456[[#This Row],[MÃ FAST]]</f>
        <v>10TSG09NL300209</v>
      </c>
      <c r="R184" s="21" t="str">
        <f>COUNTIF($Q$7:Q184,Q184)&amp;Q184</f>
        <v>110TSG09NL300209</v>
      </c>
      <c r="S184" s="44">
        <f>IFERROR(VLOOKUP(R184,Table1[[ct2]:[Số lượng]],13,0),0)</f>
        <v>2.4</v>
      </c>
      <c r="T184" s="45">
        <f>IFERROR(VLOOKUP(R184,Table1[[ct2]:[Giá]],14,0),Table01456[[#This Row],[ĐƠN GIÁ]])</f>
        <v>30000</v>
      </c>
      <c r="U184" s="45">
        <f t="shared" si="10"/>
        <v>72000</v>
      </c>
      <c r="V184" s="32">
        <f t="shared" si="11"/>
        <v>0</v>
      </c>
      <c r="W184" s="45">
        <f>Table01456[[#This Row],[THÀNH TIỀN FAST]]-Table01456[[#This Row],[THÀNH TIỀN]]</f>
        <v>0</v>
      </c>
      <c r="X184" s="46" t="b">
        <f>Table01456[[#This Row],[ĐG FAST]]=Table01456[[#This Row],[ĐƠN GIÁ]]</f>
        <v>1</v>
      </c>
      <c r="Y184" s="47" t="b">
        <f>Table01456[[#This Row],[THÀNH TIỀN FAST]]=Table01456[[#This Row],[THÀNH TIỀN]]</f>
        <v>1</v>
      </c>
      <c r="Z184" s="48"/>
    </row>
    <row r="185" spans="1:26" x14ac:dyDescent="0.2">
      <c r="A185" s="49"/>
      <c r="B185" s="2" t="s">
        <v>363</v>
      </c>
      <c r="C185" s="49"/>
      <c r="D185" s="2" t="s">
        <v>520</v>
      </c>
      <c r="E185" s="49"/>
      <c r="F185" s="49"/>
      <c r="G185" s="49"/>
      <c r="H185" s="49"/>
      <c r="I185" s="2" t="s">
        <v>33</v>
      </c>
      <c r="J185" s="2" t="s">
        <v>17</v>
      </c>
      <c r="K185" s="3">
        <v>3</v>
      </c>
      <c r="L185" s="4">
        <v>22000</v>
      </c>
      <c r="M185" s="4">
        <f t="shared" si="8"/>
        <v>66000</v>
      </c>
      <c r="N185" s="21" t="str">
        <f>VLOOKUP(I185,'MÃ '!$A$2:$E$1048576,4,0)</f>
        <v>NL300084</v>
      </c>
      <c r="O185" s="21" t="str">
        <f>VLOOKUP(I185,'MÃ '!$A$2:$E$1048576,5,0)</f>
        <v>Mồng tơi nhặt</v>
      </c>
      <c r="P185" s="21" t="str">
        <f t="shared" si="9"/>
        <v>TSG09</v>
      </c>
      <c r="Q185" s="21" t="str">
        <f>DAY(Table01456[[#This Row],[NGÀY]])&amp;Table01456[[#This Row],[TSG09]]&amp;Table01456[[#This Row],[MÃ FAST]]</f>
        <v>10TSG09NL300084</v>
      </c>
      <c r="R185" s="21" t="str">
        <f>COUNTIF($Q$7:Q185,Q185)&amp;Q185</f>
        <v>110TSG09NL300084</v>
      </c>
      <c r="S185" s="44">
        <f>IFERROR(VLOOKUP(R185,Table1[[ct2]:[Số lượng]],13,0),0)</f>
        <v>0</v>
      </c>
      <c r="T185" s="45">
        <f>IFERROR(VLOOKUP(R185,Table1[[ct2]:[Giá]],14,0),Table01456[[#This Row],[ĐƠN GIÁ]])</f>
        <v>22000</v>
      </c>
      <c r="U185" s="45">
        <f t="shared" si="10"/>
        <v>0</v>
      </c>
      <c r="V185" s="32">
        <f t="shared" si="11"/>
        <v>-3</v>
      </c>
      <c r="W185" s="45">
        <f>Table01456[[#This Row],[THÀNH TIỀN FAST]]-Table01456[[#This Row],[THÀNH TIỀN]]</f>
        <v>-66000</v>
      </c>
      <c r="X185" s="46" t="b">
        <f>Table01456[[#This Row],[ĐG FAST]]=Table01456[[#This Row],[ĐƠN GIÁ]]</f>
        <v>1</v>
      </c>
      <c r="Y185" s="47" t="b">
        <f>Table01456[[#This Row],[THÀNH TIỀN FAST]]=Table01456[[#This Row],[THÀNH TIỀN]]</f>
        <v>0</v>
      </c>
      <c r="Z185" s="48"/>
    </row>
    <row r="186" spans="1:26" x14ac:dyDescent="0.2">
      <c r="A186" s="49"/>
      <c r="B186" s="2" t="s">
        <v>363</v>
      </c>
      <c r="C186" s="49"/>
      <c r="D186" s="2" t="s">
        <v>520</v>
      </c>
      <c r="E186" s="49"/>
      <c r="F186" s="49"/>
      <c r="G186" s="49"/>
      <c r="H186" s="49"/>
      <c r="I186" s="2" t="s">
        <v>34</v>
      </c>
      <c r="J186" s="2" t="s">
        <v>17</v>
      </c>
      <c r="K186" s="3">
        <v>3</v>
      </c>
      <c r="L186" s="4">
        <v>145000</v>
      </c>
      <c r="M186" s="4">
        <f t="shared" si="8"/>
        <v>435000</v>
      </c>
      <c r="N186" s="21" t="str">
        <f>VLOOKUP(I186,'MÃ '!$A$2:$E$1048576,4,0)</f>
        <v>NL300090</v>
      </c>
      <c r="O186" s="21" t="str">
        <f>VLOOKUP(I186,'MÃ '!$A$2:$E$1048576,5,0)</f>
        <v>Nấm đông cô tươi</v>
      </c>
      <c r="P186" s="21" t="str">
        <f t="shared" si="9"/>
        <v>TSG09</v>
      </c>
      <c r="Q186" s="21" t="str">
        <f>DAY(Table01456[[#This Row],[NGÀY]])&amp;Table01456[[#This Row],[TSG09]]&amp;Table01456[[#This Row],[MÃ FAST]]</f>
        <v>10TSG09NL300090</v>
      </c>
      <c r="R186" s="21" t="str">
        <f>COUNTIF($Q$7:Q186,Q186)&amp;Q186</f>
        <v>110TSG09NL300090</v>
      </c>
      <c r="S186" s="44">
        <f>IFERROR(VLOOKUP(R186,Table1[[ct2]:[Số lượng]],13,0),0)</f>
        <v>3</v>
      </c>
      <c r="T186" s="45">
        <f>IFERROR(VLOOKUP(R186,Table1[[ct2]:[Giá]],14,0),Table01456[[#This Row],[ĐƠN GIÁ]])</f>
        <v>145000</v>
      </c>
      <c r="U186" s="45">
        <f t="shared" si="10"/>
        <v>435000</v>
      </c>
      <c r="V186" s="32">
        <f t="shared" si="11"/>
        <v>0</v>
      </c>
      <c r="W186" s="45">
        <f>Table01456[[#This Row],[THÀNH TIỀN FAST]]-Table01456[[#This Row],[THÀNH TIỀN]]</f>
        <v>0</v>
      </c>
      <c r="X186" s="46" t="b">
        <f>Table01456[[#This Row],[ĐG FAST]]=Table01456[[#This Row],[ĐƠN GIÁ]]</f>
        <v>1</v>
      </c>
      <c r="Y186" s="47" t="b">
        <f>Table01456[[#This Row],[THÀNH TIỀN FAST]]=Table01456[[#This Row],[THÀNH TIỀN]]</f>
        <v>1</v>
      </c>
      <c r="Z186" s="48"/>
    </row>
    <row r="187" spans="1:26" x14ac:dyDescent="0.2">
      <c r="A187" s="49"/>
      <c r="B187" s="2" t="s">
        <v>363</v>
      </c>
      <c r="C187" s="49"/>
      <c r="D187" s="2" t="s">
        <v>520</v>
      </c>
      <c r="E187" s="49"/>
      <c r="F187" s="49"/>
      <c r="G187" s="49"/>
      <c r="H187" s="49"/>
      <c r="I187" s="2" t="s">
        <v>35</v>
      </c>
      <c r="J187" s="2" t="s">
        <v>17</v>
      </c>
      <c r="K187" s="3">
        <v>5</v>
      </c>
      <c r="L187" s="4">
        <v>47000</v>
      </c>
      <c r="M187" s="4">
        <f t="shared" si="8"/>
        <v>235000</v>
      </c>
      <c r="N187" s="21" t="str">
        <f>VLOOKUP(I187,'MÃ '!$A$2:$E$1048576,4,0)</f>
        <v>NL300091</v>
      </c>
      <c r="O187" s="21" t="str">
        <f>VLOOKUP(I187,'MÃ '!$A$2:$E$1048576,5,0)</f>
        <v>Nấm đùi gà</v>
      </c>
      <c r="P187" s="21" t="str">
        <f t="shared" si="9"/>
        <v>TSG09</v>
      </c>
      <c r="Q187" s="21" t="str">
        <f>DAY(Table01456[[#This Row],[NGÀY]])&amp;Table01456[[#This Row],[TSG09]]&amp;Table01456[[#This Row],[MÃ FAST]]</f>
        <v>10TSG09NL300091</v>
      </c>
      <c r="R187" s="21" t="str">
        <f>COUNTIF($Q$7:Q187,Q187)&amp;Q187</f>
        <v>110TSG09NL300091</v>
      </c>
      <c r="S187" s="44">
        <f>IFERROR(VLOOKUP(R187,Table1[[ct2]:[Số lượng]],13,0),0)</f>
        <v>5</v>
      </c>
      <c r="T187" s="45">
        <f>IFERROR(VLOOKUP(R187,Table1[[ct2]:[Giá]],14,0),Table01456[[#This Row],[ĐƠN GIÁ]])</f>
        <v>47000</v>
      </c>
      <c r="U187" s="45">
        <f t="shared" si="10"/>
        <v>235000</v>
      </c>
      <c r="V187" s="32">
        <f t="shared" si="11"/>
        <v>0</v>
      </c>
      <c r="W187" s="45">
        <f>Table01456[[#This Row],[THÀNH TIỀN FAST]]-Table01456[[#This Row],[THÀNH TIỀN]]</f>
        <v>0</v>
      </c>
      <c r="X187" s="46" t="b">
        <f>Table01456[[#This Row],[ĐG FAST]]=Table01456[[#This Row],[ĐƠN GIÁ]]</f>
        <v>1</v>
      </c>
      <c r="Y187" s="47" t="b">
        <f>Table01456[[#This Row],[THÀNH TIỀN FAST]]=Table01456[[#This Row],[THÀNH TIỀN]]</f>
        <v>1</v>
      </c>
      <c r="Z187" s="48"/>
    </row>
    <row r="188" spans="1:26" x14ac:dyDescent="0.2">
      <c r="A188" s="49"/>
      <c r="B188" s="2" t="s">
        <v>363</v>
      </c>
      <c r="C188" s="49"/>
      <c r="D188" s="2" t="s">
        <v>520</v>
      </c>
      <c r="E188" s="49"/>
      <c r="F188" s="49"/>
      <c r="G188" s="49"/>
      <c r="H188" s="49"/>
      <c r="I188" s="2" t="s">
        <v>50</v>
      </c>
      <c r="J188" s="2" t="s">
        <v>17</v>
      </c>
      <c r="K188" s="3">
        <v>21</v>
      </c>
      <c r="L188" s="4">
        <v>45000</v>
      </c>
      <c r="M188" s="4">
        <f t="shared" si="8"/>
        <v>945000</v>
      </c>
      <c r="N188" s="21" t="str">
        <f>VLOOKUP(I188,'MÃ '!$A$2:$E$1048576,4,0)</f>
        <v>NL300096</v>
      </c>
      <c r="O188" s="21" t="str">
        <f>VLOOKUP(I188,'MÃ '!$A$2:$E$1048576,5,0)</f>
        <v>Nấm kim châm tươi</v>
      </c>
      <c r="P188" s="21" t="str">
        <f t="shared" si="9"/>
        <v>TSG09</v>
      </c>
      <c r="Q188" s="21" t="str">
        <f>DAY(Table01456[[#This Row],[NGÀY]])&amp;Table01456[[#This Row],[TSG09]]&amp;Table01456[[#This Row],[MÃ FAST]]</f>
        <v>10TSG09NL300096</v>
      </c>
      <c r="R188" s="21" t="str">
        <f>COUNTIF($Q$7:Q188,Q188)&amp;Q188</f>
        <v>110TSG09NL300096</v>
      </c>
      <c r="S188" s="44">
        <f>IFERROR(VLOOKUP(R188,Table1[[ct2]:[Số lượng]],13,0),0)</f>
        <v>21</v>
      </c>
      <c r="T188" s="45">
        <f>IFERROR(VLOOKUP(R188,Table1[[ct2]:[Giá]],14,0),Table01456[[#This Row],[ĐƠN GIÁ]])</f>
        <v>45000</v>
      </c>
      <c r="U188" s="45">
        <f t="shared" si="10"/>
        <v>945000</v>
      </c>
      <c r="V188" s="32">
        <f t="shared" si="11"/>
        <v>0</v>
      </c>
      <c r="W188" s="45">
        <f>Table01456[[#This Row],[THÀNH TIỀN FAST]]-Table01456[[#This Row],[THÀNH TIỀN]]</f>
        <v>0</v>
      </c>
      <c r="X188" s="46" t="b">
        <f>Table01456[[#This Row],[ĐG FAST]]=Table01456[[#This Row],[ĐƠN GIÁ]]</f>
        <v>1</v>
      </c>
      <c r="Y188" s="47" t="b">
        <f>Table01456[[#This Row],[THÀNH TIỀN FAST]]=Table01456[[#This Row],[THÀNH TIỀN]]</f>
        <v>1</v>
      </c>
      <c r="Z188" s="48"/>
    </row>
    <row r="189" spans="1:26" x14ac:dyDescent="0.2">
      <c r="A189" s="49"/>
      <c r="B189" s="2" t="s">
        <v>363</v>
      </c>
      <c r="C189" s="49"/>
      <c r="D189" s="2" t="s">
        <v>520</v>
      </c>
      <c r="E189" s="49"/>
      <c r="F189" s="49"/>
      <c r="G189" s="49"/>
      <c r="H189" s="49"/>
      <c r="I189" s="2" t="s">
        <v>38</v>
      </c>
      <c r="J189" s="2" t="s">
        <v>17</v>
      </c>
      <c r="K189" s="3">
        <v>4</v>
      </c>
      <c r="L189" s="4">
        <v>95000</v>
      </c>
      <c r="M189" s="4">
        <f t="shared" si="8"/>
        <v>380000</v>
      </c>
      <c r="N189" s="21" t="str">
        <f>VLOOKUP(I189,'MÃ '!$A$2:$E$1048576,4,0)</f>
        <v>NL300098</v>
      </c>
      <c r="O189" s="21" t="str">
        <f>VLOOKUP(I189,'MÃ '!$A$2:$E$1048576,5,0)</f>
        <v>Nấm Linh Chi trắng</v>
      </c>
      <c r="P189" s="21" t="str">
        <f t="shared" si="9"/>
        <v>TSG09</v>
      </c>
      <c r="Q189" s="21" t="str">
        <f>DAY(Table01456[[#This Row],[NGÀY]])&amp;Table01456[[#This Row],[TSG09]]&amp;Table01456[[#This Row],[MÃ FAST]]</f>
        <v>10TSG09NL300098</v>
      </c>
      <c r="R189" s="21" t="str">
        <f>COUNTIF($Q$7:Q189,Q189)&amp;Q189</f>
        <v>110TSG09NL300098</v>
      </c>
      <c r="S189" s="44">
        <f>IFERROR(VLOOKUP(R189,Table1[[ct2]:[Số lượng]],13,0),0)</f>
        <v>4</v>
      </c>
      <c r="T189" s="45">
        <f>IFERROR(VLOOKUP(R189,Table1[[ct2]:[Giá]],14,0),Table01456[[#This Row],[ĐƠN GIÁ]])</f>
        <v>95000</v>
      </c>
      <c r="U189" s="45">
        <f t="shared" si="10"/>
        <v>380000</v>
      </c>
      <c r="V189" s="32">
        <f t="shared" si="11"/>
        <v>0</v>
      </c>
      <c r="W189" s="45">
        <f>Table01456[[#This Row],[THÀNH TIỀN FAST]]-Table01456[[#This Row],[THÀNH TIỀN]]</f>
        <v>0</v>
      </c>
      <c r="X189" s="46" t="b">
        <f>Table01456[[#This Row],[ĐG FAST]]=Table01456[[#This Row],[ĐƠN GIÁ]]</f>
        <v>1</v>
      </c>
      <c r="Y189" s="47" t="b">
        <f>Table01456[[#This Row],[THÀNH TIỀN FAST]]=Table01456[[#This Row],[THÀNH TIỀN]]</f>
        <v>1</v>
      </c>
      <c r="Z189" s="48"/>
    </row>
    <row r="190" spans="1:26" x14ac:dyDescent="0.2">
      <c r="A190" s="49"/>
      <c r="B190" s="2" t="s">
        <v>363</v>
      </c>
      <c r="C190" s="49"/>
      <c r="D190" s="2" t="s">
        <v>520</v>
      </c>
      <c r="E190" s="49"/>
      <c r="F190" s="49"/>
      <c r="G190" s="49"/>
      <c r="H190" s="49"/>
      <c r="I190" s="2" t="s">
        <v>39</v>
      </c>
      <c r="J190" s="2" t="s">
        <v>17</v>
      </c>
      <c r="K190" s="3">
        <v>1</v>
      </c>
      <c r="L190" s="4">
        <v>45000</v>
      </c>
      <c r="M190" s="4">
        <f t="shared" si="8"/>
        <v>45000</v>
      </c>
      <c r="N190" s="21" t="str">
        <f>VLOOKUP(I190,'MÃ '!$A$2:$E$1048576,4,0)</f>
        <v>NL300085</v>
      </c>
      <c r="O190" s="21" t="str">
        <f>VLOOKUP(I190,'MÃ '!$A$2:$E$1048576,5,0)</f>
        <v>Mùi ta ( Ngò rí )</v>
      </c>
      <c r="P190" s="21" t="str">
        <f t="shared" si="9"/>
        <v>TSG09</v>
      </c>
      <c r="Q190" s="21" t="str">
        <f>DAY(Table01456[[#This Row],[NGÀY]])&amp;Table01456[[#This Row],[TSG09]]&amp;Table01456[[#This Row],[MÃ FAST]]</f>
        <v>10TSG09NL300085</v>
      </c>
      <c r="R190" s="21" t="str">
        <f>COUNTIF($Q$7:Q190,Q190)&amp;Q190</f>
        <v>110TSG09NL300085</v>
      </c>
      <c r="S190" s="44">
        <f>IFERROR(VLOOKUP(R190,Table1[[ct2]:[Số lượng]],13,0),0)</f>
        <v>1</v>
      </c>
      <c r="T190" s="45">
        <f>IFERROR(VLOOKUP(R190,Table1[[ct2]:[Giá]],14,0),Table01456[[#This Row],[ĐƠN GIÁ]])</f>
        <v>45000</v>
      </c>
      <c r="U190" s="45">
        <f t="shared" si="10"/>
        <v>45000</v>
      </c>
      <c r="V190" s="32">
        <f t="shared" si="11"/>
        <v>0</v>
      </c>
      <c r="W190" s="45">
        <f>Table01456[[#This Row],[THÀNH TIỀN FAST]]-Table01456[[#This Row],[THÀNH TIỀN]]</f>
        <v>0</v>
      </c>
      <c r="X190" s="46" t="b">
        <f>Table01456[[#This Row],[ĐG FAST]]=Table01456[[#This Row],[ĐƠN GIÁ]]</f>
        <v>1</v>
      </c>
      <c r="Y190" s="47" t="b">
        <f>Table01456[[#This Row],[THÀNH TIỀN FAST]]=Table01456[[#This Row],[THÀNH TIỀN]]</f>
        <v>1</v>
      </c>
      <c r="Z190" s="48"/>
    </row>
    <row r="191" spans="1:26" x14ac:dyDescent="0.2">
      <c r="A191" s="49"/>
      <c r="B191" s="2" t="s">
        <v>363</v>
      </c>
      <c r="C191" s="49"/>
      <c r="D191" s="2" t="s">
        <v>520</v>
      </c>
      <c r="E191" s="49"/>
      <c r="F191" s="49"/>
      <c r="G191" s="49"/>
      <c r="H191" s="49"/>
      <c r="I191" s="2" t="s">
        <v>47</v>
      </c>
      <c r="J191" s="2" t="s">
        <v>17</v>
      </c>
      <c r="K191" s="3">
        <v>0.2</v>
      </c>
      <c r="L191" s="4">
        <v>70000</v>
      </c>
      <c r="M191" s="4">
        <f t="shared" si="8"/>
        <v>14000</v>
      </c>
      <c r="N191" s="21" t="str">
        <f>VLOOKUP(I191,'MÃ '!$A$2:$E$1048576,4,0)</f>
        <v>NL300126</v>
      </c>
      <c r="O191" s="21" t="str">
        <f>VLOOKUP(I191,'MÃ '!$A$2:$E$1048576,5,0)</f>
        <v>Rau mùi tây</v>
      </c>
      <c r="P191" s="21" t="str">
        <f t="shared" si="9"/>
        <v>TSG09</v>
      </c>
      <c r="Q191" s="21" t="str">
        <f>DAY(Table01456[[#This Row],[NGÀY]])&amp;Table01456[[#This Row],[TSG09]]&amp;Table01456[[#This Row],[MÃ FAST]]</f>
        <v>10TSG09NL300126</v>
      </c>
      <c r="R191" s="21" t="str">
        <f>COUNTIF($Q$7:Q191,Q191)&amp;Q191</f>
        <v>110TSG09NL300126</v>
      </c>
      <c r="S191" s="44">
        <f>IFERROR(VLOOKUP(R191,Table1[[ct2]:[Số lượng]],13,0),0)</f>
        <v>0.2</v>
      </c>
      <c r="T191" s="45">
        <f>IFERROR(VLOOKUP(R191,Table1[[ct2]:[Giá]],14,0),Table01456[[#This Row],[ĐƠN GIÁ]])</f>
        <v>70000</v>
      </c>
      <c r="U191" s="45">
        <f t="shared" si="10"/>
        <v>14000</v>
      </c>
      <c r="V191" s="32">
        <f t="shared" si="11"/>
        <v>0</v>
      </c>
      <c r="W191" s="45">
        <f>Table01456[[#This Row],[THÀNH TIỀN FAST]]-Table01456[[#This Row],[THÀNH TIỀN]]</f>
        <v>0</v>
      </c>
      <c r="X191" s="46" t="b">
        <f>Table01456[[#This Row],[ĐG FAST]]=Table01456[[#This Row],[ĐƠN GIÁ]]</f>
        <v>1</v>
      </c>
      <c r="Y191" s="47" t="b">
        <f>Table01456[[#This Row],[THÀNH TIỀN FAST]]=Table01456[[#This Row],[THÀNH TIỀN]]</f>
        <v>1</v>
      </c>
      <c r="Z191" s="48"/>
    </row>
    <row r="192" spans="1:26" x14ac:dyDescent="0.2">
      <c r="A192" s="49"/>
      <c r="B192" s="2" t="s">
        <v>363</v>
      </c>
      <c r="C192" s="49"/>
      <c r="D192" s="2" t="s">
        <v>520</v>
      </c>
      <c r="E192" s="49"/>
      <c r="F192" s="49"/>
      <c r="G192" s="49"/>
      <c r="H192" s="49"/>
      <c r="I192" s="2" t="s">
        <v>40</v>
      </c>
      <c r="J192" s="2" t="s">
        <v>17</v>
      </c>
      <c r="K192" s="3">
        <v>1.2</v>
      </c>
      <c r="L192" s="4">
        <v>145000</v>
      </c>
      <c r="M192" s="4">
        <f t="shared" si="8"/>
        <v>174000</v>
      </c>
      <c r="N192" s="21" t="str">
        <f>VLOOKUP(I192,'MÃ '!$A$2:$E$1048576,4,0)</f>
        <v>NL300113</v>
      </c>
      <c r="O192" s="21" t="str">
        <f>VLOOKUP(I192,'MÃ '!$A$2:$E$1048576,5,0)</f>
        <v>Ớt hiểm đỏ</v>
      </c>
      <c r="P192" s="21" t="str">
        <f t="shared" si="9"/>
        <v>TSG09</v>
      </c>
      <c r="Q192" s="21" t="str">
        <f>DAY(Table01456[[#This Row],[NGÀY]])&amp;Table01456[[#This Row],[TSG09]]&amp;Table01456[[#This Row],[MÃ FAST]]</f>
        <v>10TSG09NL300113</v>
      </c>
      <c r="R192" s="21" t="str">
        <f>COUNTIF($Q$7:Q192,Q192)&amp;Q192</f>
        <v>110TSG09NL300113</v>
      </c>
      <c r="S192" s="44">
        <f>IFERROR(VLOOKUP(R192,Table1[[ct2]:[Số lượng]],13,0),0)</f>
        <v>1.2</v>
      </c>
      <c r="T192" s="45">
        <f>IFERROR(VLOOKUP(R192,Table1[[ct2]:[Giá]],14,0),Table01456[[#This Row],[ĐƠN GIÁ]])</f>
        <v>145000</v>
      </c>
      <c r="U192" s="45">
        <f t="shared" si="10"/>
        <v>174000</v>
      </c>
      <c r="V192" s="32">
        <f t="shared" si="11"/>
        <v>0</v>
      </c>
      <c r="W192" s="45">
        <f>Table01456[[#This Row],[THÀNH TIỀN FAST]]-Table01456[[#This Row],[THÀNH TIỀN]]</f>
        <v>0</v>
      </c>
      <c r="X192" s="46" t="b">
        <f>Table01456[[#This Row],[ĐG FAST]]=Table01456[[#This Row],[ĐƠN GIÁ]]</f>
        <v>1</v>
      </c>
      <c r="Y192" s="47" t="b">
        <f>Table01456[[#This Row],[THÀNH TIỀN FAST]]=Table01456[[#This Row],[THÀNH TIỀN]]</f>
        <v>1</v>
      </c>
      <c r="Z192" s="48"/>
    </row>
    <row r="193" spans="1:26" x14ac:dyDescent="0.2">
      <c r="A193" s="49"/>
      <c r="B193" s="2" t="s">
        <v>363</v>
      </c>
      <c r="C193" s="49"/>
      <c r="D193" s="2" t="s">
        <v>520</v>
      </c>
      <c r="E193" s="49"/>
      <c r="F193" s="49"/>
      <c r="G193" s="49"/>
      <c r="H193" s="49"/>
      <c r="I193" s="2" t="s">
        <v>41</v>
      </c>
      <c r="J193" s="2" t="s">
        <v>17</v>
      </c>
      <c r="K193" s="3">
        <v>5</v>
      </c>
      <c r="L193" s="4">
        <v>21000</v>
      </c>
      <c r="M193" s="4">
        <f t="shared" si="8"/>
        <v>105000</v>
      </c>
      <c r="N193" s="21" t="str">
        <f>VLOOKUP(I193,'MÃ '!$A$2:$E$1048576,4,0)</f>
        <v>NL300119</v>
      </c>
      <c r="O193" s="21" t="str">
        <f>VLOOKUP(I193,'MÃ '!$A$2:$E$1048576,5,0)</f>
        <v>Quất ( Tắc trái )</v>
      </c>
      <c r="P193" s="21" t="str">
        <f t="shared" si="9"/>
        <v>TSG09</v>
      </c>
      <c r="Q193" s="21" t="str">
        <f>DAY(Table01456[[#This Row],[NGÀY]])&amp;Table01456[[#This Row],[TSG09]]&amp;Table01456[[#This Row],[MÃ FAST]]</f>
        <v>10TSG09NL300119</v>
      </c>
      <c r="R193" s="21" t="str">
        <f>COUNTIF($Q$7:Q193,Q193)&amp;Q193</f>
        <v>110TSG09NL300119</v>
      </c>
      <c r="S193" s="44">
        <f>IFERROR(VLOOKUP(R193,Table1[[ct2]:[Số lượng]],13,0),0)</f>
        <v>5</v>
      </c>
      <c r="T193" s="45">
        <f>IFERROR(VLOOKUP(R193,Table1[[ct2]:[Giá]],14,0),Table01456[[#This Row],[ĐƠN GIÁ]])</f>
        <v>21000</v>
      </c>
      <c r="U193" s="45">
        <f t="shared" si="10"/>
        <v>105000</v>
      </c>
      <c r="V193" s="32">
        <f t="shared" si="11"/>
        <v>0</v>
      </c>
      <c r="W193" s="45">
        <f>Table01456[[#This Row],[THÀNH TIỀN FAST]]-Table01456[[#This Row],[THÀNH TIỀN]]</f>
        <v>0</v>
      </c>
      <c r="X193" s="46" t="b">
        <f>Table01456[[#This Row],[ĐG FAST]]=Table01456[[#This Row],[ĐƠN GIÁ]]</f>
        <v>1</v>
      </c>
      <c r="Y193" s="47" t="b">
        <f>Table01456[[#This Row],[THÀNH TIỀN FAST]]=Table01456[[#This Row],[THÀNH TIỀN]]</f>
        <v>1</v>
      </c>
      <c r="Z193" s="48"/>
    </row>
    <row r="194" spans="1:26" x14ac:dyDescent="0.2">
      <c r="A194" s="49"/>
      <c r="B194" s="2" t="s">
        <v>363</v>
      </c>
      <c r="C194" s="49"/>
      <c r="D194" s="2" t="s">
        <v>520</v>
      </c>
      <c r="E194" s="49"/>
      <c r="F194" s="49"/>
      <c r="G194" s="49"/>
      <c r="H194" s="49"/>
      <c r="I194" s="2" t="s">
        <v>42</v>
      </c>
      <c r="J194" s="2" t="s">
        <v>17</v>
      </c>
      <c r="K194" s="3">
        <v>1.9</v>
      </c>
      <c r="L194" s="4">
        <v>38000</v>
      </c>
      <c r="M194" s="4">
        <f t="shared" si="8"/>
        <v>72200</v>
      </c>
      <c r="N194" s="21" t="str">
        <f>VLOOKUP(I194,'MÃ '!$A$2:$E$1048576,4,0)</f>
        <v>NL300018</v>
      </c>
      <c r="O194" s="21" t="str">
        <f>VLOOKUP(I194,'MÃ '!$A$2:$E$1048576,5,0)</f>
        <v>Cải cúc</v>
      </c>
      <c r="P194" s="21" t="str">
        <f t="shared" si="9"/>
        <v>TSG09</v>
      </c>
      <c r="Q194" s="21" t="str">
        <f>DAY(Table01456[[#This Row],[NGÀY]])&amp;Table01456[[#This Row],[TSG09]]&amp;Table01456[[#This Row],[MÃ FAST]]</f>
        <v>10TSG09NL300018</v>
      </c>
      <c r="R194" s="21" t="str">
        <f>COUNTIF($Q$7:Q194,Q194)&amp;Q194</f>
        <v>110TSG09NL300018</v>
      </c>
      <c r="S194" s="44">
        <f>IFERROR(VLOOKUP(R194,Table1[[ct2]:[Số lượng]],13,0),0)</f>
        <v>1.4</v>
      </c>
      <c r="T194" s="45">
        <f>IFERROR(VLOOKUP(R194,Table1[[ct2]:[Giá]],14,0),Table01456[[#This Row],[ĐƠN GIÁ]])</f>
        <v>38000</v>
      </c>
      <c r="U194" s="45">
        <f t="shared" si="10"/>
        <v>53200</v>
      </c>
      <c r="V194" s="32">
        <f t="shared" si="11"/>
        <v>-0.5</v>
      </c>
      <c r="W194" s="45">
        <f>Table01456[[#This Row],[THÀNH TIỀN FAST]]-Table01456[[#This Row],[THÀNH TIỀN]]</f>
        <v>-19000</v>
      </c>
      <c r="X194" s="46" t="b">
        <f>Table01456[[#This Row],[ĐG FAST]]=Table01456[[#This Row],[ĐƠN GIÁ]]</f>
        <v>1</v>
      </c>
      <c r="Y194" s="47" t="b">
        <f>Table01456[[#This Row],[THÀNH TIỀN FAST]]=Table01456[[#This Row],[THÀNH TIỀN]]</f>
        <v>0</v>
      </c>
      <c r="Z194" s="48"/>
    </row>
    <row r="195" spans="1:26" x14ac:dyDescent="0.2">
      <c r="A195" s="49"/>
      <c r="B195" s="2" t="s">
        <v>363</v>
      </c>
      <c r="C195" s="49"/>
      <c r="D195" s="2" t="s">
        <v>520</v>
      </c>
      <c r="E195" s="49"/>
      <c r="F195" s="49"/>
      <c r="G195" s="49"/>
      <c r="H195" s="49"/>
      <c r="I195" s="2" t="s">
        <v>43</v>
      </c>
      <c r="J195" s="2" t="s">
        <v>17</v>
      </c>
      <c r="K195" s="3">
        <v>1.5</v>
      </c>
      <c r="L195" s="4">
        <v>50000</v>
      </c>
      <c r="M195" s="4">
        <f t="shared" si="8"/>
        <v>75000</v>
      </c>
      <c r="N195" s="21" t="str">
        <f>VLOOKUP(I195,'MÃ '!$A$2:$E$1048576,4,0)</f>
        <v>NL300142</v>
      </c>
      <c r="O195" s="21" t="str">
        <f>VLOOKUP(I195,'MÃ '!$A$2:$E$1048576,5,0)</f>
        <v>Tỏi bóc</v>
      </c>
      <c r="P195" s="21" t="str">
        <f t="shared" si="9"/>
        <v>TSG09</v>
      </c>
      <c r="Q195" s="21" t="str">
        <f>DAY(Table01456[[#This Row],[NGÀY]])&amp;Table01456[[#This Row],[TSG09]]&amp;Table01456[[#This Row],[MÃ FAST]]</f>
        <v>10TSG09NL300142</v>
      </c>
      <c r="R195" s="21" t="str">
        <f>COUNTIF($Q$7:Q195,Q195)&amp;Q195</f>
        <v>110TSG09NL300142</v>
      </c>
      <c r="S195" s="44">
        <f>IFERROR(VLOOKUP(R195,Table1[[ct2]:[Số lượng]],13,0),0)</f>
        <v>1.5</v>
      </c>
      <c r="T195" s="45">
        <f>IFERROR(VLOOKUP(R195,Table1[[ct2]:[Giá]],14,0),Table01456[[#This Row],[ĐƠN GIÁ]])</f>
        <v>50000</v>
      </c>
      <c r="U195" s="45">
        <f t="shared" si="10"/>
        <v>75000</v>
      </c>
      <c r="V195" s="32">
        <f t="shared" si="11"/>
        <v>0</v>
      </c>
      <c r="W195" s="45">
        <f>Table01456[[#This Row],[THÀNH TIỀN FAST]]-Table01456[[#This Row],[THÀNH TIỀN]]</f>
        <v>0</v>
      </c>
      <c r="X195" s="46" t="b">
        <f>Table01456[[#This Row],[ĐG FAST]]=Table01456[[#This Row],[ĐƠN GIÁ]]</f>
        <v>1</v>
      </c>
      <c r="Y195" s="47" t="b">
        <f>Table01456[[#This Row],[THÀNH TIỀN FAST]]=Table01456[[#This Row],[THÀNH TIỀN]]</f>
        <v>1</v>
      </c>
      <c r="Z195" s="48"/>
    </row>
    <row r="196" spans="1:26" x14ac:dyDescent="0.2">
      <c r="A196" s="49"/>
      <c r="B196" s="2" t="s">
        <v>363</v>
      </c>
      <c r="C196" s="49"/>
      <c r="D196" s="2" t="s">
        <v>520</v>
      </c>
      <c r="E196" s="49"/>
      <c r="F196" s="49"/>
      <c r="G196" s="49"/>
      <c r="H196" s="49"/>
      <c r="I196" s="2" t="s">
        <v>44</v>
      </c>
      <c r="J196" s="2" t="s">
        <v>17</v>
      </c>
      <c r="K196" s="3">
        <v>6</v>
      </c>
      <c r="L196" s="4">
        <v>62000</v>
      </c>
      <c r="M196" s="4">
        <f t="shared" si="8"/>
        <v>372000</v>
      </c>
      <c r="N196" s="21" t="str">
        <f>VLOOKUP(I196,'MÃ '!$A$2:$E$1048576,4,0)</f>
        <v>NL300147</v>
      </c>
      <c r="O196" s="21" t="str">
        <f>VLOOKUP(I196,'MÃ '!$A$2:$E$1048576,5,0)</f>
        <v>Xà lách Roman</v>
      </c>
      <c r="P196" s="21" t="str">
        <f t="shared" si="9"/>
        <v>TSG09</v>
      </c>
      <c r="Q196" s="21" t="str">
        <f>DAY(Table01456[[#This Row],[NGÀY]])&amp;Table01456[[#This Row],[TSG09]]&amp;Table01456[[#This Row],[MÃ FAST]]</f>
        <v>10TSG09NL300147</v>
      </c>
      <c r="R196" s="21" t="str">
        <f>COUNTIF($Q$7:Q196,Q196)&amp;Q196</f>
        <v>110TSG09NL300147</v>
      </c>
      <c r="S196" s="44">
        <f>IFERROR(VLOOKUP(R196,Table1[[ct2]:[Số lượng]],13,0),0)</f>
        <v>6</v>
      </c>
      <c r="T196" s="45">
        <f>IFERROR(VLOOKUP(R196,Table1[[ct2]:[Giá]],14,0),Table01456[[#This Row],[ĐƠN GIÁ]])</f>
        <v>62000</v>
      </c>
      <c r="U196" s="45">
        <f t="shared" si="10"/>
        <v>372000</v>
      </c>
      <c r="V196" s="32">
        <f t="shared" si="11"/>
        <v>0</v>
      </c>
      <c r="W196" s="45">
        <f>Table01456[[#This Row],[THÀNH TIỀN FAST]]-Table01456[[#This Row],[THÀNH TIỀN]]</f>
        <v>0</v>
      </c>
      <c r="X196" s="46" t="b">
        <f>Table01456[[#This Row],[ĐG FAST]]=Table01456[[#This Row],[ĐƠN GIÁ]]</f>
        <v>1</v>
      </c>
      <c r="Y196" s="47" t="b">
        <f>Table01456[[#This Row],[THÀNH TIỀN FAST]]=Table01456[[#This Row],[THÀNH TIỀN]]</f>
        <v>1</v>
      </c>
      <c r="Z196" s="48"/>
    </row>
    <row r="197" spans="1:26" x14ac:dyDescent="0.2">
      <c r="A197" s="49"/>
      <c r="B197" s="2" t="s">
        <v>364</v>
      </c>
      <c r="C197" s="49"/>
      <c r="D197" s="2" t="s">
        <v>520</v>
      </c>
      <c r="E197" s="49"/>
      <c r="F197" s="49"/>
      <c r="G197" s="49"/>
      <c r="H197" s="49"/>
      <c r="I197" s="2" t="s">
        <v>14</v>
      </c>
      <c r="J197" s="2" t="s">
        <v>15</v>
      </c>
      <c r="K197" s="3">
        <v>5</v>
      </c>
      <c r="L197" s="4">
        <v>8500</v>
      </c>
      <c r="M197" s="4">
        <f t="shared" si="8"/>
        <v>42500</v>
      </c>
      <c r="N197" s="21" t="str">
        <f>VLOOKUP(I197,'MÃ '!$A$2:$E$1048576,4,0)</f>
        <v>NL300107</v>
      </c>
      <c r="O197" s="21" t="str">
        <f>VLOOKUP(I197,'MÃ '!$A$2:$E$1048576,5,0)</f>
        <v>Ngô ngọt ( Bắp trái)</v>
      </c>
      <c r="P197" s="21" t="str">
        <f t="shared" si="9"/>
        <v>TSG09</v>
      </c>
      <c r="Q197" s="21" t="str">
        <f>DAY(Table01456[[#This Row],[NGÀY]])&amp;Table01456[[#This Row],[TSG09]]&amp;Table01456[[#This Row],[MÃ FAST]]</f>
        <v>11TSG09NL300107</v>
      </c>
      <c r="R197" s="21" t="str">
        <f>COUNTIF($Q$7:Q197,Q197)&amp;Q197</f>
        <v>111TSG09NL300107</v>
      </c>
      <c r="S197" s="44">
        <f>IFERROR(VLOOKUP(R197,Table1[[ct2]:[Số lượng]],13,0),0)</f>
        <v>5</v>
      </c>
      <c r="T197" s="45">
        <f>IFERROR(VLOOKUP(R197,Table1[[ct2]:[Giá]],14,0),Table01456[[#This Row],[ĐƠN GIÁ]])</f>
        <v>8500</v>
      </c>
      <c r="U197" s="45">
        <f t="shared" si="10"/>
        <v>42500</v>
      </c>
      <c r="V197" s="32">
        <f t="shared" si="11"/>
        <v>0</v>
      </c>
      <c r="W197" s="45">
        <f>Table01456[[#This Row],[THÀNH TIỀN FAST]]-Table01456[[#This Row],[THÀNH TIỀN]]</f>
        <v>0</v>
      </c>
      <c r="X197" s="46" t="b">
        <f>Table01456[[#This Row],[ĐG FAST]]=Table01456[[#This Row],[ĐƠN GIÁ]]</f>
        <v>1</v>
      </c>
      <c r="Y197" s="47" t="b">
        <f>Table01456[[#This Row],[THÀNH TIỀN FAST]]=Table01456[[#This Row],[THÀNH TIỀN]]</f>
        <v>1</v>
      </c>
      <c r="Z197" s="48"/>
    </row>
    <row r="198" spans="1:26" x14ac:dyDescent="0.2">
      <c r="A198" s="49"/>
      <c r="B198" s="2" t="s">
        <v>364</v>
      </c>
      <c r="C198" s="49"/>
      <c r="D198" s="2" t="s">
        <v>520</v>
      </c>
      <c r="E198" s="49"/>
      <c r="F198" s="49"/>
      <c r="G198" s="49"/>
      <c r="H198" s="49"/>
      <c r="I198" s="2" t="s">
        <v>18</v>
      </c>
      <c r="J198" s="2" t="s">
        <v>17</v>
      </c>
      <c r="K198" s="3">
        <v>1.5</v>
      </c>
      <c r="L198" s="4">
        <v>45000</v>
      </c>
      <c r="M198" s="4">
        <f t="shared" si="8"/>
        <v>67500</v>
      </c>
      <c r="N198" s="21" t="str">
        <f>VLOOKUP(I198,'MÃ '!$A$2:$E$1048576,4,0)</f>
        <v>NL300203</v>
      </c>
      <c r="O198" s="21" t="str">
        <f>VLOOKUP(I198,'MÃ '!$A$2:$E$1048576,5,0)</f>
        <v>Cải bó xôi</v>
      </c>
      <c r="P198" s="21" t="str">
        <f t="shared" si="9"/>
        <v>TSG09</v>
      </c>
      <c r="Q198" s="21" t="str">
        <f>DAY(Table01456[[#This Row],[NGÀY]])&amp;Table01456[[#This Row],[TSG09]]&amp;Table01456[[#This Row],[MÃ FAST]]</f>
        <v>11TSG09NL300203</v>
      </c>
      <c r="R198" s="21" t="str">
        <f>COUNTIF($Q$7:Q198,Q198)&amp;Q198</f>
        <v>111TSG09NL300203</v>
      </c>
      <c r="S198" s="44">
        <f>IFERROR(VLOOKUP(R198,Table1[[ct2]:[Số lượng]],13,0),0)</f>
        <v>1</v>
      </c>
      <c r="T198" s="45">
        <f>IFERROR(VLOOKUP(R198,Table1[[ct2]:[Giá]],14,0),Table01456[[#This Row],[ĐƠN GIÁ]])</f>
        <v>45000</v>
      </c>
      <c r="U198" s="45">
        <f t="shared" si="10"/>
        <v>45000</v>
      </c>
      <c r="V198" s="32">
        <f t="shared" si="11"/>
        <v>-0.5</v>
      </c>
      <c r="W198" s="45">
        <f>Table01456[[#This Row],[THÀNH TIỀN FAST]]-Table01456[[#This Row],[THÀNH TIỀN]]</f>
        <v>-22500</v>
      </c>
      <c r="X198" s="46" t="b">
        <f>Table01456[[#This Row],[ĐG FAST]]=Table01456[[#This Row],[ĐƠN GIÁ]]</f>
        <v>1</v>
      </c>
      <c r="Y198" s="47" t="b">
        <f>Table01456[[#This Row],[THÀNH TIỀN FAST]]=Table01456[[#This Row],[THÀNH TIỀN]]</f>
        <v>0</v>
      </c>
      <c r="Z198" s="48"/>
    </row>
    <row r="199" spans="1:26" x14ac:dyDescent="0.2">
      <c r="A199" s="49"/>
      <c r="B199" s="2" t="s">
        <v>364</v>
      </c>
      <c r="C199" s="49"/>
      <c r="D199" s="2" t="s">
        <v>520</v>
      </c>
      <c r="E199" s="49"/>
      <c r="F199" s="49"/>
      <c r="G199" s="49"/>
      <c r="H199" s="49"/>
      <c r="I199" s="2" t="s">
        <v>19</v>
      </c>
      <c r="J199" s="2" t="s">
        <v>17</v>
      </c>
      <c r="K199" s="3">
        <v>1</v>
      </c>
      <c r="L199" s="4">
        <v>50000</v>
      </c>
      <c r="M199" s="4">
        <f t="shared" si="8"/>
        <v>50000</v>
      </c>
      <c r="N199" s="21" t="str">
        <f>VLOOKUP(I199,'MÃ '!$A$2:$E$1048576,4,0)</f>
        <v>NL300013</v>
      </c>
      <c r="O199" s="21" t="str">
        <f>VLOOKUP(I199,'MÃ '!$A$2:$E$1048576,5,0)</f>
        <v>Cà chua</v>
      </c>
      <c r="P199" s="21" t="str">
        <f t="shared" si="9"/>
        <v>TSG09</v>
      </c>
      <c r="Q199" s="21" t="str">
        <f>DAY(Table01456[[#This Row],[NGÀY]])&amp;Table01456[[#This Row],[TSG09]]&amp;Table01456[[#This Row],[MÃ FAST]]</f>
        <v>11TSG09NL300013</v>
      </c>
      <c r="R199" s="21" t="str">
        <f>COUNTIF($Q$7:Q199,Q199)&amp;Q199</f>
        <v>111TSG09NL300013</v>
      </c>
      <c r="S199" s="44">
        <f>IFERROR(VLOOKUP(R199,Table1[[ct2]:[Số lượng]],13,0),0)</f>
        <v>0.7</v>
      </c>
      <c r="T199" s="45">
        <f>IFERROR(VLOOKUP(R199,Table1[[ct2]:[Giá]],14,0),Table01456[[#This Row],[ĐƠN GIÁ]])</f>
        <v>50000</v>
      </c>
      <c r="U199" s="45">
        <f t="shared" si="10"/>
        <v>35000</v>
      </c>
      <c r="V199" s="32">
        <f t="shared" si="11"/>
        <v>-0.30000000000000004</v>
      </c>
      <c r="W199" s="45">
        <f>Table01456[[#This Row],[THÀNH TIỀN FAST]]-Table01456[[#This Row],[THÀNH TIỀN]]</f>
        <v>-15000</v>
      </c>
      <c r="X199" s="46" t="b">
        <f>Table01456[[#This Row],[ĐG FAST]]=Table01456[[#This Row],[ĐƠN GIÁ]]</f>
        <v>1</v>
      </c>
      <c r="Y199" s="47" t="b">
        <f>Table01456[[#This Row],[THÀNH TIỀN FAST]]=Table01456[[#This Row],[THÀNH TIỀN]]</f>
        <v>0</v>
      </c>
      <c r="Z199" s="48"/>
    </row>
    <row r="200" spans="1:26" x14ac:dyDescent="0.2">
      <c r="A200" s="49"/>
      <c r="B200" s="2" t="s">
        <v>364</v>
      </c>
      <c r="C200" s="49"/>
      <c r="D200" s="2" t="s">
        <v>520</v>
      </c>
      <c r="E200" s="49"/>
      <c r="F200" s="49"/>
      <c r="G200" s="49"/>
      <c r="H200" s="49"/>
      <c r="I200" s="2" t="s">
        <v>20</v>
      </c>
      <c r="J200" s="2" t="s">
        <v>17</v>
      </c>
      <c r="K200" s="3">
        <v>10.7</v>
      </c>
      <c r="L200" s="4">
        <v>18000</v>
      </c>
      <c r="M200" s="4">
        <f t="shared" ref="M200:M263" si="12">K200*L200</f>
        <v>192600</v>
      </c>
      <c r="N200" s="21" t="str">
        <f>VLOOKUP(I200,'MÃ '!$A$2:$E$1048576,4,0)</f>
        <v>NL300022</v>
      </c>
      <c r="O200" s="21" t="str">
        <f>VLOOKUP(I200,'MÃ '!$A$2:$E$1048576,5,0)</f>
        <v>Cải thảo</v>
      </c>
      <c r="P200" s="21" t="str">
        <f t="shared" ref="P200:P263" si="13">$P$6</f>
        <v>TSG09</v>
      </c>
      <c r="Q200" s="21" t="str">
        <f>DAY(Table01456[[#This Row],[NGÀY]])&amp;Table01456[[#This Row],[TSG09]]&amp;Table01456[[#This Row],[MÃ FAST]]</f>
        <v>11TSG09NL300022</v>
      </c>
      <c r="R200" s="21" t="str">
        <f>COUNTIF($Q$7:Q200,Q200)&amp;Q200</f>
        <v>111TSG09NL300022</v>
      </c>
      <c r="S200" s="44">
        <f>IFERROR(VLOOKUP(R200,Table1[[ct2]:[Số lượng]],13,0),0)</f>
        <v>7</v>
      </c>
      <c r="T200" s="45">
        <f>IFERROR(VLOOKUP(R200,Table1[[ct2]:[Giá]],14,0),Table01456[[#This Row],[ĐƠN GIÁ]])</f>
        <v>18000</v>
      </c>
      <c r="U200" s="45">
        <f t="shared" ref="U200:U263" si="14">IFERROR((T200*S200),"0")</f>
        <v>126000</v>
      </c>
      <c r="V200" s="32">
        <f t="shared" ref="V200:V263" si="15">S200-K200</f>
        <v>-3.6999999999999993</v>
      </c>
      <c r="W200" s="45">
        <f>Table01456[[#This Row],[THÀNH TIỀN FAST]]-Table01456[[#This Row],[THÀNH TIỀN]]</f>
        <v>-66600</v>
      </c>
      <c r="X200" s="46" t="b">
        <f>Table01456[[#This Row],[ĐG FAST]]=Table01456[[#This Row],[ĐƠN GIÁ]]</f>
        <v>1</v>
      </c>
      <c r="Y200" s="47" t="b">
        <f>Table01456[[#This Row],[THÀNH TIỀN FAST]]=Table01456[[#This Row],[THÀNH TIỀN]]</f>
        <v>0</v>
      </c>
      <c r="Z200" s="48"/>
    </row>
    <row r="201" spans="1:26" x14ac:dyDescent="0.2">
      <c r="A201" s="49"/>
      <c r="B201" s="2" t="s">
        <v>364</v>
      </c>
      <c r="C201" s="49"/>
      <c r="D201" s="2" t="s">
        <v>520</v>
      </c>
      <c r="E201" s="49"/>
      <c r="F201" s="49"/>
      <c r="G201" s="49"/>
      <c r="H201" s="49"/>
      <c r="I201" s="2" t="s">
        <v>45</v>
      </c>
      <c r="J201" s="2" t="s">
        <v>17</v>
      </c>
      <c r="K201" s="3">
        <v>1</v>
      </c>
      <c r="L201" s="4">
        <v>13000</v>
      </c>
      <c r="M201" s="4">
        <f t="shared" si="12"/>
        <v>13000</v>
      </c>
      <c r="N201" s="21" t="str">
        <f>VLOOKUP(I201,'MÃ '!$A$2:$E$1048576,4,0)</f>
        <v>NL300033</v>
      </c>
      <c r="O201" s="21" t="str">
        <f>VLOOKUP(I201,'MÃ '!$A$2:$E$1048576,5,0)</f>
        <v>Củ cải trắng</v>
      </c>
      <c r="P201" s="21" t="str">
        <f t="shared" si="13"/>
        <v>TSG09</v>
      </c>
      <c r="Q201" s="21" t="str">
        <f>DAY(Table01456[[#This Row],[NGÀY]])&amp;Table01456[[#This Row],[TSG09]]&amp;Table01456[[#This Row],[MÃ FAST]]</f>
        <v>11TSG09NL300033</v>
      </c>
      <c r="R201" s="21" t="str">
        <f>COUNTIF($Q$7:Q201,Q201)&amp;Q201</f>
        <v>111TSG09NL300033</v>
      </c>
      <c r="S201" s="44">
        <f>IFERROR(VLOOKUP(R201,Table1[[ct2]:[Số lượng]],13,0),0)</f>
        <v>1</v>
      </c>
      <c r="T201" s="45">
        <f>IFERROR(VLOOKUP(R201,Table1[[ct2]:[Giá]],14,0),Table01456[[#This Row],[ĐƠN GIÁ]])</f>
        <v>13000</v>
      </c>
      <c r="U201" s="45">
        <f t="shared" si="14"/>
        <v>13000</v>
      </c>
      <c r="V201" s="32">
        <f t="shared" si="15"/>
        <v>0</v>
      </c>
      <c r="W201" s="45">
        <f>Table01456[[#This Row],[THÀNH TIỀN FAST]]-Table01456[[#This Row],[THÀNH TIỀN]]</f>
        <v>0</v>
      </c>
      <c r="X201" s="46" t="b">
        <f>Table01456[[#This Row],[ĐG FAST]]=Table01456[[#This Row],[ĐƠN GIÁ]]</f>
        <v>1</v>
      </c>
      <c r="Y201" s="47" t="b">
        <f>Table01456[[#This Row],[THÀNH TIỀN FAST]]=Table01456[[#This Row],[THÀNH TIỀN]]</f>
        <v>1</v>
      </c>
      <c r="Z201" s="48"/>
    </row>
    <row r="202" spans="1:26" x14ac:dyDescent="0.2">
      <c r="A202" s="49"/>
      <c r="B202" s="2" t="s">
        <v>364</v>
      </c>
      <c r="C202" s="49"/>
      <c r="D202" s="2" t="s">
        <v>520</v>
      </c>
      <c r="E202" s="49"/>
      <c r="F202" s="49"/>
      <c r="G202" s="49"/>
      <c r="H202" s="49"/>
      <c r="I202" s="2" t="s">
        <v>24</v>
      </c>
      <c r="J202" s="2" t="s">
        <v>17</v>
      </c>
      <c r="K202" s="3">
        <v>2</v>
      </c>
      <c r="L202" s="4">
        <v>47000</v>
      </c>
      <c r="M202" s="4">
        <f t="shared" si="12"/>
        <v>94000</v>
      </c>
      <c r="N202" s="21" t="str">
        <f>VLOOKUP(I202,'MÃ '!$A$2:$E$1048576,4,0)</f>
        <v>NL300036</v>
      </c>
      <c r="O202" s="21" t="str">
        <f>VLOOKUP(I202,'MÃ '!$A$2:$E$1048576,5,0)</f>
        <v>Củ sen</v>
      </c>
      <c r="P202" s="21" t="str">
        <f t="shared" si="13"/>
        <v>TSG09</v>
      </c>
      <c r="Q202" s="21" t="str">
        <f>DAY(Table01456[[#This Row],[NGÀY]])&amp;Table01456[[#This Row],[TSG09]]&amp;Table01456[[#This Row],[MÃ FAST]]</f>
        <v>11TSG09NL300036</v>
      </c>
      <c r="R202" s="21" t="str">
        <f>COUNTIF($Q$7:Q202,Q202)&amp;Q202</f>
        <v>111TSG09NL300036</v>
      </c>
      <c r="S202" s="44">
        <f>IFERROR(VLOOKUP(R202,Table1[[ct2]:[Số lượng]],13,0),0)</f>
        <v>1</v>
      </c>
      <c r="T202" s="45">
        <f>IFERROR(VLOOKUP(R202,Table1[[ct2]:[Giá]],14,0),Table01456[[#This Row],[ĐƠN GIÁ]])</f>
        <v>47000</v>
      </c>
      <c r="U202" s="45">
        <f t="shared" si="14"/>
        <v>47000</v>
      </c>
      <c r="V202" s="32">
        <f t="shared" si="15"/>
        <v>-1</v>
      </c>
      <c r="W202" s="45">
        <f>Table01456[[#This Row],[THÀNH TIỀN FAST]]-Table01456[[#This Row],[THÀNH TIỀN]]</f>
        <v>-47000</v>
      </c>
      <c r="X202" s="46" t="b">
        <f>Table01456[[#This Row],[ĐG FAST]]=Table01456[[#This Row],[ĐƠN GIÁ]]</f>
        <v>1</v>
      </c>
      <c r="Y202" s="47" t="b">
        <f>Table01456[[#This Row],[THÀNH TIỀN FAST]]=Table01456[[#This Row],[THÀNH TIỀN]]</f>
        <v>0</v>
      </c>
      <c r="Z202" s="48"/>
    </row>
    <row r="203" spans="1:26" x14ac:dyDescent="0.2">
      <c r="A203" s="49"/>
      <c r="B203" s="2" t="s">
        <v>364</v>
      </c>
      <c r="C203" s="49"/>
      <c r="D203" s="2" t="s">
        <v>520</v>
      </c>
      <c r="E203" s="49"/>
      <c r="F203" s="49"/>
      <c r="G203" s="49"/>
      <c r="H203" s="49"/>
      <c r="I203" s="2" t="s">
        <v>25</v>
      </c>
      <c r="J203" s="2" t="s">
        <v>17</v>
      </c>
      <c r="K203" s="3">
        <v>17</v>
      </c>
      <c r="L203" s="4">
        <v>18000</v>
      </c>
      <c r="M203" s="4">
        <f t="shared" si="12"/>
        <v>306000</v>
      </c>
      <c r="N203" s="21" t="str">
        <f>VLOOKUP(I203,'MÃ '!$A$2:$E$1048576,4,0)</f>
        <v>NL600004</v>
      </c>
      <c r="O203" s="21" t="str">
        <f>VLOOKUP(I203,'MÃ '!$A$2:$E$1048576,5,0)</f>
        <v>Dưa hấu</v>
      </c>
      <c r="P203" s="21" t="str">
        <f t="shared" si="13"/>
        <v>TSG09</v>
      </c>
      <c r="Q203" s="21" t="str">
        <f>DAY(Table01456[[#This Row],[NGÀY]])&amp;Table01456[[#This Row],[TSG09]]&amp;Table01456[[#This Row],[MÃ FAST]]</f>
        <v>11TSG09NL600004</v>
      </c>
      <c r="R203" s="21" t="str">
        <f>COUNTIF($Q$7:Q203,Q203)&amp;Q203</f>
        <v>111TSG09NL600004</v>
      </c>
      <c r="S203" s="44">
        <f>IFERROR(VLOOKUP(R203,Table1[[ct2]:[Số lượng]],13,0),0)</f>
        <v>17</v>
      </c>
      <c r="T203" s="45">
        <f>IFERROR(VLOOKUP(R203,Table1[[ct2]:[Giá]],14,0),Table01456[[#This Row],[ĐƠN GIÁ]])</f>
        <v>18000</v>
      </c>
      <c r="U203" s="45">
        <f t="shared" si="14"/>
        <v>306000</v>
      </c>
      <c r="V203" s="32">
        <f t="shared" si="15"/>
        <v>0</v>
      </c>
      <c r="W203" s="45">
        <f>Table01456[[#This Row],[THÀNH TIỀN FAST]]-Table01456[[#This Row],[THÀNH TIỀN]]</f>
        <v>0</v>
      </c>
      <c r="X203" s="46" t="b">
        <f>Table01456[[#This Row],[ĐG FAST]]=Table01456[[#This Row],[ĐƠN GIÁ]]</f>
        <v>1</v>
      </c>
      <c r="Y203" s="47" t="b">
        <f>Table01456[[#This Row],[THÀNH TIỀN FAST]]=Table01456[[#This Row],[THÀNH TIỀN]]</f>
        <v>1</v>
      </c>
      <c r="Z203" s="48"/>
    </row>
    <row r="204" spans="1:26" x14ac:dyDescent="0.2">
      <c r="A204" s="49"/>
      <c r="B204" s="2" t="s">
        <v>364</v>
      </c>
      <c r="C204" s="49"/>
      <c r="D204" s="2" t="s">
        <v>520</v>
      </c>
      <c r="E204" s="49"/>
      <c r="F204" s="49"/>
      <c r="G204" s="49"/>
      <c r="H204" s="49"/>
      <c r="I204" s="2" t="s">
        <v>27</v>
      </c>
      <c r="J204" s="2" t="s">
        <v>17</v>
      </c>
      <c r="K204" s="3">
        <v>1</v>
      </c>
      <c r="L204" s="4">
        <v>55000</v>
      </c>
      <c r="M204" s="4">
        <f t="shared" si="12"/>
        <v>55000</v>
      </c>
      <c r="N204" s="21" t="str">
        <f>VLOOKUP(I204,'MÃ '!$A$2:$E$1048576,4,0)</f>
        <v>NL300058</v>
      </c>
      <c r="O204" s="21" t="str">
        <f>VLOOKUP(I204,'MÃ '!$A$2:$E$1048576,5,0)</f>
        <v>Hành lá</v>
      </c>
      <c r="P204" s="21" t="str">
        <f t="shared" si="13"/>
        <v>TSG09</v>
      </c>
      <c r="Q204" s="21" t="str">
        <f>DAY(Table01456[[#This Row],[NGÀY]])&amp;Table01456[[#This Row],[TSG09]]&amp;Table01456[[#This Row],[MÃ FAST]]</f>
        <v>11TSG09NL300058</v>
      </c>
      <c r="R204" s="21" t="str">
        <f>COUNTIF($Q$7:Q204,Q204)&amp;Q204</f>
        <v>111TSG09NL300058</v>
      </c>
      <c r="S204" s="44">
        <f>IFERROR(VLOOKUP(R204,Table1[[ct2]:[Số lượng]],13,0),0)</f>
        <v>1</v>
      </c>
      <c r="T204" s="45">
        <f>IFERROR(VLOOKUP(R204,Table1[[ct2]:[Giá]],14,0),Table01456[[#This Row],[ĐƠN GIÁ]])</f>
        <v>55000</v>
      </c>
      <c r="U204" s="45">
        <f t="shared" si="14"/>
        <v>55000</v>
      </c>
      <c r="V204" s="32">
        <f t="shared" si="15"/>
        <v>0</v>
      </c>
      <c r="W204" s="45">
        <f>Table01456[[#This Row],[THÀNH TIỀN FAST]]-Table01456[[#This Row],[THÀNH TIỀN]]</f>
        <v>0</v>
      </c>
      <c r="X204" s="46" t="b">
        <f>Table01456[[#This Row],[ĐG FAST]]=Table01456[[#This Row],[ĐƠN GIÁ]]</f>
        <v>1</v>
      </c>
      <c r="Y204" s="47" t="b">
        <f>Table01456[[#This Row],[THÀNH TIỀN FAST]]=Table01456[[#This Row],[THÀNH TIỀN]]</f>
        <v>1</v>
      </c>
      <c r="Z204" s="48"/>
    </row>
    <row r="205" spans="1:26" x14ac:dyDescent="0.2">
      <c r="A205" s="49"/>
      <c r="B205" s="2" t="s">
        <v>364</v>
      </c>
      <c r="C205" s="49"/>
      <c r="D205" s="2" t="s">
        <v>520</v>
      </c>
      <c r="E205" s="49"/>
      <c r="F205" s="49"/>
      <c r="G205" s="49"/>
      <c r="H205" s="49"/>
      <c r="I205" s="2" t="s">
        <v>28</v>
      </c>
      <c r="J205" s="2" t="s">
        <v>29</v>
      </c>
      <c r="K205" s="3">
        <v>1</v>
      </c>
      <c r="L205" s="4">
        <v>80000</v>
      </c>
      <c r="M205" s="4">
        <f t="shared" si="12"/>
        <v>80000</v>
      </c>
      <c r="N205" s="21" t="str">
        <f>VLOOKUP(I205,'MÃ '!$A$2:$E$1048576,4,0)</f>
        <v>NL300218</v>
      </c>
      <c r="O205" s="21" t="str">
        <f>VLOOKUP(I205,'MÃ '!$A$2:$E$1048576,5,0)</f>
        <v>Hoa cúc (decor) bó</v>
      </c>
      <c r="P205" s="21" t="str">
        <f t="shared" si="13"/>
        <v>TSG09</v>
      </c>
      <c r="Q205" s="21" t="str">
        <f>DAY(Table01456[[#This Row],[NGÀY]])&amp;Table01456[[#This Row],[TSG09]]&amp;Table01456[[#This Row],[MÃ FAST]]</f>
        <v>11TSG09NL300218</v>
      </c>
      <c r="R205" s="21" t="str">
        <f>COUNTIF($Q$7:Q205,Q205)&amp;Q205</f>
        <v>111TSG09NL300218</v>
      </c>
      <c r="S205" s="44">
        <f>IFERROR(VLOOKUP(R205,Table1[[ct2]:[Số lượng]],13,0),0)</f>
        <v>1</v>
      </c>
      <c r="T205" s="45">
        <f>IFERROR(VLOOKUP(R205,Table1[[ct2]:[Giá]],14,0),Table01456[[#This Row],[ĐƠN GIÁ]])</f>
        <v>40000</v>
      </c>
      <c r="U205" s="45">
        <f t="shared" si="14"/>
        <v>40000</v>
      </c>
      <c r="V205" s="32">
        <f t="shared" si="15"/>
        <v>0</v>
      </c>
      <c r="W205" s="45">
        <f>Table01456[[#This Row],[THÀNH TIỀN FAST]]-Table01456[[#This Row],[THÀNH TIỀN]]</f>
        <v>-40000</v>
      </c>
      <c r="X205" s="46" t="b">
        <f>Table01456[[#This Row],[ĐG FAST]]=Table01456[[#This Row],[ĐƠN GIÁ]]</f>
        <v>0</v>
      </c>
      <c r="Y205" s="47" t="b">
        <f>Table01456[[#This Row],[THÀNH TIỀN FAST]]=Table01456[[#This Row],[THÀNH TIỀN]]</f>
        <v>0</v>
      </c>
      <c r="Z205" s="48"/>
    </row>
    <row r="206" spans="1:26" x14ac:dyDescent="0.2">
      <c r="A206" s="49"/>
      <c r="B206" s="2" t="s">
        <v>364</v>
      </c>
      <c r="C206" s="49"/>
      <c r="D206" s="2" t="s">
        <v>520</v>
      </c>
      <c r="E206" s="49"/>
      <c r="F206" s="49"/>
      <c r="G206" s="49"/>
      <c r="H206" s="49"/>
      <c r="I206" s="2" t="s">
        <v>31</v>
      </c>
      <c r="J206" s="2" t="s">
        <v>17</v>
      </c>
      <c r="K206" s="3">
        <v>2.7</v>
      </c>
      <c r="L206" s="4">
        <v>30000</v>
      </c>
      <c r="M206" s="4">
        <f t="shared" si="12"/>
        <v>81000</v>
      </c>
      <c r="N206" s="21" t="str">
        <f>VLOOKUP(I206,'MÃ '!$A$2:$E$1048576,4,0)</f>
        <v>NL300209</v>
      </c>
      <c r="O206" s="21" t="str">
        <f>VLOOKUP(I206,'MÃ '!$A$2:$E$1048576,5,0)</f>
        <v>Khoai môn</v>
      </c>
      <c r="P206" s="21" t="str">
        <f t="shared" si="13"/>
        <v>TSG09</v>
      </c>
      <c r="Q206" s="21" t="str">
        <f>DAY(Table01456[[#This Row],[NGÀY]])&amp;Table01456[[#This Row],[TSG09]]&amp;Table01456[[#This Row],[MÃ FAST]]</f>
        <v>11TSG09NL300209</v>
      </c>
      <c r="R206" s="21" t="str">
        <f>COUNTIF($Q$7:Q206,Q206)&amp;Q206</f>
        <v>111TSG09NL300209</v>
      </c>
      <c r="S206" s="44">
        <f>IFERROR(VLOOKUP(R206,Table1[[ct2]:[Số lượng]],13,0),0)</f>
        <v>2.7</v>
      </c>
      <c r="T206" s="45">
        <f>IFERROR(VLOOKUP(R206,Table1[[ct2]:[Giá]],14,0),Table01456[[#This Row],[ĐƠN GIÁ]])</f>
        <v>30000</v>
      </c>
      <c r="U206" s="45">
        <f t="shared" si="14"/>
        <v>81000</v>
      </c>
      <c r="V206" s="32">
        <f t="shared" si="15"/>
        <v>0</v>
      </c>
      <c r="W206" s="45">
        <f>Table01456[[#This Row],[THÀNH TIỀN FAST]]-Table01456[[#This Row],[THÀNH TIỀN]]</f>
        <v>0</v>
      </c>
      <c r="X206" s="46" t="b">
        <f>Table01456[[#This Row],[ĐG FAST]]=Table01456[[#This Row],[ĐƠN GIÁ]]</f>
        <v>1</v>
      </c>
      <c r="Y206" s="47" t="b">
        <f>Table01456[[#This Row],[THÀNH TIỀN FAST]]=Table01456[[#This Row],[THÀNH TIỀN]]</f>
        <v>1</v>
      </c>
      <c r="Z206" s="48"/>
    </row>
    <row r="207" spans="1:26" x14ac:dyDescent="0.2">
      <c r="A207" s="49"/>
      <c r="B207" s="2" t="s">
        <v>364</v>
      </c>
      <c r="C207" s="49"/>
      <c r="D207" s="2" t="s">
        <v>520</v>
      </c>
      <c r="E207" s="49"/>
      <c r="F207" s="49"/>
      <c r="G207" s="49"/>
      <c r="H207" s="49"/>
      <c r="I207" s="2" t="s">
        <v>32</v>
      </c>
      <c r="J207" s="2" t="s">
        <v>17</v>
      </c>
      <c r="K207" s="3">
        <v>1.9</v>
      </c>
      <c r="L207" s="4">
        <v>18000</v>
      </c>
      <c r="M207" s="4">
        <f t="shared" si="12"/>
        <v>34200</v>
      </c>
      <c r="N207" s="21" t="str">
        <f>VLOOKUP(I207,'MÃ '!$A$2:$E$1048576,4,0)</f>
        <v>NL300074</v>
      </c>
      <c r="O207" s="21" t="str">
        <f>VLOOKUP(I207,'MÃ '!$A$2:$E$1048576,5,0)</f>
        <v>Lá chuối</v>
      </c>
      <c r="P207" s="21" t="str">
        <f t="shared" si="13"/>
        <v>TSG09</v>
      </c>
      <c r="Q207" s="21" t="str">
        <f>DAY(Table01456[[#This Row],[NGÀY]])&amp;Table01456[[#This Row],[TSG09]]&amp;Table01456[[#This Row],[MÃ FAST]]</f>
        <v>11TSG09NL300074</v>
      </c>
      <c r="R207" s="21" t="str">
        <f>COUNTIF($Q$7:Q207,Q207)&amp;Q207</f>
        <v>111TSG09NL300074</v>
      </c>
      <c r="S207" s="44">
        <f>IFERROR(VLOOKUP(R207,Table1[[ct2]:[Số lượng]],13,0),0)</f>
        <v>1.9</v>
      </c>
      <c r="T207" s="45">
        <f>IFERROR(VLOOKUP(R207,Table1[[ct2]:[Giá]],14,0),Table01456[[#This Row],[ĐƠN GIÁ]])</f>
        <v>18000</v>
      </c>
      <c r="U207" s="45">
        <f t="shared" si="14"/>
        <v>34200</v>
      </c>
      <c r="V207" s="32">
        <f t="shared" si="15"/>
        <v>0</v>
      </c>
      <c r="W207" s="45">
        <f>Table01456[[#This Row],[THÀNH TIỀN FAST]]-Table01456[[#This Row],[THÀNH TIỀN]]</f>
        <v>0</v>
      </c>
      <c r="X207" s="46" t="b">
        <f>Table01456[[#This Row],[ĐG FAST]]=Table01456[[#This Row],[ĐƠN GIÁ]]</f>
        <v>1</v>
      </c>
      <c r="Y207" s="47" t="b">
        <f>Table01456[[#This Row],[THÀNH TIỀN FAST]]=Table01456[[#This Row],[THÀNH TIỀN]]</f>
        <v>1</v>
      </c>
      <c r="Z207" s="48"/>
    </row>
    <row r="208" spans="1:26" x14ac:dyDescent="0.2">
      <c r="A208" s="49"/>
      <c r="B208" s="2" t="s">
        <v>364</v>
      </c>
      <c r="C208" s="49"/>
      <c r="D208" s="2" t="s">
        <v>520</v>
      </c>
      <c r="E208" s="49"/>
      <c r="F208" s="49"/>
      <c r="G208" s="49"/>
      <c r="H208" s="49"/>
      <c r="I208" s="2" t="s">
        <v>33</v>
      </c>
      <c r="J208" s="2" t="s">
        <v>17</v>
      </c>
      <c r="K208" s="3">
        <v>4</v>
      </c>
      <c r="L208" s="4">
        <v>22000</v>
      </c>
      <c r="M208" s="4">
        <f t="shared" si="12"/>
        <v>88000</v>
      </c>
      <c r="N208" s="21" t="str">
        <f>VLOOKUP(I208,'MÃ '!$A$2:$E$1048576,4,0)</f>
        <v>NL300084</v>
      </c>
      <c r="O208" s="21" t="str">
        <f>VLOOKUP(I208,'MÃ '!$A$2:$E$1048576,5,0)</f>
        <v>Mồng tơi nhặt</v>
      </c>
      <c r="P208" s="21" t="str">
        <f t="shared" si="13"/>
        <v>TSG09</v>
      </c>
      <c r="Q208" s="21" t="str">
        <f>DAY(Table01456[[#This Row],[NGÀY]])&amp;Table01456[[#This Row],[TSG09]]&amp;Table01456[[#This Row],[MÃ FAST]]</f>
        <v>11TSG09NL300084</v>
      </c>
      <c r="R208" s="21" t="str">
        <f>COUNTIF($Q$7:Q208,Q208)&amp;Q208</f>
        <v>111TSG09NL300084</v>
      </c>
      <c r="S208" s="44">
        <f>IFERROR(VLOOKUP(R208,Table1[[ct2]:[Số lượng]],13,0),0)</f>
        <v>0</v>
      </c>
      <c r="T208" s="45">
        <f>IFERROR(VLOOKUP(R208,Table1[[ct2]:[Giá]],14,0),Table01456[[#This Row],[ĐƠN GIÁ]])</f>
        <v>22000</v>
      </c>
      <c r="U208" s="45">
        <f t="shared" si="14"/>
        <v>0</v>
      </c>
      <c r="V208" s="32">
        <f t="shared" si="15"/>
        <v>-4</v>
      </c>
      <c r="W208" s="45">
        <f>Table01456[[#This Row],[THÀNH TIỀN FAST]]-Table01456[[#This Row],[THÀNH TIỀN]]</f>
        <v>-88000</v>
      </c>
      <c r="X208" s="46" t="b">
        <f>Table01456[[#This Row],[ĐG FAST]]=Table01456[[#This Row],[ĐƠN GIÁ]]</f>
        <v>1</v>
      </c>
      <c r="Y208" s="47" t="b">
        <f>Table01456[[#This Row],[THÀNH TIỀN FAST]]=Table01456[[#This Row],[THÀNH TIỀN]]</f>
        <v>0</v>
      </c>
      <c r="Z208" s="48"/>
    </row>
    <row r="209" spans="1:26" x14ac:dyDescent="0.2">
      <c r="A209" s="49"/>
      <c r="B209" s="2" t="s">
        <v>364</v>
      </c>
      <c r="C209" s="49"/>
      <c r="D209" s="2" t="s">
        <v>520</v>
      </c>
      <c r="E209" s="49"/>
      <c r="F209" s="49"/>
      <c r="G209" s="49"/>
      <c r="H209" s="49"/>
      <c r="I209" s="2" t="s">
        <v>34</v>
      </c>
      <c r="J209" s="2" t="s">
        <v>17</v>
      </c>
      <c r="K209" s="3">
        <v>3</v>
      </c>
      <c r="L209" s="4">
        <v>145000</v>
      </c>
      <c r="M209" s="4">
        <f t="shared" si="12"/>
        <v>435000</v>
      </c>
      <c r="N209" s="21" t="str">
        <f>VLOOKUP(I209,'MÃ '!$A$2:$E$1048576,4,0)</f>
        <v>NL300090</v>
      </c>
      <c r="O209" s="21" t="str">
        <f>VLOOKUP(I209,'MÃ '!$A$2:$E$1048576,5,0)</f>
        <v>Nấm đông cô tươi</v>
      </c>
      <c r="P209" s="21" t="str">
        <f t="shared" si="13"/>
        <v>TSG09</v>
      </c>
      <c r="Q209" s="21" t="str">
        <f>DAY(Table01456[[#This Row],[NGÀY]])&amp;Table01456[[#This Row],[TSG09]]&amp;Table01456[[#This Row],[MÃ FAST]]</f>
        <v>11TSG09NL300090</v>
      </c>
      <c r="R209" s="21" t="str">
        <f>COUNTIF($Q$7:Q209,Q209)&amp;Q209</f>
        <v>111TSG09NL300090</v>
      </c>
      <c r="S209" s="44">
        <f>IFERROR(VLOOKUP(R209,Table1[[ct2]:[Số lượng]],13,0),0)</f>
        <v>2.8</v>
      </c>
      <c r="T209" s="45">
        <f>IFERROR(VLOOKUP(R209,Table1[[ct2]:[Giá]],14,0),Table01456[[#This Row],[ĐƠN GIÁ]])</f>
        <v>145000</v>
      </c>
      <c r="U209" s="45">
        <f t="shared" si="14"/>
        <v>406000</v>
      </c>
      <c r="V209" s="32">
        <f t="shared" si="15"/>
        <v>-0.20000000000000018</v>
      </c>
      <c r="W209" s="45">
        <f>Table01456[[#This Row],[THÀNH TIỀN FAST]]-Table01456[[#This Row],[THÀNH TIỀN]]</f>
        <v>-29000</v>
      </c>
      <c r="X209" s="46" t="b">
        <f>Table01456[[#This Row],[ĐG FAST]]=Table01456[[#This Row],[ĐƠN GIÁ]]</f>
        <v>1</v>
      </c>
      <c r="Y209" s="47" t="b">
        <f>Table01456[[#This Row],[THÀNH TIỀN FAST]]=Table01456[[#This Row],[THÀNH TIỀN]]</f>
        <v>0</v>
      </c>
      <c r="Z209" s="48"/>
    </row>
    <row r="210" spans="1:26" x14ac:dyDescent="0.2">
      <c r="A210" s="49"/>
      <c r="B210" s="2" t="s">
        <v>364</v>
      </c>
      <c r="C210" s="49"/>
      <c r="D210" s="2" t="s">
        <v>520</v>
      </c>
      <c r="E210" s="49"/>
      <c r="F210" s="49"/>
      <c r="G210" s="49"/>
      <c r="H210" s="49"/>
      <c r="I210" s="2" t="s">
        <v>35</v>
      </c>
      <c r="J210" s="2" t="s">
        <v>17</v>
      </c>
      <c r="K210" s="3">
        <v>5</v>
      </c>
      <c r="L210" s="4">
        <v>47000</v>
      </c>
      <c r="M210" s="4">
        <f t="shared" si="12"/>
        <v>235000</v>
      </c>
      <c r="N210" s="21" t="str">
        <f>VLOOKUP(I210,'MÃ '!$A$2:$E$1048576,4,0)</f>
        <v>NL300091</v>
      </c>
      <c r="O210" s="21" t="str">
        <f>VLOOKUP(I210,'MÃ '!$A$2:$E$1048576,5,0)</f>
        <v>Nấm đùi gà</v>
      </c>
      <c r="P210" s="21" t="str">
        <f t="shared" si="13"/>
        <v>TSG09</v>
      </c>
      <c r="Q210" s="21" t="str">
        <f>DAY(Table01456[[#This Row],[NGÀY]])&amp;Table01456[[#This Row],[TSG09]]&amp;Table01456[[#This Row],[MÃ FAST]]</f>
        <v>11TSG09NL300091</v>
      </c>
      <c r="R210" s="21" t="str">
        <f>COUNTIF($Q$7:Q210,Q210)&amp;Q210</f>
        <v>111TSG09NL300091</v>
      </c>
      <c r="S210" s="44">
        <f>IFERROR(VLOOKUP(R210,Table1[[ct2]:[Số lượng]],13,0),0)</f>
        <v>5</v>
      </c>
      <c r="T210" s="45">
        <f>IFERROR(VLOOKUP(R210,Table1[[ct2]:[Giá]],14,0),Table01456[[#This Row],[ĐƠN GIÁ]])</f>
        <v>47000</v>
      </c>
      <c r="U210" s="45">
        <f t="shared" si="14"/>
        <v>235000</v>
      </c>
      <c r="V210" s="32">
        <f t="shared" si="15"/>
        <v>0</v>
      </c>
      <c r="W210" s="45">
        <f>Table01456[[#This Row],[THÀNH TIỀN FAST]]-Table01456[[#This Row],[THÀNH TIỀN]]</f>
        <v>0</v>
      </c>
      <c r="X210" s="46" t="b">
        <f>Table01456[[#This Row],[ĐG FAST]]=Table01456[[#This Row],[ĐƠN GIÁ]]</f>
        <v>1</v>
      </c>
      <c r="Y210" s="47" t="b">
        <f>Table01456[[#This Row],[THÀNH TIỀN FAST]]=Table01456[[#This Row],[THÀNH TIỀN]]</f>
        <v>1</v>
      </c>
      <c r="Z210" s="48"/>
    </row>
    <row r="211" spans="1:26" x14ac:dyDescent="0.2">
      <c r="A211" s="49"/>
      <c r="B211" s="2" t="s">
        <v>364</v>
      </c>
      <c r="C211" s="49"/>
      <c r="D211" s="2" t="s">
        <v>520</v>
      </c>
      <c r="E211" s="49"/>
      <c r="F211" s="49"/>
      <c r="G211" s="49"/>
      <c r="H211" s="49"/>
      <c r="I211" s="2" t="s">
        <v>38</v>
      </c>
      <c r="J211" s="2" t="s">
        <v>17</v>
      </c>
      <c r="K211" s="3">
        <v>5</v>
      </c>
      <c r="L211" s="4">
        <v>95000</v>
      </c>
      <c r="M211" s="4">
        <f t="shared" si="12"/>
        <v>475000</v>
      </c>
      <c r="N211" s="21" t="str">
        <f>VLOOKUP(I211,'MÃ '!$A$2:$E$1048576,4,0)</f>
        <v>NL300098</v>
      </c>
      <c r="O211" s="21" t="str">
        <f>VLOOKUP(I211,'MÃ '!$A$2:$E$1048576,5,0)</f>
        <v>Nấm Linh Chi trắng</v>
      </c>
      <c r="P211" s="21" t="str">
        <f t="shared" si="13"/>
        <v>TSG09</v>
      </c>
      <c r="Q211" s="21" t="str">
        <f>DAY(Table01456[[#This Row],[NGÀY]])&amp;Table01456[[#This Row],[TSG09]]&amp;Table01456[[#This Row],[MÃ FAST]]</f>
        <v>11TSG09NL300098</v>
      </c>
      <c r="R211" s="21" t="str">
        <f>COUNTIF($Q$7:Q211,Q211)&amp;Q211</f>
        <v>111TSG09NL300098</v>
      </c>
      <c r="S211" s="44">
        <f>IFERROR(VLOOKUP(R211,Table1[[ct2]:[Số lượng]],13,0),0)</f>
        <v>4.5999999999999996</v>
      </c>
      <c r="T211" s="45">
        <f>IFERROR(VLOOKUP(R211,Table1[[ct2]:[Giá]],14,0),Table01456[[#This Row],[ĐƠN GIÁ]])</f>
        <v>95000</v>
      </c>
      <c r="U211" s="45">
        <f t="shared" si="14"/>
        <v>436999.99999999994</v>
      </c>
      <c r="V211" s="32">
        <f t="shared" si="15"/>
        <v>-0.40000000000000036</v>
      </c>
      <c r="W211" s="45">
        <f>Table01456[[#This Row],[THÀNH TIỀN FAST]]-Table01456[[#This Row],[THÀNH TIỀN]]</f>
        <v>-38000.000000000058</v>
      </c>
      <c r="X211" s="46" t="b">
        <f>Table01456[[#This Row],[ĐG FAST]]=Table01456[[#This Row],[ĐƠN GIÁ]]</f>
        <v>1</v>
      </c>
      <c r="Y211" s="47" t="b">
        <f>Table01456[[#This Row],[THÀNH TIỀN FAST]]=Table01456[[#This Row],[THÀNH TIỀN]]</f>
        <v>0</v>
      </c>
      <c r="Z211" s="48"/>
    </row>
    <row r="212" spans="1:26" x14ac:dyDescent="0.2">
      <c r="A212" s="49"/>
      <c r="B212" s="2" t="s">
        <v>364</v>
      </c>
      <c r="C212" s="49"/>
      <c r="D212" s="2" t="s">
        <v>520</v>
      </c>
      <c r="E212" s="49"/>
      <c r="F212" s="49"/>
      <c r="G212" s="49"/>
      <c r="H212" s="49"/>
      <c r="I212" s="2" t="s">
        <v>39</v>
      </c>
      <c r="J212" s="2" t="s">
        <v>17</v>
      </c>
      <c r="K212" s="3">
        <v>1</v>
      </c>
      <c r="L212" s="4">
        <v>45000</v>
      </c>
      <c r="M212" s="4">
        <f t="shared" si="12"/>
        <v>45000</v>
      </c>
      <c r="N212" s="21" t="str">
        <f>VLOOKUP(I212,'MÃ '!$A$2:$E$1048576,4,0)</f>
        <v>NL300085</v>
      </c>
      <c r="O212" s="21" t="str">
        <f>VLOOKUP(I212,'MÃ '!$A$2:$E$1048576,5,0)</f>
        <v>Mùi ta ( Ngò rí )</v>
      </c>
      <c r="P212" s="21" t="str">
        <f t="shared" si="13"/>
        <v>TSG09</v>
      </c>
      <c r="Q212" s="21" t="str">
        <f>DAY(Table01456[[#This Row],[NGÀY]])&amp;Table01456[[#This Row],[TSG09]]&amp;Table01456[[#This Row],[MÃ FAST]]</f>
        <v>11TSG09NL300085</v>
      </c>
      <c r="R212" s="21" t="str">
        <f>COUNTIF($Q$7:Q212,Q212)&amp;Q212</f>
        <v>111TSG09NL300085</v>
      </c>
      <c r="S212" s="44">
        <f>IFERROR(VLOOKUP(R212,Table1[[ct2]:[Số lượng]],13,0),0)</f>
        <v>1</v>
      </c>
      <c r="T212" s="45">
        <f>IFERROR(VLOOKUP(R212,Table1[[ct2]:[Giá]],14,0),Table01456[[#This Row],[ĐƠN GIÁ]])</f>
        <v>45000</v>
      </c>
      <c r="U212" s="45">
        <f t="shared" si="14"/>
        <v>45000</v>
      </c>
      <c r="V212" s="32">
        <f t="shared" si="15"/>
        <v>0</v>
      </c>
      <c r="W212" s="45">
        <f>Table01456[[#This Row],[THÀNH TIỀN FAST]]-Table01456[[#This Row],[THÀNH TIỀN]]</f>
        <v>0</v>
      </c>
      <c r="X212" s="46" t="b">
        <f>Table01456[[#This Row],[ĐG FAST]]=Table01456[[#This Row],[ĐƠN GIÁ]]</f>
        <v>1</v>
      </c>
      <c r="Y212" s="47" t="b">
        <f>Table01456[[#This Row],[THÀNH TIỀN FAST]]=Table01456[[#This Row],[THÀNH TIỀN]]</f>
        <v>1</v>
      </c>
      <c r="Z212" s="48"/>
    </row>
    <row r="213" spans="1:26" x14ac:dyDescent="0.2">
      <c r="A213" s="49"/>
      <c r="B213" s="2" t="s">
        <v>364</v>
      </c>
      <c r="C213" s="49"/>
      <c r="D213" s="2" t="s">
        <v>520</v>
      </c>
      <c r="E213" s="49"/>
      <c r="F213" s="49"/>
      <c r="G213" s="49"/>
      <c r="H213" s="49"/>
      <c r="I213" s="2" t="s">
        <v>47</v>
      </c>
      <c r="J213" s="2" t="s">
        <v>17</v>
      </c>
      <c r="K213" s="3">
        <v>0.2</v>
      </c>
      <c r="L213" s="4">
        <v>70000</v>
      </c>
      <c r="M213" s="4">
        <f t="shared" si="12"/>
        <v>14000</v>
      </c>
      <c r="N213" s="21" t="str">
        <f>VLOOKUP(I213,'MÃ '!$A$2:$E$1048576,4,0)</f>
        <v>NL300126</v>
      </c>
      <c r="O213" s="21" t="str">
        <f>VLOOKUP(I213,'MÃ '!$A$2:$E$1048576,5,0)</f>
        <v>Rau mùi tây</v>
      </c>
      <c r="P213" s="21" t="str">
        <f t="shared" si="13"/>
        <v>TSG09</v>
      </c>
      <c r="Q213" s="21" t="str">
        <f>DAY(Table01456[[#This Row],[NGÀY]])&amp;Table01456[[#This Row],[TSG09]]&amp;Table01456[[#This Row],[MÃ FAST]]</f>
        <v>11TSG09NL300126</v>
      </c>
      <c r="R213" s="21" t="str">
        <f>COUNTIF($Q$7:Q213,Q213)&amp;Q213</f>
        <v>111TSG09NL300126</v>
      </c>
      <c r="S213" s="44">
        <f>IFERROR(VLOOKUP(R213,Table1[[ct2]:[Số lượng]],13,0),0)</f>
        <v>0.2</v>
      </c>
      <c r="T213" s="45">
        <f>IFERROR(VLOOKUP(R213,Table1[[ct2]:[Giá]],14,0),Table01456[[#This Row],[ĐƠN GIÁ]])</f>
        <v>70000</v>
      </c>
      <c r="U213" s="45">
        <f t="shared" si="14"/>
        <v>14000</v>
      </c>
      <c r="V213" s="32">
        <f t="shared" si="15"/>
        <v>0</v>
      </c>
      <c r="W213" s="45">
        <f>Table01456[[#This Row],[THÀNH TIỀN FAST]]-Table01456[[#This Row],[THÀNH TIỀN]]</f>
        <v>0</v>
      </c>
      <c r="X213" s="46" t="b">
        <f>Table01456[[#This Row],[ĐG FAST]]=Table01456[[#This Row],[ĐƠN GIÁ]]</f>
        <v>1</v>
      </c>
      <c r="Y213" s="47" t="b">
        <f>Table01456[[#This Row],[THÀNH TIỀN FAST]]=Table01456[[#This Row],[THÀNH TIỀN]]</f>
        <v>1</v>
      </c>
      <c r="Z213" s="48"/>
    </row>
    <row r="214" spans="1:26" x14ac:dyDescent="0.2">
      <c r="A214" s="49"/>
      <c r="B214" s="2" t="s">
        <v>364</v>
      </c>
      <c r="C214" s="49"/>
      <c r="D214" s="2" t="s">
        <v>520</v>
      </c>
      <c r="E214" s="49"/>
      <c r="F214" s="49"/>
      <c r="G214" s="49"/>
      <c r="H214" s="49"/>
      <c r="I214" s="2" t="s">
        <v>40</v>
      </c>
      <c r="J214" s="2" t="s">
        <v>17</v>
      </c>
      <c r="K214" s="3">
        <v>1</v>
      </c>
      <c r="L214" s="4">
        <v>145000</v>
      </c>
      <c r="M214" s="4">
        <f t="shared" si="12"/>
        <v>145000</v>
      </c>
      <c r="N214" s="21" t="str">
        <f>VLOOKUP(I214,'MÃ '!$A$2:$E$1048576,4,0)</f>
        <v>NL300113</v>
      </c>
      <c r="O214" s="21" t="str">
        <f>VLOOKUP(I214,'MÃ '!$A$2:$E$1048576,5,0)</f>
        <v>Ớt hiểm đỏ</v>
      </c>
      <c r="P214" s="21" t="str">
        <f t="shared" si="13"/>
        <v>TSG09</v>
      </c>
      <c r="Q214" s="21" t="str">
        <f>DAY(Table01456[[#This Row],[NGÀY]])&amp;Table01456[[#This Row],[TSG09]]&amp;Table01456[[#This Row],[MÃ FAST]]</f>
        <v>11TSG09NL300113</v>
      </c>
      <c r="R214" s="21" t="str">
        <f>COUNTIF($Q$7:Q214,Q214)&amp;Q214</f>
        <v>111TSG09NL300113</v>
      </c>
      <c r="S214" s="44">
        <f>IFERROR(VLOOKUP(R214,Table1[[ct2]:[Số lượng]],13,0),0)</f>
        <v>1</v>
      </c>
      <c r="T214" s="45">
        <f>IFERROR(VLOOKUP(R214,Table1[[ct2]:[Giá]],14,0),Table01456[[#This Row],[ĐƠN GIÁ]])</f>
        <v>145000</v>
      </c>
      <c r="U214" s="45">
        <f t="shared" si="14"/>
        <v>145000</v>
      </c>
      <c r="V214" s="32">
        <f t="shared" si="15"/>
        <v>0</v>
      </c>
      <c r="W214" s="45">
        <f>Table01456[[#This Row],[THÀNH TIỀN FAST]]-Table01456[[#This Row],[THÀNH TIỀN]]</f>
        <v>0</v>
      </c>
      <c r="X214" s="46" t="b">
        <f>Table01456[[#This Row],[ĐG FAST]]=Table01456[[#This Row],[ĐƠN GIÁ]]</f>
        <v>1</v>
      </c>
      <c r="Y214" s="47" t="b">
        <f>Table01456[[#This Row],[THÀNH TIỀN FAST]]=Table01456[[#This Row],[THÀNH TIỀN]]</f>
        <v>1</v>
      </c>
      <c r="Z214" s="48"/>
    </row>
    <row r="215" spans="1:26" x14ac:dyDescent="0.2">
      <c r="A215" s="49"/>
      <c r="B215" s="2" t="s">
        <v>364</v>
      </c>
      <c r="C215" s="49"/>
      <c r="D215" s="2" t="s">
        <v>520</v>
      </c>
      <c r="E215" s="49"/>
      <c r="F215" s="49"/>
      <c r="G215" s="49"/>
      <c r="H215" s="49"/>
      <c r="I215" s="2" t="s">
        <v>41</v>
      </c>
      <c r="J215" s="2" t="s">
        <v>17</v>
      </c>
      <c r="K215" s="3">
        <v>5</v>
      </c>
      <c r="L215" s="4">
        <v>21000</v>
      </c>
      <c r="M215" s="4">
        <f t="shared" si="12"/>
        <v>105000</v>
      </c>
      <c r="N215" s="21" t="str">
        <f>VLOOKUP(I215,'MÃ '!$A$2:$E$1048576,4,0)</f>
        <v>NL300119</v>
      </c>
      <c r="O215" s="21" t="str">
        <f>VLOOKUP(I215,'MÃ '!$A$2:$E$1048576,5,0)</f>
        <v>Quất ( Tắc trái )</v>
      </c>
      <c r="P215" s="21" t="str">
        <f t="shared" si="13"/>
        <v>TSG09</v>
      </c>
      <c r="Q215" s="21" t="str">
        <f>DAY(Table01456[[#This Row],[NGÀY]])&amp;Table01456[[#This Row],[TSG09]]&amp;Table01456[[#This Row],[MÃ FAST]]</f>
        <v>11TSG09NL300119</v>
      </c>
      <c r="R215" s="21" t="str">
        <f>COUNTIF($Q$7:Q215,Q215)&amp;Q215</f>
        <v>111TSG09NL300119</v>
      </c>
      <c r="S215" s="44">
        <f>IFERROR(VLOOKUP(R215,Table1[[ct2]:[Số lượng]],13,0),0)</f>
        <v>4.5</v>
      </c>
      <c r="T215" s="45">
        <f>IFERROR(VLOOKUP(R215,Table1[[ct2]:[Giá]],14,0),Table01456[[#This Row],[ĐƠN GIÁ]])</f>
        <v>21000</v>
      </c>
      <c r="U215" s="45">
        <f t="shared" si="14"/>
        <v>94500</v>
      </c>
      <c r="V215" s="32">
        <f t="shared" si="15"/>
        <v>-0.5</v>
      </c>
      <c r="W215" s="45">
        <f>Table01456[[#This Row],[THÀNH TIỀN FAST]]-Table01456[[#This Row],[THÀNH TIỀN]]</f>
        <v>-10500</v>
      </c>
      <c r="X215" s="46" t="b">
        <f>Table01456[[#This Row],[ĐG FAST]]=Table01456[[#This Row],[ĐƠN GIÁ]]</f>
        <v>1</v>
      </c>
      <c r="Y215" s="47" t="b">
        <f>Table01456[[#This Row],[THÀNH TIỀN FAST]]=Table01456[[#This Row],[THÀNH TIỀN]]</f>
        <v>0</v>
      </c>
      <c r="Z215" s="48"/>
    </row>
    <row r="216" spans="1:26" x14ac:dyDescent="0.2">
      <c r="A216" s="49"/>
      <c r="B216" s="2" t="s">
        <v>364</v>
      </c>
      <c r="C216" s="49"/>
      <c r="D216" s="2" t="s">
        <v>520</v>
      </c>
      <c r="E216" s="49"/>
      <c r="F216" s="49"/>
      <c r="G216" s="49"/>
      <c r="H216" s="49"/>
      <c r="I216" s="2" t="s">
        <v>42</v>
      </c>
      <c r="J216" s="2" t="s">
        <v>17</v>
      </c>
      <c r="K216" s="3">
        <v>2.8</v>
      </c>
      <c r="L216" s="4">
        <v>38000</v>
      </c>
      <c r="M216" s="4">
        <f t="shared" si="12"/>
        <v>106400</v>
      </c>
      <c r="N216" s="21" t="str">
        <f>VLOOKUP(I216,'MÃ '!$A$2:$E$1048576,4,0)</f>
        <v>NL300018</v>
      </c>
      <c r="O216" s="21" t="str">
        <f>VLOOKUP(I216,'MÃ '!$A$2:$E$1048576,5,0)</f>
        <v>Cải cúc</v>
      </c>
      <c r="P216" s="21" t="str">
        <f t="shared" si="13"/>
        <v>TSG09</v>
      </c>
      <c r="Q216" s="21" t="str">
        <f>DAY(Table01456[[#This Row],[NGÀY]])&amp;Table01456[[#This Row],[TSG09]]&amp;Table01456[[#This Row],[MÃ FAST]]</f>
        <v>11TSG09NL300018</v>
      </c>
      <c r="R216" s="21" t="str">
        <f>COUNTIF($Q$7:Q216,Q216)&amp;Q216</f>
        <v>111TSG09NL300018</v>
      </c>
      <c r="S216" s="44">
        <f>IFERROR(VLOOKUP(R216,Table1[[ct2]:[Số lượng]],13,0),0)</f>
        <v>2.2999999999999998</v>
      </c>
      <c r="T216" s="45">
        <f>IFERROR(VLOOKUP(R216,Table1[[ct2]:[Giá]],14,0),Table01456[[#This Row],[ĐƠN GIÁ]])</f>
        <v>38000</v>
      </c>
      <c r="U216" s="45">
        <f t="shared" si="14"/>
        <v>87400</v>
      </c>
      <c r="V216" s="32">
        <f t="shared" si="15"/>
        <v>-0.5</v>
      </c>
      <c r="W216" s="45">
        <f>Table01456[[#This Row],[THÀNH TIỀN FAST]]-Table01456[[#This Row],[THÀNH TIỀN]]</f>
        <v>-19000</v>
      </c>
      <c r="X216" s="46" t="b">
        <f>Table01456[[#This Row],[ĐG FAST]]=Table01456[[#This Row],[ĐƠN GIÁ]]</f>
        <v>1</v>
      </c>
      <c r="Y216" s="47" t="b">
        <f>Table01456[[#This Row],[THÀNH TIỀN FAST]]=Table01456[[#This Row],[THÀNH TIỀN]]</f>
        <v>0</v>
      </c>
      <c r="Z216" s="48"/>
    </row>
    <row r="217" spans="1:26" x14ac:dyDescent="0.2">
      <c r="A217" s="50"/>
      <c r="B217" s="2" t="s">
        <v>364</v>
      </c>
      <c r="C217" s="50"/>
      <c r="D217" s="2" t="s">
        <v>520</v>
      </c>
      <c r="E217" s="50"/>
      <c r="F217" s="50"/>
      <c r="G217" s="50"/>
      <c r="H217" s="50"/>
      <c r="I217" s="2" t="s">
        <v>43</v>
      </c>
      <c r="J217" s="2" t="s">
        <v>17</v>
      </c>
      <c r="K217" s="3">
        <v>2</v>
      </c>
      <c r="L217" s="4">
        <v>50000</v>
      </c>
      <c r="M217" s="4">
        <f t="shared" si="12"/>
        <v>100000</v>
      </c>
      <c r="N217" s="21" t="str">
        <f>VLOOKUP(I217,'MÃ '!$A$2:$E$1048576,4,0)</f>
        <v>NL300142</v>
      </c>
      <c r="O217" s="21" t="str">
        <f>VLOOKUP(I217,'MÃ '!$A$2:$E$1048576,5,0)</f>
        <v>Tỏi bóc</v>
      </c>
      <c r="P217" s="21" t="str">
        <f t="shared" si="13"/>
        <v>TSG09</v>
      </c>
      <c r="Q217" s="21" t="str">
        <f>DAY(Table01456[[#This Row],[NGÀY]])&amp;Table01456[[#This Row],[TSG09]]&amp;Table01456[[#This Row],[MÃ FAST]]</f>
        <v>11TSG09NL300142</v>
      </c>
      <c r="R217" s="21" t="str">
        <f>COUNTIF($Q$7:Q217,Q217)&amp;Q217</f>
        <v>111TSG09NL300142</v>
      </c>
      <c r="S217" s="44">
        <f>IFERROR(VLOOKUP(R217,Table1[[ct2]:[Số lượng]],13,0),0)</f>
        <v>2</v>
      </c>
      <c r="T217" s="45">
        <f>IFERROR(VLOOKUP(R217,Table1[[ct2]:[Giá]],14,0),Table01456[[#This Row],[ĐƠN GIÁ]])</f>
        <v>50000</v>
      </c>
      <c r="U217" s="45">
        <f t="shared" si="14"/>
        <v>100000</v>
      </c>
      <c r="V217" s="32">
        <f t="shared" si="15"/>
        <v>0</v>
      </c>
      <c r="W217" s="45">
        <f>Table01456[[#This Row],[THÀNH TIỀN FAST]]-Table01456[[#This Row],[THÀNH TIỀN]]</f>
        <v>0</v>
      </c>
      <c r="X217" s="46" t="b">
        <f>Table01456[[#This Row],[ĐG FAST]]=Table01456[[#This Row],[ĐƠN GIÁ]]</f>
        <v>1</v>
      </c>
      <c r="Y217" s="47" t="b">
        <f>Table01456[[#This Row],[THÀNH TIỀN FAST]]=Table01456[[#This Row],[THÀNH TIỀN]]</f>
        <v>1</v>
      </c>
      <c r="Z217" s="48"/>
    </row>
    <row r="218" spans="1:26" x14ac:dyDescent="0.2">
      <c r="A218" s="50"/>
      <c r="B218" s="2" t="s">
        <v>364</v>
      </c>
      <c r="C218" s="50"/>
      <c r="D218" s="2" t="s">
        <v>520</v>
      </c>
      <c r="E218" s="50"/>
      <c r="F218" s="50"/>
      <c r="G218" s="50"/>
      <c r="H218" s="50"/>
      <c r="I218" s="2" t="s">
        <v>44</v>
      </c>
      <c r="J218" s="2" t="s">
        <v>17</v>
      </c>
      <c r="K218" s="3">
        <v>8</v>
      </c>
      <c r="L218" s="4">
        <v>62000</v>
      </c>
      <c r="M218" s="4">
        <f t="shared" si="12"/>
        <v>496000</v>
      </c>
      <c r="N218" s="21" t="str">
        <f>VLOOKUP(I218,'MÃ '!$A$2:$E$1048576,4,0)</f>
        <v>NL300147</v>
      </c>
      <c r="O218" s="21" t="str">
        <f>VLOOKUP(I218,'MÃ '!$A$2:$E$1048576,5,0)</f>
        <v>Xà lách Roman</v>
      </c>
      <c r="P218" s="21" t="str">
        <f t="shared" si="13"/>
        <v>TSG09</v>
      </c>
      <c r="Q218" s="21" t="str">
        <f>DAY(Table01456[[#This Row],[NGÀY]])&amp;Table01456[[#This Row],[TSG09]]&amp;Table01456[[#This Row],[MÃ FAST]]</f>
        <v>11TSG09NL300147</v>
      </c>
      <c r="R218" s="21" t="str">
        <f>COUNTIF($Q$7:Q218,Q218)&amp;Q218</f>
        <v>111TSG09NL300147</v>
      </c>
      <c r="S218" s="44">
        <f>IFERROR(VLOOKUP(R218,Table1[[ct2]:[Số lượng]],13,0),0)</f>
        <v>6</v>
      </c>
      <c r="T218" s="45">
        <f>IFERROR(VLOOKUP(R218,Table1[[ct2]:[Giá]],14,0),Table01456[[#This Row],[ĐƠN GIÁ]])</f>
        <v>62000</v>
      </c>
      <c r="U218" s="45">
        <f t="shared" si="14"/>
        <v>372000</v>
      </c>
      <c r="V218" s="32">
        <f t="shared" si="15"/>
        <v>-2</v>
      </c>
      <c r="W218" s="45">
        <f>Table01456[[#This Row],[THÀNH TIỀN FAST]]-Table01456[[#This Row],[THÀNH TIỀN]]</f>
        <v>-124000</v>
      </c>
      <c r="X218" s="46" t="b">
        <f>Table01456[[#This Row],[ĐG FAST]]=Table01456[[#This Row],[ĐƠN GIÁ]]</f>
        <v>1</v>
      </c>
      <c r="Y218" s="47" t="b">
        <f>Table01456[[#This Row],[THÀNH TIỀN FAST]]=Table01456[[#This Row],[THÀNH TIỀN]]</f>
        <v>0</v>
      </c>
      <c r="Z218" s="48"/>
    </row>
    <row r="219" spans="1:26" x14ac:dyDescent="0.2">
      <c r="A219" s="50"/>
      <c r="B219" s="2" t="s">
        <v>364</v>
      </c>
      <c r="C219" s="50"/>
      <c r="D219" s="2" t="s">
        <v>520</v>
      </c>
      <c r="E219" s="50"/>
      <c r="F219" s="50"/>
      <c r="G219" s="50"/>
      <c r="H219" s="50"/>
      <c r="I219" s="2" t="s">
        <v>19</v>
      </c>
      <c r="J219" s="2" t="s">
        <v>17</v>
      </c>
      <c r="K219" s="3">
        <v>1</v>
      </c>
      <c r="L219" s="4">
        <v>50000</v>
      </c>
      <c r="M219" s="4">
        <f t="shared" si="12"/>
        <v>50000</v>
      </c>
      <c r="N219" s="21" t="str">
        <f>VLOOKUP(I219,'MÃ '!$A$2:$E$1048576,4,0)</f>
        <v>NL300013</v>
      </c>
      <c r="O219" s="21" t="str">
        <f>VLOOKUP(I219,'MÃ '!$A$2:$E$1048576,5,0)</f>
        <v>Cà chua</v>
      </c>
      <c r="P219" s="21" t="str">
        <f t="shared" si="13"/>
        <v>TSG09</v>
      </c>
      <c r="Q219" s="21" t="str">
        <f>DAY(Table01456[[#This Row],[NGÀY]])&amp;Table01456[[#This Row],[TSG09]]&amp;Table01456[[#This Row],[MÃ FAST]]</f>
        <v>11TSG09NL300013</v>
      </c>
      <c r="R219" s="21" t="str">
        <f>COUNTIF($Q$7:Q219,Q219)&amp;Q219</f>
        <v>211TSG09NL300013</v>
      </c>
      <c r="S219" s="44">
        <f>IFERROR(VLOOKUP(R219,Table1[[ct2]:[Số lượng]],13,0),0)</f>
        <v>0</v>
      </c>
      <c r="T219" s="45">
        <f>IFERROR(VLOOKUP(R219,Table1[[ct2]:[Giá]],14,0),Table01456[[#This Row],[ĐƠN GIÁ]])</f>
        <v>50000</v>
      </c>
      <c r="U219" s="45">
        <f t="shared" si="14"/>
        <v>0</v>
      </c>
      <c r="V219" s="32">
        <f t="shared" si="15"/>
        <v>-1</v>
      </c>
      <c r="W219" s="45">
        <f>Table01456[[#This Row],[THÀNH TIỀN FAST]]-Table01456[[#This Row],[THÀNH TIỀN]]</f>
        <v>-50000</v>
      </c>
      <c r="X219" s="46" t="b">
        <f>Table01456[[#This Row],[ĐG FAST]]=Table01456[[#This Row],[ĐƠN GIÁ]]</f>
        <v>1</v>
      </c>
      <c r="Y219" s="47" t="b">
        <f>Table01456[[#This Row],[THÀNH TIỀN FAST]]=Table01456[[#This Row],[THÀNH TIỀN]]</f>
        <v>0</v>
      </c>
      <c r="Z219" s="48"/>
    </row>
    <row r="220" spans="1:26" x14ac:dyDescent="0.2">
      <c r="A220" s="50"/>
      <c r="B220" s="2" t="s">
        <v>364</v>
      </c>
      <c r="C220" s="50"/>
      <c r="D220" s="2" t="s">
        <v>520</v>
      </c>
      <c r="E220" s="50"/>
      <c r="F220" s="50"/>
      <c r="G220" s="50"/>
      <c r="H220" s="50"/>
      <c r="I220" s="2" t="s">
        <v>31</v>
      </c>
      <c r="J220" s="2" t="s">
        <v>17</v>
      </c>
      <c r="K220" s="3">
        <v>2.1</v>
      </c>
      <c r="L220" s="4">
        <v>30000</v>
      </c>
      <c r="M220" s="4">
        <f t="shared" si="12"/>
        <v>63000</v>
      </c>
      <c r="N220" s="21" t="str">
        <f>VLOOKUP(I220,'MÃ '!$A$2:$E$1048576,4,0)</f>
        <v>NL300209</v>
      </c>
      <c r="O220" s="21" t="str">
        <f>VLOOKUP(I220,'MÃ '!$A$2:$E$1048576,5,0)</f>
        <v>Khoai môn</v>
      </c>
      <c r="P220" s="21" t="str">
        <f t="shared" si="13"/>
        <v>TSG09</v>
      </c>
      <c r="Q220" s="21" t="str">
        <f>DAY(Table01456[[#This Row],[NGÀY]])&amp;Table01456[[#This Row],[TSG09]]&amp;Table01456[[#This Row],[MÃ FAST]]</f>
        <v>11TSG09NL300209</v>
      </c>
      <c r="R220" s="21" t="str">
        <f>COUNTIF($Q$7:Q220,Q220)&amp;Q220</f>
        <v>211TSG09NL300209</v>
      </c>
      <c r="S220" s="44">
        <f>IFERROR(VLOOKUP(R220,Table1[[ct2]:[Số lượng]],13,0),0)</f>
        <v>0</v>
      </c>
      <c r="T220" s="45">
        <f>IFERROR(VLOOKUP(R220,Table1[[ct2]:[Giá]],14,0),Table01456[[#This Row],[ĐƠN GIÁ]])</f>
        <v>30000</v>
      </c>
      <c r="U220" s="45">
        <f t="shared" si="14"/>
        <v>0</v>
      </c>
      <c r="V220" s="32">
        <f t="shared" si="15"/>
        <v>-2.1</v>
      </c>
      <c r="W220" s="45">
        <f>Table01456[[#This Row],[THÀNH TIỀN FAST]]-Table01456[[#This Row],[THÀNH TIỀN]]</f>
        <v>-63000</v>
      </c>
      <c r="X220" s="46" t="b">
        <f>Table01456[[#This Row],[ĐG FAST]]=Table01456[[#This Row],[ĐƠN GIÁ]]</f>
        <v>1</v>
      </c>
      <c r="Y220" s="47" t="b">
        <f>Table01456[[#This Row],[THÀNH TIỀN FAST]]=Table01456[[#This Row],[THÀNH TIỀN]]</f>
        <v>0</v>
      </c>
      <c r="Z220" s="48"/>
    </row>
    <row r="221" spans="1:26" x14ac:dyDescent="0.2">
      <c r="A221" s="50"/>
      <c r="B221" s="2" t="s">
        <v>364</v>
      </c>
      <c r="C221" s="50"/>
      <c r="D221" s="2" t="s">
        <v>520</v>
      </c>
      <c r="E221" s="50"/>
      <c r="F221" s="50"/>
      <c r="G221" s="50"/>
      <c r="H221" s="50"/>
      <c r="I221" s="2" t="s">
        <v>33</v>
      </c>
      <c r="J221" s="2" t="s">
        <v>17</v>
      </c>
      <c r="K221" s="3">
        <v>4.5</v>
      </c>
      <c r="L221" s="4">
        <v>22000</v>
      </c>
      <c r="M221" s="4">
        <f t="shared" si="12"/>
        <v>99000</v>
      </c>
      <c r="N221" s="21" t="str">
        <f>VLOOKUP(I221,'MÃ '!$A$2:$E$1048576,4,0)</f>
        <v>NL300084</v>
      </c>
      <c r="O221" s="21" t="str">
        <f>VLOOKUP(I221,'MÃ '!$A$2:$E$1048576,5,0)</f>
        <v>Mồng tơi nhặt</v>
      </c>
      <c r="P221" s="21" t="str">
        <f t="shared" si="13"/>
        <v>TSG09</v>
      </c>
      <c r="Q221" s="21" t="str">
        <f>DAY(Table01456[[#This Row],[NGÀY]])&amp;Table01456[[#This Row],[TSG09]]&amp;Table01456[[#This Row],[MÃ FAST]]</f>
        <v>11TSG09NL300084</v>
      </c>
      <c r="R221" s="21" t="str">
        <f>COUNTIF($Q$7:Q221,Q221)&amp;Q221</f>
        <v>211TSG09NL300084</v>
      </c>
      <c r="S221" s="44">
        <f>IFERROR(VLOOKUP(R221,Table1[[ct2]:[Số lượng]],13,0),0)</f>
        <v>0</v>
      </c>
      <c r="T221" s="45">
        <f>IFERROR(VLOOKUP(R221,Table1[[ct2]:[Giá]],14,0),Table01456[[#This Row],[ĐƠN GIÁ]])</f>
        <v>22000</v>
      </c>
      <c r="U221" s="45">
        <f t="shared" si="14"/>
        <v>0</v>
      </c>
      <c r="V221" s="32">
        <f t="shared" si="15"/>
        <v>-4.5</v>
      </c>
      <c r="W221" s="45">
        <f>Table01456[[#This Row],[THÀNH TIỀN FAST]]-Table01456[[#This Row],[THÀNH TIỀN]]</f>
        <v>-99000</v>
      </c>
      <c r="X221" s="46" t="b">
        <f>Table01456[[#This Row],[ĐG FAST]]=Table01456[[#This Row],[ĐƠN GIÁ]]</f>
        <v>1</v>
      </c>
      <c r="Y221" s="47" t="b">
        <f>Table01456[[#This Row],[THÀNH TIỀN FAST]]=Table01456[[#This Row],[THÀNH TIỀN]]</f>
        <v>0</v>
      </c>
      <c r="Z221" s="48"/>
    </row>
    <row r="222" spans="1:26" x14ac:dyDescent="0.2">
      <c r="A222" s="50"/>
      <c r="B222" s="2" t="s">
        <v>365</v>
      </c>
      <c r="C222" s="50"/>
      <c r="D222" s="2" t="s">
        <v>520</v>
      </c>
      <c r="E222" s="50"/>
      <c r="F222" s="50"/>
      <c r="G222" s="50"/>
      <c r="H222" s="50"/>
      <c r="I222" s="2" t="s">
        <v>14</v>
      </c>
      <c r="J222" s="2" t="s">
        <v>15</v>
      </c>
      <c r="K222" s="3">
        <v>5</v>
      </c>
      <c r="L222" s="4">
        <v>8500</v>
      </c>
      <c r="M222" s="4">
        <f t="shared" si="12"/>
        <v>42500</v>
      </c>
      <c r="N222" s="21" t="str">
        <f>VLOOKUP(I222,'MÃ '!$A$2:$E$1048576,4,0)</f>
        <v>NL300107</v>
      </c>
      <c r="O222" s="21" t="str">
        <f>VLOOKUP(I222,'MÃ '!$A$2:$E$1048576,5,0)</f>
        <v>Ngô ngọt ( Bắp trái)</v>
      </c>
      <c r="P222" s="21" t="str">
        <f t="shared" si="13"/>
        <v>TSG09</v>
      </c>
      <c r="Q222" s="21" t="str">
        <f>DAY(Table01456[[#This Row],[NGÀY]])&amp;Table01456[[#This Row],[TSG09]]&amp;Table01456[[#This Row],[MÃ FAST]]</f>
        <v>12TSG09NL300107</v>
      </c>
      <c r="R222" s="21" t="str">
        <f>COUNTIF($Q$7:Q222,Q222)&amp;Q222</f>
        <v>112TSG09NL300107</v>
      </c>
      <c r="S222" s="44">
        <f>IFERROR(VLOOKUP(R222,Table1[[ct2]:[Số lượng]],13,0),0)</f>
        <v>5</v>
      </c>
      <c r="T222" s="45">
        <f>IFERROR(VLOOKUP(R222,Table1[[ct2]:[Giá]],14,0),Table01456[[#This Row],[ĐƠN GIÁ]])</f>
        <v>8500</v>
      </c>
      <c r="U222" s="45">
        <f t="shared" si="14"/>
        <v>42500</v>
      </c>
      <c r="V222" s="32">
        <f t="shared" si="15"/>
        <v>0</v>
      </c>
      <c r="W222" s="45">
        <f>Table01456[[#This Row],[THÀNH TIỀN FAST]]-Table01456[[#This Row],[THÀNH TIỀN]]</f>
        <v>0</v>
      </c>
      <c r="X222" s="46" t="b">
        <f>Table01456[[#This Row],[ĐG FAST]]=Table01456[[#This Row],[ĐƠN GIÁ]]</f>
        <v>1</v>
      </c>
      <c r="Y222" s="47" t="b">
        <f>Table01456[[#This Row],[THÀNH TIỀN FAST]]=Table01456[[#This Row],[THÀNH TIỀN]]</f>
        <v>1</v>
      </c>
      <c r="Z222" s="48"/>
    </row>
    <row r="223" spans="1:26" x14ac:dyDescent="0.2">
      <c r="A223" s="50"/>
      <c r="B223" s="2" t="s">
        <v>365</v>
      </c>
      <c r="C223" s="50"/>
      <c r="D223" s="2" t="s">
        <v>520</v>
      </c>
      <c r="E223" s="50"/>
      <c r="F223" s="50"/>
      <c r="G223" s="50"/>
      <c r="H223" s="50"/>
      <c r="I223" s="2" t="s">
        <v>18</v>
      </c>
      <c r="J223" s="2" t="s">
        <v>17</v>
      </c>
      <c r="K223" s="3">
        <v>0.5</v>
      </c>
      <c r="L223" s="4">
        <v>45000</v>
      </c>
      <c r="M223" s="4">
        <f t="shared" si="12"/>
        <v>22500</v>
      </c>
      <c r="N223" s="21" t="str">
        <f>VLOOKUP(I223,'MÃ '!$A$2:$E$1048576,4,0)</f>
        <v>NL300203</v>
      </c>
      <c r="O223" s="21" t="str">
        <f>VLOOKUP(I223,'MÃ '!$A$2:$E$1048576,5,0)</f>
        <v>Cải bó xôi</v>
      </c>
      <c r="P223" s="21" t="str">
        <f t="shared" si="13"/>
        <v>TSG09</v>
      </c>
      <c r="Q223" s="21" t="str">
        <f>DAY(Table01456[[#This Row],[NGÀY]])&amp;Table01456[[#This Row],[TSG09]]&amp;Table01456[[#This Row],[MÃ FAST]]</f>
        <v>12TSG09NL300203</v>
      </c>
      <c r="R223" s="21" t="str">
        <f>COUNTIF($Q$7:Q223,Q223)&amp;Q223</f>
        <v>112TSG09NL300203</v>
      </c>
      <c r="S223" s="44">
        <f>IFERROR(VLOOKUP(R223,Table1[[ct2]:[Số lượng]],13,0),0)</f>
        <v>0.5</v>
      </c>
      <c r="T223" s="45">
        <f>IFERROR(VLOOKUP(R223,Table1[[ct2]:[Giá]],14,0),Table01456[[#This Row],[ĐƠN GIÁ]])</f>
        <v>45000</v>
      </c>
      <c r="U223" s="45">
        <f t="shared" si="14"/>
        <v>22500</v>
      </c>
      <c r="V223" s="32">
        <f t="shared" si="15"/>
        <v>0</v>
      </c>
      <c r="W223" s="45">
        <f>Table01456[[#This Row],[THÀNH TIỀN FAST]]-Table01456[[#This Row],[THÀNH TIỀN]]</f>
        <v>0</v>
      </c>
      <c r="X223" s="46" t="b">
        <f>Table01456[[#This Row],[ĐG FAST]]=Table01456[[#This Row],[ĐƠN GIÁ]]</f>
        <v>1</v>
      </c>
      <c r="Y223" s="47" t="b">
        <f>Table01456[[#This Row],[THÀNH TIỀN FAST]]=Table01456[[#This Row],[THÀNH TIỀN]]</f>
        <v>1</v>
      </c>
      <c r="Z223" s="48"/>
    </row>
    <row r="224" spans="1:26" x14ac:dyDescent="0.2">
      <c r="A224" s="50"/>
      <c r="B224" s="2" t="s">
        <v>365</v>
      </c>
      <c r="C224" s="50"/>
      <c r="D224" s="2" t="s">
        <v>520</v>
      </c>
      <c r="E224" s="50"/>
      <c r="F224" s="50"/>
      <c r="G224" s="50"/>
      <c r="H224" s="50"/>
      <c r="I224" s="2" t="s">
        <v>20</v>
      </c>
      <c r="J224" s="2" t="s">
        <v>17</v>
      </c>
      <c r="K224" s="3">
        <v>8</v>
      </c>
      <c r="L224" s="4">
        <v>18000</v>
      </c>
      <c r="M224" s="4">
        <f t="shared" si="12"/>
        <v>144000</v>
      </c>
      <c r="N224" s="21" t="str">
        <f>VLOOKUP(I224,'MÃ '!$A$2:$E$1048576,4,0)</f>
        <v>NL300022</v>
      </c>
      <c r="O224" s="21" t="str">
        <f>VLOOKUP(I224,'MÃ '!$A$2:$E$1048576,5,0)</f>
        <v>Cải thảo</v>
      </c>
      <c r="P224" s="21" t="str">
        <f t="shared" si="13"/>
        <v>TSG09</v>
      </c>
      <c r="Q224" s="21" t="str">
        <f>DAY(Table01456[[#This Row],[NGÀY]])&amp;Table01456[[#This Row],[TSG09]]&amp;Table01456[[#This Row],[MÃ FAST]]</f>
        <v>12TSG09NL300022</v>
      </c>
      <c r="R224" s="21" t="str">
        <f>COUNTIF($Q$7:Q224,Q224)&amp;Q224</f>
        <v>112TSG09NL300022</v>
      </c>
      <c r="S224" s="44">
        <f>IFERROR(VLOOKUP(R224,Table1[[ct2]:[Số lượng]],13,0),0)</f>
        <v>5</v>
      </c>
      <c r="T224" s="45">
        <f>IFERROR(VLOOKUP(R224,Table1[[ct2]:[Giá]],14,0),Table01456[[#This Row],[ĐƠN GIÁ]])</f>
        <v>18000</v>
      </c>
      <c r="U224" s="45">
        <f t="shared" si="14"/>
        <v>90000</v>
      </c>
      <c r="V224" s="32">
        <f t="shared" si="15"/>
        <v>-3</v>
      </c>
      <c r="W224" s="45">
        <f>Table01456[[#This Row],[THÀNH TIỀN FAST]]-Table01456[[#This Row],[THÀNH TIỀN]]</f>
        <v>-54000</v>
      </c>
      <c r="X224" s="46" t="b">
        <f>Table01456[[#This Row],[ĐG FAST]]=Table01456[[#This Row],[ĐƠN GIÁ]]</f>
        <v>1</v>
      </c>
      <c r="Y224" s="47" t="b">
        <f>Table01456[[#This Row],[THÀNH TIỀN FAST]]=Table01456[[#This Row],[THÀNH TIỀN]]</f>
        <v>0</v>
      </c>
      <c r="Z224" s="48"/>
    </row>
    <row r="225" spans="1:26" x14ac:dyDescent="0.2">
      <c r="A225" s="50"/>
      <c r="B225" s="2" t="s">
        <v>365</v>
      </c>
      <c r="C225" s="50"/>
      <c r="D225" s="2" t="s">
        <v>520</v>
      </c>
      <c r="E225" s="50"/>
      <c r="F225" s="50"/>
      <c r="G225" s="50"/>
      <c r="H225" s="50"/>
      <c r="I225" s="2" t="s">
        <v>24</v>
      </c>
      <c r="J225" s="2" t="s">
        <v>17</v>
      </c>
      <c r="K225" s="3">
        <v>1</v>
      </c>
      <c r="L225" s="4">
        <v>47000</v>
      </c>
      <c r="M225" s="4">
        <f t="shared" si="12"/>
        <v>47000</v>
      </c>
      <c r="N225" s="21" t="str">
        <f>VLOOKUP(I225,'MÃ '!$A$2:$E$1048576,4,0)</f>
        <v>NL300036</v>
      </c>
      <c r="O225" s="21" t="str">
        <f>VLOOKUP(I225,'MÃ '!$A$2:$E$1048576,5,0)</f>
        <v>Củ sen</v>
      </c>
      <c r="P225" s="21" t="str">
        <f t="shared" si="13"/>
        <v>TSG09</v>
      </c>
      <c r="Q225" s="21" t="str">
        <f>DAY(Table01456[[#This Row],[NGÀY]])&amp;Table01456[[#This Row],[TSG09]]&amp;Table01456[[#This Row],[MÃ FAST]]</f>
        <v>12TSG09NL300036</v>
      </c>
      <c r="R225" s="21" t="str">
        <f>COUNTIF($Q$7:Q225,Q225)&amp;Q225</f>
        <v>112TSG09NL300036</v>
      </c>
      <c r="S225" s="44">
        <f>IFERROR(VLOOKUP(R225,Table1[[ct2]:[Số lượng]],13,0),0)</f>
        <v>1</v>
      </c>
      <c r="T225" s="45">
        <f>IFERROR(VLOOKUP(R225,Table1[[ct2]:[Giá]],14,0),Table01456[[#This Row],[ĐƠN GIÁ]])</f>
        <v>47000</v>
      </c>
      <c r="U225" s="45">
        <f t="shared" si="14"/>
        <v>47000</v>
      </c>
      <c r="V225" s="32">
        <f t="shared" si="15"/>
        <v>0</v>
      </c>
      <c r="W225" s="45">
        <f>Table01456[[#This Row],[THÀNH TIỀN FAST]]-Table01456[[#This Row],[THÀNH TIỀN]]</f>
        <v>0</v>
      </c>
      <c r="X225" s="46" t="b">
        <f>Table01456[[#This Row],[ĐG FAST]]=Table01456[[#This Row],[ĐƠN GIÁ]]</f>
        <v>1</v>
      </c>
      <c r="Y225" s="47" t="b">
        <f>Table01456[[#This Row],[THÀNH TIỀN FAST]]=Table01456[[#This Row],[THÀNH TIỀN]]</f>
        <v>1</v>
      </c>
      <c r="Z225" s="48"/>
    </row>
    <row r="226" spans="1:26" x14ac:dyDescent="0.2">
      <c r="A226" s="50"/>
      <c r="B226" s="2" t="s">
        <v>365</v>
      </c>
      <c r="C226" s="50"/>
      <c r="D226" s="2" t="s">
        <v>520</v>
      </c>
      <c r="E226" s="50"/>
      <c r="F226" s="50"/>
      <c r="G226" s="50"/>
      <c r="H226" s="50"/>
      <c r="I226" s="2" t="s">
        <v>27</v>
      </c>
      <c r="J226" s="2" t="s">
        <v>17</v>
      </c>
      <c r="K226" s="3">
        <v>1</v>
      </c>
      <c r="L226" s="4">
        <v>55000</v>
      </c>
      <c r="M226" s="4">
        <f t="shared" si="12"/>
        <v>55000</v>
      </c>
      <c r="N226" s="21" t="str">
        <f>VLOOKUP(I226,'MÃ '!$A$2:$E$1048576,4,0)</f>
        <v>NL300058</v>
      </c>
      <c r="O226" s="21" t="str">
        <f>VLOOKUP(I226,'MÃ '!$A$2:$E$1048576,5,0)</f>
        <v>Hành lá</v>
      </c>
      <c r="P226" s="21" t="str">
        <f t="shared" si="13"/>
        <v>TSG09</v>
      </c>
      <c r="Q226" s="21" t="str">
        <f>DAY(Table01456[[#This Row],[NGÀY]])&amp;Table01456[[#This Row],[TSG09]]&amp;Table01456[[#This Row],[MÃ FAST]]</f>
        <v>12TSG09NL300058</v>
      </c>
      <c r="R226" s="21" t="str">
        <f>COUNTIF($Q$7:Q226,Q226)&amp;Q226</f>
        <v>112TSG09NL300058</v>
      </c>
      <c r="S226" s="44">
        <f>IFERROR(VLOOKUP(R226,Table1[[ct2]:[Số lượng]],13,0),0)</f>
        <v>1</v>
      </c>
      <c r="T226" s="45">
        <f>IFERROR(VLOOKUP(R226,Table1[[ct2]:[Giá]],14,0),Table01456[[#This Row],[ĐƠN GIÁ]])</f>
        <v>55000</v>
      </c>
      <c r="U226" s="45">
        <f t="shared" si="14"/>
        <v>55000</v>
      </c>
      <c r="V226" s="32">
        <f t="shared" si="15"/>
        <v>0</v>
      </c>
      <c r="W226" s="45">
        <f>Table01456[[#This Row],[THÀNH TIỀN FAST]]-Table01456[[#This Row],[THÀNH TIỀN]]</f>
        <v>0</v>
      </c>
      <c r="X226" s="46" t="b">
        <f>Table01456[[#This Row],[ĐG FAST]]=Table01456[[#This Row],[ĐƠN GIÁ]]</f>
        <v>1</v>
      </c>
      <c r="Y226" s="47" t="b">
        <f>Table01456[[#This Row],[THÀNH TIỀN FAST]]=Table01456[[#This Row],[THÀNH TIỀN]]</f>
        <v>1</v>
      </c>
      <c r="Z226" s="48"/>
    </row>
    <row r="227" spans="1:26" x14ac:dyDescent="0.2">
      <c r="A227" s="50"/>
      <c r="B227" s="2" t="s">
        <v>365</v>
      </c>
      <c r="C227" s="50"/>
      <c r="D227" s="2" t="s">
        <v>520</v>
      </c>
      <c r="E227" s="50"/>
      <c r="F227" s="50"/>
      <c r="G227" s="50"/>
      <c r="H227" s="50"/>
      <c r="I227" s="2" t="s">
        <v>28</v>
      </c>
      <c r="J227" s="2" t="s">
        <v>29</v>
      </c>
      <c r="K227" s="3">
        <v>1</v>
      </c>
      <c r="L227" s="4">
        <v>80000</v>
      </c>
      <c r="M227" s="4">
        <f t="shared" si="12"/>
        <v>80000</v>
      </c>
      <c r="N227" s="21" t="str">
        <f>VLOOKUP(I227,'MÃ '!$A$2:$E$1048576,4,0)</f>
        <v>NL300218</v>
      </c>
      <c r="O227" s="21" t="str">
        <f>VLOOKUP(I227,'MÃ '!$A$2:$E$1048576,5,0)</f>
        <v>Hoa cúc (decor) bó</v>
      </c>
      <c r="P227" s="21" t="str">
        <f t="shared" si="13"/>
        <v>TSG09</v>
      </c>
      <c r="Q227" s="21" t="str">
        <f>DAY(Table01456[[#This Row],[NGÀY]])&amp;Table01456[[#This Row],[TSG09]]&amp;Table01456[[#This Row],[MÃ FAST]]</f>
        <v>12TSG09NL300218</v>
      </c>
      <c r="R227" s="21" t="str">
        <f>COUNTIF($Q$7:Q227,Q227)&amp;Q227</f>
        <v>112TSG09NL300218</v>
      </c>
      <c r="S227" s="44">
        <f>IFERROR(VLOOKUP(R227,Table1[[ct2]:[Số lượng]],13,0),0)</f>
        <v>1</v>
      </c>
      <c r="T227" s="45">
        <f>IFERROR(VLOOKUP(R227,Table1[[ct2]:[Giá]],14,0),Table01456[[#This Row],[ĐƠN GIÁ]])</f>
        <v>40000</v>
      </c>
      <c r="U227" s="45">
        <f t="shared" si="14"/>
        <v>40000</v>
      </c>
      <c r="V227" s="32">
        <f t="shared" si="15"/>
        <v>0</v>
      </c>
      <c r="W227" s="45">
        <f>Table01456[[#This Row],[THÀNH TIỀN FAST]]-Table01456[[#This Row],[THÀNH TIỀN]]</f>
        <v>-40000</v>
      </c>
      <c r="X227" s="46" t="b">
        <f>Table01456[[#This Row],[ĐG FAST]]=Table01456[[#This Row],[ĐƠN GIÁ]]</f>
        <v>0</v>
      </c>
      <c r="Y227" s="47" t="b">
        <f>Table01456[[#This Row],[THÀNH TIỀN FAST]]=Table01456[[#This Row],[THÀNH TIỀN]]</f>
        <v>0</v>
      </c>
      <c r="Z227" s="48"/>
    </row>
    <row r="228" spans="1:26" x14ac:dyDescent="0.2">
      <c r="A228" s="50"/>
      <c r="B228" s="2" t="s">
        <v>365</v>
      </c>
      <c r="C228" s="50"/>
      <c r="D228" s="2" t="s">
        <v>520</v>
      </c>
      <c r="E228" s="50"/>
      <c r="F228" s="50"/>
      <c r="G228" s="50"/>
      <c r="H228" s="50"/>
      <c r="I228" s="2" t="s">
        <v>32</v>
      </c>
      <c r="J228" s="2" t="s">
        <v>17</v>
      </c>
      <c r="K228" s="3">
        <v>1</v>
      </c>
      <c r="L228" s="4">
        <v>18000</v>
      </c>
      <c r="M228" s="4">
        <f t="shared" si="12"/>
        <v>18000</v>
      </c>
      <c r="N228" s="21" t="str">
        <f>VLOOKUP(I228,'MÃ '!$A$2:$E$1048576,4,0)</f>
        <v>NL300074</v>
      </c>
      <c r="O228" s="21" t="str">
        <f>VLOOKUP(I228,'MÃ '!$A$2:$E$1048576,5,0)</f>
        <v>Lá chuối</v>
      </c>
      <c r="P228" s="21" t="str">
        <f t="shared" si="13"/>
        <v>TSG09</v>
      </c>
      <c r="Q228" s="21" t="str">
        <f>DAY(Table01456[[#This Row],[NGÀY]])&amp;Table01456[[#This Row],[TSG09]]&amp;Table01456[[#This Row],[MÃ FAST]]</f>
        <v>12TSG09NL300074</v>
      </c>
      <c r="R228" s="21" t="str">
        <f>COUNTIF($Q$7:Q228,Q228)&amp;Q228</f>
        <v>112TSG09NL300074</v>
      </c>
      <c r="S228" s="44">
        <f>IFERROR(VLOOKUP(R228,Table1[[ct2]:[Số lượng]],13,0),0)</f>
        <v>1</v>
      </c>
      <c r="T228" s="45">
        <f>IFERROR(VLOOKUP(R228,Table1[[ct2]:[Giá]],14,0),Table01456[[#This Row],[ĐƠN GIÁ]])</f>
        <v>18000</v>
      </c>
      <c r="U228" s="45">
        <f t="shared" si="14"/>
        <v>18000</v>
      </c>
      <c r="V228" s="32">
        <f t="shared" si="15"/>
        <v>0</v>
      </c>
      <c r="W228" s="45">
        <f>Table01456[[#This Row],[THÀNH TIỀN FAST]]-Table01456[[#This Row],[THÀNH TIỀN]]</f>
        <v>0</v>
      </c>
      <c r="X228" s="46" t="b">
        <f>Table01456[[#This Row],[ĐG FAST]]=Table01456[[#This Row],[ĐƠN GIÁ]]</f>
        <v>1</v>
      </c>
      <c r="Y228" s="47" t="b">
        <f>Table01456[[#This Row],[THÀNH TIỀN FAST]]=Table01456[[#This Row],[THÀNH TIỀN]]</f>
        <v>1</v>
      </c>
      <c r="Z228" s="48"/>
    </row>
    <row r="229" spans="1:26" x14ac:dyDescent="0.2">
      <c r="A229" s="50"/>
      <c r="B229" s="2" t="s">
        <v>365</v>
      </c>
      <c r="C229" s="50"/>
      <c r="D229" s="2" t="s">
        <v>520</v>
      </c>
      <c r="E229" s="50"/>
      <c r="F229" s="50"/>
      <c r="G229" s="50"/>
      <c r="H229" s="50"/>
      <c r="I229" s="2" t="s">
        <v>33</v>
      </c>
      <c r="J229" s="2" t="s">
        <v>17</v>
      </c>
      <c r="K229" s="3">
        <v>3</v>
      </c>
      <c r="L229" s="4">
        <v>22000</v>
      </c>
      <c r="M229" s="4">
        <f t="shared" si="12"/>
        <v>66000</v>
      </c>
      <c r="N229" s="21" t="str">
        <f>VLOOKUP(I229,'MÃ '!$A$2:$E$1048576,4,0)</f>
        <v>NL300084</v>
      </c>
      <c r="O229" s="21" t="str">
        <f>VLOOKUP(I229,'MÃ '!$A$2:$E$1048576,5,0)</f>
        <v>Mồng tơi nhặt</v>
      </c>
      <c r="P229" s="21" t="str">
        <f t="shared" si="13"/>
        <v>TSG09</v>
      </c>
      <c r="Q229" s="21" t="str">
        <f>DAY(Table01456[[#This Row],[NGÀY]])&amp;Table01456[[#This Row],[TSG09]]&amp;Table01456[[#This Row],[MÃ FAST]]</f>
        <v>12TSG09NL300084</v>
      </c>
      <c r="R229" s="21" t="str">
        <f>COUNTIF($Q$7:Q229,Q229)&amp;Q229</f>
        <v>112TSG09NL300084</v>
      </c>
      <c r="S229" s="44">
        <f>IFERROR(VLOOKUP(R229,Table1[[ct2]:[Số lượng]],13,0),0)</f>
        <v>1.5</v>
      </c>
      <c r="T229" s="45">
        <f>IFERROR(VLOOKUP(R229,Table1[[ct2]:[Giá]],14,0),Table01456[[#This Row],[ĐƠN GIÁ]])</f>
        <v>22000</v>
      </c>
      <c r="U229" s="45">
        <f t="shared" si="14"/>
        <v>33000</v>
      </c>
      <c r="V229" s="32">
        <f t="shared" si="15"/>
        <v>-1.5</v>
      </c>
      <c r="W229" s="45">
        <f>Table01456[[#This Row],[THÀNH TIỀN FAST]]-Table01456[[#This Row],[THÀNH TIỀN]]</f>
        <v>-33000</v>
      </c>
      <c r="X229" s="46" t="b">
        <f>Table01456[[#This Row],[ĐG FAST]]=Table01456[[#This Row],[ĐƠN GIÁ]]</f>
        <v>1</v>
      </c>
      <c r="Y229" s="47" t="b">
        <f>Table01456[[#This Row],[THÀNH TIỀN FAST]]=Table01456[[#This Row],[THÀNH TIỀN]]</f>
        <v>0</v>
      </c>
      <c r="Z229" s="48"/>
    </row>
    <row r="230" spans="1:26" x14ac:dyDescent="0.2">
      <c r="A230" s="50"/>
      <c r="B230" s="2" t="s">
        <v>365</v>
      </c>
      <c r="C230" s="50"/>
      <c r="D230" s="2" t="s">
        <v>520</v>
      </c>
      <c r="E230" s="50"/>
      <c r="F230" s="50"/>
      <c r="G230" s="50"/>
      <c r="H230" s="50"/>
      <c r="I230" s="2" t="s">
        <v>34</v>
      </c>
      <c r="J230" s="2" t="s">
        <v>17</v>
      </c>
      <c r="K230" s="3">
        <v>3</v>
      </c>
      <c r="L230" s="4">
        <v>145000</v>
      </c>
      <c r="M230" s="4">
        <f t="shared" si="12"/>
        <v>435000</v>
      </c>
      <c r="N230" s="21" t="str">
        <f>VLOOKUP(I230,'MÃ '!$A$2:$E$1048576,4,0)</f>
        <v>NL300090</v>
      </c>
      <c r="O230" s="21" t="str">
        <f>VLOOKUP(I230,'MÃ '!$A$2:$E$1048576,5,0)</f>
        <v>Nấm đông cô tươi</v>
      </c>
      <c r="P230" s="21" t="str">
        <f t="shared" si="13"/>
        <v>TSG09</v>
      </c>
      <c r="Q230" s="21" t="str">
        <f>DAY(Table01456[[#This Row],[NGÀY]])&amp;Table01456[[#This Row],[TSG09]]&amp;Table01456[[#This Row],[MÃ FAST]]</f>
        <v>12TSG09NL300090</v>
      </c>
      <c r="R230" s="21" t="str">
        <f>COUNTIF($Q$7:Q230,Q230)&amp;Q230</f>
        <v>112TSG09NL300090</v>
      </c>
      <c r="S230" s="44">
        <f>IFERROR(VLOOKUP(R230,Table1[[ct2]:[Số lượng]],13,0),0)</f>
        <v>3</v>
      </c>
      <c r="T230" s="45">
        <f>IFERROR(VLOOKUP(R230,Table1[[ct2]:[Giá]],14,0),Table01456[[#This Row],[ĐƠN GIÁ]])</f>
        <v>145000</v>
      </c>
      <c r="U230" s="45">
        <f t="shared" si="14"/>
        <v>435000</v>
      </c>
      <c r="V230" s="32">
        <f t="shared" si="15"/>
        <v>0</v>
      </c>
      <c r="W230" s="45">
        <f>Table01456[[#This Row],[THÀNH TIỀN FAST]]-Table01456[[#This Row],[THÀNH TIỀN]]</f>
        <v>0</v>
      </c>
      <c r="X230" s="46" t="b">
        <f>Table01456[[#This Row],[ĐG FAST]]=Table01456[[#This Row],[ĐƠN GIÁ]]</f>
        <v>1</v>
      </c>
      <c r="Y230" s="47" t="b">
        <f>Table01456[[#This Row],[THÀNH TIỀN FAST]]=Table01456[[#This Row],[THÀNH TIỀN]]</f>
        <v>1</v>
      </c>
      <c r="Z230" s="48"/>
    </row>
    <row r="231" spans="1:26" x14ac:dyDescent="0.2">
      <c r="A231" s="50"/>
      <c r="B231" s="2" t="s">
        <v>365</v>
      </c>
      <c r="C231" s="50"/>
      <c r="D231" s="2" t="s">
        <v>520</v>
      </c>
      <c r="E231" s="50"/>
      <c r="F231" s="50"/>
      <c r="G231" s="50"/>
      <c r="H231" s="50"/>
      <c r="I231" s="2" t="s">
        <v>35</v>
      </c>
      <c r="J231" s="2" t="s">
        <v>17</v>
      </c>
      <c r="K231" s="3">
        <v>4</v>
      </c>
      <c r="L231" s="4">
        <v>47000</v>
      </c>
      <c r="M231" s="4">
        <f t="shared" si="12"/>
        <v>188000</v>
      </c>
      <c r="N231" s="21" t="str">
        <f>VLOOKUP(I231,'MÃ '!$A$2:$E$1048576,4,0)</f>
        <v>NL300091</v>
      </c>
      <c r="O231" s="21" t="str">
        <f>VLOOKUP(I231,'MÃ '!$A$2:$E$1048576,5,0)</f>
        <v>Nấm đùi gà</v>
      </c>
      <c r="P231" s="21" t="str">
        <f t="shared" si="13"/>
        <v>TSG09</v>
      </c>
      <c r="Q231" s="21" t="str">
        <f>DAY(Table01456[[#This Row],[NGÀY]])&amp;Table01456[[#This Row],[TSG09]]&amp;Table01456[[#This Row],[MÃ FAST]]</f>
        <v>12TSG09NL300091</v>
      </c>
      <c r="R231" s="21" t="str">
        <f>COUNTIF($Q$7:Q231,Q231)&amp;Q231</f>
        <v>112TSG09NL300091</v>
      </c>
      <c r="S231" s="44">
        <f>IFERROR(VLOOKUP(R231,Table1[[ct2]:[Số lượng]],13,0),0)</f>
        <v>4</v>
      </c>
      <c r="T231" s="45">
        <f>IFERROR(VLOOKUP(R231,Table1[[ct2]:[Giá]],14,0),Table01456[[#This Row],[ĐƠN GIÁ]])</f>
        <v>47000</v>
      </c>
      <c r="U231" s="45">
        <f t="shared" si="14"/>
        <v>188000</v>
      </c>
      <c r="V231" s="32">
        <f t="shared" si="15"/>
        <v>0</v>
      </c>
      <c r="W231" s="45">
        <f>Table01456[[#This Row],[THÀNH TIỀN FAST]]-Table01456[[#This Row],[THÀNH TIỀN]]</f>
        <v>0</v>
      </c>
      <c r="X231" s="46" t="b">
        <f>Table01456[[#This Row],[ĐG FAST]]=Table01456[[#This Row],[ĐƠN GIÁ]]</f>
        <v>1</v>
      </c>
      <c r="Y231" s="47" t="b">
        <f>Table01456[[#This Row],[THÀNH TIỀN FAST]]=Table01456[[#This Row],[THÀNH TIỀN]]</f>
        <v>1</v>
      </c>
      <c r="Z231" s="48"/>
    </row>
    <row r="232" spans="1:26" x14ac:dyDescent="0.2">
      <c r="A232" s="50"/>
      <c r="B232" s="2" t="s">
        <v>365</v>
      </c>
      <c r="C232" s="50"/>
      <c r="D232" s="2" t="s">
        <v>520</v>
      </c>
      <c r="E232" s="50"/>
      <c r="F232" s="50"/>
      <c r="G232" s="50"/>
      <c r="H232" s="50"/>
      <c r="I232" s="2" t="s">
        <v>46</v>
      </c>
      <c r="J232" s="2" t="s">
        <v>17</v>
      </c>
      <c r="K232" s="3">
        <v>2.1</v>
      </c>
      <c r="L232" s="4">
        <v>80000</v>
      </c>
      <c r="M232" s="4">
        <f t="shared" si="12"/>
        <v>168000</v>
      </c>
      <c r="N232" s="21" t="str">
        <f>VLOOKUP(I232,'MÃ '!$A$2:$E$1048576,4,0)</f>
        <v>NL300094</v>
      </c>
      <c r="O232" s="21" t="str">
        <f>VLOOKUP(I232,'MÃ '!$A$2:$E$1048576,5,0)</f>
        <v>Nấm hải sản</v>
      </c>
      <c r="P232" s="21" t="str">
        <f t="shared" si="13"/>
        <v>TSG09</v>
      </c>
      <c r="Q232" s="21" t="str">
        <f>DAY(Table01456[[#This Row],[NGÀY]])&amp;Table01456[[#This Row],[TSG09]]&amp;Table01456[[#This Row],[MÃ FAST]]</f>
        <v>12TSG09NL300094</v>
      </c>
      <c r="R232" s="21" t="str">
        <f>COUNTIF($Q$7:Q232,Q232)&amp;Q232</f>
        <v>112TSG09NL300094</v>
      </c>
      <c r="S232" s="44">
        <f>IFERROR(VLOOKUP(R232,Table1[[ct2]:[Số lượng]],13,0),0)</f>
        <v>2.1</v>
      </c>
      <c r="T232" s="45">
        <f>IFERROR(VLOOKUP(R232,Table1[[ct2]:[Giá]],14,0),Table01456[[#This Row],[ĐƠN GIÁ]])</f>
        <v>80000</v>
      </c>
      <c r="U232" s="45">
        <f t="shared" si="14"/>
        <v>168000</v>
      </c>
      <c r="V232" s="32">
        <f t="shared" si="15"/>
        <v>0</v>
      </c>
      <c r="W232" s="45">
        <f>Table01456[[#This Row],[THÀNH TIỀN FAST]]-Table01456[[#This Row],[THÀNH TIỀN]]</f>
        <v>0</v>
      </c>
      <c r="X232" s="46" t="b">
        <f>Table01456[[#This Row],[ĐG FAST]]=Table01456[[#This Row],[ĐƠN GIÁ]]</f>
        <v>1</v>
      </c>
      <c r="Y232" s="47" t="b">
        <f>Table01456[[#This Row],[THÀNH TIỀN FAST]]=Table01456[[#This Row],[THÀNH TIỀN]]</f>
        <v>1</v>
      </c>
      <c r="Z232" s="48"/>
    </row>
    <row r="233" spans="1:26" x14ac:dyDescent="0.2">
      <c r="A233" s="50"/>
      <c r="B233" s="2" t="s">
        <v>365</v>
      </c>
      <c r="C233" s="50"/>
      <c r="D233" s="2" t="s">
        <v>520</v>
      </c>
      <c r="E233" s="50"/>
      <c r="F233" s="50"/>
      <c r="G233" s="50"/>
      <c r="H233" s="50"/>
      <c r="I233" s="2" t="s">
        <v>38</v>
      </c>
      <c r="J233" s="2" t="s">
        <v>17</v>
      </c>
      <c r="K233" s="3">
        <v>4</v>
      </c>
      <c r="L233" s="4">
        <v>95000</v>
      </c>
      <c r="M233" s="4">
        <f t="shared" si="12"/>
        <v>380000</v>
      </c>
      <c r="N233" s="21" t="str">
        <f>VLOOKUP(I233,'MÃ '!$A$2:$E$1048576,4,0)</f>
        <v>NL300098</v>
      </c>
      <c r="O233" s="21" t="str">
        <f>VLOOKUP(I233,'MÃ '!$A$2:$E$1048576,5,0)</f>
        <v>Nấm Linh Chi trắng</v>
      </c>
      <c r="P233" s="21" t="str">
        <f t="shared" si="13"/>
        <v>TSG09</v>
      </c>
      <c r="Q233" s="21" t="str">
        <f>DAY(Table01456[[#This Row],[NGÀY]])&amp;Table01456[[#This Row],[TSG09]]&amp;Table01456[[#This Row],[MÃ FAST]]</f>
        <v>12TSG09NL300098</v>
      </c>
      <c r="R233" s="21" t="str">
        <f>COUNTIF($Q$7:Q233,Q233)&amp;Q233</f>
        <v>112TSG09NL300098</v>
      </c>
      <c r="S233" s="44">
        <f>IFERROR(VLOOKUP(R233,Table1[[ct2]:[Số lượng]],13,0),0)</f>
        <v>4</v>
      </c>
      <c r="T233" s="45">
        <f>IFERROR(VLOOKUP(R233,Table1[[ct2]:[Giá]],14,0),Table01456[[#This Row],[ĐƠN GIÁ]])</f>
        <v>95000</v>
      </c>
      <c r="U233" s="45">
        <f t="shared" si="14"/>
        <v>380000</v>
      </c>
      <c r="V233" s="32">
        <f t="shared" si="15"/>
        <v>0</v>
      </c>
      <c r="W233" s="45">
        <f>Table01456[[#This Row],[THÀNH TIỀN FAST]]-Table01456[[#This Row],[THÀNH TIỀN]]</f>
        <v>0</v>
      </c>
      <c r="X233" s="46" t="b">
        <f>Table01456[[#This Row],[ĐG FAST]]=Table01456[[#This Row],[ĐƠN GIÁ]]</f>
        <v>1</v>
      </c>
      <c r="Y233" s="47" t="b">
        <f>Table01456[[#This Row],[THÀNH TIỀN FAST]]=Table01456[[#This Row],[THÀNH TIỀN]]</f>
        <v>1</v>
      </c>
      <c r="Z233" s="48"/>
    </row>
    <row r="234" spans="1:26" x14ac:dyDescent="0.2">
      <c r="A234" s="50"/>
      <c r="B234" s="2" t="s">
        <v>365</v>
      </c>
      <c r="C234" s="50"/>
      <c r="D234" s="2" t="s">
        <v>520</v>
      </c>
      <c r="E234" s="50"/>
      <c r="F234" s="50"/>
      <c r="G234" s="50"/>
      <c r="H234" s="50"/>
      <c r="I234" s="2" t="s">
        <v>39</v>
      </c>
      <c r="J234" s="2" t="s">
        <v>17</v>
      </c>
      <c r="K234" s="3">
        <v>1</v>
      </c>
      <c r="L234" s="4">
        <v>45000</v>
      </c>
      <c r="M234" s="4">
        <f t="shared" si="12"/>
        <v>45000</v>
      </c>
      <c r="N234" s="21" t="str">
        <f>VLOOKUP(I234,'MÃ '!$A$2:$E$1048576,4,0)</f>
        <v>NL300085</v>
      </c>
      <c r="O234" s="21" t="str">
        <f>VLOOKUP(I234,'MÃ '!$A$2:$E$1048576,5,0)</f>
        <v>Mùi ta ( Ngò rí )</v>
      </c>
      <c r="P234" s="21" t="str">
        <f t="shared" si="13"/>
        <v>TSG09</v>
      </c>
      <c r="Q234" s="21" t="str">
        <f>DAY(Table01456[[#This Row],[NGÀY]])&amp;Table01456[[#This Row],[TSG09]]&amp;Table01456[[#This Row],[MÃ FAST]]</f>
        <v>12TSG09NL300085</v>
      </c>
      <c r="R234" s="21" t="str">
        <f>COUNTIF($Q$7:Q234,Q234)&amp;Q234</f>
        <v>112TSG09NL300085</v>
      </c>
      <c r="S234" s="44">
        <f>IFERROR(VLOOKUP(R234,Table1[[ct2]:[Số lượng]],13,0),0)</f>
        <v>1</v>
      </c>
      <c r="T234" s="45">
        <f>IFERROR(VLOOKUP(R234,Table1[[ct2]:[Giá]],14,0),Table01456[[#This Row],[ĐƠN GIÁ]])</f>
        <v>45000</v>
      </c>
      <c r="U234" s="45">
        <f t="shared" si="14"/>
        <v>45000</v>
      </c>
      <c r="V234" s="32">
        <f t="shared" si="15"/>
        <v>0</v>
      </c>
      <c r="W234" s="45">
        <f>Table01456[[#This Row],[THÀNH TIỀN FAST]]-Table01456[[#This Row],[THÀNH TIỀN]]</f>
        <v>0</v>
      </c>
      <c r="X234" s="46" t="b">
        <f>Table01456[[#This Row],[ĐG FAST]]=Table01456[[#This Row],[ĐƠN GIÁ]]</f>
        <v>1</v>
      </c>
      <c r="Y234" s="47" t="b">
        <f>Table01456[[#This Row],[THÀNH TIỀN FAST]]=Table01456[[#This Row],[THÀNH TIỀN]]</f>
        <v>1</v>
      </c>
      <c r="Z234" s="48"/>
    </row>
    <row r="235" spans="1:26" x14ac:dyDescent="0.2">
      <c r="A235" s="50"/>
      <c r="B235" s="2" t="s">
        <v>365</v>
      </c>
      <c r="C235" s="50"/>
      <c r="D235" s="2" t="s">
        <v>520</v>
      </c>
      <c r="E235" s="50"/>
      <c r="F235" s="50"/>
      <c r="G235" s="50"/>
      <c r="H235" s="50"/>
      <c r="I235" s="2" t="s">
        <v>47</v>
      </c>
      <c r="J235" s="2" t="s">
        <v>17</v>
      </c>
      <c r="K235" s="3">
        <v>0.2</v>
      </c>
      <c r="L235" s="4">
        <v>70000</v>
      </c>
      <c r="M235" s="4">
        <f t="shared" si="12"/>
        <v>14000</v>
      </c>
      <c r="N235" s="21" t="str">
        <f>VLOOKUP(I235,'MÃ '!$A$2:$E$1048576,4,0)</f>
        <v>NL300126</v>
      </c>
      <c r="O235" s="21" t="str">
        <f>VLOOKUP(I235,'MÃ '!$A$2:$E$1048576,5,0)</f>
        <v>Rau mùi tây</v>
      </c>
      <c r="P235" s="21" t="str">
        <f t="shared" si="13"/>
        <v>TSG09</v>
      </c>
      <c r="Q235" s="21" t="str">
        <f>DAY(Table01456[[#This Row],[NGÀY]])&amp;Table01456[[#This Row],[TSG09]]&amp;Table01456[[#This Row],[MÃ FAST]]</f>
        <v>12TSG09NL300126</v>
      </c>
      <c r="R235" s="21" t="str">
        <f>COUNTIF($Q$7:Q235,Q235)&amp;Q235</f>
        <v>112TSG09NL300126</v>
      </c>
      <c r="S235" s="44">
        <f>IFERROR(VLOOKUP(R235,Table1[[ct2]:[Số lượng]],13,0),0)</f>
        <v>0.2</v>
      </c>
      <c r="T235" s="45">
        <f>IFERROR(VLOOKUP(R235,Table1[[ct2]:[Giá]],14,0),Table01456[[#This Row],[ĐƠN GIÁ]])</f>
        <v>70000</v>
      </c>
      <c r="U235" s="45">
        <f t="shared" si="14"/>
        <v>14000</v>
      </c>
      <c r="V235" s="32">
        <f t="shared" si="15"/>
        <v>0</v>
      </c>
      <c r="W235" s="45">
        <f>Table01456[[#This Row],[THÀNH TIỀN FAST]]-Table01456[[#This Row],[THÀNH TIỀN]]</f>
        <v>0</v>
      </c>
      <c r="X235" s="46" t="b">
        <f>Table01456[[#This Row],[ĐG FAST]]=Table01456[[#This Row],[ĐƠN GIÁ]]</f>
        <v>1</v>
      </c>
      <c r="Y235" s="47" t="b">
        <f>Table01456[[#This Row],[THÀNH TIỀN FAST]]=Table01456[[#This Row],[THÀNH TIỀN]]</f>
        <v>1</v>
      </c>
      <c r="Z235" s="48"/>
    </row>
    <row r="236" spans="1:26" x14ac:dyDescent="0.2">
      <c r="A236" s="50"/>
      <c r="B236" s="2" t="s">
        <v>365</v>
      </c>
      <c r="C236" s="50"/>
      <c r="D236" s="2" t="s">
        <v>520</v>
      </c>
      <c r="E236" s="50"/>
      <c r="F236" s="50"/>
      <c r="G236" s="50"/>
      <c r="H236" s="50"/>
      <c r="I236" s="2" t="s">
        <v>40</v>
      </c>
      <c r="J236" s="2" t="s">
        <v>17</v>
      </c>
      <c r="K236" s="3">
        <v>1</v>
      </c>
      <c r="L236" s="4">
        <v>145000</v>
      </c>
      <c r="M236" s="4">
        <f t="shared" si="12"/>
        <v>145000</v>
      </c>
      <c r="N236" s="21" t="str">
        <f>VLOOKUP(I236,'MÃ '!$A$2:$E$1048576,4,0)</f>
        <v>NL300113</v>
      </c>
      <c r="O236" s="21" t="str">
        <f>VLOOKUP(I236,'MÃ '!$A$2:$E$1048576,5,0)</f>
        <v>Ớt hiểm đỏ</v>
      </c>
      <c r="P236" s="21" t="str">
        <f t="shared" si="13"/>
        <v>TSG09</v>
      </c>
      <c r="Q236" s="21" t="str">
        <f>DAY(Table01456[[#This Row],[NGÀY]])&amp;Table01456[[#This Row],[TSG09]]&amp;Table01456[[#This Row],[MÃ FAST]]</f>
        <v>12TSG09NL300113</v>
      </c>
      <c r="R236" s="21" t="str">
        <f>COUNTIF($Q$7:Q236,Q236)&amp;Q236</f>
        <v>112TSG09NL300113</v>
      </c>
      <c r="S236" s="44">
        <f>IFERROR(VLOOKUP(R236,Table1[[ct2]:[Số lượng]],13,0),0)</f>
        <v>1</v>
      </c>
      <c r="T236" s="45">
        <f>IFERROR(VLOOKUP(R236,Table1[[ct2]:[Giá]],14,0),Table01456[[#This Row],[ĐƠN GIÁ]])</f>
        <v>145000</v>
      </c>
      <c r="U236" s="45">
        <f t="shared" si="14"/>
        <v>145000</v>
      </c>
      <c r="V236" s="32">
        <f t="shared" si="15"/>
        <v>0</v>
      </c>
      <c r="W236" s="45">
        <f>Table01456[[#This Row],[THÀNH TIỀN FAST]]-Table01456[[#This Row],[THÀNH TIỀN]]</f>
        <v>0</v>
      </c>
      <c r="X236" s="46" t="b">
        <f>Table01456[[#This Row],[ĐG FAST]]=Table01456[[#This Row],[ĐƠN GIÁ]]</f>
        <v>1</v>
      </c>
      <c r="Y236" s="47" t="b">
        <f>Table01456[[#This Row],[THÀNH TIỀN FAST]]=Table01456[[#This Row],[THÀNH TIỀN]]</f>
        <v>1</v>
      </c>
      <c r="Z236" s="48"/>
    </row>
    <row r="237" spans="1:26" x14ac:dyDescent="0.2">
      <c r="A237" s="50"/>
      <c r="B237" s="2" t="s">
        <v>365</v>
      </c>
      <c r="C237" s="50"/>
      <c r="D237" s="2" t="s">
        <v>520</v>
      </c>
      <c r="E237" s="50"/>
      <c r="F237" s="50"/>
      <c r="G237" s="50"/>
      <c r="H237" s="50"/>
      <c r="I237" s="2" t="s">
        <v>42</v>
      </c>
      <c r="J237" s="2" t="s">
        <v>17</v>
      </c>
      <c r="K237" s="3">
        <v>2</v>
      </c>
      <c r="L237" s="4">
        <v>38000</v>
      </c>
      <c r="M237" s="4">
        <f t="shared" si="12"/>
        <v>76000</v>
      </c>
      <c r="N237" s="21" t="str">
        <f>VLOOKUP(I237,'MÃ '!$A$2:$E$1048576,4,0)</f>
        <v>NL300018</v>
      </c>
      <c r="O237" s="21" t="str">
        <f>VLOOKUP(I237,'MÃ '!$A$2:$E$1048576,5,0)</f>
        <v>Cải cúc</v>
      </c>
      <c r="P237" s="21" t="str">
        <f t="shared" si="13"/>
        <v>TSG09</v>
      </c>
      <c r="Q237" s="21" t="str">
        <f>DAY(Table01456[[#This Row],[NGÀY]])&amp;Table01456[[#This Row],[TSG09]]&amp;Table01456[[#This Row],[MÃ FAST]]</f>
        <v>12TSG09NL300018</v>
      </c>
      <c r="R237" s="21" t="str">
        <f>COUNTIF($Q$7:Q237,Q237)&amp;Q237</f>
        <v>112TSG09NL300018</v>
      </c>
      <c r="S237" s="44">
        <f>IFERROR(VLOOKUP(R237,Table1[[ct2]:[Số lượng]],13,0),0)</f>
        <v>1.5</v>
      </c>
      <c r="T237" s="45">
        <f>IFERROR(VLOOKUP(R237,Table1[[ct2]:[Giá]],14,0),Table01456[[#This Row],[ĐƠN GIÁ]])</f>
        <v>38000</v>
      </c>
      <c r="U237" s="45">
        <f t="shared" si="14"/>
        <v>57000</v>
      </c>
      <c r="V237" s="32">
        <f t="shared" si="15"/>
        <v>-0.5</v>
      </c>
      <c r="W237" s="45">
        <f>Table01456[[#This Row],[THÀNH TIỀN FAST]]-Table01456[[#This Row],[THÀNH TIỀN]]</f>
        <v>-19000</v>
      </c>
      <c r="X237" s="46" t="b">
        <f>Table01456[[#This Row],[ĐG FAST]]=Table01456[[#This Row],[ĐƠN GIÁ]]</f>
        <v>1</v>
      </c>
      <c r="Y237" s="47" t="b">
        <f>Table01456[[#This Row],[THÀNH TIỀN FAST]]=Table01456[[#This Row],[THÀNH TIỀN]]</f>
        <v>0</v>
      </c>
      <c r="Z237" s="48"/>
    </row>
    <row r="238" spans="1:26" x14ac:dyDescent="0.2">
      <c r="A238" s="50"/>
      <c r="B238" s="2" t="s">
        <v>365</v>
      </c>
      <c r="C238" s="50"/>
      <c r="D238" s="2" t="s">
        <v>520</v>
      </c>
      <c r="E238" s="50"/>
      <c r="F238" s="50"/>
      <c r="G238" s="50"/>
      <c r="H238" s="50"/>
      <c r="I238" s="2" t="s">
        <v>43</v>
      </c>
      <c r="J238" s="2" t="s">
        <v>17</v>
      </c>
      <c r="K238" s="3">
        <v>1</v>
      </c>
      <c r="L238" s="4">
        <v>50000</v>
      </c>
      <c r="M238" s="4">
        <f t="shared" si="12"/>
        <v>50000</v>
      </c>
      <c r="N238" s="21" t="str">
        <f>VLOOKUP(I238,'MÃ '!$A$2:$E$1048576,4,0)</f>
        <v>NL300142</v>
      </c>
      <c r="O238" s="21" t="str">
        <f>VLOOKUP(I238,'MÃ '!$A$2:$E$1048576,5,0)</f>
        <v>Tỏi bóc</v>
      </c>
      <c r="P238" s="21" t="str">
        <f t="shared" si="13"/>
        <v>TSG09</v>
      </c>
      <c r="Q238" s="21" t="str">
        <f>DAY(Table01456[[#This Row],[NGÀY]])&amp;Table01456[[#This Row],[TSG09]]&amp;Table01456[[#This Row],[MÃ FAST]]</f>
        <v>12TSG09NL300142</v>
      </c>
      <c r="R238" s="21" t="str">
        <f>COUNTIF($Q$7:Q238,Q238)&amp;Q238</f>
        <v>112TSG09NL300142</v>
      </c>
      <c r="S238" s="44">
        <f>IFERROR(VLOOKUP(R238,Table1[[ct2]:[Số lượng]],13,0),0)</f>
        <v>1</v>
      </c>
      <c r="T238" s="45">
        <f>IFERROR(VLOOKUP(R238,Table1[[ct2]:[Giá]],14,0),Table01456[[#This Row],[ĐƠN GIÁ]])</f>
        <v>50000</v>
      </c>
      <c r="U238" s="45">
        <f t="shared" si="14"/>
        <v>50000</v>
      </c>
      <c r="V238" s="32">
        <f t="shared" si="15"/>
        <v>0</v>
      </c>
      <c r="W238" s="45">
        <f>Table01456[[#This Row],[THÀNH TIỀN FAST]]-Table01456[[#This Row],[THÀNH TIỀN]]</f>
        <v>0</v>
      </c>
      <c r="X238" s="46" t="b">
        <f>Table01456[[#This Row],[ĐG FAST]]=Table01456[[#This Row],[ĐƠN GIÁ]]</f>
        <v>1</v>
      </c>
      <c r="Y238" s="47" t="b">
        <f>Table01456[[#This Row],[THÀNH TIỀN FAST]]=Table01456[[#This Row],[THÀNH TIỀN]]</f>
        <v>1</v>
      </c>
      <c r="Z238" s="48"/>
    </row>
    <row r="239" spans="1:26" x14ac:dyDescent="0.2">
      <c r="A239" s="50"/>
      <c r="B239" s="2" t="s">
        <v>365</v>
      </c>
      <c r="C239" s="50"/>
      <c r="D239" s="2" t="s">
        <v>520</v>
      </c>
      <c r="E239" s="50"/>
      <c r="F239" s="50"/>
      <c r="G239" s="50"/>
      <c r="H239" s="50"/>
      <c r="I239" s="2" t="s">
        <v>44</v>
      </c>
      <c r="J239" s="2" t="s">
        <v>17</v>
      </c>
      <c r="K239" s="3">
        <v>5</v>
      </c>
      <c r="L239" s="4">
        <v>62000</v>
      </c>
      <c r="M239" s="4">
        <f t="shared" si="12"/>
        <v>310000</v>
      </c>
      <c r="N239" s="21" t="str">
        <f>VLOOKUP(I239,'MÃ '!$A$2:$E$1048576,4,0)</f>
        <v>NL300147</v>
      </c>
      <c r="O239" s="21" t="str">
        <f>VLOOKUP(I239,'MÃ '!$A$2:$E$1048576,5,0)</f>
        <v>Xà lách Roman</v>
      </c>
      <c r="P239" s="21" t="str">
        <f t="shared" si="13"/>
        <v>TSG09</v>
      </c>
      <c r="Q239" s="21" t="str">
        <f>DAY(Table01456[[#This Row],[NGÀY]])&amp;Table01456[[#This Row],[TSG09]]&amp;Table01456[[#This Row],[MÃ FAST]]</f>
        <v>12TSG09NL300147</v>
      </c>
      <c r="R239" s="21" t="str">
        <f>COUNTIF($Q$7:Q239,Q239)&amp;Q239</f>
        <v>112TSG09NL300147</v>
      </c>
      <c r="S239" s="44">
        <f>IFERROR(VLOOKUP(R239,Table1[[ct2]:[Số lượng]],13,0),0)</f>
        <v>4</v>
      </c>
      <c r="T239" s="45">
        <f>IFERROR(VLOOKUP(R239,Table1[[ct2]:[Giá]],14,0),Table01456[[#This Row],[ĐƠN GIÁ]])</f>
        <v>62000</v>
      </c>
      <c r="U239" s="45">
        <f t="shared" si="14"/>
        <v>248000</v>
      </c>
      <c r="V239" s="32">
        <f t="shared" si="15"/>
        <v>-1</v>
      </c>
      <c r="W239" s="45">
        <f>Table01456[[#This Row],[THÀNH TIỀN FAST]]-Table01456[[#This Row],[THÀNH TIỀN]]</f>
        <v>-62000</v>
      </c>
      <c r="X239" s="46" t="b">
        <f>Table01456[[#This Row],[ĐG FAST]]=Table01456[[#This Row],[ĐƠN GIÁ]]</f>
        <v>1</v>
      </c>
      <c r="Y239" s="47" t="b">
        <f>Table01456[[#This Row],[THÀNH TIỀN FAST]]=Table01456[[#This Row],[THÀNH TIỀN]]</f>
        <v>0</v>
      </c>
      <c r="Z239" s="48"/>
    </row>
    <row r="240" spans="1:26" x14ac:dyDescent="0.2">
      <c r="A240" s="50"/>
      <c r="B240" s="2" t="s">
        <v>366</v>
      </c>
      <c r="C240" s="50"/>
      <c r="D240" s="2" t="s">
        <v>520</v>
      </c>
      <c r="E240" s="50"/>
      <c r="F240" s="50"/>
      <c r="G240" s="50"/>
      <c r="H240" s="50"/>
      <c r="I240" s="2" t="s">
        <v>14</v>
      </c>
      <c r="J240" s="2" t="s">
        <v>15</v>
      </c>
      <c r="K240" s="3">
        <v>5</v>
      </c>
      <c r="L240" s="4">
        <v>8500</v>
      </c>
      <c r="M240" s="4">
        <f t="shared" si="12"/>
        <v>42500</v>
      </c>
      <c r="N240" s="21" t="str">
        <f>VLOOKUP(I240,'MÃ '!$A$2:$E$1048576,4,0)</f>
        <v>NL300107</v>
      </c>
      <c r="O240" s="21" t="str">
        <f>VLOOKUP(I240,'MÃ '!$A$2:$E$1048576,5,0)</f>
        <v>Ngô ngọt ( Bắp trái)</v>
      </c>
      <c r="P240" s="21" t="str">
        <f t="shared" si="13"/>
        <v>TSG09</v>
      </c>
      <c r="Q240" s="21" t="str">
        <f>DAY(Table01456[[#This Row],[NGÀY]])&amp;Table01456[[#This Row],[TSG09]]&amp;Table01456[[#This Row],[MÃ FAST]]</f>
        <v>13TSG09NL300107</v>
      </c>
      <c r="R240" s="21" t="str">
        <f>COUNTIF($Q$7:Q240,Q240)&amp;Q240</f>
        <v>113TSG09NL300107</v>
      </c>
      <c r="S240" s="44">
        <f>IFERROR(VLOOKUP(R240,Table1[[ct2]:[Số lượng]],13,0),0)</f>
        <v>5</v>
      </c>
      <c r="T240" s="45">
        <f>IFERROR(VLOOKUP(R240,Table1[[ct2]:[Giá]],14,0),Table01456[[#This Row],[ĐƠN GIÁ]])</f>
        <v>8500</v>
      </c>
      <c r="U240" s="45">
        <f t="shared" si="14"/>
        <v>42500</v>
      </c>
      <c r="V240" s="32">
        <f t="shared" si="15"/>
        <v>0</v>
      </c>
      <c r="W240" s="45">
        <f>Table01456[[#This Row],[THÀNH TIỀN FAST]]-Table01456[[#This Row],[THÀNH TIỀN]]</f>
        <v>0</v>
      </c>
      <c r="X240" s="46" t="b">
        <f>Table01456[[#This Row],[ĐG FAST]]=Table01456[[#This Row],[ĐƠN GIÁ]]</f>
        <v>1</v>
      </c>
      <c r="Y240" s="47" t="b">
        <f>Table01456[[#This Row],[THÀNH TIỀN FAST]]=Table01456[[#This Row],[THÀNH TIỀN]]</f>
        <v>1</v>
      </c>
      <c r="Z240" s="48"/>
    </row>
    <row r="241" spans="1:26" x14ac:dyDescent="0.2">
      <c r="A241" s="50"/>
      <c r="B241" s="2" t="s">
        <v>366</v>
      </c>
      <c r="C241" s="50"/>
      <c r="D241" s="2" t="s">
        <v>520</v>
      </c>
      <c r="E241" s="50"/>
      <c r="F241" s="50"/>
      <c r="G241" s="50"/>
      <c r="H241" s="50"/>
      <c r="I241" s="2" t="s">
        <v>18</v>
      </c>
      <c r="J241" s="2" t="s">
        <v>17</v>
      </c>
      <c r="K241" s="3">
        <v>1</v>
      </c>
      <c r="L241" s="4">
        <v>45000</v>
      </c>
      <c r="M241" s="4">
        <f t="shared" si="12"/>
        <v>45000</v>
      </c>
      <c r="N241" s="21" t="str">
        <f>VLOOKUP(I241,'MÃ '!$A$2:$E$1048576,4,0)</f>
        <v>NL300203</v>
      </c>
      <c r="O241" s="21" t="str">
        <f>VLOOKUP(I241,'MÃ '!$A$2:$E$1048576,5,0)</f>
        <v>Cải bó xôi</v>
      </c>
      <c r="P241" s="21" t="str">
        <f t="shared" si="13"/>
        <v>TSG09</v>
      </c>
      <c r="Q241" s="21" t="str">
        <f>DAY(Table01456[[#This Row],[NGÀY]])&amp;Table01456[[#This Row],[TSG09]]&amp;Table01456[[#This Row],[MÃ FAST]]</f>
        <v>13TSG09NL300203</v>
      </c>
      <c r="R241" s="21" t="str">
        <f>COUNTIF($Q$7:Q241,Q241)&amp;Q241</f>
        <v>113TSG09NL300203</v>
      </c>
      <c r="S241" s="44">
        <f>IFERROR(VLOOKUP(R241,Table1[[ct2]:[Số lượng]],13,0),0)</f>
        <v>1</v>
      </c>
      <c r="T241" s="45">
        <f>IFERROR(VLOOKUP(R241,Table1[[ct2]:[Giá]],14,0),Table01456[[#This Row],[ĐƠN GIÁ]])</f>
        <v>45000</v>
      </c>
      <c r="U241" s="45">
        <f t="shared" si="14"/>
        <v>45000</v>
      </c>
      <c r="V241" s="32">
        <f t="shared" si="15"/>
        <v>0</v>
      </c>
      <c r="W241" s="45">
        <f>Table01456[[#This Row],[THÀNH TIỀN FAST]]-Table01456[[#This Row],[THÀNH TIỀN]]</f>
        <v>0</v>
      </c>
      <c r="X241" s="46" t="b">
        <f>Table01456[[#This Row],[ĐG FAST]]=Table01456[[#This Row],[ĐƠN GIÁ]]</f>
        <v>1</v>
      </c>
      <c r="Y241" s="47" t="b">
        <f>Table01456[[#This Row],[THÀNH TIỀN FAST]]=Table01456[[#This Row],[THÀNH TIỀN]]</f>
        <v>1</v>
      </c>
      <c r="Z241" s="48"/>
    </row>
    <row r="242" spans="1:26" x14ac:dyDescent="0.2">
      <c r="A242" s="50"/>
      <c r="B242" s="2" t="s">
        <v>366</v>
      </c>
      <c r="C242" s="50"/>
      <c r="D242" s="2" t="s">
        <v>520</v>
      </c>
      <c r="E242" s="50"/>
      <c r="F242" s="50"/>
      <c r="G242" s="50"/>
      <c r="H242" s="50"/>
      <c r="I242" s="2" t="s">
        <v>19</v>
      </c>
      <c r="J242" s="2" t="s">
        <v>17</v>
      </c>
      <c r="K242" s="3">
        <v>1</v>
      </c>
      <c r="L242" s="4">
        <v>50000</v>
      </c>
      <c r="M242" s="4">
        <f t="shared" si="12"/>
        <v>50000</v>
      </c>
      <c r="N242" s="21" t="str">
        <f>VLOOKUP(I242,'MÃ '!$A$2:$E$1048576,4,0)</f>
        <v>NL300013</v>
      </c>
      <c r="O242" s="21" t="str">
        <f>VLOOKUP(I242,'MÃ '!$A$2:$E$1048576,5,0)</f>
        <v>Cà chua</v>
      </c>
      <c r="P242" s="21" t="str">
        <f t="shared" si="13"/>
        <v>TSG09</v>
      </c>
      <c r="Q242" s="21" t="str">
        <f>DAY(Table01456[[#This Row],[NGÀY]])&amp;Table01456[[#This Row],[TSG09]]&amp;Table01456[[#This Row],[MÃ FAST]]</f>
        <v>13TSG09NL300013</v>
      </c>
      <c r="R242" s="21" t="str">
        <f>COUNTIF($Q$7:Q242,Q242)&amp;Q242</f>
        <v>113TSG09NL300013</v>
      </c>
      <c r="S242" s="44">
        <f>IFERROR(VLOOKUP(R242,Table1[[ct2]:[Số lượng]],13,0),0)</f>
        <v>0.7</v>
      </c>
      <c r="T242" s="45">
        <f>IFERROR(VLOOKUP(R242,Table1[[ct2]:[Giá]],14,0),Table01456[[#This Row],[ĐƠN GIÁ]])</f>
        <v>50000</v>
      </c>
      <c r="U242" s="45">
        <f t="shared" si="14"/>
        <v>35000</v>
      </c>
      <c r="V242" s="32">
        <f t="shared" si="15"/>
        <v>-0.30000000000000004</v>
      </c>
      <c r="W242" s="45">
        <f>Table01456[[#This Row],[THÀNH TIỀN FAST]]-Table01456[[#This Row],[THÀNH TIỀN]]</f>
        <v>-15000</v>
      </c>
      <c r="X242" s="46" t="b">
        <f>Table01456[[#This Row],[ĐG FAST]]=Table01456[[#This Row],[ĐƠN GIÁ]]</f>
        <v>1</v>
      </c>
      <c r="Y242" s="47" t="b">
        <f>Table01456[[#This Row],[THÀNH TIỀN FAST]]=Table01456[[#This Row],[THÀNH TIỀN]]</f>
        <v>0</v>
      </c>
      <c r="Z242" s="48"/>
    </row>
    <row r="243" spans="1:26" x14ac:dyDescent="0.2">
      <c r="A243" s="50"/>
      <c r="B243" s="2" t="s">
        <v>366</v>
      </c>
      <c r="C243" s="50"/>
      <c r="D243" s="2" t="s">
        <v>520</v>
      </c>
      <c r="E243" s="50"/>
      <c r="F243" s="50"/>
      <c r="G243" s="50"/>
      <c r="H243" s="50"/>
      <c r="I243" s="2" t="s">
        <v>20</v>
      </c>
      <c r="J243" s="2" t="s">
        <v>17</v>
      </c>
      <c r="K243" s="3">
        <v>8.6999999999999993</v>
      </c>
      <c r="L243" s="4">
        <v>18000</v>
      </c>
      <c r="M243" s="4">
        <f t="shared" si="12"/>
        <v>156600</v>
      </c>
      <c r="N243" s="21" t="str">
        <f>VLOOKUP(I243,'MÃ '!$A$2:$E$1048576,4,0)</f>
        <v>NL300022</v>
      </c>
      <c r="O243" s="21" t="str">
        <f>VLOOKUP(I243,'MÃ '!$A$2:$E$1048576,5,0)</f>
        <v>Cải thảo</v>
      </c>
      <c r="P243" s="21" t="str">
        <f t="shared" si="13"/>
        <v>TSG09</v>
      </c>
      <c r="Q243" s="21" t="str">
        <f>DAY(Table01456[[#This Row],[NGÀY]])&amp;Table01456[[#This Row],[TSG09]]&amp;Table01456[[#This Row],[MÃ FAST]]</f>
        <v>13TSG09NL300022</v>
      </c>
      <c r="R243" s="21" t="str">
        <f>COUNTIF($Q$7:Q243,Q243)&amp;Q243</f>
        <v>113TSG09NL300022</v>
      </c>
      <c r="S243" s="44">
        <f>IFERROR(VLOOKUP(R243,Table1[[ct2]:[Số lượng]],13,0),0)</f>
        <v>5.7</v>
      </c>
      <c r="T243" s="45">
        <f>IFERROR(VLOOKUP(R243,Table1[[ct2]:[Giá]],14,0),Table01456[[#This Row],[ĐƠN GIÁ]])</f>
        <v>18000</v>
      </c>
      <c r="U243" s="45">
        <f t="shared" si="14"/>
        <v>102600</v>
      </c>
      <c r="V243" s="32">
        <f t="shared" si="15"/>
        <v>-2.9999999999999991</v>
      </c>
      <c r="W243" s="45">
        <f>Table01456[[#This Row],[THÀNH TIỀN FAST]]-Table01456[[#This Row],[THÀNH TIỀN]]</f>
        <v>-54000</v>
      </c>
      <c r="X243" s="46" t="b">
        <f>Table01456[[#This Row],[ĐG FAST]]=Table01456[[#This Row],[ĐƠN GIÁ]]</f>
        <v>1</v>
      </c>
      <c r="Y243" s="47" t="b">
        <f>Table01456[[#This Row],[THÀNH TIỀN FAST]]=Table01456[[#This Row],[THÀNH TIỀN]]</f>
        <v>0</v>
      </c>
      <c r="Z243" s="48"/>
    </row>
    <row r="244" spans="1:26" x14ac:dyDescent="0.2">
      <c r="A244" s="50"/>
      <c r="B244" s="2" t="s">
        <v>366</v>
      </c>
      <c r="C244" s="50"/>
      <c r="D244" s="2" t="s">
        <v>520</v>
      </c>
      <c r="E244" s="50"/>
      <c r="F244" s="50"/>
      <c r="G244" s="50"/>
      <c r="H244" s="50"/>
      <c r="I244" s="2" t="s">
        <v>21</v>
      </c>
      <c r="J244" s="2" t="s">
        <v>17</v>
      </c>
      <c r="K244" s="3">
        <v>0.5</v>
      </c>
      <c r="L244" s="4">
        <v>75000</v>
      </c>
      <c r="M244" s="4">
        <f t="shared" si="12"/>
        <v>37500</v>
      </c>
      <c r="N244" s="21" t="str">
        <f>VLOOKUP(I244,'MÃ '!$A$2:$E$1048576,4,0)</f>
        <v>NL600067</v>
      </c>
      <c r="O244" s="21" t="str">
        <f>VLOOKUP(I244,'MÃ '!$A$2:$E$1048576,5,0)</f>
        <v>Cam vàng</v>
      </c>
      <c r="P244" s="21" t="str">
        <f t="shared" si="13"/>
        <v>TSG09</v>
      </c>
      <c r="Q244" s="21" t="str">
        <f>DAY(Table01456[[#This Row],[NGÀY]])&amp;Table01456[[#This Row],[TSG09]]&amp;Table01456[[#This Row],[MÃ FAST]]</f>
        <v>13TSG09NL600067</v>
      </c>
      <c r="R244" s="21" t="str">
        <f>COUNTIF($Q$7:Q244,Q244)&amp;Q244</f>
        <v>113TSG09NL600067</v>
      </c>
      <c r="S244" s="44">
        <f>IFERROR(VLOOKUP(R244,Table1[[ct2]:[Số lượng]],13,0),0)</f>
        <v>0.5</v>
      </c>
      <c r="T244" s="45">
        <f>IFERROR(VLOOKUP(R244,Table1[[ct2]:[Giá]],14,0),Table01456[[#This Row],[ĐƠN GIÁ]])</f>
        <v>75000</v>
      </c>
      <c r="U244" s="45">
        <f t="shared" si="14"/>
        <v>37500</v>
      </c>
      <c r="V244" s="32">
        <f t="shared" si="15"/>
        <v>0</v>
      </c>
      <c r="W244" s="45">
        <f>Table01456[[#This Row],[THÀNH TIỀN FAST]]-Table01456[[#This Row],[THÀNH TIỀN]]</f>
        <v>0</v>
      </c>
      <c r="X244" s="46" t="b">
        <f>Table01456[[#This Row],[ĐG FAST]]=Table01456[[#This Row],[ĐƠN GIÁ]]</f>
        <v>1</v>
      </c>
      <c r="Y244" s="47" t="b">
        <f>Table01456[[#This Row],[THÀNH TIỀN FAST]]=Table01456[[#This Row],[THÀNH TIỀN]]</f>
        <v>1</v>
      </c>
      <c r="Z244" s="48"/>
    </row>
    <row r="245" spans="1:26" x14ac:dyDescent="0.2">
      <c r="A245" s="50"/>
      <c r="B245" s="2" t="s">
        <v>366</v>
      </c>
      <c r="C245" s="50"/>
      <c r="D245" s="2" t="s">
        <v>520</v>
      </c>
      <c r="E245" s="50"/>
      <c r="F245" s="50"/>
      <c r="G245" s="50"/>
      <c r="H245" s="50"/>
      <c r="I245" s="2" t="s">
        <v>22</v>
      </c>
      <c r="J245" s="2" t="s">
        <v>17</v>
      </c>
      <c r="K245" s="3">
        <v>0.5</v>
      </c>
      <c r="L245" s="4">
        <v>34000</v>
      </c>
      <c r="M245" s="4">
        <f t="shared" si="12"/>
        <v>17000</v>
      </c>
      <c r="N245" s="21" t="str">
        <f>VLOOKUP(I245,'MÃ '!$A$2:$E$1048576,4,0)</f>
        <v>NL300030</v>
      </c>
      <c r="O245" s="21" t="str">
        <f>VLOOKUP(I245,'MÃ '!$A$2:$E$1048576,5,0)</f>
        <v>Chanh dây (chanh leo)</v>
      </c>
      <c r="P245" s="21" t="str">
        <f t="shared" si="13"/>
        <v>TSG09</v>
      </c>
      <c r="Q245" s="21" t="str">
        <f>DAY(Table01456[[#This Row],[NGÀY]])&amp;Table01456[[#This Row],[TSG09]]&amp;Table01456[[#This Row],[MÃ FAST]]</f>
        <v>13TSG09NL300030</v>
      </c>
      <c r="R245" s="21" t="str">
        <f>COUNTIF($Q$7:Q245,Q245)&amp;Q245</f>
        <v>113TSG09NL300030</v>
      </c>
      <c r="S245" s="44">
        <f>IFERROR(VLOOKUP(R245,Table1[[ct2]:[Số lượng]],13,0),0)</f>
        <v>0.5</v>
      </c>
      <c r="T245" s="45">
        <f>IFERROR(VLOOKUP(R245,Table1[[ct2]:[Giá]],14,0),Table01456[[#This Row],[ĐƠN GIÁ]])</f>
        <v>34000</v>
      </c>
      <c r="U245" s="45">
        <f t="shared" si="14"/>
        <v>17000</v>
      </c>
      <c r="V245" s="32">
        <f t="shared" si="15"/>
        <v>0</v>
      </c>
      <c r="W245" s="45">
        <f>Table01456[[#This Row],[THÀNH TIỀN FAST]]-Table01456[[#This Row],[THÀNH TIỀN]]</f>
        <v>0</v>
      </c>
      <c r="X245" s="46" t="b">
        <f>Table01456[[#This Row],[ĐG FAST]]=Table01456[[#This Row],[ĐƠN GIÁ]]</f>
        <v>1</v>
      </c>
      <c r="Y245" s="47" t="b">
        <f>Table01456[[#This Row],[THÀNH TIỀN FAST]]=Table01456[[#This Row],[THÀNH TIỀN]]</f>
        <v>1</v>
      </c>
      <c r="Z245" s="48"/>
    </row>
    <row r="246" spans="1:26" x14ac:dyDescent="0.2">
      <c r="A246" s="50"/>
      <c r="B246" s="2" t="s">
        <v>366</v>
      </c>
      <c r="C246" s="50"/>
      <c r="D246" s="2" t="s">
        <v>520</v>
      </c>
      <c r="E246" s="50"/>
      <c r="F246" s="50"/>
      <c r="G246" s="50"/>
      <c r="H246" s="50"/>
      <c r="I246" s="2" t="s">
        <v>48</v>
      </c>
      <c r="J246" s="2" t="s">
        <v>17</v>
      </c>
      <c r="K246" s="3">
        <v>0.6</v>
      </c>
      <c r="L246" s="4">
        <v>95000</v>
      </c>
      <c r="M246" s="4">
        <f t="shared" si="12"/>
        <v>57000</v>
      </c>
      <c r="N246" s="21" t="str">
        <f>VLOOKUP(I246,'MÃ '!$A$2:$E$1048576,4,0)</f>
        <v>NL600068</v>
      </c>
      <c r="O246" s="21" t="str">
        <f>VLOOKUP(I246,'MÃ '!$A$2:$E$1048576,5,0)</f>
        <v>Chanh vàng</v>
      </c>
      <c r="P246" s="21" t="str">
        <f t="shared" si="13"/>
        <v>TSG09</v>
      </c>
      <c r="Q246" s="21" t="str">
        <f>DAY(Table01456[[#This Row],[NGÀY]])&amp;Table01456[[#This Row],[TSG09]]&amp;Table01456[[#This Row],[MÃ FAST]]</f>
        <v>13TSG09NL600068</v>
      </c>
      <c r="R246" s="21" t="str">
        <f>COUNTIF($Q$7:Q246,Q246)&amp;Q246</f>
        <v>113TSG09NL600068</v>
      </c>
      <c r="S246" s="44">
        <f>IFERROR(VLOOKUP(R246,Table1[[ct2]:[Số lượng]],13,0),0)</f>
        <v>0.6</v>
      </c>
      <c r="T246" s="45">
        <f>IFERROR(VLOOKUP(R246,Table1[[ct2]:[Giá]],14,0),Table01456[[#This Row],[ĐƠN GIÁ]])</f>
        <v>95000</v>
      </c>
      <c r="U246" s="45">
        <f t="shared" si="14"/>
        <v>57000</v>
      </c>
      <c r="V246" s="32">
        <f t="shared" si="15"/>
        <v>0</v>
      </c>
      <c r="W246" s="45">
        <f>Table01456[[#This Row],[THÀNH TIỀN FAST]]-Table01456[[#This Row],[THÀNH TIỀN]]</f>
        <v>0</v>
      </c>
      <c r="X246" s="46" t="b">
        <f>Table01456[[#This Row],[ĐG FAST]]=Table01456[[#This Row],[ĐƠN GIÁ]]</f>
        <v>1</v>
      </c>
      <c r="Y246" s="47" t="b">
        <f>Table01456[[#This Row],[THÀNH TIỀN FAST]]=Table01456[[#This Row],[THÀNH TIỀN]]</f>
        <v>1</v>
      </c>
      <c r="Z246" s="48"/>
    </row>
    <row r="247" spans="1:26" x14ac:dyDescent="0.2">
      <c r="A247" s="50"/>
      <c r="B247" s="2" t="s">
        <v>366</v>
      </c>
      <c r="C247" s="50"/>
      <c r="D247" s="2" t="s">
        <v>520</v>
      </c>
      <c r="E247" s="50"/>
      <c r="F247" s="50"/>
      <c r="G247" s="50"/>
      <c r="H247" s="50"/>
      <c r="I247" s="2" t="s">
        <v>24</v>
      </c>
      <c r="J247" s="2" t="s">
        <v>17</v>
      </c>
      <c r="K247" s="3">
        <v>1</v>
      </c>
      <c r="L247" s="4">
        <v>47000</v>
      </c>
      <c r="M247" s="4">
        <f t="shared" si="12"/>
        <v>47000</v>
      </c>
      <c r="N247" s="21" t="str">
        <f>VLOOKUP(I247,'MÃ '!$A$2:$E$1048576,4,0)</f>
        <v>NL300036</v>
      </c>
      <c r="O247" s="21" t="str">
        <f>VLOOKUP(I247,'MÃ '!$A$2:$E$1048576,5,0)</f>
        <v>Củ sen</v>
      </c>
      <c r="P247" s="21" t="str">
        <f t="shared" si="13"/>
        <v>TSG09</v>
      </c>
      <c r="Q247" s="21" t="str">
        <f>DAY(Table01456[[#This Row],[NGÀY]])&amp;Table01456[[#This Row],[TSG09]]&amp;Table01456[[#This Row],[MÃ FAST]]</f>
        <v>13TSG09NL300036</v>
      </c>
      <c r="R247" s="21" t="str">
        <f>COUNTIF($Q$7:Q247,Q247)&amp;Q247</f>
        <v>113TSG09NL300036</v>
      </c>
      <c r="S247" s="44">
        <f>IFERROR(VLOOKUP(R247,Table1[[ct2]:[Số lượng]],13,0),0)</f>
        <v>1</v>
      </c>
      <c r="T247" s="45">
        <f>IFERROR(VLOOKUP(R247,Table1[[ct2]:[Giá]],14,0),Table01456[[#This Row],[ĐƠN GIÁ]])</f>
        <v>47000</v>
      </c>
      <c r="U247" s="45">
        <f t="shared" si="14"/>
        <v>47000</v>
      </c>
      <c r="V247" s="32">
        <f t="shared" si="15"/>
        <v>0</v>
      </c>
      <c r="W247" s="45">
        <f>Table01456[[#This Row],[THÀNH TIỀN FAST]]-Table01456[[#This Row],[THÀNH TIỀN]]</f>
        <v>0</v>
      </c>
      <c r="X247" s="46" t="b">
        <f>Table01456[[#This Row],[ĐG FAST]]=Table01456[[#This Row],[ĐƠN GIÁ]]</f>
        <v>1</v>
      </c>
      <c r="Y247" s="47" t="b">
        <f>Table01456[[#This Row],[THÀNH TIỀN FAST]]=Table01456[[#This Row],[THÀNH TIỀN]]</f>
        <v>1</v>
      </c>
      <c r="Z247" s="48"/>
    </row>
    <row r="248" spans="1:26" x14ac:dyDescent="0.2">
      <c r="A248" s="50"/>
      <c r="B248" s="2" t="s">
        <v>366</v>
      </c>
      <c r="C248" s="50"/>
      <c r="D248" s="2" t="s">
        <v>520</v>
      </c>
      <c r="E248" s="50"/>
      <c r="F248" s="50"/>
      <c r="G248" s="50"/>
      <c r="H248" s="50"/>
      <c r="I248" s="2" t="s">
        <v>25</v>
      </c>
      <c r="J248" s="2" t="s">
        <v>17</v>
      </c>
      <c r="K248" s="3">
        <v>15.5</v>
      </c>
      <c r="L248" s="4">
        <v>18000</v>
      </c>
      <c r="M248" s="4">
        <f t="shared" si="12"/>
        <v>279000</v>
      </c>
      <c r="N248" s="21" t="str">
        <f>VLOOKUP(I248,'MÃ '!$A$2:$E$1048576,4,0)</f>
        <v>NL600004</v>
      </c>
      <c r="O248" s="21" t="str">
        <f>VLOOKUP(I248,'MÃ '!$A$2:$E$1048576,5,0)</f>
        <v>Dưa hấu</v>
      </c>
      <c r="P248" s="21" t="str">
        <f t="shared" si="13"/>
        <v>TSG09</v>
      </c>
      <c r="Q248" s="21" t="str">
        <f>DAY(Table01456[[#This Row],[NGÀY]])&amp;Table01456[[#This Row],[TSG09]]&amp;Table01456[[#This Row],[MÃ FAST]]</f>
        <v>13TSG09NL600004</v>
      </c>
      <c r="R248" s="21" t="str">
        <f>COUNTIF($Q$7:Q248,Q248)&amp;Q248</f>
        <v>113TSG09NL600004</v>
      </c>
      <c r="S248" s="44">
        <f>IFERROR(VLOOKUP(R248,Table1[[ct2]:[Số lượng]],13,0),0)</f>
        <v>15.5</v>
      </c>
      <c r="T248" s="45">
        <f>IFERROR(VLOOKUP(R248,Table1[[ct2]:[Giá]],14,0),Table01456[[#This Row],[ĐƠN GIÁ]])</f>
        <v>18000</v>
      </c>
      <c r="U248" s="45">
        <f t="shared" si="14"/>
        <v>279000</v>
      </c>
      <c r="V248" s="32">
        <f t="shared" si="15"/>
        <v>0</v>
      </c>
      <c r="W248" s="45">
        <f>Table01456[[#This Row],[THÀNH TIỀN FAST]]-Table01456[[#This Row],[THÀNH TIỀN]]</f>
        <v>0</v>
      </c>
      <c r="X248" s="46" t="b">
        <f>Table01456[[#This Row],[ĐG FAST]]=Table01456[[#This Row],[ĐƠN GIÁ]]</f>
        <v>1</v>
      </c>
      <c r="Y248" s="47" t="b">
        <f>Table01456[[#This Row],[THÀNH TIỀN FAST]]=Table01456[[#This Row],[THÀNH TIỀN]]</f>
        <v>1</v>
      </c>
      <c r="Z248" s="48"/>
    </row>
    <row r="249" spans="1:26" x14ac:dyDescent="0.2">
      <c r="A249" s="50"/>
      <c r="B249" s="2" t="s">
        <v>366</v>
      </c>
      <c r="C249" s="50"/>
      <c r="D249" s="2" t="s">
        <v>520</v>
      </c>
      <c r="E249" s="50"/>
      <c r="F249" s="50"/>
      <c r="G249" s="50"/>
      <c r="H249" s="50"/>
      <c r="I249" s="2" t="s">
        <v>27</v>
      </c>
      <c r="J249" s="2" t="s">
        <v>17</v>
      </c>
      <c r="K249" s="3">
        <v>0.5</v>
      </c>
      <c r="L249" s="4">
        <v>55000</v>
      </c>
      <c r="M249" s="4">
        <f t="shared" si="12"/>
        <v>27500</v>
      </c>
      <c r="N249" s="21" t="str">
        <f>VLOOKUP(I249,'MÃ '!$A$2:$E$1048576,4,0)</f>
        <v>NL300058</v>
      </c>
      <c r="O249" s="21" t="str">
        <f>VLOOKUP(I249,'MÃ '!$A$2:$E$1048576,5,0)</f>
        <v>Hành lá</v>
      </c>
      <c r="P249" s="21" t="str">
        <f t="shared" si="13"/>
        <v>TSG09</v>
      </c>
      <c r="Q249" s="21" t="str">
        <f>DAY(Table01456[[#This Row],[NGÀY]])&amp;Table01456[[#This Row],[TSG09]]&amp;Table01456[[#This Row],[MÃ FAST]]</f>
        <v>13TSG09NL300058</v>
      </c>
      <c r="R249" s="21" t="str">
        <f>COUNTIF($Q$7:Q249,Q249)&amp;Q249</f>
        <v>113TSG09NL300058</v>
      </c>
      <c r="S249" s="44">
        <f>IFERROR(VLOOKUP(R249,Table1[[ct2]:[Số lượng]],13,0),0)</f>
        <v>0.5</v>
      </c>
      <c r="T249" s="45">
        <f>IFERROR(VLOOKUP(R249,Table1[[ct2]:[Giá]],14,0),Table01456[[#This Row],[ĐƠN GIÁ]])</f>
        <v>55000</v>
      </c>
      <c r="U249" s="45">
        <f t="shared" si="14"/>
        <v>27500</v>
      </c>
      <c r="V249" s="32">
        <f t="shared" si="15"/>
        <v>0</v>
      </c>
      <c r="W249" s="45">
        <f>Table01456[[#This Row],[THÀNH TIỀN FAST]]-Table01456[[#This Row],[THÀNH TIỀN]]</f>
        <v>0</v>
      </c>
      <c r="X249" s="46" t="b">
        <f>Table01456[[#This Row],[ĐG FAST]]=Table01456[[#This Row],[ĐƠN GIÁ]]</f>
        <v>1</v>
      </c>
      <c r="Y249" s="47" t="b">
        <f>Table01456[[#This Row],[THÀNH TIỀN FAST]]=Table01456[[#This Row],[THÀNH TIỀN]]</f>
        <v>1</v>
      </c>
      <c r="Z249" s="48"/>
    </row>
    <row r="250" spans="1:26" x14ac:dyDescent="0.2">
      <c r="A250" s="50"/>
      <c r="B250" s="2" t="s">
        <v>366</v>
      </c>
      <c r="C250" s="50"/>
      <c r="D250" s="2" t="s">
        <v>520</v>
      </c>
      <c r="E250" s="50"/>
      <c r="F250" s="50"/>
      <c r="G250" s="50"/>
      <c r="H250" s="50"/>
      <c r="I250" s="2" t="s">
        <v>28</v>
      </c>
      <c r="J250" s="2" t="s">
        <v>29</v>
      </c>
      <c r="K250" s="3">
        <v>1</v>
      </c>
      <c r="L250" s="4">
        <v>80000</v>
      </c>
      <c r="M250" s="4">
        <f t="shared" si="12"/>
        <v>80000</v>
      </c>
      <c r="N250" s="21" t="str">
        <f>VLOOKUP(I250,'MÃ '!$A$2:$E$1048576,4,0)</f>
        <v>NL300218</v>
      </c>
      <c r="O250" s="21" t="str">
        <f>VLOOKUP(I250,'MÃ '!$A$2:$E$1048576,5,0)</f>
        <v>Hoa cúc (decor) bó</v>
      </c>
      <c r="P250" s="21" t="str">
        <f t="shared" si="13"/>
        <v>TSG09</v>
      </c>
      <c r="Q250" s="21" t="str">
        <f>DAY(Table01456[[#This Row],[NGÀY]])&amp;Table01456[[#This Row],[TSG09]]&amp;Table01456[[#This Row],[MÃ FAST]]</f>
        <v>13TSG09NL300218</v>
      </c>
      <c r="R250" s="21" t="str">
        <f>COUNTIF($Q$7:Q250,Q250)&amp;Q250</f>
        <v>113TSG09NL300218</v>
      </c>
      <c r="S250" s="44">
        <f>IFERROR(VLOOKUP(R250,Table1[[ct2]:[Số lượng]],13,0),0)</f>
        <v>1</v>
      </c>
      <c r="T250" s="45">
        <f>IFERROR(VLOOKUP(R250,Table1[[ct2]:[Giá]],14,0),Table01456[[#This Row],[ĐƠN GIÁ]])</f>
        <v>40000</v>
      </c>
      <c r="U250" s="45">
        <f t="shared" si="14"/>
        <v>40000</v>
      </c>
      <c r="V250" s="32">
        <f t="shared" si="15"/>
        <v>0</v>
      </c>
      <c r="W250" s="45">
        <f>Table01456[[#This Row],[THÀNH TIỀN FAST]]-Table01456[[#This Row],[THÀNH TIỀN]]</f>
        <v>-40000</v>
      </c>
      <c r="X250" s="46" t="b">
        <f>Table01456[[#This Row],[ĐG FAST]]=Table01456[[#This Row],[ĐƠN GIÁ]]</f>
        <v>0</v>
      </c>
      <c r="Y250" s="47" t="b">
        <f>Table01456[[#This Row],[THÀNH TIỀN FAST]]=Table01456[[#This Row],[THÀNH TIỀN]]</f>
        <v>0</v>
      </c>
      <c r="Z250" s="48"/>
    </row>
    <row r="251" spans="1:26" x14ac:dyDescent="0.2">
      <c r="A251" s="50"/>
      <c r="B251" s="2" t="s">
        <v>366</v>
      </c>
      <c r="C251" s="50"/>
      <c r="D251" s="2" t="s">
        <v>520</v>
      </c>
      <c r="E251" s="50"/>
      <c r="F251" s="50"/>
      <c r="G251" s="50"/>
      <c r="H251" s="50"/>
      <c r="I251" s="2" t="s">
        <v>30</v>
      </c>
      <c r="J251" s="2" t="s">
        <v>17</v>
      </c>
      <c r="K251" s="3">
        <v>0.2</v>
      </c>
      <c r="L251" s="4">
        <v>65000</v>
      </c>
      <c r="M251" s="4">
        <f t="shared" si="12"/>
        <v>13000</v>
      </c>
      <c r="N251" s="21" t="str">
        <f>VLOOKUP(I251,'MÃ '!$A$2:$E$1048576,4,0)</f>
        <v>NL300062</v>
      </c>
      <c r="O251" s="21" t="str">
        <f>VLOOKUP(I251,'MÃ '!$A$2:$E$1048576,5,0)</f>
        <v>Húng Bạc Hà</v>
      </c>
      <c r="P251" s="21" t="str">
        <f t="shared" si="13"/>
        <v>TSG09</v>
      </c>
      <c r="Q251" s="21" t="str">
        <f>DAY(Table01456[[#This Row],[NGÀY]])&amp;Table01456[[#This Row],[TSG09]]&amp;Table01456[[#This Row],[MÃ FAST]]</f>
        <v>13TSG09NL300062</v>
      </c>
      <c r="R251" s="21" t="str">
        <f>COUNTIF($Q$7:Q251,Q251)&amp;Q251</f>
        <v>113TSG09NL300062</v>
      </c>
      <c r="S251" s="44">
        <f>IFERROR(VLOOKUP(R251,Table1[[ct2]:[Số lượng]],13,0),0)</f>
        <v>0.2</v>
      </c>
      <c r="T251" s="45">
        <f>IFERROR(VLOOKUP(R251,Table1[[ct2]:[Giá]],14,0),Table01456[[#This Row],[ĐƠN GIÁ]])</f>
        <v>65000</v>
      </c>
      <c r="U251" s="45">
        <f t="shared" si="14"/>
        <v>13000</v>
      </c>
      <c r="V251" s="32">
        <f t="shared" si="15"/>
        <v>0</v>
      </c>
      <c r="W251" s="45">
        <f>Table01456[[#This Row],[THÀNH TIỀN FAST]]-Table01456[[#This Row],[THÀNH TIỀN]]</f>
        <v>0</v>
      </c>
      <c r="X251" s="46" t="b">
        <f>Table01456[[#This Row],[ĐG FAST]]=Table01456[[#This Row],[ĐƠN GIÁ]]</f>
        <v>1</v>
      </c>
      <c r="Y251" s="47" t="b">
        <f>Table01456[[#This Row],[THÀNH TIỀN FAST]]=Table01456[[#This Row],[THÀNH TIỀN]]</f>
        <v>1</v>
      </c>
      <c r="Z251" s="48"/>
    </row>
    <row r="252" spans="1:26" x14ac:dyDescent="0.2">
      <c r="A252" s="50"/>
      <c r="B252" s="2" t="s">
        <v>366</v>
      </c>
      <c r="C252" s="50"/>
      <c r="D252" s="2" t="s">
        <v>520</v>
      </c>
      <c r="E252" s="50"/>
      <c r="F252" s="50"/>
      <c r="G252" s="50"/>
      <c r="H252" s="50"/>
      <c r="I252" s="2" t="s">
        <v>33</v>
      </c>
      <c r="J252" s="2" t="s">
        <v>17</v>
      </c>
      <c r="K252" s="3">
        <v>3</v>
      </c>
      <c r="L252" s="4">
        <v>22000</v>
      </c>
      <c r="M252" s="4">
        <f t="shared" si="12"/>
        <v>66000</v>
      </c>
      <c r="N252" s="21" t="str">
        <f>VLOOKUP(I252,'MÃ '!$A$2:$E$1048576,4,0)</f>
        <v>NL300084</v>
      </c>
      <c r="O252" s="21" t="str">
        <f>VLOOKUP(I252,'MÃ '!$A$2:$E$1048576,5,0)</f>
        <v>Mồng tơi nhặt</v>
      </c>
      <c r="P252" s="21" t="str">
        <f t="shared" si="13"/>
        <v>TSG09</v>
      </c>
      <c r="Q252" s="21" t="str">
        <f>DAY(Table01456[[#This Row],[NGÀY]])&amp;Table01456[[#This Row],[TSG09]]&amp;Table01456[[#This Row],[MÃ FAST]]</f>
        <v>13TSG09NL300084</v>
      </c>
      <c r="R252" s="21" t="str">
        <f>COUNTIF($Q$7:Q252,Q252)&amp;Q252</f>
        <v>113TSG09NL300084</v>
      </c>
      <c r="S252" s="44">
        <f>IFERROR(VLOOKUP(R252,Table1[[ct2]:[Số lượng]],13,0),0)</f>
        <v>2.2000000000000002</v>
      </c>
      <c r="T252" s="45">
        <f>IFERROR(VLOOKUP(R252,Table1[[ct2]:[Giá]],14,0),Table01456[[#This Row],[ĐƠN GIÁ]])</f>
        <v>22000</v>
      </c>
      <c r="U252" s="45">
        <f t="shared" si="14"/>
        <v>48400.000000000007</v>
      </c>
      <c r="V252" s="32">
        <f t="shared" si="15"/>
        <v>-0.79999999999999982</v>
      </c>
      <c r="W252" s="45">
        <f>Table01456[[#This Row],[THÀNH TIỀN FAST]]-Table01456[[#This Row],[THÀNH TIỀN]]</f>
        <v>-17599.999999999993</v>
      </c>
      <c r="X252" s="46" t="b">
        <f>Table01456[[#This Row],[ĐG FAST]]=Table01456[[#This Row],[ĐƠN GIÁ]]</f>
        <v>1</v>
      </c>
      <c r="Y252" s="47" t="b">
        <f>Table01456[[#This Row],[THÀNH TIỀN FAST]]=Table01456[[#This Row],[THÀNH TIỀN]]</f>
        <v>0</v>
      </c>
      <c r="Z252" s="48"/>
    </row>
    <row r="253" spans="1:26" x14ac:dyDescent="0.2">
      <c r="A253" s="50"/>
      <c r="B253" s="2" t="s">
        <v>366</v>
      </c>
      <c r="C253" s="50"/>
      <c r="D253" s="2" t="s">
        <v>520</v>
      </c>
      <c r="E253" s="50"/>
      <c r="F253" s="50"/>
      <c r="G253" s="50"/>
      <c r="H253" s="50"/>
      <c r="I253" s="2" t="s">
        <v>34</v>
      </c>
      <c r="J253" s="2" t="s">
        <v>17</v>
      </c>
      <c r="K253" s="3">
        <v>2</v>
      </c>
      <c r="L253" s="4">
        <v>145000</v>
      </c>
      <c r="M253" s="4">
        <f t="shared" si="12"/>
        <v>290000</v>
      </c>
      <c r="N253" s="21" t="str">
        <f>VLOOKUP(I253,'MÃ '!$A$2:$E$1048576,4,0)</f>
        <v>NL300090</v>
      </c>
      <c r="O253" s="21" t="str">
        <f>VLOOKUP(I253,'MÃ '!$A$2:$E$1048576,5,0)</f>
        <v>Nấm đông cô tươi</v>
      </c>
      <c r="P253" s="21" t="str">
        <f t="shared" si="13"/>
        <v>TSG09</v>
      </c>
      <c r="Q253" s="21" t="str">
        <f>DAY(Table01456[[#This Row],[NGÀY]])&amp;Table01456[[#This Row],[TSG09]]&amp;Table01456[[#This Row],[MÃ FAST]]</f>
        <v>13TSG09NL300090</v>
      </c>
      <c r="R253" s="21" t="str">
        <f>COUNTIF($Q$7:Q253,Q253)&amp;Q253</f>
        <v>113TSG09NL300090</v>
      </c>
      <c r="S253" s="44">
        <f>IFERROR(VLOOKUP(R253,Table1[[ct2]:[Số lượng]],13,0),0)</f>
        <v>2</v>
      </c>
      <c r="T253" s="45">
        <f>IFERROR(VLOOKUP(R253,Table1[[ct2]:[Giá]],14,0),Table01456[[#This Row],[ĐƠN GIÁ]])</f>
        <v>145000</v>
      </c>
      <c r="U253" s="45">
        <f t="shared" si="14"/>
        <v>290000</v>
      </c>
      <c r="V253" s="32">
        <f t="shared" si="15"/>
        <v>0</v>
      </c>
      <c r="W253" s="45">
        <f>Table01456[[#This Row],[THÀNH TIỀN FAST]]-Table01456[[#This Row],[THÀNH TIỀN]]</f>
        <v>0</v>
      </c>
      <c r="X253" s="46" t="b">
        <f>Table01456[[#This Row],[ĐG FAST]]=Table01456[[#This Row],[ĐƠN GIÁ]]</f>
        <v>1</v>
      </c>
      <c r="Y253" s="47" t="b">
        <f>Table01456[[#This Row],[THÀNH TIỀN FAST]]=Table01456[[#This Row],[THÀNH TIỀN]]</f>
        <v>1</v>
      </c>
      <c r="Z253" s="48"/>
    </row>
    <row r="254" spans="1:26" x14ac:dyDescent="0.2">
      <c r="A254" s="50"/>
      <c r="B254" s="2" t="s">
        <v>366</v>
      </c>
      <c r="C254" s="50"/>
      <c r="D254" s="2" t="s">
        <v>520</v>
      </c>
      <c r="E254" s="50"/>
      <c r="F254" s="50"/>
      <c r="G254" s="50"/>
      <c r="H254" s="50"/>
      <c r="I254" s="2" t="s">
        <v>35</v>
      </c>
      <c r="J254" s="2" t="s">
        <v>17</v>
      </c>
      <c r="K254" s="3">
        <v>4</v>
      </c>
      <c r="L254" s="4">
        <v>47000</v>
      </c>
      <c r="M254" s="4">
        <f t="shared" si="12"/>
        <v>188000</v>
      </c>
      <c r="N254" s="21" t="str">
        <f>VLOOKUP(I254,'MÃ '!$A$2:$E$1048576,4,0)</f>
        <v>NL300091</v>
      </c>
      <c r="O254" s="21" t="str">
        <f>VLOOKUP(I254,'MÃ '!$A$2:$E$1048576,5,0)</f>
        <v>Nấm đùi gà</v>
      </c>
      <c r="P254" s="21" t="str">
        <f t="shared" si="13"/>
        <v>TSG09</v>
      </c>
      <c r="Q254" s="21" t="str">
        <f>DAY(Table01456[[#This Row],[NGÀY]])&amp;Table01456[[#This Row],[TSG09]]&amp;Table01456[[#This Row],[MÃ FAST]]</f>
        <v>13TSG09NL300091</v>
      </c>
      <c r="R254" s="21" t="str">
        <f>COUNTIF($Q$7:Q254,Q254)&amp;Q254</f>
        <v>113TSG09NL300091</v>
      </c>
      <c r="S254" s="44">
        <f>IFERROR(VLOOKUP(R254,Table1[[ct2]:[Số lượng]],13,0),0)</f>
        <v>4</v>
      </c>
      <c r="T254" s="45">
        <f>IFERROR(VLOOKUP(R254,Table1[[ct2]:[Giá]],14,0),Table01456[[#This Row],[ĐƠN GIÁ]])</f>
        <v>47000</v>
      </c>
      <c r="U254" s="45">
        <f t="shared" si="14"/>
        <v>188000</v>
      </c>
      <c r="V254" s="32">
        <f t="shared" si="15"/>
        <v>0</v>
      </c>
      <c r="W254" s="45">
        <f>Table01456[[#This Row],[THÀNH TIỀN FAST]]-Table01456[[#This Row],[THÀNH TIỀN]]</f>
        <v>0</v>
      </c>
      <c r="X254" s="46" t="b">
        <f>Table01456[[#This Row],[ĐG FAST]]=Table01456[[#This Row],[ĐƠN GIÁ]]</f>
        <v>1</v>
      </c>
      <c r="Y254" s="47" t="b">
        <f>Table01456[[#This Row],[THÀNH TIỀN FAST]]=Table01456[[#This Row],[THÀNH TIỀN]]</f>
        <v>1</v>
      </c>
      <c r="Z254" s="48"/>
    </row>
    <row r="255" spans="1:26" x14ac:dyDescent="0.2">
      <c r="A255" s="50"/>
      <c r="B255" s="2" t="s">
        <v>366</v>
      </c>
      <c r="C255" s="50"/>
      <c r="D255" s="2" t="s">
        <v>520</v>
      </c>
      <c r="E255" s="50"/>
      <c r="F255" s="50"/>
      <c r="G255" s="50"/>
      <c r="H255" s="50"/>
      <c r="I255" s="2" t="s">
        <v>38</v>
      </c>
      <c r="J255" s="2" t="s">
        <v>17</v>
      </c>
      <c r="K255" s="3">
        <v>4</v>
      </c>
      <c r="L255" s="4">
        <v>95000</v>
      </c>
      <c r="M255" s="4">
        <f t="shared" si="12"/>
        <v>380000</v>
      </c>
      <c r="N255" s="21" t="str">
        <f>VLOOKUP(I255,'MÃ '!$A$2:$E$1048576,4,0)</f>
        <v>NL300098</v>
      </c>
      <c r="O255" s="21" t="str">
        <f>VLOOKUP(I255,'MÃ '!$A$2:$E$1048576,5,0)</f>
        <v>Nấm Linh Chi trắng</v>
      </c>
      <c r="P255" s="21" t="str">
        <f t="shared" si="13"/>
        <v>TSG09</v>
      </c>
      <c r="Q255" s="21" t="str">
        <f>DAY(Table01456[[#This Row],[NGÀY]])&amp;Table01456[[#This Row],[TSG09]]&amp;Table01456[[#This Row],[MÃ FAST]]</f>
        <v>13TSG09NL300098</v>
      </c>
      <c r="R255" s="21" t="str">
        <f>COUNTIF($Q$7:Q255,Q255)&amp;Q255</f>
        <v>113TSG09NL300098</v>
      </c>
      <c r="S255" s="44">
        <f>IFERROR(VLOOKUP(R255,Table1[[ct2]:[Số lượng]],13,0),0)</f>
        <v>4</v>
      </c>
      <c r="T255" s="45">
        <f>IFERROR(VLOOKUP(R255,Table1[[ct2]:[Giá]],14,0),Table01456[[#This Row],[ĐƠN GIÁ]])</f>
        <v>95000</v>
      </c>
      <c r="U255" s="45">
        <f t="shared" si="14"/>
        <v>380000</v>
      </c>
      <c r="V255" s="32">
        <f t="shared" si="15"/>
        <v>0</v>
      </c>
      <c r="W255" s="45">
        <f>Table01456[[#This Row],[THÀNH TIỀN FAST]]-Table01456[[#This Row],[THÀNH TIỀN]]</f>
        <v>0</v>
      </c>
      <c r="X255" s="46" t="b">
        <f>Table01456[[#This Row],[ĐG FAST]]=Table01456[[#This Row],[ĐƠN GIÁ]]</f>
        <v>1</v>
      </c>
      <c r="Y255" s="47" t="b">
        <f>Table01456[[#This Row],[THÀNH TIỀN FAST]]=Table01456[[#This Row],[THÀNH TIỀN]]</f>
        <v>1</v>
      </c>
      <c r="Z255" s="48"/>
    </row>
    <row r="256" spans="1:26" x14ac:dyDescent="0.2">
      <c r="A256" s="50"/>
      <c r="B256" s="2" t="s">
        <v>366</v>
      </c>
      <c r="C256" s="50"/>
      <c r="D256" s="2" t="s">
        <v>520</v>
      </c>
      <c r="E256" s="50"/>
      <c r="F256" s="50"/>
      <c r="G256" s="50"/>
      <c r="H256" s="50"/>
      <c r="I256" s="2" t="s">
        <v>40</v>
      </c>
      <c r="J256" s="2" t="s">
        <v>17</v>
      </c>
      <c r="K256" s="3">
        <v>0.5</v>
      </c>
      <c r="L256" s="4">
        <v>145000</v>
      </c>
      <c r="M256" s="4">
        <f t="shared" si="12"/>
        <v>72500</v>
      </c>
      <c r="N256" s="21" t="str">
        <f>VLOOKUP(I256,'MÃ '!$A$2:$E$1048576,4,0)</f>
        <v>NL300113</v>
      </c>
      <c r="O256" s="21" t="str">
        <f>VLOOKUP(I256,'MÃ '!$A$2:$E$1048576,5,0)</f>
        <v>Ớt hiểm đỏ</v>
      </c>
      <c r="P256" s="21" t="str">
        <f t="shared" si="13"/>
        <v>TSG09</v>
      </c>
      <c r="Q256" s="21" t="str">
        <f>DAY(Table01456[[#This Row],[NGÀY]])&amp;Table01456[[#This Row],[TSG09]]&amp;Table01456[[#This Row],[MÃ FAST]]</f>
        <v>13TSG09NL300113</v>
      </c>
      <c r="R256" s="21" t="str">
        <f>COUNTIF($Q$7:Q256,Q256)&amp;Q256</f>
        <v>113TSG09NL300113</v>
      </c>
      <c r="S256" s="44">
        <f>IFERROR(VLOOKUP(R256,Table1[[ct2]:[Số lượng]],13,0),0)</f>
        <v>0.5</v>
      </c>
      <c r="T256" s="45">
        <f>IFERROR(VLOOKUP(R256,Table1[[ct2]:[Giá]],14,0),Table01456[[#This Row],[ĐƠN GIÁ]])</f>
        <v>145000</v>
      </c>
      <c r="U256" s="45">
        <f t="shared" si="14"/>
        <v>72500</v>
      </c>
      <c r="V256" s="32">
        <f t="shared" si="15"/>
        <v>0</v>
      </c>
      <c r="W256" s="45">
        <f>Table01456[[#This Row],[THÀNH TIỀN FAST]]-Table01456[[#This Row],[THÀNH TIỀN]]</f>
        <v>0</v>
      </c>
      <c r="X256" s="46" t="b">
        <f>Table01456[[#This Row],[ĐG FAST]]=Table01456[[#This Row],[ĐƠN GIÁ]]</f>
        <v>1</v>
      </c>
      <c r="Y256" s="47" t="b">
        <f>Table01456[[#This Row],[THÀNH TIỀN FAST]]=Table01456[[#This Row],[THÀNH TIỀN]]</f>
        <v>1</v>
      </c>
      <c r="Z256" s="48"/>
    </row>
    <row r="257" spans="1:26" x14ac:dyDescent="0.2">
      <c r="A257" s="50"/>
      <c r="B257" s="2" t="s">
        <v>366</v>
      </c>
      <c r="C257" s="50"/>
      <c r="D257" s="2" t="s">
        <v>520</v>
      </c>
      <c r="E257" s="50"/>
      <c r="F257" s="50"/>
      <c r="G257" s="50"/>
      <c r="H257" s="50"/>
      <c r="I257" s="2" t="s">
        <v>41</v>
      </c>
      <c r="J257" s="2" t="s">
        <v>17</v>
      </c>
      <c r="K257" s="3">
        <v>5</v>
      </c>
      <c r="L257" s="4">
        <v>21000</v>
      </c>
      <c r="M257" s="4">
        <f t="shared" si="12"/>
        <v>105000</v>
      </c>
      <c r="N257" s="21" t="str">
        <f>VLOOKUP(I257,'MÃ '!$A$2:$E$1048576,4,0)</f>
        <v>NL300119</v>
      </c>
      <c r="O257" s="21" t="str">
        <f>VLOOKUP(I257,'MÃ '!$A$2:$E$1048576,5,0)</f>
        <v>Quất ( Tắc trái )</v>
      </c>
      <c r="P257" s="21" t="str">
        <f t="shared" si="13"/>
        <v>TSG09</v>
      </c>
      <c r="Q257" s="21" t="str">
        <f>DAY(Table01456[[#This Row],[NGÀY]])&amp;Table01456[[#This Row],[TSG09]]&amp;Table01456[[#This Row],[MÃ FAST]]</f>
        <v>13TSG09NL300119</v>
      </c>
      <c r="R257" s="21" t="str">
        <f>COUNTIF($Q$7:Q257,Q257)&amp;Q257</f>
        <v>113TSG09NL300119</v>
      </c>
      <c r="S257" s="44">
        <f>IFERROR(VLOOKUP(R257,Table1[[ct2]:[Số lượng]],13,0),0)</f>
        <v>5</v>
      </c>
      <c r="T257" s="45">
        <f>IFERROR(VLOOKUP(R257,Table1[[ct2]:[Giá]],14,0),Table01456[[#This Row],[ĐƠN GIÁ]])</f>
        <v>21000</v>
      </c>
      <c r="U257" s="45">
        <f t="shared" si="14"/>
        <v>105000</v>
      </c>
      <c r="V257" s="32">
        <f t="shared" si="15"/>
        <v>0</v>
      </c>
      <c r="W257" s="45">
        <f>Table01456[[#This Row],[THÀNH TIỀN FAST]]-Table01456[[#This Row],[THÀNH TIỀN]]</f>
        <v>0</v>
      </c>
      <c r="X257" s="46" t="b">
        <f>Table01456[[#This Row],[ĐG FAST]]=Table01456[[#This Row],[ĐƠN GIÁ]]</f>
        <v>1</v>
      </c>
      <c r="Y257" s="47" t="b">
        <f>Table01456[[#This Row],[THÀNH TIỀN FAST]]=Table01456[[#This Row],[THÀNH TIỀN]]</f>
        <v>1</v>
      </c>
      <c r="Z257" s="48"/>
    </row>
    <row r="258" spans="1:26" x14ac:dyDescent="0.2">
      <c r="A258" s="50"/>
      <c r="B258" s="2" t="s">
        <v>366</v>
      </c>
      <c r="C258" s="50"/>
      <c r="D258" s="2" t="s">
        <v>520</v>
      </c>
      <c r="E258" s="50"/>
      <c r="F258" s="50"/>
      <c r="G258" s="50"/>
      <c r="H258" s="50"/>
      <c r="I258" s="2" t="s">
        <v>42</v>
      </c>
      <c r="J258" s="2" t="s">
        <v>17</v>
      </c>
      <c r="K258" s="3">
        <v>2</v>
      </c>
      <c r="L258" s="4">
        <v>38000</v>
      </c>
      <c r="M258" s="4">
        <f t="shared" si="12"/>
        <v>76000</v>
      </c>
      <c r="N258" s="21" t="str">
        <f>VLOOKUP(I258,'MÃ '!$A$2:$E$1048576,4,0)</f>
        <v>NL300018</v>
      </c>
      <c r="O258" s="21" t="str">
        <f>VLOOKUP(I258,'MÃ '!$A$2:$E$1048576,5,0)</f>
        <v>Cải cúc</v>
      </c>
      <c r="P258" s="21" t="str">
        <f t="shared" si="13"/>
        <v>TSG09</v>
      </c>
      <c r="Q258" s="21" t="str">
        <f>DAY(Table01456[[#This Row],[NGÀY]])&amp;Table01456[[#This Row],[TSG09]]&amp;Table01456[[#This Row],[MÃ FAST]]</f>
        <v>13TSG09NL300018</v>
      </c>
      <c r="R258" s="21" t="str">
        <f>COUNTIF($Q$7:Q258,Q258)&amp;Q258</f>
        <v>113TSG09NL300018</v>
      </c>
      <c r="S258" s="44">
        <f>IFERROR(VLOOKUP(R258,Table1[[ct2]:[Số lượng]],13,0),0)</f>
        <v>0</v>
      </c>
      <c r="T258" s="45">
        <f>IFERROR(VLOOKUP(R258,Table1[[ct2]:[Giá]],14,0),Table01456[[#This Row],[ĐƠN GIÁ]])</f>
        <v>38000</v>
      </c>
      <c r="U258" s="45">
        <f t="shared" si="14"/>
        <v>0</v>
      </c>
      <c r="V258" s="32">
        <f t="shared" si="15"/>
        <v>-2</v>
      </c>
      <c r="W258" s="45">
        <f>Table01456[[#This Row],[THÀNH TIỀN FAST]]-Table01456[[#This Row],[THÀNH TIỀN]]</f>
        <v>-76000</v>
      </c>
      <c r="X258" s="46" t="b">
        <f>Table01456[[#This Row],[ĐG FAST]]=Table01456[[#This Row],[ĐƠN GIÁ]]</f>
        <v>1</v>
      </c>
      <c r="Y258" s="47" t="b">
        <f>Table01456[[#This Row],[THÀNH TIỀN FAST]]=Table01456[[#This Row],[THÀNH TIỀN]]</f>
        <v>0</v>
      </c>
      <c r="Z258" s="48"/>
    </row>
    <row r="259" spans="1:26" x14ac:dyDescent="0.2">
      <c r="A259" s="50"/>
      <c r="B259" s="2" t="s">
        <v>366</v>
      </c>
      <c r="C259" s="50"/>
      <c r="D259" s="2" t="s">
        <v>520</v>
      </c>
      <c r="E259" s="50"/>
      <c r="F259" s="50"/>
      <c r="G259" s="50"/>
      <c r="H259" s="50"/>
      <c r="I259" s="2" t="s">
        <v>43</v>
      </c>
      <c r="J259" s="2" t="s">
        <v>17</v>
      </c>
      <c r="K259" s="3">
        <v>1</v>
      </c>
      <c r="L259" s="4">
        <v>50000</v>
      </c>
      <c r="M259" s="4">
        <f t="shared" si="12"/>
        <v>50000</v>
      </c>
      <c r="N259" s="21" t="str">
        <f>VLOOKUP(I259,'MÃ '!$A$2:$E$1048576,4,0)</f>
        <v>NL300142</v>
      </c>
      <c r="O259" s="21" t="str">
        <f>VLOOKUP(I259,'MÃ '!$A$2:$E$1048576,5,0)</f>
        <v>Tỏi bóc</v>
      </c>
      <c r="P259" s="21" t="str">
        <f t="shared" si="13"/>
        <v>TSG09</v>
      </c>
      <c r="Q259" s="21" t="str">
        <f>DAY(Table01456[[#This Row],[NGÀY]])&amp;Table01456[[#This Row],[TSG09]]&amp;Table01456[[#This Row],[MÃ FAST]]</f>
        <v>13TSG09NL300142</v>
      </c>
      <c r="R259" s="21" t="str">
        <f>COUNTIF($Q$7:Q259,Q259)&amp;Q259</f>
        <v>113TSG09NL300142</v>
      </c>
      <c r="S259" s="44">
        <f>IFERROR(VLOOKUP(R259,Table1[[ct2]:[Số lượng]],13,0),0)</f>
        <v>1</v>
      </c>
      <c r="T259" s="45">
        <f>IFERROR(VLOOKUP(R259,Table1[[ct2]:[Giá]],14,0),Table01456[[#This Row],[ĐƠN GIÁ]])</f>
        <v>50000</v>
      </c>
      <c r="U259" s="45">
        <f t="shared" si="14"/>
        <v>50000</v>
      </c>
      <c r="V259" s="32">
        <f t="shared" si="15"/>
        <v>0</v>
      </c>
      <c r="W259" s="45">
        <f>Table01456[[#This Row],[THÀNH TIỀN FAST]]-Table01456[[#This Row],[THÀNH TIỀN]]</f>
        <v>0</v>
      </c>
      <c r="X259" s="46" t="b">
        <f>Table01456[[#This Row],[ĐG FAST]]=Table01456[[#This Row],[ĐƠN GIÁ]]</f>
        <v>1</v>
      </c>
      <c r="Y259" s="47" t="b">
        <f>Table01456[[#This Row],[THÀNH TIỀN FAST]]=Table01456[[#This Row],[THÀNH TIỀN]]</f>
        <v>1</v>
      </c>
      <c r="Z259" s="48"/>
    </row>
    <row r="260" spans="1:26" x14ac:dyDescent="0.2">
      <c r="A260" s="50"/>
      <c r="B260" s="2" t="s">
        <v>366</v>
      </c>
      <c r="C260" s="50"/>
      <c r="D260" s="2" t="s">
        <v>520</v>
      </c>
      <c r="E260" s="50"/>
      <c r="F260" s="50"/>
      <c r="G260" s="50"/>
      <c r="H260" s="50"/>
      <c r="I260" s="2" t="s">
        <v>44</v>
      </c>
      <c r="J260" s="2" t="s">
        <v>17</v>
      </c>
      <c r="K260" s="3">
        <v>5</v>
      </c>
      <c r="L260" s="4">
        <v>62000</v>
      </c>
      <c r="M260" s="4">
        <f t="shared" si="12"/>
        <v>310000</v>
      </c>
      <c r="N260" s="21" t="str">
        <f>VLOOKUP(I260,'MÃ '!$A$2:$E$1048576,4,0)</f>
        <v>NL300147</v>
      </c>
      <c r="O260" s="21" t="str">
        <f>VLOOKUP(I260,'MÃ '!$A$2:$E$1048576,5,0)</f>
        <v>Xà lách Roman</v>
      </c>
      <c r="P260" s="21" t="str">
        <f t="shared" si="13"/>
        <v>TSG09</v>
      </c>
      <c r="Q260" s="21" t="str">
        <f>DAY(Table01456[[#This Row],[NGÀY]])&amp;Table01456[[#This Row],[TSG09]]&amp;Table01456[[#This Row],[MÃ FAST]]</f>
        <v>13TSG09NL300147</v>
      </c>
      <c r="R260" s="21" t="str">
        <f>COUNTIF($Q$7:Q260,Q260)&amp;Q260</f>
        <v>113TSG09NL300147</v>
      </c>
      <c r="S260" s="44">
        <f>IFERROR(VLOOKUP(R260,Table1[[ct2]:[Số lượng]],13,0),0)</f>
        <v>4.3</v>
      </c>
      <c r="T260" s="45">
        <f>IFERROR(VLOOKUP(R260,Table1[[ct2]:[Giá]],14,0),Table01456[[#This Row],[ĐƠN GIÁ]])</f>
        <v>62000</v>
      </c>
      <c r="U260" s="45">
        <f t="shared" si="14"/>
        <v>266600</v>
      </c>
      <c r="V260" s="32">
        <f t="shared" si="15"/>
        <v>-0.70000000000000018</v>
      </c>
      <c r="W260" s="45">
        <f>Table01456[[#This Row],[THÀNH TIỀN FAST]]-Table01456[[#This Row],[THÀNH TIỀN]]</f>
        <v>-43400</v>
      </c>
      <c r="X260" s="46" t="b">
        <f>Table01456[[#This Row],[ĐG FAST]]=Table01456[[#This Row],[ĐƠN GIÁ]]</f>
        <v>1</v>
      </c>
      <c r="Y260" s="47" t="b">
        <f>Table01456[[#This Row],[THÀNH TIỀN FAST]]=Table01456[[#This Row],[THÀNH TIỀN]]</f>
        <v>0</v>
      </c>
      <c r="Z260" s="48"/>
    </row>
    <row r="261" spans="1:26" x14ac:dyDescent="0.2">
      <c r="A261" s="50"/>
      <c r="B261" s="2" t="s">
        <v>367</v>
      </c>
      <c r="C261" s="50"/>
      <c r="D261" s="2" t="s">
        <v>520</v>
      </c>
      <c r="E261" s="50"/>
      <c r="F261" s="50"/>
      <c r="G261" s="50"/>
      <c r="H261" s="50"/>
      <c r="I261" s="2" t="s">
        <v>14</v>
      </c>
      <c r="J261" s="2" t="s">
        <v>15</v>
      </c>
      <c r="K261" s="3">
        <v>5</v>
      </c>
      <c r="L261" s="4">
        <v>8500</v>
      </c>
      <c r="M261" s="4">
        <f t="shared" si="12"/>
        <v>42500</v>
      </c>
      <c r="N261" s="21" t="str">
        <f>VLOOKUP(I261,'MÃ '!$A$2:$E$1048576,4,0)</f>
        <v>NL300107</v>
      </c>
      <c r="O261" s="21" t="str">
        <f>VLOOKUP(I261,'MÃ '!$A$2:$E$1048576,5,0)</f>
        <v>Ngô ngọt ( Bắp trái)</v>
      </c>
      <c r="P261" s="21" t="str">
        <f t="shared" si="13"/>
        <v>TSG09</v>
      </c>
      <c r="Q261" s="21" t="str">
        <f>DAY(Table01456[[#This Row],[NGÀY]])&amp;Table01456[[#This Row],[TSG09]]&amp;Table01456[[#This Row],[MÃ FAST]]</f>
        <v>14TSG09NL300107</v>
      </c>
      <c r="R261" s="21" t="str">
        <f>COUNTIF($Q$7:Q261,Q261)&amp;Q261</f>
        <v>114TSG09NL300107</v>
      </c>
      <c r="S261" s="44">
        <f>IFERROR(VLOOKUP(R261,Table1[[ct2]:[Số lượng]],13,0),0)</f>
        <v>5</v>
      </c>
      <c r="T261" s="45">
        <f>IFERROR(VLOOKUP(R261,Table1[[ct2]:[Giá]],14,0),Table01456[[#This Row],[ĐƠN GIÁ]])</f>
        <v>8500</v>
      </c>
      <c r="U261" s="45">
        <f t="shared" si="14"/>
        <v>42500</v>
      </c>
      <c r="V261" s="32">
        <f t="shared" si="15"/>
        <v>0</v>
      </c>
      <c r="W261" s="45">
        <f>Table01456[[#This Row],[THÀNH TIỀN FAST]]-Table01456[[#This Row],[THÀNH TIỀN]]</f>
        <v>0</v>
      </c>
      <c r="X261" s="46" t="b">
        <f>Table01456[[#This Row],[ĐG FAST]]=Table01456[[#This Row],[ĐƠN GIÁ]]</f>
        <v>1</v>
      </c>
      <c r="Y261" s="47" t="b">
        <f>Table01456[[#This Row],[THÀNH TIỀN FAST]]=Table01456[[#This Row],[THÀNH TIỀN]]</f>
        <v>1</v>
      </c>
      <c r="Z261" s="48"/>
    </row>
    <row r="262" spans="1:26" x14ac:dyDescent="0.2">
      <c r="A262" s="50"/>
      <c r="B262" s="2" t="s">
        <v>367</v>
      </c>
      <c r="C262" s="50"/>
      <c r="D262" s="2" t="s">
        <v>520</v>
      </c>
      <c r="E262" s="50"/>
      <c r="F262" s="50"/>
      <c r="G262" s="50"/>
      <c r="H262" s="50"/>
      <c r="I262" s="2" t="s">
        <v>18</v>
      </c>
      <c r="J262" s="2" t="s">
        <v>17</v>
      </c>
      <c r="K262" s="3">
        <v>0.6</v>
      </c>
      <c r="L262" s="4">
        <v>45000</v>
      </c>
      <c r="M262" s="4">
        <f t="shared" si="12"/>
        <v>27000</v>
      </c>
      <c r="N262" s="21" t="str">
        <f>VLOOKUP(I262,'MÃ '!$A$2:$E$1048576,4,0)</f>
        <v>NL300203</v>
      </c>
      <c r="O262" s="21" t="str">
        <f>VLOOKUP(I262,'MÃ '!$A$2:$E$1048576,5,0)</f>
        <v>Cải bó xôi</v>
      </c>
      <c r="P262" s="21" t="str">
        <f t="shared" si="13"/>
        <v>TSG09</v>
      </c>
      <c r="Q262" s="21" t="str">
        <f>DAY(Table01456[[#This Row],[NGÀY]])&amp;Table01456[[#This Row],[TSG09]]&amp;Table01456[[#This Row],[MÃ FAST]]</f>
        <v>14TSG09NL300203</v>
      </c>
      <c r="R262" s="21" t="str">
        <f>COUNTIF($Q$7:Q262,Q262)&amp;Q262</f>
        <v>114TSG09NL300203</v>
      </c>
      <c r="S262" s="44">
        <f>IFERROR(VLOOKUP(R262,Table1[[ct2]:[Số lượng]],13,0),0)</f>
        <v>0.6</v>
      </c>
      <c r="T262" s="45">
        <f>IFERROR(VLOOKUP(R262,Table1[[ct2]:[Giá]],14,0),Table01456[[#This Row],[ĐƠN GIÁ]])</f>
        <v>45000</v>
      </c>
      <c r="U262" s="45">
        <f t="shared" si="14"/>
        <v>27000</v>
      </c>
      <c r="V262" s="32">
        <f t="shared" si="15"/>
        <v>0</v>
      </c>
      <c r="W262" s="45">
        <f>Table01456[[#This Row],[THÀNH TIỀN FAST]]-Table01456[[#This Row],[THÀNH TIỀN]]</f>
        <v>0</v>
      </c>
      <c r="X262" s="46" t="b">
        <f>Table01456[[#This Row],[ĐG FAST]]=Table01456[[#This Row],[ĐƠN GIÁ]]</f>
        <v>1</v>
      </c>
      <c r="Y262" s="47" t="b">
        <f>Table01456[[#This Row],[THÀNH TIỀN FAST]]=Table01456[[#This Row],[THÀNH TIỀN]]</f>
        <v>1</v>
      </c>
      <c r="Z262" s="48"/>
    </row>
    <row r="263" spans="1:26" x14ac:dyDescent="0.2">
      <c r="A263" s="50"/>
      <c r="B263" s="2" t="s">
        <v>367</v>
      </c>
      <c r="C263" s="50"/>
      <c r="D263" s="2" t="s">
        <v>520</v>
      </c>
      <c r="E263" s="50"/>
      <c r="F263" s="50"/>
      <c r="G263" s="50"/>
      <c r="H263" s="50"/>
      <c r="I263" s="2" t="s">
        <v>19</v>
      </c>
      <c r="J263" s="2" t="s">
        <v>17</v>
      </c>
      <c r="K263" s="3">
        <v>1</v>
      </c>
      <c r="L263" s="4">
        <v>50000</v>
      </c>
      <c r="M263" s="4">
        <f t="shared" si="12"/>
        <v>50000</v>
      </c>
      <c r="N263" s="21" t="str">
        <f>VLOOKUP(I263,'MÃ '!$A$2:$E$1048576,4,0)</f>
        <v>NL300013</v>
      </c>
      <c r="O263" s="21" t="str">
        <f>VLOOKUP(I263,'MÃ '!$A$2:$E$1048576,5,0)</f>
        <v>Cà chua</v>
      </c>
      <c r="P263" s="21" t="str">
        <f t="shared" si="13"/>
        <v>TSG09</v>
      </c>
      <c r="Q263" s="21" t="str">
        <f>DAY(Table01456[[#This Row],[NGÀY]])&amp;Table01456[[#This Row],[TSG09]]&amp;Table01456[[#This Row],[MÃ FAST]]</f>
        <v>14TSG09NL300013</v>
      </c>
      <c r="R263" s="21" t="str">
        <f>COUNTIF($Q$7:Q263,Q263)&amp;Q263</f>
        <v>114TSG09NL300013</v>
      </c>
      <c r="S263" s="44">
        <f>IFERROR(VLOOKUP(R263,Table1[[ct2]:[Số lượng]],13,0),0)</f>
        <v>0.7</v>
      </c>
      <c r="T263" s="45">
        <f>IFERROR(VLOOKUP(R263,Table1[[ct2]:[Giá]],14,0),Table01456[[#This Row],[ĐƠN GIÁ]])</f>
        <v>50000</v>
      </c>
      <c r="U263" s="45">
        <f t="shared" si="14"/>
        <v>35000</v>
      </c>
      <c r="V263" s="32">
        <f t="shared" si="15"/>
        <v>-0.30000000000000004</v>
      </c>
      <c r="W263" s="45">
        <f>Table01456[[#This Row],[THÀNH TIỀN FAST]]-Table01456[[#This Row],[THÀNH TIỀN]]</f>
        <v>-15000</v>
      </c>
      <c r="X263" s="46" t="b">
        <f>Table01456[[#This Row],[ĐG FAST]]=Table01456[[#This Row],[ĐƠN GIÁ]]</f>
        <v>1</v>
      </c>
      <c r="Y263" s="47" t="b">
        <f>Table01456[[#This Row],[THÀNH TIỀN FAST]]=Table01456[[#This Row],[THÀNH TIỀN]]</f>
        <v>0</v>
      </c>
      <c r="Z263" s="48"/>
    </row>
    <row r="264" spans="1:26" x14ac:dyDescent="0.2">
      <c r="A264" s="50"/>
      <c r="B264" s="2" t="s">
        <v>367</v>
      </c>
      <c r="C264" s="50"/>
      <c r="D264" s="2" t="s">
        <v>520</v>
      </c>
      <c r="E264" s="50"/>
      <c r="F264" s="50"/>
      <c r="G264" s="50"/>
      <c r="H264" s="50"/>
      <c r="I264" s="2" t="s">
        <v>20</v>
      </c>
      <c r="J264" s="2" t="s">
        <v>17</v>
      </c>
      <c r="K264" s="3">
        <v>8.1</v>
      </c>
      <c r="L264" s="4">
        <v>18000</v>
      </c>
      <c r="M264" s="4">
        <f t="shared" ref="M264:M299" si="16">K264*L264</f>
        <v>145800</v>
      </c>
      <c r="N264" s="21" t="str">
        <f>VLOOKUP(I264,'MÃ '!$A$2:$E$1048576,4,0)</f>
        <v>NL300022</v>
      </c>
      <c r="O264" s="21" t="str">
        <f>VLOOKUP(I264,'MÃ '!$A$2:$E$1048576,5,0)</f>
        <v>Cải thảo</v>
      </c>
      <c r="P264" s="21" t="str">
        <f t="shared" ref="P264:P327" si="17">$P$6</f>
        <v>TSG09</v>
      </c>
      <c r="Q264" s="21" t="str">
        <f>DAY(Table01456[[#This Row],[NGÀY]])&amp;Table01456[[#This Row],[TSG09]]&amp;Table01456[[#This Row],[MÃ FAST]]</f>
        <v>14TSG09NL300022</v>
      </c>
      <c r="R264" s="21" t="str">
        <f>COUNTIF($Q$7:Q264,Q264)&amp;Q264</f>
        <v>114TSG09NL300022</v>
      </c>
      <c r="S264" s="44">
        <f>IFERROR(VLOOKUP(R264,Table1[[ct2]:[Số lượng]],13,0),0)</f>
        <v>6.1</v>
      </c>
      <c r="T264" s="45">
        <f>IFERROR(VLOOKUP(R264,Table1[[ct2]:[Giá]],14,0),Table01456[[#This Row],[ĐƠN GIÁ]])</f>
        <v>18000</v>
      </c>
      <c r="U264" s="45">
        <f t="shared" ref="U264:U327" si="18">IFERROR((T264*S264),"0")</f>
        <v>109800</v>
      </c>
      <c r="V264" s="32">
        <f t="shared" ref="V264:V327" si="19">S264-K264</f>
        <v>-2</v>
      </c>
      <c r="W264" s="45">
        <f>Table01456[[#This Row],[THÀNH TIỀN FAST]]-Table01456[[#This Row],[THÀNH TIỀN]]</f>
        <v>-36000</v>
      </c>
      <c r="X264" s="46" t="b">
        <f>Table01456[[#This Row],[ĐG FAST]]=Table01456[[#This Row],[ĐƠN GIÁ]]</f>
        <v>1</v>
      </c>
      <c r="Y264" s="47" t="b">
        <f>Table01456[[#This Row],[THÀNH TIỀN FAST]]=Table01456[[#This Row],[THÀNH TIỀN]]</f>
        <v>0</v>
      </c>
      <c r="Z264" s="48"/>
    </row>
    <row r="265" spans="1:26" x14ac:dyDescent="0.2">
      <c r="A265" s="50"/>
      <c r="B265" s="2" t="s">
        <v>367</v>
      </c>
      <c r="C265" s="50"/>
      <c r="D265" s="2" t="s">
        <v>520</v>
      </c>
      <c r="E265" s="50"/>
      <c r="F265" s="50"/>
      <c r="G265" s="50"/>
      <c r="H265" s="50"/>
      <c r="I265" s="2" t="s">
        <v>21</v>
      </c>
      <c r="J265" s="2" t="s">
        <v>17</v>
      </c>
      <c r="K265" s="3">
        <v>0.3</v>
      </c>
      <c r="L265" s="4">
        <v>75000</v>
      </c>
      <c r="M265" s="4">
        <f t="shared" si="16"/>
        <v>22500</v>
      </c>
      <c r="N265" s="21" t="str">
        <f>VLOOKUP(I265,'MÃ '!$A$2:$E$1048576,4,0)</f>
        <v>NL600067</v>
      </c>
      <c r="O265" s="21" t="str">
        <f>VLOOKUP(I265,'MÃ '!$A$2:$E$1048576,5,0)</f>
        <v>Cam vàng</v>
      </c>
      <c r="P265" s="21" t="str">
        <f t="shared" si="17"/>
        <v>TSG09</v>
      </c>
      <c r="Q265" s="21" t="str">
        <f>DAY(Table01456[[#This Row],[NGÀY]])&amp;Table01456[[#This Row],[TSG09]]&amp;Table01456[[#This Row],[MÃ FAST]]</f>
        <v>14TSG09NL600067</v>
      </c>
      <c r="R265" s="21" t="str">
        <f>COUNTIF($Q$7:Q265,Q265)&amp;Q265</f>
        <v>114TSG09NL600067</v>
      </c>
      <c r="S265" s="44">
        <f>IFERROR(VLOOKUP(R265,Table1[[ct2]:[Số lượng]],13,0),0)</f>
        <v>0.3</v>
      </c>
      <c r="T265" s="45">
        <f>IFERROR(VLOOKUP(R265,Table1[[ct2]:[Giá]],14,0),Table01456[[#This Row],[ĐƠN GIÁ]])</f>
        <v>75000</v>
      </c>
      <c r="U265" s="45">
        <f t="shared" si="18"/>
        <v>22500</v>
      </c>
      <c r="V265" s="32">
        <f t="shared" si="19"/>
        <v>0</v>
      </c>
      <c r="W265" s="45">
        <f>Table01456[[#This Row],[THÀNH TIỀN FAST]]-Table01456[[#This Row],[THÀNH TIỀN]]</f>
        <v>0</v>
      </c>
      <c r="X265" s="46" t="b">
        <f>Table01456[[#This Row],[ĐG FAST]]=Table01456[[#This Row],[ĐƠN GIÁ]]</f>
        <v>1</v>
      </c>
      <c r="Y265" s="47" t="b">
        <f>Table01456[[#This Row],[THÀNH TIỀN FAST]]=Table01456[[#This Row],[THÀNH TIỀN]]</f>
        <v>1</v>
      </c>
      <c r="Z265" s="48"/>
    </row>
    <row r="266" spans="1:26" x14ac:dyDescent="0.2">
      <c r="A266" s="50"/>
      <c r="B266" s="2" t="s">
        <v>367</v>
      </c>
      <c r="C266" s="50"/>
      <c r="D266" s="2" t="s">
        <v>520</v>
      </c>
      <c r="E266" s="50"/>
      <c r="F266" s="50"/>
      <c r="G266" s="50"/>
      <c r="H266" s="50"/>
      <c r="I266" s="2" t="s">
        <v>24</v>
      </c>
      <c r="J266" s="2" t="s">
        <v>17</v>
      </c>
      <c r="K266" s="3">
        <v>0.9</v>
      </c>
      <c r="L266" s="4">
        <v>47000</v>
      </c>
      <c r="M266" s="4">
        <f t="shared" si="16"/>
        <v>42300</v>
      </c>
      <c r="N266" s="21" t="str">
        <f>VLOOKUP(I266,'MÃ '!$A$2:$E$1048576,4,0)</f>
        <v>NL300036</v>
      </c>
      <c r="O266" s="21" t="str">
        <f>VLOOKUP(I266,'MÃ '!$A$2:$E$1048576,5,0)</f>
        <v>Củ sen</v>
      </c>
      <c r="P266" s="21" t="str">
        <f t="shared" si="17"/>
        <v>TSG09</v>
      </c>
      <c r="Q266" s="21" t="str">
        <f>DAY(Table01456[[#This Row],[NGÀY]])&amp;Table01456[[#This Row],[TSG09]]&amp;Table01456[[#This Row],[MÃ FAST]]</f>
        <v>14TSG09NL300036</v>
      </c>
      <c r="R266" s="21" t="str">
        <f>COUNTIF($Q$7:Q266,Q266)&amp;Q266</f>
        <v>114TSG09NL300036</v>
      </c>
      <c r="S266" s="44">
        <f>IFERROR(VLOOKUP(R266,Table1[[ct2]:[Số lượng]],13,0),0)</f>
        <v>0.9</v>
      </c>
      <c r="T266" s="45">
        <f>IFERROR(VLOOKUP(R266,Table1[[ct2]:[Giá]],14,0),Table01456[[#This Row],[ĐƠN GIÁ]])</f>
        <v>47000</v>
      </c>
      <c r="U266" s="45">
        <f t="shared" si="18"/>
        <v>42300</v>
      </c>
      <c r="V266" s="32">
        <f t="shared" si="19"/>
        <v>0</v>
      </c>
      <c r="W266" s="45">
        <f>Table01456[[#This Row],[THÀNH TIỀN FAST]]-Table01456[[#This Row],[THÀNH TIỀN]]</f>
        <v>0</v>
      </c>
      <c r="X266" s="46" t="b">
        <f>Table01456[[#This Row],[ĐG FAST]]=Table01456[[#This Row],[ĐƠN GIÁ]]</f>
        <v>1</v>
      </c>
      <c r="Y266" s="47" t="b">
        <f>Table01456[[#This Row],[THÀNH TIỀN FAST]]=Table01456[[#This Row],[THÀNH TIỀN]]</f>
        <v>1</v>
      </c>
      <c r="Z266" s="48"/>
    </row>
    <row r="267" spans="1:26" x14ac:dyDescent="0.2">
      <c r="A267" s="50"/>
      <c r="B267" s="2" t="s">
        <v>367</v>
      </c>
      <c r="C267" s="50"/>
      <c r="D267" s="2" t="s">
        <v>520</v>
      </c>
      <c r="E267" s="50"/>
      <c r="F267" s="50"/>
      <c r="G267" s="50"/>
      <c r="H267" s="50"/>
      <c r="I267" s="2" t="s">
        <v>25</v>
      </c>
      <c r="J267" s="2" t="s">
        <v>17</v>
      </c>
      <c r="K267" s="3">
        <v>16.5</v>
      </c>
      <c r="L267" s="4">
        <v>18000</v>
      </c>
      <c r="M267" s="4">
        <f t="shared" si="16"/>
        <v>297000</v>
      </c>
      <c r="N267" s="21" t="str">
        <f>VLOOKUP(I267,'MÃ '!$A$2:$E$1048576,4,0)</f>
        <v>NL600004</v>
      </c>
      <c r="O267" s="21" t="str">
        <f>VLOOKUP(I267,'MÃ '!$A$2:$E$1048576,5,0)</f>
        <v>Dưa hấu</v>
      </c>
      <c r="P267" s="21" t="str">
        <f t="shared" si="17"/>
        <v>TSG09</v>
      </c>
      <c r="Q267" s="21" t="str">
        <f>DAY(Table01456[[#This Row],[NGÀY]])&amp;Table01456[[#This Row],[TSG09]]&amp;Table01456[[#This Row],[MÃ FAST]]</f>
        <v>14TSG09NL600004</v>
      </c>
      <c r="R267" s="21" t="str">
        <f>COUNTIF($Q$7:Q267,Q267)&amp;Q267</f>
        <v>114TSG09NL600004</v>
      </c>
      <c r="S267" s="44">
        <f>IFERROR(VLOOKUP(R267,Table1[[ct2]:[Số lượng]],13,0),0)</f>
        <v>16.5</v>
      </c>
      <c r="T267" s="45">
        <f>IFERROR(VLOOKUP(R267,Table1[[ct2]:[Giá]],14,0),Table01456[[#This Row],[ĐƠN GIÁ]])</f>
        <v>18000</v>
      </c>
      <c r="U267" s="45">
        <f t="shared" si="18"/>
        <v>297000</v>
      </c>
      <c r="V267" s="32">
        <f t="shared" si="19"/>
        <v>0</v>
      </c>
      <c r="W267" s="45">
        <f>Table01456[[#This Row],[THÀNH TIỀN FAST]]-Table01456[[#This Row],[THÀNH TIỀN]]</f>
        <v>0</v>
      </c>
      <c r="X267" s="46" t="b">
        <f>Table01456[[#This Row],[ĐG FAST]]=Table01456[[#This Row],[ĐƠN GIÁ]]</f>
        <v>1</v>
      </c>
      <c r="Y267" s="47" t="b">
        <f>Table01456[[#This Row],[THÀNH TIỀN FAST]]=Table01456[[#This Row],[THÀNH TIỀN]]</f>
        <v>1</v>
      </c>
      <c r="Z267" s="48"/>
    </row>
    <row r="268" spans="1:26" x14ac:dyDescent="0.2">
      <c r="A268" s="50"/>
      <c r="B268" s="2" t="s">
        <v>367</v>
      </c>
      <c r="C268" s="50"/>
      <c r="D268" s="2" t="s">
        <v>520</v>
      </c>
      <c r="E268" s="50"/>
      <c r="F268" s="50"/>
      <c r="G268" s="50"/>
      <c r="H268" s="50"/>
      <c r="I268" s="2" t="s">
        <v>27</v>
      </c>
      <c r="J268" s="2" t="s">
        <v>17</v>
      </c>
      <c r="K268" s="3">
        <v>1.1000000000000001</v>
      </c>
      <c r="L268" s="4">
        <v>55000</v>
      </c>
      <c r="M268" s="4">
        <f t="shared" si="16"/>
        <v>60500.000000000007</v>
      </c>
      <c r="N268" s="21" t="str">
        <f>VLOOKUP(I268,'MÃ '!$A$2:$E$1048576,4,0)</f>
        <v>NL300058</v>
      </c>
      <c r="O268" s="21" t="str">
        <f>VLOOKUP(I268,'MÃ '!$A$2:$E$1048576,5,0)</f>
        <v>Hành lá</v>
      </c>
      <c r="P268" s="21" t="str">
        <f t="shared" si="17"/>
        <v>TSG09</v>
      </c>
      <c r="Q268" s="21" t="str">
        <f>DAY(Table01456[[#This Row],[NGÀY]])&amp;Table01456[[#This Row],[TSG09]]&amp;Table01456[[#This Row],[MÃ FAST]]</f>
        <v>14TSG09NL300058</v>
      </c>
      <c r="R268" s="21" t="str">
        <f>COUNTIF($Q$7:Q268,Q268)&amp;Q268</f>
        <v>114TSG09NL300058</v>
      </c>
      <c r="S268" s="44">
        <f>IFERROR(VLOOKUP(R268,Table1[[ct2]:[Số lượng]],13,0),0)</f>
        <v>1.1000000000000001</v>
      </c>
      <c r="T268" s="45">
        <f>IFERROR(VLOOKUP(R268,Table1[[ct2]:[Giá]],14,0),Table01456[[#This Row],[ĐƠN GIÁ]])</f>
        <v>55000</v>
      </c>
      <c r="U268" s="45">
        <f t="shared" si="18"/>
        <v>60500.000000000007</v>
      </c>
      <c r="V268" s="32">
        <f t="shared" si="19"/>
        <v>0</v>
      </c>
      <c r="W268" s="45">
        <f>Table01456[[#This Row],[THÀNH TIỀN FAST]]-Table01456[[#This Row],[THÀNH TIỀN]]</f>
        <v>0</v>
      </c>
      <c r="X268" s="46" t="b">
        <f>Table01456[[#This Row],[ĐG FAST]]=Table01456[[#This Row],[ĐƠN GIÁ]]</f>
        <v>1</v>
      </c>
      <c r="Y268" s="47" t="b">
        <f>Table01456[[#This Row],[THÀNH TIỀN FAST]]=Table01456[[#This Row],[THÀNH TIỀN]]</f>
        <v>1</v>
      </c>
      <c r="Z268" s="48"/>
    </row>
    <row r="269" spans="1:26" x14ac:dyDescent="0.2">
      <c r="A269" s="50"/>
      <c r="B269" s="2" t="s">
        <v>367</v>
      </c>
      <c r="C269" s="50"/>
      <c r="D269" s="2" t="s">
        <v>520</v>
      </c>
      <c r="E269" s="50"/>
      <c r="F269" s="50"/>
      <c r="G269" s="50"/>
      <c r="H269" s="50"/>
      <c r="I269" s="2" t="s">
        <v>28</v>
      </c>
      <c r="J269" s="2" t="s">
        <v>29</v>
      </c>
      <c r="K269" s="3">
        <v>1</v>
      </c>
      <c r="L269" s="4">
        <v>80000</v>
      </c>
      <c r="M269" s="4">
        <f t="shared" si="16"/>
        <v>80000</v>
      </c>
      <c r="N269" s="21" t="str">
        <f>VLOOKUP(I269,'MÃ '!$A$2:$E$1048576,4,0)</f>
        <v>NL300218</v>
      </c>
      <c r="O269" s="21" t="str">
        <f>VLOOKUP(I269,'MÃ '!$A$2:$E$1048576,5,0)</f>
        <v>Hoa cúc (decor) bó</v>
      </c>
      <c r="P269" s="21" t="str">
        <f t="shared" si="17"/>
        <v>TSG09</v>
      </c>
      <c r="Q269" s="21" t="str">
        <f>DAY(Table01456[[#This Row],[NGÀY]])&amp;Table01456[[#This Row],[TSG09]]&amp;Table01456[[#This Row],[MÃ FAST]]</f>
        <v>14TSG09NL300218</v>
      </c>
      <c r="R269" s="21" t="str">
        <f>COUNTIF($Q$7:Q269,Q269)&amp;Q269</f>
        <v>114TSG09NL300218</v>
      </c>
      <c r="S269" s="44">
        <f>IFERROR(VLOOKUP(R269,Table1[[ct2]:[Số lượng]],13,0),0)</f>
        <v>1</v>
      </c>
      <c r="T269" s="45">
        <f>IFERROR(VLOOKUP(R269,Table1[[ct2]:[Giá]],14,0),Table01456[[#This Row],[ĐƠN GIÁ]])</f>
        <v>40000</v>
      </c>
      <c r="U269" s="45">
        <f t="shared" si="18"/>
        <v>40000</v>
      </c>
      <c r="V269" s="32">
        <f t="shared" si="19"/>
        <v>0</v>
      </c>
      <c r="W269" s="45">
        <f>Table01456[[#This Row],[THÀNH TIỀN FAST]]-Table01456[[#This Row],[THÀNH TIỀN]]</f>
        <v>-40000</v>
      </c>
      <c r="X269" s="46" t="b">
        <f>Table01456[[#This Row],[ĐG FAST]]=Table01456[[#This Row],[ĐƠN GIÁ]]</f>
        <v>0</v>
      </c>
      <c r="Y269" s="47" t="b">
        <f>Table01456[[#This Row],[THÀNH TIỀN FAST]]=Table01456[[#This Row],[THÀNH TIỀN]]</f>
        <v>0</v>
      </c>
      <c r="Z269" s="48"/>
    </row>
    <row r="270" spans="1:26" x14ac:dyDescent="0.2">
      <c r="A270" s="50"/>
      <c r="B270" s="2" t="s">
        <v>367</v>
      </c>
      <c r="C270" s="50"/>
      <c r="D270" s="2" t="s">
        <v>520</v>
      </c>
      <c r="E270" s="50"/>
      <c r="F270" s="50"/>
      <c r="G270" s="50"/>
      <c r="H270" s="50"/>
      <c r="I270" s="2" t="s">
        <v>33</v>
      </c>
      <c r="J270" s="2" t="s">
        <v>17</v>
      </c>
      <c r="K270" s="3">
        <v>2</v>
      </c>
      <c r="L270" s="4">
        <v>22000</v>
      </c>
      <c r="M270" s="4">
        <f t="shared" si="16"/>
        <v>44000</v>
      </c>
      <c r="N270" s="21" t="str">
        <f>VLOOKUP(I270,'MÃ '!$A$2:$E$1048576,4,0)</f>
        <v>NL300084</v>
      </c>
      <c r="O270" s="21" t="str">
        <f>VLOOKUP(I270,'MÃ '!$A$2:$E$1048576,5,0)</f>
        <v>Mồng tơi nhặt</v>
      </c>
      <c r="P270" s="21" t="str">
        <f t="shared" si="17"/>
        <v>TSG09</v>
      </c>
      <c r="Q270" s="21" t="str">
        <f>DAY(Table01456[[#This Row],[NGÀY]])&amp;Table01456[[#This Row],[TSG09]]&amp;Table01456[[#This Row],[MÃ FAST]]</f>
        <v>14TSG09NL300084</v>
      </c>
      <c r="R270" s="21" t="str">
        <f>COUNTIF($Q$7:Q270,Q270)&amp;Q270</f>
        <v>114TSG09NL300084</v>
      </c>
      <c r="S270" s="44">
        <f>IFERROR(VLOOKUP(R270,Table1[[ct2]:[Số lượng]],13,0),0)</f>
        <v>1</v>
      </c>
      <c r="T270" s="45">
        <f>IFERROR(VLOOKUP(R270,Table1[[ct2]:[Giá]],14,0),Table01456[[#This Row],[ĐƠN GIÁ]])</f>
        <v>22000</v>
      </c>
      <c r="U270" s="45">
        <f t="shared" si="18"/>
        <v>22000</v>
      </c>
      <c r="V270" s="32">
        <f t="shared" si="19"/>
        <v>-1</v>
      </c>
      <c r="W270" s="45">
        <f>Table01456[[#This Row],[THÀNH TIỀN FAST]]-Table01456[[#This Row],[THÀNH TIỀN]]</f>
        <v>-22000</v>
      </c>
      <c r="X270" s="46" t="b">
        <f>Table01456[[#This Row],[ĐG FAST]]=Table01456[[#This Row],[ĐƠN GIÁ]]</f>
        <v>1</v>
      </c>
      <c r="Y270" s="47" t="b">
        <f>Table01456[[#This Row],[THÀNH TIỀN FAST]]=Table01456[[#This Row],[THÀNH TIỀN]]</f>
        <v>0</v>
      </c>
      <c r="Z270" s="48"/>
    </row>
    <row r="271" spans="1:26" x14ac:dyDescent="0.2">
      <c r="A271" s="50"/>
      <c r="B271" s="2" t="s">
        <v>367</v>
      </c>
      <c r="C271" s="50"/>
      <c r="D271" s="2" t="s">
        <v>520</v>
      </c>
      <c r="E271" s="50"/>
      <c r="F271" s="50"/>
      <c r="G271" s="50"/>
      <c r="H271" s="50"/>
      <c r="I271" s="2" t="s">
        <v>34</v>
      </c>
      <c r="J271" s="2" t="s">
        <v>17</v>
      </c>
      <c r="K271" s="3">
        <v>3</v>
      </c>
      <c r="L271" s="4">
        <v>145000</v>
      </c>
      <c r="M271" s="4">
        <f t="shared" si="16"/>
        <v>435000</v>
      </c>
      <c r="N271" s="21" t="str">
        <f>VLOOKUP(I271,'MÃ '!$A$2:$E$1048576,4,0)</f>
        <v>NL300090</v>
      </c>
      <c r="O271" s="21" t="str">
        <f>VLOOKUP(I271,'MÃ '!$A$2:$E$1048576,5,0)</f>
        <v>Nấm đông cô tươi</v>
      </c>
      <c r="P271" s="21" t="str">
        <f t="shared" si="17"/>
        <v>TSG09</v>
      </c>
      <c r="Q271" s="21" t="str">
        <f>DAY(Table01456[[#This Row],[NGÀY]])&amp;Table01456[[#This Row],[TSG09]]&amp;Table01456[[#This Row],[MÃ FAST]]</f>
        <v>14TSG09NL300090</v>
      </c>
      <c r="R271" s="21" t="str">
        <f>COUNTIF($Q$7:Q271,Q271)&amp;Q271</f>
        <v>114TSG09NL300090</v>
      </c>
      <c r="S271" s="44">
        <f>IFERROR(VLOOKUP(R271,Table1[[ct2]:[Số lượng]],13,0),0)</f>
        <v>3</v>
      </c>
      <c r="T271" s="45">
        <f>IFERROR(VLOOKUP(R271,Table1[[ct2]:[Giá]],14,0),Table01456[[#This Row],[ĐƠN GIÁ]])</f>
        <v>145000</v>
      </c>
      <c r="U271" s="45">
        <f t="shared" si="18"/>
        <v>435000</v>
      </c>
      <c r="V271" s="32">
        <f t="shared" si="19"/>
        <v>0</v>
      </c>
      <c r="W271" s="45">
        <f>Table01456[[#This Row],[THÀNH TIỀN FAST]]-Table01456[[#This Row],[THÀNH TIỀN]]</f>
        <v>0</v>
      </c>
      <c r="X271" s="46" t="b">
        <f>Table01456[[#This Row],[ĐG FAST]]=Table01456[[#This Row],[ĐƠN GIÁ]]</f>
        <v>1</v>
      </c>
      <c r="Y271" s="47" t="b">
        <f>Table01456[[#This Row],[THÀNH TIỀN FAST]]=Table01456[[#This Row],[THÀNH TIỀN]]</f>
        <v>1</v>
      </c>
      <c r="Z271" s="48"/>
    </row>
    <row r="272" spans="1:26" x14ac:dyDescent="0.2">
      <c r="A272" s="50"/>
      <c r="B272" s="2" t="s">
        <v>367</v>
      </c>
      <c r="C272" s="50"/>
      <c r="D272" s="2" t="s">
        <v>520</v>
      </c>
      <c r="E272" s="50"/>
      <c r="F272" s="50"/>
      <c r="G272" s="50"/>
      <c r="H272" s="50"/>
      <c r="I272" s="2" t="s">
        <v>35</v>
      </c>
      <c r="J272" s="2" t="s">
        <v>17</v>
      </c>
      <c r="K272" s="3">
        <v>4</v>
      </c>
      <c r="L272" s="4">
        <v>47000</v>
      </c>
      <c r="M272" s="4">
        <f t="shared" si="16"/>
        <v>188000</v>
      </c>
      <c r="N272" s="21" t="str">
        <f>VLOOKUP(I272,'MÃ '!$A$2:$E$1048576,4,0)</f>
        <v>NL300091</v>
      </c>
      <c r="O272" s="21" t="str">
        <f>VLOOKUP(I272,'MÃ '!$A$2:$E$1048576,5,0)</f>
        <v>Nấm đùi gà</v>
      </c>
      <c r="P272" s="21" t="str">
        <f t="shared" si="17"/>
        <v>TSG09</v>
      </c>
      <c r="Q272" s="21" t="str">
        <f>DAY(Table01456[[#This Row],[NGÀY]])&amp;Table01456[[#This Row],[TSG09]]&amp;Table01456[[#This Row],[MÃ FAST]]</f>
        <v>14TSG09NL300091</v>
      </c>
      <c r="R272" s="21" t="str">
        <f>COUNTIF($Q$7:Q272,Q272)&amp;Q272</f>
        <v>114TSG09NL300091</v>
      </c>
      <c r="S272" s="44">
        <f>IFERROR(VLOOKUP(R272,Table1[[ct2]:[Số lượng]],13,0),0)</f>
        <v>4</v>
      </c>
      <c r="T272" s="45">
        <f>IFERROR(VLOOKUP(R272,Table1[[ct2]:[Giá]],14,0),Table01456[[#This Row],[ĐƠN GIÁ]])</f>
        <v>47000</v>
      </c>
      <c r="U272" s="45">
        <f t="shared" si="18"/>
        <v>188000</v>
      </c>
      <c r="V272" s="32">
        <f t="shared" si="19"/>
        <v>0</v>
      </c>
      <c r="W272" s="45">
        <f>Table01456[[#This Row],[THÀNH TIỀN FAST]]-Table01456[[#This Row],[THÀNH TIỀN]]</f>
        <v>0</v>
      </c>
      <c r="X272" s="46" t="b">
        <f>Table01456[[#This Row],[ĐG FAST]]=Table01456[[#This Row],[ĐƠN GIÁ]]</f>
        <v>1</v>
      </c>
      <c r="Y272" s="47" t="b">
        <f>Table01456[[#This Row],[THÀNH TIỀN FAST]]=Table01456[[#This Row],[THÀNH TIỀN]]</f>
        <v>1</v>
      </c>
      <c r="Z272" s="48"/>
    </row>
    <row r="273" spans="1:26" x14ac:dyDescent="0.2">
      <c r="A273" s="50"/>
      <c r="B273" s="2" t="s">
        <v>367</v>
      </c>
      <c r="C273" s="50"/>
      <c r="D273" s="2" t="s">
        <v>520</v>
      </c>
      <c r="E273" s="50"/>
      <c r="F273" s="50"/>
      <c r="G273" s="50"/>
      <c r="H273" s="50"/>
      <c r="I273" s="2" t="s">
        <v>38</v>
      </c>
      <c r="J273" s="2" t="s">
        <v>17</v>
      </c>
      <c r="K273" s="3">
        <v>3.9</v>
      </c>
      <c r="L273" s="4">
        <v>95000</v>
      </c>
      <c r="M273" s="4">
        <f t="shared" si="16"/>
        <v>370500</v>
      </c>
      <c r="N273" s="21" t="str">
        <f>VLOOKUP(I273,'MÃ '!$A$2:$E$1048576,4,0)</f>
        <v>NL300098</v>
      </c>
      <c r="O273" s="21" t="str">
        <f>VLOOKUP(I273,'MÃ '!$A$2:$E$1048576,5,0)</f>
        <v>Nấm Linh Chi trắng</v>
      </c>
      <c r="P273" s="21" t="str">
        <f t="shared" si="17"/>
        <v>TSG09</v>
      </c>
      <c r="Q273" s="21" t="str">
        <f>DAY(Table01456[[#This Row],[NGÀY]])&amp;Table01456[[#This Row],[TSG09]]&amp;Table01456[[#This Row],[MÃ FAST]]</f>
        <v>14TSG09NL300098</v>
      </c>
      <c r="R273" s="21" t="str">
        <f>COUNTIF($Q$7:Q273,Q273)&amp;Q273</f>
        <v>114TSG09NL300098</v>
      </c>
      <c r="S273" s="44">
        <f>IFERROR(VLOOKUP(R273,Table1[[ct2]:[Số lượng]],13,0),0)</f>
        <v>3.9</v>
      </c>
      <c r="T273" s="45">
        <f>IFERROR(VLOOKUP(R273,Table1[[ct2]:[Giá]],14,0),Table01456[[#This Row],[ĐƠN GIÁ]])</f>
        <v>95000</v>
      </c>
      <c r="U273" s="45">
        <f t="shared" si="18"/>
        <v>370500</v>
      </c>
      <c r="V273" s="32">
        <f t="shared" si="19"/>
        <v>0</v>
      </c>
      <c r="W273" s="45">
        <f>Table01456[[#This Row],[THÀNH TIỀN FAST]]-Table01456[[#This Row],[THÀNH TIỀN]]</f>
        <v>0</v>
      </c>
      <c r="X273" s="46" t="b">
        <f>Table01456[[#This Row],[ĐG FAST]]=Table01456[[#This Row],[ĐƠN GIÁ]]</f>
        <v>1</v>
      </c>
      <c r="Y273" s="47" t="b">
        <f>Table01456[[#This Row],[THÀNH TIỀN FAST]]=Table01456[[#This Row],[THÀNH TIỀN]]</f>
        <v>1</v>
      </c>
      <c r="Z273" s="48"/>
    </row>
    <row r="274" spans="1:26" x14ac:dyDescent="0.2">
      <c r="A274" s="50"/>
      <c r="B274" s="2" t="s">
        <v>367</v>
      </c>
      <c r="C274" s="50"/>
      <c r="D274" s="2" t="s">
        <v>520</v>
      </c>
      <c r="E274" s="50"/>
      <c r="F274" s="50"/>
      <c r="G274" s="50"/>
      <c r="H274" s="50"/>
      <c r="I274" s="2" t="s">
        <v>39</v>
      </c>
      <c r="J274" s="2" t="s">
        <v>17</v>
      </c>
      <c r="K274" s="3">
        <v>1</v>
      </c>
      <c r="L274" s="4">
        <v>45000</v>
      </c>
      <c r="M274" s="4">
        <f t="shared" si="16"/>
        <v>45000</v>
      </c>
      <c r="N274" s="21" t="str">
        <f>VLOOKUP(I274,'MÃ '!$A$2:$E$1048576,4,0)</f>
        <v>NL300085</v>
      </c>
      <c r="O274" s="21" t="str">
        <f>VLOOKUP(I274,'MÃ '!$A$2:$E$1048576,5,0)</f>
        <v>Mùi ta ( Ngò rí )</v>
      </c>
      <c r="P274" s="21" t="str">
        <f t="shared" si="17"/>
        <v>TSG09</v>
      </c>
      <c r="Q274" s="21" t="str">
        <f>DAY(Table01456[[#This Row],[NGÀY]])&amp;Table01456[[#This Row],[TSG09]]&amp;Table01456[[#This Row],[MÃ FAST]]</f>
        <v>14TSG09NL300085</v>
      </c>
      <c r="R274" s="21" t="str">
        <f>COUNTIF($Q$7:Q274,Q274)&amp;Q274</f>
        <v>114TSG09NL300085</v>
      </c>
      <c r="S274" s="44">
        <f>IFERROR(VLOOKUP(R274,Table1[[ct2]:[Số lượng]],13,0),0)</f>
        <v>1</v>
      </c>
      <c r="T274" s="45">
        <f>IFERROR(VLOOKUP(R274,Table1[[ct2]:[Giá]],14,0),Table01456[[#This Row],[ĐƠN GIÁ]])</f>
        <v>45000</v>
      </c>
      <c r="U274" s="45">
        <f t="shared" si="18"/>
        <v>45000</v>
      </c>
      <c r="V274" s="32">
        <f t="shared" si="19"/>
        <v>0</v>
      </c>
      <c r="W274" s="45">
        <f>Table01456[[#This Row],[THÀNH TIỀN FAST]]-Table01456[[#This Row],[THÀNH TIỀN]]</f>
        <v>0</v>
      </c>
      <c r="X274" s="46" t="b">
        <f>Table01456[[#This Row],[ĐG FAST]]=Table01456[[#This Row],[ĐƠN GIÁ]]</f>
        <v>1</v>
      </c>
      <c r="Y274" s="47" t="b">
        <f>Table01456[[#This Row],[THÀNH TIỀN FAST]]=Table01456[[#This Row],[THÀNH TIỀN]]</f>
        <v>1</v>
      </c>
      <c r="Z274" s="48"/>
    </row>
    <row r="275" spans="1:26" x14ac:dyDescent="0.2">
      <c r="A275" s="50"/>
      <c r="B275" s="2" t="s">
        <v>367</v>
      </c>
      <c r="C275" s="50"/>
      <c r="D275" s="2" t="s">
        <v>520</v>
      </c>
      <c r="E275" s="50"/>
      <c r="F275" s="50"/>
      <c r="G275" s="50"/>
      <c r="H275" s="50"/>
      <c r="I275" s="2" t="s">
        <v>40</v>
      </c>
      <c r="J275" s="2" t="s">
        <v>17</v>
      </c>
      <c r="K275" s="3">
        <v>1</v>
      </c>
      <c r="L275" s="4">
        <v>145000</v>
      </c>
      <c r="M275" s="4">
        <f t="shared" si="16"/>
        <v>145000</v>
      </c>
      <c r="N275" s="21" t="str">
        <f>VLOOKUP(I275,'MÃ '!$A$2:$E$1048576,4,0)</f>
        <v>NL300113</v>
      </c>
      <c r="O275" s="21" t="str">
        <f>VLOOKUP(I275,'MÃ '!$A$2:$E$1048576,5,0)</f>
        <v>Ớt hiểm đỏ</v>
      </c>
      <c r="P275" s="21" t="str">
        <f t="shared" si="17"/>
        <v>TSG09</v>
      </c>
      <c r="Q275" s="21" t="str">
        <f>DAY(Table01456[[#This Row],[NGÀY]])&amp;Table01456[[#This Row],[TSG09]]&amp;Table01456[[#This Row],[MÃ FAST]]</f>
        <v>14TSG09NL300113</v>
      </c>
      <c r="R275" s="21" t="str">
        <f>COUNTIF($Q$7:Q275,Q275)&amp;Q275</f>
        <v>114TSG09NL300113</v>
      </c>
      <c r="S275" s="44">
        <f>IFERROR(VLOOKUP(R275,Table1[[ct2]:[Số lượng]],13,0),0)</f>
        <v>1</v>
      </c>
      <c r="T275" s="45">
        <f>IFERROR(VLOOKUP(R275,Table1[[ct2]:[Giá]],14,0),Table01456[[#This Row],[ĐƠN GIÁ]])</f>
        <v>145000</v>
      </c>
      <c r="U275" s="45">
        <f t="shared" si="18"/>
        <v>145000</v>
      </c>
      <c r="V275" s="32">
        <f t="shared" si="19"/>
        <v>0</v>
      </c>
      <c r="W275" s="45">
        <f>Table01456[[#This Row],[THÀNH TIỀN FAST]]-Table01456[[#This Row],[THÀNH TIỀN]]</f>
        <v>0</v>
      </c>
      <c r="X275" s="46" t="b">
        <f>Table01456[[#This Row],[ĐG FAST]]=Table01456[[#This Row],[ĐƠN GIÁ]]</f>
        <v>1</v>
      </c>
      <c r="Y275" s="47" t="b">
        <f>Table01456[[#This Row],[THÀNH TIỀN FAST]]=Table01456[[#This Row],[THÀNH TIỀN]]</f>
        <v>1</v>
      </c>
      <c r="Z275" s="48"/>
    </row>
    <row r="276" spans="1:26" x14ac:dyDescent="0.2">
      <c r="A276" s="50"/>
      <c r="B276" s="2" t="s">
        <v>367</v>
      </c>
      <c r="C276" s="50"/>
      <c r="D276" s="2" t="s">
        <v>520</v>
      </c>
      <c r="E276" s="50"/>
      <c r="F276" s="50"/>
      <c r="G276" s="50"/>
      <c r="H276" s="50"/>
      <c r="I276" s="2" t="s">
        <v>41</v>
      </c>
      <c r="J276" s="2" t="s">
        <v>17</v>
      </c>
      <c r="K276" s="3">
        <v>5</v>
      </c>
      <c r="L276" s="4">
        <v>21000</v>
      </c>
      <c r="M276" s="4">
        <f t="shared" si="16"/>
        <v>105000</v>
      </c>
      <c r="N276" s="21" t="str">
        <f>VLOOKUP(I276,'MÃ '!$A$2:$E$1048576,4,0)</f>
        <v>NL300119</v>
      </c>
      <c r="O276" s="21" t="str">
        <f>VLOOKUP(I276,'MÃ '!$A$2:$E$1048576,5,0)</f>
        <v>Quất ( Tắc trái )</v>
      </c>
      <c r="P276" s="21" t="str">
        <f t="shared" si="17"/>
        <v>TSG09</v>
      </c>
      <c r="Q276" s="21" t="str">
        <f>DAY(Table01456[[#This Row],[NGÀY]])&amp;Table01456[[#This Row],[TSG09]]&amp;Table01456[[#This Row],[MÃ FAST]]</f>
        <v>14TSG09NL300119</v>
      </c>
      <c r="R276" s="21" t="str">
        <f>COUNTIF($Q$7:Q276,Q276)&amp;Q276</f>
        <v>114TSG09NL300119</v>
      </c>
      <c r="S276" s="44">
        <f>IFERROR(VLOOKUP(R276,Table1[[ct2]:[Số lượng]],13,0),0)</f>
        <v>5</v>
      </c>
      <c r="T276" s="45">
        <f>IFERROR(VLOOKUP(R276,Table1[[ct2]:[Giá]],14,0),Table01456[[#This Row],[ĐƠN GIÁ]])</f>
        <v>21000</v>
      </c>
      <c r="U276" s="45">
        <f t="shared" si="18"/>
        <v>105000</v>
      </c>
      <c r="V276" s="32">
        <f t="shared" si="19"/>
        <v>0</v>
      </c>
      <c r="W276" s="45">
        <f>Table01456[[#This Row],[THÀNH TIỀN FAST]]-Table01456[[#This Row],[THÀNH TIỀN]]</f>
        <v>0</v>
      </c>
      <c r="X276" s="46" t="b">
        <f>Table01456[[#This Row],[ĐG FAST]]=Table01456[[#This Row],[ĐƠN GIÁ]]</f>
        <v>1</v>
      </c>
      <c r="Y276" s="47" t="b">
        <f>Table01456[[#This Row],[THÀNH TIỀN FAST]]=Table01456[[#This Row],[THÀNH TIỀN]]</f>
        <v>1</v>
      </c>
      <c r="Z276" s="48"/>
    </row>
    <row r="277" spans="1:26" x14ac:dyDescent="0.2">
      <c r="A277" s="50"/>
      <c r="B277" s="2" t="s">
        <v>367</v>
      </c>
      <c r="C277" s="50"/>
      <c r="D277" s="2" t="s">
        <v>520</v>
      </c>
      <c r="E277" s="50"/>
      <c r="F277" s="50"/>
      <c r="G277" s="50"/>
      <c r="H277" s="50"/>
      <c r="I277" s="2" t="s">
        <v>42</v>
      </c>
      <c r="J277" s="2" t="s">
        <v>17</v>
      </c>
      <c r="K277" s="3">
        <v>1.7</v>
      </c>
      <c r="L277" s="4">
        <v>38000</v>
      </c>
      <c r="M277" s="4">
        <f t="shared" si="16"/>
        <v>64600</v>
      </c>
      <c r="N277" s="21" t="str">
        <f>VLOOKUP(I277,'MÃ '!$A$2:$E$1048576,4,0)</f>
        <v>NL300018</v>
      </c>
      <c r="O277" s="21" t="str">
        <f>VLOOKUP(I277,'MÃ '!$A$2:$E$1048576,5,0)</f>
        <v>Cải cúc</v>
      </c>
      <c r="P277" s="21" t="str">
        <f t="shared" si="17"/>
        <v>TSG09</v>
      </c>
      <c r="Q277" s="21" t="str">
        <f>DAY(Table01456[[#This Row],[NGÀY]])&amp;Table01456[[#This Row],[TSG09]]&amp;Table01456[[#This Row],[MÃ FAST]]</f>
        <v>14TSG09NL300018</v>
      </c>
      <c r="R277" s="21" t="str">
        <f>COUNTIF($Q$7:Q277,Q277)&amp;Q277</f>
        <v>114TSG09NL300018</v>
      </c>
      <c r="S277" s="44">
        <f>IFERROR(VLOOKUP(R277,Table1[[ct2]:[Số lượng]],13,0),0)</f>
        <v>1.7</v>
      </c>
      <c r="T277" s="45">
        <f>IFERROR(VLOOKUP(R277,Table1[[ct2]:[Giá]],14,0),Table01456[[#This Row],[ĐƠN GIÁ]])</f>
        <v>38000</v>
      </c>
      <c r="U277" s="45">
        <f t="shared" si="18"/>
        <v>64600</v>
      </c>
      <c r="V277" s="32">
        <f t="shared" si="19"/>
        <v>0</v>
      </c>
      <c r="W277" s="45">
        <f>Table01456[[#This Row],[THÀNH TIỀN FAST]]-Table01456[[#This Row],[THÀNH TIỀN]]</f>
        <v>0</v>
      </c>
      <c r="X277" s="46" t="b">
        <f>Table01456[[#This Row],[ĐG FAST]]=Table01456[[#This Row],[ĐƠN GIÁ]]</f>
        <v>1</v>
      </c>
      <c r="Y277" s="47" t="b">
        <f>Table01456[[#This Row],[THÀNH TIỀN FAST]]=Table01456[[#This Row],[THÀNH TIỀN]]</f>
        <v>1</v>
      </c>
      <c r="Z277" s="48"/>
    </row>
    <row r="278" spans="1:26" x14ac:dyDescent="0.2">
      <c r="A278" s="50"/>
      <c r="B278" s="2" t="s">
        <v>367</v>
      </c>
      <c r="C278" s="50"/>
      <c r="D278" s="2" t="s">
        <v>520</v>
      </c>
      <c r="E278" s="50"/>
      <c r="F278" s="50"/>
      <c r="G278" s="50"/>
      <c r="H278" s="50"/>
      <c r="I278" s="2" t="s">
        <v>43</v>
      </c>
      <c r="J278" s="2" t="s">
        <v>17</v>
      </c>
      <c r="K278" s="3">
        <v>1.2</v>
      </c>
      <c r="L278" s="4">
        <v>50000</v>
      </c>
      <c r="M278" s="4">
        <f t="shared" si="16"/>
        <v>60000</v>
      </c>
      <c r="N278" s="21" t="str">
        <f>VLOOKUP(I278,'MÃ '!$A$2:$E$1048576,4,0)</f>
        <v>NL300142</v>
      </c>
      <c r="O278" s="21" t="str">
        <f>VLOOKUP(I278,'MÃ '!$A$2:$E$1048576,5,0)</f>
        <v>Tỏi bóc</v>
      </c>
      <c r="P278" s="21" t="str">
        <f t="shared" si="17"/>
        <v>TSG09</v>
      </c>
      <c r="Q278" s="21" t="str">
        <f>DAY(Table01456[[#This Row],[NGÀY]])&amp;Table01456[[#This Row],[TSG09]]&amp;Table01456[[#This Row],[MÃ FAST]]</f>
        <v>14TSG09NL300142</v>
      </c>
      <c r="R278" s="21" t="str">
        <f>COUNTIF($Q$7:Q278,Q278)&amp;Q278</f>
        <v>114TSG09NL300142</v>
      </c>
      <c r="S278" s="44">
        <f>IFERROR(VLOOKUP(R278,Table1[[ct2]:[Số lượng]],13,0),0)</f>
        <v>1.2</v>
      </c>
      <c r="T278" s="45">
        <f>IFERROR(VLOOKUP(R278,Table1[[ct2]:[Giá]],14,0),Table01456[[#This Row],[ĐƠN GIÁ]])</f>
        <v>50000</v>
      </c>
      <c r="U278" s="45">
        <f t="shared" si="18"/>
        <v>60000</v>
      </c>
      <c r="V278" s="32">
        <f t="shared" si="19"/>
        <v>0</v>
      </c>
      <c r="W278" s="45">
        <f>Table01456[[#This Row],[THÀNH TIỀN FAST]]-Table01456[[#This Row],[THÀNH TIỀN]]</f>
        <v>0</v>
      </c>
      <c r="X278" s="46" t="b">
        <f>Table01456[[#This Row],[ĐG FAST]]=Table01456[[#This Row],[ĐƠN GIÁ]]</f>
        <v>1</v>
      </c>
      <c r="Y278" s="47" t="b">
        <f>Table01456[[#This Row],[THÀNH TIỀN FAST]]=Table01456[[#This Row],[THÀNH TIỀN]]</f>
        <v>1</v>
      </c>
      <c r="Z278" s="48"/>
    </row>
    <row r="279" spans="1:26" x14ac:dyDescent="0.2">
      <c r="A279" s="50"/>
      <c r="B279" s="2" t="s">
        <v>367</v>
      </c>
      <c r="C279" s="50"/>
      <c r="D279" s="2" t="s">
        <v>520</v>
      </c>
      <c r="E279" s="50"/>
      <c r="F279" s="50"/>
      <c r="G279" s="50"/>
      <c r="H279" s="50"/>
      <c r="I279" s="2" t="s">
        <v>44</v>
      </c>
      <c r="J279" s="2" t="s">
        <v>17</v>
      </c>
      <c r="K279" s="3">
        <v>5.3</v>
      </c>
      <c r="L279" s="4">
        <v>62000</v>
      </c>
      <c r="M279" s="4">
        <f t="shared" si="16"/>
        <v>328600</v>
      </c>
      <c r="N279" s="21" t="str">
        <f>VLOOKUP(I279,'MÃ '!$A$2:$E$1048576,4,0)</f>
        <v>NL300147</v>
      </c>
      <c r="O279" s="21" t="str">
        <f>VLOOKUP(I279,'MÃ '!$A$2:$E$1048576,5,0)</f>
        <v>Xà lách Roman</v>
      </c>
      <c r="P279" s="21" t="str">
        <f t="shared" si="17"/>
        <v>TSG09</v>
      </c>
      <c r="Q279" s="21" t="str">
        <f>DAY(Table01456[[#This Row],[NGÀY]])&amp;Table01456[[#This Row],[TSG09]]&amp;Table01456[[#This Row],[MÃ FAST]]</f>
        <v>14TSG09NL300147</v>
      </c>
      <c r="R279" s="21" t="str">
        <f>COUNTIF($Q$7:Q279,Q279)&amp;Q279</f>
        <v>114TSG09NL300147</v>
      </c>
      <c r="S279" s="44">
        <f>IFERROR(VLOOKUP(R279,Table1[[ct2]:[Số lượng]],13,0),0)</f>
        <v>4.9000000000000004</v>
      </c>
      <c r="T279" s="45">
        <f>IFERROR(VLOOKUP(R279,Table1[[ct2]:[Giá]],14,0),Table01456[[#This Row],[ĐƠN GIÁ]])</f>
        <v>62000</v>
      </c>
      <c r="U279" s="45">
        <f t="shared" si="18"/>
        <v>303800</v>
      </c>
      <c r="V279" s="32">
        <f t="shared" si="19"/>
        <v>-0.39999999999999947</v>
      </c>
      <c r="W279" s="45">
        <f>Table01456[[#This Row],[THÀNH TIỀN FAST]]-Table01456[[#This Row],[THÀNH TIỀN]]</f>
        <v>-24800</v>
      </c>
      <c r="X279" s="46" t="b">
        <f>Table01456[[#This Row],[ĐG FAST]]=Table01456[[#This Row],[ĐƠN GIÁ]]</f>
        <v>1</v>
      </c>
      <c r="Y279" s="47" t="b">
        <f>Table01456[[#This Row],[THÀNH TIỀN FAST]]=Table01456[[#This Row],[THÀNH TIỀN]]</f>
        <v>0</v>
      </c>
      <c r="Z279" s="48"/>
    </row>
    <row r="280" spans="1:26" x14ac:dyDescent="0.2">
      <c r="A280" s="50"/>
      <c r="B280" s="2" t="s">
        <v>368</v>
      </c>
      <c r="C280" s="50"/>
      <c r="D280" s="2" t="s">
        <v>520</v>
      </c>
      <c r="E280" s="50"/>
      <c r="F280" s="50"/>
      <c r="G280" s="50"/>
      <c r="H280" s="50"/>
      <c r="I280" s="2" t="s">
        <v>14</v>
      </c>
      <c r="J280" s="2" t="s">
        <v>15</v>
      </c>
      <c r="K280" s="3">
        <v>5</v>
      </c>
      <c r="L280" s="4">
        <v>8500</v>
      </c>
      <c r="M280" s="4">
        <f t="shared" si="16"/>
        <v>42500</v>
      </c>
      <c r="N280" s="21" t="str">
        <f>VLOOKUP(I280,'MÃ '!$A$2:$E$1048576,4,0)</f>
        <v>NL300107</v>
      </c>
      <c r="O280" s="21" t="str">
        <f>VLOOKUP(I280,'MÃ '!$A$2:$E$1048576,5,0)</f>
        <v>Ngô ngọt ( Bắp trái)</v>
      </c>
      <c r="P280" s="21" t="str">
        <f t="shared" si="17"/>
        <v>TSG09</v>
      </c>
      <c r="Q280" s="21" t="str">
        <f>DAY(Table01456[[#This Row],[NGÀY]])&amp;Table01456[[#This Row],[TSG09]]&amp;Table01456[[#This Row],[MÃ FAST]]</f>
        <v>15TSG09NL300107</v>
      </c>
      <c r="R280" s="21" t="str">
        <f>COUNTIF($Q$7:Q280,Q280)&amp;Q280</f>
        <v>115TSG09NL300107</v>
      </c>
      <c r="S280" s="44">
        <f>IFERROR(VLOOKUP(R280,Table1[[ct2]:[Số lượng]],13,0),0)</f>
        <v>5</v>
      </c>
      <c r="T280" s="45">
        <f>IFERROR(VLOOKUP(R280,Table1[[ct2]:[Giá]],14,0),Table01456[[#This Row],[ĐƠN GIÁ]])</f>
        <v>8500</v>
      </c>
      <c r="U280" s="45">
        <f t="shared" si="18"/>
        <v>42500</v>
      </c>
      <c r="V280" s="32">
        <f t="shared" si="19"/>
        <v>0</v>
      </c>
      <c r="W280" s="45">
        <f>Table01456[[#This Row],[THÀNH TIỀN FAST]]-Table01456[[#This Row],[THÀNH TIỀN]]</f>
        <v>0</v>
      </c>
      <c r="X280" s="46" t="b">
        <f>Table01456[[#This Row],[ĐG FAST]]=Table01456[[#This Row],[ĐƠN GIÁ]]</f>
        <v>1</v>
      </c>
      <c r="Y280" s="47" t="b">
        <f>Table01456[[#This Row],[THÀNH TIỀN FAST]]=Table01456[[#This Row],[THÀNH TIỀN]]</f>
        <v>1</v>
      </c>
      <c r="Z280" s="48"/>
    </row>
    <row r="281" spans="1:26" x14ac:dyDescent="0.2">
      <c r="A281" s="50"/>
      <c r="B281" s="2" t="s">
        <v>368</v>
      </c>
      <c r="C281" s="50"/>
      <c r="D281" s="2" t="s">
        <v>520</v>
      </c>
      <c r="E281" s="50"/>
      <c r="F281" s="50"/>
      <c r="G281" s="50"/>
      <c r="H281" s="50"/>
      <c r="I281" s="2" t="s">
        <v>18</v>
      </c>
      <c r="J281" s="2" t="s">
        <v>17</v>
      </c>
      <c r="K281" s="3">
        <v>0.7</v>
      </c>
      <c r="L281" s="4">
        <v>45000</v>
      </c>
      <c r="M281" s="4">
        <f t="shared" si="16"/>
        <v>31499.999999999996</v>
      </c>
      <c r="N281" s="21" t="str">
        <f>VLOOKUP(I281,'MÃ '!$A$2:$E$1048576,4,0)</f>
        <v>NL300203</v>
      </c>
      <c r="O281" s="21" t="str">
        <f>VLOOKUP(I281,'MÃ '!$A$2:$E$1048576,5,0)</f>
        <v>Cải bó xôi</v>
      </c>
      <c r="P281" s="21" t="str">
        <f t="shared" si="17"/>
        <v>TSG09</v>
      </c>
      <c r="Q281" s="21" t="str">
        <f>DAY(Table01456[[#This Row],[NGÀY]])&amp;Table01456[[#This Row],[TSG09]]&amp;Table01456[[#This Row],[MÃ FAST]]</f>
        <v>15TSG09NL300203</v>
      </c>
      <c r="R281" s="21" t="str">
        <f>COUNTIF($Q$7:Q281,Q281)&amp;Q281</f>
        <v>115TSG09NL300203</v>
      </c>
      <c r="S281" s="44">
        <f>IFERROR(VLOOKUP(R281,Table1[[ct2]:[Số lượng]],13,0),0)</f>
        <v>0.7</v>
      </c>
      <c r="T281" s="45">
        <f>IFERROR(VLOOKUP(R281,Table1[[ct2]:[Giá]],14,0),Table01456[[#This Row],[ĐƠN GIÁ]])</f>
        <v>45000</v>
      </c>
      <c r="U281" s="45">
        <f t="shared" si="18"/>
        <v>31499.999999999996</v>
      </c>
      <c r="V281" s="32">
        <f t="shared" si="19"/>
        <v>0</v>
      </c>
      <c r="W281" s="45">
        <f>Table01456[[#This Row],[THÀNH TIỀN FAST]]-Table01456[[#This Row],[THÀNH TIỀN]]</f>
        <v>0</v>
      </c>
      <c r="X281" s="46" t="b">
        <f>Table01456[[#This Row],[ĐG FAST]]=Table01456[[#This Row],[ĐƠN GIÁ]]</f>
        <v>1</v>
      </c>
      <c r="Y281" s="47" t="b">
        <f>Table01456[[#This Row],[THÀNH TIỀN FAST]]=Table01456[[#This Row],[THÀNH TIỀN]]</f>
        <v>1</v>
      </c>
      <c r="Z281" s="48"/>
    </row>
    <row r="282" spans="1:26" x14ac:dyDescent="0.2">
      <c r="A282" s="50"/>
      <c r="B282" s="2" t="s">
        <v>368</v>
      </c>
      <c r="C282" s="50"/>
      <c r="D282" s="2" t="s">
        <v>520</v>
      </c>
      <c r="E282" s="50"/>
      <c r="F282" s="50"/>
      <c r="G282" s="50"/>
      <c r="H282" s="50"/>
      <c r="I282" s="2" t="s">
        <v>20</v>
      </c>
      <c r="J282" s="2" t="s">
        <v>17</v>
      </c>
      <c r="K282" s="3">
        <v>8.1999999999999993</v>
      </c>
      <c r="L282" s="4">
        <v>18000</v>
      </c>
      <c r="M282" s="4">
        <f t="shared" si="16"/>
        <v>147600</v>
      </c>
      <c r="N282" s="21" t="str">
        <f>VLOOKUP(I282,'MÃ '!$A$2:$E$1048576,4,0)</f>
        <v>NL300022</v>
      </c>
      <c r="O282" s="21" t="str">
        <f>VLOOKUP(I282,'MÃ '!$A$2:$E$1048576,5,0)</f>
        <v>Cải thảo</v>
      </c>
      <c r="P282" s="21" t="str">
        <f t="shared" si="17"/>
        <v>TSG09</v>
      </c>
      <c r="Q282" s="21" t="str">
        <f>DAY(Table01456[[#This Row],[NGÀY]])&amp;Table01456[[#This Row],[TSG09]]&amp;Table01456[[#This Row],[MÃ FAST]]</f>
        <v>15TSG09NL300022</v>
      </c>
      <c r="R282" s="21" t="str">
        <f>COUNTIF($Q$7:Q282,Q282)&amp;Q282</f>
        <v>115TSG09NL300022</v>
      </c>
      <c r="S282" s="44">
        <f>IFERROR(VLOOKUP(R282,Table1[[ct2]:[Số lượng]],13,0),0)</f>
        <v>4</v>
      </c>
      <c r="T282" s="45">
        <f>IFERROR(VLOOKUP(R282,Table1[[ct2]:[Giá]],14,0),Table01456[[#This Row],[ĐƠN GIÁ]])</f>
        <v>18000</v>
      </c>
      <c r="U282" s="45">
        <f t="shared" si="18"/>
        <v>72000</v>
      </c>
      <c r="V282" s="32">
        <f t="shared" si="19"/>
        <v>-4.1999999999999993</v>
      </c>
      <c r="W282" s="45">
        <f>Table01456[[#This Row],[THÀNH TIỀN FAST]]-Table01456[[#This Row],[THÀNH TIỀN]]</f>
        <v>-75600</v>
      </c>
      <c r="X282" s="46" t="b">
        <f>Table01456[[#This Row],[ĐG FAST]]=Table01456[[#This Row],[ĐƠN GIÁ]]</f>
        <v>1</v>
      </c>
      <c r="Y282" s="47" t="b">
        <f>Table01456[[#This Row],[THÀNH TIỀN FAST]]=Table01456[[#This Row],[THÀNH TIỀN]]</f>
        <v>0</v>
      </c>
      <c r="Z282" s="48"/>
    </row>
    <row r="283" spans="1:26" x14ac:dyDescent="0.2">
      <c r="A283" s="50"/>
      <c r="B283" s="2" t="s">
        <v>368</v>
      </c>
      <c r="C283" s="50"/>
      <c r="D283" s="2" t="s">
        <v>520</v>
      </c>
      <c r="E283" s="50"/>
      <c r="F283" s="50"/>
      <c r="G283" s="50"/>
      <c r="H283" s="50"/>
      <c r="I283" s="2" t="s">
        <v>21</v>
      </c>
      <c r="J283" s="2" t="s">
        <v>17</v>
      </c>
      <c r="K283" s="3">
        <v>0.3</v>
      </c>
      <c r="L283" s="4">
        <v>75000</v>
      </c>
      <c r="M283" s="4">
        <f t="shared" si="16"/>
        <v>22500</v>
      </c>
      <c r="N283" s="21" t="str">
        <f>VLOOKUP(I283,'MÃ '!$A$2:$E$1048576,4,0)</f>
        <v>NL600067</v>
      </c>
      <c r="O283" s="21" t="str">
        <f>VLOOKUP(I283,'MÃ '!$A$2:$E$1048576,5,0)</f>
        <v>Cam vàng</v>
      </c>
      <c r="P283" s="21" t="str">
        <f t="shared" si="17"/>
        <v>TSG09</v>
      </c>
      <c r="Q283" s="21" t="str">
        <f>DAY(Table01456[[#This Row],[NGÀY]])&amp;Table01456[[#This Row],[TSG09]]&amp;Table01456[[#This Row],[MÃ FAST]]</f>
        <v>15TSG09NL600067</v>
      </c>
      <c r="R283" s="21" t="str">
        <f>COUNTIF($Q$7:Q283,Q283)&amp;Q283</f>
        <v>115TSG09NL600067</v>
      </c>
      <c r="S283" s="44">
        <f>IFERROR(VLOOKUP(R283,Table1[[ct2]:[Số lượng]],13,0),0)</f>
        <v>0.3</v>
      </c>
      <c r="T283" s="45">
        <f>IFERROR(VLOOKUP(R283,Table1[[ct2]:[Giá]],14,0),Table01456[[#This Row],[ĐƠN GIÁ]])</f>
        <v>75000</v>
      </c>
      <c r="U283" s="45">
        <f t="shared" si="18"/>
        <v>22500</v>
      </c>
      <c r="V283" s="32">
        <f t="shared" si="19"/>
        <v>0</v>
      </c>
      <c r="W283" s="45">
        <f>Table01456[[#This Row],[THÀNH TIỀN FAST]]-Table01456[[#This Row],[THÀNH TIỀN]]</f>
        <v>0</v>
      </c>
      <c r="X283" s="46" t="b">
        <f>Table01456[[#This Row],[ĐG FAST]]=Table01456[[#This Row],[ĐƠN GIÁ]]</f>
        <v>1</v>
      </c>
      <c r="Y283" s="47" t="b">
        <f>Table01456[[#This Row],[THÀNH TIỀN FAST]]=Table01456[[#This Row],[THÀNH TIỀN]]</f>
        <v>1</v>
      </c>
      <c r="Z283" s="48"/>
    </row>
    <row r="284" spans="1:26" x14ac:dyDescent="0.2">
      <c r="A284" s="50"/>
      <c r="B284" s="2" t="s">
        <v>368</v>
      </c>
      <c r="C284" s="50"/>
      <c r="D284" s="2" t="s">
        <v>520</v>
      </c>
      <c r="E284" s="50"/>
      <c r="F284" s="50"/>
      <c r="G284" s="50"/>
      <c r="H284" s="50"/>
      <c r="I284" s="2" t="s">
        <v>22</v>
      </c>
      <c r="J284" s="2" t="s">
        <v>17</v>
      </c>
      <c r="K284" s="3">
        <v>0.5</v>
      </c>
      <c r="L284" s="4">
        <v>34000</v>
      </c>
      <c r="M284" s="4">
        <f t="shared" si="16"/>
        <v>17000</v>
      </c>
      <c r="N284" s="21" t="str">
        <f>VLOOKUP(I284,'MÃ '!$A$2:$E$1048576,4,0)</f>
        <v>NL300030</v>
      </c>
      <c r="O284" s="21" t="str">
        <f>VLOOKUP(I284,'MÃ '!$A$2:$E$1048576,5,0)</f>
        <v>Chanh dây (chanh leo)</v>
      </c>
      <c r="P284" s="21" t="str">
        <f t="shared" si="17"/>
        <v>TSG09</v>
      </c>
      <c r="Q284" s="21" t="str">
        <f>DAY(Table01456[[#This Row],[NGÀY]])&amp;Table01456[[#This Row],[TSG09]]&amp;Table01456[[#This Row],[MÃ FAST]]</f>
        <v>15TSG09NL300030</v>
      </c>
      <c r="R284" s="21" t="str">
        <f>COUNTIF($Q$7:Q284,Q284)&amp;Q284</f>
        <v>115TSG09NL300030</v>
      </c>
      <c r="S284" s="44">
        <f>IFERROR(VLOOKUP(R284,Table1[[ct2]:[Số lượng]],13,0),0)</f>
        <v>0.5</v>
      </c>
      <c r="T284" s="45">
        <f>IFERROR(VLOOKUP(R284,Table1[[ct2]:[Giá]],14,0),Table01456[[#This Row],[ĐƠN GIÁ]])</f>
        <v>34000</v>
      </c>
      <c r="U284" s="45">
        <f t="shared" si="18"/>
        <v>17000</v>
      </c>
      <c r="V284" s="32">
        <f t="shared" si="19"/>
        <v>0</v>
      </c>
      <c r="W284" s="45">
        <f>Table01456[[#This Row],[THÀNH TIỀN FAST]]-Table01456[[#This Row],[THÀNH TIỀN]]</f>
        <v>0</v>
      </c>
      <c r="X284" s="46" t="b">
        <f>Table01456[[#This Row],[ĐG FAST]]=Table01456[[#This Row],[ĐƠN GIÁ]]</f>
        <v>1</v>
      </c>
      <c r="Y284" s="47" t="b">
        <f>Table01456[[#This Row],[THÀNH TIỀN FAST]]=Table01456[[#This Row],[THÀNH TIỀN]]</f>
        <v>1</v>
      </c>
      <c r="Z284" s="48"/>
    </row>
    <row r="285" spans="1:26" x14ac:dyDescent="0.2">
      <c r="A285" s="50"/>
      <c r="B285" s="2" t="s">
        <v>368</v>
      </c>
      <c r="C285" s="50"/>
      <c r="D285" s="2" t="s">
        <v>520</v>
      </c>
      <c r="E285" s="50"/>
      <c r="F285" s="50"/>
      <c r="G285" s="50"/>
      <c r="H285" s="50"/>
      <c r="I285" s="2" t="s">
        <v>25</v>
      </c>
      <c r="J285" s="2" t="s">
        <v>17</v>
      </c>
      <c r="K285" s="3">
        <v>10</v>
      </c>
      <c r="L285" s="4">
        <v>18000</v>
      </c>
      <c r="M285" s="4">
        <f t="shared" si="16"/>
        <v>180000</v>
      </c>
      <c r="N285" s="21" t="str">
        <f>VLOOKUP(I285,'MÃ '!$A$2:$E$1048576,4,0)</f>
        <v>NL600004</v>
      </c>
      <c r="O285" s="21" t="str">
        <f>VLOOKUP(I285,'MÃ '!$A$2:$E$1048576,5,0)</f>
        <v>Dưa hấu</v>
      </c>
      <c r="P285" s="21" t="str">
        <f t="shared" si="17"/>
        <v>TSG09</v>
      </c>
      <c r="Q285" s="21" t="str">
        <f>DAY(Table01456[[#This Row],[NGÀY]])&amp;Table01456[[#This Row],[TSG09]]&amp;Table01456[[#This Row],[MÃ FAST]]</f>
        <v>15TSG09NL600004</v>
      </c>
      <c r="R285" s="21" t="str">
        <f>COUNTIF($Q$7:Q285,Q285)&amp;Q285</f>
        <v>115TSG09NL600004</v>
      </c>
      <c r="S285" s="44">
        <f>IFERROR(VLOOKUP(R285,Table1[[ct2]:[Số lượng]],13,0),0)</f>
        <v>10</v>
      </c>
      <c r="T285" s="45">
        <f>IFERROR(VLOOKUP(R285,Table1[[ct2]:[Giá]],14,0),Table01456[[#This Row],[ĐƠN GIÁ]])</f>
        <v>18000</v>
      </c>
      <c r="U285" s="45">
        <f t="shared" si="18"/>
        <v>180000</v>
      </c>
      <c r="V285" s="32">
        <f t="shared" si="19"/>
        <v>0</v>
      </c>
      <c r="W285" s="45">
        <f>Table01456[[#This Row],[THÀNH TIỀN FAST]]-Table01456[[#This Row],[THÀNH TIỀN]]</f>
        <v>0</v>
      </c>
      <c r="X285" s="46" t="b">
        <f>Table01456[[#This Row],[ĐG FAST]]=Table01456[[#This Row],[ĐƠN GIÁ]]</f>
        <v>1</v>
      </c>
      <c r="Y285" s="47" t="b">
        <f>Table01456[[#This Row],[THÀNH TIỀN FAST]]=Table01456[[#This Row],[THÀNH TIỀN]]</f>
        <v>1</v>
      </c>
      <c r="Z285" s="48"/>
    </row>
    <row r="286" spans="1:26" x14ac:dyDescent="0.2">
      <c r="A286" s="50"/>
      <c r="B286" s="2" t="s">
        <v>368</v>
      </c>
      <c r="C286" s="50"/>
      <c r="D286" s="2" t="s">
        <v>520</v>
      </c>
      <c r="E286" s="50"/>
      <c r="F286" s="50"/>
      <c r="G286" s="50"/>
      <c r="H286" s="50"/>
      <c r="I286" s="2" t="s">
        <v>27</v>
      </c>
      <c r="J286" s="2" t="s">
        <v>17</v>
      </c>
      <c r="K286" s="3">
        <v>1</v>
      </c>
      <c r="L286" s="4">
        <v>55000</v>
      </c>
      <c r="M286" s="4">
        <f t="shared" si="16"/>
        <v>55000</v>
      </c>
      <c r="N286" s="21" t="str">
        <f>VLOOKUP(I286,'MÃ '!$A$2:$E$1048576,4,0)</f>
        <v>NL300058</v>
      </c>
      <c r="O286" s="21" t="str">
        <f>VLOOKUP(I286,'MÃ '!$A$2:$E$1048576,5,0)</f>
        <v>Hành lá</v>
      </c>
      <c r="P286" s="21" t="str">
        <f t="shared" si="17"/>
        <v>TSG09</v>
      </c>
      <c r="Q286" s="21" t="str">
        <f>DAY(Table01456[[#This Row],[NGÀY]])&amp;Table01456[[#This Row],[TSG09]]&amp;Table01456[[#This Row],[MÃ FAST]]</f>
        <v>15TSG09NL300058</v>
      </c>
      <c r="R286" s="21" t="str">
        <f>COUNTIF($Q$7:Q286,Q286)&amp;Q286</f>
        <v>115TSG09NL300058</v>
      </c>
      <c r="S286" s="44">
        <f>IFERROR(VLOOKUP(R286,Table1[[ct2]:[Số lượng]],13,0),0)</f>
        <v>1</v>
      </c>
      <c r="T286" s="45">
        <f>IFERROR(VLOOKUP(R286,Table1[[ct2]:[Giá]],14,0),Table01456[[#This Row],[ĐƠN GIÁ]])</f>
        <v>55000</v>
      </c>
      <c r="U286" s="45">
        <f t="shared" si="18"/>
        <v>55000</v>
      </c>
      <c r="V286" s="32">
        <f t="shared" si="19"/>
        <v>0</v>
      </c>
      <c r="W286" s="45">
        <f>Table01456[[#This Row],[THÀNH TIỀN FAST]]-Table01456[[#This Row],[THÀNH TIỀN]]</f>
        <v>0</v>
      </c>
      <c r="X286" s="46" t="b">
        <f>Table01456[[#This Row],[ĐG FAST]]=Table01456[[#This Row],[ĐƠN GIÁ]]</f>
        <v>1</v>
      </c>
      <c r="Y286" s="47" t="b">
        <f>Table01456[[#This Row],[THÀNH TIỀN FAST]]=Table01456[[#This Row],[THÀNH TIỀN]]</f>
        <v>1</v>
      </c>
      <c r="Z286" s="48"/>
    </row>
    <row r="287" spans="1:26" x14ac:dyDescent="0.2">
      <c r="A287" s="50"/>
      <c r="B287" s="2" t="s">
        <v>368</v>
      </c>
      <c r="C287" s="50"/>
      <c r="D287" s="2" t="s">
        <v>520</v>
      </c>
      <c r="E287" s="50"/>
      <c r="F287" s="50"/>
      <c r="G287" s="50"/>
      <c r="H287" s="50"/>
      <c r="I287" s="2" t="s">
        <v>28</v>
      </c>
      <c r="J287" s="2" t="s">
        <v>29</v>
      </c>
      <c r="K287" s="3">
        <v>1</v>
      </c>
      <c r="L287" s="4">
        <v>80000</v>
      </c>
      <c r="M287" s="4">
        <f t="shared" si="16"/>
        <v>80000</v>
      </c>
      <c r="N287" s="21" t="str">
        <f>VLOOKUP(I287,'MÃ '!$A$2:$E$1048576,4,0)</f>
        <v>NL300218</v>
      </c>
      <c r="O287" s="21" t="str">
        <f>VLOOKUP(I287,'MÃ '!$A$2:$E$1048576,5,0)</f>
        <v>Hoa cúc (decor) bó</v>
      </c>
      <c r="P287" s="21" t="str">
        <f t="shared" si="17"/>
        <v>TSG09</v>
      </c>
      <c r="Q287" s="21" t="str">
        <f>DAY(Table01456[[#This Row],[NGÀY]])&amp;Table01456[[#This Row],[TSG09]]&amp;Table01456[[#This Row],[MÃ FAST]]</f>
        <v>15TSG09NL300218</v>
      </c>
      <c r="R287" s="21" t="str">
        <f>COUNTIF($Q$7:Q287,Q287)&amp;Q287</f>
        <v>115TSG09NL300218</v>
      </c>
      <c r="S287" s="44">
        <f>IFERROR(VLOOKUP(R287,Table1[[ct2]:[Số lượng]],13,0),0)</f>
        <v>1</v>
      </c>
      <c r="T287" s="45">
        <f>IFERROR(VLOOKUP(R287,Table1[[ct2]:[Giá]],14,0),Table01456[[#This Row],[ĐƠN GIÁ]])</f>
        <v>40000</v>
      </c>
      <c r="U287" s="45">
        <f t="shared" si="18"/>
        <v>40000</v>
      </c>
      <c r="V287" s="32">
        <f t="shared" si="19"/>
        <v>0</v>
      </c>
      <c r="W287" s="45">
        <f>Table01456[[#This Row],[THÀNH TIỀN FAST]]-Table01456[[#This Row],[THÀNH TIỀN]]</f>
        <v>-40000</v>
      </c>
      <c r="X287" s="46" t="b">
        <f>Table01456[[#This Row],[ĐG FAST]]=Table01456[[#This Row],[ĐƠN GIÁ]]</f>
        <v>0</v>
      </c>
      <c r="Y287" s="47" t="b">
        <f>Table01456[[#This Row],[THÀNH TIỀN FAST]]=Table01456[[#This Row],[THÀNH TIỀN]]</f>
        <v>0</v>
      </c>
      <c r="Z287" s="48"/>
    </row>
    <row r="288" spans="1:26" x14ac:dyDescent="0.2">
      <c r="A288" s="50"/>
      <c r="B288" s="2" t="s">
        <v>368</v>
      </c>
      <c r="C288" s="50"/>
      <c r="D288" s="2" t="s">
        <v>520</v>
      </c>
      <c r="E288" s="50"/>
      <c r="F288" s="50"/>
      <c r="G288" s="50"/>
      <c r="H288" s="50"/>
      <c r="I288" s="2" t="s">
        <v>30</v>
      </c>
      <c r="J288" s="2" t="s">
        <v>17</v>
      </c>
      <c r="K288" s="3">
        <v>0.2</v>
      </c>
      <c r="L288" s="4">
        <v>65000</v>
      </c>
      <c r="M288" s="4">
        <f t="shared" si="16"/>
        <v>13000</v>
      </c>
      <c r="N288" s="21" t="str">
        <f>VLOOKUP(I288,'MÃ '!$A$2:$E$1048576,4,0)</f>
        <v>NL300062</v>
      </c>
      <c r="O288" s="21" t="str">
        <f>VLOOKUP(I288,'MÃ '!$A$2:$E$1048576,5,0)</f>
        <v>Húng Bạc Hà</v>
      </c>
      <c r="P288" s="21" t="str">
        <f t="shared" si="17"/>
        <v>TSG09</v>
      </c>
      <c r="Q288" s="21" t="str">
        <f>DAY(Table01456[[#This Row],[NGÀY]])&amp;Table01456[[#This Row],[TSG09]]&amp;Table01456[[#This Row],[MÃ FAST]]</f>
        <v>15TSG09NL300062</v>
      </c>
      <c r="R288" s="21" t="str">
        <f>COUNTIF($Q$7:Q288,Q288)&amp;Q288</f>
        <v>115TSG09NL300062</v>
      </c>
      <c r="S288" s="44">
        <f>IFERROR(VLOOKUP(R288,Table1[[ct2]:[Số lượng]],13,0),0)</f>
        <v>0.2</v>
      </c>
      <c r="T288" s="45">
        <f>IFERROR(VLOOKUP(R288,Table1[[ct2]:[Giá]],14,0),Table01456[[#This Row],[ĐƠN GIÁ]])</f>
        <v>65000</v>
      </c>
      <c r="U288" s="45">
        <f t="shared" si="18"/>
        <v>13000</v>
      </c>
      <c r="V288" s="32">
        <f t="shared" si="19"/>
        <v>0</v>
      </c>
      <c r="W288" s="45">
        <f>Table01456[[#This Row],[THÀNH TIỀN FAST]]-Table01456[[#This Row],[THÀNH TIỀN]]</f>
        <v>0</v>
      </c>
      <c r="X288" s="46" t="b">
        <f>Table01456[[#This Row],[ĐG FAST]]=Table01456[[#This Row],[ĐƠN GIÁ]]</f>
        <v>1</v>
      </c>
      <c r="Y288" s="47" t="b">
        <f>Table01456[[#This Row],[THÀNH TIỀN FAST]]=Table01456[[#This Row],[THÀNH TIỀN]]</f>
        <v>1</v>
      </c>
      <c r="Z288" s="48"/>
    </row>
    <row r="289" spans="1:26" x14ac:dyDescent="0.2">
      <c r="A289" s="50"/>
      <c r="B289" s="2" t="s">
        <v>368</v>
      </c>
      <c r="C289" s="50"/>
      <c r="D289" s="2" t="s">
        <v>520</v>
      </c>
      <c r="E289" s="50"/>
      <c r="F289" s="50"/>
      <c r="G289" s="50"/>
      <c r="H289" s="50"/>
      <c r="I289" s="2" t="s">
        <v>33</v>
      </c>
      <c r="J289" s="2" t="s">
        <v>17</v>
      </c>
      <c r="K289" s="3">
        <v>2</v>
      </c>
      <c r="L289" s="4">
        <v>22000</v>
      </c>
      <c r="M289" s="4">
        <f t="shared" si="16"/>
        <v>44000</v>
      </c>
      <c r="N289" s="21" t="str">
        <f>VLOOKUP(I289,'MÃ '!$A$2:$E$1048576,4,0)</f>
        <v>NL300084</v>
      </c>
      <c r="O289" s="21" t="str">
        <f>VLOOKUP(I289,'MÃ '!$A$2:$E$1048576,5,0)</f>
        <v>Mồng tơi nhặt</v>
      </c>
      <c r="P289" s="21" t="str">
        <f t="shared" si="17"/>
        <v>TSG09</v>
      </c>
      <c r="Q289" s="21" t="str">
        <f>DAY(Table01456[[#This Row],[NGÀY]])&amp;Table01456[[#This Row],[TSG09]]&amp;Table01456[[#This Row],[MÃ FAST]]</f>
        <v>15TSG09NL300084</v>
      </c>
      <c r="R289" s="21" t="str">
        <f>COUNTIF($Q$7:Q289,Q289)&amp;Q289</f>
        <v>115TSG09NL300084</v>
      </c>
      <c r="S289" s="44">
        <f>IFERROR(VLOOKUP(R289,Table1[[ct2]:[Số lượng]],13,0),0)</f>
        <v>0</v>
      </c>
      <c r="T289" s="45">
        <f>IFERROR(VLOOKUP(R289,Table1[[ct2]:[Giá]],14,0),Table01456[[#This Row],[ĐƠN GIÁ]])</f>
        <v>22000</v>
      </c>
      <c r="U289" s="45">
        <f t="shared" si="18"/>
        <v>0</v>
      </c>
      <c r="V289" s="32">
        <f t="shared" si="19"/>
        <v>-2</v>
      </c>
      <c r="W289" s="45">
        <f>Table01456[[#This Row],[THÀNH TIỀN FAST]]-Table01456[[#This Row],[THÀNH TIỀN]]</f>
        <v>-44000</v>
      </c>
      <c r="X289" s="46" t="b">
        <f>Table01456[[#This Row],[ĐG FAST]]=Table01456[[#This Row],[ĐƠN GIÁ]]</f>
        <v>1</v>
      </c>
      <c r="Y289" s="47" t="b">
        <f>Table01456[[#This Row],[THÀNH TIỀN FAST]]=Table01456[[#This Row],[THÀNH TIỀN]]</f>
        <v>0</v>
      </c>
      <c r="Z289" s="48"/>
    </row>
    <row r="290" spans="1:26" x14ac:dyDescent="0.2">
      <c r="A290" s="50"/>
      <c r="B290" s="2" t="s">
        <v>368</v>
      </c>
      <c r="C290" s="50"/>
      <c r="D290" s="2" t="s">
        <v>520</v>
      </c>
      <c r="E290" s="50"/>
      <c r="F290" s="50"/>
      <c r="G290" s="50"/>
      <c r="H290" s="50"/>
      <c r="I290" s="2" t="s">
        <v>34</v>
      </c>
      <c r="J290" s="2" t="s">
        <v>17</v>
      </c>
      <c r="K290" s="3">
        <v>3</v>
      </c>
      <c r="L290" s="4">
        <v>145000</v>
      </c>
      <c r="M290" s="4">
        <f t="shared" si="16"/>
        <v>435000</v>
      </c>
      <c r="N290" s="21" t="str">
        <f>VLOOKUP(I290,'MÃ '!$A$2:$E$1048576,4,0)</f>
        <v>NL300090</v>
      </c>
      <c r="O290" s="21" t="str">
        <f>VLOOKUP(I290,'MÃ '!$A$2:$E$1048576,5,0)</f>
        <v>Nấm đông cô tươi</v>
      </c>
      <c r="P290" s="21" t="str">
        <f t="shared" si="17"/>
        <v>TSG09</v>
      </c>
      <c r="Q290" s="21" t="str">
        <f>DAY(Table01456[[#This Row],[NGÀY]])&amp;Table01456[[#This Row],[TSG09]]&amp;Table01456[[#This Row],[MÃ FAST]]</f>
        <v>15TSG09NL300090</v>
      </c>
      <c r="R290" s="21" t="str">
        <f>COUNTIF($Q$7:Q290,Q290)&amp;Q290</f>
        <v>115TSG09NL300090</v>
      </c>
      <c r="S290" s="44">
        <f>IFERROR(VLOOKUP(R290,Table1[[ct2]:[Số lượng]],13,0),0)</f>
        <v>3</v>
      </c>
      <c r="T290" s="45">
        <f>IFERROR(VLOOKUP(R290,Table1[[ct2]:[Giá]],14,0),Table01456[[#This Row],[ĐƠN GIÁ]])</f>
        <v>145000</v>
      </c>
      <c r="U290" s="45">
        <f t="shared" si="18"/>
        <v>435000</v>
      </c>
      <c r="V290" s="32">
        <f t="shared" si="19"/>
        <v>0</v>
      </c>
      <c r="W290" s="45">
        <f>Table01456[[#This Row],[THÀNH TIỀN FAST]]-Table01456[[#This Row],[THÀNH TIỀN]]</f>
        <v>0</v>
      </c>
      <c r="X290" s="46" t="b">
        <f>Table01456[[#This Row],[ĐG FAST]]=Table01456[[#This Row],[ĐƠN GIÁ]]</f>
        <v>1</v>
      </c>
      <c r="Y290" s="47" t="b">
        <f>Table01456[[#This Row],[THÀNH TIỀN FAST]]=Table01456[[#This Row],[THÀNH TIỀN]]</f>
        <v>1</v>
      </c>
      <c r="Z290" s="48"/>
    </row>
    <row r="291" spans="1:26" x14ac:dyDescent="0.2">
      <c r="A291" s="50"/>
      <c r="B291" s="2" t="s">
        <v>368</v>
      </c>
      <c r="C291" s="50"/>
      <c r="D291" s="2" t="s">
        <v>520</v>
      </c>
      <c r="E291" s="50"/>
      <c r="F291" s="50"/>
      <c r="G291" s="50"/>
      <c r="H291" s="50"/>
      <c r="I291" s="2" t="s">
        <v>35</v>
      </c>
      <c r="J291" s="2" t="s">
        <v>17</v>
      </c>
      <c r="K291" s="3">
        <v>4</v>
      </c>
      <c r="L291" s="4">
        <v>47000</v>
      </c>
      <c r="M291" s="4">
        <f t="shared" si="16"/>
        <v>188000</v>
      </c>
      <c r="N291" s="21" t="str">
        <f>VLOOKUP(I291,'MÃ '!$A$2:$E$1048576,4,0)</f>
        <v>NL300091</v>
      </c>
      <c r="O291" s="21" t="str">
        <f>VLOOKUP(I291,'MÃ '!$A$2:$E$1048576,5,0)</f>
        <v>Nấm đùi gà</v>
      </c>
      <c r="P291" s="21" t="str">
        <f t="shared" si="17"/>
        <v>TSG09</v>
      </c>
      <c r="Q291" s="21" t="str">
        <f>DAY(Table01456[[#This Row],[NGÀY]])&amp;Table01456[[#This Row],[TSG09]]&amp;Table01456[[#This Row],[MÃ FAST]]</f>
        <v>15TSG09NL300091</v>
      </c>
      <c r="R291" s="21" t="str">
        <f>COUNTIF($Q$7:Q291,Q291)&amp;Q291</f>
        <v>115TSG09NL300091</v>
      </c>
      <c r="S291" s="44">
        <f>IFERROR(VLOOKUP(R291,Table1[[ct2]:[Số lượng]],13,0),0)</f>
        <v>4</v>
      </c>
      <c r="T291" s="45">
        <f>IFERROR(VLOOKUP(R291,Table1[[ct2]:[Giá]],14,0),Table01456[[#This Row],[ĐƠN GIÁ]])</f>
        <v>47000</v>
      </c>
      <c r="U291" s="45">
        <f t="shared" si="18"/>
        <v>188000</v>
      </c>
      <c r="V291" s="32">
        <f t="shared" si="19"/>
        <v>0</v>
      </c>
      <c r="W291" s="45">
        <f>Table01456[[#This Row],[THÀNH TIỀN FAST]]-Table01456[[#This Row],[THÀNH TIỀN]]</f>
        <v>0</v>
      </c>
      <c r="X291" s="46" t="b">
        <f>Table01456[[#This Row],[ĐG FAST]]=Table01456[[#This Row],[ĐƠN GIÁ]]</f>
        <v>1</v>
      </c>
      <c r="Y291" s="47" t="b">
        <f>Table01456[[#This Row],[THÀNH TIỀN FAST]]=Table01456[[#This Row],[THÀNH TIỀN]]</f>
        <v>1</v>
      </c>
      <c r="Z291" s="48"/>
    </row>
    <row r="292" spans="1:26" x14ac:dyDescent="0.2">
      <c r="A292" s="50"/>
      <c r="B292" s="2" t="s">
        <v>368</v>
      </c>
      <c r="C292" s="50"/>
      <c r="D292" s="2" t="s">
        <v>520</v>
      </c>
      <c r="E292" s="50"/>
      <c r="F292" s="50"/>
      <c r="G292" s="50"/>
      <c r="H292" s="50"/>
      <c r="I292" s="2" t="s">
        <v>50</v>
      </c>
      <c r="J292" s="2" t="s">
        <v>17</v>
      </c>
      <c r="K292" s="3">
        <v>3</v>
      </c>
      <c r="L292" s="4">
        <v>45000</v>
      </c>
      <c r="M292" s="4">
        <f t="shared" si="16"/>
        <v>135000</v>
      </c>
      <c r="N292" s="21" t="str">
        <f>VLOOKUP(I292,'MÃ '!$A$2:$E$1048576,4,0)</f>
        <v>NL300096</v>
      </c>
      <c r="O292" s="21" t="str">
        <f>VLOOKUP(I292,'MÃ '!$A$2:$E$1048576,5,0)</f>
        <v>Nấm kim châm tươi</v>
      </c>
      <c r="P292" s="21" t="str">
        <f t="shared" si="17"/>
        <v>TSG09</v>
      </c>
      <c r="Q292" s="21" t="str">
        <f>DAY(Table01456[[#This Row],[NGÀY]])&amp;Table01456[[#This Row],[TSG09]]&amp;Table01456[[#This Row],[MÃ FAST]]</f>
        <v>15TSG09NL300096</v>
      </c>
      <c r="R292" s="21" t="str">
        <f>COUNTIF($Q$7:Q292,Q292)&amp;Q292</f>
        <v>115TSG09NL300096</v>
      </c>
      <c r="S292" s="44">
        <f>IFERROR(VLOOKUP(R292,Table1[[ct2]:[Số lượng]],13,0),0)</f>
        <v>3</v>
      </c>
      <c r="T292" s="45">
        <f>IFERROR(VLOOKUP(R292,Table1[[ct2]:[Giá]],14,0),Table01456[[#This Row],[ĐƠN GIÁ]])</f>
        <v>45000</v>
      </c>
      <c r="U292" s="45">
        <f t="shared" si="18"/>
        <v>135000</v>
      </c>
      <c r="V292" s="32">
        <f t="shared" si="19"/>
        <v>0</v>
      </c>
      <c r="W292" s="45">
        <f>Table01456[[#This Row],[THÀNH TIỀN FAST]]-Table01456[[#This Row],[THÀNH TIỀN]]</f>
        <v>0</v>
      </c>
      <c r="X292" s="46" t="b">
        <f>Table01456[[#This Row],[ĐG FAST]]=Table01456[[#This Row],[ĐƠN GIÁ]]</f>
        <v>1</v>
      </c>
      <c r="Y292" s="47" t="b">
        <f>Table01456[[#This Row],[THÀNH TIỀN FAST]]=Table01456[[#This Row],[THÀNH TIỀN]]</f>
        <v>1</v>
      </c>
      <c r="Z292" s="48"/>
    </row>
    <row r="293" spans="1:26" x14ac:dyDescent="0.2">
      <c r="A293" s="50"/>
      <c r="B293" s="2" t="s">
        <v>368</v>
      </c>
      <c r="C293" s="50"/>
      <c r="D293" s="2" t="s">
        <v>520</v>
      </c>
      <c r="E293" s="50"/>
      <c r="F293" s="50"/>
      <c r="G293" s="50"/>
      <c r="H293" s="50"/>
      <c r="I293" s="2" t="s">
        <v>38</v>
      </c>
      <c r="J293" s="2" t="s">
        <v>17</v>
      </c>
      <c r="K293" s="3">
        <v>4</v>
      </c>
      <c r="L293" s="4">
        <v>95000</v>
      </c>
      <c r="M293" s="4">
        <f t="shared" si="16"/>
        <v>380000</v>
      </c>
      <c r="N293" s="21" t="str">
        <f>VLOOKUP(I293,'MÃ '!$A$2:$E$1048576,4,0)</f>
        <v>NL300098</v>
      </c>
      <c r="O293" s="21" t="str">
        <f>VLOOKUP(I293,'MÃ '!$A$2:$E$1048576,5,0)</f>
        <v>Nấm Linh Chi trắng</v>
      </c>
      <c r="P293" s="21" t="str">
        <f t="shared" si="17"/>
        <v>TSG09</v>
      </c>
      <c r="Q293" s="21" t="str">
        <f>DAY(Table01456[[#This Row],[NGÀY]])&amp;Table01456[[#This Row],[TSG09]]&amp;Table01456[[#This Row],[MÃ FAST]]</f>
        <v>15TSG09NL300098</v>
      </c>
      <c r="R293" s="21" t="str">
        <f>COUNTIF($Q$7:Q293,Q293)&amp;Q293</f>
        <v>115TSG09NL300098</v>
      </c>
      <c r="S293" s="44">
        <f>IFERROR(VLOOKUP(R293,Table1[[ct2]:[Số lượng]],13,0),0)</f>
        <v>4</v>
      </c>
      <c r="T293" s="45">
        <f>IFERROR(VLOOKUP(R293,Table1[[ct2]:[Giá]],14,0),Table01456[[#This Row],[ĐƠN GIÁ]])</f>
        <v>95000</v>
      </c>
      <c r="U293" s="45">
        <f t="shared" si="18"/>
        <v>380000</v>
      </c>
      <c r="V293" s="32">
        <f t="shared" si="19"/>
        <v>0</v>
      </c>
      <c r="W293" s="45">
        <f>Table01456[[#This Row],[THÀNH TIỀN FAST]]-Table01456[[#This Row],[THÀNH TIỀN]]</f>
        <v>0</v>
      </c>
      <c r="X293" s="46" t="b">
        <f>Table01456[[#This Row],[ĐG FAST]]=Table01456[[#This Row],[ĐƠN GIÁ]]</f>
        <v>1</v>
      </c>
      <c r="Y293" s="47" t="b">
        <f>Table01456[[#This Row],[THÀNH TIỀN FAST]]=Table01456[[#This Row],[THÀNH TIỀN]]</f>
        <v>1</v>
      </c>
      <c r="Z293" s="48"/>
    </row>
    <row r="294" spans="1:26" x14ac:dyDescent="0.2">
      <c r="A294" s="50"/>
      <c r="B294" s="2" t="s">
        <v>368</v>
      </c>
      <c r="C294" s="50"/>
      <c r="D294" s="2" t="s">
        <v>520</v>
      </c>
      <c r="E294" s="50"/>
      <c r="F294" s="50"/>
      <c r="G294" s="50"/>
      <c r="H294" s="50"/>
      <c r="I294" s="2" t="s">
        <v>39</v>
      </c>
      <c r="J294" s="2" t="s">
        <v>17</v>
      </c>
      <c r="K294" s="3">
        <v>1</v>
      </c>
      <c r="L294" s="4">
        <v>45000</v>
      </c>
      <c r="M294" s="4">
        <f t="shared" si="16"/>
        <v>45000</v>
      </c>
      <c r="N294" s="21" t="str">
        <f>VLOOKUP(I294,'MÃ '!$A$2:$E$1048576,4,0)</f>
        <v>NL300085</v>
      </c>
      <c r="O294" s="21" t="str">
        <f>VLOOKUP(I294,'MÃ '!$A$2:$E$1048576,5,0)</f>
        <v>Mùi ta ( Ngò rí )</v>
      </c>
      <c r="P294" s="21" t="str">
        <f t="shared" si="17"/>
        <v>TSG09</v>
      </c>
      <c r="Q294" s="21" t="str">
        <f>DAY(Table01456[[#This Row],[NGÀY]])&amp;Table01456[[#This Row],[TSG09]]&amp;Table01456[[#This Row],[MÃ FAST]]</f>
        <v>15TSG09NL300085</v>
      </c>
      <c r="R294" s="21" t="str">
        <f>COUNTIF($Q$7:Q294,Q294)&amp;Q294</f>
        <v>115TSG09NL300085</v>
      </c>
      <c r="S294" s="44">
        <f>IFERROR(VLOOKUP(R294,Table1[[ct2]:[Số lượng]],13,0),0)</f>
        <v>1</v>
      </c>
      <c r="T294" s="45">
        <f>IFERROR(VLOOKUP(R294,Table1[[ct2]:[Giá]],14,0),Table01456[[#This Row],[ĐƠN GIÁ]])</f>
        <v>45000</v>
      </c>
      <c r="U294" s="45">
        <f t="shared" si="18"/>
        <v>45000</v>
      </c>
      <c r="V294" s="32">
        <f t="shared" si="19"/>
        <v>0</v>
      </c>
      <c r="W294" s="45">
        <f>Table01456[[#This Row],[THÀNH TIỀN FAST]]-Table01456[[#This Row],[THÀNH TIỀN]]</f>
        <v>0</v>
      </c>
      <c r="X294" s="46" t="b">
        <f>Table01456[[#This Row],[ĐG FAST]]=Table01456[[#This Row],[ĐƠN GIÁ]]</f>
        <v>1</v>
      </c>
      <c r="Y294" s="47" t="b">
        <f>Table01456[[#This Row],[THÀNH TIỀN FAST]]=Table01456[[#This Row],[THÀNH TIỀN]]</f>
        <v>1</v>
      </c>
      <c r="Z294" s="48"/>
    </row>
    <row r="295" spans="1:26" x14ac:dyDescent="0.2">
      <c r="A295" s="50"/>
      <c r="B295" s="2" t="s">
        <v>368</v>
      </c>
      <c r="C295" s="50"/>
      <c r="D295" s="2" t="s">
        <v>520</v>
      </c>
      <c r="E295" s="50"/>
      <c r="F295" s="50"/>
      <c r="G295" s="50"/>
      <c r="H295" s="50"/>
      <c r="I295" s="2" t="s">
        <v>40</v>
      </c>
      <c r="J295" s="2" t="s">
        <v>17</v>
      </c>
      <c r="K295" s="3">
        <v>1</v>
      </c>
      <c r="L295" s="4">
        <v>145000</v>
      </c>
      <c r="M295" s="4">
        <f t="shared" si="16"/>
        <v>145000</v>
      </c>
      <c r="N295" s="21" t="str">
        <f>VLOOKUP(I295,'MÃ '!$A$2:$E$1048576,4,0)</f>
        <v>NL300113</v>
      </c>
      <c r="O295" s="21" t="str">
        <f>VLOOKUP(I295,'MÃ '!$A$2:$E$1048576,5,0)</f>
        <v>Ớt hiểm đỏ</v>
      </c>
      <c r="P295" s="21" t="str">
        <f t="shared" si="17"/>
        <v>TSG09</v>
      </c>
      <c r="Q295" s="21" t="str">
        <f>DAY(Table01456[[#This Row],[NGÀY]])&amp;Table01456[[#This Row],[TSG09]]&amp;Table01456[[#This Row],[MÃ FAST]]</f>
        <v>15TSG09NL300113</v>
      </c>
      <c r="R295" s="21" t="str">
        <f>COUNTIF($Q$7:Q295,Q295)&amp;Q295</f>
        <v>115TSG09NL300113</v>
      </c>
      <c r="S295" s="44">
        <f>IFERROR(VLOOKUP(R295,Table1[[ct2]:[Số lượng]],13,0),0)</f>
        <v>1</v>
      </c>
      <c r="T295" s="45">
        <f>IFERROR(VLOOKUP(R295,Table1[[ct2]:[Giá]],14,0),Table01456[[#This Row],[ĐƠN GIÁ]])</f>
        <v>145000</v>
      </c>
      <c r="U295" s="45">
        <f t="shared" si="18"/>
        <v>145000</v>
      </c>
      <c r="V295" s="32">
        <f t="shared" si="19"/>
        <v>0</v>
      </c>
      <c r="W295" s="45">
        <f>Table01456[[#This Row],[THÀNH TIỀN FAST]]-Table01456[[#This Row],[THÀNH TIỀN]]</f>
        <v>0</v>
      </c>
      <c r="X295" s="46" t="b">
        <f>Table01456[[#This Row],[ĐG FAST]]=Table01456[[#This Row],[ĐƠN GIÁ]]</f>
        <v>1</v>
      </c>
      <c r="Y295" s="47" t="b">
        <f>Table01456[[#This Row],[THÀNH TIỀN FAST]]=Table01456[[#This Row],[THÀNH TIỀN]]</f>
        <v>1</v>
      </c>
      <c r="Z295" s="48"/>
    </row>
    <row r="296" spans="1:26" x14ac:dyDescent="0.2">
      <c r="A296" s="50"/>
      <c r="B296" s="2" t="s">
        <v>368</v>
      </c>
      <c r="C296" s="50"/>
      <c r="D296" s="2" t="s">
        <v>520</v>
      </c>
      <c r="E296" s="50"/>
      <c r="F296" s="50"/>
      <c r="G296" s="50"/>
      <c r="H296" s="50"/>
      <c r="I296" s="2" t="s">
        <v>41</v>
      </c>
      <c r="J296" s="2" t="s">
        <v>17</v>
      </c>
      <c r="K296" s="3">
        <v>4.5</v>
      </c>
      <c r="L296" s="4">
        <v>21000</v>
      </c>
      <c r="M296" s="4">
        <f t="shared" si="16"/>
        <v>94500</v>
      </c>
      <c r="N296" s="21" t="str">
        <f>VLOOKUP(I296,'MÃ '!$A$2:$E$1048576,4,0)</f>
        <v>NL300119</v>
      </c>
      <c r="O296" s="21" t="str">
        <f>VLOOKUP(I296,'MÃ '!$A$2:$E$1048576,5,0)</f>
        <v>Quất ( Tắc trái )</v>
      </c>
      <c r="P296" s="21" t="str">
        <f t="shared" si="17"/>
        <v>TSG09</v>
      </c>
      <c r="Q296" s="21" t="str">
        <f>DAY(Table01456[[#This Row],[NGÀY]])&amp;Table01456[[#This Row],[TSG09]]&amp;Table01456[[#This Row],[MÃ FAST]]</f>
        <v>15TSG09NL300119</v>
      </c>
      <c r="R296" s="21" t="str">
        <f>COUNTIF($Q$7:Q296,Q296)&amp;Q296</f>
        <v>115TSG09NL300119</v>
      </c>
      <c r="S296" s="44">
        <f>IFERROR(VLOOKUP(R296,Table1[[ct2]:[Số lượng]],13,0),0)</f>
        <v>3.5</v>
      </c>
      <c r="T296" s="45">
        <f>IFERROR(VLOOKUP(R296,Table1[[ct2]:[Giá]],14,0),Table01456[[#This Row],[ĐƠN GIÁ]])</f>
        <v>21000</v>
      </c>
      <c r="U296" s="45">
        <f t="shared" si="18"/>
        <v>73500</v>
      </c>
      <c r="V296" s="32">
        <f t="shared" si="19"/>
        <v>-1</v>
      </c>
      <c r="W296" s="45">
        <f>Table01456[[#This Row],[THÀNH TIỀN FAST]]-Table01456[[#This Row],[THÀNH TIỀN]]</f>
        <v>-21000</v>
      </c>
      <c r="X296" s="46" t="b">
        <f>Table01456[[#This Row],[ĐG FAST]]=Table01456[[#This Row],[ĐƠN GIÁ]]</f>
        <v>1</v>
      </c>
      <c r="Y296" s="47" t="b">
        <f>Table01456[[#This Row],[THÀNH TIỀN FAST]]=Table01456[[#This Row],[THÀNH TIỀN]]</f>
        <v>0</v>
      </c>
      <c r="Z296" s="48"/>
    </row>
    <row r="297" spans="1:26" x14ac:dyDescent="0.2">
      <c r="A297" s="50"/>
      <c r="B297" s="2" t="s">
        <v>368</v>
      </c>
      <c r="C297" s="50"/>
      <c r="D297" s="2" t="s">
        <v>520</v>
      </c>
      <c r="E297" s="50"/>
      <c r="F297" s="50"/>
      <c r="G297" s="50"/>
      <c r="H297" s="50"/>
      <c r="I297" s="2" t="s">
        <v>42</v>
      </c>
      <c r="J297" s="2" t="s">
        <v>17</v>
      </c>
      <c r="K297" s="3">
        <v>2.2000000000000002</v>
      </c>
      <c r="L297" s="4">
        <v>38000</v>
      </c>
      <c r="M297" s="4">
        <f t="shared" si="16"/>
        <v>83600</v>
      </c>
      <c r="N297" s="21" t="str">
        <f>VLOOKUP(I297,'MÃ '!$A$2:$E$1048576,4,0)</f>
        <v>NL300018</v>
      </c>
      <c r="O297" s="21" t="str">
        <f>VLOOKUP(I297,'MÃ '!$A$2:$E$1048576,5,0)</f>
        <v>Cải cúc</v>
      </c>
      <c r="P297" s="21" t="str">
        <f t="shared" si="17"/>
        <v>TSG09</v>
      </c>
      <c r="Q297" s="21" t="str">
        <f>DAY(Table01456[[#This Row],[NGÀY]])&amp;Table01456[[#This Row],[TSG09]]&amp;Table01456[[#This Row],[MÃ FAST]]</f>
        <v>15TSG09NL300018</v>
      </c>
      <c r="R297" s="21" t="str">
        <f>COUNTIF($Q$7:Q297,Q297)&amp;Q297</f>
        <v>115TSG09NL300018</v>
      </c>
      <c r="S297" s="44">
        <f>IFERROR(VLOOKUP(R297,Table1[[ct2]:[Số lượng]],13,0),0)</f>
        <v>1.9</v>
      </c>
      <c r="T297" s="45">
        <f>IFERROR(VLOOKUP(R297,Table1[[ct2]:[Giá]],14,0),Table01456[[#This Row],[ĐƠN GIÁ]])</f>
        <v>38000</v>
      </c>
      <c r="U297" s="45">
        <f t="shared" si="18"/>
        <v>72200</v>
      </c>
      <c r="V297" s="32">
        <f t="shared" si="19"/>
        <v>-0.30000000000000027</v>
      </c>
      <c r="W297" s="45">
        <f>Table01456[[#This Row],[THÀNH TIỀN FAST]]-Table01456[[#This Row],[THÀNH TIỀN]]</f>
        <v>-11400</v>
      </c>
      <c r="X297" s="46" t="b">
        <f>Table01456[[#This Row],[ĐG FAST]]=Table01456[[#This Row],[ĐƠN GIÁ]]</f>
        <v>1</v>
      </c>
      <c r="Y297" s="47" t="b">
        <f>Table01456[[#This Row],[THÀNH TIỀN FAST]]=Table01456[[#This Row],[THÀNH TIỀN]]</f>
        <v>0</v>
      </c>
      <c r="Z297" s="48"/>
    </row>
    <row r="298" spans="1:26" x14ac:dyDescent="0.2">
      <c r="A298" s="50"/>
      <c r="B298" s="2" t="s">
        <v>368</v>
      </c>
      <c r="C298" s="50"/>
      <c r="D298" s="2" t="s">
        <v>520</v>
      </c>
      <c r="E298" s="50"/>
      <c r="F298" s="50"/>
      <c r="G298" s="50"/>
      <c r="H298" s="50"/>
      <c r="I298" s="2" t="s">
        <v>43</v>
      </c>
      <c r="J298" s="2" t="s">
        <v>17</v>
      </c>
      <c r="K298" s="3">
        <v>1.3</v>
      </c>
      <c r="L298" s="4">
        <v>50000</v>
      </c>
      <c r="M298" s="4">
        <f t="shared" si="16"/>
        <v>65000</v>
      </c>
      <c r="N298" s="21" t="str">
        <f>VLOOKUP(I298,'MÃ '!$A$2:$E$1048576,4,0)</f>
        <v>NL300142</v>
      </c>
      <c r="O298" s="21" t="str">
        <f>VLOOKUP(I298,'MÃ '!$A$2:$E$1048576,5,0)</f>
        <v>Tỏi bóc</v>
      </c>
      <c r="P298" s="21" t="str">
        <f t="shared" si="17"/>
        <v>TSG09</v>
      </c>
      <c r="Q298" s="21" t="str">
        <f>DAY(Table01456[[#This Row],[NGÀY]])&amp;Table01456[[#This Row],[TSG09]]&amp;Table01456[[#This Row],[MÃ FAST]]</f>
        <v>15TSG09NL300142</v>
      </c>
      <c r="R298" s="21" t="str">
        <f>COUNTIF($Q$7:Q298,Q298)&amp;Q298</f>
        <v>115TSG09NL300142</v>
      </c>
      <c r="S298" s="44">
        <f>IFERROR(VLOOKUP(R298,Table1[[ct2]:[Số lượng]],13,0),0)</f>
        <v>1</v>
      </c>
      <c r="T298" s="45">
        <f>IFERROR(VLOOKUP(R298,Table1[[ct2]:[Giá]],14,0),Table01456[[#This Row],[ĐƠN GIÁ]])</f>
        <v>50000</v>
      </c>
      <c r="U298" s="45">
        <f t="shared" si="18"/>
        <v>50000</v>
      </c>
      <c r="V298" s="32">
        <f t="shared" si="19"/>
        <v>-0.30000000000000004</v>
      </c>
      <c r="W298" s="45">
        <f>Table01456[[#This Row],[THÀNH TIỀN FAST]]-Table01456[[#This Row],[THÀNH TIỀN]]</f>
        <v>-15000</v>
      </c>
      <c r="X298" s="46" t="b">
        <f>Table01456[[#This Row],[ĐG FAST]]=Table01456[[#This Row],[ĐƠN GIÁ]]</f>
        <v>1</v>
      </c>
      <c r="Y298" s="47" t="b">
        <f>Table01456[[#This Row],[THÀNH TIỀN FAST]]=Table01456[[#This Row],[THÀNH TIỀN]]</f>
        <v>0</v>
      </c>
      <c r="Z298" s="48"/>
    </row>
    <row r="299" spans="1:26" x14ac:dyDescent="0.2">
      <c r="A299" s="50"/>
      <c r="B299" s="2" t="s">
        <v>368</v>
      </c>
      <c r="C299" s="50"/>
      <c r="D299" s="2" t="s">
        <v>520</v>
      </c>
      <c r="E299" s="50"/>
      <c r="F299" s="50"/>
      <c r="G299" s="50"/>
      <c r="H299" s="50"/>
      <c r="I299" s="2" t="s">
        <v>44</v>
      </c>
      <c r="J299" s="2" t="s">
        <v>17</v>
      </c>
      <c r="K299" s="3">
        <v>5.7</v>
      </c>
      <c r="L299" s="4">
        <v>62000</v>
      </c>
      <c r="M299" s="4">
        <f t="shared" si="16"/>
        <v>353400</v>
      </c>
      <c r="N299" s="21" t="str">
        <f>VLOOKUP(I299,'MÃ '!$A$2:$E$1048576,4,0)</f>
        <v>NL300147</v>
      </c>
      <c r="O299" s="21" t="str">
        <f>VLOOKUP(I299,'MÃ '!$A$2:$E$1048576,5,0)</f>
        <v>Xà lách Roman</v>
      </c>
      <c r="P299" s="21" t="str">
        <f t="shared" si="17"/>
        <v>TSG09</v>
      </c>
      <c r="Q299" s="21" t="str">
        <f>DAY(Table01456[[#This Row],[NGÀY]])&amp;Table01456[[#This Row],[TSG09]]&amp;Table01456[[#This Row],[MÃ FAST]]</f>
        <v>15TSG09NL300147</v>
      </c>
      <c r="R299" s="21" t="str">
        <f>COUNTIF($Q$7:Q299,Q299)&amp;Q299</f>
        <v>115TSG09NL300147</v>
      </c>
      <c r="S299" s="44">
        <f>IFERROR(VLOOKUP(R299,Table1[[ct2]:[Số lượng]],13,0),0)</f>
        <v>5</v>
      </c>
      <c r="T299" s="45">
        <f>IFERROR(VLOOKUP(R299,Table1[[ct2]:[Giá]],14,0),Table01456[[#This Row],[ĐƠN GIÁ]])</f>
        <v>62000</v>
      </c>
      <c r="U299" s="45">
        <f t="shared" si="18"/>
        <v>310000</v>
      </c>
      <c r="V299" s="32">
        <f t="shared" si="19"/>
        <v>-0.70000000000000018</v>
      </c>
      <c r="W299" s="45">
        <f>Table01456[[#This Row],[THÀNH TIỀN FAST]]-Table01456[[#This Row],[THÀNH TIỀN]]</f>
        <v>-43400</v>
      </c>
      <c r="X299" s="46" t="b">
        <f>Table01456[[#This Row],[ĐG FAST]]=Table01456[[#This Row],[ĐƠN GIÁ]]</f>
        <v>1</v>
      </c>
      <c r="Y299" s="47" t="b">
        <f>Table01456[[#This Row],[THÀNH TIỀN FAST]]=Table01456[[#This Row],[THÀNH TIỀN]]</f>
        <v>0</v>
      </c>
      <c r="Z299" s="48"/>
    </row>
    <row r="300" spans="1:26" x14ac:dyDescent="0.2">
      <c r="A300" s="50"/>
      <c r="B300" s="2"/>
      <c r="C300" s="50"/>
      <c r="D300" s="7"/>
      <c r="E300" s="50"/>
      <c r="F300" s="50"/>
      <c r="G300" s="50"/>
      <c r="H300" s="50"/>
      <c r="I300" s="7"/>
      <c r="J300" s="7"/>
      <c r="K300" s="28"/>
      <c r="L300" s="8"/>
      <c r="M300" s="8"/>
      <c r="N300" s="21" t="e">
        <f>VLOOKUP(I300,'MÃ '!$A$2:$E$1048576,4,0)</f>
        <v>#N/A</v>
      </c>
      <c r="O300" s="21" t="e">
        <f>VLOOKUP(I300,'MÃ '!$A$2:$E$1048576,5,0)</f>
        <v>#N/A</v>
      </c>
      <c r="P300" s="21" t="str">
        <f t="shared" si="17"/>
        <v>TSG09</v>
      </c>
      <c r="Q300" s="21" t="e">
        <f>DAY(Table01456[[#This Row],[NGÀY]])&amp;Table01456[[#This Row],[TSG09]]&amp;Table01456[[#This Row],[MÃ FAST]]</f>
        <v>#N/A</v>
      </c>
      <c r="R300" s="21" t="e">
        <f>COUNTIF($Q$7:Q300,Q300)&amp;Q300</f>
        <v>#N/A</v>
      </c>
      <c r="S300" s="44">
        <f>IFERROR(VLOOKUP(R300,Table1[[ct2]:[Số lượng]],13,0),0)</f>
        <v>0</v>
      </c>
      <c r="T300" s="45">
        <f>IFERROR(VLOOKUP(R300,Table1[[ct2]:[Giá]],14,0),Table01456[[#This Row],[ĐƠN GIÁ]])</f>
        <v>0</v>
      </c>
      <c r="U300" s="45">
        <f t="shared" si="18"/>
        <v>0</v>
      </c>
      <c r="V300" s="32">
        <f t="shared" si="19"/>
        <v>0</v>
      </c>
      <c r="W300" s="45">
        <f>Table01456[[#This Row],[THÀNH TIỀN FAST]]-Table01456[[#This Row],[THÀNH TIỀN]]</f>
        <v>0</v>
      </c>
      <c r="X300" s="46" t="b">
        <f>Table01456[[#This Row],[ĐG FAST]]=Table01456[[#This Row],[ĐƠN GIÁ]]</f>
        <v>1</v>
      </c>
      <c r="Y300" s="47" t="b">
        <f>Table01456[[#This Row],[THÀNH TIỀN FAST]]=Table01456[[#This Row],[THÀNH TIỀN]]</f>
        <v>1</v>
      </c>
      <c r="Z300" s="48"/>
    </row>
    <row r="301" spans="1:26" x14ac:dyDescent="0.2">
      <c r="A301" s="50"/>
      <c r="B301" s="2"/>
      <c r="C301" s="50"/>
      <c r="D301" s="7"/>
      <c r="E301" s="50"/>
      <c r="F301" s="50"/>
      <c r="G301" s="50"/>
      <c r="H301" s="50"/>
      <c r="I301" s="7"/>
      <c r="J301" s="7"/>
      <c r="K301" s="28"/>
      <c r="L301" s="8"/>
      <c r="M301" s="8"/>
      <c r="N301" s="21" t="e">
        <f>VLOOKUP(I301,'MÃ '!$A$2:$E$1048576,4,0)</f>
        <v>#N/A</v>
      </c>
      <c r="O301" s="21" t="e">
        <f>VLOOKUP(I301,'MÃ '!$A$2:$E$1048576,5,0)</f>
        <v>#N/A</v>
      </c>
      <c r="P301" s="21" t="str">
        <f t="shared" si="17"/>
        <v>TSG09</v>
      </c>
      <c r="Q301" s="21" t="e">
        <f>DAY(Table01456[[#This Row],[NGÀY]])&amp;Table01456[[#This Row],[TSG09]]&amp;Table01456[[#This Row],[MÃ FAST]]</f>
        <v>#N/A</v>
      </c>
      <c r="R301" s="21" t="e">
        <f>COUNTIF($Q$7:Q301,Q301)&amp;Q301</f>
        <v>#N/A</v>
      </c>
      <c r="S301" s="44">
        <f>IFERROR(VLOOKUP(R301,Table1[[ct2]:[Số lượng]],13,0),0)</f>
        <v>0</v>
      </c>
      <c r="T301" s="45">
        <f>IFERROR(VLOOKUP(R301,Table1[[ct2]:[Giá]],14,0),Table01456[[#This Row],[ĐƠN GIÁ]])</f>
        <v>0</v>
      </c>
      <c r="U301" s="45">
        <f t="shared" si="18"/>
        <v>0</v>
      </c>
      <c r="V301" s="32">
        <f t="shared" si="19"/>
        <v>0</v>
      </c>
      <c r="W301" s="45">
        <f>Table01456[[#This Row],[THÀNH TIỀN FAST]]-Table01456[[#This Row],[THÀNH TIỀN]]</f>
        <v>0</v>
      </c>
      <c r="X301" s="46" t="b">
        <f>Table01456[[#This Row],[ĐG FAST]]=Table01456[[#This Row],[ĐƠN GIÁ]]</f>
        <v>1</v>
      </c>
      <c r="Y301" s="47" t="b">
        <f>Table01456[[#This Row],[THÀNH TIỀN FAST]]=Table01456[[#This Row],[THÀNH TIỀN]]</f>
        <v>1</v>
      </c>
      <c r="Z301" s="48"/>
    </row>
    <row r="302" spans="1:26" x14ac:dyDescent="0.2">
      <c r="A302" s="50"/>
      <c r="B302" s="51"/>
      <c r="C302" s="50"/>
      <c r="D302" s="50"/>
      <c r="E302" s="50"/>
      <c r="F302" s="50"/>
      <c r="G302" s="50"/>
      <c r="H302" s="50"/>
      <c r="I302" s="50"/>
      <c r="J302" s="50"/>
      <c r="K302" s="52"/>
      <c r="L302" s="50"/>
      <c r="M302" s="53">
        <f t="shared" ref="M302:M327" si="20">K302*L302</f>
        <v>0</v>
      </c>
      <c r="N302" s="21" t="e">
        <f>VLOOKUP(I302,'MÃ '!$A$2:$E$1048576,4,0)</f>
        <v>#N/A</v>
      </c>
      <c r="O302" s="21" t="e">
        <f>VLOOKUP(I302,'MÃ '!$A$2:$E$1048576,5,0)</f>
        <v>#N/A</v>
      </c>
      <c r="P302" s="21" t="str">
        <f t="shared" si="17"/>
        <v>TSG09</v>
      </c>
      <c r="Q302" s="21" t="e">
        <f>DAY(Table01456[[#This Row],[NGÀY]])&amp;Table01456[[#This Row],[TSG09]]&amp;Table01456[[#This Row],[MÃ FAST]]</f>
        <v>#N/A</v>
      </c>
      <c r="R302" s="21" t="e">
        <f>COUNTIF($Q$7:Q302,Q302)&amp;Q302</f>
        <v>#N/A</v>
      </c>
      <c r="S302" s="44">
        <f>IFERROR(VLOOKUP(R302,Table1[[ct2]:[Số lượng]],13,0),0)</f>
        <v>0</v>
      </c>
      <c r="T302" s="45">
        <f>IFERROR(VLOOKUP(R302,Table1[[ct2]:[Giá]],14,0),Table01456[[#This Row],[ĐƠN GIÁ]])</f>
        <v>0</v>
      </c>
      <c r="U302" s="45">
        <f t="shared" si="18"/>
        <v>0</v>
      </c>
      <c r="V302" s="32">
        <f t="shared" si="19"/>
        <v>0</v>
      </c>
      <c r="W302" s="45">
        <f>Table01456[[#This Row],[THÀNH TIỀN FAST]]-Table01456[[#This Row],[THÀNH TIỀN]]</f>
        <v>0</v>
      </c>
      <c r="X302" s="46" t="b">
        <f>Table01456[[#This Row],[ĐG FAST]]=Table01456[[#This Row],[ĐƠN GIÁ]]</f>
        <v>1</v>
      </c>
      <c r="Y302" s="47" t="b">
        <f>Table01456[[#This Row],[THÀNH TIỀN FAST]]=Table01456[[#This Row],[THÀNH TIỀN]]</f>
        <v>1</v>
      </c>
      <c r="Z302" s="48"/>
    </row>
    <row r="303" spans="1:26" x14ac:dyDescent="0.2">
      <c r="A303" s="50"/>
      <c r="B303" s="51"/>
      <c r="C303" s="50"/>
      <c r="D303" s="50"/>
      <c r="E303" s="50"/>
      <c r="F303" s="50"/>
      <c r="G303" s="50"/>
      <c r="H303" s="50"/>
      <c r="I303" s="50"/>
      <c r="J303" s="50"/>
      <c r="K303" s="52"/>
      <c r="L303" s="50"/>
      <c r="M303" s="53">
        <f t="shared" si="20"/>
        <v>0</v>
      </c>
      <c r="N303" s="21" t="e">
        <f>VLOOKUP(I303,'MÃ '!$A$2:$E$1048576,4,0)</f>
        <v>#N/A</v>
      </c>
      <c r="O303" s="21" t="e">
        <f>VLOOKUP(I303,'MÃ '!$A$2:$E$1048576,5,0)</f>
        <v>#N/A</v>
      </c>
      <c r="P303" s="21" t="str">
        <f t="shared" si="17"/>
        <v>TSG09</v>
      </c>
      <c r="Q303" s="21" t="e">
        <f>DAY(Table01456[[#This Row],[NGÀY]])&amp;Table01456[[#This Row],[TSG09]]&amp;Table01456[[#This Row],[MÃ FAST]]</f>
        <v>#N/A</v>
      </c>
      <c r="R303" s="21" t="e">
        <f>COUNTIF($Q$7:Q303,Q303)&amp;Q303</f>
        <v>#N/A</v>
      </c>
      <c r="S303" s="44">
        <f>IFERROR(VLOOKUP(R303,Table1[[ct2]:[Số lượng]],13,0),0)</f>
        <v>0</v>
      </c>
      <c r="T303" s="45">
        <f>IFERROR(VLOOKUP(R303,Table1[[ct2]:[Giá]],14,0),Table01456[[#This Row],[ĐƠN GIÁ]])</f>
        <v>0</v>
      </c>
      <c r="U303" s="45">
        <f t="shared" si="18"/>
        <v>0</v>
      </c>
      <c r="V303" s="32">
        <f t="shared" si="19"/>
        <v>0</v>
      </c>
      <c r="W303" s="45">
        <f>Table01456[[#This Row],[THÀNH TIỀN FAST]]-Table01456[[#This Row],[THÀNH TIỀN]]</f>
        <v>0</v>
      </c>
      <c r="X303" s="46" t="b">
        <f>Table01456[[#This Row],[ĐG FAST]]=Table01456[[#This Row],[ĐƠN GIÁ]]</f>
        <v>1</v>
      </c>
      <c r="Y303" s="47" t="b">
        <f>Table01456[[#This Row],[THÀNH TIỀN FAST]]=Table01456[[#This Row],[THÀNH TIỀN]]</f>
        <v>1</v>
      </c>
      <c r="Z303" s="48"/>
    </row>
    <row r="304" spans="1:26" x14ac:dyDescent="0.2">
      <c r="A304" s="50"/>
      <c r="B304" s="51"/>
      <c r="C304" s="50"/>
      <c r="D304" s="50"/>
      <c r="E304" s="50"/>
      <c r="F304" s="50"/>
      <c r="G304" s="50"/>
      <c r="H304" s="50"/>
      <c r="I304" s="54"/>
      <c r="J304" s="50"/>
      <c r="K304" s="52"/>
      <c r="L304" s="50"/>
      <c r="M304" s="53">
        <f t="shared" si="20"/>
        <v>0</v>
      </c>
      <c r="N304" s="21" t="e">
        <f>VLOOKUP(I304,'MÃ '!$A$2:$E$1048576,4,0)</f>
        <v>#N/A</v>
      </c>
      <c r="O304" s="21" t="e">
        <f>VLOOKUP(I304,'MÃ '!$A$2:$E$1048576,5,0)</f>
        <v>#N/A</v>
      </c>
      <c r="P304" s="21" t="str">
        <f t="shared" si="17"/>
        <v>TSG09</v>
      </c>
      <c r="Q304" s="21" t="e">
        <f>DAY(Table01456[[#This Row],[NGÀY]])&amp;Table01456[[#This Row],[TSG09]]&amp;Table01456[[#This Row],[MÃ FAST]]</f>
        <v>#N/A</v>
      </c>
      <c r="R304" s="21" t="e">
        <f>COUNTIF($Q$7:Q304,Q304)&amp;Q304</f>
        <v>#N/A</v>
      </c>
      <c r="S304" s="44">
        <f>IFERROR(VLOOKUP(R304,Table1[[ct2]:[Số lượng]],13,0),0)</f>
        <v>0</v>
      </c>
      <c r="T304" s="45">
        <f>IFERROR(VLOOKUP(R304,Table1[[ct2]:[Giá]],14,0),Table01456[[#This Row],[ĐƠN GIÁ]])</f>
        <v>0</v>
      </c>
      <c r="U304" s="45">
        <f t="shared" si="18"/>
        <v>0</v>
      </c>
      <c r="V304" s="32">
        <f t="shared" si="19"/>
        <v>0</v>
      </c>
      <c r="W304" s="45">
        <f>Table01456[[#This Row],[THÀNH TIỀN FAST]]-Table01456[[#This Row],[THÀNH TIỀN]]</f>
        <v>0</v>
      </c>
      <c r="X304" s="46" t="b">
        <f>Table01456[[#This Row],[ĐG FAST]]=Table01456[[#This Row],[ĐƠN GIÁ]]</f>
        <v>1</v>
      </c>
      <c r="Y304" s="47" t="b">
        <f>Table01456[[#This Row],[THÀNH TIỀN FAST]]=Table01456[[#This Row],[THÀNH TIỀN]]</f>
        <v>1</v>
      </c>
      <c r="Z304" s="48"/>
    </row>
    <row r="305" spans="1:26" x14ac:dyDescent="0.2">
      <c r="A305" s="50"/>
      <c r="B305" s="51"/>
      <c r="C305" s="50"/>
      <c r="D305" s="50"/>
      <c r="E305" s="50"/>
      <c r="F305" s="50"/>
      <c r="G305" s="50"/>
      <c r="H305" s="50"/>
      <c r="I305" s="50"/>
      <c r="J305" s="50"/>
      <c r="K305" s="52"/>
      <c r="L305" s="50"/>
      <c r="M305" s="53">
        <f t="shared" si="20"/>
        <v>0</v>
      </c>
      <c r="N305" s="21" t="e">
        <f>VLOOKUP(I305,'MÃ '!$A$2:$E$1048576,4,0)</f>
        <v>#N/A</v>
      </c>
      <c r="O305" s="21" t="e">
        <f>VLOOKUP(I305,'MÃ '!$A$2:$E$1048576,5,0)</f>
        <v>#N/A</v>
      </c>
      <c r="P305" s="21" t="str">
        <f t="shared" si="17"/>
        <v>TSG09</v>
      </c>
      <c r="Q305" s="21" t="e">
        <f>DAY(Table01456[[#This Row],[NGÀY]])&amp;Table01456[[#This Row],[TSG09]]&amp;Table01456[[#This Row],[MÃ FAST]]</f>
        <v>#N/A</v>
      </c>
      <c r="R305" s="21" t="e">
        <f>COUNTIF($Q$7:Q305,Q305)&amp;Q305</f>
        <v>#N/A</v>
      </c>
      <c r="S305" s="44">
        <f>IFERROR(VLOOKUP(R305,Table1[[ct2]:[Số lượng]],13,0),0)</f>
        <v>0</v>
      </c>
      <c r="T305" s="45">
        <f>IFERROR(VLOOKUP(R305,Table1[[ct2]:[Giá]],14,0),Table01456[[#This Row],[ĐƠN GIÁ]])</f>
        <v>0</v>
      </c>
      <c r="U305" s="45">
        <f t="shared" si="18"/>
        <v>0</v>
      </c>
      <c r="V305" s="32">
        <f t="shared" si="19"/>
        <v>0</v>
      </c>
      <c r="W305" s="45">
        <f>Table01456[[#This Row],[THÀNH TIỀN FAST]]-Table01456[[#This Row],[THÀNH TIỀN]]</f>
        <v>0</v>
      </c>
      <c r="X305" s="46" t="b">
        <f>Table01456[[#This Row],[ĐG FAST]]=Table01456[[#This Row],[ĐƠN GIÁ]]</f>
        <v>1</v>
      </c>
      <c r="Y305" s="47" t="b">
        <f>Table01456[[#This Row],[THÀNH TIỀN FAST]]=Table01456[[#This Row],[THÀNH TIỀN]]</f>
        <v>1</v>
      </c>
      <c r="Z305" s="48"/>
    </row>
    <row r="306" spans="1:26" x14ac:dyDescent="0.2">
      <c r="A306" s="50"/>
      <c r="B306" s="51"/>
      <c r="C306" s="50"/>
      <c r="D306" s="50"/>
      <c r="E306" s="50"/>
      <c r="F306" s="50"/>
      <c r="G306" s="50"/>
      <c r="H306" s="50"/>
      <c r="I306" s="50"/>
      <c r="J306" s="50"/>
      <c r="K306" s="52"/>
      <c r="L306" s="50"/>
      <c r="M306" s="53">
        <f t="shared" si="20"/>
        <v>0</v>
      </c>
      <c r="N306" s="21" t="e">
        <f>VLOOKUP(I306,'MÃ '!$A$2:$E$1048576,4,0)</f>
        <v>#N/A</v>
      </c>
      <c r="O306" s="21" t="e">
        <f>VLOOKUP(I306,'MÃ '!$A$2:$E$1048576,5,0)</f>
        <v>#N/A</v>
      </c>
      <c r="P306" s="21" t="str">
        <f t="shared" si="17"/>
        <v>TSG09</v>
      </c>
      <c r="Q306" s="21" t="e">
        <f>DAY(Table01456[[#This Row],[NGÀY]])&amp;Table01456[[#This Row],[TSG09]]&amp;Table01456[[#This Row],[MÃ FAST]]</f>
        <v>#N/A</v>
      </c>
      <c r="R306" s="21" t="e">
        <f>COUNTIF($Q$7:Q306,Q306)&amp;Q306</f>
        <v>#N/A</v>
      </c>
      <c r="S306" s="44">
        <f>IFERROR(VLOOKUP(R306,Table1[[ct2]:[Số lượng]],13,0),0)</f>
        <v>0</v>
      </c>
      <c r="T306" s="45">
        <f>IFERROR(VLOOKUP(R306,Table1[[ct2]:[Giá]],14,0),Table01456[[#This Row],[ĐƠN GIÁ]])</f>
        <v>0</v>
      </c>
      <c r="U306" s="45">
        <f t="shared" si="18"/>
        <v>0</v>
      </c>
      <c r="V306" s="32">
        <f t="shared" si="19"/>
        <v>0</v>
      </c>
      <c r="W306" s="45">
        <f>Table01456[[#This Row],[THÀNH TIỀN FAST]]-Table01456[[#This Row],[THÀNH TIỀN]]</f>
        <v>0</v>
      </c>
      <c r="X306" s="46" t="b">
        <f>Table01456[[#This Row],[ĐG FAST]]=Table01456[[#This Row],[ĐƠN GIÁ]]</f>
        <v>1</v>
      </c>
      <c r="Y306" s="47" t="b">
        <f>Table01456[[#This Row],[THÀNH TIỀN FAST]]=Table01456[[#This Row],[THÀNH TIỀN]]</f>
        <v>1</v>
      </c>
      <c r="Z306" s="48"/>
    </row>
    <row r="307" spans="1:26" x14ac:dyDescent="0.2">
      <c r="A307" s="50"/>
      <c r="B307" s="51"/>
      <c r="C307" s="50"/>
      <c r="D307" s="50"/>
      <c r="E307" s="50"/>
      <c r="F307" s="50"/>
      <c r="G307" s="50"/>
      <c r="H307" s="50"/>
      <c r="I307" s="50"/>
      <c r="J307" s="50"/>
      <c r="K307" s="52"/>
      <c r="L307" s="50"/>
      <c r="M307" s="53">
        <f t="shared" si="20"/>
        <v>0</v>
      </c>
      <c r="N307" s="21" t="e">
        <f>VLOOKUP(I307,'MÃ '!$A$2:$E$1048576,4,0)</f>
        <v>#N/A</v>
      </c>
      <c r="O307" s="21" t="e">
        <f>VLOOKUP(I307,'MÃ '!$A$2:$E$1048576,5,0)</f>
        <v>#N/A</v>
      </c>
      <c r="P307" s="21" t="str">
        <f t="shared" si="17"/>
        <v>TSG09</v>
      </c>
      <c r="Q307" s="21" t="e">
        <f>DAY(Table01456[[#This Row],[NGÀY]])&amp;Table01456[[#This Row],[TSG09]]&amp;Table01456[[#This Row],[MÃ FAST]]</f>
        <v>#N/A</v>
      </c>
      <c r="R307" s="21" t="e">
        <f>COUNTIF($Q$7:Q307,Q307)&amp;Q307</f>
        <v>#N/A</v>
      </c>
      <c r="S307" s="44">
        <f>IFERROR(VLOOKUP(R307,Table1[[ct2]:[Số lượng]],13,0),0)</f>
        <v>0</v>
      </c>
      <c r="T307" s="45">
        <f>IFERROR(VLOOKUP(R307,Table1[[ct2]:[Giá]],14,0),Table01456[[#This Row],[ĐƠN GIÁ]])</f>
        <v>0</v>
      </c>
      <c r="U307" s="45">
        <f t="shared" si="18"/>
        <v>0</v>
      </c>
      <c r="V307" s="32">
        <f t="shared" si="19"/>
        <v>0</v>
      </c>
      <c r="W307" s="45">
        <f>Table01456[[#This Row],[THÀNH TIỀN FAST]]-Table01456[[#This Row],[THÀNH TIỀN]]</f>
        <v>0</v>
      </c>
      <c r="X307" s="46" t="b">
        <f>Table01456[[#This Row],[ĐG FAST]]=Table01456[[#This Row],[ĐƠN GIÁ]]</f>
        <v>1</v>
      </c>
      <c r="Y307" s="47" t="b">
        <f>Table01456[[#This Row],[THÀNH TIỀN FAST]]=Table01456[[#This Row],[THÀNH TIỀN]]</f>
        <v>1</v>
      </c>
      <c r="Z307" s="48"/>
    </row>
    <row r="308" spans="1:26" x14ac:dyDescent="0.2">
      <c r="A308" s="50"/>
      <c r="B308" s="51"/>
      <c r="C308" s="50"/>
      <c r="D308" s="50"/>
      <c r="E308" s="50"/>
      <c r="F308" s="50"/>
      <c r="G308" s="50"/>
      <c r="H308" s="50"/>
      <c r="I308" s="50"/>
      <c r="J308" s="50"/>
      <c r="K308" s="52"/>
      <c r="L308" s="50"/>
      <c r="M308" s="53">
        <f t="shared" si="20"/>
        <v>0</v>
      </c>
      <c r="N308" s="21" t="e">
        <f>VLOOKUP(I308,'MÃ '!$A$2:$E$1048576,4,0)</f>
        <v>#N/A</v>
      </c>
      <c r="O308" s="21" t="e">
        <f>VLOOKUP(I308,'MÃ '!$A$2:$E$1048576,5,0)</f>
        <v>#N/A</v>
      </c>
      <c r="P308" s="21" t="str">
        <f t="shared" si="17"/>
        <v>TSG09</v>
      </c>
      <c r="Q308" s="21" t="e">
        <f>DAY(Table01456[[#This Row],[NGÀY]])&amp;Table01456[[#This Row],[TSG09]]&amp;Table01456[[#This Row],[MÃ FAST]]</f>
        <v>#N/A</v>
      </c>
      <c r="R308" s="21" t="e">
        <f>COUNTIF($Q$7:Q308,Q308)&amp;Q308</f>
        <v>#N/A</v>
      </c>
      <c r="S308" s="44">
        <f>IFERROR(VLOOKUP(R308,Table1[[ct2]:[Số lượng]],13,0),0)</f>
        <v>0</v>
      </c>
      <c r="T308" s="45">
        <f>IFERROR(VLOOKUP(R308,Table1[[ct2]:[Giá]],14,0),Table01456[[#This Row],[ĐƠN GIÁ]])</f>
        <v>0</v>
      </c>
      <c r="U308" s="45">
        <f t="shared" si="18"/>
        <v>0</v>
      </c>
      <c r="V308" s="32">
        <f t="shared" si="19"/>
        <v>0</v>
      </c>
      <c r="W308" s="45">
        <f>Table01456[[#This Row],[THÀNH TIỀN FAST]]-Table01456[[#This Row],[THÀNH TIỀN]]</f>
        <v>0</v>
      </c>
      <c r="X308" s="46" t="b">
        <f>Table01456[[#This Row],[ĐG FAST]]=Table01456[[#This Row],[ĐƠN GIÁ]]</f>
        <v>1</v>
      </c>
      <c r="Y308" s="47" t="b">
        <f>Table01456[[#This Row],[THÀNH TIỀN FAST]]=Table01456[[#This Row],[THÀNH TIỀN]]</f>
        <v>1</v>
      </c>
      <c r="Z308" s="48"/>
    </row>
    <row r="309" spans="1:26" x14ac:dyDescent="0.2">
      <c r="A309" s="50"/>
      <c r="B309" s="51"/>
      <c r="C309" s="50"/>
      <c r="D309" s="50"/>
      <c r="E309" s="50"/>
      <c r="F309" s="50"/>
      <c r="G309" s="50"/>
      <c r="H309" s="50"/>
      <c r="I309" s="50"/>
      <c r="J309" s="50"/>
      <c r="K309" s="52"/>
      <c r="L309" s="50"/>
      <c r="M309" s="53">
        <f t="shared" si="20"/>
        <v>0</v>
      </c>
      <c r="N309" s="21" t="e">
        <f>VLOOKUP(I309,'MÃ '!$A$2:$E$1048576,4,0)</f>
        <v>#N/A</v>
      </c>
      <c r="O309" s="21" t="e">
        <f>VLOOKUP(I309,'MÃ '!$A$2:$E$1048576,5,0)</f>
        <v>#N/A</v>
      </c>
      <c r="P309" s="21" t="str">
        <f t="shared" si="17"/>
        <v>TSG09</v>
      </c>
      <c r="Q309" s="21" t="e">
        <f>DAY(Table01456[[#This Row],[NGÀY]])&amp;Table01456[[#This Row],[TSG09]]&amp;Table01456[[#This Row],[MÃ FAST]]</f>
        <v>#N/A</v>
      </c>
      <c r="R309" s="21" t="e">
        <f>COUNTIF($Q$7:Q309,Q309)&amp;Q309</f>
        <v>#N/A</v>
      </c>
      <c r="S309" s="44">
        <f>IFERROR(VLOOKUP(R309,Table1[[ct2]:[Số lượng]],13,0),0)</f>
        <v>0</v>
      </c>
      <c r="T309" s="45">
        <f>IFERROR(VLOOKUP(R309,Table1[[ct2]:[Giá]],14,0),Table01456[[#This Row],[ĐƠN GIÁ]])</f>
        <v>0</v>
      </c>
      <c r="U309" s="45">
        <f t="shared" si="18"/>
        <v>0</v>
      </c>
      <c r="V309" s="32">
        <f t="shared" si="19"/>
        <v>0</v>
      </c>
      <c r="W309" s="45">
        <f>Table01456[[#This Row],[THÀNH TIỀN FAST]]-Table01456[[#This Row],[THÀNH TIỀN]]</f>
        <v>0</v>
      </c>
      <c r="X309" s="46" t="b">
        <f>Table01456[[#This Row],[ĐG FAST]]=Table01456[[#This Row],[ĐƠN GIÁ]]</f>
        <v>1</v>
      </c>
      <c r="Y309" s="47" t="b">
        <f>Table01456[[#This Row],[THÀNH TIỀN FAST]]=Table01456[[#This Row],[THÀNH TIỀN]]</f>
        <v>1</v>
      </c>
      <c r="Z309" s="48"/>
    </row>
    <row r="310" spans="1:26" x14ac:dyDescent="0.2">
      <c r="A310" s="50"/>
      <c r="B310" s="51"/>
      <c r="C310" s="50"/>
      <c r="D310" s="50"/>
      <c r="E310" s="50"/>
      <c r="F310" s="50"/>
      <c r="G310" s="50"/>
      <c r="H310" s="50"/>
      <c r="I310" s="50"/>
      <c r="J310" s="50"/>
      <c r="K310" s="52"/>
      <c r="L310" s="50"/>
      <c r="M310" s="53">
        <f t="shared" si="20"/>
        <v>0</v>
      </c>
      <c r="N310" s="21" t="e">
        <f>VLOOKUP(I310,'MÃ '!$A$2:$E$1048576,4,0)</f>
        <v>#N/A</v>
      </c>
      <c r="O310" s="21" t="e">
        <f>VLOOKUP(I310,'MÃ '!$A$2:$E$1048576,5,0)</f>
        <v>#N/A</v>
      </c>
      <c r="P310" s="21" t="str">
        <f t="shared" si="17"/>
        <v>TSG09</v>
      </c>
      <c r="Q310" s="21" t="e">
        <f>DAY(Table01456[[#This Row],[NGÀY]])&amp;Table01456[[#This Row],[TSG09]]&amp;Table01456[[#This Row],[MÃ FAST]]</f>
        <v>#N/A</v>
      </c>
      <c r="R310" s="21" t="e">
        <f>COUNTIF($Q$7:Q310,Q310)&amp;Q310</f>
        <v>#N/A</v>
      </c>
      <c r="S310" s="44">
        <f>IFERROR(VLOOKUP(R310,Table1[[ct2]:[Số lượng]],13,0),0)</f>
        <v>0</v>
      </c>
      <c r="T310" s="45">
        <f>IFERROR(VLOOKUP(R310,Table1[[ct2]:[Giá]],14,0),Table01456[[#This Row],[ĐƠN GIÁ]])</f>
        <v>0</v>
      </c>
      <c r="U310" s="45">
        <f t="shared" si="18"/>
        <v>0</v>
      </c>
      <c r="V310" s="32">
        <f t="shared" si="19"/>
        <v>0</v>
      </c>
      <c r="W310" s="45">
        <f>Table01456[[#This Row],[THÀNH TIỀN FAST]]-Table01456[[#This Row],[THÀNH TIỀN]]</f>
        <v>0</v>
      </c>
      <c r="X310" s="46" t="b">
        <f>Table01456[[#This Row],[ĐG FAST]]=Table01456[[#This Row],[ĐƠN GIÁ]]</f>
        <v>1</v>
      </c>
      <c r="Y310" s="47" t="b">
        <f>Table01456[[#This Row],[THÀNH TIỀN FAST]]=Table01456[[#This Row],[THÀNH TIỀN]]</f>
        <v>1</v>
      </c>
      <c r="Z310" s="48"/>
    </row>
    <row r="311" spans="1:26" x14ac:dyDescent="0.2">
      <c r="A311" s="50"/>
      <c r="B311" s="51"/>
      <c r="C311" s="50"/>
      <c r="D311" s="50"/>
      <c r="E311" s="50"/>
      <c r="F311" s="50"/>
      <c r="G311" s="50"/>
      <c r="H311" s="50"/>
      <c r="I311" s="50"/>
      <c r="J311" s="50"/>
      <c r="K311" s="52"/>
      <c r="L311" s="50"/>
      <c r="M311" s="53">
        <f t="shared" si="20"/>
        <v>0</v>
      </c>
      <c r="N311" s="21" t="e">
        <f>VLOOKUP(I311,'MÃ '!$A$2:$E$1048576,4,0)</f>
        <v>#N/A</v>
      </c>
      <c r="O311" s="21" t="e">
        <f>VLOOKUP(I311,'MÃ '!$A$2:$E$1048576,5,0)</f>
        <v>#N/A</v>
      </c>
      <c r="P311" s="21" t="str">
        <f t="shared" si="17"/>
        <v>TSG09</v>
      </c>
      <c r="Q311" s="21" t="e">
        <f>DAY(Table01456[[#This Row],[NGÀY]])&amp;Table01456[[#This Row],[TSG09]]&amp;Table01456[[#This Row],[MÃ FAST]]</f>
        <v>#N/A</v>
      </c>
      <c r="R311" s="21" t="e">
        <f>COUNTIF($Q$7:Q311,Q311)&amp;Q311</f>
        <v>#N/A</v>
      </c>
      <c r="S311" s="44">
        <f>IFERROR(VLOOKUP(R311,Table1[[ct2]:[Số lượng]],13,0),0)</f>
        <v>0</v>
      </c>
      <c r="T311" s="45">
        <f>IFERROR(VLOOKUP(R311,Table1[[ct2]:[Giá]],14,0),Table01456[[#This Row],[ĐƠN GIÁ]])</f>
        <v>0</v>
      </c>
      <c r="U311" s="45">
        <f t="shared" si="18"/>
        <v>0</v>
      </c>
      <c r="V311" s="32">
        <f t="shared" si="19"/>
        <v>0</v>
      </c>
      <c r="W311" s="45">
        <f>Table01456[[#This Row],[THÀNH TIỀN FAST]]-Table01456[[#This Row],[THÀNH TIỀN]]</f>
        <v>0</v>
      </c>
      <c r="X311" s="46" t="b">
        <f>Table01456[[#This Row],[ĐG FAST]]=Table01456[[#This Row],[ĐƠN GIÁ]]</f>
        <v>1</v>
      </c>
      <c r="Y311" s="47" t="b">
        <f>Table01456[[#This Row],[THÀNH TIỀN FAST]]=Table01456[[#This Row],[THÀNH TIỀN]]</f>
        <v>1</v>
      </c>
      <c r="Z311" s="48"/>
    </row>
    <row r="312" spans="1:26" x14ac:dyDescent="0.2">
      <c r="A312" s="50"/>
      <c r="B312" s="51"/>
      <c r="C312" s="50"/>
      <c r="D312" s="50"/>
      <c r="E312" s="50"/>
      <c r="F312" s="50"/>
      <c r="G312" s="50"/>
      <c r="H312" s="50"/>
      <c r="I312" s="50"/>
      <c r="J312" s="50"/>
      <c r="K312" s="52"/>
      <c r="L312" s="50"/>
      <c r="M312" s="53">
        <f t="shared" si="20"/>
        <v>0</v>
      </c>
      <c r="N312" s="21" t="e">
        <f>VLOOKUP(I312,'MÃ '!$A$2:$E$1048576,4,0)</f>
        <v>#N/A</v>
      </c>
      <c r="O312" s="21" t="e">
        <f>VLOOKUP(I312,'MÃ '!$A$2:$E$1048576,5,0)</f>
        <v>#N/A</v>
      </c>
      <c r="P312" s="21" t="str">
        <f t="shared" si="17"/>
        <v>TSG09</v>
      </c>
      <c r="Q312" s="21" t="e">
        <f>DAY(Table01456[[#This Row],[NGÀY]])&amp;Table01456[[#This Row],[TSG09]]&amp;Table01456[[#This Row],[MÃ FAST]]</f>
        <v>#N/A</v>
      </c>
      <c r="R312" s="21" t="e">
        <f>COUNTIF($Q$7:Q312,Q312)&amp;Q312</f>
        <v>#N/A</v>
      </c>
      <c r="S312" s="44">
        <f>IFERROR(VLOOKUP(R312,Table1[[ct2]:[Số lượng]],13,0),0)</f>
        <v>0</v>
      </c>
      <c r="T312" s="45">
        <f>IFERROR(VLOOKUP(R312,Table1[[ct2]:[Giá]],14,0),Table01456[[#This Row],[ĐƠN GIÁ]])</f>
        <v>0</v>
      </c>
      <c r="U312" s="45">
        <f t="shared" si="18"/>
        <v>0</v>
      </c>
      <c r="V312" s="32">
        <f t="shared" si="19"/>
        <v>0</v>
      </c>
      <c r="W312" s="45">
        <f>Table01456[[#This Row],[THÀNH TIỀN FAST]]-Table01456[[#This Row],[THÀNH TIỀN]]</f>
        <v>0</v>
      </c>
      <c r="X312" s="46" t="b">
        <f>Table01456[[#This Row],[ĐG FAST]]=Table01456[[#This Row],[ĐƠN GIÁ]]</f>
        <v>1</v>
      </c>
      <c r="Y312" s="47" t="b">
        <f>Table01456[[#This Row],[THÀNH TIỀN FAST]]=Table01456[[#This Row],[THÀNH TIỀN]]</f>
        <v>1</v>
      </c>
      <c r="Z312" s="48"/>
    </row>
    <row r="313" spans="1:26" x14ac:dyDescent="0.2">
      <c r="A313" s="50"/>
      <c r="B313" s="51"/>
      <c r="C313" s="50"/>
      <c r="D313" s="50"/>
      <c r="E313" s="50"/>
      <c r="F313" s="50"/>
      <c r="G313" s="50"/>
      <c r="H313" s="50"/>
      <c r="I313" s="50"/>
      <c r="J313" s="50"/>
      <c r="K313" s="52"/>
      <c r="L313" s="50"/>
      <c r="M313" s="53">
        <f t="shared" si="20"/>
        <v>0</v>
      </c>
      <c r="N313" s="21" t="e">
        <f>VLOOKUP(I313,'MÃ '!$A$2:$E$1048576,4,0)</f>
        <v>#N/A</v>
      </c>
      <c r="O313" s="21" t="e">
        <f>VLOOKUP(I313,'MÃ '!$A$2:$E$1048576,5,0)</f>
        <v>#N/A</v>
      </c>
      <c r="P313" s="21" t="str">
        <f t="shared" si="17"/>
        <v>TSG09</v>
      </c>
      <c r="Q313" s="21" t="e">
        <f>DAY(Table01456[[#This Row],[NGÀY]])&amp;Table01456[[#This Row],[TSG09]]&amp;Table01456[[#This Row],[MÃ FAST]]</f>
        <v>#N/A</v>
      </c>
      <c r="R313" s="21" t="e">
        <f>COUNTIF($Q$7:Q313,Q313)&amp;Q313</f>
        <v>#N/A</v>
      </c>
      <c r="S313" s="44">
        <f>IFERROR(VLOOKUP(R313,Table1[[ct2]:[Số lượng]],13,0),0)</f>
        <v>0</v>
      </c>
      <c r="T313" s="45">
        <f>IFERROR(VLOOKUP(R313,Table1[[ct2]:[Giá]],14,0),Table01456[[#This Row],[ĐƠN GIÁ]])</f>
        <v>0</v>
      </c>
      <c r="U313" s="45">
        <f t="shared" si="18"/>
        <v>0</v>
      </c>
      <c r="V313" s="32">
        <f t="shared" si="19"/>
        <v>0</v>
      </c>
      <c r="W313" s="45">
        <f>Table01456[[#This Row],[THÀNH TIỀN FAST]]-Table01456[[#This Row],[THÀNH TIỀN]]</f>
        <v>0</v>
      </c>
      <c r="X313" s="46" t="b">
        <f>Table01456[[#This Row],[ĐG FAST]]=Table01456[[#This Row],[ĐƠN GIÁ]]</f>
        <v>1</v>
      </c>
      <c r="Y313" s="47" t="b">
        <f>Table01456[[#This Row],[THÀNH TIỀN FAST]]=Table01456[[#This Row],[THÀNH TIỀN]]</f>
        <v>1</v>
      </c>
      <c r="Z313" s="48"/>
    </row>
    <row r="314" spans="1:26" x14ac:dyDescent="0.2">
      <c r="A314" s="50"/>
      <c r="B314" s="51"/>
      <c r="C314" s="50"/>
      <c r="D314" s="50"/>
      <c r="E314" s="50"/>
      <c r="F314" s="50"/>
      <c r="G314" s="50"/>
      <c r="H314" s="50"/>
      <c r="I314" s="50"/>
      <c r="J314" s="50"/>
      <c r="K314" s="52"/>
      <c r="L314" s="50"/>
      <c r="M314" s="53">
        <f t="shared" si="20"/>
        <v>0</v>
      </c>
      <c r="N314" s="21" t="e">
        <f>VLOOKUP(I314,'MÃ '!$A$2:$E$1048576,4,0)</f>
        <v>#N/A</v>
      </c>
      <c r="O314" s="21" t="e">
        <f>VLOOKUP(I314,'MÃ '!$A$2:$E$1048576,5,0)</f>
        <v>#N/A</v>
      </c>
      <c r="P314" s="21" t="str">
        <f t="shared" si="17"/>
        <v>TSG09</v>
      </c>
      <c r="Q314" s="21" t="e">
        <f>DAY(Table01456[[#This Row],[NGÀY]])&amp;Table01456[[#This Row],[TSG09]]&amp;Table01456[[#This Row],[MÃ FAST]]</f>
        <v>#N/A</v>
      </c>
      <c r="R314" s="21" t="e">
        <f>COUNTIF($Q$7:Q314,Q314)&amp;Q314</f>
        <v>#N/A</v>
      </c>
      <c r="S314" s="44">
        <f>IFERROR(VLOOKUP(R314,Table1[[ct2]:[Số lượng]],13,0),0)</f>
        <v>0</v>
      </c>
      <c r="T314" s="45">
        <f>IFERROR(VLOOKUP(R314,Table1[[ct2]:[Giá]],14,0),Table01456[[#This Row],[ĐƠN GIÁ]])</f>
        <v>0</v>
      </c>
      <c r="U314" s="45">
        <f t="shared" si="18"/>
        <v>0</v>
      </c>
      <c r="V314" s="32">
        <f t="shared" si="19"/>
        <v>0</v>
      </c>
      <c r="W314" s="45">
        <f>Table01456[[#This Row],[THÀNH TIỀN FAST]]-Table01456[[#This Row],[THÀNH TIỀN]]</f>
        <v>0</v>
      </c>
      <c r="X314" s="46" t="b">
        <f>Table01456[[#This Row],[ĐG FAST]]=Table01456[[#This Row],[ĐƠN GIÁ]]</f>
        <v>1</v>
      </c>
      <c r="Y314" s="47" t="b">
        <f>Table01456[[#This Row],[THÀNH TIỀN FAST]]=Table01456[[#This Row],[THÀNH TIỀN]]</f>
        <v>1</v>
      </c>
      <c r="Z314" s="48"/>
    </row>
    <row r="315" spans="1:26" x14ac:dyDescent="0.2">
      <c r="A315" s="50"/>
      <c r="B315" s="51"/>
      <c r="C315" s="50"/>
      <c r="D315" s="50"/>
      <c r="E315" s="50"/>
      <c r="F315" s="50"/>
      <c r="G315" s="50"/>
      <c r="H315" s="50"/>
      <c r="I315" s="50"/>
      <c r="J315" s="50"/>
      <c r="K315" s="52"/>
      <c r="L315" s="50"/>
      <c r="M315" s="53">
        <f t="shared" si="20"/>
        <v>0</v>
      </c>
      <c r="N315" s="21" t="e">
        <f>VLOOKUP(I315,'MÃ '!$A$2:$E$1048576,4,0)</f>
        <v>#N/A</v>
      </c>
      <c r="O315" s="21" t="e">
        <f>VLOOKUP(I315,'MÃ '!$A$2:$E$1048576,5,0)</f>
        <v>#N/A</v>
      </c>
      <c r="P315" s="21" t="str">
        <f t="shared" si="17"/>
        <v>TSG09</v>
      </c>
      <c r="Q315" s="21" t="e">
        <f>DAY(Table01456[[#This Row],[NGÀY]])&amp;Table01456[[#This Row],[TSG09]]&amp;Table01456[[#This Row],[MÃ FAST]]</f>
        <v>#N/A</v>
      </c>
      <c r="R315" s="21" t="e">
        <f>COUNTIF($Q$7:Q315,Q315)&amp;Q315</f>
        <v>#N/A</v>
      </c>
      <c r="S315" s="44">
        <f>IFERROR(VLOOKUP(R315,Table1[[ct2]:[Số lượng]],13,0),0)</f>
        <v>0</v>
      </c>
      <c r="T315" s="45">
        <f>IFERROR(VLOOKUP(R315,Table1[[ct2]:[Giá]],14,0),Table01456[[#This Row],[ĐƠN GIÁ]])</f>
        <v>0</v>
      </c>
      <c r="U315" s="45">
        <f t="shared" si="18"/>
        <v>0</v>
      </c>
      <c r="V315" s="32">
        <f t="shared" si="19"/>
        <v>0</v>
      </c>
      <c r="W315" s="45">
        <f>Table01456[[#This Row],[THÀNH TIỀN FAST]]-Table01456[[#This Row],[THÀNH TIỀN]]</f>
        <v>0</v>
      </c>
      <c r="X315" s="46" t="b">
        <f>Table01456[[#This Row],[ĐG FAST]]=Table01456[[#This Row],[ĐƠN GIÁ]]</f>
        <v>1</v>
      </c>
      <c r="Y315" s="47" t="b">
        <f>Table01456[[#This Row],[THÀNH TIỀN FAST]]=Table01456[[#This Row],[THÀNH TIỀN]]</f>
        <v>1</v>
      </c>
      <c r="Z315" s="48"/>
    </row>
    <row r="316" spans="1:26" x14ac:dyDescent="0.2">
      <c r="A316" s="50"/>
      <c r="B316" s="51"/>
      <c r="C316" s="50"/>
      <c r="D316" s="50"/>
      <c r="E316" s="50"/>
      <c r="F316" s="50"/>
      <c r="G316" s="50"/>
      <c r="H316" s="50"/>
      <c r="I316" s="50"/>
      <c r="J316" s="50"/>
      <c r="K316" s="52"/>
      <c r="L316" s="50"/>
      <c r="M316" s="53">
        <f t="shared" si="20"/>
        <v>0</v>
      </c>
      <c r="N316" s="21" t="e">
        <f>VLOOKUP(I316,'MÃ '!$A$2:$E$1048576,4,0)</f>
        <v>#N/A</v>
      </c>
      <c r="O316" s="21" t="e">
        <f>VLOOKUP(I316,'MÃ '!$A$2:$E$1048576,5,0)</f>
        <v>#N/A</v>
      </c>
      <c r="P316" s="21" t="str">
        <f t="shared" si="17"/>
        <v>TSG09</v>
      </c>
      <c r="Q316" s="21" t="e">
        <f>DAY(Table01456[[#This Row],[NGÀY]])&amp;Table01456[[#This Row],[TSG09]]&amp;Table01456[[#This Row],[MÃ FAST]]</f>
        <v>#N/A</v>
      </c>
      <c r="R316" s="21" t="e">
        <f>COUNTIF($Q$7:Q316,Q316)&amp;Q316</f>
        <v>#N/A</v>
      </c>
      <c r="S316" s="44">
        <f>IFERROR(VLOOKUP(R316,Table1[[ct2]:[Số lượng]],13,0),0)</f>
        <v>0</v>
      </c>
      <c r="T316" s="45">
        <f>IFERROR(VLOOKUP(R316,Table1[[ct2]:[Giá]],14,0),Table01456[[#This Row],[ĐƠN GIÁ]])</f>
        <v>0</v>
      </c>
      <c r="U316" s="45">
        <f t="shared" si="18"/>
        <v>0</v>
      </c>
      <c r="V316" s="32">
        <f t="shared" si="19"/>
        <v>0</v>
      </c>
      <c r="W316" s="45">
        <f>Table01456[[#This Row],[THÀNH TIỀN FAST]]-Table01456[[#This Row],[THÀNH TIỀN]]</f>
        <v>0</v>
      </c>
      <c r="X316" s="46" t="b">
        <f>Table01456[[#This Row],[ĐG FAST]]=Table01456[[#This Row],[ĐƠN GIÁ]]</f>
        <v>1</v>
      </c>
      <c r="Y316" s="47" t="b">
        <f>Table01456[[#This Row],[THÀNH TIỀN FAST]]=Table01456[[#This Row],[THÀNH TIỀN]]</f>
        <v>1</v>
      </c>
      <c r="Z316" s="48"/>
    </row>
    <row r="317" spans="1:26" x14ac:dyDescent="0.2">
      <c r="A317" s="50"/>
      <c r="B317" s="51"/>
      <c r="C317" s="50"/>
      <c r="D317" s="50"/>
      <c r="E317" s="50"/>
      <c r="F317" s="50"/>
      <c r="G317" s="50"/>
      <c r="H317" s="50"/>
      <c r="I317" s="50"/>
      <c r="J317" s="50"/>
      <c r="K317" s="52"/>
      <c r="L317" s="50"/>
      <c r="M317" s="53">
        <f t="shared" si="20"/>
        <v>0</v>
      </c>
      <c r="N317" s="21" t="e">
        <f>VLOOKUP(I317,'MÃ '!$A$2:$E$1048576,4,0)</f>
        <v>#N/A</v>
      </c>
      <c r="O317" s="21" t="e">
        <f>VLOOKUP(I317,'MÃ '!$A$2:$E$1048576,5,0)</f>
        <v>#N/A</v>
      </c>
      <c r="P317" s="21" t="str">
        <f t="shared" si="17"/>
        <v>TSG09</v>
      </c>
      <c r="Q317" s="21" t="e">
        <f>DAY(Table01456[[#This Row],[NGÀY]])&amp;Table01456[[#This Row],[TSG09]]&amp;Table01456[[#This Row],[MÃ FAST]]</f>
        <v>#N/A</v>
      </c>
      <c r="R317" s="21" t="e">
        <f>COUNTIF($Q$7:Q317,Q317)&amp;Q317</f>
        <v>#N/A</v>
      </c>
      <c r="S317" s="44">
        <f>IFERROR(VLOOKUP(R317,Table1[[ct2]:[Số lượng]],13,0),0)</f>
        <v>0</v>
      </c>
      <c r="T317" s="45">
        <f>IFERROR(VLOOKUP(R317,Table1[[ct2]:[Giá]],14,0),Table01456[[#This Row],[ĐƠN GIÁ]])</f>
        <v>0</v>
      </c>
      <c r="U317" s="45">
        <f t="shared" si="18"/>
        <v>0</v>
      </c>
      <c r="V317" s="32">
        <f t="shared" si="19"/>
        <v>0</v>
      </c>
      <c r="W317" s="45">
        <f>Table01456[[#This Row],[THÀNH TIỀN FAST]]-Table01456[[#This Row],[THÀNH TIỀN]]</f>
        <v>0</v>
      </c>
      <c r="X317" s="46" t="b">
        <f>Table01456[[#This Row],[ĐG FAST]]=Table01456[[#This Row],[ĐƠN GIÁ]]</f>
        <v>1</v>
      </c>
      <c r="Y317" s="47" t="b">
        <f>Table01456[[#This Row],[THÀNH TIỀN FAST]]=Table01456[[#This Row],[THÀNH TIỀN]]</f>
        <v>1</v>
      </c>
      <c r="Z317" s="48"/>
    </row>
    <row r="318" spans="1:26" x14ac:dyDescent="0.2">
      <c r="A318" s="50"/>
      <c r="B318" s="51"/>
      <c r="C318" s="50"/>
      <c r="D318" s="50"/>
      <c r="E318" s="50"/>
      <c r="F318" s="50"/>
      <c r="G318" s="50"/>
      <c r="H318" s="50"/>
      <c r="I318" s="50"/>
      <c r="J318" s="50"/>
      <c r="K318" s="52"/>
      <c r="L318" s="50"/>
      <c r="M318" s="53">
        <f t="shared" si="20"/>
        <v>0</v>
      </c>
      <c r="N318" s="21" t="e">
        <f>VLOOKUP(I318,'MÃ '!$A$2:$E$1048576,4,0)</f>
        <v>#N/A</v>
      </c>
      <c r="O318" s="21" t="e">
        <f>VLOOKUP(I318,'MÃ '!$A$2:$E$1048576,5,0)</f>
        <v>#N/A</v>
      </c>
      <c r="P318" s="21" t="str">
        <f t="shared" si="17"/>
        <v>TSG09</v>
      </c>
      <c r="Q318" s="21" t="e">
        <f>DAY(Table01456[[#This Row],[NGÀY]])&amp;Table01456[[#This Row],[TSG09]]&amp;Table01456[[#This Row],[MÃ FAST]]</f>
        <v>#N/A</v>
      </c>
      <c r="R318" s="21" t="e">
        <f>COUNTIF($Q$7:Q318,Q318)&amp;Q318</f>
        <v>#N/A</v>
      </c>
      <c r="S318" s="44">
        <f>IFERROR(VLOOKUP(R318,Table1[[ct2]:[Số lượng]],13,0),0)</f>
        <v>0</v>
      </c>
      <c r="T318" s="45">
        <f>IFERROR(VLOOKUP(R318,Table1[[ct2]:[Giá]],14,0),Table01456[[#This Row],[ĐƠN GIÁ]])</f>
        <v>0</v>
      </c>
      <c r="U318" s="45">
        <f t="shared" si="18"/>
        <v>0</v>
      </c>
      <c r="V318" s="32">
        <f t="shared" si="19"/>
        <v>0</v>
      </c>
      <c r="W318" s="45">
        <f>Table01456[[#This Row],[THÀNH TIỀN FAST]]-Table01456[[#This Row],[THÀNH TIỀN]]</f>
        <v>0</v>
      </c>
      <c r="X318" s="46" t="b">
        <f>Table01456[[#This Row],[ĐG FAST]]=Table01456[[#This Row],[ĐƠN GIÁ]]</f>
        <v>1</v>
      </c>
      <c r="Y318" s="47" t="b">
        <f>Table01456[[#This Row],[THÀNH TIỀN FAST]]=Table01456[[#This Row],[THÀNH TIỀN]]</f>
        <v>1</v>
      </c>
      <c r="Z318" s="48"/>
    </row>
    <row r="319" spans="1:26" x14ac:dyDescent="0.2">
      <c r="A319" s="50"/>
      <c r="B319" s="51"/>
      <c r="C319" s="50"/>
      <c r="D319" s="50"/>
      <c r="E319" s="50"/>
      <c r="F319" s="50"/>
      <c r="G319" s="50"/>
      <c r="H319" s="50"/>
      <c r="I319" s="50"/>
      <c r="J319" s="50"/>
      <c r="K319" s="52"/>
      <c r="L319" s="50"/>
      <c r="M319" s="53">
        <f t="shared" si="20"/>
        <v>0</v>
      </c>
      <c r="N319" s="21" t="e">
        <f>VLOOKUP(I319,'MÃ '!$A$2:$E$1048576,4,0)</f>
        <v>#N/A</v>
      </c>
      <c r="O319" s="21" t="e">
        <f>VLOOKUP(I319,'MÃ '!$A$2:$E$1048576,5,0)</f>
        <v>#N/A</v>
      </c>
      <c r="P319" s="21" t="str">
        <f t="shared" si="17"/>
        <v>TSG09</v>
      </c>
      <c r="Q319" s="21" t="e">
        <f>DAY(Table01456[[#This Row],[NGÀY]])&amp;Table01456[[#This Row],[TSG09]]&amp;Table01456[[#This Row],[MÃ FAST]]</f>
        <v>#N/A</v>
      </c>
      <c r="R319" s="21" t="e">
        <f>COUNTIF($Q$7:Q319,Q319)&amp;Q319</f>
        <v>#N/A</v>
      </c>
      <c r="S319" s="44">
        <f>IFERROR(VLOOKUP(R319,Table1[[ct2]:[Số lượng]],13,0),0)</f>
        <v>0</v>
      </c>
      <c r="T319" s="45">
        <f>IFERROR(VLOOKUP(R319,Table1[[ct2]:[Giá]],14,0),Table01456[[#This Row],[ĐƠN GIÁ]])</f>
        <v>0</v>
      </c>
      <c r="U319" s="45">
        <f t="shared" si="18"/>
        <v>0</v>
      </c>
      <c r="V319" s="32">
        <f t="shared" si="19"/>
        <v>0</v>
      </c>
      <c r="W319" s="45">
        <f>Table01456[[#This Row],[THÀNH TIỀN FAST]]-Table01456[[#This Row],[THÀNH TIỀN]]</f>
        <v>0</v>
      </c>
      <c r="X319" s="46" t="b">
        <f>Table01456[[#This Row],[ĐG FAST]]=Table01456[[#This Row],[ĐƠN GIÁ]]</f>
        <v>1</v>
      </c>
      <c r="Y319" s="47" t="b">
        <f>Table01456[[#This Row],[THÀNH TIỀN FAST]]=Table01456[[#This Row],[THÀNH TIỀN]]</f>
        <v>1</v>
      </c>
      <c r="Z319" s="48"/>
    </row>
    <row r="320" spans="1:26" x14ac:dyDescent="0.2">
      <c r="A320" s="50"/>
      <c r="B320" s="51"/>
      <c r="C320" s="50"/>
      <c r="D320" s="50"/>
      <c r="E320" s="50"/>
      <c r="F320" s="50"/>
      <c r="G320" s="50"/>
      <c r="H320" s="50"/>
      <c r="I320" s="50"/>
      <c r="J320" s="50"/>
      <c r="K320" s="52"/>
      <c r="L320" s="50"/>
      <c r="M320" s="53">
        <f t="shared" si="20"/>
        <v>0</v>
      </c>
      <c r="N320" s="21" t="e">
        <f>VLOOKUP(I320,'MÃ '!$A$2:$E$1048576,4,0)</f>
        <v>#N/A</v>
      </c>
      <c r="O320" s="21" t="e">
        <f>VLOOKUP(I320,'MÃ '!$A$2:$E$1048576,5,0)</f>
        <v>#N/A</v>
      </c>
      <c r="P320" s="21" t="str">
        <f t="shared" si="17"/>
        <v>TSG09</v>
      </c>
      <c r="Q320" s="21" t="e">
        <f>DAY(Table01456[[#This Row],[NGÀY]])&amp;Table01456[[#This Row],[TSG09]]&amp;Table01456[[#This Row],[MÃ FAST]]</f>
        <v>#N/A</v>
      </c>
      <c r="R320" s="21" t="e">
        <f>COUNTIF($Q$7:Q320,Q320)&amp;Q320</f>
        <v>#N/A</v>
      </c>
      <c r="S320" s="44">
        <f>IFERROR(VLOOKUP(R320,Table1[[ct2]:[Số lượng]],13,0),0)</f>
        <v>0</v>
      </c>
      <c r="T320" s="45">
        <f>IFERROR(VLOOKUP(R320,Table1[[ct2]:[Giá]],14,0),Table01456[[#This Row],[ĐƠN GIÁ]])</f>
        <v>0</v>
      </c>
      <c r="U320" s="45">
        <f t="shared" si="18"/>
        <v>0</v>
      </c>
      <c r="V320" s="32">
        <f t="shared" si="19"/>
        <v>0</v>
      </c>
      <c r="W320" s="45">
        <f>Table01456[[#This Row],[THÀNH TIỀN FAST]]-Table01456[[#This Row],[THÀNH TIỀN]]</f>
        <v>0</v>
      </c>
      <c r="X320" s="46" t="b">
        <f>Table01456[[#This Row],[ĐG FAST]]=Table01456[[#This Row],[ĐƠN GIÁ]]</f>
        <v>1</v>
      </c>
      <c r="Y320" s="47" t="b">
        <f>Table01456[[#This Row],[THÀNH TIỀN FAST]]=Table01456[[#This Row],[THÀNH TIỀN]]</f>
        <v>1</v>
      </c>
      <c r="Z320" s="48"/>
    </row>
    <row r="321" spans="1:26" x14ac:dyDescent="0.2">
      <c r="A321" s="50"/>
      <c r="B321" s="51"/>
      <c r="C321" s="50"/>
      <c r="D321" s="50"/>
      <c r="E321" s="50"/>
      <c r="F321" s="50"/>
      <c r="G321" s="50"/>
      <c r="H321" s="50"/>
      <c r="I321" s="50"/>
      <c r="J321" s="50"/>
      <c r="K321" s="52"/>
      <c r="L321" s="50"/>
      <c r="M321" s="53">
        <f t="shared" si="20"/>
        <v>0</v>
      </c>
      <c r="N321" s="21" t="e">
        <f>VLOOKUP(I321,'MÃ '!$A$2:$E$1048576,4,0)</f>
        <v>#N/A</v>
      </c>
      <c r="O321" s="21" t="e">
        <f>VLOOKUP(I321,'MÃ '!$A$2:$E$1048576,5,0)</f>
        <v>#N/A</v>
      </c>
      <c r="P321" s="21" t="str">
        <f t="shared" si="17"/>
        <v>TSG09</v>
      </c>
      <c r="Q321" s="21" t="e">
        <f>DAY(Table01456[[#This Row],[NGÀY]])&amp;Table01456[[#This Row],[TSG09]]&amp;Table01456[[#This Row],[MÃ FAST]]</f>
        <v>#N/A</v>
      </c>
      <c r="R321" s="21" t="e">
        <f>COUNTIF($Q$7:Q321,Q321)&amp;Q321</f>
        <v>#N/A</v>
      </c>
      <c r="S321" s="44">
        <f>IFERROR(VLOOKUP(R321,Table1[[ct2]:[Số lượng]],13,0),0)</f>
        <v>0</v>
      </c>
      <c r="T321" s="45">
        <f>IFERROR(VLOOKUP(R321,Table1[[ct2]:[Giá]],14,0),Table01456[[#This Row],[ĐƠN GIÁ]])</f>
        <v>0</v>
      </c>
      <c r="U321" s="45">
        <f t="shared" si="18"/>
        <v>0</v>
      </c>
      <c r="V321" s="32">
        <f t="shared" si="19"/>
        <v>0</v>
      </c>
      <c r="W321" s="45">
        <f>Table01456[[#This Row],[THÀNH TIỀN FAST]]-Table01456[[#This Row],[THÀNH TIỀN]]</f>
        <v>0</v>
      </c>
      <c r="X321" s="46" t="b">
        <f>Table01456[[#This Row],[ĐG FAST]]=Table01456[[#This Row],[ĐƠN GIÁ]]</f>
        <v>1</v>
      </c>
      <c r="Y321" s="47" t="b">
        <f>Table01456[[#This Row],[THÀNH TIỀN FAST]]=Table01456[[#This Row],[THÀNH TIỀN]]</f>
        <v>1</v>
      </c>
      <c r="Z321" s="48"/>
    </row>
    <row r="322" spans="1:26" x14ac:dyDescent="0.2">
      <c r="A322" s="50"/>
      <c r="B322" s="51"/>
      <c r="C322" s="50"/>
      <c r="D322" s="50"/>
      <c r="E322" s="50"/>
      <c r="F322" s="50"/>
      <c r="G322" s="50"/>
      <c r="H322" s="50"/>
      <c r="I322" s="50"/>
      <c r="J322" s="50"/>
      <c r="K322" s="52"/>
      <c r="L322" s="50"/>
      <c r="M322" s="53">
        <f t="shared" si="20"/>
        <v>0</v>
      </c>
      <c r="N322" s="21" t="e">
        <f>VLOOKUP(I322,'MÃ '!$A$2:$E$1048576,4,0)</f>
        <v>#N/A</v>
      </c>
      <c r="O322" s="21" t="e">
        <f>VLOOKUP(I322,'MÃ '!$A$2:$E$1048576,5,0)</f>
        <v>#N/A</v>
      </c>
      <c r="P322" s="21" t="str">
        <f t="shared" si="17"/>
        <v>TSG09</v>
      </c>
      <c r="Q322" s="21" t="e">
        <f>DAY(Table01456[[#This Row],[NGÀY]])&amp;Table01456[[#This Row],[TSG09]]&amp;Table01456[[#This Row],[MÃ FAST]]</f>
        <v>#N/A</v>
      </c>
      <c r="R322" s="21" t="e">
        <f>COUNTIF($Q$7:Q322,Q322)&amp;Q322</f>
        <v>#N/A</v>
      </c>
      <c r="S322" s="44">
        <f>IFERROR(VLOOKUP(R322,Table1[[ct2]:[Số lượng]],13,0),0)</f>
        <v>0</v>
      </c>
      <c r="T322" s="45">
        <f>IFERROR(VLOOKUP(R322,Table1[[ct2]:[Giá]],14,0),Table01456[[#This Row],[ĐƠN GIÁ]])</f>
        <v>0</v>
      </c>
      <c r="U322" s="45">
        <f t="shared" si="18"/>
        <v>0</v>
      </c>
      <c r="V322" s="32">
        <f t="shared" si="19"/>
        <v>0</v>
      </c>
      <c r="W322" s="45">
        <f>Table01456[[#This Row],[THÀNH TIỀN FAST]]-Table01456[[#This Row],[THÀNH TIỀN]]</f>
        <v>0</v>
      </c>
      <c r="X322" s="46" t="b">
        <f>Table01456[[#This Row],[ĐG FAST]]=Table01456[[#This Row],[ĐƠN GIÁ]]</f>
        <v>1</v>
      </c>
      <c r="Y322" s="47" t="b">
        <f>Table01456[[#This Row],[THÀNH TIỀN FAST]]=Table01456[[#This Row],[THÀNH TIỀN]]</f>
        <v>1</v>
      </c>
      <c r="Z322" s="48"/>
    </row>
    <row r="323" spans="1:26" x14ac:dyDescent="0.2">
      <c r="A323" s="50"/>
      <c r="B323" s="51"/>
      <c r="C323" s="50"/>
      <c r="D323" s="50"/>
      <c r="E323" s="50"/>
      <c r="F323" s="50"/>
      <c r="G323" s="50"/>
      <c r="H323" s="50"/>
      <c r="I323" s="50"/>
      <c r="J323" s="50"/>
      <c r="K323" s="52"/>
      <c r="L323" s="50"/>
      <c r="M323" s="53">
        <f t="shared" si="20"/>
        <v>0</v>
      </c>
      <c r="N323" s="21" t="e">
        <f>VLOOKUP(I323,'MÃ '!$A$2:$E$1048576,4,0)</f>
        <v>#N/A</v>
      </c>
      <c r="O323" s="21" t="e">
        <f>VLOOKUP(I323,'MÃ '!$A$2:$E$1048576,5,0)</f>
        <v>#N/A</v>
      </c>
      <c r="P323" s="21" t="str">
        <f t="shared" si="17"/>
        <v>TSG09</v>
      </c>
      <c r="Q323" s="21" t="e">
        <f>DAY(Table01456[[#This Row],[NGÀY]])&amp;Table01456[[#This Row],[TSG09]]&amp;Table01456[[#This Row],[MÃ FAST]]</f>
        <v>#N/A</v>
      </c>
      <c r="R323" s="21" t="e">
        <f>COUNTIF($Q$7:Q323,Q323)&amp;Q323</f>
        <v>#N/A</v>
      </c>
      <c r="S323" s="44">
        <f>IFERROR(VLOOKUP(R323,Table1[[ct2]:[Số lượng]],13,0),0)</f>
        <v>0</v>
      </c>
      <c r="T323" s="45">
        <f>IFERROR(VLOOKUP(R323,Table1[[ct2]:[Giá]],14,0),Table01456[[#This Row],[ĐƠN GIÁ]])</f>
        <v>0</v>
      </c>
      <c r="U323" s="45">
        <f t="shared" si="18"/>
        <v>0</v>
      </c>
      <c r="V323" s="32">
        <f t="shared" si="19"/>
        <v>0</v>
      </c>
      <c r="W323" s="45">
        <f>Table01456[[#This Row],[THÀNH TIỀN FAST]]-Table01456[[#This Row],[THÀNH TIỀN]]</f>
        <v>0</v>
      </c>
      <c r="X323" s="46" t="b">
        <f>Table01456[[#This Row],[ĐG FAST]]=Table01456[[#This Row],[ĐƠN GIÁ]]</f>
        <v>1</v>
      </c>
      <c r="Y323" s="47" t="b">
        <f>Table01456[[#This Row],[THÀNH TIỀN FAST]]=Table01456[[#This Row],[THÀNH TIỀN]]</f>
        <v>1</v>
      </c>
      <c r="Z323" s="48"/>
    </row>
    <row r="324" spans="1:26" x14ac:dyDescent="0.2">
      <c r="A324" s="50"/>
      <c r="B324" s="51"/>
      <c r="C324" s="50"/>
      <c r="D324" s="50"/>
      <c r="E324" s="50"/>
      <c r="F324" s="50"/>
      <c r="G324" s="50"/>
      <c r="H324" s="50"/>
      <c r="I324" s="50"/>
      <c r="J324" s="50"/>
      <c r="K324" s="52"/>
      <c r="L324" s="50"/>
      <c r="M324" s="53">
        <f t="shared" si="20"/>
        <v>0</v>
      </c>
      <c r="N324" s="21" t="e">
        <f>VLOOKUP(I324,'MÃ '!$A$2:$E$1048576,4,0)</f>
        <v>#N/A</v>
      </c>
      <c r="O324" s="21" t="e">
        <f>VLOOKUP(I324,'MÃ '!$A$2:$E$1048576,5,0)</f>
        <v>#N/A</v>
      </c>
      <c r="P324" s="21" t="str">
        <f t="shared" si="17"/>
        <v>TSG09</v>
      </c>
      <c r="Q324" s="21" t="e">
        <f>DAY(Table01456[[#This Row],[NGÀY]])&amp;Table01456[[#This Row],[TSG09]]&amp;Table01456[[#This Row],[MÃ FAST]]</f>
        <v>#N/A</v>
      </c>
      <c r="R324" s="21" t="e">
        <f>COUNTIF($Q$7:Q324,Q324)&amp;Q324</f>
        <v>#N/A</v>
      </c>
      <c r="S324" s="44">
        <f>IFERROR(VLOOKUP(R324,Table1[[ct2]:[Số lượng]],13,0),0)</f>
        <v>0</v>
      </c>
      <c r="T324" s="45">
        <f>IFERROR(VLOOKUP(R324,Table1[[ct2]:[Giá]],14,0),Table01456[[#This Row],[ĐƠN GIÁ]])</f>
        <v>0</v>
      </c>
      <c r="U324" s="45">
        <f t="shared" si="18"/>
        <v>0</v>
      </c>
      <c r="V324" s="32">
        <f t="shared" si="19"/>
        <v>0</v>
      </c>
      <c r="W324" s="45">
        <f>Table01456[[#This Row],[THÀNH TIỀN FAST]]-Table01456[[#This Row],[THÀNH TIỀN]]</f>
        <v>0</v>
      </c>
      <c r="X324" s="46" t="b">
        <f>Table01456[[#This Row],[ĐG FAST]]=Table01456[[#This Row],[ĐƠN GIÁ]]</f>
        <v>1</v>
      </c>
      <c r="Y324" s="47" t="b">
        <f>Table01456[[#This Row],[THÀNH TIỀN FAST]]=Table01456[[#This Row],[THÀNH TIỀN]]</f>
        <v>1</v>
      </c>
      <c r="Z324" s="48"/>
    </row>
    <row r="325" spans="1:26" x14ac:dyDescent="0.2">
      <c r="A325" s="50"/>
      <c r="B325" s="51"/>
      <c r="C325" s="50"/>
      <c r="D325" s="50"/>
      <c r="E325" s="50"/>
      <c r="F325" s="50"/>
      <c r="G325" s="50"/>
      <c r="H325" s="50"/>
      <c r="I325" s="50"/>
      <c r="J325" s="50"/>
      <c r="K325" s="52"/>
      <c r="L325" s="50"/>
      <c r="M325" s="53">
        <f t="shared" si="20"/>
        <v>0</v>
      </c>
      <c r="N325" s="21" t="e">
        <f>VLOOKUP(I325,'MÃ '!$A$2:$E$1048576,4,0)</f>
        <v>#N/A</v>
      </c>
      <c r="O325" s="21" t="e">
        <f>VLOOKUP(I325,'MÃ '!$A$2:$E$1048576,5,0)</f>
        <v>#N/A</v>
      </c>
      <c r="P325" s="21" t="str">
        <f t="shared" si="17"/>
        <v>TSG09</v>
      </c>
      <c r="Q325" s="21" t="e">
        <f>DAY(Table01456[[#This Row],[NGÀY]])&amp;Table01456[[#This Row],[TSG09]]&amp;Table01456[[#This Row],[MÃ FAST]]</f>
        <v>#N/A</v>
      </c>
      <c r="R325" s="21" t="e">
        <f>COUNTIF($Q$7:Q325,Q325)&amp;Q325</f>
        <v>#N/A</v>
      </c>
      <c r="S325" s="44">
        <f>IFERROR(VLOOKUP(R325,Table1[[ct2]:[Số lượng]],13,0),0)</f>
        <v>0</v>
      </c>
      <c r="T325" s="45">
        <f>IFERROR(VLOOKUP(R325,Table1[[ct2]:[Giá]],14,0),Table01456[[#This Row],[ĐƠN GIÁ]])</f>
        <v>0</v>
      </c>
      <c r="U325" s="45">
        <f t="shared" si="18"/>
        <v>0</v>
      </c>
      <c r="V325" s="32">
        <f t="shared" si="19"/>
        <v>0</v>
      </c>
      <c r="W325" s="45">
        <f>Table01456[[#This Row],[THÀNH TIỀN FAST]]-Table01456[[#This Row],[THÀNH TIỀN]]</f>
        <v>0</v>
      </c>
      <c r="X325" s="46" t="b">
        <f>Table01456[[#This Row],[ĐG FAST]]=Table01456[[#This Row],[ĐƠN GIÁ]]</f>
        <v>1</v>
      </c>
      <c r="Y325" s="47" t="b">
        <f>Table01456[[#This Row],[THÀNH TIỀN FAST]]=Table01456[[#This Row],[THÀNH TIỀN]]</f>
        <v>1</v>
      </c>
      <c r="Z325" s="48"/>
    </row>
    <row r="326" spans="1:26" x14ac:dyDescent="0.2">
      <c r="A326" s="50"/>
      <c r="B326" s="51"/>
      <c r="C326" s="50"/>
      <c r="D326" s="50"/>
      <c r="E326" s="50"/>
      <c r="F326" s="50"/>
      <c r="G326" s="50"/>
      <c r="H326" s="50"/>
      <c r="I326" s="50"/>
      <c r="J326" s="50"/>
      <c r="K326" s="52"/>
      <c r="L326" s="50"/>
      <c r="M326" s="53">
        <f t="shared" si="20"/>
        <v>0</v>
      </c>
      <c r="N326" s="21" t="e">
        <f>VLOOKUP(I326,'MÃ '!$A$2:$E$1048576,4,0)</f>
        <v>#N/A</v>
      </c>
      <c r="O326" s="21" t="e">
        <f>VLOOKUP(I326,'MÃ '!$A$2:$E$1048576,5,0)</f>
        <v>#N/A</v>
      </c>
      <c r="P326" s="21" t="str">
        <f t="shared" si="17"/>
        <v>TSG09</v>
      </c>
      <c r="Q326" s="21" t="e">
        <f>DAY(Table01456[[#This Row],[NGÀY]])&amp;Table01456[[#This Row],[TSG09]]&amp;Table01456[[#This Row],[MÃ FAST]]</f>
        <v>#N/A</v>
      </c>
      <c r="R326" s="21" t="e">
        <f>COUNTIF($Q$7:Q326,Q326)&amp;Q326</f>
        <v>#N/A</v>
      </c>
      <c r="S326" s="44">
        <f>IFERROR(VLOOKUP(R326,Table1[[ct2]:[Số lượng]],13,0),0)</f>
        <v>0</v>
      </c>
      <c r="T326" s="45">
        <f>IFERROR(VLOOKUP(R326,Table1[[ct2]:[Giá]],14,0),Table01456[[#This Row],[ĐƠN GIÁ]])</f>
        <v>0</v>
      </c>
      <c r="U326" s="45">
        <f t="shared" si="18"/>
        <v>0</v>
      </c>
      <c r="V326" s="32">
        <f t="shared" si="19"/>
        <v>0</v>
      </c>
      <c r="W326" s="45">
        <f>Table01456[[#This Row],[THÀNH TIỀN FAST]]-Table01456[[#This Row],[THÀNH TIỀN]]</f>
        <v>0</v>
      </c>
      <c r="X326" s="46" t="b">
        <f>Table01456[[#This Row],[ĐG FAST]]=Table01456[[#This Row],[ĐƠN GIÁ]]</f>
        <v>1</v>
      </c>
      <c r="Y326" s="47" t="b">
        <f>Table01456[[#This Row],[THÀNH TIỀN FAST]]=Table01456[[#This Row],[THÀNH TIỀN]]</f>
        <v>1</v>
      </c>
      <c r="Z326" s="48"/>
    </row>
    <row r="327" spans="1:26" x14ac:dyDescent="0.2">
      <c r="A327" s="50"/>
      <c r="B327" s="51"/>
      <c r="C327" s="50"/>
      <c r="D327" s="50"/>
      <c r="E327" s="50"/>
      <c r="F327" s="50"/>
      <c r="G327" s="50"/>
      <c r="H327" s="50"/>
      <c r="I327" s="50"/>
      <c r="J327" s="50"/>
      <c r="K327" s="52"/>
      <c r="L327" s="50"/>
      <c r="M327" s="53">
        <f t="shared" si="20"/>
        <v>0</v>
      </c>
      <c r="N327" s="21" t="e">
        <f>VLOOKUP(I327,'MÃ '!$A$2:$E$1048576,4,0)</f>
        <v>#N/A</v>
      </c>
      <c r="O327" s="21" t="e">
        <f>VLOOKUP(I327,'MÃ '!$A$2:$E$1048576,5,0)</f>
        <v>#N/A</v>
      </c>
      <c r="P327" s="21" t="str">
        <f t="shared" si="17"/>
        <v>TSG09</v>
      </c>
      <c r="Q327" s="21" t="e">
        <f>DAY(Table01456[[#This Row],[NGÀY]])&amp;Table01456[[#This Row],[TSG09]]&amp;Table01456[[#This Row],[MÃ FAST]]</f>
        <v>#N/A</v>
      </c>
      <c r="R327" s="21" t="e">
        <f>COUNTIF($Q$7:Q327,Q327)&amp;Q327</f>
        <v>#N/A</v>
      </c>
      <c r="S327" s="44">
        <f>IFERROR(VLOOKUP(R327,Table1[[ct2]:[Số lượng]],13,0),0)</f>
        <v>0</v>
      </c>
      <c r="T327" s="45">
        <f>IFERROR(VLOOKUP(R327,Table1[[ct2]:[Giá]],14,0),Table01456[[#This Row],[ĐƠN GIÁ]])</f>
        <v>0</v>
      </c>
      <c r="U327" s="45">
        <f t="shared" si="18"/>
        <v>0</v>
      </c>
      <c r="V327" s="32">
        <f t="shared" si="19"/>
        <v>0</v>
      </c>
      <c r="W327" s="45">
        <f>Table01456[[#This Row],[THÀNH TIỀN FAST]]-Table01456[[#This Row],[THÀNH TIỀN]]</f>
        <v>0</v>
      </c>
      <c r="X327" s="46" t="b">
        <f>Table01456[[#This Row],[ĐG FAST]]=Table01456[[#This Row],[ĐƠN GIÁ]]</f>
        <v>1</v>
      </c>
      <c r="Y327" s="47" t="b">
        <f>Table01456[[#This Row],[THÀNH TIỀN FAST]]=Table01456[[#This Row],[THÀNH TIỀN]]</f>
        <v>1</v>
      </c>
      <c r="Z327" s="48"/>
    </row>
    <row r="328" spans="1:26" x14ac:dyDescent="0.2">
      <c r="A328" s="50"/>
      <c r="B328" s="51"/>
      <c r="C328" s="50"/>
      <c r="D328" s="50"/>
      <c r="E328" s="50"/>
      <c r="F328" s="50"/>
      <c r="G328" s="50"/>
      <c r="H328" s="50"/>
      <c r="I328" s="50"/>
      <c r="J328" s="50"/>
      <c r="K328" s="52"/>
      <c r="L328" s="50"/>
      <c r="M328" s="53">
        <f t="shared" ref="M328:M391" si="21">K328*L328</f>
        <v>0</v>
      </c>
      <c r="N328" s="21" t="e">
        <f>VLOOKUP(I328,'MÃ '!$A$2:$E$1048576,4,0)</f>
        <v>#N/A</v>
      </c>
      <c r="O328" s="21" t="e">
        <f>VLOOKUP(I328,'MÃ '!$A$2:$E$1048576,5,0)</f>
        <v>#N/A</v>
      </c>
      <c r="P328" s="21" t="str">
        <f t="shared" ref="P328:P391" si="22">$P$6</f>
        <v>TSG09</v>
      </c>
      <c r="Q328" s="21" t="e">
        <f>DAY(Table01456[[#This Row],[NGÀY]])&amp;Table01456[[#This Row],[TSG09]]&amp;Table01456[[#This Row],[MÃ FAST]]</f>
        <v>#N/A</v>
      </c>
      <c r="R328" s="21" t="e">
        <f>COUNTIF($Q$7:Q328,Q328)&amp;Q328</f>
        <v>#N/A</v>
      </c>
      <c r="S328" s="44">
        <f>IFERROR(VLOOKUP(R328,Table1[[ct2]:[Số lượng]],13,0),0)</f>
        <v>0</v>
      </c>
      <c r="T328" s="45">
        <f>IFERROR(VLOOKUP(R328,Table1[[ct2]:[Giá]],14,0),Table01456[[#This Row],[ĐƠN GIÁ]])</f>
        <v>0</v>
      </c>
      <c r="U328" s="45">
        <f t="shared" ref="U328:U391" si="23">IFERROR((T328*S328),"0")</f>
        <v>0</v>
      </c>
      <c r="V328" s="32">
        <f t="shared" ref="V328:V391" si="24">S328-K328</f>
        <v>0</v>
      </c>
      <c r="W328" s="45">
        <f>Table01456[[#This Row],[THÀNH TIỀN FAST]]-Table01456[[#This Row],[THÀNH TIỀN]]</f>
        <v>0</v>
      </c>
      <c r="X328" s="46" t="b">
        <f>Table01456[[#This Row],[ĐG FAST]]=Table01456[[#This Row],[ĐƠN GIÁ]]</f>
        <v>1</v>
      </c>
      <c r="Y328" s="47" t="b">
        <f>Table01456[[#This Row],[THÀNH TIỀN FAST]]=Table01456[[#This Row],[THÀNH TIỀN]]</f>
        <v>1</v>
      </c>
      <c r="Z328" s="48"/>
    </row>
    <row r="329" spans="1:26" x14ac:dyDescent="0.2">
      <c r="A329" s="50"/>
      <c r="B329" s="51"/>
      <c r="C329" s="50"/>
      <c r="D329" s="50"/>
      <c r="E329" s="50"/>
      <c r="F329" s="50"/>
      <c r="G329" s="50"/>
      <c r="H329" s="50"/>
      <c r="I329" s="50"/>
      <c r="J329" s="50"/>
      <c r="K329" s="52"/>
      <c r="L329" s="50"/>
      <c r="M329" s="53">
        <f t="shared" si="21"/>
        <v>0</v>
      </c>
      <c r="N329" s="21" t="e">
        <f>VLOOKUP(I329,'MÃ '!$A$2:$E$1048576,4,0)</f>
        <v>#N/A</v>
      </c>
      <c r="O329" s="21" t="e">
        <f>VLOOKUP(I329,'MÃ '!$A$2:$E$1048576,5,0)</f>
        <v>#N/A</v>
      </c>
      <c r="P329" s="21" t="str">
        <f t="shared" si="22"/>
        <v>TSG09</v>
      </c>
      <c r="Q329" s="21" t="e">
        <f>DAY(Table01456[[#This Row],[NGÀY]])&amp;Table01456[[#This Row],[TSG09]]&amp;Table01456[[#This Row],[MÃ FAST]]</f>
        <v>#N/A</v>
      </c>
      <c r="R329" s="21" t="e">
        <f>COUNTIF($Q$7:Q329,Q329)&amp;Q329</f>
        <v>#N/A</v>
      </c>
      <c r="S329" s="44">
        <f>IFERROR(VLOOKUP(R329,Table1[[ct2]:[Số lượng]],13,0),0)</f>
        <v>0</v>
      </c>
      <c r="T329" s="45">
        <f>IFERROR(VLOOKUP(R329,Table1[[ct2]:[Giá]],14,0),Table01456[[#This Row],[ĐƠN GIÁ]])</f>
        <v>0</v>
      </c>
      <c r="U329" s="45">
        <f t="shared" si="23"/>
        <v>0</v>
      </c>
      <c r="V329" s="32">
        <f t="shared" si="24"/>
        <v>0</v>
      </c>
      <c r="W329" s="45">
        <f>Table01456[[#This Row],[THÀNH TIỀN FAST]]-Table01456[[#This Row],[THÀNH TIỀN]]</f>
        <v>0</v>
      </c>
      <c r="X329" s="46" t="b">
        <f>Table01456[[#This Row],[ĐG FAST]]=Table01456[[#This Row],[ĐƠN GIÁ]]</f>
        <v>1</v>
      </c>
      <c r="Y329" s="47" t="b">
        <f>Table01456[[#This Row],[THÀNH TIỀN FAST]]=Table01456[[#This Row],[THÀNH TIỀN]]</f>
        <v>1</v>
      </c>
      <c r="Z329" s="48"/>
    </row>
    <row r="330" spans="1:26" x14ac:dyDescent="0.2">
      <c r="A330" s="50"/>
      <c r="B330" s="51"/>
      <c r="C330" s="50"/>
      <c r="D330" s="50"/>
      <c r="E330" s="50"/>
      <c r="F330" s="50"/>
      <c r="G330" s="50"/>
      <c r="H330" s="50"/>
      <c r="I330" s="50"/>
      <c r="J330" s="50"/>
      <c r="K330" s="52"/>
      <c r="L330" s="50"/>
      <c r="M330" s="53">
        <f t="shared" si="21"/>
        <v>0</v>
      </c>
      <c r="N330" s="21" t="e">
        <f>VLOOKUP(I330,'MÃ '!$A$2:$E$1048576,4,0)</f>
        <v>#N/A</v>
      </c>
      <c r="O330" s="21" t="e">
        <f>VLOOKUP(I330,'MÃ '!$A$2:$E$1048576,5,0)</f>
        <v>#N/A</v>
      </c>
      <c r="P330" s="21" t="str">
        <f t="shared" si="22"/>
        <v>TSG09</v>
      </c>
      <c r="Q330" s="21" t="e">
        <f>DAY(Table01456[[#This Row],[NGÀY]])&amp;Table01456[[#This Row],[TSG09]]&amp;Table01456[[#This Row],[MÃ FAST]]</f>
        <v>#N/A</v>
      </c>
      <c r="R330" s="21" t="e">
        <f>COUNTIF($Q$7:Q330,Q330)&amp;Q330</f>
        <v>#N/A</v>
      </c>
      <c r="S330" s="44">
        <f>IFERROR(VLOOKUP(R330,Table1[[ct2]:[Số lượng]],13,0),0)</f>
        <v>0</v>
      </c>
      <c r="T330" s="45">
        <f>IFERROR(VLOOKUP(R330,Table1[[ct2]:[Giá]],14,0),Table01456[[#This Row],[ĐƠN GIÁ]])</f>
        <v>0</v>
      </c>
      <c r="U330" s="45">
        <f t="shared" si="23"/>
        <v>0</v>
      </c>
      <c r="V330" s="32">
        <f t="shared" si="24"/>
        <v>0</v>
      </c>
      <c r="W330" s="45">
        <f>Table01456[[#This Row],[THÀNH TIỀN FAST]]-Table01456[[#This Row],[THÀNH TIỀN]]</f>
        <v>0</v>
      </c>
      <c r="X330" s="46" t="b">
        <f>Table01456[[#This Row],[ĐG FAST]]=Table01456[[#This Row],[ĐƠN GIÁ]]</f>
        <v>1</v>
      </c>
      <c r="Y330" s="47" t="b">
        <f>Table01456[[#This Row],[THÀNH TIỀN FAST]]=Table01456[[#This Row],[THÀNH TIỀN]]</f>
        <v>1</v>
      </c>
      <c r="Z330" s="48"/>
    </row>
    <row r="331" spans="1:26" x14ac:dyDescent="0.2">
      <c r="A331" s="50"/>
      <c r="B331" s="51"/>
      <c r="C331" s="50"/>
      <c r="D331" s="50"/>
      <c r="E331" s="50"/>
      <c r="F331" s="50"/>
      <c r="G331" s="50"/>
      <c r="H331" s="50"/>
      <c r="I331" s="50"/>
      <c r="J331" s="50"/>
      <c r="K331" s="52"/>
      <c r="L331" s="50"/>
      <c r="M331" s="53">
        <f t="shared" si="21"/>
        <v>0</v>
      </c>
      <c r="N331" s="21" t="e">
        <f>VLOOKUP(I331,'MÃ '!$A$2:$E$1048576,4,0)</f>
        <v>#N/A</v>
      </c>
      <c r="O331" s="21" t="e">
        <f>VLOOKUP(I331,'MÃ '!$A$2:$E$1048576,5,0)</f>
        <v>#N/A</v>
      </c>
      <c r="P331" s="21" t="str">
        <f t="shared" si="22"/>
        <v>TSG09</v>
      </c>
      <c r="Q331" s="21" t="e">
        <f>DAY(Table01456[[#This Row],[NGÀY]])&amp;Table01456[[#This Row],[TSG09]]&amp;Table01456[[#This Row],[MÃ FAST]]</f>
        <v>#N/A</v>
      </c>
      <c r="R331" s="21" t="e">
        <f>COUNTIF($Q$7:Q331,Q331)&amp;Q331</f>
        <v>#N/A</v>
      </c>
      <c r="S331" s="44">
        <f>IFERROR(VLOOKUP(R331,Table1[[ct2]:[Số lượng]],13,0),0)</f>
        <v>0</v>
      </c>
      <c r="T331" s="45">
        <f>IFERROR(VLOOKUP(R331,Table1[[ct2]:[Giá]],14,0),Table01456[[#This Row],[ĐƠN GIÁ]])</f>
        <v>0</v>
      </c>
      <c r="U331" s="45">
        <f t="shared" si="23"/>
        <v>0</v>
      </c>
      <c r="V331" s="32">
        <f t="shared" si="24"/>
        <v>0</v>
      </c>
      <c r="W331" s="45">
        <f>Table01456[[#This Row],[THÀNH TIỀN FAST]]-Table01456[[#This Row],[THÀNH TIỀN]]</f>
        <v>0</v>
      </c>
      <c r="X331" s="46" t="b">
        <f>Table01456[[#This Row],[ĐG FAST]]=Table01456[[#This Row],[ĐƠN GIÁ]]</f>
        <v>1</v>
      </c>
      <c r="Y331" s="47" t="b">
        <f>Table01456[[#This Row],[THÀNH TIỀN FAST]]=Table01456[[#This Row],[THÀNH TIỀN]]</f>
        <v>1</v>
      </c>
      <c r="Z331" s="48"/>
    </row>
    <row r="332" spans="1:26" x14ac:dyDescent="0.2">
      <c r="A332" s="50"/>
      <c r="B332" s="51"/>
      <c r="C332" s="50"/>
      <c r="D332" s="50"/>
      <c r="E332" s="50"/>
      <c r="F332" s="50"/>
      <c r="G332" s="50"/>
      <c r="H332" s="50"/>
      <c r="I332" s="50"/>
      <c r="J332" s="50"/>
      <c r="K332" s="52"/>
      <c r="L332" s="50"/>
      <c r="M332" s="53">
        <f t="shared" si="21"/>
        <v>0</v>
      </c>
      <c r="N332" s="21" t="e">
        <f>VLOOKUP(I332,'MÃ '!$A$2:$E$1048576,4,0)</f>
        <v>#N/A</v>
      </c>
      <c r="O332" s="21" t="e">
        <f>VLOOKUP(I332,'MÃ '!$A$2:$E$1048576,5,0)</f>
        <v>#N/A</v>
      </c>
      <c r="P332" s="21" t="str">
        <f t="shared" si="22"/>
        <v>TSG09</v>
      </c>
      <c r="Q332" s="21" t="e">
        <f>DAY(Table01456[[#This Row],[NGÀY]])&amp;Table01456[[#This Row],[TSG09]]&amp;Table01456[[#This Row],[MÃ FAST]]</f>
        <v>#N/A</v>
      </c>
      <c r="R332" s="21" t="e">
        <f>COUNTIF($Q$7:Q332,Q332)&amp;Q332</f>
        <v>#N/A</v>
      </c>
      <c r="S332" s="44">
        <f>IFERROR(VLOOKUP(R332,Table1[[ct2]:[Số lượng]],13,0),0)</f>
        <v>0</v>
      </c>
      <c r="T332" s="45">
        <f>IFERROR(VLOOKUP(R332,Table1[[ct2]:[Giá]],14,0),Table01456[[#This Row],[ĐƠN GIÁ]])</f>
        <v>0</v>
      </c>
      <c r="U332" s="45">
        <f t="shared" si="23"/>
        <v>0</v>
      </c>
      <c r="V332" s="32">
        <f t="shared" si="24"/>
        <v>0</v>
      </c>
      <c r="W332" s="45">
        <f>Table01456[[#This Row],[THÀNH TIỀN FAST]]-Table01456[[#This Row],[THÀNH TIỀN]]</f>
        <v>0</v>
      </c>
      <c r="X332" s="46" t="b">
        <f>Table01456[[#This Row],[ĐG FAST]]=Table01456[[#This Row],[ĐƠN GIÁ]]</f>
        <v>1</v>
      </c>
      <c r="Y332" s="47" t="b">
        <f>Table01456[[#This Row],[THÀNH TIỀN FAST]]=Table01456[[#This Row],[THÀNH TIỀN]]</f>
        <v>1</v>
      </c>
      <c r="Z332" s="48"/>
    </row>
    <row r="333" spans="1:26" x14ac:dyDescent="0.2">
      <c r="A333" s="50"/>
      <c r="B333" s="51"/>
      <c r="C333" s="50"/>
      <c r="D333" s="50"/>
      <c r="E333" s="50"/>
      <c r="F333" s="50"/>
      <c r="G333" s="50"/>
      <c r="H333" s="50"/>
      <c r="I333" s="50"/>
      <c r="J333" s="50"/>
      <c r="K333" s="52"/>
      <c r="L333" s="50"/>
      <c r="M333" s="53">
        <f t="shared" si="21"/>
        <v>0</v>
      </c>
      <c r="N333" s="21" t="e">
        <f>VLOOKUP(I333,'MÃ '!$A$2:$E$1048576,4,0)</f>
        <v>#N/A</v>
      </c>
      <c r="O333" s="21" t="e">
        <f>VLOOKUP(I333,'MÃ '!$A$2:$E$1048576,5,0)</f>
        <v>#N/A</v>
      </c>
      <c r="P333" s="21" t="str">
        <f t="shared" si="22"/>
        <v>TSG09</v>
      </c>
      <c r="Q333" s="21" t="e">
        <f>DAY(Table01456[[#This Row],[NGÀY]])&amp;Table01456[[#This Row],[TSG09]]&amp;Table01456[[#This Row],[MÃ FAST]]</f>
        <v>#N/A</v>
      </c>
      <c r="R333" s="21" t="e">
        <f>COUNTIF($Q$7:Q333,Q333)&amp;Q333</f>
        <v>#N/A</v>
      </c>
      <c r="S333" s="44">
        <f>IFERROR(VLOOKUP(R333,Table1[[ct2]:[Số lượng]],13,0),0)</f>
        <v>0</v>
      </c>
      <c r="T333" s="45">
        <f>IFERROR(VLOOKUP(R333,Table1[[ct2]:[Giá]],14,0),Table01456[[#This Row],[ĐƠN GIÁ]])</f>
        <v>0</v>
      </c>
      <c r="U333" s="45">
        <f t="shared" si="23"/>
        <v>0</v>
      </c>
      <c r="V333" s="32">
        <f t="shared" si="24"/>
        <v>0</v>
      </c>
      <c r="W333" s="45">
        <f>Table01456[[#This Row],[THÀNH TIỀN FAST]]-Table01456[[#This Row],[THÀNH TIỀN]]</f>
        <v>0</v>
      </c>
      <c r="X333" s="46" t="b">
        <f>Table01456[[#This Row],[ĐG FAST]]=Table01456[[#This Row],[ĐƠN GIÁ]]</f>
        <v>1</v>
      </c>
      <c r="Y333" s="47" t="b">
        <f>Table01456[[#This Row],[THÀNH TIỀN FAST]]=Table01456[[#This Row],[THÀNH TIỀN]]</f>
        <v>1</v>
      </c>
      <c r="Z333" s="48"/>
    </row>
    <row r="334" spans="1:26" x14ac:dyDescent="0.2">
      <c r="A334" s="50"/>
      <c r="B334" s="51"/>
      <c r="C334" s="50"/>
      <c r="D334" s="50"/>
      <c r="E334" s="50"/>
      <c r="F334" s="50"/>
      <c r="G334" s="50"/>
      <c r="H334" s="50"/>
      <c r="I334" s="50"/>
      <c r="J334" s="50"/>
      <c r="K334" s="52"/>
      <c r="L334" s="50"/>
      <c r="M334" s="53">
        <f t="shared" si="21"/>
        <v>0</v>
      </c>
      <c r="N334" s="21" t="e">
        <f>VLOOKUP(I334,'MÃ '!$A$2:$E$1048576,4,0)</f>
        <v>#N/A</v>
      </c>
      <c r="O334" s="21" t="e">
        <f>VLOOKUP(I334,'MÃ '!$A$2:$E$1048576,5,0)</f>
        <v>#N/A</v>
      </c>
      <c r="P334" s="21" t="str">
        <f t="shared" si="22"/>
        <v>TSG09</v>
      </c>
      <c r="Q334" s="21" t="e">
        <f>DAY(Table01456[[#This Row],[NGÀY]])&amp;Table01456[[#This Row],[TSG09]]&amp;Table01456[[#This Row],[MÃ FAST]]</f>
        <v>#N/A</v>
      </c>
      <c r="R334" s="21" t="e">
        <f>COUNTIF($Q$7:Q334,Q334)&amp;Q334</f>
        <v>#N/A</v>
      </c>
      <c r="S334" s="44">
        <f>IFERROR(VLOOKUP(R334,Table1[[ct2]:[Số lượng]],13,0),0)</f>
        <v>0</v>
      </c>
      <c r="T334" s="45">
        <f>IFERROR(VLOOKUP(R334,Table1[[ct2]:[Giá]],14,0),Table01456[[#This Row],[ĐƠN GIÁ]])</f>
        <v>0</v>
      </c>
      <c r="U334" s="45">
        <f t="shared" si="23"/>
        <v>0</v>
      </c>
      <c r="V334" s="32">
        <f t="shared" si="24"/>
        <v>0</v>
      </c>
      <c r="W334" s="45">
        <f>Table01456[[#This Row],[THÀNH TIỀN FAST]]-Table01456[[#This Row],[THÀNH TIỀN]]</f>
        <v>0</v>
      </c>
      <c r="X334" s="46" t="b">
        <f>Table01456[[#This Row],[ĐG FAST]]=Table01456[[#This Row],[ĐƠN GIÁ]]</f>
        <v>1</v>
      </c>
      <c r="Y334" s="47" t="b">
        <f>Table01456[[#This Row],[THÀNH TIỀN FAST]]=Table01456[[#This Row],[THÀNH TIỀN]]</f>
        <v>1</v>
      </c>
      <c r="Z334" s="48"/>
    </row>
    <row r="335" spans="1:26" x14ac:dyDescent="0.2">
      <c r="A335" s="50"/>
      <c r="B335" s="51"/>
      <c r="C335" s="50"/>
      <c r="D335" s="50"/>
      <c r="E335" s="50"/>
      <c r="F335" s="50"/>
      <c r="G335" s="50"/>
      <c r="H335" s="50"/>
      <c r="I335" s="50"/>
      <c r="J335" s="50"/>
      <c r="K335" s="52"/>
      <c r="L335" s="50"/>
      <c r="M335" s="53">
        <f t="shared" si="21"/>
        <v>0</v>
      </c>
      <c r="N335" s="21" t="e">
        <f>VLOOKUP(I335,'MÃ '!$A$2:$E$1048576,4,0)</f>
        <v>#N/A</v>
      </c>
      <c r="O335" s="21" t="e">
        <f>VLOOKUP(I335,'MÃ '!$A$2:$E$1048576,5,0)</f>
        <v>#N/A</v>
      </c>
      <c r="P335" s="21" t="str">
        <f t="shared" si="22"/>
        <v>TSG09</v>
      </c>
      <c r="Q335" s="21" t="e">
        <f>DAY(Table01456[[#This Row],[NGÀY]])&amp;Table01456[[#This Row],[TSG09]]&amp;Table01456[[#This Row],[MÃ FAST]]</f>
        <v>#N/A</v>
      </c>
      <c r="R335" s="21" t="e">
        <f>COUNTIF($Q$7:Q335,Q335)&amp;Q335</f>
        <v>#N/A</v>
      </c>
      <c r="S335" s="44">
        <f>IFERROR(VLOOKUP(R335,Table1[[ct2]:[Số lượng]],13,0),0)</f>
        <v>0</v>
      </c>
      <c r="T335" s="45">
        <f>IFERROR(VLOOKUP(R335,Table1[[ct2]:[Giá]],14,0),Table01456[[#This Row],[ĐƠN GIÁ]])</f>
        <v>0</v>
      </c>
      <c r="U335" s="45">
        <f t="shared" si="23"/>
        <v>0</v>
      </c>
      <c r="V335" s="32">
        <f t="shared" si="24"/>
        <v>0</v>
      </c>
      <c r="W335" s="45">
        <f>Table01456[[#This Row],[THÀNH TIỀN FAST]]-Table01456[[#This Row],[THÀNH TIỀN]]</f>
        <v>0</v>
      </c>
      <c r="X335" s="46" t="b">
        <f>Table01456[[#This Row],[ĐG FAST]]=Table01456[[#This Row],[ĐƠN GIÁ]]</f>
        <v>1</v>
      </c>
      <c r="Y335" s="47" t="b">
        <f>Table01456[[#This Row],[THÀNH TIỀN FAST]]=Table01456[[#This Row],[THÀNH TIỀN]]</f>
        <v>1</v>
      </c>
      <c r="Z335" s="48"/>
    </row>
    <row r="336" spans="1:26" x14ac:dyDescent="0.2">
      <c r="A336" s="50"/>
      <c r="B336" s="51"/>
      <c r="C336" s="50"/>
      <c r="D336" s="50"/>
      <c r="E336" s="50"/>
      <c r="F336" s="50"/>
      <c r="G336" s="50"/>
      <c r="H336" s="50"/>
      <c r="I336" s="50"/>
      <c r="J336" s="50"/>
      <c r="K336" s="52"/>
      <c r="L336" s="50"/>
      <c r="M336" s="53">
        <f t="shared" si="21"/>
        <v>0</v>
      </c>
      <c r="N336" s="21" t="e">
        <f>VLOOKUP(I336,'MÃ '!$A$2:$E$1048576,4,0)</f>
        <v>#N/A</v>
      </c>
      <c r="O336" s="21" t="e">
        <f>VLOOKUP(I336,'MÃ '!$A$2:$E$1048576,5,0)</f>
        <v>#N/A</v>
      </c>
      <c r="P336" s="21" t="str">
        <f t="shared" si="22"/>
        <v>TSG09</v>
      </c>
      <c r="Q336" s="21" t="e">
        <f>DAY(Table01456[[#This Row],[NGÀY]])&amp;Table01456[[#This Row],[TSG09]]&amp;Table01456[[#This Row],[MÃ FAST]]</f>
        <v>#N/A</v>
      </c>
      <c r="R336" s="21" t="e">
        <f>COUNTIF($Q$7:Q336,Q336)&amp;Q336</f>
        <v>#N/A</v>
      </c>
      <c r="S336" s="44">
        <f>IFERROR(VLOOKUP(R336,Table1[[ct2]:[Số lượng]],13,0),0)</f>
        <v>0</v>
      </c>
      <c r="T336" s="45">
        <f>IFERROR(VLOOKUP(R336,Table1[[ct2]:[Giá]],14,0),Table01456[[#This Row],[ĐƠN GIÁ]])</f>
        <v>0</v>
      </c>
      <c r="U336" s="45">
        <f t="shared" si="23"/>
        <v>0</v>
      </c>
      <c r="V336" s="32">
        <f t="shared" si="24"/>
        <v>0</v>
      </c>
      <c r="W336" s="45">
        <f>Table01456[[#This Row],[THÀNH TIỀN FAST]]-Table01456[[#This Row],[THÀNH TIỀN]]</f>
        <v>0</v>
      </c>
      <c r="X336" s="46" t="b">
        <f>Table01456[[#This Row],[ĐG FAST]]=Table01456[[#This Row],[ĐƠN GIÁ]]</f>
        <v>1</v>
      </c>
      <c r="Y336" s="47" t="b">
        <f>Table01456[[#This Row],[THÀNH TIỀN FAST]]=Table01456[[#This Row],[THÀNH TIỀN]]</f>
        <v>1</v>
      </c>
      <c r="Z336" s="48"/>
    </row>
    <row r="337" spans="1:26" x14ac:dyDescent="0.2">
      <c r="A337" s="50"/>
      <c r="B337" s="51"/>
      <c r="C337" s="50"/>
      <c r="D337" s="50"/>
      <c r="E337" s="50"/>
      <c r="F337" s="50"/>
      <c r="G337" s="50"/>
      <c r="H337" s="50"/>
      <c r="I337" s="50"/>
      <c r="J337" s="50"/>
      <c r="K337" s="52"/>
      <c r="L337" s="50"/>
      <c r="M337" s="53">
        <f t="shared" si="21"/>
        <v>0</v>
      </c>
      <c r="N337" s="21" t="e">
        <f>VLOOKUP(I337,'MÃ '!$A$2:$E$1048576,4,0)</f>
        <v>#N/A</v>
      </c>
      <c r="O337" s="21" t="e">
        <f>VLOOKUP(I337,'MÃ '!$A$2:$E$1048576,5,0)</f>
        <v>#N/A</v>
      </c>
      <c r="P337" s="21" t="str">
        <f t="shared" si="22"/>
        <v>TSG09</v>
      </c>
      <c r="Q337" s="21" t="e">
        <f>DAY(Table01456[[#This Row],[NGÀY]])&amp;Table01456[[#This Row],[TSG09]]&amp;Table01456[[#This Row],[MÃ FAST]]</f>
        <v>#N/A</v>
      </c>
      <c r="R337" s="21" t="e">
        <f>COUNTIF($Q$7:Q337,Q337)&amp;Q337</f>
        <v>#N/A</v>
      </c>
      <c r="S337" s="44">
        <f>IFERROR(VLOOKUP(R337,Table1[[ct2]:[Số lượng]],13,0),0)</f>
        <v>0</v>
      </c>
      <c r="T337" s="45">
        <f>IFERROR(VLOOKUP(R337,Table1[[ct2]:[Giá]],14,0),Table01456[[#This Row],[ĐƠN GIÁ]])</f>
        <v>0</v>
      </c>
      <c r="U337" s="45">
        <f t="shared" si="23"/>
        <v>0</v>
      </c>
      <c r="V337" s="32">
        <f t="shared" si="24"/>
        <v>0</v>
      </c>
      <c r="W337" s="45">
        <f>Table01456[[#This Row],[THÀNH TIỀN FAST]]-Table01456[[#This Row],[THÀNH TIỀN]]</f>
        <v>0</v>
      </c>
      <c r="X337" s="46" t="b">
        <f>Table01456[[#This Row],[ĐG FAST]]=Table01456[[#This Row],[ĐƠN GIÁ]]</f>
        <v>1</v>
      </c>
      <c r="Y337" s="47" t="b">
        <f>Table01456[[#This Row],[THÀNH TIỀN FAST]]=Table01456[[#This Row],[THÀNH TIỀN]]</f>
        <v>1</v>
      </c>
      <c r="Z337" s="48"/>
    </row>
    <row r="338" spans="1:26" x14ac:dyDescent="0.2">
      <c r="A338" s="50"/>
      <c r="B338" s="51"/>
      <c r="C338" s="50"/>
      <c r="D338" s="50"/>
      <c r="E338" s="50"/>
      <c r="F338" s="50"/>
      <c r="G338" s="50"/>
      <c r="H338" s="50"/>
      <c r="I338" s="50"/>
      <c r="J338" s="50"/>
      <c r="K338" s="52"/>
      <c r="L338" s="50"/>
      <c r="M338" s="53">
        <f t="shared" si="21"/>
        <v>0</v>
      </c>
      <c r="N338" s="21" t="e">
        <f>VLOOKUP(I338,'MÃ '!$A$2:$E$1048576,4,0)</f>
        <v>#N/A</v>
      </c>
      <c r="O338" s="21" t="e">
        <f>VLOOKUP(I338,'MÃ '!$A$2:$E$1048576,5,0)</f>
        <v>#N/A</v>
      </c>
      <c r="P338" s="21" t="str">
        <f t="shared" si="22"/>
        <v>TSG09</v>
      </c>
      <c r="Q338" s="21" t="e">
        <f>DAY(Table01456[[#This Row],[NGÀY]])&amp;Table01456[[#This Row],[TSG09]]&amp;Table01456[[#This Row],[MÃ FAST]]</f>
        <v>#N/A</v>
      </c>
      <c r="R338" s="21" t="e">
        <f>COUNTIF($Q$7:Q338,Q338)&amp;Q338</f>
        <v>#N/A</v>
      </c>
      <c r="S338" s="44">
        <f>IFERROR(VLOOKUP(R338,Table1[[ct2]:[Số lượng]],13,0),0)</f>
        <v>0</v>
      </c>
      <c r="T338" s="45">
        <f>IFERROR(VLOOKUP(R338,Table1[[ct2]:[Giá]],14,0),Table01456[[#This Row],[ĐƠN GIÁ]])</f>
        <v>0</v>
      </c>
      <c r="U338" s="45">
        <f t="shared" si="23"/>
        <v>0</v>
      </c>
      <c r="V338" s="32">
        <f t="shared" si="24"/>
        <v>0</v>
      </c>
      <c r="W338" s="45">
        <f>Table01456[[#This Row],[THÀNH TIỀN FAST]]-Table01456[[#This Row],[THÀNH TIỀN]]</f>
        <v>0</v>
      </c>
      <c r="X338" s="46" t="b">
        <f>Table01456[[#This Row],[ĐG FAST]]=Table01456[[#This Row],[ĐƠN GIÁ]]</f>
        <v>1</v>
      </c>
      <c r="Y338" s="47" t="b">
        <f>Table01456[[#This Row],[THÀNH TIỀN FAST]]=Table01456[[#This Row],[THÀNH TIỀN]]</f>
        <v>1</v>
      </c>
      <c r="Z338" s="48"/>
    </row>
    <row r="339" spans="1:26" x14ac:dyDescent="0.2">
      <c r="A339" s="50"/>
      <c r="B339" s="51"/>
      <c r="C339" s="50"/>
      <c r="D339" s="50"/>
      <c r="E339" s="50"/>
      <c r="F339" s="50"/>
      <c r="G339" s="50"/>
      <c r="H339" s="50"/>
      <c r="I339" s="50"/>
      <c r="J339" s="50"/>
      <c r="K339" s="52"/>
      <c r="L339" s="50"/>
      <c r="M339" s="53">
        <f t="shared" si="21"/>
        <v>0</v>
      </c>
      <c r="N339" s="21" t="e">
        <f>VLOOKUP(I339,'MÃ '!$A$2:$E$1048576,4,0)</f>
        <v>#N/A</v>
      </c>
      <c r="O339" s="21" t="e">
        <f>VLOOKUP(I339,'MÃ '!$A$2:$E$1048576,5,0)</f>
        <v>#N/A</v>
      </c>
      <c r="P339" s="21" t="str">
        <f t="shared" si="22"/>
        <v>TSG09</v>
      </c>
      <c r="Q339" s="21" t="e">
        <f>DAY(Table01456[[#This Row],[NGÀY]])&amp;Table01456[[#This Row],[TSG09]]&amp;Table01456[[#This Row],[MÃ FAST]]</f>
        <v>#N/A</v>
      </c>
      <c r="R339" s="21" t="e">
        <f>COUNTIF($Q$7:Q339,Q339)&amp;Q339</f>
        <v>#N/A</v>
      </c>
      <c r="S339" s="44">
        <f>IFERROR(VLOOKUP(R339,Table1[[ct2]:[Số lượng]],13,0),0)</f>
        <v>0</v>
      </c>
      <c r="T339" s="45">
        <f>IFERROR(VLOOKUP(R339,Table1[[ct2]:[Giá]],14,0),Table01456[[#This Row],[ĐƠN GIÁ]])</f>
        <v>0</v>
      </c>
      <c r="U339" s="45">
        <f t="shared" si="23"/>
        <v>0</v>
      </c>
      <c r="V339" s="32">
        <f t="shared" si="24"/>
        <v>0</v>
      </c>
      <c r="W339" s="45">
        <f>Table01456[[#This Row],[THÀNH TIỀN FAST]]-Table01456[[#This Row],[THÀNH TIỀN]]</f>
        <v>0</v>
      </c>
      <c r="X339" s="46" t="b">
        <f>Table01456[[#This Row],[ĐG FAST]]=Table01456[[#This Row],[ĐƠN GIÁ]]</f>
        <v>1</v>
      </c>
      <c r="Y339" s="47" t="b">
        <f>Table01456[[#This Row],[THÀNH TIỀN FAST]]=Table01456[[#This Row],[THÀNH TIỀN]]</f>
        <v>1</v>
      </c>
      <c r="Z339" s="48"/>
    </row>
    <row r="340" spans="1:26" x14ac:dyDescent="0.2">
      <c r="A340" s="50"/>
      <c r="B340" s="51"/>
      <c r="C340" s="50"/>
      <c r="D340" s="50"/>
      <c r="E340" s="50"/>
      <c r="F340" s="50"/>
      <c r="G340" s="50"/>
      <c r="H340" s="50"/>
      <c r="I340" s="50"/>
      <c r="J340" s="50"/>
      <c r="K340" s="52"/>
      <c r="L340" s="50"/>
      <c r="M340" s="53">
        <f t="shared" si="21"/>
        <v>0</v>
      </c>
      <c r="N340" s="21" t="e">
        <f>VLOOKUP(I340,'MÃ '!$A$2:$E$1048576,4,0)</f>
        <v>#N/A</v>
      </c>
      <c r="O340" s="21" t="e">
        <f>VLOOKUP(I340,'MÃ '!$A$2:$E$1048576,5,0)</f>
        <v>#N/A</v>
      </c>
      <c r="P340" s="21" t="str">
        <f t="shared" si="22"/>
        <v>TSG09</v>
      </c>
      <c r="Q340" s="21" t="e">
        <f>DAY(Table01456[[#This Row],[NGÀY]])&amp;Table01456[[#This Row],[TSG09]]&amp;Table01456[[#This Row],[MÃ FAST]]</f>
        <v>#N/A</v>
      </c>
      <c r="R340" s="21" t="e">
        <f>COUNTIF($Q$7:Q340,Q340)&amp;Q340</f>
        <v>#N/A</v>
      </c>
      <c r="S340" s="44">
        <f>IFERROR(VLOOKUP(R340,Table1[[ct2]:[Số lượng]],13,0),0)</f>
        <v>0</v>
      </c>
      <c r="T340" s="45">
        <f>IFERROR(VLOOKUP(R340,Table1[[ct2]:[Giá]],14,0),Table01456[[#This Row],[ĐƠN GIÁ]])</f>
        <v>0</v>
      </c>
      <c r="U340" s="45">
        <f t="shared" si="23"/>
        <v>0</v>
      </c>
      <c r="V340" s="32">
        <f t="shared" si="24"/>
        <v>0</v>
      </c>
      <c r="W340" s="45">
        <f>Table01456[[#This Row],[THÀNH TIỀN FAST]]-Table01456[[#This Row],[THÀNH TIỀN]]</f>
        <v>0</v>
      </c>
      <c r="X340" s="46" t="b">
        <f>Table01456[[#This Row],[ĐG FAST]]=Table01456[[#This Row],[ĐƠN GIÁ]]</f>
        <v>1</v>
      </c>
      <c r="Y340" s="47" t="b">
        <f>Table01456[[#This Row],[THÀNH TIỀN FAST]]=Table01456[[#This Row],[THÀNH TIỀN]]</f>
        <v>1</v>
      </c>
      <c r="Z340" s="48"/>
    </row>
    <row r="341" spans="1:26" x14ac:dyDescent="0.2">
      <c r="A341" s="50"/>
      <c r="B341" s="51"/>
      <c r="C341" s="50"/>
      <c r="D341" s="50"/>
      <c r="E341" s="50"/>
      <c r="F341" s="50"/>
      <c r="G341" s="50"/>
      <c r="H341" s="50"/>
      <c r="I341" s="50"/>
      <c r="J341" s="50"/>
      <c r="K341" s="52"/>
      <c r="L341" s="50"/>
      <c r="M341" s="53">
        <f t="shared" si="21"/>
        <v>0</v>
      </c>
      <c r="N341" s="21" t="e">
        <f>VLOOKUP(I341,'MÃ '!$A$2:$E$1048576,4,0)</f>
        <v>#N/A</v>
      </c>
      <c r="O341" s="21" t="e">
        <f>VLOOKUP(I341,'MÃ '!$A$2:$E$1048576,5,0)</f>
        <v>#N/A</v>
      </c>
      <c r="P341" s="21" t="str">
        <f t="shared" si="22"/>
        <v>TSG09</v>
      </c>
      <c r="Q341" s="21" t="e">
        <f>DAY(Table01456[[#This Row],[NGÀY]])&amp;Table01456[[#This Row],[TSG09]]&amp;Table01456[[#This Row],[MÃ FAST]]</f>
        <v>#N/A</v>
      </c>
      <c r="R341" s="21" t="e">
        <f>COUNTIF($Q$7:Q341,Q341)&amp;Q341</f>
        <v>#N/A</v>
      </c>
      <c r="S341" s="44">
        <f>IFERROR(VLOOKUP(R341,Table1[[ct2]:[Số lượng]],13,0),0)</f>
        <v>0</v>
      </c>
      <c r="T341" s="45">
        <f>IFERROR(VLOOKUP(R341,Table1[[ct2]:[Giá]],14,0),Table01456[[#This Row],[ĐƠN GIÁ]])</f>
        <v>0</v>
      </c>
      <c r="U341" s="45">
        <f t="shared" si="23"/>
        <v>0</v>
      </c>
      <c r="V341" s="32">
        <f t="shared" si="24"/>
        <v>0</v>
      </c>
      <c r="W341" s="45">
        <f>Table01456[[#This Row],[THÀNH TIỀN FAST]]-Table01456[[#This Row],[THÀNH TIỀN]]</f>
        <v>0</v>
      </c>
      <c r="X341" s="46" t="b">
        <f>Table01456[[#This Row],[ĐG FAST]]=Table01456[[#This Row],[ĐƠN GIÁ]]</f>
        <v>1</v>
      </c>
      <c r="Y341" s="47" t="b">
        <f>Table01456[[#This Row],[THÀNH TIỀN FAST]]=Table01456[[#This Row],[THÀNH TIỀN]]</f>
        <v>1</v>
      </c>
      <c r="Z341" s="48"/>
    </row>
    <row r="342" spans="1:26" x14ac:dyDescent="0.2">
      <c r="A342" s="50"/>
      <c r="B342" s="51"/>
      <c r="C342" s="50"/>
      <c r="D342" s="50"/>
      <c r="E342" s="50"/>
      <c r="F342" s="50"/>
      <c r="G342" s="50"/>
      <c r="H342" s="50"/>
      <c r="I342" s="50"/>
      <c r="J342" s="50"/>
      <c r="K342" s="52"/>
      <c r="L342" s="50"/>
      <c r="M342" s="53">
        <f t="shared" si="21"/>
        <v>0</v>
      </c>
      <c r="N342" s="21" t="e">
        <f>VLOOKUP(I342,'MÃ '!$A$2:$E$1048576,4,0)</f>
        <v>#N/A</v>
      </c>
      <c r="O342" s="21" t="e">
        <f>VLOOKUP(I342,'MÃ '!$A$2:$E$1048576,5,0)</f>
        <v>#N/A</v>
      </c>
      <c r="P342" s="21" t="str">
        <f t="shared" si="22"/>
        <v>TSG09</v>
      </c>
      <c r="Q342" s="21" t="e">
        <f>DAY(Table01456[[#This Row],[NGÀY]])&amp;Table01456[[#This Row],[TSG09]]&amp;Table01456[[#This Row],[MÃ FAST]]</f>
        <v>#N/A</v>
      </c>
      <c r="R342" s="21" t="e">
        <f>COUNTIF($Q$7:Q342,Q342)&amp;Q342</f>
        <v>#N/A</v>
      </c>
      <c r="S342" s="44">
        <f>IFERROR(VLOOKUP(R342,Table1[[ct2]:[Số lượng]],13,0),0)</f>
        <v>0</v>
      </c>
      <c r="T342" s="45">
        <f>IFERROR(VLOOKUP(R342,Table1[[ct2]:[Giá]],14,0),Table01456[[#This Row],[ĐƠN GIÁ]])</f>
        <v>0</v>
      </c>
      <c r="U342" s="45">
        <f t="shared" si="23"/>
        <v>0</v>
      </c>
      <c r="V342" s="32">
        <f t="shared" si="24"/>
        <v>0</v>
      </c>
      <c r="W342" s="45">
        <f>Table01456[[#This Row],[THÀNH TIỀN FAST]]-Table01456[[#This Row],[THÀNH TIỀN]]</f>
        <v>0</v>
      </c>
      <c r="X342" s="46" t="b">
        <f>Table01456[[#This Row],[ĐG FAST]]=Table01456[[#This Row],[ĐƠN GIÁ]]</f>
        <v>1</v>
      </c>
      <c r="Y342" s="47" t="b">
        <f>Table01456[[#This Row],[THÀNH TIỀN FAST]]=Table01456[[#This Row],[THÀNH TIỀN]]</f>
        <v>1</v>
      </c>
      <c r="Z342" s="48"/>
    </row>
    <row r="343" spans="1:26" x14ac:dyDescent="0.2">
      <c r="A343" s="50"/>
      <c r="B343" s="51"/>
      <c r="C343" s="50"/>
      <c r="D343" s="50"/>
      <c r="E343" s="50"/>
      <c r="F343" s="50"/>
      <c r="G343" s="50"/>
      <c r="H343" s="50"/>
      <c r="I343" s="50"/>
      <c r="J343" s="50"/>
      <c r="K343" s="52"/>
      <c r="L343" s="50"/>
      <c r="M343" s="53">
        <f t="shared" si="21"/>
        <v>0</v>
      </c>
      <c r="N343" s="21" t="e">
        <f>VLOOKUP(I343,'MÃ '!$A$2:$E$1048576,4,0)</f>
        <v>#N/A</v>
      </c>
      <c r="O343" s="21" t="e">
        <f>VLOOKUP(I343,'MÃ '!$A$2:$E$1048576,5,0)</f>
        <v>#N/A</v>
      </c>
      <c r="P343" s="21" t="str">
        <f t="shared" si="22"/>
        <v>TSG09</v>
      </c>
      <c r="Q343" s="21" t="e">
        <f>DAY(Table01456[[#This Row],[NGÀY]])&amp;Table01456[[#This Row],[TSG09]]&amp;Table01456[[#This Row],[MÃ FAST]]</f>
        <v>#N/A</v>
      </c>
      <c r="R343" s="21" t="e">
        <f>COUNTIF($Q$7:Q343,Q343)&amp;Q343</f>
        <v>#N/A</v>
      </c>
      <c r="S343" s="44">
        <f>IFERROR(VLOOKUP(R343,Table1[[ct2]:[Số lượng]],13,0),0)</f>
        <v>0</v>
      </c>
      <c r="T343" s="45">
        <f>IFERROR(VLOOKUP(R343,Table1[[ct2]:[Giá]],14,0),Table01456[[#This Row],[ĐƠN GIÁ]])</f>
        <v>0</v>
      </c>
      <c r="U343" s="45">
        <f t="shared" si="23"/>
        <v>0</v>
      </c>
      <c r="V343" s="32">
        <f t="shared" si="24"/>
        <v>0</v>
      </c>
      <c r="W343" s="45">
        <f>Table01456[[#This Row],[THÀNH TIỀN FAST]]-Table01456[[#This Row],[THÀNH TIỀN]]</f>
        <v>0</v>
      </c>
      <c r="X343" s="46" t="b">
        <f>Table01456[[#This Row],[ĐG FAST]]=Table01456[[#This Row],[ĐƠN GIÁ]]</f>
        <v>1</v>
      </c>
      <c r="Y343" s="47" t="b">
        <f>Table01456[[#This Row],[THÀNH TIỀN FAST]]=Table01456[[#This Row],[THÀNH TIỀN]]</f>
        <v>1</v>
      </c>
      <c r="Z343" s="48"/>
    </row>
    <row r="344" spans="1:26" x14ac:dyDescent="0.2">
      <c r="A344" s="50"/>
      <c r="B344" s="51"/>
      <c r="C344" s="50"/>
      <c r="D344" s="50"/>
      <c r="E344" s="50"/>
      <c r="F344" s="50"/>
      <c r="G344" s="50"/>
      <c r="H344" s="50"/>
      <c r="I344" s="50"/>
      <c r="J344" s="50"/>
      <c r="K344" s="52"/>
      <c r="L344" s="50"/>
      <c r="M344" s="53">
        <f t="shared" si="21"/>
        <v>0</v>
      </c>
      <c r="N344" s="21" t="e">
        <f>VLOOKUP(I344,'MÃ '!$A$2:$E$1048576,4,0)</f>
        <v>#N/A</v>
      </c>
      <c r="O344" s="21" t="e">
        <f>VLOOKUP(I344,'MÃ '!$A$2:$E$1048576,5,0)</f>
        <v>#N/A</v>
      </c>
      <c r="P344" s="21" t="str">
        <f t="shared" si="22"/>
        <v>TSG09</v>
      </c>
      <c r="Q344" s="21" t="e">
        <f>DAY(Table01456[[#This Row],[NGÀY]])&amp;Table01456[[#This Row],[TSG09]]&amp;Table01456[[#This Row],[MÃ FAST]]</f>
        <v>#N/A</v>
      </c>
      <c r="R344" s="21" t="e">
        <f>COUNTIF($Q$7:Q344,Q344)&amp;Q344</f>
        <v>#N/A</v>
      </c>
      <c r="S344" s="44">
        <f>IFERROR(VLOOKUP(R344,Table1[[ct2]:[Số lượng]],13,0),0)</f>
        <v>0</v>
      </c>
      <c r="T344" s="45">
        <f>IFERROR(VLOOKUP(R344,Table1[[ct2]:[Giá]],14,0),Table01456[[#This Row],[ĐƠN GIÁ]])</f>
        <v>0</v>
      </c>
      <c r="U344" s="45">
        <f t="shared" si="23"/>
        <v>0</v>
      </c>
      <c r="V344" s="32">
        <f t="shared" si="24"/>
        <v>0</v>
      </c>
      <c r="W344" s="45">
        <f>Table01456[[#This Row],[THÀNH TIỀN FAST]]-Table01456[[#This Row],[THÀNH TIỀN]]</f>
        <v>0</v>
      </c>
      <c r="X344" s="46" t="b">
        <f>Table01456[[#This Row],[ĐG FAST]]=Table01456[[#This Row],[ĐƠN GIÁ]]</f>
        <v>1</v>
      </c>
      <c r="Y344" s="47" t="b">
        <f>Table01456[[#This Row],[THÀNH TIỀN FAST]]=Table01456[[#This Row],[THÀNH TIỀN]]</f>
        <v>1</v>
      </c>
      <c r="Z344" s="48"/>
    </row>
    <row r="345" spans="1:26" x14ac:dyDescent="0.2">
      <c r="A345" s="50"/>
      <c r="B345" s="51"/>
      <c r="C345" s="50"/>
      <c r="D345" s="50"/>
      <c r="E345" s="50"/>
      <c r="F345" s="50"/>
      <c r="G345" s="50"/>
      <c r="H345" s="50"/>
      <c r="I345" s="50"/>
      <c r="J345" s="50"/>
      <c r="K345" s="52"/>
      <c r="L345" s="50"/>
      <c r="M345" s="53">
        <f t="shared" si="21"/>
        <v>0</v>
      </c>
      <c r="N345" s="21" t="e">
        <f>VLOOKUP(I345,'MÃ '!$A$2:$E$1048576,4,0)</f>
        <v>#N/A</v>
      </c>
      <c r="O345" s="21" t="e">
        <f>VLOOKUP(I345,'MÃ '!$A$2:$E$1048576,5,0)</f>
        <v>#N/A</v>
      </c>
      <c r="P345" s="21" t="str">
        <f t="shared" si="22"/>
        <v>TSG09</v>
      </c>
      <c r="Q345" s="21" t="e">
        <f>DAY(Table01456[[#This Row],[NGÀY]])&amp;Table01456[[#This Row],[TSG09]]&amp;Table01456[[#This Row],[MÃ FAST]]</f>
        <v>#N/A</v>
      </c>
      <c r="R345" s="21" t="e">
        <f>COUNTIF($Q$7:Q345,Q345)&amp;Q345</f>
        <v>#N/A</v>
      </c>
      <c r="S345" s="44">
        <f>IFERROR(VLOOKUP(R345,Table1[[ct2]:[Số lượng]],13,0),0)</f>
        <v>0</v>
      </c>
      <c r="T345" s="45">
        <f>IFERROR(VLOOKUP(R345,Table1[[ct2]:[Giá]],14,0),Table01456[[#This Row],[ĐƠN GIÁ]])</f>
        <v>0</v>
      </c>
      <c r="U345" s="45">
        <f t="shared" si="23"/>
        <v>0</v>
      </c>
      <c r="V345" s="32">
        <f t="shared" si="24"/>
        <v>0</v>
      </c>
      <c r="W345" s="45">
        <f>Table01456[[#This Row],[THÀNH TIỀN FAST]]-Table01456[[#This Row],[THÀNH TIỀN]]</f>
        <v>0</v>
      </c>
      <c r="X345" s="46" t="b">
        <f>Table01456[[#This Row],[ĐG FAST]]=Table01456[[#This Row],[ĐƠN GIÁ]]</f>
        <v>1</v>
      </c>
      <c r="Y345" s="47" t="b">
        <f>Table01456[[#This Row],[THÀNH TIỀN FAST]]=Table01456[[#This Row],[THÀNH TIỀN]]</f>
        <v>1</v>
      </c>
      <c r="Z345" s="48"/>
    </row>
    <row r="346" spans="1:26" x14ac:dyDescent="0.2">
      <c r="A346" s="50"/>
      <c r="B346" s="51"/>
      <c r="C346" s="50"/>
      <c r="D346" s="50"/>
      <c r="E346" s="50"/>
      <c r="F346" s="50"/>
      <c r="G346" s="50"/>
      <c r="H346" s="50"/>
      <c r="I346" s="50"/>
      <c r="J346" s="50"/>
      <c r="K346" s="52"/>
      <c r="L346" s="50"/>
      <c r="M346" s="53">
        <f t="shared" si="21"/>
        <v>0</v>
      </c>
      <c r="N346" s="21" t="e">
        <f>VLOOKUP(I346,'MÃ '!$A$2:$E$1048576,4,0)</f>
        <v>#N/A</v>
      </c>
      <c r="O346" s="21" t="e">
        <f>VLOOKUP(I346,'MÃ '!$A$2:$E$1048576,5,0)</f>
        <v>#N/A</v>
      </c>
      <c r="P346" s="21" t="str">
        <f t="shared" si="22"/>
        <v>TSG09</v>
      </c>
      <c r="Q346" s="21" t="e">
        <f>DAY(Table01456[[#This Row],[NGÀY]])&amp;Table01456[[#This Row],[TSG09]]&amp;Table01456[[#This Row],[MÃ FAST]]</f>
        <v>#N/A</v>
      </c>
      <c r="R346" s="21" t="e">
        <f>COUNTIF($Q$7:Q346,Q346)&amp;Q346</f>
        <v>#N/A</v>
      </c>
      <c r="S346" s="44">
        <f>IFERROR(VLOOKUP(R346,Table1[[ct2]:[Số lượng]],13,0),0)</f>
        <v>0</v>
      </c>
      <c r="T346" s="45">
        <f>IFERROR(VLOOKUP(R346,Table1[[ct2]:[Giá]],14,0),Table01456[[#This Row],[ĐƠN GIÁ]])</f>
        <v>0</v>
      </c>
      <c r="U346" s="45">
        <f t="shared" si="23"/>
        <v>0</v>
      </c>
      <c r="V346" s="32">
        <f t="shared" si="24"/>
        <v>0</v>
      </c>
      <c r="W346" s="45">
        <f>Table01456[[#This Row],[THÀNH TIỀN FAST]]-Table01456[[#This Row],[THÀNH TIỀN]]</f>
        <v>0</v>
      </c>
      <c r="X346" s="46" t="b">
        <f>Table01456[[#This Row],[ĐG FAST]]=Table01456[[#This Row],[ĐƠN GIÁ]]</f>
        <v>1</v>
      </c>
      <c r="Y346" s="47" t="b">
        <f>Table01456[[#This Row],[THÀNH TIỀN FAST]]=Table01456[[#This Row],[THÀNH TIỀN]]</f>
        <v>1</v>
      </c>
      <c r="Z346" s="48"/>
    </row>
    <row r="347" spans="1:26" x14ac:dyDescent="0.2">
      <c r="A347" s="50"/>
      <c r="B347" s="51"/>
      <c r="C347" s="50"/>
      <c r="D347" s="50"/>
      <c r="E347" s="50"/>
      <c r="F347" s="50"/>
      <c r="G347" s="50"/>
      <c r="H347" s="50"/>
      <c r="I347" s="50"/>
      <c r="J347" s="50"/>
      <c r="K347" s="52"/>
      <c r="L347" s="50"/>
      <c r="M347" s="53">
        <f t="shared" si="21"/>
        <v>0</v>
      </c>
      <c r="N347" s="21" t="e">
        <f>VLOOKUP(I347,'MÃ '!$A$2:$E$1048576,4,0)</f>
        <v>#N/A</v>
      </c>
      <c r="O347" s="21" t="e">
        <f>VLOOKUP(I347,'MÃ '!$A$2:$E$1048576,5,0)</f>
        <v>#N/A</v>
      </c>
      <c r="P347" s="21" t="str">
        <f t="shared" si="22"/>
        <v>TSG09</v>
      </c>
      <c r="Q347" s="21" t="e">
        <f>DAY(Table01456[[#This Row],[NGÀY]])&amp;Table01456[[#This Row],[TSG09]]&amp;Table01456[[#This Row],[MÃ FAST]]</f>
        <v>#N/A</v>
      </c>
      <c r="R347" s="21" t="e">
        <f>COUNTIF($Q$7:Q347,Q347)&amp;Q347</f>
        <v>#N/A</v>
      </c>
      <c r="S347" s="44">
        <f>IFERROR(VLOOKUP(R347,Table1[[ct2]:[Số lượng]],13,0),0)</f>
        <v>0</v>
      </c>
      <c r="T347" s="45">
        <f>IFERROR(VLOOKUP(R347,Table1[[ct2]:[Giá]],14,0),Table01456[[#This Row],[ĐƠN GIÁ]])</f>
        <v>0</v>
      </c>
      <c r="U347" s="45">
        <f t="shared" si="23"/>
        <v>0</v>
      </c>
      <c r="V347" s="32">
        <f t="shared" si="24"/>
        <v>0</v>
      </c>
      <c r="W347" s="45">
        <f>Table01456[[#This Row],[THÀNH TIỀN FAST]]-Table01456[[#This Row],[THÀNH TIỀN]]</f>
        <v>0</v>
      </c>
      <c r="X347" s="46" t="b">
        <f>Table01456[[#This Row],[ĐG FAST]]=Table01456[[#This Row],[ĐƠN GIÁ]]</f>
        <v>1</v>
      </c>
      <c r="Y347" s="47" t="b">
        <f>Table01456[[#This Row],[THÀNH TIỀN FAST]]=Table01456[[#This Row],[THÀNH TIỀN]]</f>
        <v>1</v>
      </c>
      <c r="Z347" s="48"/>
    </row>
    <row r="348" spans="1:26" x14ac:dyDescent="0.2">
      <c r="A348" s="50"/>
      <c r="B348" s="51"/>
      <c r="C348" s="50"/>
      <c r="D348" s="50"/>
      <c r="E348" s="50"/>
      <c r="F348" s="50"/>
      <c r="G348" s="50"/>
      <c r="H348" s="50"/>
      <c r="I348" s="50"/>
      <c r="J348" s="50"/>
      <c r="K348" s="52"/>
      <c r="L348" s="50"/>
      <c r="M348" s="53">
        <f t="shared" si="21"/>
        <v>0</v>
      </c>
      <c r="N348" s="21" t="e">
        <f>VLOOKUP(I348,'MÃ '!$A$2:$E$1048576,4,0)</f>
        <v>#N/A</v>
      </c>
      <c r="O348" s="21" t="e">
        <f>VLOOKUP(I348,'MÃ '!$A$2:$E$1048576,5,0)</f>
        <v>#N/A</v>
      </c>
      <c r="P348" s="21" t="str">
        <f t="shared" si="22"/>
        <v>TSG09</v>
      </c>
      <c r="Q348" s="21" t="e">
        <f>DAY(Table01456[[#This Row],[NGÀY]])&amp;Table01456[[#This Row],[TSG09]]&amp;Table01456[[#This Row],[MÃ FAST]]</f>
        <v>#N/A</v>
      </c>
      <c r="R348" s="21" t="e">
        <f>COUNTIF($Q$7:Q348,Q348)&amp;Q348</f>
        <v>#N/A</v>
      </c>
      <c r="S348" s="44">
        <f>IFERROR(VLOOKUP(R348,Table1[[ct2]:[Số lượng]],13,0),0)</f>
        <v>0</v>
      </c>
      <c r="T348" s="45">
        <f>IFERROR(VLOOKUP(R348,Table1[[ct2]:[Giá]],14,0),Table01456[[#This Row],[ĐƠN GIÁ]])</f>
        <v>0</v>
      </c>
      <c r="U348" s="45">
        <f t="shared" si="23"/>
        <v>0</v>
      </c>
      <c r="V348" s="32">
        <f t="shared" si="24"/>
        <v>0</v>
      </c>
      <c r="W348" s="45">
        <f>Table01456[[#This Row],[THÀNH TIỀN FAST]]-Table01456[[#This Row],[THÀNH TIỀN]]</f>
        <v>0</v>
      </c>
      <c r="X348" s="46" t="b">
        <f>Table01456[[#This Row],[ĐG FAST]]=Table01456[[#This Row],[ĐƠN GIÁ]]</f>
        <v>1</v>
      </c>
      <c r="Y348" s="47" t="b">
        <f>Table01456[[#This Row],[THÀNH TIỀN FAST]]=Table01456[[#This Row],[THÀNH TIỀN]]</f>
        <v>1</v>
      </c>
      <c r="Z348" s="48"/>
    </row>
    <row r="349" spans="1:26" x14ac:dyDescent="0.2">
      <c r="A349" s="50"/>
      <c r="B349" s="51"/>
      <c r="C349" s="50"/>
      <c r="D349" s="50"/>
      <c r="E349" s="50"/>
      <c r="F349" s="50"/>
      <c r="G349" s="50"/>
      <c r="H349" s="50"/>
      <c r="I349" s="50"/>
      <c r="J349" s="50"/>
      <c r="K349" s="52"/>
      <c r="L349" s="50"/>
      <c r="M349" s="53">
        <f t="shared" si="21"/>
        <v>0</v>
      </c>
      <c r="N349" s="21" t="e">
        <f>VLOOKUP(I349,'MÃ '!$A$2:$E$1048576,4,0)</f>
        <v>#N/A</v>
      </c>
      <c r="O349" s="21" t="e">
        <f>VLOOKUP(I349,'MÃ '!$A$2:$E$1048576,5,0)</f>
        <v>#N/A</v>
      </c>
      <c r="P349" s="21" t="str">
        <f t="shared" si="22"/>
        <v>TSG09</v>
      </c>
      <c r="Q349" s="21" t="e">
        <f>DAY(Table01456[[#This Row],[NGÀY]])&amp;Table01456[[#This Row],[TSG09]]&amp;Table01456[[#This Row],[MÃ FAST]]</f>
        <v>#N/A</v>
      </c>
      <c r="R349" s="21" t="e">
        <f>COUNTIF($Q$7:Q349,Q349)&amp;Q349</f>
        <v>#N/A</v>
      </c>
      <c r="S349" s="44">
        <f>IFERROR(VLOOKUP(R349,Table1[[ct2]:[Số lượng]],13,0),0)</f>
        <v>0</v>
      </c>
      <c r="T349" s="45">
        <f>IFERROR(VLOOKUP(R349,Table1[[ct2]:[Giá]],14,0),Table01456[[#This Row],[ĐƠN GIÁ]])</f>
        <v>0</v>
      </c>
      <c r="U349" s="45">
        <f t="shared" si="23"/>
        <v>0</v>
      </c>
      <c r="V349" s="32">
        <f t="shared" si="24"/>
        <v>0</v>
      </c>
      <c r="W349" s="45">
        <f>Table01456[[#This Row],[THÀNH TIỀN FAST]]-Table01456[[#This Row],[THÀNH TIỀN]]</f>
        <v>0</v>
      </c>
      <c r="X349" s="46" t="b">
        <f>Table01456[[#This Row],[ĐG FAST]]=Table01456[[#This Row],[ĐƠN GIÁ]]</f>
        <v>1</v>
      </c>
      <c r="Y349" s="47" t="b">
        <f>Table01456[[#This Row],[THÀNH TIỀN FAST]]=Table01456[[#This Row],[THÀNH TIỀN]]</f>
        <v>1</v>
      </c>
      <c r="Z349" s="48"/>
    </row>
    <row r="350" spans="1:26" x14ac:dyDescent="0.2">
      <c r="A350" s="50"/>
      <c r="B350" s="51"/>
      <c r="C350" s="50"/>
      <c r="D350" s="50"/>
      <c r="E350" s="50"/>
      <c r="F350" s="50"/>
      <c r="G350" s="50"/>
      <c r="H350" s="50"/>
      <c r="I350" s="50"/>
      <c r="J350" s="50"/>
      <c r="K350" s="52"/>
      <c r="L350" s="50"/>
      <c r="M350" s="53">
        <f t="shared" si="21"/>
        <v>0</v>
      </c>
      <c r="N350" s="21" t="e">
        <f>VLOOKUP(I350,'MÃ '!$A$2:$E$1048576,4,0)</f>
        <v>#N/A</v>
      </c>
      <c r="O350" s="21" t="e">
        <f>VLOOKUP(I350,'MÃ '!$A$2:$E$1048576,5,0)</f>
        <v>#N/A</v>
      </c>
      <c r="P350" s="21" t="str">
        <f t="shared" si="22"/>
        <v>TSG09</v>
      </c>
      <c r="Q350" s="21" t="e">
        <f>DAY(Table01456[[#This Row],[NGÀY]])&amp;Table01456[[#This Row],[TSG09]]&amp;Table01456[[#This Row],[MÃ FAST]]</f>
        <v>#N/A</v>
      </c>
      <c r="R350" s="21" t="e">
        <f>COUNTIF($Q$7:Q350,Q350)&amp;Q350</f>
        <v>#N/A</v>
      </c>
      <c r="S350" s="44">
        <f>IFERROR(VLOOKUP(R350,Table1[[ct2]:[Số lượng]],13,0),0)</f>
        <v>0</v>
      </c>
      <c r="T350" s="45">
        <f>IFERROR(VLOOKUP(R350,Table1[[ct2]:[Giá]],14,0),Table01456[[#This Row],[ĐƠN GIÁ]])</f>
        <v>0</v>
      </c>
      <c r="U350" s="45">
        <f t="shared" si="23"/>
        <v>0</v>
      </c>
      <c r="V350" s="32">
        <f t="shared" si="24"/>
        <v>0</v>
      </c>
      <c r="W350" s="45">
        <f>Table01456[[#This Row],[THÀNH TIỀN FAST]]-Table01456[[#This Row],[THÀNH TIỀN]]</f>
        <v>0</v>
      </c>
      <c r="X350" s="46" t="b">
        <f>Table01456[[#This Row],[ĐG FAST]]=Table01456[[#This Row],[ĐƠN GIÁ]]</f>
        <v>1</v>
      </c>
      <c r="Y350" s="47" t="b">
        <f>Table01456[[#This Row],[THÀNH TIỀN FAST]]=Table01456[[#This Row],[THÀNH TIỀN]]</f>
        <v>1</v>
      </c>
      <c r="Z350" s="48"/>
    </row>
    <row r="351" spans="1:26" x14ac:dyDescent="0.2">
      <c r="A351" s="50"/>
      <c r="B351" s="51"/>
      <c r="C351" s="50"/>
      <c r="D351" s="50"/>
      <c r="E351" s="50"/>
      <c r="F351" s="50"/>
      <c r="G351" s="50"/>
      <c r="H351" s="50"/>
      <c r="I351" s="50"/>
      <c r="J351" s="50"/>
      <c r="K351" s="52"/>
      <c r="L351" s="50"/>
      <c r="M351" s="53">
        <f t="shared" si="21"/>
        <v>0</v>
      </c>
      <c r="N351" s="21" t="e">
        <f>VLOOKUP(I351,'MÃ '!$A$2:$E$1048576,4,0)</f>
        <v>#N/A</v>
      </c>
      <c r="O351" s="21" t="e">
        <f>VLOOKUP(I351,'MÃ '!$A$2:$E$1048576,5,0)</f>
        <v>#N/A</v>
      </c>
      <c r="P351" s="21" t="str">
        <f t="shared" si="22"/>
        <v>TSG09</v>
      </c>
      <c r="Q351" s="21" t="e">
        <f>DAY(Table01456[[#This Row],[NGÀY]])&amp;Table01456[[#This Row],[TSG09]]&amp;Table01456[[#This Row],[MÃ FAST]]</f>
        <v>#N/A</v>
      </c>
      <c r="R351" s="21" t="e">
        <f>COUNTIF($Q$7:Q351,Q351)&amp;Q351</f>
        <v>#N/A</v>
      </c>
      <c r="S351" s="44">
        <f>IFERROR(VLOOKUP(R351,Table1[[ct2]:[Số lượng]],13,0),0)</f>
        <v>0</v>
      </c>
      <c r="T351" s="45">
        <f>IFERROR(VLOOKUP(R351,Table1[[ct2]:[Giá]],14,0),Table01456[[#This Row],[ĐƠN GIÁ]])</f>
        <v>0</v>
      </c>
      <c r="U351" s="45">
        <f t="shared" si="23"/>
        <v>0</v>
      </c>
      <c r="V351" s="32">
        <f t="shared" si="24"/>
        <v>0</v>
      </c>
      <c r="W351" s="45">
        <f>Table01456[[#This Row],[THÀNH TIỀN FAST]]-Table01456[[#This Row],[THÀNH TIỀN]]</f>
        <v>0</v>
      </c>
      <c r="X351" s="46" t="b">
        <f>Table01456[[#This Row],[ĐG FAST]]=Table01456[[#This Row],[ĐƠN GIÁ]]</f>
        <v>1</v>
      </c>
      <c r="Y351" s="47" t="b">
        <f>Table01456[[#This Row],[THÀNH TIỀN FAST]]=Table01456[[#This Row],[THÀNH TIỀN]]</f>
        <v>1</v>
      </c>
      <c r="Z351" s="48"/>
    </row>
    <row r="352" spans="1:26" x14ac:dyDescent="0.2">
      <c r="A352" s="50"/>
      <c r="B352" s="51"/>
      <c r="C352" s="50"/>
      <c r="D352" s="50"/>
      <c r="E352" s="50"/>
      <c r="F352" s="50"/>
      <c r="G352" s="50"/>
      <c r="H352" s="50"/>
      <c r="I352" s="50"/>
      <c r="J352" s="50"/>
      <c r="K352" s="52"/>
      <c r="L352" s="50"/>
      <c r="M352" s="53">
        <f t="shared" si="21"/>
        <v>0</v>
      </c>
      <c r="N352" s="21" t="e">
        <f>VLOOKUP(I352,'MÃ '!$A$2:$E$1048576,4,0)</f>
        <v>#N/A</v>
      </c>
      <c r="O352" s="21" t="e">
        <f>VLOOKUP(I352,'MÃ '!$A$2:$E$1048576,5,0)</f>
        <v>#N/A</v>
      </c>
      <c r="P352" s="21" t="str">
        <f t="shared" si="22"/>
        <v>TSG09</v>
      </c>
      <c r="Q352" s="21" t="e">
        <f>DAY(Table01456[[#This Row],[NGÀY]])&amp;Table01456[[#This Row],[TSG09]]&amp;Table01456[[#This Row],[MÃ FAST]]</f>
        <v>#N/A</v>
      </c>
      <c r="R352" s="21" t="e">
        <f>COUNTIF($Q$7:Q352,Q352)&amp;Q352</f>
        <v>#N/A</v>
      </c>
      <c r="S352" s="44">
        <f>IFERROR(VLOOKUP(R352,Table1[[ct2]:[Số lượng]],13,0),0)</f>
        <v>0</v>
      </c>
      <c r="T352" s="45">
        <f>IFERROR(VLOOKUP(R352,Table1[[ct2]:[Giá]],14,0),Table01456[[#This Row],[ĐƠN GIÁ]])</f>
        <v>0</v>
      </c>
      <c r="U352" s="45">
        <f t="shared" si="23"/>
        <v>0</v>
      </c>
      <c r="V352" s="32">
        <f t="shared" si="24"/>
        <v>0</v>
      </c>
      <c r="W352" s="45">
        <f>Table01456[[#This Row],[THÀNH TIỀN FAST]]-Table01456[[#This Row],[THÀNH TIỀN]]</f>
        <v>0</v>
      </c>
      <c r="X352" s="46" t="b">
        <f>Table01456[[#This Row],[ĐG FAST]]=Table01456[[#This Row],[ĐƠN GIÁ]]</f>
        <v>1</v>
      </c>
      <c r="Y352" s="47" t="b">
        <f>Table01456[[#This Row],[THÀNH TIỀN FAST]]=Table01456[[#This Row],[THÀNH TIỀN]]</f>
        <v>1</v>
      </c>
      <c r="Z352" s="48"/>
    </row>
    <row r="353" spans="1:26" x14ac:dyDescent="0.2">
      <c r="A353" s="50"/>
      <c r="B353" s="51"/>
      <c r="C353" s="50"/>
      <c r="D353" s="50"/>
      <c r="E353" s="50"/>
      <c r="F353" s="50"/>
      <c r="G353" s="50"/>
      <c r="H353" s="50"/>
      <c r="I353" s="50"/>
      <c r="J353" s="50"/>
      <c r="K353" s="52"/>
      <c r="L353" s="50"/>
      <c r="M353" s="53">
        <f t="shared" si="21"/>
        <v>0</v>
      </c>
      <c r="N353" s="21" t="e">
        <f>VLOOKUP(I353,'MÃ '!$A$2:$E$1048576,4,0)</f>
        <v>#N/A</v>
      </c>
      <c r="O353" s="21" t="e">
        <f>VLOOKUP(I353,'MÃ '!$A$2:$E$1048576,5,0)</f>
        <v>#N/A</v>
      </c>
      <c r="P353" s="21" t="str">
        <f t="shared" si="22"/>
        <v>TSG09</v>
      </c>
      <c r="Q353" s="21" t="e">
        <f>DAY(Table01456[[#This Row],[NGÀY]])&amp;Table01456[[#This Row],[TSG09]]&amp;Table01456[[#This Row],[MÃ FAST]]</f>
        <v>#N/A</v>
      </c>
      <c r="R353" s="21" t="e">
        <f>COUNTIF($Q$7:Q353,Q353)&amp;Q353</f>
        <v>#N/A</v>
      </c>
      <c r="S353" s="44">
        <f>IFERROR(VLOOKUP(R353,Table1[[ct2]:[Số lượng]],13,0),0)</f>
        <v>0</v>
      </c>
      <c r="T353" s="45">
        <f>IFERROR(VLOOKUP(R353,Table1[[ct2]:[Giá]],14,0),Table01456[[#This Row],[ĐƠN GIÁ]])</f>
        <v>0</v>
      </c>
      <c r="U353" s="45">
        <f t="shared" si="23"/>
        <v>0</v>
      </c>
      <c r="V353" s="32">
        <f t="shared" si="24"/>
        <v>0</v>
      </c>
      <c r="W353" s="45">
        <f>Table01456[[#This Row],[THÀNH TIỀN FAST]]-Table01456[[#This Row],[THÀNH TIỀN]]</f>
        <v>0</v>
      </c>
      <c r="X353" s="46" t="b">
        <f>Table01456[[#This Row],[ĐG FAST]]=Table01456[[#This Row],[ĐƠN GIÁ]]</f>
        <v>1</v>
      </c>
      <c r="Y353" s="47" t="b">
        <f>Table01456[[#This Row],[THÀNH TIỀN FAST]]=Table01456[[#This Row],[THÀNH TIỀN]]</f>
        <v>1</v>
      </c>
      <c r="Z353" s="48"/>
    </row>
    <row r="354" spans="1:26" x14ac:dyDescent="0.2">
      <c r="A354" s="50"/>
      <c r="B354" s="51"/>
      <c r="C354" s="50"/>
      <c r="D354" s="50"/>
      <c r="E354" s="50"/>
      <c r="F354" s="50"/>
      <c r="G354" s="50"/>
      <c r="H354" s="50"/>
      <c r="I354" s="50"/>
      <c r="J354" s="50"/>
      <c r="K354" s="52"/>
      <c r="L354" s="50"/>
      <c r="M354" s="53">
        <f t="shared" si="21"/>
        <v>0</v>
      </c>
      <c r="N354" s="21" t="e">
        <f>VLOOKUP(I354,'MÃ '!$A$2:$E$1048576,4,0)</f>
        <v>#N/A</v>
      </c>
      <c r="O354" s="21" t="e">
        <f>VLOOKUP(I354,'MÃ '!$A$2:$E$1048576,5,0)</f>
        <v>#N/A</v>
      </c>
      <c r="P354" s="21" t="str">
        <f t="shared" si="22"/>
        <v>TSG09</v>
      </c>
      <c r="Q354" s="21" t="e">
        <f>DAY(Table01456[[#This Row],[NGÀY]])&amp;Table01456[[#This Row],[TSG09]]&amp;Table01456[[#This Row],[MÃ FAST]]</f>
        <v>#N/A</v>
      </c>
      <c r="R354" s="21" t="e">
        <f>COUNTIF($Q$7:Q354,Q354)&amp;Q354</f>
        <v>#N/A</v>
      </c>
      <c r="S354" s="44">
        <f>IFERROR(VLOOKUP(R354,Table1[[ct2]:[Số lượng]],13,0),0)</f>
        <v>0</v>
      </c>
      <c r="T354" s="45">
        <f>IFERROR(VLOOKUP(R354,Table1[[ct2]:[Giá]],14,0),Table01456[[#This Row],[ĐƠN GIÁ]])</f>
        <v>0</v>
      </c>
      <c r="U354" s="45">
        <f t="shared" si="23"/>
        <v>0</v>
      </c>
      <c r="V354" s="32">
        <f t="shared" si="24"/>
        <v>0</v>
      </c>
      <c r="W354" s="45">
        <f>Table01456[[#This Row],[THÀNH TIỀN FAST]]-Table01456[[#This Row],[THÀNH TIỀN]]</f>
        <v>0</v>
      </c>
      <c r="X354" s="46" t="b">
        <f>Table01456[[#This Row],[ĐG FAST]]=Table01456[[#This Row],[ĐƠN GIÁ]]</f>
        <v>1</v>
      </c>
      <c r="Y354" s="47" t="b">
        <f>Table01456[[#This Row],[THÀNH TIỀN FAST]]=Table01456[[#This Row],[THÀNH TIỀN]]</f>
        <v>1</v>
      </c>
      <c r="Z354" s="48"/>
    </row>
    <row r="355" spans="1:26" x14ac:dyDescent="0.2">
      <c r="A355" s="50"/>
      <c r="B355" s="51"/>
      <c r="C355" s="50"/>
      <c r="D355" s="50"/>
      <c r="E355" s="50"/>
      <c r="F355" s="50"/>
      <c r="G355" s="50"/>
      <c r="H355" s="50"/>
      <c r="I355" s="50"/>
      <c r="J355" s="50"/>
      <c r="K355" s="52"/>
      <c r="L355" s="50"/>
      <c r="M355" s="53">
        <f t="shared" si="21"/>
        <v>0</v>
      </c>
      <c r="N355" s="21" t="e">
        <f>VLOOKUP(I355,'MÃ '!$A$2:$E$1048576,4,0)</f>
        <v>#N/A</v>
      </c>
      <c r="O355" s="21" t="e">
        <f>VLOOKUP(I355,'MÃ '!$A$2:$E$1048576,5,0)</f>
        <v>#N/A</v>
      </c>
      <c r="P355" s="21" t="str">
        <f t="shared" si="22"/>
        <v>TSG09</v>
      </c>
      <c r="Q355" s="21" t="e">
        <f>DAY(Table01456[[#This Row],[NGÀY]])&amp;Table01456[[#This Row],[TSG09]]&amp;Table01456[[#This Row],[MÃ FAST]]</f>
        <v>#N/A</v>
      </c>
      <c r="R355" s="21" t="e">
        <f>COUNTIF($Q$7:Q355,Q355)&amp;Q355</f>
        <v>#N/A</v>
      </c>
      <c r="S355" s="44">
        <f>IFERROR(VLOOKUP(R355,Table1[[ct2]:[Số lượng]],13,0),0)</f>
        <v>0</v>
      </c>
      <c r="T355" s="45">
        <f>IFERROR(VLOOKUP(R355,Table1[[ct2]:[Giá]],14,0),Table01456[[#This Row],[ĐƠN GIÁ]])</f>
        <v>0</v>
      </c>
      <c r="U355" s="45">
        <f t="shared" si="23"/>
        <v>0</v>
      </c>
      <c r="V355" s="32">
        <f t="shared" si="24"/>
        <v>0</v>
      </c>
      <c r="W355" s="45">
        <f>Table01456[[#This Row],[THÀNH TIỀN FAST]]-Table01456[[#This Row],[THÀNH TIỀN]]</f>
        <v>0</v>
      </c>
      <c r="X355" s="46" t="b">
        <f>Table01456[[#This Row],[ĐG FAST]]=Table01456[[#This Row],[ĐƠN GIÁ]]</f>
        <v>1</v>
      </c>
      <c r="Y355" s="47" t="b">
        <f>Table01456[[#This Row],[THÀNH TIỀN FAST]]=Table01456[[#This Row],[THÀNH TIỀN]]</f>
        <v>1</v>
      </c>
      <c r="Z355" s="48"/>
    </row>
    <row r="356" spans="1:26" x14ac:dyDescent="0.2">
      <c r="A356" s="50"/>
      <c r="B356" s="51"/>
      <c r="C356" s="50"/>
      <c r="D356" s="50"/>
      <c r="E356" s="50"/>
      <c r="F356" s="50"/>
      <c r="G356" s="50"/>
      <c r="H356" s="50"/>
      <c r="I356" s="50"/>
      <c r="J356" s="50"/>
      <c r="K356" s="52"/>
      <c r="L356" s="50"/>
      <c r="M356" s="53">
        <f t="shared" si="21"/>
        <v>0</v>
      </c>
      <c r="N356" s="21" t="e">
        <f>VLOOKUP(I356,'MÃ '!$A$2:$E$1048576,4,0)</f>
        <v>#N/A</v>
      </c>
      <c r="O356" s="21" t="e">
        <f>VLOOKUP(I356,'MÃ '!$A$2:$E$1048576,5,0)</f>
        <v>#N/A</v>
      </c>
      <c r="P356" s="21" t="str">
        <f t="shared" si="22"/>
        <v>TSG09</v>
      </c>
      <c r="Q356" s="21" t="e">
        <f>DAY(Table01456[[#This Row],[NGÀY]])&amp;Table01456[[#This Row],[TSG09]]&amp;Table01456[[#This Row],[MÃ FAST]]</f>
        <v>#N/A</v>
      </c>
      <c r="R356" s="21" t="e">
        <f>COUNTIF($Q$7:Q356,Q356)&amp;Q356</f>
        <v>#N/A</v>
      </c>
      <c r="S356" s="44">
        <f>IFERROR(VLOOKUP(R356,Table1[[ct2]:[Số lượng]],13,0),0)</f>
        <v>0</v>
      </c>
      <c r="T356" s="45">
        <f>IFERROR(VLOOKUP(R356,Table1[[ct2]:[Giá]],14,0),Table01456[[#This Row],[ĐƠN GIÁ]])</f>
        <v>0</v>
      </c>
      <c r="U356" s="45">
        <f t="shared" si="23"/>
        <v>0</v>
      </c>
      <c r="V356" s="32">
        <f t="shared" si="24"/>
        <v>0</v>
      </c>
      <c r="W356" s="45">
        <f>Table01456[[#This Row],[THÀNH TIỀN FAST]]-Table01456[[#This Row],[THÀNH TIỀN]]</f>
        <v>0</v>
      </c>
      <c r="X356" s="46" t="b">
        <f>Table01456[[#This Row],[ĐG FAST]]=Table01456[[#This Row],[ĐƠN GIÁ]]</f>
        <v>1</v>
      </c>
      <c r="Y356" s="47" t="b">
        <f>Table01456[[#This Row],[THÀNH TIỀN FAST]]=Table01456[[#This Row],[THÀNH TIỀN]]</f>
        <v>1</v>
      </c>
      <c r="Z356" s="48"/>
    </row>
    <row r="357" spans="1:26" x14ac:dyDescent="0.2">
      <c r="A357" s="50"/>
      <c r="B357" s="51"/>
      <c r="C357" s="50"/>
      <c r="D357" s="50"/>
      <c r="E357" s="50"/>
      <c r="F357" s="50"/>
      <c r="G357" s="50"/>
      <c r="H357" s="50"/>
      <c r="I357" s="50"/>
      <c r="J357" s="50"/>
      <c r="K357" s="52"/>
      <c r="L357" s="50"/>
      <c r="M357" s="53">
        <f t="shared" si="21"/>
        <v>0</v>
      </c>
      <c r="N357" s="21" t="e">
        <f>VLOOKUP(I357,'MÃ '!$A$2:$E$1048576,4,0)</f>
        <v>#N/A</v>
      </c>
      <c r="O357" s="21" t="e">
        <f>VLOOKUP(I357,'MÃ '!$A$2:$E$1048576,5,0)</f>
        <v>#N/A</v>
      </c>
      <c r="P357" s="21" t="str">
        <f t="shared" si="22"/>
        <v>TSG09</v>
      </c>
      <c r="Q357" s="21" t="e">
        <f>DAY(Table01456[[#This Row],[NGÀY]])&amp;Table01456[[#This Row],[TSG09]]&amp;Table01456[[#This Row],[MÃ FAST]]</f>
        <v>#N/A</v>
      </c>
      <c r="R357" s="21" t="e">
        <f>COUNTIF($Q$7:Q357,Q357)&amp;Q357</f>
        <v>#N/A</v>
      </c>
      <c r="S357" s="44">
        <f>IFERROR(VLOOKUP(R357,Table1[[ct2]:[Số lượng]],13,0),0)</f>
        <v>0</v>
      </c>
      <c r="T357" s="45">
        <f>IFERROR(VLOOKUP(R357,Table1[[ct2]:[Giá]],14,0),Table01456[[#This Row],[ĐƠN GIÁ]])</f>
        <v>0</v>
      </c>
      <c r="U357" s="45">
        <f t="shared" si="23"/>
        <v>0</v>
      </c>
      <c r="V357" s="32">
        <f t="shared" si="24"/>
        <v>0</v>
      </c>
      <c r="W357" s="45">
        <f>Table01456[[#This Row],[THÀNH TIỀN FAST]]-Table01456[[#This Row],[THÀNH TIỀN]]</f>
        <v>0</v>
      </c>
      <c r="X357" s="46" t="b">
        <f>Table01456[[#This Row],[ĐG FAST]]=Table01456[[#This Row],[ĐƠN GIÁ]]</f>
        <v>1</v>
      </c>
      <c r="Y357" s="47" t="b">
        <f>Table01456[[#This Row],[THÀNH TIỀN FAST]]=Table01456[[#This Row],[THÀNH TIỀN]]</f>
        <v>1</v>
      </c>
      <c r="Z357" s="48"/>
    </row>
    <row r="358" spans="1:26" x14ac:dyDescent="0.2">
      <c r="A358" s="50"/>
      <c r="B358" s="51"/>
      <c r="C358" s="50"/>
      <c r="D358" s="50"/>
      <c r="E358" s="50"/>
      <c r="F358" s="50"/>
      <c r="G358" s="50"/>
      <c r="H358" s="50"/>
      <c r="I358" s="50"/>
      <c r="J358" s="50"/>
      <c r="K358" s="52"/>
      <c r="L358" s="50"/>
      <c r="M358" s="53">
        <f t="shared" si="21"/>
        <v>0</v>
      </c>
      <c r="N358" s="21" t="e">
        <f>VLOOKUP(I358,'MÃ '!$A$2:$E$1048576,4,0)</f>
        <v>#N/A</v>
      </c>
      <c r="O358" s="21" t="e">
        <f>VLOOKUP(I358,'MÃ '!$A$2:$E$1048576,5,0)</f>
        <v>#N/A</v>
      </c>
      <c r="P358" s="21" t="str">
        <f t="shared" si="22"/>
        <v>TSG09</v>
      </c>
      <c r="Q358" s="21" t="e">
        <f>DAY(Table01456[[#This Row],[NGÀY]])&amp;Table01456[[#This Row],[TSG09]]&amp;Table01456[[#This Row],[MÃ FAST]]</f>
        <v>#N/A</v>
      </c>
      <c r="R358" s="21" t="e">
        <f>COUNTIF($Q$7:Q358,Q358)&amp;Q358</f>
        <v>#N/A</v>
      </c>
      <c r="S358" s="44">
        <f>IFERROR(VLOOKUP(R358,Table1[[ct2]:[Số lượng]],13,0),0)</f>
        <v>0</v>
      </c>
      <c r="T358" s="45">
        <f>IFERROR(VLOOKUP(R358,Table1[[ct2]:[Giá]],14,0),Table01456[[#This Row],[ĐƠN GIÁ]])</f>
        <v>0</v>
      </c>
      <c r="U358" s="45">
        <f t="shared" si="23"/>
        <v>0</v>
      </c>
      <c r="V358" s="32">
        <f t="shared" si="24"/>
        <v>0</v>
      </c>
      <c r="W358" s="45">
        <f>Table01456[[#This Row],[THÀNH TIỀN FAST]]-Table01456[[#This Row],[THÀNH TIỀN]]</f>
        <v>0</v>
      </c>
      <c r="X358" s="46" t="b">
        <f>Table01456[[#This Row],[ĐG FAST]]=Table01456[[#This Row],[ĐƠN GIÁ]]</f>
        <v>1</v>
      </c>
      <c r="Y358" s="47" t="b">
        <f>Table01456[[#This Row],[THÀNH TIỀN FAST]]=Table01456[[#This Row],[THÀNH TIỀN]]</f>
        <v>1</v>
      </c>
      <c r="Z358" s="48"/>
    </row>
    <row r="359" spans="1:26" x14ac:dyDescent="0.2">
      <c r="A359" s="50"/>
      <c r="B359" s="51"/>
      <c r="C359" s="50"/>
      <c r="D359" s="50"/>
      <c r="E359" s="50"/>
      <c r="F359" s="50"/>
      <c r="G359" s="50"/>
      <c r="H359" s="50"/>
      <c r="I359" s="50"/>
      <c r="J359" s="50"/>
      <c r="K359" s="52"/>
      <c r="L359" s="50"/>
      <c r="M359" s="53">
        <f t="shared" si="21"/>
        <v>0</v>
      </c>
      <c r="N359" s="21" t="e">
        <f>VLOOKUP(I359,'MÃ '!$A$2:$E$1048576,4,0)</f>
        <v>#N/A</v>
      </c>
      <c r="O359" s="21" t="e">
        <f>VLOOKUP(I359,'MÃ '!$A$2:$E$1048576,5,0)</f>
        <v>#N/A</v>
      </c>
      <c r="P359" s="21" t="str">
        <f t="shared" si="22"/>
        <v>TSG09</v>
      </c>
      <c r="Q359" s="21" t="e">
        <f>DAY(Table01456[[#This Row],[NGÀY]])&amp;Table01456[[#This Row],[TSG09]]&amp;Table01456[[#This Row],[MÃ FAST]]</f>
        <v>#N/A</v>
      </c>
      <c r="R359" s="21" t="e">
        <f>COUNTIF($Q$7:Q359,Q359)&amp;Q359</f>
        <v>#N/A</v>
      </c>
      <c r="S359" s="44">
        <f>IFERROR(VLOOKUP(R359,Table1[[ct2]:[Số lượng]],13,0),0)</f>
        <v>0</v>
      </c>
      <c r="T359" s="45">
        <f>IFERROR(VLOOKUP(R359,Table1[[ct2]:[Giá]],14,0),Table01456[[#This Row],[ĐƠN GIÁ]])</f>
        <v>0</v>
      </c>
      <c r="U359" s="45">
        <f t="shared" si="23"/>
        <v>0</v>
      </c>
      <c r="V359" s="32">
        <f t="shared" si="24"/>
        <v>0</v>
      </c>
      <c r="W359" s="45">
        <f>Table01456[[#This Row],[THÀNH TIỀN FAST]]-Table01456[[#This Row],[THÀNH TIỀN]]</f>
        <v>0</v>
      </c>
      <c r="X359" s="46" t="b">
        <f>Table01456[[#This Row],[ĐG FAST]]=Table01456[[#This Row],[ĐƠN GIÁ]]</f>
        <v>1</v>
      </c>
      <c r="Y359" s="47" t="b">
        <f>Table01456[[#This Row],[THÀNH TIỀN FAST]]=Table01456[[#This Row],[THÀNH TIỀN]]</f>
        <v>1</v>
      </c>
      <c r="Z359" s="48"/>
    </row>
    <row r="360" spans="1:26" x14ac:dyDescent="0.2">
      <c r="A360" s="50"/>
      <c r="B360" s="51"/>
      <c r="C360" s="50"/>
      <c r="D360" s="50"/>
      <c r="E360" s="50"/>
      <c r="F360" s="50"/>
      <c r="G360" s="50"/>
      <c r="H360" s="50"/>
      <c r="I360" s="50"/>
      <c r="J360" s="50"/>
      <c r="K360" s="52"/>
      <c r="L360" s="50"/>
      <c r="M360" s="53">
        <f t="shared" si="21"/>
        <v>0</v>
      </c>
      <c r="N360" s="21" t="e">
        <f>VLOOKUP(I360,'MÃ '!$A$2:$E$1048576,4,0)</f>
        <v>#N/A</v>
      </c>
      <c r="O360" s="21" t="e">
        <f>VLOOKUP(I360,'MÃ '!$A$2:$E$1048576,5,0)</f>
        <v>#N/A</v>
      </c>
      <c r="P360" s="21" t="str">
        <f t="shared" si="22"/>
        <v>TSG09</v>
      </c>
      <c r="Q360" s="21" t="e">
        <f>DAY(Table01456[[#This Row],[NGÀY]])&amp;Table01456[[#This Row],[TSG09]]&amp;Table01456[[#This Row],[MÃ FAST]]</f>
        <v>#N/A</v>
      </c>
      <c r="R360" s="21" t="e">
        <f>COUNTIF($Q$7:Q360,Q360)&amp;Q360</f>
        <v>#N/A</v>
      </c>
      <c r="S360" s="44">
        <f>IFERROR(VLOOKUP(R360,Table1[[ct2]:[Số lượng]],13,0),0)</f>
        <v>0</v>
      </c>
      <c r="T360" s="45">
        <f>IFERROR(VLOOKUP(R360,Table1[[ct2]:[Giá]],14,0),Table01456[[#This Row],[ĐƠN GIÁ]])</f>
        <v>0</v>
      </c>
      <c r="U360" s="45">
        <f t="shared" si="23"/>
        <v>0</v>
      </c>
      <c r="V360" s="32">
        <f t="shared" si="24"/>
        <v>0</v>
      </c>
      <c r="W360" s="45">
        <f>Table01456[[#This Row],[THÀNH TIỀN FAST]]-Table01456[[#This Row],[THÀNH TIỀN]]</f>
        <v>0</v>
      </c>
      <c r="X360" s="46" t="b">
        <f>Table01456[[#This Row],[ĐG FAST]]=Table01456[[#This Row],[ĐƠN GIÁ]]</f>
        <v>1</v>
      </c>
      <c r="Y360" s="47" t="b">
        <f>Table01456[[#This Row],[THÀNH TIỀN FAST]]=Table01456[[#This Row],[THÀNH TIỀN]]</f>
        <v>1</v>
      </c>
      <c r="Z360" s="48"/>
    </row>
    <row r="361" spans="1:26" x14ac:dyDescent="0.2">
      <c r="A361" s="50"/>
      <c r="B361" s="51"/>
      <c r="C361" s="50"/>
      <c r="D361" s="50"/>
      <c r="E361" s="50"/>
      <c r="F361" s="50"/>
      <c r="G361" s="50"/>
      <c r="H361" s="50"/>
      <c r="I361" s="50"/>
      <c r="J361" s="50"/>
      <c r="K361" s="52"/>
      <c r="L361" s="50"/>
      <c r="M361" s="53">
        <f t="shared" si="21"/>
        <v>0</v>
      </c>
      <c r="N361" s="21" t="e">
        <f>VLOOKUP(I361,'MÃ '!$A$2:$E$1048576,4,0)</f>
        <v>#N/A</v>
      </c>
      <c r="O361" s="21" t="e">
        <f>VLOOKUP(I361,'MÃ '!$A$2:$E$1048576,5,0)</f>
        <v>#N/A</v>
      </c>
      <c r="P361" s="21" t="str">
        <f t="shared" si="22"/>
        <v>TSG09</v>
      </c>
      <c r="Q361" s="21" t="e">
        <f>DAY(Table01456[[#This Row],[NGÀY]])&amp;Table01456[[#This Row],[TSG09]]&amp;Table01456[[#This Row],[MÃ FAST]]</f>
        <v>#N/A</v>
      </c>
      <c r="R361" s="21" t="e">
        <f>COUNTIF($Q$7:Q361,Q361)&amp;Q361</f>
        <v>#N/A</v>
      </c>
      <c r="S361" s="44">
        <f>IFERROR(VLOOKUP(R361,Table1[[ct2]:[Số lượng]],13,0),0)</f>
        <v>0</v>
      </c>
      <c r="T361" s="45">
        <f>IFERROR(VLOOKUP(R361,Table1[[ct2]:[Giá]],14,0),Table01456[[#This Row],[ĐƠN GIÁ]])</f>
        <v>0</v>
      </c>
      <c r="U361" s="45">
        <f t="shared" si="23"/>
        <v>0</v>
      </c>
      <c r="V361" s="32">
        <f t="shared" si="24"/>
        <v>0</v>
      </c>
      <c r="W361" s="45">
        <f>Table01456[[#This Row],[THÀNH TIỀN FAST]]-Table01456[[#This Row],[THÀNH TIỀN]]</f>
        <v>0</v>
      </c>
      <c r="X361" s="46" t="b">
        <f>Table01456[[#This Row],[ĐG FAST]]=Table01456[[#This Row],[ĐƠN GIÁ]]</f>
        <v>1</v>
      </c>
      <c r="Y361" s="47" t="b">
        <f>Table01456[[#This Row],[THÀNH TIỀN FAST]]=Table01456[[#This Row],[THÀNH TIỀN]]</f>
        <v>1</v>
      </c>
      <c r="Z361" s="48"/>
    </row>
    <row r="362" spans="1:26" x14ac:dyDescent="0.2">
      <c r="A362" s="50"/>
      <c r="B362" s="51"/>
      <c r="C362" s="50"/>
      <c r="D362" s="50"/>
      <c r="E362" s="50"/>
      <c r="F362" s="50"/>
      <c r="G362" s="50"/>
      <c r="H362" s="50"/>
      <c r="I362" s="50"/>
      <c r="J362" s="50"/>
      <c r="K362" s="52"/>
      <c r="L362" s="50"/>
      <c r="M362" s="53">
        <f t="shared" si="21"/>
        <v>0</v>
      </c>
      <c r="N362" s="21" t="e">
        <f>VLOOKUP(I362,'MÃ '!$A$2:$E$1048576,4,0)</f>
        <v>#N/A</v>
      </c>
      <c r="O362" s="21" t="e">
        <f>VLOOKUP(I362,'MÃ '!$A$2:$E$1048576,5,0)</f>
        <v>#N/A</v>
      </c>
      <c r="P362" s="21" t="str">
        <f t="shared" si="22"/>
        <v>TSG09</v>
      </c>
      <c r="Q362" s="21" t="e">
        <f>DAY(Table01456[[#This Row],[NGÀY]])&amp;Table01456[[#This Row],[TSG09]]&amp;Table01456[[#This Row],[MÃ FAST]]</f>
        <v>#N/A</v>
      </c>
      <c r="R362" s="21" t="e">
        <f>COUNTIF($Q$7:Q362,Q362)&amp;Q362</f>
        <v>#N/A</v>
      </c>
      <c r="S362" s="44">
        <f>IFERROR(VLOOKUP(R362,Table1[[ct2]:[Số lượng]],13,0),0)</f>
        <v>0</v>
      </c>
      <c r="T362" s="45">
        <f>IFERROR(VLOOKUP(R362,Table1[[ct2]:[Giá]],14,0),Table01456[[#This Row],[ĐƠN GIÁ]])</f>
        <v>0</v>
      </c>
      <c r="U362" s="45">
        <f t="shared" si="23"/>
        <v>0</v>
      </c>
      <c r="V362" s="32">
        <f t="shared" si="24"/>
        <v>0</v>
      </c>
      <c r="W362" s="45">
        <f>Table01456[[#This Row],[THÀNH TIỀN FAST]]-Table01456[[#This Row],[THÀNH TIỀN]]</f>
        <v>0</v>
      </c>
      <c r="X362" s="46" t="b">
        <f>Table01456[[#This Row],[ĐG FAST]]=Table01456[[#This Row],[ĐƠN GIÁ]]</f>
        <v>1</v>
      </c>
      <c r="Y362" s="47" t="b">
        <f>Table01456[[#This Row],[THÀNH TIỀN FAST]]=Table01456[[#This Row],[THÀNH TIỀN]]</f>
        <v>1</v>
      </c>
      <c r="Z362" s="48"/>
    </row>
    <row r="363" spans="1:26" x14ac:dyDescent="0.2">
      <c r="A363" s="50"/>
      <c r="B363" s="51"/>
      <c r="C363" s="50"/>
      <c r="D363" s="50"/>
      <c r="E363" s="50"/>
      <c r="F363" s="50"/>
      <c r="G363" s="50"/>
      <c r="H363" s="50"/>
      <c r="I363" s="50"/>
      <c r="J363" s="50"/>
      <c r="K363" s="52"/>
      <c r="L363" s="50"/>
      <c r="M363" s="53">
        <f t="shared" si="21"/>
        <v>0</v>
      </c>
      <c r="N363" s="21" t="e">
        <f>VLOOKUP(I363,'MÃ '!$A$2:$E$1048576,4,0)</f>
        <v>#N/A</v>
      </c>
      <c r="O363" s="21" t="e">
        <f>VLOOKUP(I363,'MÃ '!$A$2:$E$1048576,5,0)</f>
        <v>#N/A</v>
      </c>
      <c r="P363" s="21" t="str">
        <f t="shared" si="22"/>
        <v>TSG09</v>
      </c>
      <c r="Q363" s="21" t="e">
        <f>DAY(Table01456[[#This Row],[NGÀY]])&amp;Table01456[[#This Row],[TSG09]]&amp;Table01456[[#This Row],[MÃ FAST]]</f>
        <v>#N/A</v>
      </c>
      <c r="R363" s="21" t="e">
        <f>COUNTIF($Q$7:Q363,Q363)&amp;Q363</f>
        <v>#N/A</v>
      </c>
      <c r="S363" s="44">
        <f>IFERROR(VLOOKUP(R363,Table1[[ct2]:[Số lượng]],13,0),0)</f>
        <v>0</v>
      </c>
      <c r="T363" s="45">
        <f>IFERROR(VLOOKUP(R363,Table1[[ct2]:[Giá]],14,0),Table01456[[#This Row],[ĐƠN GIÁ]])</f>
        <v>0</v>
      </c>
      <c r="U363" s="45">
        <f t="shared" si="23"/>
        <v>0</v>
      </c>
      <c r="V363" s="32">
        <f t="shared" si="24"/>
        <v>0</v>
      </c>
      <c r="W363" s="45">
        <f>Table01456[[#This Row],[THÀNH TIỀN FAST]]-Table01456[[#This Row],[THÀNH TIỀN]]</f>
        <v>0</v>
      </c>
      <c r="X363" s="46" t="b">
        <f>Table01456[[#This Row],[ĐG FAST]]=Table01456[[#This Row],[ĐƠN GIÁ]]</f>
        <v>1</v>
      </c>
      <c r="Y363" s="47" t="b">
        <f>Table01456[[#This Row],[THÀNH TIỀN FAST]]=Table01456[[#This Row],[THÀNH TIỀN]]</f>
        <v>1</v>
      </c>
      <c r="Z363" s="48"/>
    </row>
    <row r="364" spans="1:26" x14ac:dyDescent="0.2">
      <c r="A364" s="50"/>
      <c r="B364" s="51"/>
      <c r="C364" s="50"/>
      <c r="D364" s="50"/>
      <c r="E364" s="50"/>
      <c r="F364" s="50"/>
      <c r="G364" s="50"/>
      <c r="H364" s="50"/>
      <c r="I364" s="50"/>
      <c r="J364" s="50"/>
      <c r="K364" s="52"/>
      <c r="L364" s="50"/>
      <c r="M364" s="53">
        <f t="shared" si="21"/>
        <v>0</v>
      </c>
      <c r="N364" s="21" t="e">
        <f>VLOOKUP(I364,'MÃ '!$A$2:$E$1048576,4,0)</f>
        <v>#N/A</v>
      </c>
      <c r="O364" s="21" t="e">
        <f>VLOOKUP(I364,'MÃ '!$A$2:$E$1048576,5,0)</f>
        <v>#N/A</v>
      </c>
      <c r="P364" s="21" t="str">
        <f t="shared" si="22"/>
        <v>TSG09</v>
      </c>
      <c r="Q364" s="21" t="e">
        <f>DAY(Table01456[[#This Row],[NGÀY]])&amp;Table01456[[#This Row],[TSG09]]&amp;Table01456[[#This Row],[MÃ FAST]]</f>
        <v>#N/A</v>
      </c>
      <c r="R364" s="21" t="e">
        <f>COUNTIF($Q$7:Q364,Q364)&amp;Q364</f>
        <v>#N/A</v>
      </c>
      <c r="S364" s="44">
        <f>IFERROR(VLOOKUP(R364,Table1[[ct2]:[Số lượng]],13,0),0)</f>
        <v>0</v>
      </c>
      <c r="T364" s="45">
        <f>IFERROR(VLOOKUP(R364,Table1[[ct2]:[Giá]],14,0),Table01456[[#This Row],[ĐƠN GIÁ]])</f>
        <v>0</v>
      </c>
      <c r="U364" s="45">
        <f t="shared" si="23"/>
        <v>0</v>
      </c>
      <c r="V364" s="32">
        <f t="shared" si="24"/>
        <v>0</v>
      </c>
      <c r="W364" s="45">
        <f>Table01456[[#This Row],[THÀNH TIỀN FAST]]-Table01456[[#This Row],[THÀNH TIỀN]]</f>
        <v>0</v>
      </c>
      <c r="X364" s="46" t="b">
        <f>Table01456[[#This Row],[ĐG FAST]]=Table01456[[#This Row],[ĐƠN GIÁ]]</f>
        <v>1</v>
      </c>
      <c r="Y364" s="47" t="b">
        <f>Table01456[[#This Row],[THÀNH TIỀN FAST]]=Table01456[[#This Row],[THÀNH TIỀN]]</f>
        <v>1</v>
      </c>
      <c r="Z364" s="48"/>
    </row>
    <row r="365" spans="1:26" x14ac:dyDescent="0.2">
      <c r="A365" s="50"/>
      <c r="B365" s="51"/>
      <c r="C365" s="50"/>
      <c r="D365" s="50"/>
      <c r="E365" s="50"/>
      <c r="F365" s="50"/>
      <c r="G365" s="50"/>
      <c r="H365" s="50"/>
      <c r="I365" s="50"/>
      <c r="J365" s="50"/>
      <c r="K365" s="52"/>
      <c r="L365" s="50"/>
      <c r="M365" s="53">
        <f t="shared" si="21"/>
        <v>0</v>
      </c>
      <c r="N365" s="21" t="e">
        <f>VLOOKUP(I365,'MÃ '!$A$2:$E$1048576,4,0)</f>
        <v>#N/A</v>
      </c>
      <c r="O365" s="21" t="e">
        <f>VLOOKUP(I365,'MÃ '!$A$2:$E$1048576,5,0)</f>
        <v>#N/A</v>
      </c>
      <c r="P365" s="21" t="str">
        <f t="shared" si="22"/>
        <v>TSG09</v>
      </c>
      <c r="Q365" s="21" t="e">
        <f>DAY(Table01456[[#This Row],[NGÀY]])&amp;Table01456[[#This Row],[TSG09]]&amp;Table01456[[#This Row],[MÃ FAST]]</f>
        <v>#N/A</v>
      </c>
      <c r="R365" s="21" t="e">
        <f>COUNTIF($Q$7:Q365,Q365)&amp;Q365</f>
        <v>#N/A</v>
      </c>
      <c r="S365" s="44">
        <f>IFERROR(VLOOKUP(R365,Table1[[ct2]:[Số lượng]],13,0),0)</f>
        <v>0</v>
      </c>
      <c r="T365" s="45">
        <f>IFERROR(VLOOKUP(R365,Table1[[ct2]:[Giá]],14,0),Table01456[[#This Row],[ĐƠN GIÁ]])</f>
        <v>0</v>
      </c>
      <c r="U365" s="45">
        <f t="shared" si="23"/>
        <v>0</v>
      </c>
      <c r="V365" s="32">
        <f t="shared" si="24"/>
        <v>0</v>
      </c>
      <c r="W365" s="45">
        <f>Table01456[[#This Row],[THÀNH TIỀN FAST]]-Table01456[[#This Row],[THÀNH TIỀN]]</f>
        <v>0</v>
      </c>
      <c r="X365" s="46" t="b">
        <f>Table01456[[#This Row],[ĐG FAST]]=Table01456[[#This Row],[ĐƠN GIÁ]]</f>
        <v>1</v>
      </c>
      <c r="Y365" s="47" t="b">
        <f>Table01456[[#This Row],[THÀNH TIỀN FAST]]=Table01456[[#This Row],[THÀNH TIỀN]]</f>
        <v>1</v>
      </c>
      <c r="Z365" s="48"/>
    </row>
    <row r="366" spans="1:26" x14ac:dyDescent="0.2">
      <c r="A366" s="50"/>
      <c r="B366" s="51"/>
      <c r="C366" s="50"/>
      <c r="D366" s="50"/>
      <c r="E366" s="50"/>
      <c r="F366" s="50"/>
      <c r="G366" s="50"/>
      <c r="H366" s="50"/>
      <c r="I366" s="50"/>
      <c r="J366" s="50"/>
      <c r="K366" s="52"/>
      <c r="L366" s="50"/>
      <c r="M366" s="53">
        <f t="shared" si="21"/>
        <v>0</v>
      </c>
      <c r="N366" s="21" t="e">
        <f>VLOOKUP(I366,'MÃ '!$A$2:$E$1048576,4,0)</f>
        <v>#N/A</v>
      </c>
      <c r="O366" s="21" t="e">
        <f>VLOOKUP(I366,'MÃ '!$A$2:$E$1048576,5,0)</f>
        <v>#N/A</v>
      </c>
      <c r="P366" s="21" t="str">
        <f t="shared" si="22"/>
        <v>TSG09</v>
      </c>
      <c r="Q366" s="21" t="e">
        <f>DAY(Table01456[[#This Row],[NGÀY]])&amp;Table01456[[#This Row],[TSG09]]&amp;Table01456[[#This Row],[MÃ FAST]]</f>
        <v>#N/A</v>
      </c>
      <c r="R366" s="21" t="e">
        <f>COUNTIF($Q$7:Q366,Q366)&amp;Q366</f>
        <v>#N/A</v>
      </c>
      <c r="S366" s="44">
        <f>IFERROR(VLOOKUP(R366,Table1[[ct2]:[Số lượng]],13,0),0)</f>
        <v>0</v>
      </c>
      <c r="T366" s="45">
        <f>IFERROR(VLOOKUP(R366,Table1[[ct2]:[Giá]],14,0),Table01456[[#This Row],[ĐƠN GIÁ]])</f>
        <v>0</v>
      </c>
      <c r="U366" s="45">
        <f t="shared" si="23"/>
        <v>0</v>
      </c>
      <c r="V366" s="32">
        <f t="shared" si="24"/>
        <v>0</v>
      </c>
      <c r="W366" s="45">
        <f>Table01456[[#This Row],[THÀNH TIỀN FAST]]-Table01456[[#This Row],[THÀNH TIỀN]]</f>
        <v>0</v>
      </c>
      <c r="X366" s="46" t="b">
        <f>Table01456[[#This Row],[ĐG FAST]]=Table01456[[#This Row],[ĐƠN GIÁ]]</f>
        <v>1</v>
      </c>
      <c r="Y366" s="47" t="b">
        <f>Table01456[[#This Row],[THÀNH TIỀN FAST]]=Table01456[[#This Row],[THÀNH TIỀN]]</f>
        <v>1</v>
      </c>
      <c r="Z366" s="48"/>
    </row>
    <row r="367" spans="1:26" x14ac:dyDescent="0.2">
      <c r="A367" s="50"/>
      <c r="B367" s="51"/>
      <c r="C367" s="50"/>
      <c r="D367" s="50"/>
      <c r="E367" s="50"/>
      <c r="F367" s="50"/>
      <c r="G367" s="50"/>
      <c r="H367" s="50"/>
      <c r="I367" s="50"/>
      <c r="J367" s="50"/>
      <c r="K367" s="52"/>
      <c r="L367" s="50"/>
      <c r="M367" s="53">
        <f t="shared" si="21"/>
        <v>0</v>
      </c>
      <c r="N367" s="21" t="e">
        <f>VLOOKUP(I367,'MÃ '!$A$2:$E$1048576,4,0)</f>
        <v>#N/A</v>
      </c>
      <c r="O367" s="21" t="e">
        <f>VLOOKUP(I367,'MÃ '!$A$2:$E$1048576,5,0)</f>
        <v>#N/A</v>
      </c>
      <c r="P367" s="21" t="str">
        <f t="shared" si="22"/>
        <v>TSG09</v>
      </c>
      <c r="Q367" s="21" t="e">
        <f>DAY(Table01456[[#This Row],[NGÀY]])&amp;Table01456[[#This Row],[TSG09]]&amp;Table01456[[#This Row],[MÃ FAST]]</f>
        <v>#N/A</v>
      </c>
      <c r="R367" s="21" t="e">
        <f>COUNTIF($Q$7:Q367,Q367)&amp;Q367</f>
        <v>#N/A</v>
      </c>
      <c r="S367" s="44">
        <f>IFERROR(VLOOKUP(R367,Table1[[ct2]:[Số lượng]],13,0),0)</f>
        <v>0</v>
      </c>
      <c r="T367" s="45">
        <f>IFERROR(VLOOKUP(R367,Table1[[ct2]:[Giá]],14,0),Table01456[[#This Row],[ĐƠN GIÁ]])</f>
        <v>0</v>
      </c>
      <c r="U367" s="45">
        <f t="shared" si="23"/>
        <v>0</v>
      </c>
      <c r="V367" s="32">
        <f t="shared" si="24"/>
        <v>0</v>
      </c>
      <c r="W367" s="45">
        <f>Table01456[[#This Row],[THÀNH TIỀN FAST]]-Table01456[[#This Row],[THÀNH TIỀN]]</f>
        <v>0</v>
      </c>
      <c r="X367" s="46" t="b">
        <f>Table01456[[#This Row],[ĐG FAST]]=Table01456[[#This Row],[ĐƠN GIÁ]]</f>
        <v>1</v>
      </c>
      <c r="Y367" s="47" t="b">
        <f>Table01456[[#This Row],[THÀNH TIỀN FAST]]=Table01456[[#This Row],[THÀNH TIỀN]]</f>
        <v>1</v>
      </c>
      <c r="Z367" s="48"/>
    </row>
    <row r="368" spans="1:26" x14ac:dyDescent="0.2">
      <c r="A368" s="50"/>
      <c r="B368" s="51"/>
      <c r="C368" s="50"/>
      <c r="D368" s="50"/>
      <c r="E368" s="50"/>
      <c r="F368" s="50"/>
      <c r="G368" s="50"/>
      <c r="H368" s="50"/>
      <c r="I368" s="50"/>
      <c r="J368" s="50"/>
      <c r="K368" s="52"/>
      <c r="L368" s="50"/>
      <c r="M368" s="53">
        <f t="shared" si="21"/>
        <v>0</v>
      </c>
      <c r="N368" s="21" t="e">
        <f>VLOOKUP(I368,'MÃ '!$A$2:$E$1048576,4,0)</f>
        <v>#N/A</v>
      </c>
      <c r="O368" s="21" t="e">
        <f>VLOOKUP(I368,'MÃ '!$A$2:$E$1048576,5,0)</f>
        <v>#N/A</v>
      </c>
      <c r="P368" s="21" t="str">
        <f t="shared" si="22"/>
        <v>TSG09</v>
      </c>
      <c r="Q368" s="21" t="e">
        <f>DAY(Table01456[[#This Row],[NGÀY]])&amp;Table01456[[#This Row],[TSG09]]&amp;Table01456[[#This Row],[MÃ FAST]]</f>
        <v>#N/A</v>
      </c>
      <c r="R368" s="21" t="e">
        <f>COUNTIF($Q$7:Q368,Q368)&amp;Q368</f>
        <v>#N/A</v>
      </c>
      <c r="S368" s="44">
        <f>IFERROR(VLOOKUP(R368,Table1[[ct2]:[Số lượng]],13,0),0)</f>
        <v>0</v>
      </c>
      <c r="T368" s="45">
        <f>IFERROR(VLOOKUP(R368,Table1[[ct2]:[Giá]],14,0),Table01456[[#This Row],[ĐƠN GIÁ]])</f>
        <v>0</v>
      </c>
      <c r="U368" s="45">
        <f t="shared" si="23"/>
        <v>0</v>
      </c>
      <c r="V368" s="32">
        <f t="shared" si="24"/>
        <v>0</v>
      </c>
      <c r="W368" s="45">
        <f>Table01456[[#This Row],[THÀNH TIỀN FAST]]-Table01456[[#This Row],[THÀNH TIỀN]]</f>
        <v>0</v>
      </c>
      <c r="X368" s="46" t="b">
        <f>Table01456[[#This Row],[ĐG FAST]]=Table01456[[#This Row],[ĐƠN GIÁ]]</f>
        <v>1</v>
      </c>
      <c r="Y368" s="47" t="b">
        <f>Table01456[[#This Row],[THÀNH TIỀN FAST]]=Table01456[[#This Row],[THÀNH TIỀN]]</f>
        <v>1</v>
      </c>
      <c r="Z368" s="48"/>
    </row>
    <row r="369" spans="1:26" x14ac:dyDescent="0.2">
      <c r="A369" s="50"/>
      <c r="B369" s="51"/>
      <c r="C369" s="50"/>
      <c r="D369" s="50"/>
      <c r="E369" s="50"/>
      <c r="F369" s="50"/>
      <c r="G369" s="50"/>
      <c r="H369" s="50"/>
      <c r="I369" s="50"/>
      <c r="J369" s="50"/>
      <c r="K369" s="52"/>
      <c r="L369" s="50"/>
      <c r="M369" s="53">
        <f t="shared" si="21"/>
        <v>0</v>
      </c>
      <c r="N369" s="21" t="e">
        <f>VLOOKUP(I369,'MÃ '!$A$2:$E$1048576,4,0)</f>
        <v>#N/A</v>
      </c>
      <c r="O369" s="21" t="e">
        <f>VLOOKUP(I369,'MÃ '!$A$2:$E$1048576,5,0)</f>
        <v>#N/A</v>
      </c>
      <c r="P369" s="21" t="str">
        <f t="shared" si="22"/>
        <v>TSG09</v>
      </c>
      <c r="Q369" s="21" t="e">
        <f>DAY(Table01456[[#This Row],[NGÀY]])&amp;Table01456[[#This Row],[TSG09]]&amp;Table01456[[#This Row],[MÃ FAST]]</f>
        <v>#N/A</v>
      </c>
      <c r="R369" s="21" t="e">
        <f>COUNTIF($Q$7:Q369,Q369)&amp;Q369</f>
        <v>#N/A</v>
      </c>
      <c r="S369" s="44">
        <f>IFERROR(VLOOKUP(R369,Table1[[ct2]:[Số lượng]],13,0),0)</f>
        <v>0</v>
      </c>
      <c r="T369" s="45">
        <f>IFERROR(VLOOKUP(R369,Table1[[ct2]:[Giá]],14,0),Table01456[[#This Row],[ĐƠN GIÁ]])</f>
        <v>0</v>
      </c>
      <c r="U369" s="45">
        <f t="shared" si="23"/>
        <v>0</v>
      </c>
      <c r="V369" s="32">
        <f t="shared" si="24"/>
        <v>0</v>
      </c>
      <c r="W369" s="45">
        <f>Table01456[[#This Row],[THÀNH TIỀN FAST]]-Table01456[[#This Row],[THÀNH TIỀN]]</f>
        <v>0</v>
      </c>
      <c r="X369" s="46" t="b">
        <f>Table01456[[#This Row],[ĐG FAST]]=Table01456[[#This Row],[ĐƠN GIÁ]]</f>
        <v>1</v>
      </c>
      <c r="Y369" s="47" t="b">
        <f>Table01456[[#This Row],[THÀNH TIỀN FAST]]=Table01456[[#This Row],[THÀNH TIỀN]]</f>
        <v>1</v>
      </c>
      <c r="Z369" s="48"/>
    </row>
    <row r="370" spans="1:26" x14ac:dyDescent="0.2">
      <c r="A370" s="50"/>
      <c r="B370" s="51"/>
      <c r="C370" s="50"/>
      <c r="D370" s="50"/>
      <c r="E370" s="50"/>
      <c r="F370" s="50"/>
      <c r="G370" s="50"/>
      <c r="H370" s="50"/>
      <c r="I370" s="50"/>
      <c r="J370" s="50"/>
      <c r="K370" s="52"/>
      <c r="L370" s="50"/>
      <c r="M370" s="53">
        <f t="shared" si="21"/>
        <v>0</v>
      </c>
      <c r="N370" s="21" t="e">
        <f>VLOOKUP(I370,'MÃ '!$A$2:$E$1048576,4,0)</f>
        <v>#N/A</v>
      </c>
      <c r="O370" s="21" t="e">
        <f>VLOOKUP(I370,'MÃ '!$A$2:$E$1048576,5,0)</f>
        <v>#N/A</v>
      </c>
      <c r="P370" s="21" t="str">
        <f t="shared" si="22"/>
        <v>TSG09</v>
      </c>
      <c r="Q370" s="21" t="e">
        <f>DAY(Table01456[[#This Row],[NGÀY]])&amp;Table01456[[#This Row],[TSG09]]&amp;Table01456[[#This Row],[MÃ FAST]]</f>
        <v>#N/A</v>
      </c>
      <c r="R370" s="21" t="e">
        <f>COUNTIF($Q$7:Q370,Q370)&amp;Q370</f>
        <v>#N/A</v>
      </c>
      <c r="S370" s="44">
        <f>IFERROR(VLOOKUP(R370,Table1[[ct2]:[Số lượng]],13,0),0)</f>
        <v>0</v>
      </c>
      <c r="T370" s="45">
        <f>IFERROR(VLOOKUP(R370,Table1[[ct2]:[Giá]],14,0),Table01456[[#This Row],[ĐƠN GIÁ]])</f>
        <v>0</v>
      </c>
      <c r="U370" s="45">
        <f t="shared" si="23"/>
        <v>0</v>
      </c>
      <c r="V370" s="32">
        <f t="shared" si="24"/>
        <v>0</v>
      </c>
      <c r="W370" s="45">
        <f>Table01456[[#This Row],[THÀNH TIỀN FAST]]-Table01456[[#This Row],[THÀNH TIỀN]]</f>
        <v>0</v>
      </c>
      <c r="X370" s="46" t="b">
        <f>Table01456[[#This Row],[ĐG FAST]]=Table01456[[#This Row],[ĐƠN GIÁ]]</f>
        <v>1</v>
      </c>
      <c r="Y370" s="47" t="b">
        <f>Table01456[[#This Row],[THÀNH TIỀN FAST]]=Table01456[[#This Row],[THÀNH TIỀN]]</f>
        <v>1</v>
      </c>
      <c r="Z370" s="48"/>
    </row>
    <row r="371" spans="1:26" x14ac:dyDescent="0.2">
      <c r="A371" s="50"/>
      <c r="B371" s="51"/>
      <c r="C371" s="50"/>
      <c r="D371" s="50"/>
      <c r="E371" s="50"/>
      <c r="F371" s="50"/>
      <c r="G371" s="50"/>
      <c r="H371" s="50"/>
      <c r="I371" s="50"/>
      <c r="J371" s="50"/>
      <c r="K371" s="52"/>
      <c r="L371" s="50"/>
      <c r="M371" s="53">
        <f t="shared" si="21"/>
        <v>0</v>
      </c>
      <c r="N371" s="21" t="e">
        <f>VLOOKUP(I371,'MÃ '!$A$2:$E$1048576,4,0)</f>
        <v>#N/A</v>
      </c>
      <c r="O371" s="21" t="e">
        <f>VLOOKUP(I371,'MÃ '!$A$2:$E$1048576,5,0)</f>
        <v>#N/A</v>
      </c>
      <c r="P371" s="21" t="str">
        <f t="shared" si="22"/>
        <v>TSG09</v>
      </c>
      <c r="Q371" s="21" t="e">
        <f>DAY(Table01456[[#This Row],[NGÀY]])&amp;Table01456[[#This Row],[TSG09]]&amp;Table01456[[#This Row],[MÃ FAST]]</f>
        <v>#N/A</v>
      </c>
      <c r="R371" s="21" t="e">
        <f>COUNTIF($Q$7:Q371,Q371)&amp;Q371</f>
        <v>#N/A</v>
      </c>
      <c r="S371" s="44">
        <f>IFERROR(VLOOKUP(R371,Table1[[ct2]:[Số lượng]],13,0),0)</f>
        <v>0</v>
      </c>
      <c r="T371" s="45">
        <f>IFERROR(VLOOKUP(R371,Table1[[ct2]:[Giá]],14,0),Table01456[[#This Row],[ĐƠN GIÁ]])</f>
        <v>0</v>
      </c>
      <c r="U371" s="45">
        <f t="shared" si="23"/>
        <v>0</v>
      </c>
      <c r="V371" s="32">
        <f t="shared" si="24"/>
        <v>0</v>
      </c>
      <c r="W371" s="45">
        <f>Table01456[[#This Row],[THÀNH TIỀN FAST]]-Table01456[[#This Row],[THÀNH TIỀN]]</f>
        <v>0</v>
      </c>
      <c r="X371" s="46" t="b">
        <f>Table01456[[#This Row],[ĐG FAST]]=Table01456[[#This Row],[ĐƠN GIÁ]]</f>
        <v>1</v>
      </c>
      <c r="Y371" s="47" t="b">
        <f>Table01456[[#This Row],[THÀNH TIỀN FAST]]=Table01456[[#This Row],[THÀNH TIỀN]]</f>
        <v>1</v>
      </c>
      <c r="Z371" s="48"/>
    </row>
    <row r="372" spans="1:26" x14ac:dyDescent="0.2">
      <c r="A372" s="50"/>
      <c r="B372" s="51"/>
      <c r="C372" s="50"/>
      <c r="D372" s="50"/>
      <c r="E372" s="50"/>
      <c r="F372" s="50"/>
      <c r="G372" s="50"/>
      <c r="H372" s="50"/>
      <c r="I372" s="50"/>
      <c r="J372" s="50"/>
      <c r="K372" s="52"/>
      <c r="L372" s="50"/>
      <c r="M372" s="53">
        <f t="shared" si="21"/>
        <v>0</v>
      </c>
      <c r="N372" s="21" t="e">
        <f>VLOOKUP(I372,'MÃ '!$A$2:$E$1048576,4,0)</f>
        <v>#N/A</v>
      </c>
      <c r="O372" s="21" t="e">
        <f>VLOOKUP(I372,'MÃ '!$A$2:$E$1048576,5,0)</f>
        <v>#N/A</v>
      </c>
      <c r="P372" s="21" t="str">
        <f t="shared" si="22"/>
        <v>TSG09</v>
      </c>
      <c r="Q372" s="21" t="e">
        <f>DAY(Table01456[[#This Row],[NGÀY]])&amp;Table01456[[#This Row],[TSG09]]&amp;Table01456[[#This Row],[MÃ FAST]]</f>
        <v>#N/A</v>
      </c>
      <c r="R372" s="21" t="e">
        <f>COUNTIF($Q$7:Q372,Q372)&amp;Q372</f>
        <v>#N/A</v>
      </c>
      <c r="S372" s="44">
        <f>IFERROR(VLOOKUP(R372,Table1[[ct2]:[Số lượng]],13,0),0)</f>
        <v>0</v>
      </c>
      <c r="T372" s="45">
        <f>IFERROR(VLOOKUP(R372,Table1[[ct2]:[Giá]],14,0),Table01456[[#This Row],[ĐƠN GIÁ]])</f>
        <v>0</v>
      </c>
      <c r="U372" s="45">
        <f t="shared" si="23"/>
        <v>0</v>
      </c>
      <c r="V372" s="32">
        <f t="shared" si="24"/>
        <v>0</v>
      </c>
      <c r="W372" s="45">
        <f>Table01456[[#This Row],[THÀNH TIỀN FAST]]-Table01456[[#This Row],[THÀNH TIỀN]]</f>
        <v>0</v>
      </c>
      <c r="X372" s="46" t="b">
        <f>Table01456[[#This Row],[ĐG FAST]]=Table01456[[#This Row],[ĐƠN GIÁ]]</f>
        <v>1</v>
      </c>
      <c r="Y372" s="47" t="b">
        <f>Table01456[[#This Row],[THÀNH TIỀN FAST]]=Table01456[[#This Row],[THÀNH TIỀN]]</f>
        <v>1</v>
      </c>
      <c r="Z372" s="48"/>
    </row>
    <row r="373" spans="1:26" x14ac:dyDescent="0.2">
      <c r="A373" s="50"/>
      <c r="B373" s="51"/>
      <c r="C373" s="50"/>
      <c r="D373" s="50"/>
      <c r="E373" s="50"/>
      <c r="F373" s="50"/>
      <c r="G373" s="50"/>
      <c r="H373" s="50"/>
      <c r="I373" s="50"/>
      <c r="J373" s="50"/>
      <c r="K373" s="52"/>
      <c r="L373" s="50"/>
      <c r="M373" s="53">
        <f t="shared" si="21"/>
        <v>0</v>
      </c>
      <c r="N373" s="21" t="e">
        <f>VLOOKUP(I373,'MÃ '!$A$2:$E$1048576,4,0)</f>
        <v>#N/A</v>
      </c>
      <c r="O373" s="21" t="e">
        <f>VLOOKUP(I373,'MÃ '!$A$2:$E$1048576,5,0)</f>
        <v>#N/A</v>
      </c>
      <c r="P373" s="21" t="str">
        <f t="shared" si="22"/>
        <v>TSG09</v>
      </c>
      <c r="Q373" s="21" t="e">
        <f>DAY(Table01456[[#This Row],[NGÀY]])&amp;Table01456[[#This Row],[TSG09]]&amp;Table01456[[#This Row],[MÃ FAST]]</f>
        <v>#N/A</v>
      </c>
      <c r="R373" s="21" t="e">
        <f>COUNTIF($Q$7:Q373,Q373)&amp;Q373</f>
        <v>#N/A</v>
      </c>
      <c r="S373" s="44">
        <f>IFERROR(VLOOKUP(R373,Table1[[ct2]:[Số lượng]],13,0),0)</f>
        <v>0</v>
      </c>
      <c r="T373" s="45">
        <f>IFERROR(VLOOKUP(R373,Table1[[ct2]:[Giá]],14,0),Table01456[[#This Row],[ĐƠN GIÁ]])</f>
        <v>0</v>
      </c>
      <c r="U373" s="45">
        <f t="shared" si="23"/>
        <v>0</v>
      </c>
      <c r="V373" s="32">
        <f t="shared" si="24"/>
        <v>0</v>
      </c>
      <c r="W373" s="45">
        <f>Table01456[[#This Row],[THÀNH TIỀN FAST]]-Table01456[[#This Row],[THÀNH TIỀN]]</f>
        <v>0</v>
      </c>
      <c r="X373" s="46" t="b">
        <f>Table01456[[#This Row],[ĐG FAST]]=Table01456[[#This Row],[ĐƠN GIÁ]]</f>
        <v>1</v>
      </c>
      <c r="Y373" s="47" t="b">
        <f>Table01456[[#This Row],[THÀNH TIỀN FAST]]=Table01456[[#This Row],[THÀNH TIỀN]]</f>
        <v>1</v>
      </c>
      <c r="Z373" s="48"/>
    </row>
    <row r="374" spans="1:26" x14ac:dyDescent="0.2">
      <c r="A374" s="50"/>
      <c r="B374" s="51"/>
      <c r="C374" s="50"/>
      <c r="D374" s="50"/>
      <c r="E374" s="50"/>
      <c r="F374" s="50"/>
      <c r="G374" s="50"/>
      <c r="H374" s="50"/>
      <c r="I374" s="50"/>
      <c r="J374" s="50"/>
      <c r="K374" s="52"/>
      <c r="L374" s="50"/>
      <c r="M374" s="53">
        <f t="shared" si="21"/>
        <v>0</v>
      </c>
      <c r="N374" s="21" t="e">
        <f>VLOOKUP(I374,'MÃ '!$A$2:$E$1048576,4,0)</f>
        <v>#N/A</v>
      </c>
      <c r="O374" s="21" t="e">
        <f>VLOOKUP(I374,'MÃ '!$A$2:$E$1048576,5,0)</f>
        <v>#N/A</v>
      </c>
      <c r="P374" s="21" t="str">
        <f t="shared" si="22"/>
        <v>TSG09</v>
      </c>
      <c r="Q374" s="21" t="e">
        <f>DAY(Table01456[[#This Row],[NGÀY]])&amp;Table01456[[#This Row],[TSG09]]&amp;Table01456[[#This Row],[MÃ FAST]]</f>
        <v>#N/A</v>
      </c>
      <c r="R374" s="21" t="e">
        <f>COUNTIF($Q$7:Q374,Q374)&amp;Q374</f>
        <v>#N/A</v>
      </c>
      <c r="S374" s="44">
        <f>IFERROR(VLOOKUP(R374,Table1[[ct2]:[Số lượng]],13,0),0)</f>
        <v>0</v>
      </c>
      <c r="T374" s="45">
        <f>IFERROR(VLOOKUP(R374,Table1[[ct2]:[Giá]],14,0),Table01456[[#This Row],[ĐƠN GIÁ]])</f>
        <v>0</v>
      </c>
      <c r="U374" s="45">
        <f t="shared" si="23"/>
        <v>0</v>
      </c>
      <c r="V374" s="32">
        <f t="shared" si="24"/>
        <v>0</v>
      </c>
      <c r="W374" s="45">
        <f>Table01456[[#This Row],[THÀNH TIỀN FAST]]-Table01456[[#This Row],[THÀNH TIỀN]]</f>
        <v>0</v>
      </c>
      <c r="X374" s="46" t="b">
        <f>Table01456[[#This Row],[ĐG FAST]]=Table01456[[#This Row],[ĐƠN GIÁ]]</f>
        <v>1</v>
      </c>
      <c r="Y374" s="47" t="b">
        <f>Table01456[[#This Row],[THÀNH TIỀN FAST]]=Table01456[[#This Row],[THÀNH TIỀN]]</f>
        <v>1</v>
      </c>
      <c r="Z374" s="48"/>
    </row>
    <row r="375" spans="1:26" x14ac:dyDescent="0.2">
      <c r="A375" s="50"/>
      <c r="B375" s="51"/>
      <c r="C375" s="50"/>
      <c r="D375" s="50"/>
      <c r="E375" s="50"/>
      <c r="F375" s="50"/>
      <c r="G375" s="50"/>
      <c r="H375" s="50"/>
      <c r="I375" s="50"/>
      <c r="J375" s="50"/>
      <c r="K375" s="52"/>
      <c r="L375" s="50"/>
      <c r="M375" s="53">
        <f t="shared" si="21"/>
        <v>0</v>
      </c>
      <c r="N375" s="21" t="e">
        <f>VLOOKUP(I375,'MÃ '!$A$2:$E$1048576,4,0)</f>
        <v>#N/A</v>
      </c>
      <c r="O375" s="21" t="e">
        <f>VLOOKUP(I375,'MÃ '!$A$2:$E$1048576,5,0)</f>
        <v>#N/A</v>
      </c>
      <c r="P375" s="21" t="str">
        <f t="shared" si="22"/>
        <v>TSG09</v>
      </c>
      <c r="Q375" s="21" t="e">
        <f>DAY(Table01456[[#This Row],[NGÀY]])&amp;Table01456[[#This Row],[TSG09]]&amp;Table01456[[#This Row],[MÃ FAST]]</f>
        <v>#N/A</v>
      </c>
      <c r="R375" s="21" t="e">
        <f>COUNTIF($Q$7:Q375,Q375)&amp;Q375</f>
        <v>#N/A</v>
      </c>
      <c r="S375" s="44">
        <f>IFERROR(VLOOKUP(R375,Table1[[ct2]:[Số lượng]],13,0),0)</f>
        <v>0</v>
      </c>
      <c r="T375" s="45">
        <f>IFERROR(VLOOKUP(R375,Table1[[ct2]:[Giá]],14,0),Table01456[[#This Row],[ĐƠN GIÁ]])</f>
        <v>0</v>
      </c>
      <c r="U375" s="45">
        <f t="shared" si="23"/>
        <v>0</v>
      </c>
      <c r="V375" s="32">
        <f t="shared" si="24"/>
        <v>0</v>
      </c>
      <c r="W375" s="45">
        <f>Table01456[[#This Row],[THÀNH TIỀN FAST]]-Table01456[[#This Row],[THÀNH TIỀN]]</f>
        <v>0</v>
      </c>
      <c r="X375" s="46" t="b">
        <f>Table01456[[#This Row],[ĐG FAST]]=Table01456[[#This Row],[ĐƠN GIÁ]]</f>
        <v>1</v>
      </c>
      <c r="Y375" s="47" t="b">
        <f>Table01456[[#This Row],[THÀNH TIỀN FAST]]=Table01456[[#This Row],[THÀNH TIỀN]]</f>
        <v>1</v>
      </c>
      <c r="Z375" s="48"/>
    </row>
    <row r="376" spans="1:26" x14ac:dyDescent="0.2">
      <c r="A376" s="50"/>
      <c r="B376" s="51"/>
      <c r="C376" s="50"/>
      <c r="D376" s="50"/>
      <c r="E376" s="50"/>
      <c r="F376" s="50"/>
      <c r="G376" s="50"/>
      <c r="H376" s="50"/>
      <c r="I376" s="50"/>
      <c r="J376" s="50"/>
      <c r="K376" s="52"/>
      <c r="L376" s="50"/>
      <c r="M376" s="53">
        <f t="shared" si="21"/>
        <v>0</v>
      </c>
      <c r="N376" s="21" t="e">
        <f>VLOOKUP(I376,'MÃ '!$A$2:$E$1048576,4,0)</f>
        <v>#N/A</v>
      </c>
      <c r="O376" s="21" t="e">
        <f>VLOOKUP(I376,'MÃ '!$A$2:$E$1048576,5,0)</f>
        <v>#N/A</v>
      </c>
      <c r="P376" s="21" t="str">
        <f t="shared" si="22"/>
        <v>TSG09</v>
      </c>
      <c r="Q376" s="21" t="e">
        <f>DAY(Table01456[[#This Row],[NGÀY]])&amp;Table01456[[#This Row],[TSG09]]&amp;Table01456[[#This Row],[MÃ FAST]]</f>
        <v>#N/A</v>
      </c>
      <c r="R376" s="21" t="e">
        <f>COUNTIF($Q$7:Q376,Q376)&amp;Q376</f>
        <v>#N/A</v>
      </c>
      <c r="S376" s="44">
        <f>IFERROR(VLOOKUP(R376,Table1[[ct2]:[Số lượng]],13,0),0)</f>
        <v>0</v>
      </c>
      <c r="T376" s="45">
        <f>IFERROR(VLOOKUP(R376,Table1[[ct2]:[Giá]],14,0),Table01456[[#This Row],[ĐƠN GIÁ]])</f>
        <v>0</v>
      </c>
      <c r="U376" s="45">
        <f t="shared" si="23"/>
        <v>0</v>
      </c>
      <c r="V376" s="32">
        <f t="shared" si="24"/>
        <v>0</v>
      </c>
      <c r="W376" s="45">
        <f>Table01456[[#This Row],[THÀNH TIỀN FAST]]-Table01456[[#This Row],[THÀNH TIỀN]]</f>
        <v>0</v>
      </c>
      <c r="X376" s="46" t="b">
        <f>Table01456[[#This Row],[ĐG FAST]]=Table01456[[#This Row],[ĐƠN GIÁ]]</f>
        <v>1</v>
      </c>
      <c r="Y376" s="47" t="b">
        <f>Table01456[[#This Row],[THÀNH TIỀN FAST]]=Table01456[[#This Row],[THÀNH TIỀN]]</f>
        <v>1</v>
      </c>
      <c r="Z376" s="48"/>
    </row>
    <row r="377" spans="1:26" x14ac:dyDescent="0.2">
      <c r="A377" s="50"/>
      <c r="B377" s="51"/>
      <c r="C377" s="50"/>
      <c r="D377" s="50"/>
      <c r="E377" s="50"/>
      <c r="F377" s="50"/>
      <c r="G377" s="50"/>
      <c r="H377" s="50"/>
      <c r="I377" s="50"/>
      <c r="J377" s="50"/>
      <c r="K377" s="52"/>
      <c r="L377" s="50"/>
      <c r="M377" s="53">
        <f t="shared" si="21"/>
        <v>0</v>
      </c>
      <c r="N377" s="21" t="e">
        <f>VLOOKUP(I377,'MÃ '!$A$2:$E$1048576,4,0)</f>
        <v>#N/A</v>
      </c>
      <c r="O377" s="21" t="e">
        <f>VLOOKUP(I377,'MÃ '!$A$2:$E$1048576,5,0)</f>
        <v>#N/A</v>
      </c>
      <c r="P377" s="21" t="str">
        <f t="shared" si="22"/>
        <v>TSG09</v>
      </c>
      <c r="Q377" s="21" t="e">
        <f>DAY(Table01456[[#This Row],[NGÀY]])&amp;Table01456[[#This Row],[TSG09]]&amp;Table01456[[#This Row],[MÃ FAST]]</f>
        <v>#N/A</v>
      </c>
      <c r="R377" s="21" t="e">
        <f>COUNTIF($Q$7:Q377,Q377)&amp;Q377</f>
        <v>#N/A</v>
      </c>
      <c r="S377" s="44">
        <f>IFERROR(VLOOKUP(R377,Table1[[ct2]:[Số lượng]],13,0),0)</f>
        <v>0</v>
      </c>
      <c r="T377" s="45">
        <f>IFERROR(VLOOKUP(R377,Table1[[ct2]:[Giá]],14,0),Table01456[[#This Row],[ĐƠN GIÁ]])</f>
        <v>0</v>
      </c>
      <c r="U377" s="45">
        <f t="shared" si="23"/>
        <v>0</v>
      </c>
      <c r="V377" s="32">
        <f t="shared" si="24"/>
        <v>0</v>
      </c>
      <c r="W377" s="45">
        <f>Table01456[[#This Row],[THÀNH TIỀN FAST]]-Table01456[[#This Row],[THÀNH TIỀN]]</f>
        <v>0</v>
      </c>
      <c r="X377" s="46" t="b">
        <f>Table01456[[#This Row],[ĐG FAST]]=Table01456[[#This Row],[ĐƠN GIÁ]]</f>
        <v>1</v>
      </c>
      <c r="Y377" s="47" t="b">
        <f>Table01456[[#This Row],[THÀNH TIỀN FAST]]=Table01456[[#This Row],[THÀNH TIỀN]]</f>
        <v>1</v>
      </c>
      <c r="Z377" s="48"/>
    </row>
    <row r="378" spans="1:26" x14ac:dyDescent="0.2">
      <c r="A378" s="50"/>
      <c r="B378" s="51"/>
      <c r="C378" s="50"/>
      <c r="D378" s="50"/>
      <c r="E378" s="50"/>
      <c r="F378" s="50"/>
      <c r="G378" s="50"/>
      <c r="H378" s="50"/>
      <c r="I378" s="50"/>
      <c r="J378" s="50"/>
      <c r="K378" s="52"/>
      <c r="L378" s="50"/>
      <c r="M378" s="53">
        <f t="shared" si="21"/>
        <v>0</v>
      </c>
      <c r="N378" s="21" t="e">
        <f>VLOOKUP(I378,'MÃ '!$A$2:$E$1048576,4,0)</f>
        <v>#N/A</v>
      </c>
      <c r="O378" s="21" t="e">
        <f>VLOOKUP(I378,'MÃ '!$A$2:$E$1048576,5,0)</f>
        <v>#N/A</v>
      </c>
      <c r="P378" s="21" t="str">
        <f t="shared" si="22"/>
        <v>TSG09</v>
      </c>
      <c r="Q378" s="21" t="e">
        <f>DAY(Table01456[[#This Row],[NGÀY]])&amp;Table01456[[#This Row],[TSG09]]&amp;Table01456[[#This Row],[MÃ FAST]]</f>
        <v>#N/A</v>
      </c>
      <c r="R378" s="21" t="e">
        <f>COUNTIF($Q$7:Q378,Q378)&amp;Q378</f>
        <v>#N/A</v>
      </c>
      <c r="S378" s="44">
        <f>IFERROR(VLOOKUP(R378,Table1[[ct2]:[Số lượng]],13,0),0)</f>
        <v>0</v>
      </c>
      <c r="T378" s="45">
        <f>IFERROR(VLOOKUP(R378,Table1[[ct2]:[Giá]],14,0),Table01456[[#This Row],[ĐƠN GIÁ]])</f>
        <v>0</v>
      </c>
      <c r="U378" s="45">
        <f t="shared" si="23"/>
        <v>0</v>
      </c>
      <c r="V378" s="32">
        <f t="shared" si="24"/>
        <v>0</v>
      </c>
      <c r="W378" s="45">
        <f>Table01456[[#This Row],[THÀNH TIỀN FAST]]-Table01456[[#This Row],[THÀNH TIỀN]]</f>
        <v>0</v>
      </c>
      <c r="X378" s="46" t="b">
        <f>Table01456[[#This Row],[ĐG FAST]]=Table01456[[#This Row],[ĐƠN GIÁ]]</f>
        <v>1</v>
      </c>
      <c r="Y378" s="47" t="b">
        <f>Table01456[[#This Row],[THÀNH TIỀN FAST]]=Table01456[[#This Row],[THÀNH TIỀN]]</f>
        <v>1</v>
      </c>
      <c r="Z378" s="48"/>
    </row>
    <row r="379" spans="1:26" x14ac:dyDescent="0.2">
      <c r="A379" s="50"/>
      <c r="B379" s="51"/>
      <c r="C379" s="50"/>
      <c r="D379" s="50"/>
      <c r="E379" s="50"/>
      <c r="F379" s="50"/>
      <c r="G379" s="50"/>
      <c r="H379" s="50"/>
      <c r="I379" s="50"/>
      <c r="J379" s="50"/>
      <c r="K379" s="52"/>
      <c r="L379" s="50"/>
      <c r="M379" s="53">
        <f t="shared" si="21"/>
        <v>0</v>
      </c>
      <c r="N379" s="21" t="e">
        <f>VLOOKUP(I379,'MÃ '!$A$2:$E$1048576,4,0)</f>
        <v>#N/A</v>
      </c>
      <c r="O379" s="21" t="e">
        <f>VLOOKUP(I379,'MÃ '!$A$2:$E$1048576,5,0)</f>
        <v>#N/A</v>
      </c>
      <c r="P379" s="21" t="str">
        <f t="shared" si="22"/>
        <v>TSG09</v>
      </c>
      <c r="Q379" s="21" t="e">
        <f>DAY(Table01456[[#This Row],[NGÀY]])&amp;Table01456[[#This Row],[TSG09]]&amp;Table01456[[#This Row],[MÃ FAST]]</f>
        <v>#N/A</v>
      </c>
      <c r="R379" s="21" t="e">
        <f>COUNTIF($Q$7:Q379,Q379)&amp;Q379</f>
        <v>#N/A</v>
      </c>
      <c r="S379" s="44">
        <f>IFERROR(VLOOKUP(R379,Table1[[ct2]:[Số lượng]],13,0),0)</f>
        <v>0</v>
      </c>
      <c r="T379" s="45">
        <f>IFERROR(VLOOKUP(R379,Table1[[ct2]:[Giá]],14,0),Table01456[[#This Row],[ĐƠN GIÁ]])</f>
        <v>0</v>
      </c>
      <c r="U379" s="45">
        <f t="shared" si="23"/>
        <v>0</v>
      </c>
      <c r="V379" s="32">
        <f t="shared" si="24"/>
        <v>0</v>
      </c>
      <c r="W379" s="45">
        <f>Table01456[[#This Row],[THÀNH TIỀN FAST]]-Table01456[[#This Row],[THÀNH TIỀN]]</f>
        <v>0</v>
      </c>
      <c r="X379" s="46" t="b">
        <f>Table01456[[#This Row],[ĐG FAST]]=Table01456[[#This Row],[ĐƠN GIÁ]]</f>
        <v>1</v>
      </c>
      <c r="Y379" s="47" t="b">
        <f>Table01456[[#This Row],[THÀNH TIỀN FAST]]=Table01456[[#This Row],[THÀNH TIỀN]]</f>
        <v>1</v>
      </c>
      <c r="Z379" s="48"/>
    </row>
    <row r="380" spans="1:26" x14ac:dyDescent="0.2">
      <c r="A380" s="50"/>
      <c r="B380" s="51"/>
      <c r="C380" s="50"/>
      <c r="D380" s="50"/>
      <c r="E380" s="50"/>
      <c r="F380" s="50"/>
      <c r="G380" s="50"/>
      <c r="H380" s="50"/>
      <c r="I380" s="50"/>
      <c r="J380" s="50"/>
      <c r="K380" s="52"/>
      <c r="L380" s="50"/>
      <c r="M380" s="53">
        <f t="shared" si="21"/>
        <v>0</v>
      </c>
      <c r="N380" s="21" t="e">
        <f>VLOOKUP(I380,'MÃ '!$A$2:$E$1048576,4,0)</f>
        <v>#N/A</v>
      </c>
      <c r="O380" s="21" t="e">
        <f>VLOOKUP(I380,'MÃ '!$A$2:$E$1048576,5,0)</f>
        <v>#N/A</v>
      </c>
      <c r="P380" s="21" t="str">
        <f t="shared" si="22"/>
        <v>TSG09</v>
      </c>
      <c r="Q380" s="21" t="e">
        <f>DAY(Table01456[[#This Row],[NGÀY]])&amp;Table01456[[#This Row],[TSG09]]&amp;Table01456[[#This Row],[MÃ FAST]]</f>
        <v>#N/A</v>
      </c>
      <c r="R380" s="21" t="e">
        <f>COUNTIF($Q$7:Q380,Q380)&amp;Q380</f>
        <v>#N/A</v>
      </c>
      <c r="S380" s="44">
        <f>IFERROR(VLOOKUP(R380,Table1[[ct2]:[Số lượng]],13,0),0)</f>
        <v>0</v>
      </c>
      <c r="T380" s="45">
        <f>IFERROR(VLOOKUP(R380,Table1[[ct2]:[Giá]],14,0),Table01456[[#This Row],[ĐƠN GIÁ]])</f>
        <v>0</v>
      </c>
      <c r="U380" s="45">
        <f t="shared" si="23"/>
        <v>0</v>
      </c>
      <c r="V380" s="32">
        <f t="shared" si="24"/>
        <v>0</v>
      </c>
      <c r="W380" s="45">
        <f>Table01456[[#This Row],[THÀNH TIỀN FAST]]-Table01456[[#This Row],[THÀNH TIỀN]]</f>
        <v>0</v>
      </c>
      <c r="X380" s="46" t="b">
        <f>Table01456[[#This Row],[ĐG FAST]]=Table01456[[#This Row],[ĐƠN GIÁ]]</f>
        <v>1</v>
      </c>
      <c r="Y380" s="47" t="b">
        <f>Table01456[[#This Row],[THÀNH TIỀN FAST]]=Table01456[[#This Row],[THÀNH TIỀN]]</f>
        <v>1</v>
      </c>
      <c r="Z380" s="48"/>
    </row>
    <row r="381" spans="1:26" x14ac:dyDescent="0.2">
      <c r="A381" s="50"/>
      <c r="B381" s="51"/>
      <c r="C381" s="50"/>
      <c r="D381" s="50"/>
      <c r="E381" s="50"/>
      <c r="F381" s="50"/>
      <c r="G381" s="50"/>
      <c r="H381" s="50"/>
      <c r="I381" s="50"/>
      <c r="J381" s="50"/>
      <c r="K381" s="52"/>
      <c r="L381" s="50"/>
      <c r="M381" s="53">
        <f t="shared" si="21"/>
        <v>0</v>
      </c>
      <c r="N381" s="21" t="e">
        <f>VLOOKUP(I381,'MÃ '!$A$2:$E$1048576,4,0)</f>
        <v>#N/A</v>
      </c>
      <c r="O381" s="21" t="e">
        <f>VLOOKUP(I381,'MÃ '!$A$2:$E$1048576,5,0)</f>
        <v>#N/A</v>
      </c>
      <c r="P381" s="21" t="str">
        <f t="shared" si="22"/>
        <v>TSG09</v>
      </c>
      <c r="Q381" s="21" t="e">
        <f>DAY(Table01456[[#This Row],[NGÀY]])&amp;Table01456[[#This Row],[TSG09]]&amp;Table01456[[#This Row],[MÃ FAST]]</f>
        <v>#N/A</v>
      </c>
      <c r="R381" s="21" t="e">
        <f>COUNTIF($Q$7:Q381,Q381)&amp;Q381</f>
        <v>#N/A</v>
      </c>
      <c r="S381" s="44">
        <f>IFERROR(VLOOKUP(R381,Table1[[ct2]:[Số lượng]],13,0),0)</f>
        <v>0</v>
      </c>
      <c r="T381" s="45">
        <f>IFERROR(VLOOKUP(R381,Table1[[ct2]:[Giá]],14,0),Table01456[[#This Row],[ĐƠN GIÁ]])</f>
        <v>0</v>
      </c>
      <c r="U381" s="45">
        <f t="shared" si="23"/>
        <v>0</v>
      </c>
      <c r="V381" s="32">
        <f t="shared" si="24"/>
        <v>0</v>
      </c>
      <c r="W381" s="45">
        <f>Table01456[[#This Row],[THÀNH TIỀN FAST]]-Table01456[[#This Row],[THÀNH TIỀN]]</f>
        <v>0</v>
      </c>
      <c r="X381" s="46" t="b">
        <f>Table01456[[#This Row],[ĐG FAST]]=Table01456[[#This Row],[ĐƠN GIÁ]]</f>
        <v>1</v>
      </c>
      <c r="Y381" s="47" t="b">
        <f>Table01456[[#This Row],[THÀNH TIỀN FAST]]=Table01456[[#This Row],[THÀNH TIỀN]]</f>
        <v>1</v>
      </c>
      <c r="Z381" s="48"/>
    </row>
    <row r="382" spans="1:26" x14ac:dyDescent="0.2">
      <c r="A382" s="50"/>
      <c r="B382" s="51"/>
      <c r="C382" s="50"/>
      <c r="D382" s="50"/>
      <c r="E382" s="50"/>
      <c r="F382" s="50"/>
      <c r="G382" s="50"/>
      <c r="H382" s="50"/>
      <c r="I382" s="50"/>
      <c r="J382" s="50"/>
      <c r="K382" s="52"/>
      <c r="L382" s="50"/>
      <c r="M382" s="53">
        <f t="shared" si="21"/>
        <v>0</v>
      </c>
      <c r="N382" s="21" t="e">
        <f>VLOOKUP(I382,'MÃ '!$A$2:$E$1048576,4,0)</f>
        <v>#N/A</v>
      </c>
      <c r="O382" s="21" t="e">
        <f>VLOOKUP(I382,'MÃ '!$A$2:$E$1048576,5,0)</f>
        <v>#N/A</v>
      </c>
      <c r="P382" s="21" t="str">
        <f t="shared" si="22"/>
        <v>TSG09</v>
      </c>
      <c r="Q382" s="21" t="e">
        <f>DAY(Table01456[[#This Row],[NGÀY]])&amp;Table01456[[#This Row],[TSG09]]&amp;Table01456[[#This Row],[MÃ FAST]]</f>
        <v>#N/A</v>
      </c>
      <c r="R382" s="21" t="e">
        <f>COUNTIF($Q$7:Q382,Q382)&amp;Q382</f>
        <v>#N/A</v>
      </c>
      <c r="S382" s="44">
        <f>IFERROR(VLOOKUP(R382,Table1[[ct2]:[Số lượng]],13,0),0)</f>
        <v>0</v>
      </c>
      <c r="T382" s="45">
        <f>IFERROR(VLOOKUP(R382,Table1[[ct2]:[Giá]],14,0),Table01456[[#This Row],[ĐƠN GIÁ]])</f>
        <v>0</v>
      </c>
      <c r="U382" s="45">
        <f t="shared" si="23"/>
        <v>0</v>
      </c>
      <c r="V382" s="32">
        <f t="shared" si="24"/>
        <v>0</v>
      </c>
      <c r="W382" s="45">
        <f>Table01456[[#This Row],[THÀNH TIỀN FAST]]-Table01456[[#This Row],[THÀNH TIỀN]]</f>
        <v>0</v>
      </c>
      <c r="X382" s="46" t="b">
        <f>Table01456[[#This Row],[ĐG FAST]]=Table01456[[#This Row],[ĐƠN GIÁ]]</f>
        <v>1</v>
      </c>
      <c r="Y382" s="47" t="b">
        <f>Table01456[[#This Row],[THÀNH TIỀN FAST]]=Table01456[[#This Row],[THÀNH TIỀN]]</f>
        <v>1</v>
      </c>
      <c r="Z382" s="48"/>
    </row>
    <row r="383" spans="1:26" x14ac:dyDescent="0.2">
      <c r="A383" s="50"/>
      <c r="B383" s="51"/>
      <c r="C383" s="50"/>
      <c r="D383" s="50"/>
      <c r="E383" s="50"/>
      <c r="F383" s="50"/>
      <c r="G383" s="50"/>
      <c r="H383" s="50"/>
      <c r="I383" s="50"/>
      <c r="J383" s="50"/>
      <c r="K383" s="52"/>
      <c r="L383" s="50"/>
      <c r="M383" s="53">
        <f t="shared" si="21"/>
        <v>0</v>
      </c>
      <c r="N383" s="21" t="e">
        <f>VLOOKUP(I383,'MÃ '!$A$2:$E$1048576,4,0)</f>
        <v>#N/A</v>
      </c>
      <c r="O383" s="21" t="e">
        <f>VLOOKUP(I383,'MÃ '!$A$2:$E$1048576,5,0)</f>
        <v>#N/A</v>
      </c>
      <c r="P383" s="21" t="str">
        <f t="shared" si="22"/>
        <v>TSG09</v>
      </c>
      <c r="Q383" s="21" t="e">
        <f>DAY(Table01456[[#This Row],[NGÀY]])&amp;Table01456[[#This Row],[TSG09]]&amp;Table01456[[#This Row],[MÃ FAST]]</f>
        <v>#N/A</v>
      </c>
      <c r="R383" s="21" t="e">
        <f>COUNTIF($Q$7:Q383,Q383)&amp;Q383</f>
        <v>#N/A</v>
      </c>
      <c r="S383" s="44">
        <f>IFERROR(VLOOKUP(R383,Table1[[ct2]:[Số lượng]],13,0),0)</f>
        <v>0</v>
      </c>
      <c r="T383" s="45">
        <f>IFERROR(VLOOKUP(R383,Table1[[ct2]:[Giá]],14,0),Table01456[[#This Row],[ĐƠN GIÁ]])</f>
        <v>0</v>
      </c>
      <c r="U383" s="45">
        <f t="shared" si="23"/>
        <v>0</v>
      </c>
      <c r="V383" s="32">
        <f t="shared" si="24"/>
        <v>0</v>
      </c>
      <c r="W383" s="45">
        <f>Table01456[[#This Row],[THÀNH TIỀN FAST]]-Table01456[[#This Row],[THÀNH TIỀN]]</f>
        <v>0</v>
      </c>
      <c r="X383" s="46" t="b">
        <f>Table01456[[#This Row],[ĐG FAST]]=Table01456[[#This Row],[ĐƠN GIÁ]]</f>
        <v>1</v>
      </c>
      <c r="Y383" s="47" t="b">
        <f>Table01456[[#This Row],[THÀNH TIỀN FAST]]=Table01456[[#This Row],[THÀNH TIỀN]]</f>
        <v>1</v>
      </c>
      <c r="Z383" s="48"/>
    </row>
    <row r="384" spans="1:26" x14ac:dyDescent="0.2">
      <c r="A384" s="50"/>
      <c r="B384" s="51"/>
      <c r="C384" s="50"/>
      <c r="D384" s="50"/>
      <c r="E384" s="50"/>
      <c r="F384" s="50"/>
      <c r="G384" s="50"/>
      <c r="H384" s="50"/>
      <c r="I384" s="50"/>
      <c r="J384" s="50"/>
      <c r="K384" s="52"/>
      <c r="L384" s="50"/>
      <c r="M384" s="53">
        <f t="shared" si="21"/>
        <v>0</v>
      </c>
      <c r="N384" s="21" t="e">
        <f>VLOOKUP(I384,'MÃ '!$A$2:$E$1048576,4,0)</f>
        <v>#N/A</v>
      </c>
      <c r="O384" s="21" t="e">
        <f>VLOOKUP(I384,'MÃ '!$A$2:$E$1048576,5,0)</f>
        <v>#N/A</v>
      </c>
      <c r="P384" s="21" t="str">
        <f t="shared" si="22"/>
        <v>TSG09</v>
      </c>
      <c r="Q384" s="21" t="e">
        <f>DAY(Table01456[[#This Row],[NGÀY]])&amp;Table01456[[#This Row],[TSG09]]&amp;Table01456[[#This Row],[MÃ FAST]]</f>
        <v>#N/A</v>
      </c>
      <c r="R384" s="21" t="e">
        <f>COUNTIF($Q$7:Q384,Q384)&amp;Q384</f>
        <v>#N/A</v>
      </c>
      <c r="S384" s="44">
        <f>IFERROR(VLOOKUP(R384,Table1[[ct2]:[Số lượng]],13,0),0)</f>
        <v>0</v>
      </c>
      <c r="T384" s="45">
        <f>IFERROR(VLOOKUP(R384,Table1[[ct2]:[Giá]],14,0),Table01456[[#This Row],[ĐƠN GIÁ]])</f>
        <v>0</v>
      </c>
      <c r="U384" s="45">
        <f t="shared" si="23"/>
        <v>0</v>
      </c>
      <c r="V384" s="32">
        <f t="shared" si="24"/>
        <v>0</v>
      </c>
      <c r="W384" s="45">
        <f>Table01456[[#This Row],[THÀNH TIỀN FAST]]-Table01456[[#This Row],[THÀNH TIỀN]]</f>
        <v>0</v>
      </c>
      <c r="X384" s="46" t="b">
        <f>Table01456[[#This Row],[ĐG FAST]]=Table01456[[#This Row],[ĐƠN GIÁ]]</f>
        <v>1</v>
      </c>
      <c r="Y384" s="47" t="b">
        <f>Table01456[[#This Row],[THÀNH TIỀN FAST]]=Table01456[[#This Row],[THÀNH TIỀN]]</f>
        <v>1</v>
      </c>
      <c r="Z384" s="48"/>
    </row>
    <row r="385" spans="1:26" x14ac:dyDescent="0.2">
      <c r="A385" s="50"/>
      <c r="B385" s="51"/>
      <c r="C385" s="50"/>
      <c r="D385" s="50"/>
      <c r="E385" s="50"/>
      <c r="F385" s="50"/>
      <c r="G385" s="50"/>
      <c r="H385" s="50"/>
      <c r="I385" s="50"/>
      <c r="J385" s="50"/>
      <c r="K385" s="52"/>
      <c r="L385" s="50"/>
      <c r="M385" s="53">
        <f t="shared" si="21"/>
        <v>0</v>
      </c>
      <c r="N385" s="21" t="e">
        <f>VLOOKUP(I385,'MÃ '!$A$2:$E$1048576,4,0)</f>
        <v>#N/A</v>
      </c>
      <c r="O385" s="21" t="e">
        <f>VLOOKUP(I385,'MÃ '!$A$2:$E$1048576,5,0)</f>
        <v>#N/A</v>
      </c>
      <c r="P385" s="21" t="str">
        <f t="shared" si="22"/>
        <v>TSG09</v>
      </c>
      <c r="Q385" s="21" t="e">
        <f>DAY(Table01456[[#This Row],[NGÀY]])&amp;Table01456[[#This Row],[TSG09]]&amp;Table01456[[#This Row],[MÃ FAST]]</f>
        <v>#N/A</v>
      </c>
      <c r="R385" s="21" t="e">
        <f>COUNTIF($Q$7:Q385,Q385)&amp;Q385</f>
        <v>#N/A</v>
      </c>
      <c r="S385" s="44">
        <f>IFERROR(VLOOKUP(R385,Table1[[ct2]:[Số lượng]],13,0),0)</f>
        <v>0</v>
      </c>
      <c r="T385" s="45">
        <f>IFERROR(VLOOKUP(R385,Table1[[ct2]:[Giá]],14,0),Table01456[[#This Row],[ĐƠN GIÁ]])</f>
        <v>0</v>
      </c>
      <c r="U385" s="45">
        <f t="shared" si="23"/>
        <v>0</v>
      </c>
      <c r="V385" s="32">
        <f t="shared" si="24"/>
        <v>0</v>
      </c>
      <c r="W385" s="45">
        <f>Table01456[[#This Row],[THÀNH TIỀN FAST]]-Table01456[[#This Row],[THÀNH TIỀN]]</f>
        <v>0</v>
      </c>
      <c r="X385" s="46" t="b">
        <f>Table01456[[#This Row],[ĐG FAST]]=Table01456[[#This Row],[ĐƠN GIÁ]]</f>
        <v>1</v>
      </c>
      <c r="Y385" s="47" t="b">
        <f>Table01456[[#This Row],[THÀNH TIỀN FAST]]=Table01456[[#This Row],[THÀNH TIỀN]]</f>
        <v>1</v>
      </c>
      <c r="Z385" s="48"/>
    </row>
    <row r="386" spans="1:26" x14ac:dyDescent="0.2">
      <c r="A386" s="50"/>
      <c r="B386" s="51"/>
      <c r="C386" s="50"/>
      <c r="D386" s="50"/>
      <c r="E386" s="50"/>
      <c r="F386" s="50"/>
      <c r="G386" s="50"/>
      <c r="H386" s="50"/>
      <c r="I386" s="50"/>
      <c r="J386" s="50"/>
      <c r="K386" s="52"/>
      <c r="L386" s="50"/>
      <c r="M386" s="53">
        <f t="shared" si="21"/>
        <v>0</v>
      </c>
      <c r="N386" s="21" t="e">
        <f>VLOOKUP(I386,'MÃ '!$A$2:$E$1048576,4,0)</f>
        <v>#N/A</v>
      </c>
      <c r="O386" s="21" t="e">
        <f>VLOOKUP(I386,'MÃ '!$A$2:$E$1048576,5,0)</f>
        <v>#N/A</v>
      </c>
      <c r="P386" s="21" t="str">
        <f t="shared" si="22"/>
        <v>TSG09</v>
      </c>
      <c r="Q386" s="21" t="e">
        <f>DAY(Table01456[[#This Row],[NGÀY]])&amp;Table01456[[#This Row],[TSG09]]&amp;Table01456[[#This Row],[MÃ FAST]]</f>
        <v>#N/A</v>
      </c>
      <c r="R386" s="21" t="e">
        <f>COUNTIF($Q$7:Q386,Q386)&amp;Q386</f>
        <v>#N/A</v>
      </c>
      <c r="S386" s="44">
        <f>IFERROR(VLOOKUP(R386,Table1[[ct2]:[Số lượng]],13,0),0)</f>
        <v>0</v>
      </c>
      <c r="T386" s="45">
        <f>IFERROR(VLOOKUP(R386,Table1[[ct2]:[Giá]],14,0),Table01456[[#This Row],[ĐƠN GIÁ]])</f>
        <v>0</v>
      </c>
      <c r="U386" s="45">
        <f t="shared" si="23"/>
        <v>0</v>
      </c>
      <c r="V386" s="32">
        <f t="shared" si="24"/>
        <v>0</v>
      </c>
      <c r="W386" s="45">
        <f>Table01456[[#This Row],[THÀNH TIỀN FAST]]-Table01456[[#This Row],[THÀNH TIỀN]]</f>
        <v>0</v>
      </c>
      <c r="X386" s="46" t="b">
        <f>Table01456[[#This Row],[ĐG FAST]]=Table01456[[#This Row],[ĐƠN GIÁ]]</f>
        <v>1</v>
      </c>
      <c r="Y386" s="47" t="b">
        <f>Table01456[[#This Row],[THÀNH TIỀN FAST]]=Table01456[[#This Row],[THÀNH TIỀN]]</f>
        <v>1</v>
      </c>
      <c r="Z386" s="48"/>
    </row>
    <row r="387" spans="1:26" x14ac:dyDescent="0.2">
      <c r="A387" s="50"/>
      <c r="B387" s="51"/>
      <c r="C387" s="50"/>
      <c r="D387" s="50"/>
      <c r="E387" s="50"/>
      <c r="F387" s="50"/>
      <c r="G387" s="50"/>
      <c r="H387" s="50"/>
      <c r="I387" s="50"/>
      <c r="J387" s="50"/>
      <c r="K387" s="52"/>
      <c r="L387" s="50"/>
      <c r="M387" s="53">
        <f t="shared" si="21"/>
        <v>0</v>
      </c>
      <c r="N387" s="21" t="e">
        <f>VLOOKUP(I387,'MÃ '!$A$2:$E$1048576,4,0)</f>
        <v>#N/A</v>
      </c>
      <c r="O387" s="21" t="e">
        <f>VLOOKUP(I387,'MÃ '!$A$2:$E$1048576,5,0)</f>
        <v>#N/A</v>
      </c>
      <c r="P387" s="21" t="str">
        <f t="shared" si="22"/>
        <v>TSG09</v>
      </c>
      <c r="Q387" s="21" t="e">
        <f>DAY(Table01456[[#This Row],[NGÀY]])&amp;Table01456[[#This Row],[TSG09]]&amp;Table01456[[#This Row],[MÃ FAST]]</f>
        <v>#N/A</v>
      </c>
      <c r="R387" s="21" t="e">
        <f>COUNTIF($Q$7:Q387,Q387)&amp;Q387</f>
        <v>#N/A</v>
      </c>
      <c r="S387" s="44">
        <f>IFERROR(VLOOKUP(R387,Table1[[ct2]:[Số lượng]],13,0),0)</f>
        <v>0</v>
      </c>
      <c r="T387" s="45">
        <f>IFERROR(VLOOKUP(R387,Table1[[ct2]:[Giá]],14,0),Table01456[[#This Row],[ĐƠN GIÁ]])</f>
        <v>0</v>
      </c>
      <c r="U387" s="45">
        <f t="shared" si="23"/>
        <v>0</v>
      </c>
      <c r="V387" s="32">
        <f t="shared" si="24"/>
        <v>0</v>
      </c>
      <c r="W387" s="45">
        <f>Table01456[[#This Row],[THÀNH TIỀN FAST]]-Table01456[[#This Row],[THÀNH TIỀN]]</f>
        <v>0</v>
      </c>
      <c r="X387" s="46" t="b">
        <f>Table01456[[#This Row],[ĐG FAST]]=Table01456[[#This Row],[ĐƠN GIÁ]]</f>
        <v>1</v>
      </c>
      <c r="Y387" s="47" t="b">
        <f>Table01456[[#This Row],[THÀNH TIỀN FAST]]=Table01456[[#This Row],[THÀNH TIỀN]]</f>
        <v>1</v>
      </c>
      <c r="Z387" s="48"/>
    </row>
    <row r="388" spans="1:26" x14ac:dyDescent="0.2">
      <c r="A388" s="50"/>
      <c r="B388" s="51"/>
      <c r="C388" s="50"/>
      <c r="D388" s="50"/>
      <c r="E388" s="50"/>
      <c r="F388" s="50"/>
      <c r="G388" s="50"/>
      <c r="H388" s="50"/>
      <c r="I388" s="50"/>
      <c r="J388" s="50"/>
      <c r="K388" s="52"/>
      <c r="L388" s="50"/>
      <c r="M388" s="53">
        <f t="shared" si="21"/>
        <v>0</v>
      </c>
      <c r="N388" s="21" t="e">
        <f>VLOOKUP(I388,'MÃ '!$A$2:$E$1048576,4,0)</f>
        <v>#N/A</v>
      </c>
      <c r="O388" s="21" t="e">
        <f>VLOOKUP(I388,'MÃ '!$A$2:$E$1048576,5,0)</f>
        <v>#N/A</v>
      </c>
      <c r="P388" s="21" t="str">
        <f t="shared" si="22"/>
        <v>TSG09</v>
      </c>
      <c r="Q388" s="21" t="e">
        <f>DAY(Table01456[[#This Row],[NGÀY]])&amp;Table01456[[#This Row],[TSG09]]&amp;Table01456[[#This Row],[MÃ FAST]]</f>
        <v>#N/A</v>
      </c>
      <c r="R388" s="21" t="e">
        <f>COUNTIF($Q$7:Q388,Q388)&amp;Q388</f>
        <v>#N/A</v>
      </c>
      <c r="S388" s="44">
        <f>IFERROR(VLOOKUP(R388,Table1[[ct2]:[Số lượng]],13,0),0)</f>
        <v>0</v>
      </c>
      <c r="T388" s="45">
        <f>IFERROR(VLOOKUP(R388,Table1[[ct2]:[Giá]],14,0),Table01456[[#This Row],[ĐƠN GIÁ]])</f>
        <v>0</v>
      </c>
      <c r="U388" s="45">
        <f t="shared" si="23"/>
        <v>0</v>
      </c>
      <c r="V388" s="32">
        <f t="shared" si="24"/>
        <v>0</v>
      </c>
      <c r="W388" s="45">
        <f>Table01456[[#This Row],[THÀNH TIỀN FAST]]-Table01456[[#This Row],[THÀNH TIỀN]]</f>
        <v>0</v>
      </c>
      <c r="X388" s="46" t="b">
        <f>Table01456[[#This Row],[ĐG FAST]]=Table01456[[#This Row],[ĐƠN GIÁ]]</f>
        <v>1</v>
      </c>
      <c r="Y388" s="47" t="b">
        <f>Table01456[[#This Row],[THÀNH TIỀN FAST]]=Table01456[[#This Row],[THÀNH TIỀN]]</f>
        <v>1</v>
      </c>
      <c r="Z388" s="48"/>
    </row>
    <row r="389" spans="1:26" x14ac:dyDescent="0.2">
      <c r="A389" s="50"/>
      <c r="B389" s="51"/>
      <c r="C389" s="50"/>
      <c r="D389" s="50"/>
      <c r="E389" s="50"/>
      <c r="F389" s="50"/>
      <c r="G389" s="50"/>
      <c r="H389" s="50"/>
      <c r="I389" s="50"/>
      <c r="J389" s="50"/>
      <c r="K389" s="52"/>
      <c r="L389" s="50"/>
      <c r="M389" s="53">
        <f t="shared" si="21"/>
        <v>0</v>
      </c>
      <c r="N389" s="21" t="e">
        <f>VLOOKUP(I389,'MÃ '!$A$2:$E$1048576,4,0)</f>
        <v>#N/A</v>
      </c>
      <c r="O389" s="21" t="e">
        <f>VLOOKUP(I389,'MÃ '!$A$2:$E$1048576,5,0)</f>
        <v>#N/A</v>
      </c>
      <c r="P389" s="21" t="str">
        <f t="shared" si="22"/>
        <v>TSG09</v>
      </c>
      <c r="Q389" s="21" t="e">
        <f>DAY(Table01456[[#This Row],[NGÀY]])&amp;Table01456[[#This Row],[TSG09]]&amp;Table01456[[#This Row],[MÃ FAST]]</f>
        <v>#N/A</v>
      </c>
      <c r="R389" s="21" t="e">
        <f>COUNTIF($Q$7:Q389,Q389)&amp;Q389</f>
        <v>#N/A</v>
      </c>
      <c r="S389" s="44">
        <f>IFERROR(VLOOKUP(R389,Table1[[ct2]:[Số lượng]],13,0),0)</f>
        <v>0</v>
      </c>
      <c r="T389" s="45">
        <f>IFERROR(VLOOKUP(R389,Table1[[ct2]:[Giá]],14,0),Table01456[[#This Row],[ĐƠN GIÁ]])</f>
        <v>0</v>
      </c>
      <c r="U389" s="45">
        <f t="shared" si="23"/>
        <v>0</v>
      </c>
      <c r="V389" s="32">
        <f t="shared" si="24"/>
        <v>0</v>
      </c>
      <c r="W389" s="45">
        <f>Table01456[[#This Row],[THÀNH TIỀN FAST]]-Table01456[[#This Row],[THÀNH TIỀN]]</f>
        <v>0</v>
      </c>
      <c r="X389" s="46" t="b">
        <f>Table01456[[#This Row],[ĐG FAST]]=Table01456[[#This Row],[ĐƠN GIÁ]]</f>
        <v>1</v>
      </c>
      <c r="Y389" s="47" t="b">
        <f>Table01456[[#This Row],[THÀNH TIỀN FAST]]=Table01456[[#This Row],[THÀNH TIỀN]]</f>
        <v>1</v>
      </c>
      <c r="Z389" s="48"/>
    </row>
    <row r="390" spans="1:26" x14ac:dyDescent="0.2">
      <c r="A390" s="50"/>
      <c r="B390" s="51"/>
      <c r="C390" s="50"/>
      <c r="D390" s="50"/>
      <c r="E390" s="50"/>
      <c r="F390" s="50"/>
      <c r="G390" s="50"/>
      <c r="H390" s="50"/>
      <c r="I390" s="50"/>
      <c r="J390" s="50"/>
      <c r="K390" s="52"/>
      <c r="L390" s="50"/>
      <c r="M390" s="53">
        <f t="shared" si="21"/>
        <v>0</v>
      </c>
      <c r="N390" s="21" t="e">
        <f>VLOOKUP(I390,'MÃ '!$A$2:$E$1048576,4,0)</f>
        <v>#N/A</v>
      </c>
      <c r="O390" s="21" t="e">
        <f>VLOOKUP(I390,'MÃ '!$A$2:$E$1048576,5,0)</f>
        <v>#N/A</v>
      </c>
      <c r="P390" s="21" t="str">
        <f t="shared" si="22"/>
        <v>TSG09</v>
      </c>
      <c r="Q390" s="21" t="e">
        <f>DAY(Table01456[[#This Row],[NGÀY]])&amp;Table01456[[#This Row],[TSG09]]&amp;Table01456[[#This Row],[MÃ FAST]]</f>
        <v>#N/A</v>
      </c>
      <c r="R390" s="21" t="e">
        <f>COUNTIF($Q$7:Q390,Q390)&amp;Q390</f>
        <v>#N/A</v>
      </c>
      <c r="S390" s="44">
        <f>IFERROR(VLOOKUP(R390,Table1[[ct2]:[Số lượng]],13,0),0)</f>
        <v>0</v>
      </c>
      <c r="T390" s="45">
        <f>IFERROR(VLOOKUP(R390,Table1[[ct2]:[Giá]],14,0),Table01456[[#This Row],[ĐƠN GIÁ]])</f>
        <v>0</v>
      </c>
      <c r="U390" s="45">
        <f t="shared" si="23"/>
        <v>0</v>
      </c>
      <c r="V390" s="32">
        <f t="shared" si="24"/>
        <v>0</v>
      </c>
      <c r="W390" s="45">
        <f>Table01456[[#This Row],[THÀNH TIỀN FAST]]-Table01456[[#This Row],[THÀNH TIỀN]]</f>
        <v>0</v>
      </c>
      <c r="X390" s="46" t="b">
        <f>Table01456[[#This Row],[ĐG FAST]]=Table01456[[#This Row],[ĐƠN GIÁ]]</f>
        <v>1</v>
      </c>
      <c r="Y390" s="47" t="b">
        <f>Table01456[[#This Row],[THÀNH TIỀN FAST]]=Table01456[[#This Row],[THÀNH TIỀN]]</f>
        <v>1</v>
      </c>
      <c r="Z390" s="48"/>
    </row>
    <row r="391" spans="1:26" x14ac:dyDescent="0.2">
      <c r="A391" s="50"/>
      <c r="B391" s="51"/>
      <c r="C391" s="50"/>
      <c r="D391" s="50"/>
      <c r="E391" s="50"/>
      <c r="F391" s="50"/>
      <c r="G391" s="50"/>
      <c r="H391" s="50"/>
      <c r="I391" s="50"/>
      <c r="J391" s="50"/>
      <c r="K391" s="52"/>
      <c r="L391" s="50"/>
      <c r="M391" s="53">
        <f t="shared" si="21"/>
        <v>0</v>
      </c>
      <c r="N391" s="21" t="e">
        <f>VLOOKUP(I391,'MÃ '!$A$2:$E$1048576,4,0)</f>
        <v>#N/A</v>
      </c>
      <c r="O391" s="21" t="e">
        <f>VLOOKUP(I391,'MÃ '!$A$2:$E$1048576,5,0)</f>
        <v>#N/A</v>
      </c>
      <c r="P391" s="21" t="str">
        <f t="shared" si="22"/>
        <v>TSG09</v>
      </c>
      <c r="Q391" s="21" t="e">
        <f>DAY(Table01456[[#This Row],[NGÀY]])&amp;Table01456[[#This Row],[TSG09]]&amp;Table01456[[#This Row],[MÃ FAST]]</f>
        <v>#N/A</v>
      </c>
      <c r="R391" s="21" t="e">
        <f>COUNTIF($Q$7:Q391,Q391)&amp;Q391</f>
        <v>#N/A</v>
      </c>
      <c r="S391" s="44">
        <f>IFERROR(VLOOKUP(R391,Table1[[ct2]:[Số lượng]],13,0),0)</f>
        <v>0</v>
      </c>
      <c r="T391" s="45">
        <f>IFERROR(VLOOKUP(R391,Table1[[ct2]:[Giá]],14,0),Table01456[[#This Row],[ĐƠN GIÁ]])</f>
        <v>0</v>
      </c>
      <c r="U391" s="45">
        <f t="shared" si="23"/>
        <v>0</v>
      </c>
      <c r="V391" s="32">
        <f t="shared" si="24"/>
        <v>0</v>
      </c>
      <c r="W391" s="45">
        <f>Table01456[[#This Row],[THÀNH TIỀN FAST]]-Table01456[[#This Row],[THÀNH TIỀN]]</f>
        <v>0</v>
      </c>
      <c r="X391" s="46" t="b">
        <f>Table01456[[#This Row],[ĐG FAST]]=Table01456[[#This Row],[ĐƠN GIÁ]]</f>
        <v>1</v>
      </c>
      <c r="Y391" s="47" t="b">
        <f>Table01456[[#This Row],[THÀNH TIỀN FAST]]=Table01456[[#This Row],[THÀNH TIỀN]]</f>
        <v>1</v>
      </c>
      <c r="Z391" s="48"/>
    </row>
    <row r="392" spans="1:26" x14ac:dyDescent="0.2">
      <c r="A392" s="50"/>
      <c r="B392" s="51"/>
      <c r="C392" s="50"/>
      <c r="D392" s="50"/>
      <c r="E392" s="50"/>
      <c r="F392" s="50"/>
      <c r="G392" s="50"/>
      <c r="H392" s="50"/>
      <c r="I392" s="50"/>
      <c r="J392" s="50"/>
      <c r="K392" s="52"/>
      <c r="L392" s="50"/>
      <c r="M392" s="53">
        <f t="shared" ref="M392:M455" si="25">K392*L392</f>
        <v>0</v>
      </c>
      <c r="N392" s="21" t="e">
        <f>VLOOKUP(I392,'MÃ '!$A$2:$E$1048576,4,0)</f>
        <v>#N/A</v>
      </c>
      <c r="O392" s="21" t="e">
        <f>VLOOKUP(I392,'MÃ '!$A$2:$E$1048576,5,0)</f>
        <v>#N/A</v>
      </c>
      <c r="P392" s="21" t="str">
        <f t="shared" ref="P392:P455" si="26">$P$6</f>
        <v>TSG09</v>
      </c>
      <c r="Q392" s="21" t="e">
        <f>DAY(Table01456[[#This Row],[NGÀY]])&amp;Table01456[[#This Row],[TSG09]]&amp;Table01456[[#This Row],[MÃ FAST]]</f>
        <v>#N/A</v>
      </c>
      <c r="R392" s="21" t="e">
        <f>COUNTIF($Q$7:Q392,Q392)&amp;Q392</f>
        <v>#N/A</v>
      </c>
      <c r="S392" s="44">
        <f>IFERROR(VLOOKUP(R392,Table1[[ct2]:[Số lượng]],13,0),0)</f>
        <v>0</v>
      </c>
      <c r="T392" s="45">
        <f>IFERROR(VLOOKUP(R392,Table1[[ct2]:[Giá]],14,0),Table01456[[#This Row],[ĐƠN GIÁ]])</f>
        <v>0</v>
      </c>
      <c r="U392" s="45">
        <f t="shared" ref="U392:U455" si="27">IFERROR((T392*S392),"0")</f>
        <v>0</v>
      </c>
      <c r="V392" s="32">
        <f t="shared" ref="V392:V455" si="28">S392-K392</f>
        <v>0</v>
      </c>
      <c r="W392" s="45">
        <f>Table01456[[#This Row],[THÀNH TIỀN FAST]]-Table01456[[#This Row],[THÀNH TIỀN]]</f>
        <v>0</v>
      </c>
      <c r="X392" s="46" t="b">
        <f>Table01456[[#This Row],[ĐG FAST]]=Table01456[[#This Row],[ĐƠN GIÁ]]</f>
        <v>1</v>
      </c>
      <c r="Y392" s="47" t="b">
        <f>Table01456[[#This Row],[THÀNH TIỀN FAST]]=Table01456[[#This Row],[THÀNH TIỀN]]</f>
        <v>1</v>
      </c>
      <c r="Z392" s="48"/>
    </row>
    <row r="393" spans="1:26" x14ac:dyDescent="0.2">
      <c r="A393" s="50"/>
      <c r="B393" s="51"/>
      <c r="C393" s="50"/>
      <c r="D393" s="50"/>
      <c r="E393" s="50"/>
      <c r="F393" s="50"/>
      <c r="G393" s="50"/>
      <c r="H393" s="50"/>
      <c r="I393" s="50"/>
      <c r="J393" s="50"/>
      <c r="K393" s="52"/>
      <c r="L393" s="50"/>
      <c r="M393" s="53">
        <f t="shared" si="25"/>
        <v>0</v>
      </c>
      <c r="N393" s="21" t="e">
        <f>VLOOKUP(I393,'MÃ '!$A$2:$E$1048576,4,0)</f>
        <v>#N/A</v>
      </c>
      <c r="O393" s="21" t="e">
        <f>VLOOKUP(I393,'MÃ '!$A$2:$E$1048576,5,0)</f>
        <v>#N/A</v>
      </c>
      <c r="P393" s="21" t="str">
        <f t="shared" si="26"/>
        <v>TSG09</v>
      </c>
      <c r="Q393" s="21" t="e">
        <f>DAY(Table01456[[#This Row],[NGÀY]])&amp;Table01456[[#This Row],[TSG09]]&amp;Table01456[[#This Row],[MÃ FAST]]</f>
        <v>#N/A</v>
      </c>
      <c r="R393" s="21" t="e">
        <f>COUNTIF($Q$7:Q393,Q393)&amp;Q393</f>
        <v>#N/A</v>
      </c>
      <c r="S393" s="44">
        <f>IFERROR(VLOOKUP(R393,Table1[[ct2]:[Số lượng]],13,0),0)</f>
        <v>0</v>
      </c>
      <c r="T393" s="45">
        <f>IFERROR(VLOOKUP(R393,Table1[[ct2]:[Giá]],14,0),Table01456[[#This Row],[ĐƠN GIÁ]])</f>
        <v>0</v>
      </c>
      <c r="U393" s="45">
        <f t="shared" si="27"/>
        <v>0</v>
      </c>
      <c r="V393" s="32">
        <f t="shared" si="28"/>
        <v>0</v>
      </c>
      <c r="W393" s="45">
        <f>Table01456[[#This Row],[THÀNH TIỀN FAST]]-Table01456[[#This Row],[THÀNH TIỀN]]</f>
        <v>0</v>
      </c>
      <c r="X393" s="46" t="b">
        <f>Table01456[[#This Row],[ĐG FAST]]=Table01456[[#This Row],[ĐƠN GIÁ]]</f>
        <v>1</v>
      </c>
      <c r="Y393" s="47" t="b">
        <f>Table01456[[#This Row],[THÀNH TIỀN FAST]]=Table01456[[#This Row],[THÀNH TIỀN]]</f>
        <v>1</v>
      </c>
      <c r="Z393" s="48"/>
    </row>
    <row r="394" spans="1:26" x14ac:dyDescent="0.2">
      <c r="A394" s="50"/>
      <c r="B394" s="51"/>
      <c r="C394" s="50"/>
      <c r="D394" s="50"/>
      <c r="E394" s="50"/>
      <c r="F394" s="50"/>
      <c r="G394" s="50"/>
      <c r="H394" s="50"/>
      <c r="I394" s="50"/>
      <c r="J394" s="50"/>
      <c r="K394" s="52"/>
      <c r="L394" s="50"/>
      <c r="M394" s="53">
        <f t="shared" si="25"/>
        <v>0</v>
      </c>
      <c r="N394" s="21" t="e">
        <f>VLOOKUP(I394,'MÃ '!$A$2:$E$1048576,4,0)</f>
        <v>#N/A</v>
      </c>
      <c r="O394" s="21" t="e">
        <f>VLOOKUP(I394,'MÃ '!$A$2:$E$1048576,5,0)</f>
        <v>#N/A</v>
      </c>
      <c r="P394" s="21" t="str">
        <f t="shared" si="26"/>
        <v>TSG09</v>
      </c>
      <c r="Q394" s="21" t="e">
        <f>DAY(Table01456[[#This Row],[NGÀY]])&amp;Table01456[[#This Row],[TSG09]]&amp;Table01456[[#This Row],[MÃ FAST]]</f>
        <v>#N/A</v>
      </c>
      <c r="R394" s="21" t="e">
        <f>COUNTIF($Q$7:Q394,Q394)&amp;Q394</f>
        <v>#N/A</v>
      </c>
      <c r="S394" s="44">
        <f>IFERROR(VLOOKUP(R394,Table1[[ct2]:[Số lượng]],13,0),0)</f>
        <v>0</v>
      </c>
      <c r="T394" s="45">
        <f>IFERROR(VLOOKUP(R394,Table1[[ct2]:[Giá]],14,0),Table01456[[#This Row],[ĐƠN GIÁ]])</f>
        <v>0</v>
      </c>
      <c r="U394" s="45">
        <f t="shared" si="27"/>
        <v>0</v>
      </c>
      <c r="V394" s="32">
        <f t="shared" si="28"/>
        <v>0</v>
      </c>
      <c r="W394" s="45">
        <f>Table01456[[#This Row],[THÀNH TIỀN FAST]]-Table01456[[#This Row],[THÀNH TIỀN]]</f>
        <v>0</v>
      </c>
      <c r="X394" s="46" t="b">
        <f>Table01456[[#This Row],[ĐG FAST]]=Table01456[[#This Row],[ĐƠN GIÁ]]</f>
        <v>1</v>
      </c>
      <c r="Y394" s="47" t="b">
        <f>Table01456[[#This Row],[THÀNH TIỀN FAST]]=Table01456[[#This Row],[THÀNH TIỀN]]</f>
        <v>1</v>
      </c>
      <c r="Z394" s="48"/>
    </row>
    <row r="395" spans="1:26" x14ac:dyDescent="0.2">
      <c r="A395" s="50"/>
      <c r="B395" s="51"/>
      <c r="C395" s="50"/>
      <c r="D395" s="50"/>
      <c r="E395" s="50"/>
      <c r="F395" s="50"/>
      <c r="G395" s="50"/>
      <c r="H395" s="50"/>
      <c r="I395" s="50"/>
      <c r="J395" s="50"/>
      <c r="K395" s="52"/>
      <c r="L395" s="50"/>
      <c r="M395" s="53">
        <f t="shared" si="25"/>
        <v>0</v>
      </c>
      <c r="N395" s="21" t="e">
        <f>VLOOKUP(I395,'MÃ '!$A$2:$E$1048576,4,0)</f>
        <v>#N/A</v>
      </c>
      <c r="O395" s="21" t="e">
        <f>VLOOKUP(I395,'MÃ '!$A$2:$E$1048576,5,0)</f>
        <v>#N/A</v>
      </c>
      <c r="P395" s="21" t="str">
        <f t="shared" si="26"/>
        <v>TSG09</v>
      </c>
      <c r="Q395" s="21" t="e">
        <f>DAY(Table01456[[#This Row],[NGÀY]])&amp;Table01456[[#This Row],[TSG09]]&amp;Table01456[[#This Row],[MÃ FAST]]</f>
        <v>#N/A</v>
      </c>
      <c r="R395" s="21" t="e">
        <f>COUNTIF($Q$7:Q395,Q395)&amp;Q395</f>
        <v>#N/A</v>
      </c>
      <c r="S395" s="44">
        <f>IFERROR(VLOOKUP(R395,Table1[[ct2]:[Số lượng]],13,0),0)</f>
        <v>0</v>
      </c>
      <c r="T395" s="45">
        <f>IFERROR(VLOOKUP(R395,Table1[[ct2]:[Giá]],14,0),Table01456[[#This Row],[ĐƠN GIÁ]])</f>
        <v>0</v>
      </c>
      <c r="U395" s="45">
        <f t="shared" si="27"/>
        <v>0</v>
      </c>
      <c r="V395" s="32">
        <f t="shared" si="28"/>
        <v>0</v>
      </c>
      <c r="W395" s="45">
        <f>Table01456[[#This Row],[THÀNH TIỀN FAST]]-Table01456[[#This Row],[THÀNH TIỀN]]</f>
        <v>0</v>
      </c>
      <c r="X395" s="46" t="b">
        <f>Table01456[[#This Row],[ĐG FAST]]=Table01456[[#This Row],[ĐƠN GIÁ]]</f>
        <v>1</v>
      </c>
      <c r="Y395" s="47" t="b">
        <f>Table01456[[#This Row],[THÀNH TIỀN FAST]]=Table01456[[#This Row],[THÀNH TIỀN]]</f>
        <v>1</v>
      </c>
      <c r="Z395" s="48"/>
    </row>
    <row r="396" spans="1:26" x14ac:dyDescent="0.2">
      <c r="A396" s="50"/>
      <c r="B396" s="51"/>
      <c r="C396" s="50"/>
      <c r="D396" s="50"/>
      <c r="E396" s="50"/>
      <c r="F396" s="50"/>
      <c r="G396" s="50"/>
      <c r="H396" s="50"/>
      <c r="I396" s="50"/>
      <c r="J396" s="50"/>
      <c r="K396" s="52"/>
      <c r="L396" s="50"/>
      <c r="M396" s="53">
        <f t="shared" si="25"/>
        <v>0</v>
      </c>
      <c r="N396" s="21" t="e">
        <f>VLOOKUP(I396,'MÃ '!$A$2:$E$1048576,4,0)</f>
        <v>#N/A</v>
      </c>
      <c r="O396" s="21" t="e">
        <f>VLOOKUP(I396,'MÃ '!$A$2:$E$1048576,5,0)</f>
        <v>#N/A</v>
      </c>
      <c r="P396" s="21" t="str">
        <f t="shared" si="26"/>
        <v>TSG09</v>
      </c>
      <c r="Q396" s="21" t="e">
        <f>DAY(Table01456[[#This Row],[NGÀY]])&amp;Table01456[[#This Row],[TSG09]]&amp;Table01456[[#This Row],[MÃ FAST]]</f>
        <v>#N/A</v>
      </c>
      <c r="R396" s="21" t="e">
        <f>COUNTIF($Q$7:Q396,Q396)&amp;Q396</f>
        <v>#N/A</v>
      </c>
      <c r="S396" s="44">
        <f>IFERROR(VLOOKUP(R396,Table1[[ct2]:[Số lượng]],13,0),0)</f>
        <v>0</v>
      </c>
      <c r="T396" s="45">
        <f>IFERROR(VLOOKUP(R396,Table1[[ct2]:[Giá]],14,0),Table01456[[#This Row],[ĐƠN GIÁ]])</f>
        <v>0</v>
      </c>
      <c r="U396" s="45">
        <f t="shared" si="27"/>
        <v>0</v>
      </c>
      <c r="V396" s="32">
        <f t="shared" si="28"/>
        <v>0</v>
      </c>
      <c r="W396" s="45">
        <f>Table01456[[#This Row],[THÀNH TIỀN FAST]]-Table01456[[#This Row],[THÀNH TIỀN]]</f>
        <v>0</v>
      </c>
      <c r="X396" s="46" t="b">
        <f>Table01456[[#This Row],[ĐG FAST]]=Table01456[[#This Row],[ĐƠN GIÁ]]</f>
        <v>1</v>
      </c>
      <c r="Y396" s="47" t="b">
        <f>Table01456[[#This Row],[THÀNH TIỀN FAST]]=Table01456[[#This Row],[THÀNH TIỀN]]</f>
        <v>1</v>
      </c>
      <c r="Z396" s="48"/>
    </row>
    <row r="397" spans="1:26" x14ac:dyDescent="0.2">
      <c r="A397" s="50"/>
      <c r="B397" s="51"/>
      <c r="C397" s="50"/>
      <c r="D397" s="50"/>
      <c r="E397" s="50"/>
      <c r="F397" s="50"/>
      <c r="G397" s="50"/>
      <c r="H397" s="50"/>
      <c r="I397" s="50"/>
      <c r="J397" s="50"/>
      <c r="K397" s="52"/>
      <c r="L397" s="50"/>
      <c r="M397" s="53">
        <f t="shared" si="25"/>
        <v>0</v>
      </c>
      <c r="N397" s="21" t="e">
        <f>VLOOKUP(I397,'MÃ '!$A$2:$E$1048576,4,0)</f>
        <v>#N/A</v>
      </c>
      <c r="O397" s="21" t="e">
        <f>VLOOKUP(I397,'MÃ '!$A$2:$E$1048576,5,0)</f>
        <v>#N/A</v>
      </c>
      <c r="P397" s="21" t="str">
        <f t="shared" si="26"/>
        <v>TSG09</v>
      </c>
      <c r="Q397" s="21" t="e">
        <f>DAY(Table01456[[#This Row],[NGÀY]])&amp;Table01456[[#This Row],[TSG09]]&amp;Table01456[[#This Row],[MÃ FAST]]</f>
        <v>#N/A</v>
      </c>
      <c r="R397" s="21" t="e">
        <f>COUNTIF($Q$7:Q397,Q397)&amp;Q397</f>
        <v>#N/A</v>
      </c>
      <c r="S397" s="44">
        <f>IFERROR(VLOOKUP(R397,Table1[[ct2]:[Số lượng]],13,0),0)</f>
        <v>0</v>
      </c>
      <c r="T397" s="45">
        <f>IFERROR(VLOOKUP(R397,Table1[[ct2]:[Giá]],14,0),Table01456[[#This Row],[ĐƠN GIÁ]])</f>
        <v>0</v>
      </c>
      <c r="U397" s="45">
        <f t="shared" si="27"/>
        <v>0</v>
      </c>
      <c r="V397" s="32">
        <f t="shared" si="28"/>
        <v>0</v>
      </c>
      <c r="W397" s="45">
        <f>Table01456[[#This Row],[THÀNH TIỀN FAST]]-Table01456[[#This Row],[THÀNH TIỀN]]</f>
        <v>0</v>
      </c>
      <c r="X397" s="46" t="b">
        <f>Table01456[[#This Row],[ĐG FAST]]=Table01456[[#This Row],[ĐƠN GIÁ]]</f>
        <v>1</v>
      </c>
      <c r="Y397" s="47" t="b">
        <f>Table01456[[#This Row],[THÀNH TIỀN FAST]]=Table01456[[#This Row],[THÀNH TIỀN]]</f>
        <v>1</v>
      </c>
      <c r="Z397" s="48"/>
    </row>
    <row r="398" spans="1:26" x14ac:dyDescent="0.2">
      <c r="A398" s="50"/>
      <c r="B398" s="51"/>
      <c r="C398" s="50"/>
      <c r="D398" s="50"/>
      <c r="E398" s="50"/>
      <c r="F398" s="50"/>
      <c r="G398" s="50"/>
      <c r="H398" s="50"/>
      <c r="I398" s="50"/>
      <c r="J398" s="50"/>
      <c r="K398" s="52"/>
      <c r="L398" s="50"/>
      <c r="M398" s="53">
        <f t="shared" si="25"/>
        <v>0</v>
      </c>
      <c r="N398" s="21" t="e">
        <f>VLOOKUP(I398,'MÃ '!$A$2:$E$1048576,4,0)</f>
        <v>#N/A</v>
      </c>
      <c r="O398" s="21" t="e">
        <f>VLOOKUP(I398,'MÃ '!$A$2:$E$1048576,5,0)</f>
        <v>#N/A</v>
      </c>
      <c r="P398" s="21" t="str">
        <f t="shared" si="26"/>
        <v>TSG09</v>
      </c>
      <c r="Q398" s="21" t="e">
        <f>DAY(Table01456[[#This Row],[NGÀY]])&amp;Table01456[[#This Row],[TSG09]]&amp;Table01456[[#This Row],[MÃ FAST]]</f>
        <v>#N/A</v>
      </c>
      <c r="R398" s="21" t="e">
        <f>COUNTIF($Q$7:Q398,Q398)&amp;Q398</f>
        <v>#N/A</v>
      </c>
      <c r="S398" s="44">
        <f>IFERROR(VLOOKUP(R398,Table1[[ct2]:[Số lượng]],13,0),0)</f>
        <v>0</v>
      </c>
      <c r="T398" s="45">
        <f>IFERROR(VLOOKUP(R398,Table1[[ct2]:[Giá]],14,0),Table01456[[#This Row],[ĐƠN GIÁ]])</f>
        <v>0</v>
      </c>
      <c r="U398" s="45">
        <f t="shared" si="27"/>
        <v>0</v>
      </c>
      <c r="V398" s="32">
        <f t="shared" si="28"/>
        <v>0</v>
      </c>
      <c r="W398" s="45">
        <f>Table01456[[#This Row],[THÀNH TIỀN FAST]]-Table01456[[#This Row],[THÀNH TIỀN]]</f>
        <v>0</v>
      </c>
      <c r="X398" s="46" t="b">
        <f>Table01456[[#This Row],[ĐG FAST]]=Table01456[[#This Row],[ĐƠN GIÁ]]</f>
        <v>1</v>
      </c>
      <c r="Y398" s="47" t="b">
        <f>Table01456[[#This Row],[THÀNH TIỀN FAST]]=Table01456[[#This Row],[THÀNH TIỀN]]</f>
        <v>1</v>
      </c>
      <c r="Z398" s="48"/>
    </row>
    <row r="399" spans="1:26" x14ac:dyDescent="0.2">
      <c r="A399" s="50"/>
      <c r="B399" s="51"/>
      <c r="C399" s="50"/>
      <c r="D399" s="50"/>
      <c r="E399" s="50"/>
      <c r="F399" s="50"/>
      <c r="G399" s="50"/>
      <c r="H399" s="50"/>
      <c r="I399" s="50"/>
      <c r="J399" s="50"/>
      <c r="K399" s="52"/>
      <c r="L399" s="50"/>
      <c r="M399" s="53">
        <f t="shared" si="25"/>
        <v>0</v>
      </c>
      <c r="N399" s="21" t="e">
        <f>VLOOKUP(I399,'MÃ '!$A$2:$E$1048576,4,0)</f>
        <v>#N/A</v>
      </c>
      <c r="O399" s="21" t="e">
        <f>VLOOKUP(I399,'MÃ '!$A$2:$E$1048576,5,0)</f>
        <v>#N/A</v>
      </c>
      <c r="P399" s="21" t="str">
        <f t="shared" si="26"/>
        <v>TSG09</v>
      </c>
      <c r="Q399" s="21" t="e">
        <f>DAY(Table01456[[#This Row],[NGÀY]])&amp;Table01456[[#This Row],[TSG09]]&amp;Table01456[[#This Row],[MÃ FAST]]</f>
        <v>#N/A</v>
      </c>
      <c r="R399" s="21" t="e">
        <f>COUNTIF($Q$7:Q399,Q399)&amp;Q399</f>
        <v>#N/A</v>
      </c>
      <c r="S399" s="44">
        <f>IFERROR(VLOOKUP(R399,Table1[[ct2]:[Số lượng]],13,0),0)</f>
        <v>0</v>
      </c>
      <c r="T399" s="45">
        <f>IFERROR(VLOOKUP(R399,Table1[[ct2]:[Giá]],14,0),Table01456[[#This Row],[ĐƠN GIÁ]])</f>
        <v>0</v>
      </c>
      <c r="U399" s="45">
        <f t="shared" si="27"/>
        <v>0</v>
      </c>
      <c r="V399" s="32">
        <f t="shared" si="28"/>
        <v>0</v>
      </c>
      <c r="W399" s="45">
        <f>Table01456[[#This Row],[THÀNH TIỀN FAST]]-Table01456[[#This Row],[THÀNH TIỀN]]</f>
        <v>0</v>
      </c>
      <c r="X399" s="46" t="b">
        <f>Table01456[[#This Row],[ĐG FAST]]=Table01456[[#This Row],[ĐƠN GIÁ]]</f>
        <v>1</v>
      </c>
      <c r="Y399" s="47" t="b">
        <f>Table01456[[#This Row],[THÀNH TIỀN FAST]]=Table01456[[#This Row],[THÀNH TIỀN]]</f>
        <v>1</v>
      </c>
      <c r="Z399" s="48"/>
    </row>
    <row r="400" spans="1:26" x14ac:dyDescent="0.2">
      <c r="A400" s="50"/>
      <c r="B400" s="51"/>
      <c r="C400" s="50"/>
      <c r="D400" s="50"/>
      <c r="E400" s="50"/>
      <c r="F400" s="50"/>
      <c r="G400" s="50"/>
      <c r="H400" s="50"/>
      <c r="I400" s="50"/>
      <c r="J400" s="50"/>
      <c r="K400" s="52"/>
      <c r="L400" s="50"/>
      <c r="M400" s="53">
        <f t="shared" si="25"/>
        <v>0</v>
      </c>
      <c r="N400" s="21" t="e">
        <f>VLOOKUP(I400,'MÃ '!$A$2:$E$1048576,4,0)</f>
        <v>#N/A</v>
      </c>
      <c r="O400" s="21" t="e">
        <f>VLOOKUP(I400,'MÃ '!$A$2:$E$1048576,5,0)</f>
        <v>#N/A</v>
      </c>
      <c r="P400" s="21" t="str">
        <f t="shared" si="26"/>
        <v>TSG09</v>
      </c>
      <c r="Q400" s="21" t="e">
        <f>DAY(Table01456[[#This Row],[NGÀY]])&amp;Table01456[[#This Row],[TSG09]]&amp;Table01456[[#This Row],[MÃ FAST]]</f>
        <v>#N/A</v>
      </c>
      <c r="R400" s="21" t="e">
        <f>COUNTIF($Q$7:Q400,Q400)&amp;Q400</f>
        <v>#N/A</v>
      </c>
      <c r="S400" s="44">
        <f>IFERROR(VLOOKUP(R400,Table1[[ct2]:[Số lượng]],13,0),0)</f>
        <v>0</v>
      </c>
      <c r="T400" s="45">
        <f>IFERROR(VLOOKUP(R400,Table1[[ct2]:[Giá]],14,0),Table01456[[#This Row],[ĐƠN GIÁ]])</f>
        <v>0</v>
      </c>
      <c r="U400" s="45">
        <f t="shared" si="27"/>
        <v>0</v>
      </c>
      <c r="V400" s="32">
        <f t="shared" si="28"/>
        <v>0</v>
      </c>
      <c r="W400" s="45">
        <f>Table01456[[#This Row],[THÀNH TIỀN FAST]]-Table01456[[#This Row],[THÀNH TIỀN]]</f>
        <v>0</v>
      </c>
      <c r="X400" s="46" t="b">
        <f>Table01456[[#This Row],[ĐG FAST]]=Table01456[[#This Row],[ĐƠN GIÁ]]</f>
        <v>1</v>
      </c>
      <c r="Y400" s="47" t="b">
        <f>Table01456[[#This Row],[THÀNH TIỀN FAST]]=Table01456[[#This Row],[THÀNH TIỀN]]</f>
        <v>1</v>
      </c>
      <c r="Z400" s="48"/>
    </row>
    <row r="401" spans="1:26" x14ac:dyDescent="0.2">
      <c r="A401" s="50"/>
      <c r="B401" s="51"/>
      <c r="C401" s="50"/>
      <c r="D401" s="50"/>
      <c r="E401" s="50"/>
      <c r="F401" s="50"/>
      <c r="G401" s="50"/>
      <c r="H401" s="50"/>
      <c r="I401" s="50"/>
      <c r="J401" s="50"/>
      <c r="K401" s="52"/>
      <c r="L401" s="50"/>
      <c r="M401" s="53">
        <f t="shared" si="25"/>
        <v>0</v>
      </c>
      <c r="N401" s="21" t="e">
        <f>VLOOKUP(I401,'MÃ '!$A$2:$E$1048576,4,0)</f>
        <v>#N/A</v>
      </c>
      <c r="O401" s="21" t="e">
        <f>VLOOKUP(I401,'MÃ '!$A$2:$E$1048576,5,0)</f>
        <v>#N/A</v>
      </c>
      <c r="P401" s="21" t="str">
        <f t="shared" si="26"/>
        <v>TSG09</v>
      </c>
      <c r="Q401" s="21" t="e">
        <f>DAY(Table01456[[#This Row],[NGÀY]])&amp;Table01456[[#This Row],[TSG09]]&amp;Table01456[[#This Row],[MÃ FAST]]</f>
        <v>#N/A</v>
      </c>
      <c r="R401" s="21" t="e">
        <f>COUNTIF($Q$7:Q401,Q401)&amp;Q401</f>
        <v>#N/A</v>
      </c>
      <c r="S401" s="44">
        <f>IFERROR(VLOOKUP(R401,Table1[[ct2]:[Số lượng]],13,0),0)</f>
        <v>0</v>
      </c>
      <c r="T401" s="45">
        <f>IFERROR(VLOOKUP(R401,Table1[[ct2]:[Giá]],14,0),Table01456[[#This Row],[ĐƠN GIÁ]])</f>
        <v>0</v>
      </c>
      <c r="U401" s="45">
        <f t="shared" si="27"/>
        <v>0</v>
      </c>
      <c r="V401" s="32">
        <f t="shared" si="28"/>
        <v>0</v>
      </c>
      <c r="W401" s="45">
        <f>Table01456[[#This Row],[THÀNH TIỀN FAST]]-Table01456[[#This Row],[THÀNH TIỀN]]</f>
        <v>0</v>
      </c>
      <c r="X401" s="46" t="b">
        <f>Table01456[[#This Row],[ĐG FAST]]=Table01456[[#This Row],[ĐƠN GIÁ]]</f>
        <v>1</v>
      </c>
      <c r="Y401" s="47" t="b">
        <f>Table01456[[#This Row],[THÀNH TIỀN FAST]]=Table01456[[#This Row],[THÀNH TIỀN]]</f>
        <v>1</v>
      </c>
      <c r="Z401" s="48"/>
    </row>
    <row r="402" spans="1:26" x14ac:dyDescent="0.2">
      <c r="A402" s="50"/>
      <c r="B402" s="51"/>
      <c r="C402" s="50"/>
      <c r="D402" s="50"/>
      <c r="E402" s="50"/>
      <c r="F402" s="50"/>
      <c r="G402" s="50"/>
      <c r="H402" s="50"/>
      <c r="I402" s="50"/>
      <c r="J402" s="50"/>
      <c r="K402" s="52"/>
      <c r="L402" s="50"/>
      <c r="M402" s="53">
        <f t="shared" si="25"/>
        <v>0</v>
      </c>
      <c r="N402" s="21" t="e">
        <f>VLOOKUP(I402,'MÃ '!$A$2:$E$1048576,4,0)</f>
        <v>#N/A</v>
      </c>
      <c r="O402" s="21" t="e">
        <f>VLOOKUP(I402,'MÃ '!$A$2:$E$1048576,5,0)</f>
        <v>#N/A</v>
      </c>
      <c r="P402" s="21" t="str">
        <f t="shared" si="26"/>
        <v>TSG09</v>
      </c>
      <c r="Q402" s="21" t="e">
        <f>DAY(Table01456[[#This Row],[NGÀY]])&amp;Table01456[[#This Row],[TSG09]]&amp;Table01456[[#This Row],[MÃ FAST]]</f>
        <v>#N/A</v>
      </c>
      <c r="R402" s="21" t="e">
        <f>COUNTIF($Q$7:Q402,Q402)&amp;Q402</f>
        <v>#N/A</v>
      </c>
      <c r="S402" s="44">
        <f>IFERROR(VLOOKUP(R402,Table1[[ct2]:[Số lượng]],13,0),0)</f>
        <v>0</v>
      </c>
      <c r="T402" s="45">
        <f>IFERROR(VLOOKUP(R402,Table1[[ct2]:[Giá]],14,0),Table01456[[#This Row],[ĐƠN GIÁ]])</f>
        <v>0</v>
      </c>
      <c r="U402" s="45">
        <f t="shared" si="27"/>
        <v>0</v>
      </c>
      <c r="V402" s="32">
        <f t="shared" si="28"/>
        <v>0</v>
      </c>
      <c r="W402" s="45">
        <f>Table01456[[#This Row],[THÀNH TIỀN FAST]]-Table01456[[#This Row],[THÀNH TIỀN]]</f>
        <v>0</v>
      </c>
      <c r="X402" s="46" t="b">
        <f>Table01456[[#This Row],[ĐG FAST]]=Table01456[[#This Row],[ĐƠN GIÁ]]</f>
        <v>1</v>
      </c>
      <c r="Y402" s="47" t="b">
        <f>Table01456[[#This Row],[THÀNH TIỀN FAST]]=Table01456[[#This Row],[THÀNH TIỀN]]</f>
        <v>1</v>
      </c>
      <c r="Z402" s="48"/>
    </row>
    <row r="403" spans="1:26" x14ac:dyDescent="0.2">
      <c r="A403" s="50"/>
      <c r="B403" s="51"/>
      <c r="C403" s="50"/>
      <c r="D403" s="50"/>
      <c r="E403" s="50"/>
      <c r="F403" s="50"/>
      <c r="G403" s="50"/>
      <c r="H403" s="50"/>
      <c r="I403" s="50"/>
      <c r="J403" s="50"/>
      <c r="K403" s="52"/>
      <c r="L403" s="50"/>
      <c r="M403" s="53">
        <f t="shared" si="25"/>
        <v>0</v>
      </c>
      <c r="N403" s="21" t="e">
        <f>VLOOKUP(I403,'MÃ '!$A$2:$E$1048576,4,0)</f>
        <v>#N/A</v>
      </c>
      <c r="O403" s="21" t="e">
        <f>VLOOKUP(I403,'MÃ '!$A$2:$E$1048576,5,0)</f>
        <v>#N/A</v>
      </c>
      <c r="P403" s="21" t="str">
        <f t="shared" si="26"/>
        <v>TSG09</v>
      </c>
      <c r="Q403" s="21" t="e">
        <f>DAY(Table01456[[#This Row],[NGÀY]])&amp;Table01456[[#This Row],[TSG09]]&amp;Table01456[[#This Row],[MÃ FAST]]</f>
        <v>#N/A</v>
      </c>
      <c r="R403" s="21" t="e">
        <f>COUNTIF($Q$7:Q403,Q403)&amp;Q403</f>
        <v>#N/A</v>
      </c>
      <c r="S403" s="44">
        <f>IFERROR(VLOOKUP(R403,Table1[[ct2]:[Số lượng]],13,0),0)</f>
        <v>0</v>
      </c>
      <c r="T403" s="45">
        <f>IFERROR(VLOOKUP(R403,Table1[[ct2]:[Giá]],14,0),Table01456[[#This Row],[ĐƠN GIÁ]])</f>
        <v>0</v>
      </c>
      <c r="U403" s="45">
        <f t="shared" si="27"/>
        <v>0</v>
      </c>
      <c r="V403" s="32">
        <f t="shared" si="28"/>
        <v>0</v>
      </c>
      <c r="W403" s="45">
        <f>Table01456[[#This Row],[THÀNH TIỀN FAST]]-Table01456[[#This Row],[THÀNH TIỀN]]</f>
        <v>0</v>
      </c>
      <c r="X403" s="46" t="b">
        <f>Table01456[[#This Row],[ĐG FAST]]=Table01456[[#This Row],[ĐƠN GIÁ]]</f>
        <v>1</v>
      </c>
      <c r="Y403" s="47" t="b">
        <f>Table01456[[#This Row],[THÀNH TIỀN FAST]]=Table01456[[#This Row],[THÀNH TIỀN]]</f>
        <v>1</v>
      </c>
      <c r="Z403" s="48"/>
    </row>
    <row r="404" spans="1:26" x14ac:dyDescent="0.2">
      <c r="A404" s="50"/>
      <c r="B404" s="51"/>
      <c r="C404" s="50"/>
      <c r="D404" s="50"/>
      <c r="E404" s="50"/>
      <c r="F404" s="50"/>
      <c r="G404" s="50"/>
      <c r="H404" s="50"/>
      <c r="I404" s="50"/>
      <c r="J404" s="50"/>
      <c r="K404" s="52"/>
      <c r="L404" s="50"/>
      <c r="M404" s="53">
        <f t="shared" si="25"/>
        <v>0</v>
      </c>
      <c r="N404" s="21" t="e">
        <f>VLOOKUP(I404,'MÃ '!$A$2:$E$1048576,4,0)</f>
        <v>#N/A</v>
      </c>
      <c r="O404" s="21" t="e">
        <f>VLOOKUP(I404,'MÃ '!$A$2:$E$1048576,5,0)</f>
        <v>#N/A</v>
      </c>
      <c r="P404" s="21" t="str">
        <f t="shared" si="26"/>
        <v>TSG09</v>
      </c>
      <c r="Q404" s="21" t="e">
        <f>DAY(Table01456[[#This Row],[NGÀY]])&amp;Table01456[[#This Row],[TSG09]]&amp;Table01456[[#This Row],[MÃ FAST]]</f>
        <v>#N/A</v>
      </c>
      <c r="R404" s="21" t="e">
        <f>COUNTIF($Q$7:Q404,Q404)&amp;Q404</f>
        <v>#N/A</v>
      </c>
      <c r="S404" s="44">
        <f>IFERROR(VLOOKUP(R404,Table1[[ct2]:[Số lượng]],13,0),0)</f>
        <v>0</v>
      </c>
      <c r="T404" s="45">
        <f>IFERROR(VLOOKUP(R404,Table1[[ct2]:[Giá]],14,0),Table01456[[#This Row],[ĐƠN GIÁ]])</f>
        <v>0</v>
      </c>
      <c r="U404" s="45">
        <f t="shared" si="27"/>
        <v>0</v>
      </c>
      <c r="V404" s="32">
        <f t="shared" si="28"/>
        <v>0</v>
      </c>
      <c r="W404" s="45">
        <f>Table01456[[#This Row],[THÀNH TIỀN FAST]]-Table01456[[#This Row],[THÀNH TIỀN]]</f>
        <v>0</v>
      </c>
      <c r="X404" s="46" t="b">
        <f>Table01456[[#This Row],[ĐG FAST]]=Table01456[[#This Row],[ĐƠN GIÁ]]</f>
        <v>1</v>
      </c>
      <c r="Y404" s="47" t="b">
        <f>Table01456[[#This Row],[THÀNH TIỀN FAST]]=Table01456[[#This Row],[THÀNH TIỀN]]</f>
        <v>1</v>
      </c>
      <c r="Z404" s="48"/>
    </row>
    <row r="405" spans="1:26" x14ac:dyDescent="0.2">
      <c r="A405" s="50"/>
      <c r="B405" s="51"/>
      <c r="C405" s="50"/>
      <c r="D405" s="50"/>
      <c r="E405" s="50"/>
      <c r="F405" s="50"/>
      <c r="G405" s="50"/>
      <c r="H405" s="50"/>
      <c r="I405" s="50"/>
      <c r="J405" s="50"/>
      <c r="K405" s="52"/>
      <c r="L405" s="50"/>
      <c r="M405" s="53">
        <f t="shared" si="25"/>
        <v>0</v>
      </c>
      <c r="N405" s="21" t="e">
        <f>VLOOKUP(I405,'MÃ '!$A$2:$E$1048576,4,0)</f>
        <v>#N/A</v>
      </c>
      <c r="O405" s="21" t="e">
        <f>VLOOKUP(I405,'MÃ '!$A$2:$E$1048576,5,0)</f>
        <v>#N/A</v>
      </c>
      <c r="P405" s="21" t="str">
        <f t="shared" si="26"/>
        <v>TSG09</v>
      </c>
      <c r="Q405" s="21" t="e">
        <f>DAY(Table01456[[#This Row],[NGÀY]])&amp;Table01456[[#This Row],[TSG09]]&amp;Table01456[[#This Row],[MÃ FAST]]</f>
        <v>#N/A</v>
      </c>
      <c r="R405" s="21" t="e">
        <f>COUNTIF($Q$7:Q405,Q405)&amp;Q405</f>
        <v>#N/A</v>
      </c>
      <c r="S405" s="44">
        <f>IFERROR(VLOOKUP(R405,Table1[[ct2]:[Số lượng]],13,0),0)</f>
        <v>0</v>
      </c>
      <c r="T405" s="45">
        <f>IFERROR(VLOOKUP(R405,Table1[[ct2]:[Giá]],14,0),Table01456[[#This Row],[ĐƠN GIÁ]])</f>
        <v>0</v>
      </c>
      <c r="U405" s="45">
        <f t="shared" si="27"/>
        <v>0</v>
      </c>
      <c r="V405" s="32">
        <f t="shared" si="28"/>
        <v>0</v>
      </c>
      <c r="W405" s="45">
        <f>Table01456[[#This Row],[THÀNH TIỀN FAST]]-Table01456[[#This Row],[THÀNH TIỀN]]</f>
        <v>0</v>
      </c>
      <c r="X405" s="46" t="b">
        <f>Table01456[[#This Row],[ĐG FAST]]=Table01456[[#This Row],[ĐƠN GIÁ]]</f>
        <v>1</v>
      </c>
      <c r="Y405" s="47" t="b">
        <f>Table01456[[#This Row],[THÀNH TIỀN FAST]]=Table01456[[#This Row],[THÀNH TIỀN]]</f>
        <v>1</v>
      </c>
      <c r="Z405" s="48"/>
    </row>
    <row r="406" spans="1:26" x14ac:dyDescent="0.2">
      <c r="A406" s="50"/>
      <c r="B406" s="51"/>
      <c r="C406" s="50"/>
      <c r="D406" s="50"/>
      <c r="E406" s="50"/>
      <c r="F406" s="50"/>
      <c r="G406" s="50"/>
      <c r="H406" s="50"/>
      <c r="I406" s="50"/>
      <c r="J406" s="50"/>
      <c r="K406" s="52"/>
      <c r="L406" s="50"/>
      <c r="M406" s="53">
        <f t="shared" si="25"/>
        <v>0</v>
      </c>
      <c r="N406" s="21" t="e">
        <f>VLOOKUP(I406,'MÃ '!$A$2:$E$1048576,4,0)</f>
        <v>#N/A</v>
      </c>
      <c r="O406" s="21" t="e">
        <f>VLOOKUP(I406,'MÃ '!$A$2:$E$1048576,5,0)</f>
        <v>#N/A</v>
      </c>
      <c r="P406" s="21" t="str">
        <f t="shared" si="26"/>
        <v>TSG09</v>
      </c>
      <c r="Q406" s="21" t="e">
        <f>DAY(Table01456[[#This Row],[NGÀY]])&amp;Table01456[[#This Row],[TSG09]]&amp;Table01456[[#This Row],[MÃ FAST]]</f>
        <v>#N/A</v>
      </c>
      <c r="R406" s="21" t="e">
        <f>COUNTIF($Q$7:Q406,Q406)&amp;Q406</f>
        <v>#N/A</v>
      </c>
      <c r="S406" s="44">
        <f>IFERROR(VLOOKUP(R406,Table1[[ct2]:[Số lượng]],13,0),0)</f>
        <v>0</v>
      </c>
      <c r="T406" s="45">
        <f>IFERROR(VLOOKUP(R406,Table1[[ct2]:[Giá]],14,0),Table01456[[#This Row],[ĐƠN GIÁ]])</f>
        <v>0</v>
      </c>
      <c r="U406" s="45">
        <f t="shared" si="27"/>
        <v>0</v>
      </c>
      <c r="V406" s="32">
        <f t="shared" si="28"/>
        <v>0</v>
      </c>
      <c r="W406" s="45">
        <f>Table01456[[#This Row],[THÀNH TIỀN FAST]]-Table01456[[#This Row],[THÀNH TIỀN]]</f>
        <v>0</v>
      </c>
      <c r="X406" s="46" t="b">
        <f>Table01456[[#This Row],[ĐG FAST]]=Table01456[[#This Row],[ĐƠN GIÁ]]</f>
        <v>1</v>
      </c>
      <c r="Y406" s="47" t="b">
        <f>Table01456[[#This Row],[THÀNH TIỀN FAST]]=Table01456[[#This Row],[THÀNH TIỀN]]</f>
        <v>1</v>
      </c>
      <c r="Z406" s="48"/>
    </row>
    <row r="407" spans="1:26" x14ac:dyDescent="0.2">
      <c r="A407" s="50"/>
      <c r="B407" s="51"/>
      <c r="C407" s="50"/>
      <c r="D407" s="50"/>
      <c r="E407" s="50"/>
      <c r="F407" s="50"/>
      <c r="G407" s="50"/>
      <c r="H407" s="50"/>
      <c r="I407" s="50"/>
      <c r="J407" s="50"/>
      <c r="K407" s="52"/>
      <c r="L407" s="50"/>
      <c r="M407" s="53">
        <f t="shared" si="25"/>
        <v>0</v>
      </c>
      <c r="N407" s="21" t="e">
        <f>VLOOKUP(I407,'MÃ '!$A$2:$E$1048576,4,0)</f>
        <v>#N/A</v>
      </c>
      <c r="O407" s="21" t="e">
        <f>VLOOKUP(I407,'MÃ '!$A$2:$E$1048576,5,0)</f>
        <v>#N/A</v>
      </c>
      <c r="P407" s="21" t="str">
        <f t="shared" si="26"/>
        <v>TSG09</v>
      </c>
      <c r="Q407" s="21" t="e">
        <f>DAY(Table01456[[#This Row],[NGÀY]])&amp;Table01456[[#This Row],[TSG09]]&amp;Table01456[[#This Row],[MÃ FAST]]</f>
        <v>#N/A</v>
      </c>
      <c r="R407" s="21" t="e">
        <f>COUNTIF($Q$7:Q407,Q407)&amp;Q407</f>
        <v>#N/A</v>
      </c>
      <c r="S407" s="44">
        <f>IFERROR(VLOOKUP(R407,Table1[[ct2]:[Số lượng]],13,0),0)</f>
        <v>0</v>
      </c>
      <c r="T407" s="45">
        <f>IFERROR(VLOOKUP(R407,Table1[[ct2]:[Giá]],14,0),Table01456[[#This Row],[ĐƠN GIÁ]])</f>
        <v>0</v>
      </c>
      <c r="U407" s="45">
        <f t="shared" si="27"/>
        <v>0</v>
      </c>
      <c r="V407" s="32">
        <f t="shared" si="28"/>
        <v>0</v>
      </c>
      <c r="W407" s="45">
        <f>Table01456[[#This Row],[THÀNH TIỀN FAST]]-Table01456[[#This Row],[THÀNH TIỀN]]</f>
        <v>0</v>
      </c>
      <c r="X407" s="46" t="b">
        <f>Table01456[[#This Row],[ĐG FAST]]=Table01456[[#This Row],[ĐƠN GIÁ]]</f>
        <v>1</v>
      </c>
      <c r="Y407" s="47" t="b">
        <f>Table01456[[#This Row],[THÀNH TIỀN FAST]]=Table01456[[#This Row],[THÀNH TIỀN]]</f>
        <v>1</v>
      </c>
      <c r="Z407" s="48"/>
    </row>
    <row r="408" spans="1:26" x14ac:dyDescent="0.2">
      <c r="A408" s="50"/>
      <c r="B408" s="51"/>
      <c r="C408" s="50"/>
      <c r="D408" s="50"/>
      <c r="E408" s="50"/>
      <c r="F408" s="50"/>
      <c r="G408" s="50"/>
      <c r="H408" s="50"/>
      <c r="I408" s="50"/>
      <c r="J408" s="50"/>
      <c r="K408" s="52"/>
      <c r="L408" s="50"/>
      <c r="M408" s="53">
        <f t="shared" si="25"/>
        <v>0</v>
      </c>
      <c r="N408" s="21" t="e">
        <f>VLOOKUP(I408,'MÃ '!$A$2:$E$1048576,4,0)</f>
        <v>#N/A</v>
      </c>
      <c r="O408" s="21" t="e">
        <f>VLOOKUP(I408,'MÃ '!$A$2:$E$1048576,5,0)</f>
        <v>#N/A</v>
      </c>
      <c r="P408" s="21" t="str">
        <f t="shared" si="26"/>
        <v>TSG09</v>
      </c>
      <c r="Q408" s="21" t="e">
        <f>DAY(Table01456[[#This Row],[NGÀY]])&amp;Table01456[[#This Row],[TSG09]]&amp;Table01456[[#This Row],[MÃ FAST]]</f>
        <v>#N/A</v>
      </c>
      <c r="R408" s="21" t="e">
        <f>COUNTIF($Q$7:Q408,Q408)&amp;Q408</f>
        <v>#N/A</v>
      </c>
      <c r="S408" s="44">
        <f>IFERROR(VLOOKUP(R408,Table1[[ct2]:[Số lượng]],13,0),0)</f>
        <v>0</v>
      </c>
      <c r="T408" s="45">
        <f>IFERROR(VLOOKUP(R408,Table1[[ct2]:[Giá]],14,0),Table01456[[#This Row],[ĐƠN GIÁ]])</f>
        <v>0</v>
      </c>
      <c r="U408" s="45">
        <f t="shared" si="27"/>
        <v>0</v>
      </c>
      <c r="V408" s="32">
        <f t="shared" si="28"/>
        <v>0</v>
      </c>
      <c r="W408" s="45">
        <f>Table01456[[#This Row],[THÀNH TIỀN FAST]]-Table01456[[#This Row],[THÀNH TIỀN]]</f>
        <v>0</v>
      </c>
      <c r="X408" s="46" t="b">
        <f>Table01456[[#This Row],[ĐG FAST]]=Table01456[[#This Row],[ĐƠN GIÁ]]</f>
        <v>1</v>
      </c>
      <c r="Y408" s="47" t="b">
        <f>Table01456[[#This Row],[THÀNH TIỀN FAST]]=Table01456[[#This Row],[THÀNH TIỀN]]</f>
        <v>1</v>
      </c>
      <c r="Z408" s="48"/>
    </row>
    <row r="409" spans="1:26" x14ac:dyDescent="0.2">
      <c r="A409" s="50"/>
      <c r="B409" s="51"/>
      <c r="C409" s="50"/>
      <c r="D409" s="50"/>
      <c r="E409" s="50"/>
      <c r="F409" s="50"/>
      <c r="G409" s="50"/>
      <c r="H409" s="50"/>
      <c r="I409" s="50"/>
      <c r="J409" s="50"/>
      <c r="K409" s="52"/>
      <c r="L409" s="50"/>
      <c r="M409" s="53">
        <f t="shared" si="25"/>
        <v>0</v>
      </c>
      <c r="N409" s="21" t="e">
        <f>VLOOKUP(I409,'MÃ '!$A$2:$E$1048576,4,0)</f>
        <v>#N/A</v>
      </c>
      <c r="O409" s="21" t="e">
        <f>VLOOKUP(I409,'MÃ '!$A$2:$E$1048576,5,0)</f>
        <v>#N/A</v>
      </c>
      <c r="P409" s="21" t="str">
        <f t="shared" si="26"/>
        <v>TSG09</v>
      </c>
      <c r="Q409" s="21" t="e">
        <f>DAY(Table01456[[#This Row],[NGÀY]])&amp;Table01456[[#This Row],[TSG09]]&amp;Table01456[[#This Row],[MÃ FAST]]</f>
        <v>#N/A</v>
      </c>
      <c r="R409" s="21" t="e">
        <f>COUNTIF($Q$7:Q409,Q409)&amp;Q409</f>
        <v>#N/A</v>
      </c>
      <c r="S409" s="44">
        <f>IFERROR(VLOOKUP(R409,Table1[[ct2]:[Số lượng]],13,0),0)</f>
        <v>0</v>
      </c>
      <c r="T409" s="45">
        <f>IFERROR(VLOOKUP(R409,Table1[[ct2]:[Giá]],14,0),Table01456[[#This Row],[ĐƠN GIÁ]])</f>
        <v>0</v>
      </c>
      <c r="U409" s="45">
        <f t="shared" si="27"/>
        <v>0</v>
      </c>
      <c r="V409" s="32">
        <f t="shared" si="28"/>
        <v>0</v>
      </c>
      <c r="W409" s="45">
        <f>Table01456[[#This Row],[THÀNH TIỀN FAST]]-Table01456[[#This Row],[THÀNH TIỀN]]</f>
        <v>0</v>
      </c>
      <c r="X409" s="46" t="b">
        <f>Table01456[[#This Row],[ĐG FAST]]=Table01456[[#This Row],[ĐƠN GIÁ]]</f>
        <v>1</v>
      </c>
      <c r="Y409" s="47" t="b">
        <f>Table01456[[#This Row],[THÀNH TIỀN FAST]]=Table01456[[#This Row],[THÀNH TIỀN]]</f>
        <v>1</v>
      </c>
      <c r="Z409" s="48"/>
    </row>
    <row r="410" spans="1:26" x14ac:dyDescent="0.2">
      <c r="A410" s="50"/>
      <c r="B410" s="51"/>
      <c r="C410" s="50"/>
      <c r="D410" s="50"/>
      <c r="E410" s="50"/>
      <c r="F410" s="50"/>
      <c r="G410" s="50"/>
      <c r="H410" s="50"/>
      <c r="I410" s="50"/>
      <c r="J410" s="50"/>
      <c r="K410" s="52"/>
      <c r="L410" s="50"/>
      <c r="M410" s="53">
        <f t="shared" si="25"/>
        <v>0</v>
      </c>
      <c r="N410" s="21" t="e">
        <f>VLOOKUP(I410,'MÃ '!$A$2:$E$1048576,4,0)</f>
        <v>#N/A</v>
      </c>
      <c r="O410" s="21" t="e">
        <f>VLOOKUP(I410,'MÃ '!$A$2:$E$1048576,5,0)</f>
        <v>#N/A</v>
      </c>
      <c r="P410" s="21" t="str">
        <f t="shared" si="26"/>
        <v>TSG09</v>
      </c>
      <c r="Q410" s="21" t="e">
        <f>DAY(Table01456[[#This Row],[NGÀY]])&amp;Table01456[[#This Row],[TSG09]]&amp;Table01456[[#This Row],[MÃ FAST]]</f>
        <v>#N/A</v>
      </c>
      <c r="R410" s="21" t="e">
        <f>COUNTIF($Q$7:Q410,Q410)&amp;Q410</f>
        <v>#N/A</v>
      </c>
      <c r="S410" s="44">
        <f>IFERROR(VLOOKUP(R410,Table1[[ct2]:[Số lượng]],13,0),0)</f>
        <v>0</v>
      </c>
      <c r="T410" s="45">
        <f>IFERROR(VLOOKUP(R410,Table1[[ct2]:[Giá]],14,0),Table01456[[#This Row],[ĐƠN GIÁ]])</f>
        <v>0</v>
      </c>
      <c r="U410" s="45">
        <f t="shared" si="27"/>
        <v>0</v>
      </c>
      <c r="V410" s="32">
        <f t="shared" si="28"/>
        <v>0</v>
      </c>
      <c r="W410" s="45">
        <f>Table01456[[#This Row],[THÀNH TIỀN FAST]]-Table01456[[#This Row],[THÀNH TIỀN]]</f>
        <v>0</v>
      </c>
      <c r="X410" s="46" t="b">
        <f>Table01456[[#This Row],[ĐG FAST]]=Table01456[[#This Row],[ĐƠN GIÁ]]</f>
        <v>1</v>
      </c>
      <c r="Y410" s="47" t="b">
        <f>Table01456[[#This Row],[THÀNH TIỀN FAST]]=Table01456[[#This Row],[THÀNH TIỀN]]</f>
        <v>1</v>
      </c>
      <c r="Z410" s="48"/>
    </row>
    <row r="411" spans="1:26" x14ac:dyDescent="0.2">
      <c r="A411" s="50"/>
      <c r="B411" s="51"/>
      <c r="C411" s="50"/>
      <c r="D411" s="50"/>
      <c r="E411" s="50"/>
      <c r="F411" s="50"/>
      <c r="G411" s="50"/>
      <c r="H411" s="50"/>
      <c r="I411" s="50"/>
      <c r="J411" s="50"/>
      <c r="K411" s="52"/>
      <c r="L411" s="50"/>
      <c r="M411" s="53">
        <f t="shared" si="25"/>
        <v>0</v>
      </c>
      <c r="N411" s="21" t="e">
        <f>VLOOKUP(I411,'MÃ '!$A$2:$E$1048576,4,0)</f>
        <v>#N/A</v>
      </c>
      <c r="O411" s="21" t="e">
        <f>VLOOKUP(I411,'MÃ '!$A$2:$E$1048576,5,0)</f>
        <v>#N/A</v>
      </c>
      <c r="P411" s="21" t="str">
        <f t="shared" si="26"/>
        <v>TSG09</v>
      </c>
      <c r="Q411" s="21" t="e">
        <f>DAY(Table01456[[#This Row],[NGÀY]])&amp;Table01456[[#This Row],[TSG09]]&amp;Table01456[[#This Row],[MÃ FAST]]</f>
        <v>#N/A</v>
      </c>
      <c r="R411" s="21" t="e">
        <f>COUNTIF($Q$7:Q411,Q411)&amp;Q411</f>
        <v>#N/A</v>
      </c>
      <c r="S411" s="44">
        <f>IFERROR(VLOOKUP(R411,Table1[[ct2]:[Số lượng]],13,0),0)</f>
        <v>0</v>
      </c>
      <c r="T411" s="45">
        <f>IFERROR(VLOOKUP(R411,Table1[[ct2]:[Giá]],14,0),Table01456[[#This Row],[ĐƠN GIÁ]])</f>
        <v>0</v>
      </c>
      <c r="U411" s="45">
        <f t="shared" si="27"/>
        <v>0</v>
      </c>
      <c r="V411" s="32">
        <f t="shared" si="28"/>
        <v>0</v>
      </c>
      <c r="W411" s="45">
        <f>Table01456[[#This Row],[THÀNH TIỀN FAST]]-Table01456[[#This Row],[THÀNH TIỀN]]</f>
        <v>0</v>
      </c>
      <c r="X411" s="46" t="b">
        <f>Table01456[[#This Row],[ĐG FAST]]=Table01456[[#This Row],[ĐƠN GIÁ]]</f>
        <v>1</v>
      </c>
      <c r="Y411" s="47" t="b">
        <f>Table01456[[#This Row],[THÀNH TIỀN FAST]]=Table01456[[#This Row],[THÀNH TIỀN]]</f>
        <v>1</v>
      </c>
      <c r="Z411" s="48"/>
    </row>
    <row r="412" spans="1:26" x14ac:dyDescent="0.2">
      <c r="A412" s="50"/>
      <c r="B412" s="51"/>
      <c r="C412" s="50"/>
      <c r="D412" s="50"/>
      <c r="E412" s="50"/>
      <c r="F412" s="50"/>
      <c r="G412" s="50"/>
      <c r="H412" s="50"/>
      <c r="I412" s="50"/>
      <c r="J412" s="50"/>
      <c r="K412" s="52"/>
      <c r="L412" s="50"/>
      <c r="M412" s="53">
        <f t="shared" si="25"/>
        <v>0</v>
      </c>
      <c r="N412" s="21" t="e">
        <f>VLOOKUP(I412,'MÃ '!$A$2:$E$1048576,4,0)</f>
        <v>#N/A</v>
      </c>
      <c r="O412" s="21" t="e">
        <f>VLOOKUP(I412,'MÃ '!$A$2:$E$1048576,5,0)</f>
        <v>#N/A</v>
      </c>
      <c r="P412" s="21" t="str">
        <f t="shared" si="26"/>
        <v>TSG09</v>
      </c>
      <c r="Q412" s="21" t="e">
        <f>DAY(Table01456[[#This Row],[NGÀY]])&amp;Table01456[[#This Row],[TSG09]]&amp;Table01456[[#This Row],[MÃ FAST]]</f>
        <v>#N/A</v>
      </c>
      <c r="R412" s="21" t="e">
        <f>COUNTIF($Q$7:Q412,Q412)&amp;Q412</f>
        <v>#N/A</v>
      </c>
      <c r="S412" s="44">
        <f>IFERROR(VLOOKUP(R412,Table1[[ct2]:[Số lượng]],13,0),0)</f>
        <v>0</v>
      </c>
      <c r="T412" s="45">
        <f>IFERROR(VLOOKUP(R412,Table1[[ct2]:[Giá]],14,0),Table01456[[#This Row],[ĐƠN GIÁ]])</f>
        <v>0</v>
      </c>
      <c r="U412" s="45">
        <f t="shared" si="27"/>
        <v>0</v>
      </c>
      <c r="V412" s="32">
        <f t="shared" si="28"/>
        <v>0</v>
      </c>
      <c r="W412" s="45">
        <f>Table01456[[#This Row],[THÀNH TIỀN FAST]]-Table01456[[#This Row],[THÀNH TIỀN]]</f>
        <v>0</v>
      </c>
      <c r="X412" s="46" t="b">
        <f>Table01456[[#This Row],[ĐG FAST]]=Table01456[[#This Row],[ĐƠN GIÁ]]</f>
        <v>1</v>
      </c>
      <c r="Y412" s="47" t="b">
        <f>Table01456[[#This Row],[THÀNH TIỀN FAST]]=Table01456[[#This Row],[THÀNH TIỀN]]</f>
        <v>1</v>
      </c>
      <c r="Z412" s="48"/>
    </row>
    <row r="413" spans="1:26" x14ac:dyDescent="0.2">
      <c r="A413" s="50"/>
      <c r="B413" s="51"/>
      <c r="C413" s="50"/>
      <c r="D413" s="50"/>
      <c r="E413" s="50"/>
      <c r="F413" s="50"/>
      <c r="G413" s="50"/>
      <c r="H413" s="50"/>
      <c r="I413" s="50"/>
      <c r="J413" s="50"/>
      <c r="K413" s="52"/>
      <c r="L413" s="50"/>
      <c r="M413" s="53">
        <f t="shared" si="25"/>
        <v>0</v>
      </c>
      <c r="N413" s="21" t="e">
        <f>VLOOKUP(I413,'MÃ '!$A$2:$E$1048576,4,0)</f>
        <v>#N/A</v>
      </c>
      <c r="O413" s="21" t="e">
        <f>VLOOKUP(I413,'MÃ '!$A$2:$E$1048576,5,0)</f>
        <v>#N/A</v>
      </c>
      <c r="P413" s="21" t="str">
        <f t="shared" si="26"/>
        <v>TSG09</v>
      </c>
      <c r="Q413" s="21" t="e">
        <f>DAY(Table01456[[#This Row],[NGÀY]])&amp;Table01456[[#This Row],[TSG09]]&amp;Table01456[[#This Row],[MÃ FAST]]</f>
        <v>#N/A</v>
      </c>
      <c r="R413" s="21" t="e">
        <f>COUNTIF($Q$7:Q413,Q413)&amp;Q413</f>
        <v>#N/A</v>
      </c>
      <c r="S413" s="44">
        <f>IFERROR(VLOOKUP(R413,Table1[[ct2]:[Số lượng]],13,0),0)</f>
        <v>0</v>
      </c>
      <c r="T413" s="45">
        <f>IFERROR(VLOOKUP(R413,Table1[[ct2]:[Giá]],14,0),Table01456[[#This Row],[ĐƠN GIÁ]])</f>
        <v>0</v>
      </c>
      <c r="U413" s="45">
        <f t="shared" si="27"/>
        <v>0</v>
      </c>
      <c r="V413" s="32">
        <f t="shared" si="28"/>
        <v>0</v>
      </c>
      <c r="W413" s="45">
        <f>Table01456[[#This Row],[THÀNH TIỀN FAST]]-Table01456[[#This Row],[THÀNH TIỀN]]</f>
        <v>0</v>
      </c>
      <c r="X413" s="46" t="b">
        <f>Table01456[[#This Row],[ĐG FAST]]=Table01456[[#This Row],[ĐƠN GIÁ]]</f>
        <v>1</v>
      </c>
      <c r="Y413" s="47" t="b">
        <f>Table01456[[#This Row],[THÀNH TIỀN FAST]]=Table01456[[#This Row],[THÀNH TIỀN]]</f>
        <v>1</v>
      </c>
      <c r="Z413" s="48"/>
    </row>
    <row r="414" spans="1:26" x14ac:dyDescent="0.2">
      <c r="A414" s="50"/>
      <c r="B414" s="51"/>
      <c r="C414" s="50"/>
      <c r="D414" s="50"/>
      <c r="E414" s="50"/>
      <c r="F414" s="50"/>
      <c r="G414" s="50"/>
      <c r="H414" s="50"/>
      <c r="I414" s="50"/>
      <c r="J414" s="50"/>
      <c r="K414" s="52"/>
      <c r="L414" s="50"/>
      <c r="M414" s="53">
        <f t="shared" si="25"/>
        <v>0</v>
      </c>
      <c r="N414" s="21" t="e">
        <f>VLOOKUP(I414,'MÃ '!$A$2:$E$1048576,4,0)</f>
        <v>#N/A</v>
      </c>
      <c r="O414" s="21" t="e">
        <f>VLOOKUP(I414,'MÃ '!$A$2:$E$1048576,5,0)</f>
        <v>#N/A</v>
      </c>
      <c r="P414" s="21" t="str">
        <f t="shared" si="26"/>
        <v>TSG09</v>
      </c>
      <c r="Q414" s="21" t="e">
        <f>DAY(Table01456[[#This Row],[NGÀY]])&amp;Table01456[[#This Row],[TSG09]]&amp;Table01456[[#This Row],[MÃ FAST]]</f>
        <v>#N/A</v>
      </c>
      <c r="R414" s="21" t="e">
        <f>COUNTIF($Q$7:Q414,Q414)&amp;Q414</f>
        <v>#N/A</v>
      </c>
      <c r="S414" s="44">
        <f>IFERROR(VLOOKUP(R414,Table1[[ct2]:[Số lượng]],13,0),0)</f>
        <v>0</v>
      </c>
      <c r="T414" s="45">
        <f>IFERROR(VLOOKUP(R414,Table1[[ct2]:[Giá]],14,0),Table01456[[#This Row],[ĐƠN GIÁ]])</f>
        <v>0</v>
      </c>
      <c r="U414" s="45">
        <f t="shared" si="27"/>
        <v>0</v>
      </c>
      <c r="V414" s="32">
        <f t="shared" si="28"/>
        <v>0</v>
      </c>
      <c r="W414" s="45">
        <f>Table01456[[#This Row],[THÀNH TIỀN FAST]]-Table01456[[#This Row],[THÀNH TIỀN]]</f>
        <v>0</v>
      </c>
      <c r="X414" s="46" t="b">
        <f>Table01456[[#This Row],[ĐG FAST]]=Table01456[[#This Row],[ĐƠN GIÁ]]</f>
        <v>1</v>
      </c>
      <c r="Y414" s="47" t="b">
        <f>Table01456[[#This Row],[THÀNH TIỀN FAST]]=Table01456[[#This Row],[THÀNH TIỀN]]</f>
        <v>1</v>
      </c>
      <c r="Z414" s="48"/>
    </row>
    <row r="415" spans="1:26" x14ac:dyDescent="0.2">
      <c r="A415" s="50"/>
      <c r="B415" s="51"/>
      <c r="C415" s="50"/>
      <c r="D415" s="50"/>
      <c r="E415" s="50"/>
      <c r="F415" s="50"/>
      <c r="G415" s="50"/>
      <c r="H415" s="50"/>
      <c r="I415" s="50"/>
      <c r="J415" s="50"/>
      <c r="K415" s="52"/>
      <c r="L415" s="50"/>
      <c r="M415" s="53">
        <f t="shared" si="25"/>
        <v>0</v>
      </c>
      <c r="N415" s="21" t="e">
        <f>VLOOKUP(I415,'MÃ '!$A$2:$E$1048576,4,0)</f>
        <v>#N/A</v>
      </c>
      <c r="O415" s="21" t="e">
        <f>VLOOKUP(I415,'MÃ '!$A$2:$E$1048576,5,0)</f>
        <v>#N/A</v>
      </c>
      <c r="P415" s="21" t="str">
        <f t="shared" si="26"/>
        <v>TSG09</v>
      </c>
      <c r="Q415" s="21" t="e">
        <f>DAY(Table01456[[#This Row],[NGÀY]])&amp;Table01456[[#This Row],[TSG09]]&amp;Table01456[[#This Row],[MÃ FAST]]</f>
        <v>#N/A</v>
      </c>
      <c r="R415" s="21" t="e">
        <f>COUNTIF($Q$7:Q415,Q415)&amp;Q415</f>
        <v>#N/A</v>
      </c>
      <c r="S415" s="44">
        <f>IFERROR(VLOOKUP(R415,Table1[[ct2]:[Số lượng]],13,0),0)</f>
        <v>0</v>
      </c>
      <c r="T415" s="45">
        <f>IFERROR(VLOOKUP(R415,Table1[[ct2]:[Giá]],14,0),Table01456[[#This Row],[ĐƠN GIÁ]])</f>
        <v>0</v>
      </c>
      <c r="U415" s="45">
        <f t="shared" si="27"/>
        <v>0</v>
      </c>
      <c r="V415" s="32">
        <f t="shared" si="28"/>
        <v>0</v>
      </c>
      <c r="W415" s="45">
        <f>Table01456[[#This Row],[THÀNH TIỀN FAST]]-Table01456[[#This Row],[THÀNH TIỀN]]</f>
        <v>0</v>
      </c>
      <c r="X415" s="46" t="b">
        <f>Table01456[[#This Row],[ĐG FAST]]=Table01456[[#This Row],[ĐƠN GIÁ]]</f>
        <v>1</v>
      </c>
      <c r="Y415" s="47" t="b">
        <f>Table01456[[#This Row],[THÀNH TIỀN FAST]]=Table01456[[#This Row],[THÀNH TIỀN]]</f>
        <v>1</v>
      </c>
      <c r="Z415" s="48"/>
    </row>
    <row r="416" spans="1:26" x14ac:dyDescent="0.2">
      <c r="A416" s="50"/>
      <c r="B416" s="51"/>
      <c r="C416" s="50"/>
      <c r="D416" s="50"/>
      <c r="E416" s="50"/>
      <c r="F416" s="50"/>
      <c r="G416" s="50"/>
      <c r="H416" s="50"/>
      <c r="I416" s="50"/>
      <c r="J416" s="50"/>
      <c r="K416" s="52"/>
      <c r="L416" s="50"/>
      <c r="M416" s="53">
        <f t="shared" si="25"/>
        <v>0</v>
      </c>
      <c r="N416" s="21" t="e">
        <f>VLOOKUP(I416,'MÃ '!$A$2:$E$1048576,4,0)</f>
        <v>#N/A</v>
      </c>
      <c r="O416" s="21" t="e">
        <f>VLOOKUP(I416,'MÃ '!$A$2:$E$1048576,5,0)</f>
        <v>#N/A</v>
      </c>
      <c r="P416" s="21" t="str">
        <f t="shared" si="26"/>
        <v>TSG09</v>
      </c>
      <c r="Q416" s="21" t="e">
        <f>DAY(Table01456[[#This Row],[NGÀY]])&amp;Table01456[[#This Row],[TSG09]]&amp;Table01456[[#This Row],[MÃ FAST]]</f>
        <v>#N/A</v>
      </c>
      <c r="R416" s="21" t="e">
        <f>COUNTIF($Q$7:Q416,Q416)&amp;Q416</f>
        <v>#N/A</v>
      </c>
      <c r="S416" s="44">
        <f>IFERROR(VLOOKUP(R416,Table1[[ct2]:[Số lượng]],13,0),0)</f>
        <v>0</v>
      </c>
      <c r="T416" s="45">
        <f>IFERROR(VLOOKUP(R416,Table1[[ct2]:[Giá]],14,0),Table01456[[#This Row],[ĐƠN GIÁ]])</f>
        <v>0</v>
      </c>
      <c r="U416" s="45">
        <f t="shared" si="27"/>
        <v>0</v>
      </c>
      <c r="V416" s="32">
        <f t="shared" si="28"/>
        <v>0</v>
      </c>
      <c r="W416" s="45">
        <f>Table01456[[#This Row],[THÀNH TIỀN FAST]]-Table01456[[#This Row],[THÀNH TIỀN]]</f>
        <v>0</v>
      </c>
      <c r="X416" s="46" t="b">
        <f>Table01456[[#This Row],[ĐG FAST]]=Table01456[[#This Row],[ĐƠN GIÁ]]</f>
        <v>1</v>
      </c>
      <c r="Y416" s="47" t="b">
        <f>Table01456[[#This Row],[THÀNH TIỀN FAST]]=Table01456[[#This Row],[THÀNH TIỀN]]</f>
        <v>1</v>
      </c>
      <c r="Z416" s="48"/>
    </row>
    <row r="417" spans="1:26" x14ac:dyDescent="0.2">
      <c r="A417" s="50"/>
      <c r="B417" s="51"/>
      <c r="C417" s="50"/>
      <c r="D417" s="50"/>
      <c r="E417" s="50"/>
      <c r="F417" s="50"/>
      <c r="G417" s="50"/>
      <c r="H417" s="50"/>
      <c r="I417" s="50"/>
      <c r="J417" s="50"/>
      <c r="K417" s="52"/>
      <c r="L417" s="50"/>
      <c r="M417" s="53">
        <f t="shared" si="25"/>
        <v>0</v>
      </c>
      <c r="N417" s="21" t="e">
        <f>VLOOKUP(I417,'MÃ '!$A$2:$E$1048576,4,0)</f>
        <v>#N/A</v>
      </c>
      <c r="O417" s="21" t="e">
        <f>VLOOKUP(I417,'MÃ '!$A$2:$E$1048576,5,0)</f>
        <v>#N/A</v>
      </c>
      <c r="P417" s="21" t="str">
        <f t="shared" si="26"/>
        <v>TSG09</v>
      </c>
      <c r="Q417" s="21" t="e">
        <f>DAY(Table01456[[#This Row],[NGÀY]])&amp;Table01456[[#This Row],[TSG09]]&amp;Table01456[[#This Row],[MÃ FAST]]</f>
        <v>#N/A</v>
      </c>
      <c r="R417" s="21" t="e">
        <f>COUNTIF($Q$7:Q417,Q417)&amp;Q417</f>
        <v>#N/A</v>
      </c>
      <c r="S417" s="44">
        <f>IFERROR(VLOOKUP(R417,Table1[[ct2]:[Số lượng]],13,0),0)</f>
        <v>0</v>
      </c>
      <c r="T417" s="45">
        <f>IFERROR(VLOOKUP(R417,Table1[[ct2]:[Giá]],14,0),Table01456[[#This Row],[ĐƠN GIÁ]])</f>
        <v>0</v>
      </c>
      <c r="U417" s="45">
        <f t="shared" si="27"/>
        <v>0</v>
      </c>
      <c r="V417" s="32">
        <f t="shared" si="28"/>
        <v>0</v>
      </c>
      <c r="W417" s="45">
        <f>Table01456[[#This Row],[THÀNH TIỀN FAST]]-Table01456[[#This Row],[THÀNH TIỀN]]</f>
        <v>0</v>
      </c>
      <c r="X417" s="46" t="b">
        <f>Table01456[[#This Row],[ĐG FAST]]=Table01456[[#This Row],[ĐƠN GIÁ]]</f>
        <v>1</v>
      </c>
      <c r="Y417" s="47" t="b">
        <f>Table01456[[#This Row],[THÀNH TIỀN FAST]]=Table01456[[#This Row],[THÀNH TIỀN]]</f>
        <v>1</v>
      </c>
      <c r="Z417" s="48"/>
    </row>
    <row r="418" spans="1:26" x14ac:dyDescent="0.2">
      <c r="A418" s="50"/>
      <c r="B418" s="51"/>
      <c r="C418" s="50"/>
      <c r="D418" s="50"/>
      <c r="E418" s="50"/>
      <c r="F418" s="50"/>
      <c r="G418" s="50"/>
      <c r="H418" s="50"/>
      <c r="I418" s="50"/>
      <c r="J418" s="50"/>
      <c r="K418" s="52"/>
      <c r="L418" s="50"/>
      <c r="M418" s="53">
        <f t="shared" si="25"/>
        <v>0</v>
      </c>
      <c r="N418" s="21" t="e">
        <f>VLOOKUP(I418,'MÃ '!$A$2:$E$1048576,4,0)</f>
        <v>#N/A</v>
      </c>
      <c r="O418" s="21" t="e">
        <f>VLOOKUP(I418,'MÃ '!$A$2:$E$1048576,5,0)</f>
        <v>#N/A</v>
      </c>
      <c r="P418" s="21" t="str">
        <f t="shared" si="26"/>
        <v>TSG09</v>
      </c>
      <c r="Q418" s="21" t="e">
        <f>DAY(Table01456[[#This Row],[NGÀY]])&amp;Table01456[[#This Row],[TSG09]]&amp;Table01456[[#This Row],[MÃ FAST]]</f>
        <v>#N/A</v>
      </c>
      <c r="R418" s="21" t="e">
        <f>COUNTIF($Q$7:Q418,Q418)&amp;Q418</f>
        <v>#N/A</v>
      </c>
      <c r="S418" s="44">
        <f>IFERROR(VLOOKUP(R418,Table1[[ct2]:[Số lượng]],13,0),0)</f>
        <v>0</v>
      </c>
      <c r="T418" s="45">
        <f>IFERROR(VLOOKUP(R418,Table1[[ct2]:[Giá]],14,0),Table01456[[#This Row],[ĐƠN GIÁ]])</f>
        <v>0</v>
      </c>
      <c r="U418" s="45">
        <f t="shared" si="27"/>
        <v>0</v>
      </c>
      <c r="V418" s="32">
        <f t="shared" si="28"/>
        <v>0</v>
      </c>
      <c r="W418" s="45">
        <f>Table01456[[#This Row],[THÀNH TIỀN FAST]]-Table01456[[#This Row],[THÀNH TIỀN]]</f>
        <v>0</v>
      </c>
      <c r="X418" s="46" t="b">
        <f>Table01456[[#This Row],[ĐG FAST]]=Table01456[[#This Row],[ĐƠN GIÁ]]</f>
        <v>1</v>
      </c>
      <c r="Y418" s="47" t="b">
        <f>Table01456[[#This Row],[THÀNH TIỀN FAST]]=Table01456[[#This Row],[THÀNH TIỀN]]</f>
        <v>1</v>
      </c>
      <c r="Z418" s="48"/>
    </row>
    <row r="419" spans="1:26" x14ac:dyDescent="0.2">
      <c r="A419" s="50"/>
      <c r="B419" s="51"/>
      <c r="C419" s="50"/>
      <c r="D419" s="50"/>
      <c r="E419" s="50"/>
      <c r="F419" s="50"/>
      <c r="G419" s="50"/>
      <c r="H419" s="50"/>
      <c r="I419" s="50"/>
      <c r="J419" s="50"/>
      <c r="K419" s="52"/>
      <c r="L419" s="50"/>
      <c r="M419" s="53">
        <f t="shared" si="25"/>
        <v>0</v>
      </c>
      <c r="N419" s="21" t="e">
        <f>VLOOKUP(I419,'MÃ '!$A$2:$E$1048576,4,0)</f>
        <v>#N/A</v>
      </c>
      <c r="O419" s="21" t="e">
        <f>VLOOKUP(I419,'MÃ '!$A$2:$E$1048576,5,0)</f>
        <v>#N/A</v>
      </c>
      <c r="P419" s="21" t="str">
        <f t="shared" si="26"/>
        <v>TSG09</v>
      </c>
      <c r="Q419" s="21" t="e">
        <f>DAY(Table01456[[#This Row],[NGÀY]])&amp;Table01456[[#This Row],[TSG09]]&amp;Table01456[[#This Row],[MÃ FAST]]</f>
        <v>#N/A</v>
      </c>
      <c r="R419" s="21" t="e">
        <f>COUNTIF($Q$7:Q419,Q419)&amp;Q419</f>
        <v>#N/A</v>
      </c>
      <c r="S419" s="44">
        <f>IFERROR(VLOOKUP(R419,Table1[[ct2]:[Số lượng]],13,0),0)</f>
        <v>0</v>
      </c>
      <c r="T419" s="45">
        <f>IFERROR(VLOOKUP(R419,Table1[[ct2]:[Giá]],14,0),Table01456[[#This Row],[ĐƠN GIÁ]])</f>
        <v>0</v>
      </c>
      <c r="U419" s="45">
        <f t="shared" si="27"/>
        <v>0</v>
      </c>
      <c r="V419" s="32">
        <f t="shared" si="28"/>
        <v>0</v>
      </c>
      <c r="W419" s="45">
        <f>Table01456[[#This Row],[THÀNH TIỀN FAST]]-Table01456[[#This Row],[THÀNH TIỀN]]</f>
        <v>0</v>
      </c>
      <c r="X419" s="46" t="b">
        <f>Table01456[[#This Row],[ĐG FAST]]=Table01456[[#This Row],[ĐƠN GIÁ]]</f>
        <v>1</v>
      </c>
      <c r="Y419" s="47" t="b">
        <f>Table01456[[#This Row],[THÀNH TIỀN FAST]]=Table01456[[#This Row],[THÀNH TIỀN]]</f>
        <v>1</v>
      </c>
      <c r="Z419" s="48"/>
    </row>
    <row r="420" spans="1:26" x14ac:dyDescent="0.2">
      <c r="A420" s="50"/>
      <c r="B420" s="51"/>
      <c r="C420" s="50"/>
      <c r="D420" s="50"/>
      <c r="E420" s="50"/>
      <c r="F420" s="50"/>
      <c r="G420" s="50"/>
      <c r="H420" s="50"/>
      <c r="I420" s="50"/>
      <c r="J420" s="50"/>
      <c r="K420" s="52"/>
      <c r="L420" s="50"/>
      <c r="M420" s="53">
        <f t="shared" si="25"/>
        <v>0</v>
      </c>
      <c r="N420" s="21" t="e">
        <f>VLOOKUP(I420,'MÃ '!$A$2:$E$1048576,4,0)</f>
        <v>#N/A</v>
      </c>
      <c r="O420" s="21" t="e">
        <f>VLOOKUP(I420,'MÃ '!$A$2:$E$1048576,5,0)</f>
        <v>#N/A</v>
      </c>
      <c r="P420" s="21" t="str">
        <f t="shared" si="26"/>
        <v>TSG09</v>
      </c>
      <c r="Q420" s="21" t="e">
        <f>DAY(Table01456[[#This Row],[NGÀY]])&amp;Table01456[[#This Row],[TSG09]]&amp;Table01456[[#This Row],[MÃ FAST]]</f>
        <v>#N/A</v>
      </c>
      <c r="R420" s="21" t="e">
        <f>COUNTIF($Q$7:Q420,Q420)&amp;Q420</f>
        <v>#N/A</v>
      </c>
      <c r="S420" s="44">
        <f>IFERROR(VLOOKUP(R420,Table1[[ct2]:[Số lượng]],13,0),0)</f>
        <v>0</v>
      </c>
      <c r="T420" s="45">
        <f>IFERROR(VLOOKUP(R420,Table1[[ct2]:[Giá]],14,0),Table01456[[#This Row],[ĐƠN GIÁ]])</f>
        <v>0</v>
      </c>
      <c r="U420" s="45">
        <f t="shared" si="27"/>
        <v>0</v>
      </c>
      <c r="V420" s="32">
        <f t="shared" si="28"/>
        <v>0</v>
      </c>
      <c r="W420" s="45">
        <f>Table01456[[#This Row],[THÀNH TIỀN FAST]]-Table01456[[#This Row],[THÀNH TIỀN]]</f>
        <v>0</v>
      </c>
      <c r="X420" s="46" t="b">
        <f>Table01456[[#This Row],[ĐG FAST]]=Table01456[[#This Row],[ĐƠN GIÁ]]</f>
        <v>1</v>
      </c>
      <c r="Y420" s="47" t="b">
        <f>Table01456[[#This Row],[THÀNH TIỀN FAST]]=Table01456[[#This Row],[THÀNH TIỀN]]</f>
        <v>1</v>
      </c>
      <c r="Z420" s="48"/>
    </row>
    <row r="421" spans="1:26" x14ac:dyDescent="0.2">
      <c r="A421" s="50"/>
      <c r="B421" s="51"/>
      <c r="C421" s="50"/>
      <c r="D421" s="50"/>
      <c r="E421" s="50"/>
      <c r="F421" s="50"/>
      <c r="G421" s="50"/>
      <c r="H421" s="50"/>
      <c r="I421" s="50"/>
      <c r="J421" s="50"/>
      <c r="K421" s="52"/>
      <c r="L421" s="50"/>
      <c r="M421" s="53">
        <f t="shared" si="25"/>
        <v>0</v>
      </c>
      <c r="N421" s="21" t="e">
        <f>VLOOKUP(I421,'MÃ '!$A$2:$E$1048576,4,0)</f>
        <v>#N/A</v>
      </c>
      <c r="O421" s="21" t="e">
        <f>VLOOKUP(I421,'MÃ '!$A$2:$E$1048576,5,0)</f>
        <v>#N/A</v>
      </c>
      <c r="P421" s="21" t="str">
        <f t="shared" si="26"/>
        <v>TSG09</v>
      </c>
      <c r="Q421" s="21" t="e">
        <f>DAY(Table01456[[#This Row],[NGÀY]])&amp;Table01456[[#This Row],[TSG09]]&amp;Table01456[[#This Row],[MÃ FAST]]</f>
        <v>#N/A</v>
      </c>
      <c r="R421" s="21" t="e">
        <f>COUNTIF($Q$7:Q421,Q421)&amp;Q421</f>
        <v>#N/A</v>
      </c>
      <c r="S421" s="44">
        <f>IFERROR(VLOOKUP(R421,Table1[[ct2]:[Số lượng]],13,0),0)</f>
        <v>0</v>
      </c>
      <c r="T421" s="45">
        <f>IFERROR(VLOOKUP(R421,Table1[[ct2]:[Giá]],14,0),Table01456[[#This Row],[ĐƠN GIÁ]])</f>
        <v>0</v>
      </c>
      <c r="U421" s="45">
        <f t="shared" si="27"/>
        <v>0</v>
      </c>
      <c r="V421" s="32">
        <f t="shared" si="28"/>
        <v>0</v>
      </c>
      <c r="W421" s="45">
        <f>Table01456[[#This Row],[THÀNH TIỀN FAST]]-Table01456[[#This Row],[THÀNH TIỀN]]</f>
        <v>0</v>
      </c>
      <c r="X421" s="46" t="b">
        <f>Table01456[[#This Row],[ĐG FAST]]=Table01456[[#This Row],[ĐƠN GIÁ]]</f>
        <v>1</v>
      </c>
      <c r="Y421" s="47" t="b">
        <f>Table01456[[#This Row],[THÀNH TIỀN FAST]]=Table01456[[#This Row],[THÀNH TIỀN]]</f>
        <v>1</v>
      </c>
      <c r="Z421" s="48"/>
    </row>
    <row r="422" spans="1:26" x14ac:dyDescent="0.2">
      <c r="A422" s="50"/>
      <c r="B422" s="51"/>
      <c r="C422" s="50"/>
      <c r="D422" s="50"/>
      <c r="E422" s="50"/>
      <c r="F422" s="50"/>
      <c r="G422" s="50"/>
      <c r="H422" s="50"/>
      <c r="I422" s="50"/>
      <c r="J422" s="50"/>
      <c r="K422" s="52"/>
      <c r="L422" s="50"/>
      <c r="M422" s="53">
        <f t="shared" si="25"/>
        <v>0</v>
      </c>
      <c r="N422" s="21" t="e">
        <f>VLOOKUP(I422,'MÃ '!$A$2:$E$1048576,4,0)</f>
        <v>#N/A</v>
      </c>
      <c r="O422" s="21" t="e">
        <f>VLOOKUP(I422,'MÃ '!$A$2:$E$1048576,5,0)</f>
        <v>#N/A</v>
      </c>
      <c r="P422" s="21" t="str">
        <f t="shared" si="26"/>
        <v>TSG09</v>
      </c>
      <c r="Q422" s="21" t="e">
        <f>DAY(Table01456[[#This Row],[NGÀY]])&amp;Table01456[[#This Row],[TSG09]]&amp;Table01456[[#This Row],[MÃ FAST]]</f>
        <v>#N/A</v>
      </c>
      <c r="R422" s="21" t="e">
        <f>COUNTIF($Q$7:Q422,Q422)&amp;Q422</f>
        <v>#N/A</v>
      </c>
      <c r="S422" s="44">
        <f>IFERROR(VLOOKUP(R422,Table1[[ct2]:[Số lượng]],13,0),0)</f>
        <v>0</v>
      </c>
      <c r="T422" s="45">
        <f>IFERROR(VLOOKUP(R422,Table1[[ct2]:[Giá]],14,0),Table01456[[#This Row],[ĐƠN GIÁ]])</f>
        <v>0</v>
      </c>
      <c r="U422" s="45">
        <f t="shared" si="27"/>
        <v>0</v>
      </c>
      <c r="V422" s="32">
        <f t="shared" si="28"/>
        <v>0</v>
      </c>
      <c r="W422" s="45">
        <f>Table01456[[#This Row],[THÀNH TIỀN FAST]]-Table01456[[#This Row],[THÀNH TIỀN]]</f>
        <v>0</v>
      </c>
      <c r="X422" s="46" t="b">
        <f>Table01456[[#This Row],[ĐG FAST]]=Table01456[[#This Row],[ĐƠN GIÁ]]</f>
        <v>1</v>
      </c>
      <c r="Y422" s="47" t="b">
        <f>Table01456[[#This Row],[THÀNH TIỀN FAST]]=Table01456[[#This Row],[THÀNH TIỀN]]</f>
        <v>1</v>
      </c>
      <c r="Z422" s="48"/>
    </row>
    <row r="423" spans="1:26" x14ac:dyDescent="0.2">
      <c r="A423" s="50"/>
      <c r="B423" s="51"/>
      <c r="C423" s="50"/>
      <c r="D423" s="50"/>
      <c r="E423" s="50"/>
      <c r="F423" s="50"/>
      <c r="G423" s="50"/>
      <c r="H423" s="50"/>
      <c r="I423" s="50"/>
      <c r="J423" s="50"/>
      <c r="K423" s="52"/>
      <c r="L423" s="50"/>
      <c r="M423" s="53">
        <f t="shared" si="25"/>
        <v>0</v>
      </c>
      <c r="N423" s="21" t="e">
        <f>VLOOKUP(I423,'MÃ '!$A$2:$E$1048576,4,0)</f>
        <v>#N/A</v>
      </c>
      <c r="O423" s="21" t="e">
        <f>VLOOKUP(I423,'MÃ '!$A$2:$E$1048576,5,0)</f>
        <v>#N/A</v>
      </c>
      <c r="P423" s="21" t="str">
        <f t="shared" si="26"/>
        <v>TSG09</v>
      </c>
      <c r="Q423" s="21" t="e">
        <f>DAY(Table01456[[#This Row],[NGÀY]])&amp;Table01456[[#This Row],[TSG09]]&amp;Table01456[[#This Row],[MÃ FAST]]</f>
        <v>#N/A</v>
      </c>
      <c r="R423" s="21" t="e">
        <f>COUNTIF($Q$7:Q423,Q423)&amp;Q423</f>
        <v>#N/A</v>
      </c>
      <c r="S423" s="44">
        <f>IFERROR(VLOOKUP(R423,Table1[[ct2]:[Số lượng]],13,0),0)</f>
        <v>0</v>
      </c>
      <c r="T423" s="45">
        <f>IFERROR(VLOOKUP(R423,Table1[[ct2]:[Giá]],14,0),Table01456[[#This Row],[ĐƠN GIÁ]])</f>
        <v>0</v>
      </c>
      <c r="U423" s="45">
        <f t="shared" si="27"/>
        <v>0</v>
      </c>
      <c r="V423" s="32">
        <f t="shared" si="28"/>
        <v>0</v>
      </c>
      <c r="W423" s="45">
        <f>Table01456[[#This Row],[THÀNH TIỀN FAST]]-Table01456[[#This Row],[THÀNH TIỀN]]</f>
        <v>0</v>
      </c>
      <c r="X423" s="46" t="b">
        <f>Table01456[[#This Row],[ĐG FAST]]=Table01456[[#This Row],[ĐƠN GIÁ]]</f>
        <v>1</v>
      </c>
      <c r="Y423" s="47" t="b">
        <f>Table01456[[#This Row],[THÀNH TIỀN FAST]]=Table01456[[#This Row],[THÀNH TIỀN]]</f>
        <v>1</v>
      </c>
      <c r="Z423" s="48"/>
    </row>
    <row r="424" spans="1:26" x14ac:dyDescent="0.2">
      <c r="A424" s="50"/>
      <c r="B424" s="51"/>
      <c r="C424" s="50"/>
      <c r="D424" s="50"/>
      <c r="E424" s="50"/>
      <c r="F424" s="50"/>
      <c r="G424" s="50"/>
      <c r="H424" s="50"/>
      <c r="I424" s="50"/>
      <c r="J424" s="50"/>
      <c r="K424" s="52"/>
      <c r="L424" s="50"/>
      <c r="M424" s="53">
        <f t="shared" si="25"/>
        <v>0</v>
      </c>
      <c r="N424" s="21" t="e">
        <f>VLOOKUP(I424,'MÃ '!$A$2:$E$1048576,4,0)</f>
        <v>#N/A</v>
      </c>
      <c r="O424" s="21" t="e">
        <f>VLOOKUP(I424,'MÃ '!$A$2:$E$1048576,5,0)</f>
        <v>#N/A</v>
      </c>
      <c r="P424" s="21" t="str">
        <f t="shared" si="26"/>
        <v>TSG09</v>
      </c>
      <c r="Q424" s="21" t="e">
        <f>DAY(Table01456[[#This Row],[NGÀY]])&amp;Table01456[[#This Row],[TSG09]]&amp;Table01456[[#This Row],[MÃ FAST]]</f>
        <v>#N/A</v>
      </c>
      <c r="R424" s="21" t="e">
        <f>COUNTIF($Q$7:Q424,Q424)&amp;Q424</f>
        <v>#N/A</v>
      </c>
      <c r="S424" s="44">
        <f>IFERROR(VLOOKUP(R424,Table1[[ct2]:[Số lượng]],13,0),0)</f>
        <v>0</v>
      </c>
      <c r="T424" s="45">
        <f>IFERROR(VLOOKUP(R424,Table1[[ct2]:[Giá]],14,0),Table01456[[#This Row],[ĐƠN GIÁ]])</f>
        <v>0</v>
      </c>
      <c r="U424" s="45">
        <f t="shared" si="27"/>
        <v>0</v>
      </c>
      <c r="V424" s="32">
        <f t="shared" si="28"/>
        <v>0</v>
      </c>
      <c r="W424" s="45">
        <f>Table01456[[#This Row],[THÀNH TIỀN FAST]]-Table01456[[#This Row],[THÀNH TIỀN]]</f>
        <v>0</v>
      </c>
      <c r="X424" s="46" t="b">
        <f>Table01456[[#This Row],[ĐG FAST]]=Table01456[[#This Row],[ĐƠN GIÁ]]</f>
        <v>1</v>
      </c>
      <c r="Y424" s="47" t="b">
        <f>Table01456[[#This Row],[THÀNH TIỀN FAST]]=Table01456[[#This Row],[THÀNH TIỀN]]</f>
        <v>1</v>
      </c>
      <c r="Z424" s="48"/>
    </row>
    <row r="425" spans="1:26" x14ac:dyDescent="0.2">
      <c r="A425" s="50"/>
      <c r="B425" s="51"/>
      <c r="C425" s="50"/>
      <c r="D425" s="50"/>
      <c r="E425" s="50"/>
      <c r="F425" s="50"/>
      <c r="G425" s="50"/>
      <c r="H425" s="50"/>
      <c r="I425" s="50"/>
      <c r="J425" s="50"/>
      <c r="K425" s="52"/>
      <c r="L425" s="50"/>
      <c r="M425" s="53">
        <f t="shared" si="25"/>
        <v>0</v>
      </c>
      <c r="N425" s="21" t="e">
        <f>VLOOKUP(I425,'MÃ '!$A$2:$E$1048576,4,0)</f>
        <v>#N/A</v>
      </c>
      <c r="O425" s="21" t="e">
        <f>VLOOKUP(I425,'MÃ '!$A$2:$E$1048576,5,0)</f>
        <v>#N/A</v>
      </c>
      <c r="P425" s="21" t="str">
        <f t="shared" si="26"/>
        <v>TSG09</v>
      </c>
      <c r="Q425" s="21" t="e">
        <f>DAY(Table01456[[#This Row],[NGÀY]])&amp;Table01456[[#This Row],[TSG09]]&amp;Table01456[[#This Row],[MÃ FAST]]</f>
        <v>#N/A</v>
      </c>
      <c r="R425" s="21" t="e">
        <f>COUNTIF($Q$7:Q425,Q425)&amp;Q425</f>
        <v>#N/A</v>
      </c>
      <c r="S425" s="44">
        <f>IFERROR(VLOOKUP(R425,Table1[[ct2]:[Số lượng]],13,0),0)</f>
        <v>0</v>
      </c>
      <c r="T425" s="45">
        <f>IFERROR(VLOOKUP(R425,Table1[[ct2]:[Giá]],14,0),Table01456[[#This Row],[ĐƠN GIÁ]])</f>
        <v>0</v>
      </c>
      <c r="U425" s="45">
        <f t="shared" si="27"/>
        <v>0</v>
      </c>
      <c r="V425" s="32">
        <f t="shared" si="28"/>
        <v>0</v>
      </c>
      <c r="W425" s="45">
        <f>Table01456[[#This Row],[THÀNH TIỀN FAST]]-Table01456[[#This Row],[THÀNH TIỀN]]</f>
        <v>0</v>
      </c>
      <c r="X425" s="46" t="b">
        <f>Table01456[[#This Row],[ĐG FAST]]=Table01456[[#This Row],[ĐƠN GIÁ]]</f>
        <v>1</v>
      </c>
      <c r="Y425" s="47" t="b">
        <f>Table01456[[#This Row],[THÀNH TIỀN FAST]]=Table01456[[#This Row],[THÀNH TIỀN]]</f>
        <v>1</v>
      </c>
      <c r="Z425" s="48"/>
    </row>
    <row r="426" spans="1:26" x14ac:dyDescent="0.2">
      <c r="A426" s="50"/>
      <c r="B426" s="51"/>
      <c r="C426" s="50"/>
      <c r="D426" s="50"/>
      <c r="E426" s="50"/>
      <c r="F426" s="50"/>
      <c r="G426" s="50"/>
      <c r="H426" s="50"/>
      <c r="I426" s="50"/>
      <c r="J426" s="50"/>
      <c r="K426" s="52"/>
      <c r="L426" s="50"/>
      <c r="M426" s="53">
        <f t="shared" si="25"/>
        <v>0</v>
      </c>
      <c r="N426" s="21" t="e">
        <f>VLOOKUP(I426,'MÃ '!$A$2:$E$1048576,4,0)</f>
        <v>#N/A</v>
      </c>
      <c r="O426" s="21" t="e">
        <f>VLOOKUP(I426,'MÃ '!$A$2:$E$1048576,5,0)</f>
        <v>#N/A</v>
      </c>
      <c r="P426" s="21" t="str">
        <f t="shared" si="26"/>
        <v>TSG09</v>
      </c>
      <c r="Q426" s="21" t="e">
        <f>DAY(Table01456[[#This Row],[NGÀY]])&amp;Table01456[[#This Row],[TSG09]]&amp;Table01456[[#This Row],[MÃ FAST]]</f>
        <v>#N/A</v>
      </c>
      <c r="R426" s="21" t="e">
        <f>COUNTIF($Q$7:Q426,Q426)&amp;Q426</f>
        <v>#N/A</v>
      </c>
      <c r="S426" s="44">
        <f>IFERROR(VLOOKUP(R426,Table1[[ct2]:[Số lượng]],13,0),0)</f>
        <v>0</v>
      </c>
      <c r="T426" s="45">
        <f>IFERROR(VLOOKUP(R426,Table1[[ct2]:[Giá]],14,0),Table01456[[#This Row],[ĐƠN GIÁ]])</f>
        <v>0</v>
      </c>
      <c r="U426" s="45">
        <f t="shared" si="27"/>
        <v>0</v>
      </c>
      <c r="V426" s="32">
        <f t="shared" si="28"/>
        <v>0</v>
      </c>
      <c r="W426" s="45">
        <f>Table01456[[#This Row],[THÀNH TIỀN FAST]]-Table01456[[#This Row],[THÀNH TIỀN]]</f>
        <v>0</v>
      </c>
      <c r="X426" s="46" t="b">
        <f>Table01456[[#This Row],[ĐG FAST]]=Table01456[[#This Row],[ĐƠN GIÁ]]</f>
        <v>1</v>
      </c>
      <c r="Y426" s="47" t="b">
        <f>Table01456[[#This Row],[THÀNH TIỀN FAST]]=Table01456[[#This Row],[THÀNH TIỀN]]</f>
        <v>1</v>
      </c>
      <c r="Z426" s="48"/>
    </row>
    <row r="427" spans="1:26" x14ac:dyDescent="0.2">
      <c r="A427" s="50"/>
      <c r="B427" s="51"/>
      <c r="C427" s="50"/>
      <c r="D427" s="50"/>
      <c r="E427" s="50"/>
      <c r="F427" s="50"/>
      <c r="G427" s="50"/>
      <c r="H427" s="50"/>
      <c r="I427" s="50"/>
      <c r="J427" s="50"/>
      <c r="K427" s="52"/>
      <c r="L427" s="50"/>
      <c r="M427" s="53">
        <f t="shared" si="25"/>
        <v>0</v>
      </c>
      <c r="N427" s="21" t="e">
        <f>VLOOKUP(I427,'MÃ '!$A$2:$E$1048576,4,0)</f>
        <v>#N/A</v>
      </c>
      <c r="O427" s="21" t="e">
        <f>VLOOKUP(I427,'MÃ '!$A$2:$E$1048576,5,0)</f>
        <v>#N/A</v>
      </c>
      <c r="P427" s="21" t="str">
        <f t="shared" si="26"/>
        <v>TSG09</v>
      </c>
      <c r="Q427" s="21" t="e">
        <f>DAY(Table01456[[#This Row],[NGÀY]])&amp;Table01456[[#This Row],[TSG09]]&amp;Table01456[[#This Row],[MÃ FAST]]</f>
        <v>#N/A</v>
      </c>
      <c r="R427" s="21" t="e">
        <f>COUNTIF($Q$7:Q427,Q427)&amp;Q427</f>
        <v>#N/A</v>
      </c>
      <c r="S427" s="44">
        <f>IFERROR(VLOOKUP(R427,Table1[[ct2]:[Số lượng]],13,0),0)</f>
        <v>0</v>
      </c>
      <c r="T427" s="45">
        <f>IFERROR(VLOOKUP(R427,Table1[[ct2]:[Giá]],14,0),Table01456[[#This Row],[ĐƠN GIÁ]])</f>
        <v>0</v>
      </c>
      <c r="U427" s="45">
        <f t="shared" si="27"/>
        <v>0</v>
      </c>
      <c r="V427" s="32">
        <f t="shared" si="28"/>
        <v>0</v>
      </c>
      <c r="W427" s="45">
        <f>Table01456[[#This Row],[THÀNH TIỀN FAST]]-Table01456[[#This Row],[THÀNH TIỀN]]</f>
        <v>0</v>
      </c>
      <c r="X427" s="46" t="b">
        <f>Table01456[[#This Row],[ĐG FAST]]=Table01456[[#This Row],[ĐƠN GIÁ]]</f>
        <v>1</v>
      </c>
      <c r="Y427" s="47" t="b">
        <f>Table01456[[#This Row],[THÀNH TIỀN FAST]]=Table01456[[#This Row],[THÀNH TIỀN]]</f>
        <v>1</v>
      </c>
      <c r="Z427" s="48"/>
    </row>
    <row r="428" spans="1:26" x14ac:dyDescent="0.2">
      <c r="A428" s="50"/>
      <c r="B428" s="51"/>
      <c r="C428" s="50"/>
      <c r="D428" s="50"/>
      <c r="E428" s="50"/>
      <c r="F428" s="50"/>
      <c r="G428" s="50"/>
      <c r="H428" s="50"/>
      <c r="I428" s="50"/>
      <c r="J428" s="50"/>
      <c r="K428" s="52"/>
      <c r="L428" s="50"/>
      <c r="M428" s="53">
        <f t="shared" si="25"/>
        <v>0</v>
      </c>
      <c r="N428" s="21" t="e">
        <f>VLOOKUP(I428,'MÃ '!$A$2:$E$1048576,4,0)</f>
        <v>#N/A</v>
      </c>
      <c r="O428" s="21" t="e">
        <f>VLOOKUP(I428,'MÃ '!$A$2:$E$1048576,5,0)</f>
        <v>#N/A</v>
      </c>
      <c r="P428" s="21" t="str">
        <f t="shared" si="26"/>
        <v>TSG09</v>
      </c>
      <c r="Q428" s="21" t="e">
        <f>DAY(Table01456[[#This Row],[NGÀY]])&amp;Table01456[[#This Row],[TSG09]]&amp;Table01456[[#This Row],[MÃ FAST]]</f>
        <v>#N/A</v>
      </c>
      <c r="R428" s="21" t="e">
        <f>COUNTIF($Q$7:Q428,Q428)&amp;Q428</f>
        <v>#N/A</v>
      </c>
      <c r="S428" s="44">
        <f>IFERROR(VLOOKUP(R428,Table1[[ct2]:[Số lượng]],13,0),0)</f>
        <v>0</v>
      </c>
      <c r="T428" s="45">
        <f>IFERROR(VLOOKUP(R428,Table1[[ct2]:[Giá]],14,0),Table01456[[#This Row],[ĐƠN GIÁ]])</f>
        <v>0</v>
      </c>
      <c r="U428" s="45">
        <f t="shared" si="27"/>
        <v>0</v>
      </c>
      <c r="V428" s="32">
        <f t="shared" si="28"/>
        <v>0</v>
      </c>
      <c r="W428" s="45">
        <f>Table01456[[#This Row],[THÀNH TIỀN FAST]]-Table01456[[#This Row],[THÀNH TIỀN]]</f>
        <v>0</v>
      </c>
      <c r="X428" s="46" t="b">
        <f>Table01456[[#This Row],[ĐG FAST]]=Table01456[[#This Row],[ĐƠN GIÁ]]</f>
        <v>1</v>
      </c>
      <c r="Y428" s="47" t="b">
        <f>Table01456[[#This Row],[THÀNH TIỀN FAST]]=Table01456[[#This Row],[THÀNH TIỀN]]</f>
        <v>1</v>
      </c>
      <c r="Z428" s="48"/>
    </row>
    <row r="429" spans="1:26" x14ac:dyDescent="0.2">
      <c r="A429" s="50"/>
      <c r="B429" s="51"/>
      <c r="C429" s="50"/>
      <c r="D429" s="50"/>
      <c r="E429" s="50"/>
      <c r="F429" s="50"/>
      <c r="G429" s="50"/>
      <c r="H429" s="50"/>
      <c r="I429" s="50"/>
      <c r="J429" s="50"/>
      <c r="K429" s="52"/>
      <c r="L429" s="50"/>
      <c r="M429" s="53">
        <f t="shared" si="25"/>
        <v>0</v>
      </c>
      <c r="N429" s="21" t="e">
        <f>VLOOKUP(I429,'MÃ '!$A$2:$E$1048576,4,0)</f>
        <v>#N/A</v>
      </c>
      <c r="O429" s="21" t="e">
        <f>VLOOKUP(I429,'MÃ '!$A$2:$E$1048576,5,0)</f>
        <v>#N/A</v>
      </c>
      <c r="P429" s="21" t="str">
        <f t="shared" si="26"/>
        <v>TSG09</v>
      </c>
      <c r="Q429" s="21" t="e">
        <f>DAY(Table01456[[#This Row],[NGÀY]])&amp;Table01456[[#This Row],[TSG09]]&amp;Table01456[[#This Row],[MÃ FAST]]</f>
        <v>#N/A</v>
      </c>
      <c r="R429" s="21" t="e">
        <f>COUNTIF($Q$7:Q429,Q429)&amp;Q429</f>
        <v>#N/A</v>
      </c>
      <c r="S429" s="44">
        <f>IFERROR(VLOOKUP(R429,Table1[[ct2]:[Số lượng]],13,0),0)</f>
        <v>0</v>
      </c>
      <c r="T429" s="45">
        <f>IFERROR(VLOOKUP(R429,Table1[[ct2]:[Giá]],14,0),Table01456[[#This Row],[ĐƠN GIÁ]])</f>
        <v>0</v>
      </c>
      <c r="U429" s="45">
        <f t="shared" si="27"/>
        <v>0</v>
      </c>
      <c r="V429" s="32">
        <f t="shared" si="28"/>
        <v>0</v>
      </c>
      <c r="W429" s="45">
        <f>Table01456[[#This Row],[THÀNH TIỀN FAST]]-Table01456[[#This Row],[THÀNH TIỀN]]</f>
        <v>0</v>
      </c>
      <c r="X429" s="46" t="b">
        <f>Table01456[[#This Row],[ĐG FAST]]=Table01456[[#This Row],[ĐƠN GIÁ]]</f>
        <v>1</v>
      </c>
      <c r="Y429" s="47" t="b">
        <f>Table01456[[#This Row],[THÀNH TIỀN FAST]]=Table01456[[#This Row],[THÀNH TIỀN]]</f>
        <v>1</v>
      </c>
      <c r="Z429" s="48"/>
    </row>
    <row r="430" spans="1:26" x14ac:dyDescent="0.2">
      <c r="A430" s="50"/>
      <c r="B430" s="51"/>
      <c r="C430" s="50"/>
      <c r="D430" s="50"/>
      <c r="E430" s="50"/>
      <c r="F430" s="50"/>
      <c r="G430" s="50"/>
      <c r="H430" s="50"/>
      <c r="I430" s="50"/>
      <c r="J430" s="50"/>
      <c r="K430" s="52"/>
      <c r="L430" s="50"/>
      <c r="M430" s="53">
        <f t="shared" si="25"/>
        <v>0</v>
      </c>
      <c r="N430" s="21" t="e">
        <f>VLOOKUP(I430,'MÃ '!$A$2:$E$1048576,4,0)</f>
        <v>#N/A</v>
      </c>
      <c r="O430" s="21" t="e">
        <f>VLOOKUP(I430,'MÃ '!$A$2:$E$1048576,5,0)</f>
        <v>#N/A</v>
      </c>
      <c r="P430" s="21" t="str">
        <f t="shared" si="26"/>
        <v>TSG09</v>
      </c>
      <c r="Q430" s="21" t="e">
        <f>DAY(Table01456[[#This Row],[NGÀY]])&amp;Table01456[[#This Row],[TSG09]]&amp;Table01456[[#This Row],[MÃ FAST]]</f>
        <v>#N/A</v>
      </c>
      <c r="R430" s="21" t="e">
        <f>COUNTIF($Q$7:Q430,Q430)&amp;Q430</f>
        <v>#N/A</v>
      </c>
      <c r="S430" s="44">
        <f>IFERROR(VLOOKUP(R430,Table1[[ct2]:[Số lượng]],13,0),0)</f>
        <v>0</v>
      </c>
      <c r="T430" s="45">
        <f>IFERROR(VLOOKUP(R430,Table1[[ct2]:[Giá]],14,0),Table01456[[#This Row],[ĐƠN GIÁ]])</f>
        <v>0</v>
      </c>
      <c r="U430" s="45">
        <f t="shared" si="27"/>
        <v>0</v>
      </c>
      <c r="V430" s="32">
        <f t="shared" si="28"/>
        <v>0</v>
      </c>
      <c r="W430" s="45">
        <f>Table01456[[#This Row],[THÀNH TIỀN FAST]]-Table01456[[#This Row],[THÀNH TIỀN]]</f>
        <v>0</v>
      </c>
      <c r="X430" s="46" t="b">
        <f>Table01456[[#This Row],[ĐG FAST]]=Table01456[[#This Row],[ĐƠN GIÁ]]</f>
        <v>1</v>
      </c>
      <c r="Y430" s="47" t="b">
        <f>Table01456[[#This Row],[THÀNH TIỀN FAST]]=Table01456[[#This Row],[THÀNH TIỀN]]</f>
        <v>1</v>
      </c>
      <c r="Z430" s="48"/>
    </row>
    <row r="431" spans="1:26" x14ac:dyDescent="0.2">
      <c r="A431" s="50"/>
      <c r="B431" s="51"/>
      <c r="C431" s="50"/>
      <c r="D431" s="50"/>
      <c r="E431" s="50"/>
      <c r="F431" s="50"/>
      <c r="G431" s="50"/>
      <c r="H431" s="50"/>
      <c r="I431" s="50"/>
      <c r="J431" s="50"/>
      <c r="K431" s="52"/>
      <c r="L431" s="50"/>
      <c r="M431" s="53">
        <f t="shared" si="25"/>
        <v>0</v>
      </c>
      <c r="N431" s="21" t="e">
        <f>VLOOKUP(I431,'MÃ '!$A$2:$E$1048576,4,0)</f>
        <v>#N/A</v>
      </c>
      <c r="O431" s="21" t="e">
        <f>VLOOKUP(I431,'MÃ '!$A$2:$E$1048576,5,0)</f>
        <v>#N/A</v>
      </c>
      <c r="P431" s="21" t="str">
        <f t="shared" si="26"/>
        <v>TSG09</v>
      </c>
      <c r="Q431" s="21" t="e">
        <f>DAY(Table01456[[#This Row],[NGÀY]])&amp;Table01456[[#This Row],[TSG09]]&amp;Table01456[[#This Row],[MÃ FAST]]</f>
        <v>#N/A</v>
      </c>
      <c r="R431" s="21" t="e">
        <f>COUNTIF($Q$7:Q431,Q431)&amp;Q431</f>
        <v>#N/A</v>
      </c>
      <c r="S431" s="44">
        <f>IFERROR(VLOOKUP(R431,Table1[[ct2]:[Số lượng]],13,0),0)</f>
        <v>0</v>
      </c>
      <c r="T431" s="45">
        <f>IFERROR(VLOOKUP(R431,Table1[[ct2]:[Giá]],14,0),Table01456[[#This Row],[ĐƠN GIÁ]])</f>
        <v>0</v>
      </c>
      <c r="U431" s="45">
        <f t="shared" si="27"/>
        <v>0</v>
      </c>
      <c r="V431" s="32">
        <f t="shared" si="28"/>
        <v>0</v>
      </c>
      <c r="W431" s="45">
        <f>Table01456[[#This Row],[THÀNH TIỀN FAST]]-Table01456[[#This Row],[THÀNH TIỀN]]</f>
        <v>0</v>
      </c>
      <c r="X431" s="46" t="b">
        <f>Table01456[[#This Row],[ĐG FAST]]=Table01456[[#This Row],[ĐƠN GIÁ]]</f>
        <v>1</v>
      </c>
      <c r="Y431" s="47" t="b">
        <f>Table01456[[#This Row],[THÀNH TIỀN FAST]]=Table01456[[#This Row],[THÀNH TIỀN]]</f>
        <v>1</v>
      </c>
      <c r="Z431" s="48"/>
    </row>
    <row r="432" spans="1:26" x14ac:dyDescent="0.2">
      <c r="A432" s="50"/>
      <c r="B432" s="51"/>
      <c r="C432" s="50"/>
      <c r="D432" s="50"/>
      <c r="E432" s="50"/>
      <c r="F432" s="50"/>
      <c r="G432" s="50"/>
      <c r="H432" s="50"/>
      <c r="I432" s="50"/>
      <c r="J432" s="50"/>
      <c r="K432" s="52"/>
      <c r="L432" s="50"/>
      <c r="M432" s="53">
        <f t="shared" si="25"/>
        <v>0</v>
      </c>
      <c r="N432" s="21" t="e">
        <f>VLOOKUP(I432,'MÃ '!$A$2:$E$1048576,4,0)</f>
        <v>#N/A</v>
      </c>
      <c r="O432" s="21" t="e">
        <f>VLOOKUP(I432,'MÃ '!$A$2:$E$1048576,5,0)</f>
        <v>#N/A</v>
      </c>
      <c r="P432" s="21" t="str">
        <f t="shared" si="26"/>
        <v>TSG09</v>
      </c>
      <c r="Q432" s="21" t="e">
        <f>DAY(Table01456[[#This Row],[NGÀY]])&amp;Table01456[[#This Row],[TSG09]]&amp;Table01456[[#This Row],[MÃ FAST]]</f>
        <v>#N/A</v>
      </c>
      <c r="R432" s="21" t="e">
        <f>COUNTIF($Q$7:Q432,Q432)&amp;Q432</f>
        <v>#N/A</v>
      </c>
      <c r="S432" s="44">
        <f>IFERROR(VLOOKUP(R432,Table1[[ct2]:[Số lượng]],13,0),0)</f>
        <v>0</v>
      </c>
      <c r="T432" s="45">
        <f>IFERROR(VLOOKUP(R432,Table1[[ct2]:[Giá]],14,0),Table01456[[#This Row],[ĐƠN GIÁ]])</f>
        <v>0</v>
      </c>
      <c r="U432" s="45">
        <f t="shared" si="27"/>
        <v>0</v>
      </c>
      <c r="V432" s="32">
        <f t="shared" si="28"/>
        <v>0</v>
      </c>
      <c r="W432" s="45">
        <f>Table01456[[#This Row],[THÀNH TIỀN FAST]]-Table01456[[#This Row],[THÀNH TIỀN]]</f>
        <v>0</v>
      </c>
      <c r="X432" s="46" t="b">
        <f>Table01456[[#This Row],[ĐG FAST]]=Table01456[[#This Row],[ĐƠN GIÁ]]</f>
        <v>1</v>
      </c>
      <c r="Y432" s="47" t="b">
        <f>Table01456[[#This Row],[THÀNH TIỀN FAST]]=Table01456[[#This Row],[THÀNH TIỀN]]</f>
        <v>1</v>
      </c>
      <c r="Z432" s="48"/>
    </row>
    <row r="433" spans="1:26" x14ac:dyDescent="0.2">
      <c r="A433" s="50"/>
      <c r="B433" s="51"/>
      <c r="C433" s="50"/>
      <c r="D433" s="50"/>
      <c r="E433" s="50"/>
      <c r="F433" s="50"/>
      <c r="G433" s="50"/>
      <c r="H433" s="50"/>
      <c r="I433" s="50"/>
      <c r="J433" s="50"/>
      <c r="K433" s="52"/>
      <c r="L433" s="50"/>
      <c r="M433" s="53">
        <f t="shared" si="25"/>
        <v>0</v>
      </c>
      <c r="N433" s="21" t="e">
        <f>VLOOKUP(I433,'MÃ '!$A$2:$E$1048576,4,0)</f>
        <v>#N/A</v>
      </c>
      <c r="O433" s="21" t="e">
        <f>VLOOKUP(I433,'MÃ '!$A$2:$E$1048576,5,0)</f>
        <v>#N/A</v>
      </c>
      <c r="P433" s="21" t="str">
        <f t="shared" si="26"/>
        <v>TSG09</v>
      </c>
      <c r="Q433" s="21" t="e">
        <f>DAY(Table01456[[#This Row],[NGÀY]])&amp;Table01456[[#This Row],[TSG09]]&amp;Table01456[[#This Row],[MÃ FAST]]</f>
        <v>#N/A</v>
      </c>
      <c r="R433" s="21" t="e">
        <f>COUNTIF($Q$7:Q433,Q433)&amp;Q433</f>
        <v>#N/A</v>
      </c>
      <c r="S433" s="44">
        <f>IFERROR(VLOOKUP(R433,Table1[[ct2]:[Số lượng]],13,0),0)</f>
        <v>0</v>
      </c>
      <c r="T433" s="45">
        <f>IFERROR(VLOOKUP(R433,Table1[[ct2]:[Giá]],14,0),Table01456[[#This Row],[ĐƠN GIÁ]])</f>
        <v>0</v>
      </c>
      <c r="U433" s="45">
        <f t="shared" si="27"/>
        <v>0</v>
      </c>
      <c r="V433" s="32">
        <f t="shared" si="28"/>
        <v>0</v>
      </c>
      <c r="W433" s="45">
        <f>Table01456[[#This Row],[THÀNH TIỀN FAST]]-Table01456[[#This Row],[THÀNH TIỀN]]</f>
        <v>0</v>
      </c>
      <c r="X433" s="46" t="b">
        <f>Table01456[[#This Row],[ĐG FAST]]=Table01456[[#This Row],[ĐƠN GIÁ]]</f>
        <v>1</v>
      </c>
      <c r="Y433" s="47" t="b">
        <f>Table01456[[#This Row],[THÀNH TIỀN FAST]]=Table01456[[#This Row],[THÀNH TIỀN]]</f>
        <v>1</v>
      </c>
      <c r="Z433" s="48"/>
    </row>
    <row r="434" spans="1:26" x14ac:dyDescent="0.2">
      <c r="A434" s="50"/>
      <c r="B434" s="51"/>
      <c r="C434" s="50"/>
      <c r="D434" s="50"/>
      <c r="E434" s="50"/>
      <c r="F434" s="50"/>
      <c r="G434" s="50"/>
      <c r="H434" s="50"/>
      <c r="I434" s="50"/>
      <c r="J434" s="50"/>
      <c r="K434" s="52"/>
      <c r="L434" s="50"/>
      <c r="M434" s="53">
        <f t="shared" si="25"/>
        <v>0</v>
      </c>
      <c r="N434" s="21" t="e">
        <f>VLOOKUP(I434,'MÃ '!$A$2:$E$1048576,4,0)</f>
        <v>#N/A</v>
      </c>
      <c r="O434" s="21" t="e">
        <f>VLOOKUP(I434,'MÃ '!$A$2:$E$1048576,5,0)</f>
        <v>#N/A</v>
      </c>
      <c r="P434" s="21" t="str">
        <f t="shared" si="26"/>
        <v>TSG09</v>
      </c>
      <c r="Q434" s="21" t="e">
        <f>DAY(Table01456[[#This Row],[NGÀY]])&amp;Table01456[[#This Row],[TSG09]]&amp;Table01456[[#This Row],[MÃ FAST]]</f>
        <v>#N/A</v>
      </c>
      <c r="R434" s="21" t="e">
        <f>COUNTIF($Q$7:Q434,Q434)&amp;Q434</f>
        <v>#N/A</v>
      </c>
      <c r="S434" s="44">
        <f>IFERROR(VLOOKUP(R434,Table1[[ct2]:[Số lượng]],13,0),0)</f>
        <v>0</v>
      </c>
      <c r="T434" s="45">
        <f>IFERROR(VLOOKUP(R434,Table1[[ct2]:[Giá]],14,0),Table01456[[#This Row],[ĐƠN GIÁ]])</f>
        <v>0</v>
      </c>
      <c r="U434" s="45">
        <f t="shared" si="27"/>
        <v>0</v>
      </c>
      <c r="V434" s="32">
        <f t="shared" si="28"/>
        <v>0</v>
      </c>
      <c r="W434" s="45">
        <f>Table01456[[#This Row],[THÀNH TIỀN FAST]]-Table01456[[#This Row],[THÀNH TIỀN]]</f>
        <v>0</v>
      </c>
      <c r="X434" s="46" t="b">
        <f>Table01456[[#This Row],[ĐG FAST]]=Table01456[[#This Row],[ĐƠN GIÁ]]</f>
        <v>1</v>
      </c>
      <c r="Y434" s="47" t="b">
        <f>Table01456[[#This Row],[THÀNH TIỀN FAST]]=Table01456[[#This Row],[THÀNH TIỀN]]</f>
        <v>1</v>
      </c>
      <c r="Z434" s="48"/>
    </row>
    <row r="435" spans="1:26" x14ac:dyDescent="0.2">
      <c r="A435" s="50"/>
      <c r="B435" s="51"/>
      <c r="C435" s="50"/>
      <c r="D435" s="50"/>
      <c r="E435" s="50"/>
      <c r="F435" s="50"/>
      <c r="G435" s="50"/>
      <c r="H435" s="50"/>
      <c r="I435" s="50"/>
      <c r="J435" s="50"/>
      <c r="K435" s="52"/>
      <c r="L435" s="50"/>
      <c r="M435" s="53">
        <f t="shared" si="25"/>
        <v>0</v>
      </c>
      <c r="N435" s="21" t="e">
        <f>VLOOKUP(I435,'MÃ '!$A$2:$E$1048576,4,0)</f>
        <v>#N/A</v>
      </c>
      <c r="O435" s="21" t="e">
        <f>VLOOKUP(I435,'MÃ '!$A$2:$E$1048576,5,0)</f>
        <v>#N/A</v>
      </c>
      <c r="P435" s="21" t="str">
        <f t="shared" si="26"/>
        <v>TSG09</v>
      </c>
      <c r="Q435" s="21" t="e">
        <f>DAY(Table01456[[#This Row],[NGÀY]])&amp;Table01456[[#This Row],[TSG09]]&amp;Table01456[[#This Row],[MÃ FAST]]</f>
        <v>#N/A</v>
      </c>
      <c r="R435" s="21" t="e">
        <f>COUNTIF($Q$7:Q435,Q435)&amp;Q435</f>
        <v>#N/A</v>
      </c>
      <c r="S435" s="44">
        <f>IFERROR(VLOOKUP(R435,Table1[[ct2]:[Số lượng]],13,0),0)</f>
        <v>0</v>
      </c>
      <c r="T435" s="45">
        <f>IFERROR(VLOOKUP(R435,Table1[[ct2]:[Giá]],14,0),Table01456[[#This Row],[ĐƠN GIÁ]])</f>
        <v>0</v>
      </c>
      <c r="U435" s="45">
        <f t="shared" si="27"/>
        <v>0</v>
      </c>
      <c r="V435" s="32">
        <f t="shared" si="28"/>
        <v>0</v>
      </c>
      <c r="W435" s="45">
        <f>Table01456[[#This Row],[THÀNH TIỀN FAST]]-Table01456[[#This Row],[THÀNH TIỀN]]</f>
        <v>0</v>
      </c>
      <c r="X435" s="46" t="b">
        <f>Table01456[[#This Row],[ĐG FAST]]=Table01456[[#This Row],[ĐƠN GIÁ]]</f>
        <v>1</v>
      </c>
      <c r="Y435" s="47" t="b">
        <f>Table01456[[#This Row],[THÀNH TIỀN FAST]]=Table01456[[#This Row],[THÀNH TIỀN]]</f>
        <v>1</v>
      </c>
      <c r="Z435" s="48"/>
    </row>
    <row r="436" spans="1:26" x14ac:dyDescent="0.2">
      <c r="A436" s="50"/>
      <c r="B436" s="51"/>
      <c r="C436" s="50"/>
      <c r="D436" s="50"/>
      <c r="E436" s="50"/>
      <c r="F436" s="50"/>
      <c r="G436" s="50"/>
      <c r="H436" s="50"/>
      <c r="I436" s="50"/>
      <c r="J436" s="50"/>
      <c r="K436" s="52"/>
      <c r="L436" s="50"/>
      <c r="M436" s="53">
        <f t="shared" si="25"/>
        <v>0</v>
      </c>
      <c r="N436" s="21" t="e">
        <f>VLOOKUP(I436,'MÃ '!$A$2:$E$1048576,4,0)</f>
        <v>#N/A</v>
      </c>
      <c r="O436" s="21" t="e">
        <f>VLOOKUP(I436,'MÃ '!$A$2:$E$1048576,5,0)</f>
        <v>#N/A</v>
      </c>
      <c r="P436" s="21" t="str">
        <f t="shared" si="26"/>
        <v>TSG09</v>
      </c>
      <c r="Q436" s="21" t="e">
        <f>DAY(Table01456[[#This Row],[NGÀY]])&amp;Table01456[[#This Row],[TSG09]]&amp;Table01456[[#This Row],[MÃ FAST]]</f>
        <v>#N/A</v>
      </c>
      <c r="R436" s="21" t="e">
        <f>COUNTIF($Q$7:Q436,Q436)&amp;Q436</f>
        <v>#N/A</v>
      </c>
      <c r="S436" s="44">
        <f>IFERROR(VLOOKUP(R436,Table1[[ct2]:[Số lượng]],13,0),0)</f>
        <v>0</v>
      </c>
      <c r="T436" s="45">
        <f>IFERROR(VLOOKUP(R436,Table1[[ct2]:[Giá]],14,0),Table01456[[#This Row],[ĐƠN GIÁ]])</f>
        <v>0</v>
      </c>
      <c r="U436" s="45">
        <f t="shared" si="27"/>
        <v>0</v>
      </c>
      <c r="V436" s="32">
        <f t="shared" si="28"/>
        <v>0</v>
      </c>
      <c r="W436" s="45">
        <f>Table01456[[#This Row],[THÀNH TIỀN FAST]]-Table01456[[#This Row],[THÀNH TIỀN]]</f>
        <v>0</v>
      </c>
      <c r="X436" s="46" t="b">
        <f>Table01456[[#This Row],[ĐG FAST]]=Table01456[[#This Row],[ĐƠN GIÁ]]</f>
        <v>1</v>
      </c>
      <c r="Y436" s="47" t="b">
        <f>Table01456[[#This Row],[THÀNH TIỀN FAST]]=Table01456[[#This Row],[THÀNH TIỀN]]</f>
        <v>1</v>
      </c>
      <c r="Z436" s="48"/>
    </row>
    <row r="437" spans="1:26" x14ac:dyDescent="0.2">
      <c r="A437" s="50"/>
      <c r="B437" s="51"/>
      <c r="C437" s="50"/>
      <c r="D437" s="50"/>
      <c r="E437" s="50"/>
      <c r="F437" s="50"/>
      <c r="G437" s="50"/>
      <c r="H437" s="50"/>
      <c r="I437" s="50"/>
      <c r="J437" s="50"/>
      <c r="K437" s="52"/>
      <c r="L437" s="50"/>
      <c r="M437" s="53">
        <f t="shared" si="25"/>
        <v>0</v>
      </c>
      <c r="N437" s="21" t="e">
        <f>VLOOKUP(I437,'MÃ '!$A$2:$E$1048576,4,0)</f>
        <v>#N/A</v>
      </c>
      <c r="O437" s="21" t="e">
        <f>VLOOKUP(I437,'MÃ '!$A$2:$E$1048576,5,0)</f>
        <v>#N/A</v>
      </c>
      <c r="P437" s="21" t="str">
        <f t="shared" si="26"/>
        <v>TSG09</v>
      </c>
      <c r="Q437" s="21" t="e">
        <f>DAY(Table01456[[#This Row],[NGÀY]])&amp;Table01456[[#This Row],[TSG09]]&amp;Table01456[[#This Row],[MÃ FAST]]</f>
        <v>#N/A</v>
      </c>
      <c r="R437" s="21" t="e">
        <f>COUNTIF($Q$7:Q437,Q437)&amp;Q437</f>
        <v>#N/A</v>
      </c>
      <c r="S437" s="44">
        <f>IFERROR(VLOOKUP(R437,Table1[[ct2]:[Số lượng]],13,0),0)</f>
        <v>0</v>
      </c>
      <c r="T437" s="45">
        <f>IFERROR(VLOOKUP(R437,Table1[[ct2]:[Giá]],14,0),Table01456[[#This Row],[ĐƠN GIÁ]])</f>
        <v>0</v>
      </c>
      <c r="U437" s="45">
        <f t="shared" si="27"/>
        <v>0</v>
      </c>
      <c r="V437" s="32">
        <f t="shared" si="28"/>
        <v>0</v>
      </c>
      <c r="W437" s="45">
        <f>Table01456[[#This Row],[THÀNH TIỀN FAST]]-Table01456[[#This Row],[THÀNH TIỀN]]</f>
        <v>0</v>
      </c>
      <c r="X437" s="46" t="b">
        <f>Table01456[[#This Row],[ĐG FAST]]=Table01456[[#This Row],[ĐƠN GIÁ]]</f>
        <v>1</v>
      </c>
      <c r="Y437" s="47" t="b">
        <f>Table01456[[#This Row],[THÀNH TIỀN FAST]]=Table01456[[#This Row],[THÀNH TIỀN]]</f>
        <v>1</v>
      </c>
      <c r="Z437" s="48"/>
    </row>
    <row r="438" spans="1:26" x14ac:dyDescent="0.2">
      <c r="A438" s="50"/>
      <c r="B438" s="51"/>
      <c r="C438" s="50"/>
      <c r="D438" s="50"/>
      <c r="E438" s="50"/>
      <c r="F438" s="50"/>
      <c r="G438" s="50"/>
      <c r="H438" s="50"/>
      <c r="I438" s="50"/>
      <c r="J438" s="50"/>
      <c r="K438" s="52"/>
      <c r="L438" s="50"/>
      <c r="M438" s="53">
        <f t="shared" si="25"/>
        <v>0</v>
      </c>
      <c r="N438" s="21" t="e">
        <f>VLOOKUP(I438,'MÃ '!$A$2:$E$1048576,4,0)</f>
        <v>#N/A</v>
      </c>
      <c r="O438" s="21" t="e">
        <f>VLOOKUP(I438,'MÃ '!$A$2:$E$1048576,5,0)</f>
        <v>#N/A</v>
      </c>
      <c r="P438" s="21" t="str">
        <f t="shared" si="26"/>
        <v>TSG09</v>
      </c>
      <c r="Q438" s="21" t="e">
        <f>DAY(Table01456[[#This Row],[NGÀY]])&amp;Table01456[[#This Row],[TSG09]]&amp;Table01456[[#This Row],[MÃ FAST]]</f>
        <v>#N/A</v>
      </c>
      <c r="R438" s="21" t="e">
        <f>COUNTIF($Q$7:Q438,Q438)&amp;Q438</f>
        <v>#N/A</v>
      </c>
      <c r="S438" s="44">
        <f>IFERROR(VLOOKUP(R438,Table1[[ct2]:[Số lượng]],13,0),0)</f>
        <v>0</v>
      </c>
      <c r="T438" s="45">
        <f>IFERROR(VLOOKUP(R438,Table1[[ct2]:[Giá]],14,0),Table01456[[#This Row],[ĐƠN GIÁ]])</f>
        <v>0</v>
      </c>
      <c r="U438" s="45">
        <f t="shared" si="27"/>
        <v>0</v>
      </c>
      <c r="V438" s="32">
        <f t="shared" si="28"/>
        <v>0</v>
      </c>
      <c r="W438" s="45">
        <f>Table01456[[#This Row],[THÀNH TIỀN FAST]]-Table01456[[#This Row],[THÀNH TIỀN]]</f>
        <v>0</v>
      </c>
      <c r="X438" s="46" t="b">
        <f>Table01456[[#This Row],[ĐG FAST]]=Table01456[[#This Row],[ĐƠN GIÁ]]</f>
        <v>1</v>
      </c>
      <c r="Y438" s="47" t="b">
        <f>Table01456[[#This Row],[THÀNH TIỀN FAST]]=Table01456[[#This Row],[THÀNH TIỀN]]</f>
        <v>1</v>
      </c>
      <c r="Z438" s="48"/>
    </row>
    <row r="439" spans="1:26" x14ac:dyDescent="0.2">
      <c r="A439" s="50"/>
      <c r="B439" s="51"/>
      <c r="C439" s="50"/>
      <c r="D439" s="50"/>
      <c r="E439" s="50"/>
      <c r="F439" s="50"/>
      <c r="G439" s="50"/>
      <c r="H439" s="50"/>
      <c r="I439" s="50"/>
      <c r="J439" s="50"/>
      <c r="K439" s="52"/>
      <c r="L439" s="50"/>
      <c r="M439" s="53">
        <f t="shared" si="25"/>
        <v>0</v>
      </c>
      <c r="N439" s="21" t="e">
        <f>VLOOKUP(I439,'MÃ '!$A$2:$E$1048576,4,0)</f>
        <v>#N/A</v>
      </c>
      <c r="O439" s="21" t="e">
        <f>VLOOKUP(I439,'MÃ '!$A$2:$E$1048576,5,0)</f>
        <v>#N/A</v>
      </c>
      <c r="P439" s="21" t="str">
        <f t="shared" si="26"/>
        <v>TSG09</v>
      </c>
      <c r="Q439" s="21" t="e">
        <f>DAY(Table01456[[#This Row],[NGÀY]])&amp;Table01456[[#This Row],[TSG09]]&amp;Table01456[[#This Row],[MÃ FAST]]</f>
        <v>#N/A</v>
      </c>
      <c r="R439" s="21" t="e">
        <f>COUNTIF($Q$7:Q439,Q439)&amp;Q439</f>
        <v>#N/A</v>
      </c>
      <c r="S439" s="44">
        <f>IFERROR(VLOOKUP(R439,Table1[[ct2]:[Số lượng]],13,0),0)</f>
        <v>0</v>
      </c>
      <c r="T439" s="45">
        <f>IFERROR(VLOOKUP(R439,Table1[[ct2]:[Giá]],14,0),Table01456[[#This Row],[ĐƠN GIÁ]])</f>
        <v>0</v>
      </c>
      <c r="U439" s="45">
        <f t="shared" si="27"/>
        <v>0</v>
      </c>
      <c r="V439" s="32">
        <f t="shared" si="28"/>
        <v>0</v>
      </c>
      <c r="W439" s="45">
        <f>Table01456[[#This Row],[THÀNH TIỀN FAST]]-Table01456[[#This Row],[THÀNH TIỀN]]</f>
        <v>0</v>
      </c>
      <c r="X439" s="46" t="b">
        <f>Table01456[[#This Row],[ĐG FAST]]=Table01456[[#This Row],[ĐƠN GIÁ]]</f>
        <v>1</v>
      </c>
      <c r="Y439" s="47" t="b">
        <f>Table01456[[#This Row],[THÀNH TIỀN FAST]]=Table01456[[#This Row],[THÀNH TIỀN]]</f>
        <v>1</v>
      </c>
      <c r="Z439" s="48"/>
    </row>
    <row r="440" spans="1:26" x14ac:dyDescent="0.2">
      <c r="A440" s="50"/>
      <c r="B440" s="51"/>
      <c r="C440" s="50"/>
      <c r="D440" s="50"/>
      <c r="E440" s="50"/>
      <c r="F440" s="50"/>
      <c r="G440" s="50"/>
      <c r="H440" s="50"/>
      <c r="I440" s="50"/>
      <c r="J440" s="50"/>
      <c r="K440" s="52"/>
      <c r="L440" s="50"/>
      <c r="M440" s="53">
        <f t="shared" si="25"/>
        <v>0</v>
      </c>
      <c r="N440" s="21" t="e">
        <f>VLOOKUP(I440,'MÃ '!$A$2:$E$1048576,4,0)</f>
        <v>#N/A</v>
      </c>
      <c r="O440" s="21" t="e">
        <f>VLOOKUP(I440,'MÃ '!$A$2:$E$1048576,5,0)</f>
        <v>#N/A</v>
      </c>
      <c r="P440" s="21" t="str">
        <f t="shared" si="26"/>
        <v>TSG09</v>
      </c>
      <c r="Q440" s="21" t="e">
        <f>DAY(Table01456[[#This Row],[NGÀY]])&amp;Table01456[[#This Row],[TSG09]]&amp;Table01456[[#This Row],[MÃ FAST]]</f>
        <v>#N/A</v>
      </c>
      <c r="R440" s="21" t="e">
        <f>COUNTIF($Q$7:Q440,Q440)&amp;Q440</f>
        <v>#N/A</v>
      </c>
      <c r="S440" s="44">
        <f>IFERROR(VLOOKUP(R440,Table1[[ct2]:[Số lượng]],13,0),0)</f>
        <v>0</v>
      </c>
      <c r="T440" s="45">
        <f>IFERROR(VLOOKUP(R440,Table1[[ct2]:[Giá]],14,0),Table01456[[#This Row],[ĐƠN GIÁ]])</f>
        <v>0</v>
      </c>
      <c r="U440" s="45">
        <f t="shared" si="27"/>
        <v>0</v>
      </c>
      <c r="V440" s="32">
        <f t="shared" si="28"/>
        <v>0</v>
      </c>
      <c r="W440" s="45">
        <f>Table01456[[#This Row],[THÀNH TIỀN FAST]]-Table01456[[#This Row],[THÀNH TIỀN]]</f>
        <v>0</v>
      </c>
      <c r="X440" s="46" t="b">
        <f>Table01456[[#This Row],[ĐG FAST]]=Table01456[[#This Row],[ĐƠN GIÁ]]</f>
        <v>1</v>
      </c>
      <c r="Y440" s="47" t="b">
        <f>Table01456[[#This Row],[THÀNH TIỀN FAST]]=Table01456[[#This Row],[THÀNH TIỀN]]</f>
        <v>1</v>
      </c>
      <c r="Z440" s="48"/>
    </row>
    <row r="441" spans="1:26" x14ac:dyDescent="0.2">
      <c r="A441" s="50"/>
      <c r="B441" s="51"/>
      <c r="C441" s="50"/>
      <c r="D441" s="50"/>
      <c r="E441" s="50"/>
      <c r="F441" s="50"/>
      <c r="G441" s="50"/>
      <c r="H441" s="50"/>
      <c r="I441" s="50"/>
      <c r="J441" s="50"/>
      <c r="K441" s="52"/>
      <c r="L441" s="50"/>
      <c r="M441" s="53">
        <f t="shared" si="25"/>
        <v>0</v>
      </c>
      <c r="N441" s="21" t="e">
        <f>VLOOKUP(I441,'MÃ '!$A$2:$E$1048576,4,0)</f>
        <v>#N/A</v>
      </c>
      <c r="O441" s="21" t="e">
        <f>VLOOKUP(I441,'MÃ '!$A$2:$E$1048576,5,0)</f>
        <v>#N/A</v>
      </c>
      <c r="P441" s="21" t="str">
        <f t="shared" si="26"/>
        <v>TSG09</v>
      </c>
      <c r="Q441" s="21" t="e">
        <f>DAY(Table01456[[#This Row],[NGÀY]])&amp;Table01456[[#This Row],[TSG09]]&amp;Table01456[[#This Row],[MÃ FAST]]</f>
        <v>#N/A</v>
      </c>
      <c r="R441" s="21" t="e">
        <f>COUNTIF($Q$7:Q441,Q441)&amp;Q441</f>
        <v>#N/A</v>
      </c>
      <c r="S441" s="44">
        <f>IFERROR(VLOOKUP(R441,Table1[[ct2]:[Số lượng]],13,0),0)</f>
        <v>0</v>
      </c>
      <c r="T441" s="45">
        <f>IFERROR(VLOOKUP(R441,Table1[[ct2]:[Giá]],14,0),Table01456[[#This Row],[ĐƠN GIÁ]])</f>
        <v>0</v>
      </c>
      <c r="U441" s="45">
        <f t="shared" si="27"/>
        <v>0</v>
      </c>
      <c r="V441" s="32">
        <f t="shared" si="28"/>
        <v>0</v>
      </c>
      <c r="W441" s="45">
        <f>Table01456[[#This Row],[THÀNH TIỀN FAST]]-Table01456[[#This Row],[THÀNH TIỀN]]</f>
        <v>0</v>
      </c>
      <c r="X441" s="46" t="b">
        <f>Table01456[[#This Row],[ĐG FAST]]=Table01456[[#This Row],[ĐƠN GIÁ]]</f>
        <v>1</v>
      </c>
      <c r="Y441" s="47" t="b">
        <f>Table01456[[#This Row],[THÀNH TIỀN FAST]]=Table01456[[#This Row],[THÀNH TIỀN]]</f>
        <v>1</v>
      </c>
      <c r="Z441" s="48"/>
    </row>
    <row r="442" spans="1:26" x14ac:dyDescent="0.2">
      <c r="A442" s="50"/>
      <c r="B442" s="51"/>
      <c r="C442" s="50"/>
      <c r="D442" s="50"/>
      <c r="E442" s="50"/>
      <c r="F442" s="50"/>
      <c r="G442" s="50"/>
      <c r="H442" s="50"/>
      <c r="I442" s="50"/>
      <c r="J442" s="50"/>
      <c r="K442" s="52"/>
      <c r="L442" s="50"/>
      <c r="M442" s="53">
        <f t="shared" si="25"/>
        <v>0</v>
      </c>
      <c r="N442" s="21" t="e">
        <f>VLOOKUP(I442,'MÃ '!$A$2:$E$1048576,4,0)</f>
        <v>#N/A</v>
      </c>
      <c r="O442" s="21" t="e">
        <f>VLOOKUP(I442,'MÃ '!$A$2:$E$1048576,5,0)</f>
        <v>#N/A</v>
      </c>
      <c r="P442" s="21" t="str">
        <f t="shared" si="26"/>
        <v>TSG09</v>
      </c>
      <c r="Q442" s="21" t="e">
        <f>DAY(Table01456[[#This Row],[NGÀY]])&amp;Table01456[[#This Row],[TSG09]]&amp;Table01456[[#This Row],[MÃ FAST]]</f>
        <v>#N/A</v>
      </c>
      <c r="R442" s="21" t="e">
        <f>COUNTIF($Q$7:Q442,Q442)&amp;Q442</f>
        <v>#N/A</v>
      </c>
      <c r="S442" s="44">
        <f>IFERROR(VLOOKUP(R442,Table1[[ct2]:[Số lượng]],13,0),0)</f>
        <v>0</v>
      </c>
      <c r="T442" s="45">
        <f>IFERROR(VLOOKUP(R442,Table1[[ct2]:[Giá]],14,0),Table01456[[#This Row],[ĐƠN GIÁ]])</f>
        <v>0</v>
      </c>
      <c r="U442" s="45">
        <f t="shared" si="27"/>
        <v>0</v>
      </c>
      <c r="V442" s="32">
        <f t="shared" si="28"/>
        <v>0</v>
      </c>
      <c r="W442" s="45">
        <f>Table01456[[#This Row],[THÀNH TIỀN FAST]]-Table01456[[#This Row],[THÀNH TIỀN]]</f>
        <v>0</v>
      </c>
      <c r="X442" s="46" t="b">
        <f>Table01456[[#This Row],[ĐG FAST]]=Table01456[[#This Row],[ĐƠN GIÁ]]</f>
        <v>1</v>
      </c>
      <c r="Y442" s="47" t="b">
        <f>Table01456[[#This Row],[THÀNH TIỀN FAST]]=Table01456[[#This Row],[THÀNH TIỀN]]</f>
        <v>1</v>
      </c>
      <c r="Z442" s="48"/>
    </row>
    <row r="443" spans="1:26" x14ac:dyDescent="0.2">
      <c r="A443" s="50"/>
      <c r="B443" s="51"/>
      <c r="C443" s="50"/>
      <c r="D443" s="50"/>
      <c r="E443" s="50"/>
      <c r="F443" s="50"/>
      <c r="G443" s="50"/>
      <c r="H443" s="50"/>
      <c r="I443" s="50"/>
      <c r="J443" s="50"/>
      <c r="K443" s="52"/>
      <c r="L443" s="50"/>
      <c r="M443" s="53">
        <f t="shared" si="25"/>
        <v>0</v>
      </c>
      <c r="N443" s="21" t="e">
        <f>VLOOKUP(I443,'MÃ '!$A$2:$E$1048576,4,0)</f>
        <v>#N/A</v>
      </c>
      <c r="O443" s="21" t="e">
        <f>VLOOKUP(I443,'MÃ '!$A$2:$E$1048576,5,0)</f>
        <v>#N/A</v>
      </c>
      <c r="P443" s="21" t="str">
        <f t="shared" si="26"/>
        <v>TSG09</v>
      </c>
      <c r="Q443" s="21" t="e">
        <f>DAY(Table01456[[#This Row],[NGÀY]])&amp;Table01456[[#This Row],[TSG09]]&amp;Table01456[[#This Row],[MÃ FAST]]</f>
        <v>#N/A</v>
      </c>
      <c r="R443" s="21" t="e">
        <f>COUNTIF($Q$7:Q443,Q443)&amp;Q443</f>
        <v>#N/A</v>
      </c>
      <c r="S443" s="44">
        <f>IFERROR(VLOOKUP(R443,Table1[[ct2]:[Số lượng]],13,0),0)</f>
        <v>0</v>
      </c>
      <c r="T443" s="45">
        <f>IFERROR(VLOOKUP(R443,Table1[[ct2]:[Giá]],14,0),Table01456[[#This Row],[ĐƠN GIÁ]])</f>
        <v>0</v>
      </c>
      <c r="U443" s="45">
        <f t="shared" si="27"/>
        <v>0</v>
      </c>
      <c r="V443" s="32">
        <f t="shared" si="28"/>
        <v>0</v>
      </c>
      <c r="W443" s="45">
        <f>Table01456[[#This Row],[THÀNH TIỀN FAST]]-Table01456[[#This Row],[THÀNH TIỀN]]</f>
        <v>0</v>
      </c>
      <c r="X443" s="46" t="b">
        <f>Table01456[[#This Row],[ĐG FAST]]=Table01456[[#This Row],[ĐƠN GIÁ]]</f>
        <v>1</v>
      </c>
      <c r="Y443" s="47" t="b">
        <f>Table01456[[#This Row],[THÀNH TIỀN FAST]]=Table01456[[#This Row],[THÀNH TIỀN]]</f>
        <v>1</v>
      </c>
      <c r="Z443" s="48"/>
    </row>
    <row r="444" spans="1:26" x14ac:dyDescent="0.2">
      <c r="A444" s="50"/>
      <c r="B444" s="51"/>
      <c r="C444" s="50"/>
      <c r="D444" s="50"/>
      <c r="E444" s="50"/>
      <c r="F444" s="50"/>
      <c r="G444" s="50"/>
      <c r="H444" s="50"/>
      <c r="I444" s="50"/>
      <c r="J444" s="50"/>
      <c r="K444" s="52"/>
      <c r="L444" s="50"/>
      <c r="M444" s="53">
        <f t="shared" si="25"/>
        <v>0</v>
      </c>
      <c r="N444" s="21" t="e">
        <f>VLOOKUP(I444,'MÃ '!$A$2:$E$1048576,4,0)</f>
        <v>#N/A</v>
      </c>
      <c r="O444" s="21" t="e">
        <f>VLOOKUP(I444,'MÃ '!$A$2:$E$1048576,5,0)</f>
        <v>#N/A</v>
      </c>
      <c r="P444" s="21" t="str">
        <f t="shared" si="26"/>
        <v>TSG09</v>
      </c>
      <c r="Q444" s="21" t="e">
        <f>DAY(Table01456[[#This Row],[NGÀY]])&amp;Table01456[[#This Row],[TSG09]]&amp;Table01456[[#This Row],[MÃ FAST]]</f>
        <v>#N/A</v>
      </c>
      <c r="R444" s="21" t="e">
        <f>COUNTIF($Q$7:Q444,Q444)&amp;Q444</f>
        <v>#N/A</v>
      </c>
      <c r="S444" s="44">
        <f>IFERROR(VLOOKUP(R444,Table1[[ct2]:[Số lượng]],13,0),0)</f>
        <v>0</v>
      </c>
      <c r="T444" s="45">
        <f>IFERROR(VLOOKUP(R444,Table1[[ct2]:[Giá]],14,0),Table01456[[#This Row],[ĐƠN GIÁ]])</f>
        <v>0</v>
      </c>
      <c r="U444" s="45">
        <f t="shared" si="27"/>
        <v>0</v>
      </c>
      <c r="V444" s="32">
        <f t="shared" si="28"/>
        <v>0</v>
      </c>
      <c r="W444" s="45">
        <f>Table01456[[#This Row],[THÀNH TIỀN FAST]]-Table01456[[#This Row],[THÀNH TIỀN]]</f>
        <v>0</v>
      </c>
      <c r="X444" s="46" t="b">
        <f>Table01456[[#This Row],[ĐG FAST]]=Table01456[[#This Row],[ĐƠN GIÁ]]</f>
        <v>1</v>
      </c>
      <c r="Y444" s="47" t="b">
        <f>Table01456[[#This Row],[THÀNH TIỀN FAST]]=Table01456[[#This Row],[THÀNH TIỀN]]</f>
        <v>1</v>
      </c>
      <c r="Z444" s="48"/>
    </row>
    <row r="445" spans="1:26" x14ac:dyDescent="0.2">
      <c r="A445" s="50"/>
      <c r="B445" s="51"/>
      <c r="C445" s="50"/>
      <c r="D445" s="50"/>
      <c r="E445" s="50"/>
      <c r="F445" s="50"/>
      <c r="G445" s="50"/>
      <c r="H445" s="50"/>
      <c r="I445" s="50"/>
      <c r="J445" s="50"/>
      <c r="K445" s="52"/>
      <c r="L445" s="50"/>
      <c r="M445" s="53">
        <f t="shared" si="25"/>
        <v>0</v>
      </c>
      <c r="N445" s="21" t="e">
        <f>VLOOKUP(I445,'MÃ '!$A$2:$E$1048576,4,0)</f>
        <v>#N/A</v>
      </c>
      <c r="O445" s="21" t="e">
        <f>VLOOKUP(I445,'MÃ '!$A$2:$E$1048576,5,0)</f>
        <v>#N/A</v>
      </c>
      <c r="P445" s="21" t="str">
        <f t="shared" si="26"/>
        <v>TSG09</v>
      </c>
      <c r="Q445" s="21" t="e">
        <f>DAY(Table01456[[#This Row],[NGÀY]])&amp;Table01456[[#This Row],[TSG09]]&amp;Table01456[[#This Row],[MÃ FAST]]</f>
        <v>#N/A</v>
      </c>
      <c r="R445" s="21" t="e">
        <f>COUNTIF($Q$7:Q445,Q445)&amp;Q445</f>
        <v>#N/A</v>
      </c>
      <c r="S445" s="44">
        <f>IFERROR(VLOOKUP(R445,Table1[[ct2]:[Số lượng]],13,0),0)</f>
        <v>0</v>
      </c>
      <c r="T445" s="45">
        <f>IFERROR(VLOOKUP(R445,Table1[[ct2]:[Giá]],14,0),Table01456[[#This Row],[ĐƠN GIÁ]])</f>
        <v>0</v>
      </c>
      <c r="U445" s="45">
        <f t="shared" si="27"/>
        <v>0</v>
      </c>
      <c r="V445" s="32">
        <f t="shared" si="28"/>
        <v>0</v>
      </c>
      <c r="W445" s="45">
        <f>Table01456[[#This Row],[THÀNH TIỀN FAST]]-Table01456[[#This Row],[THÀNH TIỀN]]</f>
        <v>0</v>
      </c>
      <c r="X445" s="46" t="b">
        <f>Table01456[[#This Row],[ĐG FAST]]=Table01456[[#This Row],[ĐƠN GIÁ]]</f>
        <v>1</v>
      </c>
      <c r="Y445" s="47" t="b">
        <f>Table01456[[#This Row],[THÀNH TIỀN FAST]]=Table01456[[#This Row],[THÀNH TIỀN]]</f>
        <v>1</v>
      </c>
      <c r="Z445" s="48"/>
    </row>
    <row r="446" spans="1:26" x14ac:dyDescent="0.2">
      <c r="A446" s="50"/>
      <c r="B446" s="51"/>
      <c r="C446" s="50"/>
      <c r="D446" s="50"/>
      <c r="E446" s="50"/>
      <c r="F446" s="50"/>
      <c r="G446" s="50"/>
      <c r="H446" s="50"/>
      <c r="I446" s="50"/>
      <c r="J446" s="50"/>
      <c r="K446" s="52"/>
      <c r="L446" s="50"/>
      <c r="M446" s="53">
        <f t="shared" si="25"/>
        <v>0</v>
      </c>
      <c r="N446" s="21" t="e">
        <f>VLOOKUP(I446,'MÃ '!$A$2:$E$1048576,4,0)</f>
        <v>#N/A</v>
      </c>
      <c r="O446" s="21" t="e">
        <f>VLOOKUP(I446,'MÃ '!$A$2:$E$1048576,5,0)</f>
        <v>#N/A</v>
      </c>
      <c r="P446" s="21" t="str">
        <f t="shared" si="26"/>
        <v>TSG09</v>
      </c>
      <c r="Q446" s="21" t="e">
        <f>DAY(Table01456[[#This Row],[NGÀY]])&amp;Table01456[[#This Row],[TSG09]]&amp;Table01456[[#This Row],[MÃ FAST]]</f>
        <v>#N/A</v>
      </c>
      <c r="R446" s="21" t="e">
        <f>COUNTIF($Q$7:Q446,Q446)&amp;Q446</f>
        <v>#N/A</v>
      </c>
      <c r="S446" s="44">
        <f>IFERROR(VLOOKUP(R446,Table1[[ct2]:[Số lượng]],13,0),0)</f>
        <v>0</v>
      </c>
      <c r="T446" s="45">
        <f>IFERROR(VLOOKUP(R446,Table1[[ct2]:[Giá]],14,0),Table01456[[#This Row],[ĐƠN GIÁ]])</f>
        <v>0</v>
      </c>
      <c r="U446" s="45">
        <f t="shared" si="27"/>
        <v>0</v>
      </c>
      <c r="V446" s="32">
        <f t="shared" si="28"/>
        <v>0</v>
      </c>
      <c r="W446" s="45">
        <f>Table01456[[#This Row],[THÀNH TIỀN FAST]]-Table01456[[#This Row],[THÀNH TIỀN]]</f>
        <v>0</v>
      </c>
      <c r="X446" s="46" t="b">
        <f>Table01456[[#This Row],[ĐG FAST]]=Table01456[[#This Row],[ĐƠN GIÁ]]</f>
        <v>1</v>
      </c>
      <c r="Y446" s="47" t="b">
        <f>Table01456[[#This Row],[THÀNH TIỀN FAST]]=Table01456[[#This Row],[THÀNH TIỀN]]</f>
        <v>1</v>
      </c>
      <c r="Z446" s="48"/>
    </row>
    <row r="447" spans="1:26" x14ac:dyDescent="0.2">
      <c r="A447" s="50"/>
      <c r="B447" s="51"/>
      <c r="C447" s="50"/>
      <c r="D447" s="50"/>
      <c r="E447" s="50"/>
      <c r="F447" s="50"/>
      <c r="G447" s="50"/>
      <c r="H447" s="50"/>
      <c r="I447" s="50"/>
      <c r="J447" s="50"/>
      <c r="K447" s="52"/>
      <c r="L447" s="50"/>
      <c r="M447" s="53">
        <f t="shared" si="25"/>
        <v>0</v>
      </c>
      <c r="N447" s="21" t="e">
        <f>VLOOKUP(I447,'MÃ '!$A$2:$E$1048576,4,0)</f>
        <v>#N/A</v>
      </c>
      <c r="O447" s="21" t="e">
        <f>VLOOKUP(I447,'MÃ '!$A$2:$E$1048576,5,0)</f>
        <v>#N/A</v>
      </c>
      <c r="P447" s="21" t="str">
        <f t="shared" si="26"/>
        <v>TSG09</v>
      </c>
      <c r="Q447" s="21" t="e">
        <f>DAY(Table01456[[#This Row],[NGÀY]])&amp;Table01456[[#This Row],[TSG09]]&amp;Table01456[[#This Row],[MÃ FAST]]</f>
        <v>#N/A</v>
      </c>
      <c r="R447" s="21" t="e">
        <f>COUNTIF($Q$7:Q447,Q447)&amp;Q447</f>
        <v>#N/A</v>
      </c>
      <c r="S447" s="44">
        <f>IFERROR(VLOOKUP(R447,Table1[[ct2]:[Số lượng]],13,0),0)</f>
        <v>0</v>
      </c>
      <c r="T447" s="45">
        <f>IFERROR(VLOOKUP(R447,Table1[[ct2]:[Giá]],14,0),Table01456[[#This Row],[ĐƠN GIÁ]])</f>
        <v>0</v>
      </c>
      <c r="U447" s="45">
        <f t="shared" si="27"/>
        <v>0</v>
      </c>
      <c r="V447" s="32">
        <f t="shared" si="28"/>
        <v>0</v>
      </c>
      <c r="W447" s="45">
        <f>Table01456[[#This Row],[THÀNH TIỀN FAST]]-Table01456[[#This Row],[THÀNH TIỀN]]</f>
        <v>0</v>
      </c>
      <c r="X447" s="46" t="b">
        <f>Table01456[[#This Row],[ĐG FAST]]=Table01456[[#This Row],[ĐƠN GIÁ]]</f>
        <v>1</v>
      </c>
      <c r="Y447" s="47" t="b">
        <f>Table01456[[#This Row],[THÀNH TIỀN FAST]]=Table01456[[#This Row],[THÀNH TIỀN]]</f>
        <v>1</v>
      </c>
      <c r="Z447" s="48"/>
    </row>
    <row r="448" spans="1:26" x14ac:dyDescent="0.2">
      <c r="A448" s="50"/>
      <c r="B448" s="51"/>
      <c r="C448" s="50"/>
      <c r="D448" s="50"/>
      <c r="E448" s="50"/>
      <c r="F448" s="50"/>
      <c r="G448" s="50"/>
      <c r="H448" s="50"/>
      <c r="I448" s="50"/>
      <c r="J448" s="50"/>
      <c r="K448" s="52"/>
      <c r="L448" s="50"/>
      <c r="M448" s="53">
        <f t="shared" si="25"/>
        <v>0</v>
      </c>
      <c r="N448" s="21" t="e">
        <f>VLOOKUP(I448,'MÃ '!$A$2:$E$1048576,4,0)</f>
        <v>#N/A</v>
      </c>
      <c r="O448" s="21" t="e">
        <f>VLOOKUP(I448,'MÃ '!$A$2:$E$1048576,5,0)</f>
        <v>#N/A</v>
      </c>
      <c r="P448" s="21" t="str">
        <f t="shared" si="26"/>
        <v>TSG09</v>
      </c>
      <c r="Q448" s="21" t="e">
        <f>DAY(Table01456[[#This Row],[NGÀY]])&amp;Table01456[[#This Row],[TSG09]]&amp;Table01456[[#This Row],[MÃ FAST]]</f>
        <v>#N/A</v>
      </c>
      <c r="R448" s="21" t="e">
        <f>COUNTIF($Q$7:Q448,Q448)&amp;Q448</f>
        <v>#N/A</v>
      </c>
      <c r="S448" s="44">
        <f>IFERROR(VLOOKUP(R448,Table1[[ct2]:[Số lượng]],13,0),0)</f>
        <v>0</v>
      </c>
      <c r="T448" s="45">
        <f>IFERROR(VLOOKUP(R448,Table1[[ct2]:[Giá]],14,0),Table01456[[#This Row],[ĐƠN GIÁ]])</f>
        <v>0</v>
      </c>
      <c r="U448" s="45">
        <f t="shared" si="27"/>
        <v>0</v>
      </c>
      <c r="V448" s="32">
        <f t="shared" si="28"/>
        <v>0</v>
      </c>
      <c r="W448" s="45">
        <f>Table01456[[#This Row],[THÀNH TIỀN FAST]]-Table01456[[#This Row],[THÀNH TIỀN]]</f>
        <v>0</v>
      </c>
      <c r="X448" s="46" t="b">
        <f>Table01456[[#This Row],[ĐG FAST]]=Table01456[[#This Row],[ĐƠN GIÁ]]</f>
        <v>1</v>
      </c>
      <c r="Y448" s="47" t="b">
        <f>Table01456[[#This Row],[THÀNH TIỀN FAST]]=Table01456[[#This Row],[THÀNH TIỀN]]</f>
        <v>1</v>
      </c>
      <c r="Z448" s="48"/>
    </row>
    <row r="449" spans="1:26" x14ac:dyDescent="0.2">
      <c r="A449" s="50"/>
      <c r="B449" s="51"/>
      <c r="C449" s="50"/>
      <c r="D449" s="50"/>
      <c r="E449" s="50"/>
      <c r="F449" s="50"/>
      <c r="G449" s="50"/>
      <c r="H449" s="50"/>
      <c r="I449" s="50"/>
      <c r="J449" s="50"/>
      <c r="K449" s="52"/>
      <c r="L449" s="50"/>
      <c r="M449" s="53">
        <f t="shared" si="25"/>
        <v>0</v>
      </c>
      <c r="N449" s="21" t="e">
        <f>VLOOKUP(I449,'MÃ '!$A$2:$E$1048576,4,0)</f>
        <v>#N/A</v>
      </c>
      <c r="O449" s="21" t="e">
        <f>VLOOKUP(I449,'MÃ '!$A$2:$E$1048576,5,0)</f>
        <v>#N/A</v>
      </c>
      <c r="P449" s="21" t="str">
        <f t="shared" si="26"/>
        <v>TSG09</v>
      </c>
      <c r="Q449" s="21" t="e">
        <f>DAY(Table01456[[#This Row],[NGÀY]])&amp;Table01456[[#This Row],[TSG09]]&amp;Table01456[[#This Row],[MÃ FAST]]</f>
        <v>#N/A</v>
      </c>
      <c r="R449" s="21" t="e">
        <f>COUNTIF($Q$7:Q449,Q449)&amp;Q449</f>
        <v>#N/A</v>
      </c>
      <c r="S449" s="44">
        <f>IFERROR(VLOOKUP(R449,Table1[[ct2]:[Số lượng]],13,0),0)</f>
        <v>0</v>
      </c>
      <c r="T449" s="45">
        <f>IFERROR(VLOOKUP(R449,Table1[[ct2]:[Giá]],14,0),Table01456[[#This Row],[ĐƠN GIÁ]])</f>
        <v>0</v>
      </c>
      <c r="U449" s="45">
        <f t="shared" si="27"/>
        <v>0</v>
      </c>
      <c r="V449" s="32">
        <f t="shared" si="28"/>
        <v>0</v>
      </c>
      <c r="W449" s="45">
        <f>Table01456[[#This Row],[THÀNH TIỀN FAST]]-Table01456[[#This Row],[THÀNH TIỀN]]</f>
        <v>0</v>
      </c>
      <c r="X449" s="46" t="b">
        <f>Table01456[[#This Row],[ĐG FAST]]=Table01456[[#This Row],[ĐƠN GIÁ]]</f>
        <v>1</v>
      </c>
      <c r="Y449" s="47" t="b">
        <f>Table01456[[#This Row],[THÀNH TIỀN FAST]]=Table01456[[#This Row],[THÀNH TIỀN]]</f>
        <v>1</v>
      </c>
      <c r="Z449" s="48"/>
    </row>
    <row r="450" spans="1:26" x14ac:dyDescent="0.2">
      <c r="A450" s="50"/>
      <c r="B450" s="51"/>
      <c r="C450" s="50"/>
      <c r="D450" s="50"/>
      <c r="E450" s="50"/>
      <c r="F450" s="50"/>
      <c r="G450" s="50"/>
      <c r="H450" s="50"/>
      <c r="I450" s="50"/>
      <c r="J450" s="50"/>
      <c r="K450" s="52"/>
      <c r="L450" s="50"/>
      <c r="M450" s="53">
        <f t="shared" si="25"/>
        <v>0</v>
      </c>
      <c r="N450" s="21" t="e">
        <f>VLOOKUP(I450,'MÃ '!$A$2:$E$1048576,4,0)</f>
        <v>#N/A</v>
      </c>
      <c r="O450" s="21" t="e">
        <f>VLOOKUP(I450,'MÃ '!$A$2:$E$1048576,5,0)</f>
        <v>#N/A</v>
      </c>
      <c r="P450" s="21" t="str">
        <f t="shared" si="26"/>
        <v>TSG09</v>
      </c>
      <c r="Q450" s="21" t="e">
        <f>DAY(Table01456[[#This Row],[NGÀY]])&amp;Table01456[[#This Row],[TSG09]]&amp;Table01456[[#This Row],[MÃ FAST]]</f>
        <v>#N/A</v>
      </c>
      <c r="R450" s="21" t="e">
        <f>COUNTIF($Q$7:Q450,Q450)&amp;Q450</f>
        <v>#N/A</v>
      </c>
      <c r="S450" s="44">
        <f>IFERROR(VLOOKUP(R450,Table1[[ct2]:[Số lượng]],13,0),0)</f>
        <v>0</v>
      </c>
      <c r="T450" s="45">
        <f>IFERROR(VLOOKUP(R450,Table1[[ct2]:[Giá]],14,0),Table01456[[#This Row],[ĐƠN GIÁ]])</f>
        <v>0</v>
      </c>
      <c r="U450" s="45">
        <f t="shared" si="27"/>
        <v>0</v>
      </c>
      <c r="V450" s="32">
        <f t="shared" si="28"/>
        <v>0</v>
      </c>
      <c r="W450" s="45">
        <f>Table01456[[#This Row],[THÀNH TIỀN FAST]]-Table01456[[#This Row],[THÀNH TIỀN]]</f>
        <v>0</v>
      </c>
      <c r="X450" s="46" t="b">
        <f>Table01456[[#This Row],[ĐG FAST]]=Table01456[[#This Row],[ĐƠN GIÁ]]</f>
        <v>1</v>
      </c>
      <c r="Y450" s="47" t="b">
        <f>Table01456[[#This Row],[THÀNH TIỀN FAST]]=Table01456[[#This Row],[THÀNH TIỀN]]</f>
        <v>1</v>
      </c>
      <c r="Z450" s="48"/>
    </row>
    <row r="451" spans="1:26" x14ac:dyDescent="0.2">
      <c r="A451" s="50"/>
      <c r="B451" s="51"/>
      <c r="C451" s="50"/>
      <c r="D451" s="50"/>
      <c r="E451" s="50"/>
      <c r="F451" s="50"/>
      <c r="G451" s="50"/>
      <c r="H451" s="50"/>
      <c r="I451" s="50"/>
      <c r="J451" s="50"/>
      <c r="K451" s="52"/>
      <c r="L451" s="50"/>
      <c r="M451" s="53">
        <f t="shared" si="25"/>
        <v>0</v>
      </c>
      <c r="N451" s="21" t="e">
        <f>VLOOKUP(I451,'MÃ '!$A$2:$E$1048576,4,0)</f>
        <v>#N/A</v>
      </c>
      <c r="O451" s="21" t="e">
        <f>VLOOKUP(I451,'MÃ '!$A$2:$E$1048576,5,0)</f>
        <v>#N/A</v>
      </c>
      <c r="P451" s="21" t="str">
        <f t="shared" si="26"/>
        <v>TSG09</v>
      </c>
      <c r="Q451" s="21" t="e">
        <f>DAY(Table01456[[#This Row],[NGÀY]])&amp;Table01456[[#This Row],[TSG09]]&amp;Table01456[[#This Row],[MÃ FAST]]</f>
        <v>#N/A</v>
      </c>
      <c r="R451" s="21" t="e">
        <f>COUNTIF($Q$7:Q451,Q451)&amp;Q451</f>
        <v>#N/A</v>
      </c>
      <c r="S451" s="44">
        <f>IFERROR(VLOOKUP(R451,Table1[[ct2]:[Số lượng]],13,0),0)</f>
        <v>0</v>
      </c>
      <c r="T451" s="45">
        <f>IFERROR(VLOOKUP(R451,Table1[[ct2]:[Giá]],14,0),Table01456[[#This Row],[ĐƠN GIÁ]])</f>
        <v>0</v>
      </c>
      <c r="U451" s="45">
        <f t="shared" si="27"/>
        <v>0</v>
      </c>
      <c r="V451" s="32">
        <f t="shared" si="28"/>
        <v>0</v>
      </c>
      <c r="W451" s="45">
        <f>Table01456[[#This Row],[THÀNH TIỀN FAST]]-Table01456[[#This Row],[THÀNH TIỀN]]</f>
        <v>0</v>
      </c>
      <c r="X451" s="46" t="b">
        <f>Table01456[[#This Row],[ĐG FAST]]=Table01456[[#This Row],[ĐƠN GIÁ]]</f>
        <v>1</v>
      </c>
      <c r="Y451" s="47" t="b">
        <f>Table01456[[#This Row],[THÀNH TIỀN FAST]]=Table01456[[#This Row],[THÀNH TIỀN]]</f>
        <v>1</v>
      </c>
      <c r="Z451" s="48"/>
    </row>
    <row r="452" spans="1:26" x14ac:dyDescent="0.2">
      <c r="A452" s="50"/>
      <c r="B452" s="51"/>
      <c r="C452" s="50"/>
      <c r="D452" s="50"/>
      <c r="E452" s="50"/>
      <c r="F452" s="50"/>
      <c r="G452" s="50"/>
      <c r="H452" s="50"/>
      <c r="I452" s="50"/>
      <c r="J452" s="50"/>
      <c r="K452" s="52"/>
      <c r="L452" s="50"/>
      <c r="M452" s="53">
        <f t="shared" si="25"/>
        <v>0</v>
      </c>
      <c r="N452" s="21" t="e">
        <f>VLOOKUP(I452,'MÃ '!$A$2:$E$1048576,4,0)</f>
        <v>#N/A</v>
      </c>
      <c r="O452" s="21" t="e">
        <f>VLOOKUP(I452,'MÃ '!$A$2:$E$1048576,5,0)</f>
        <v>#N/A</v>
      </c>
      <c r="P452" s="21" t="str">
        <f t="shared" si="26"/>
        <v>TSG09</v>
      </c>
      <c r="Q452" s="21" t="e">
        <f>DAY(Table01456[[#This Row],[NGÀY]])&amp;Table01456[[#This Row],[TSG09]]&amp;Table01456[[#This Row],[MÃ FAST]]</f>
        <v>#N/A</v>
      </c>
      <c r="R452" s="21" t="e">
        <f>COUNTIF($Q$7:Q452,Q452)&amp;Q452</f>
        <v>#N/A</v>
      </c>
      <c r="S452" s="44">
        <f>IFERROR(VLOOKUP(R452,Table1[[ct2]:[Số lượng]],13,0),0)</f>
        <v>0</v>
      </c>
      <c r="T452" s="45">
        <f>IFERROR(VLOOKUP(R452,Table1[[ct2]:[Giá]],14,0),Table01456[[#This Row],[ĐƠN GIÁ]])</f>
        <v>0</v>
      </c>
      <c r="U452" s="45">
        <f t="shared" si="27"/>
        <v>0</v>
      </c>
      <c r="V452" s="32">
        <f t="shared" si="28"/>
        <v>0</v>
      </c>
      <c r="W452" s="45">
        <f>Table01456[[#This Row],[THÀNH TIỀN FAST]]-Table01456[[#This Row],[THÀNH TIỀN]]</f>
        <v>0</v>
      </c>
      <c r="X452" s="46" t="b">
        <f>Table01456[[#This Row],[ĐG FAST]]=Table01456[[#This Row],[ĐƠN GIÁ]]</f>
        <v>1</v>
      </c>
      <c r="Y452" s="47" t="b">
        <f>Table01456[[#This Row],[THÀNH TIỀN FAST]]=Table01456[[#This Row],[THÀNH TIỀN]]</f>
        <v>1</v>
      </c>
      <c r="Z452" s="48"/>
    </row>
    <row r="453" spans="1:26" x14ac:dyDescent="0.2">
      <c r="A453" s="50"/>
      <c r="B453" s="51"/>
      <c r="C453" s="50"/>
      <c r="D453" s="50"/>
      <c r="E453" s="50"/>
      <c r="F453" s="50"/>
      <c r="G453" s="50"/>
      <c r="H453" s="50"/>
      <c r="I453" s="50"/>
      <c r="J453" s="50"/>
      <c r="K453" s="52"/>
      <c r="L453" s="50"/>
      <c r="M453" s="53">
        <f t="shared" si="25"/>
        <v>0</v>
      </c>
      <c r="N453" s="21" t="e">
        <f>VLOOKUP(I453,'MÃ '!$A$2:$E$1048576,4,0)</f>
        <v>#N/A</v>
      </c>
      <c r="O453" s="21" t="e">
        <f>VLOOKUP(I453,'MÃ '!$A$2:$E$1048576,5,0)</f>
        <v>#N/A</v>
      </c>
      <c r="P453" s="21" t="str">
        <f t="shared" si="26"/>
        <v>TSG09</v>
      </c>
      <c r="Q453" s="21" t="e">
        <f>DAY(Table01456[[#This Row],[NGÀY]])&amp;Table01456[[#This Row],[TSG09]]&amp;Table01456[[#This Row],[MÃ FAST]]</f>
        <v>#N/A</v>
      </c>
      <c r="R453" s="21" t="e">
        <f>COUNTIF($Q$7:Q453,Q453)&amp;Q453</f>
        <v>#N/A</v>
      </c>
      <c r="S453" s="44">
        <f>IFERROR(VLOOKUP(R453,Table1[[ct2]:[Số lượng]],13,0),0)</f>
        <v>0</v>
      </c>
      <c r="T453" s="45">
        <f>IFERROR(VLOOKUP(R453,Table1[[ct2]:[Giá]],14,0),Table01456[[#This Row],[ĐƠN GIÁ]])</f>
        <v>0</v>
      </c>
      <c r="U453" s="45">
        <f t="shared" si="27"/>
        <v>0</v>
      </c>
      <c r="V453" s="32">
        <f t="shared" si="28"/>
        <v>0</v>
      </c>
      <c r="W453" s="45">
        <f>Table01456[[#This Row],[THÀNH TIỀN FAST]]-Table01456[[#This Row],[THÀNH TIỀN]]</f>
        <v>0</v>
      </c>
      <c r="X453" s="46" t="b">
        <f>Table01456[[#This Row],[ĐG FAST]]=Table01456[[#This Row],[ĐƠN GIÁ]]</f>
        <v>1</v>
      </c>
      <c r="Y453" s="47" t="b">
        <f>Table01456[[#This Row],[THÀNH TIỀN FAST]]=Table01456[[#This Row],[THÀNH TIỀN]]</f>
        <v>1</v>
      </c>
      <c r="Z453" s="48"/>
    </row>
    <row r="454" spans="1:26" x14ac:dyDescent="0.2">
      <c r="A454" s="50"/>
      <c r="B454" s="51"/>
      <c r="C454" s="50"/>
      <c r="D454" s="50"/>
      <c r="E454" s="50"/>
      <c r="F454" s="50"/>
      <c r="G454" s="50"/>
      <c r="H454" s="50"/>
      <c r="I454" s="50"/>
      <c r="J454" s="50"/>
      <c r="K454" s="52"/>
      <c r="L454" s="50"/>
      <c r="M454" s="53">
        <f t="shared" si="25"/>
        <v>0</v>
      </c>
      <c r="N454" s="21" t="e">
        <f>VLOOKUP(I454,'MÃ '!$A$2:$E$1048576,4,0)</f>
        <v>#N/A</v>
      </c>
      <c r="O454" s="21" t="e">
        <f>VLOOKUP(I454,'MÃ '!$A$2:$E$1048576,5,0)</f>
        <v>#N/A</v>
      </c>
      <c r="P454" s="21" t="str">
        <f t="shared" si="26"/>
        <v>TSG09</v>
      </c>
      <c r="Q454" s="21" t="e">
        <f>DAY(Table01456[[#This Row],[NGÀY]])&amp;Table01456[[#This Row],[TSG09]]&amp;Table01456[[#This Row],[MÃ FAST]]</f>
        <v>#N/A</v>
      </c>
      <c r="R454" s="21" t="e">
        <f>COUNTIF($Q$7:Q454,Q454)&amp;Q454</f>
        <v>#N/A</v>
      </c>
      <c r="S454" s="44">
        <f>IFERROR(VLOOKUP(R454,Table1[[ct2]:[Số lượng]],13,0),0)</f>
        <v>0</v>
      </c>
      <c r="T454" s="45">
        <f>IFERROR(VLOOKUP(R454,Table1[[ct2]:[Giá]],14,0),Table01456[[#This Row],[ĐƠN GIÁ]])</f>
        <v>0</v>
      </c>
      <c r="U454" s="45">
        <f t="shared" si="27"/>
        <v>0</v>
      </c>
      <c r="V454" s="32">
        <f t="shared" si="28"/>
        <v>0</v>
      </c>
      <c r="W454" s="45">
        <f>Table01456[[#This Row],[THÀNH TIỀN FAST]]-Table01456[[#This Row],[THÀNH TIỀN]]</f>
        <v>0</v>
      </c>
      <c r="X454" s="46" t="b">
        <f>Table01456[[#This Row],[ĐG FAST]]=Table01456[[#This Row],[ĐƠN GIÁ]]</f>
        <v>1</v>
      </c>
      <c r="Y454" s="47" t="b">
        <f>Table01456[[#This Row],[THÀNH TIỀN FAST]]=Table01456[[#This Row],[THÀNH TIỀN]]</f>
        <v>1</v>
      </c>
      <c r="Z454" s="48"/>
    </row>
    <row r="455" spans="1:26" x14ac:dyDescent="0.2">
      <c r="A455" s="50"/>
      <c r="B455" s="51"/>
      <c r="C455" s="50"/>
      <c r="D455" s="50"/>
      <c r="E455" s="50"/>
      <c r="F455" s="50"/>
      <c r="G455" s="50"/>
      <c r="H455" s="50"/>
      <c r="I455" s="50"/>
      <c r="J455" s="50"/>
      <c r="K455" s="52"/>
      <c r="L455" s="50"/>
      <c r="M455" s="53">
        <f t="shared" si="25"/>
        <v>0</v>
      </c>
      <c r="N455" s="21" t="e">
        <f>VLOOKUP(I455,'MÃ '!$A$2:$E$1048576,4,0)</f>
        <v>#N/A</v>
      </c>
      <c r="O455" s="21" t="e">
        <f>VLOOKUP(I455,'MÃ '!$A$2:$E$1048576,5,0)</f>
        <v>#N/A</v>
      </c>
      <c r="P455" s="21" t="str">
        <f t="shared" si="26"/>
        <v>TSG09</v>
      </c>
      <c r="Q455" s="21" t="e">
        <f>DAY(Table01456[[#This Row],[NGÀY]])&amp;Table01456[[#This Row],[TSG09]]&amp;Table01456[[#This Row],[MÃ FAST]]</f>
        <v>#N/A</v>
      </c>
      <c r="R455" s="21" t="e">
        <f>COUNTIF($Q$7:Q455,Q455)&amp;Q455</f>
        <v>#N/A</v>
      </c>
      <c r="S455" s="44">
        <f>IFERROR(VLOOKUP(R455,Table1[[ct2]:[Số lượng]],13,0),0)</f>
        <v>0</v>
      </c>
      <c r="T455" s="45">
        <f>IFERROR(VLOOKUP(R455,Table1[[ct2]:[Giá]],14,0),Table01456[[#This Row],[ĐƠN GIÁ]])</f>
        <v>0</v>
      </c>
      <c r="U455" s="45">
        <f t="shared" si="27"/>
        <v>0</v>
      </c>
      <c r="V455" s="32">
        <f t="shared" si="28"/>
        <v>0</v>
      </c>
      <c r="W455" s="45">
        <f>Table01456[[#This Row],[THÀNH TIỀN FAST]]-Table01456[[#This Row],[THÀNH TIỀN]]</f>
        <v>0</v>
      </c>
      <c r="X455" s="46" t="b">
        <f>Table01456[[#This Row],[ĐG FAST]]=Table01456[[#This Row],[ĐƠN GIÁ]]</f>
        <v>1</v>
      </c>
      <c r="Y455" s="47" t="b">
        <f>Table01456[[#This Row],[THÀNH TIỀN FAST]]=Table01456[[#This Row],[THÀNH TIỀN]]</f>
        <v>1</v>
      </c>
      <c r="Z455" s="48"/>
    </row>
    <row r="456" spans="1:26" x14ac:dyDescent="0.2">
      <c r="A456" s="50"/>
      <c r="B456" s="51"/>
      <c r="C456" s="50"/>
      <c r="D456" s="50"/>
      <c r="E456" s="50"/>
      <c r="F456" s="50"/>
      <c r="G456" s="50"/>
      <c r="H456" s="50"/>
      <c r="I456" s="50"/>
      <c r="J456" s="50"/>
      <c r="K456" s="52"/>
      <c r="L456" s="50"/>
      <c r="M456" s="53">
        <f t="shared" ref="M456:M519" si="29">K456*L456</f>
        <v>0</v>
      </c>
      <c r="N456" s="21" t="e">
        <f>VLOOKUP(I456,'MÃ '!$A$2:$E$1048576,4,0)</f>
        <v>#N/A</v>
      </c>
      <c r="O456" s="21" t="e">
        <f>VLOOKUP(I456,'MÃ '!$A$2:$E$1048576,5,0)</f>
        <v>#N/A</v>
      </c>
      <c r="P456" s="21" t="str">
        <f t="shared" ref="P456:P519" si="30">$P$6</f>
        <v>TSG09</v>
      </c>
      <c r="Q456" s="21" t="e">
        <f>DAY(Table01456[[#This Row],[NGÀY]])&amp;Table01456[[#This Row],[TSG09]]&amp;Table01456[[#This Row],[MÃ FAST]]</f>
        <v>#N/A</v>
      </c>
      <c r="R456" s="21" t="e">
        <f>COUNTIF($Q$7:Q456,Q456)&amp;Q456</f>
        <v>#N/A</v>
      </c>
      <c r="S456" s="44">
        <f>IFERROR(VLOOKUP(R456,Table1[[ct2]:[Số lượng]],13,0),0)</f>
        <v>0</v>
      </c>
      <c r="T456" s="45">
        <f>IFERROR(VLOOKUP(R456,Table1[[ct2]:[Giá]],14,0),Table01456[[#This Row],[ĐƠN GIÁ]])</f>
        <v>0</v>
      </c>
      <c r="U456" s="45">
        <f t="shared" ref="U456:U519" si="31">IFERROR((T456*S456),"0")</f>
        <v>0</v>
      </c>
      <c r="V456" s="32">
        <f t="shared" ref="V456:V519" si="32">S456-K456</f>
        <v>0</v>
      </c>
      <c r="W456" s="45">
        <f>Table01456[[#This Row],[THÀNH TIỀN FAST]]-Table01456[[#This Row],[THÀNH TIỀN]]</f>
        <v>0</v>
      </c>
      <c r="X456" s="46" t="b">
        <f>Table01456[[#This Row],[ĐG FAST]]=Table01456[[#This Row],[ĐƠN GIÁ]]</f>
        <v>1</v>
      </c>
      <c r="Y456" s="47" t="b">
        <f>Table01456[[#This Row],[THÀNH TIỀN FAST]]=Table01456[[#This Row],[THÀNH TIỀN]]</f>
        <v>1</v>
      </c>
      <c r="Z456" s="48"/>
    </row>
    <row r="457" spans="1:26" x14ac:dyDescent="0.2">
      <c r="A457" s="50"/>
      <c r="B457" s="51"/>
      <c r="C457" s="50"/>
      <c r="D457" s="50"/>
      <c r="E457" s="50"/>
      <c r="F457" s="50"/>
      <c r="G457" s="50"/>
      <c r="H457" s="50"/>
      <c r="I457" s="50"/>
      <c r="J457" s="50"/>
      <c r="K457" s="52"/>
      <c r="L457" s="50"/>
      <c r="M457" s="53">
        <f t="shared" si="29"/>
        <v>0</v>
      </c>
      <c r="N457" s="21" t="e">
        <f>VLOOKUP(I457,'MÃ '!$A$2:$E$1048576,4,0)</f>
        <v>#N/A</v>
      </c>
      <c r="O457" s="21" t="e">
        <f>VLOOKUP(I457,'MÃ '!$A$2:$E$1048576,5,0)</f>
        <v>#N/A</v>
      </c>
      <c r="P457" s="21" t="str">
        <f t="shared" si="30"/>
        <v>TSG09</v>
      </c>
      <c r="Q457" s="21" t="e">
        <f>DAY(Table01456[[#This Row],[NGÀY]])&amp;Table01456[[#This Row],[TSG09]]&amp;Table01456[[#This Row],[MÃ FAST]]</f>
        <v>#N/A</v>
      </c>
      <c r="R457" s="21" t="e">
        <f>COUNTIF($Q$7:Q457,Q457)&amp;Q457</f>
        <v>#N/A</v>
      </c>
      <c r="S457" s="44">
        <f>IFERROR(VLOOKUP(R457,Table1[[ct2]:[Số lượng]],13,0),0)</f>
        <v>0</v>
      </c>
      <c r="T457" s="45">
        <f>IFERROR(VLOOKUP(R457,Table1[[ct2]:[Giá]],14,0),Table01456[[#This Row],[ĐƠN GIÁ]])</f>
        <v>0</v>
      </c>
      <c r="U457" s="45">
        <f t="shared" si="31"/>
        <v>0</v>
      </c>
      <c r="V457" s="32">
        <f t="shared" si="32"/>
        <v>0</v>
      </c>
      <c r="W457" s="45">
        <f>Table01456[[#This Row],[THÀNH TIỀN FAST]]-Table01456[[#This Row],[THÀNH TIỀN]]</f>
        <v>0</v>
      </c>
      <c r="X457" s="46" t="b">
        <f>Table01456[[#This Row],[ĐG FAST]]=Table01456[[#This Row],[ĐƠN GIÁ]]</f>
        <v>1</v>
      </c>
      <c r="Y457" s="47" t="b">
        <f>Table01456[[#This Row],[THÀNH TIỀN FAST]]=Table01456[[#This Row],[THÀNH TIỀN]]</f>
        <v>1</v>
      </c>
      <c r="Z457" s="48"/>
    </row>
    <row r="458" spans="1:26" x14ac:dyDescent="0.2">
      <c r="A458" s="50"/>
      <c r="B458" s="51"/>
      <c r="C458" s="50"/>
      <c r="D458" s="50"/>
      <c r="E458" s="50"/>
      <c r="F458" s="50"/>
      <c r="G458" s="50"/>
      <c r="H458" s="50"/>
      <c r="I458" s="50"/>
      <c r="J458" s="50"/>
      <c r="K458" s="52"/>
      <c r="L458" s="50"/>
      <c r="M458" s="53">
        <f t="shared" si="29"/>
        <v>0</v>
      </c>
      <c r="N458" s="21" t="e">
        <f>VLOOKUP(I458,'MÃ '!$A$2:$E$1048576,4,0)</f>
        <v>#N/A</v>
      </c>
      <c r="O458" s="21" t="e">
        <f>VLOOKUP(I458,'MÃ '!$A$2:$E$1048576,5,0)</f>
        <v>#N/A</v>
      </c>
      <c r="P458" s="21" t="str">
        <f t="shared" si="30"/>
        <v>TSG09</v>
      </c>
      <c r="Q458" s="21" t="e">
        <f>DAY(Table01456[[#This Row],[NGÀY]])&amp;Table01456[[#This Row],[TSG09]]&amp;Table01456[[#This Row],[MÃ FAST]]</f>
        <v>#N/A</v>
      </c>
      <c r="R458" s="21" t="e">
        <f>COUNTIF($Q$7:Q458,Q458)&amp;Q458</f>
        <v>#N/A</v>
      </c>
      <c r="S458" s="44">
        <f>IFERROR(VLOOKUP(R458,Table1[[ct2]:[Số lượng]],13,0),0)</f>
        <v>0</v>
      </c>
      <c r="T458" s="45">
        <f>IFERROR(VLOOKUP(R458,Table1[[ct2]:[Giá]],14,0),Table01456[[#This Row],[ĐƠN GIÁ]])</f>
        <v>0</v>
      </c>
      <c r="U458" s="45">
        <f t="shared" si="31"/>
        <v>0</v>
      </c>
      <c r="V458" s="32">
        <f t="shared" si="32"/>
        <v>0</v>
      </c>
      <c r="W458" s="45">
        <f>Table01456[[#This Row],[THÀNH TIỀN FAST]]-Table01456[[#This Row],[THÀNH TIỀN]]</f>
        <v>0</v>
      </c>
      <c r="X458" s="46" t="b">
        <f>Table01456[[#This Row],[ĐG FAST]]=Table01456[[#This Row],[ĐƠN GIÁ]]</f>
        <v>1</v>
      </c>
      <c r="Y458" s="47" t="b">
        <f>Table01456[[#This Row],[THÀNH TIỀN FAST]]=Table01456[[#This Row],[THÀNH TIỀN]]</f>
        <v>1</v>
      </c>
      <c r="Z458" s="48"/>
    </row>
    <row r="459" spans="1:26" x14ac:dyDescent="0.2">
      <c r="A459" s="50"/>
      <c r="B459" s="51"/>
      <c r="C459" s="50"/>
      <c r="D459" s="50"/>
      <c r="E459" s="50"/>
      <c r="F459" s="50"/>
      <c r="G459" s="50"/>
      <c r="H459" s="50"/>
      <c r="I459" s="50"/>
      <c r="J459" s="50"/>
      <c r="K459" s="52"/>
      <c r="L459" s="50"/>
      <c r="M459" s="53">
        <f t="shared" si="29"/>
        <v>0</v>
      </c>
      <c r="N459" s="21" t="e">
        <f>VLOOKUP(I459,'MÃ '!$A$2:$E$1048576,4,0)</f>
        <v>#N/A</v>
      </c>
      <c r="O459" s="21" t="e">
        <f>VLOOKUP(I459,'MÃ '!$A$2:$E$1048576,5,0)</f>
        <v>#N/A</v>
      </c>
      <c r="P459" s="21" t="str">
        <f t="shared" si="30"/>
        <v>TSG09</v>
      </c>
      <c r="Q459" s="21" t="e">
        <f>DAY(Table01456[[#This Row],[NGÀY]])&amp;Table01456[[#This Row],[TSG09]]&amp;Table01456[[#This Row],[MÃ FAST]]</f>
        <v>#N/A</v>
      </c>
      <c r="R459" s="21" t="e">
        <f>COUNTIF($Q$7:Q459,Q459)&amp;Q459</f>
        <v>#N/A</v>
      </c>
      <c r="S459" s="44">
        <f>IFERROR(VLOOKUP(R459,Table1[[ct2]:[Số lượng]],13,0),0)</f>
        <v>0</v>
      </c>
      <c r="T459" s="45">
        <f>IFERROR(VLOOKUP(R459,Table1[[ct2]:[Giá]],14,0),Table01456[[#This Row],[ĐƠN GIÁ]])</f>
        <v>0</v>
      </c>
      <c r="U459" s="45">
        <f t="shared" si="31"/>
        <v>0</v>
      </c>
      <c r="V459" s="32">
        <f t="shared" si="32"/>
        <v>0</v>
      </c>
      <c r="W459" s="45">
        <f>Table01456[[#This Row],[THÀNH TIỀN FAST]]-Table01456[[#This Row],[THÀNH TIỀN]]</f>
        <v>0</v>
      </c>
      <c r="X459" s="46" t="b">
        <f>Table01456[[#This Row],[ĐG FAST]]=Table01456[[#This Row],[ĐƠN GIÁ]]</f>
        <v>1</v>
      </c>
      <c r="Y459" s="47" t="b">
        <f>Table01456[[#This Row],[THÀNH TIỀN FAST]]=Table01456[[#This Row],[THÀNH TIỀN]]</f>
        <v>1</v>
      </c>
      <c r="Z459" s="48"/>
    </row>
    <row r="460" spans="1:26" x14ac:dyDescent="0.2">
      <c r="A460" s="50"/>
      <c r="B460" s="51"/>
      <c r="C460" s="50"/>
      <c r="D460" s="50"/>
      <c r="E460" s="50"/>
      <c r="F460" s="50"/>
      <c r="G460" s="50"/>
      <c r="H460" s="50"/>
      <c r="I460" s="50"/>
      <c r="J460" s="50"/>
      <c r="K460" s="52"/>
      <c r="L460" s="50"/>
      <c r="M460" s="53">
        <f t="shared" si="29"/>
        <v>0</v>
      </c>
      <c r="N460" s="21" t="e">
        <f>VLOOKUP(I460,'MÃ '!$A$2:$E$1048576,4,0)</f>
        <v>#N/A</v>
      </c>
      <c r="O460" s="21" t="e">
        <f>VLOOKUP(I460,'MÃ '!$A$2:$E$1048576,5,0)</f>
        <v>#N/A</v>
      </c>
      <c r="P460" s="21" t="str">
        <f t="shared" si="30"/>
        <v>TSG09</v>
      </c>
      <c r="Q460" s="21" t="e">
        <f>DAY(Table01456[[#This Row],[NGÀY]])&amp;Table01456[[#This Row],[TSG09]]&amp;Table01456[[#This Row],[MÃ FAST]]</f>
        <v>#N/A</v>
      </c>
      <c r="R460" s="21" t="e">
        <f>COUNTIF($Q$7:Q460,Q460)&amp;Q460</f>
        <v>#N/A</v>
      </c>
      <c r="S460" s="44">
        <f>IFERROR(VLOOKUP(R460,Table1[[ct2]:[Số lượng]],13,0),0)</f>
        <v>0</v>
      </c>
      <c r="T460" s="45">
        <f>IFERROR(VLOOKUP(R460,Table1[[ct2]:[Giá]],14,0),Table01456[[#This Row],[ĐƠN GIÁ]])</f>
        <v>0</v>
      </c>
      <c r="U460" s="45">
        <f t="shared" si="31"/>
        <v>0</v>
      </c>
      <c r="V460" s="32">
        <f t="shared" si="32"/>
        <v>0</v>
      </c>
      <c r="W460" s="45">
        <f>Table01456[[#This Row],[THÀNH TIỀN FAST]]-Table01456[[#This Row],[THÀNH TIỀN]]</f>
        <v>0</v>
      </c>
      <c r="X460" s="46" t="b">
        <f>Table01456[[#This Row],[ĐG FAST]]=Table01456[[#This Row],[ĐƠN GIÁ]]</f>
        <v>1</v>
      </c>
      <c r="Y460" s="47" t="b">
        <f>Table01456[[#This Row],[THÀNH TIỀN FAST]]=Table01456[[#This Row],[THÀNH TIỀN]]</f>
        <v>1</v>
      </c>
      <c r="Z460" s="48"/>
    </row>
    <row r="461" spans="1:26" x14ac:dyDescent="0.2">
      <c r="A461" s="50"/>
      <c r="B461" s="51"/>
      <c r="C461" s="50"/>
      <c r="D461" s="50"/>
      <c r="E461" s="50"/>
      <c r="F461" s="50"/>
      <c r="G461" s="50"/>
      <c r="H461" s="50"/>
      <c r="I461" s="50"/>
      <c r="J461" s="50"/>
      <c r="K461" s="52"/>
      <c r="L461" s="50"/>
      <c r="M461" s="53">
        <f t="shared" si="29"/>
        <v>0</v>
      </c>
      <c r="N461" s="21" t="e">
        <f>VLOOKUP(I461,'MÃ '!$A$2:$E$1048576,4,0)</f>
        <v>#N/A</v>
      </c>
      <c r="O461" s="21" t="e">
        <f>VLOOKUP(I461,'MÃ '!$A$2:$E$1048576,5,0)</f>
        <v>#N/A</v>
      </c>
      <c r="P461" s="21" t="str">
        <f t="shared" si="30"/>
        <v>TSG09</v>
      </c>
      <c r="Q461" s="21" t="e">
        <f>DAY(Table01456[[#This Row],[NGÀY]])&amp;Table01456[[#This Row],[TSG09]]&amp;Table01456[[#This Row],[MÃ FAST]]</f>
        <v>#N/A</v>
      </c>
      <c r="R461" s="21" t="e">
        <f>COUNTIF($Q$7:Q461,Q461)&amp;Q461</f>
        <v>#N/A</v>
      </c>
      <c r="S461" s="44">
        <f>IFERROR(VLOOKUP(R461,Table1[[ct2]:[Số lượng]],13,0),0)</f>
        <v>0</v>
      </c>
      <c r="T461" s="45">
        <f>IFERROR(VLOOKUP(R461,Table1[[ct2]:[Giá]],14,0),Table01456[[#This Row],[ĐƠN GIÁ]])</f>
        <v>0</v>
      </c>
      <c r="U461" s="45">
        <f t="shared" si="31"/>
        <v>0</v>
      </c>
      <c r="V461" s="32">
        <f t="shared" si="32"/>
        <v>0</v>
      </c>
      <c r="W461" s="45">
        <f>Table01456[[#This Row],[THÀNH TIỀN FAST]]-Table01456[[#This Row],[THÀNH TIỀN]]</f>
        <v>0</v>
      </c>
      <c r="X461" s="46" t="b">
        <f>Table01456[[#This Row],[ĐG FAST]]=Table01456[[#This Row],[ĐƠN GIÁ]]</f>
        <v>1</v>
      </c>
      <c r="Y461" s="47" t="b">
        <f>Table01456[[#This Row],[THÀNH TIỀN FAST]]=Table01456[[#This Row],[THÀNH TIỀN]]</f>
        <v>1</v>
      </c>
      <c r="Z461" s="48"/>
    </row>
    <row r="462" spans="1:26" x14ac:dyDescent="0.2">
      <c r="A462" s="50"/>
      <c r="B462" s="51"/>
      <c r="C462" s="50"/>
      <c r="D462" s="50"/>
      <c r="E462" s="50"/>
      <c r="F462" s="50"/>
      <c r="G462" s="50"/>
      <c r="H462" s="50"/>
      <c r="I462" s="50"/>
      <c r="J462" s="50"/>
      <c r="K462" s="52"/>
      <c r="L462" s="50"/>
      <c r="M462" s="53">
        <f t="shared" si="29"/>
        <v>0</v>
      </c>
      <c r="N462" s="21" t="e">
        <f>VLOOKUP(I462,'MÃ '!$A$2:$E$1048576,4,0)</f>
        <v>#N/A</v>
      </c>
      <c r="O462" s="21" t="e">
        <f>VLOOKUP(I462,'MÃ '!$A$2:$E$1048576,5,0)</f>
        <v>#N/A</v>
      </c>
      <c r="P462" s="21" t="str">
        <f t="shared" si="30"/>
        <v>TSG09</v>
      </c>
      <c r="Q462" s="21" t="e">
        <f>DAY(Table01456[[#This Row],[NGÀY]])&amp;Table01456[[#This Row],[TSG09]]&amp;Table01456[[#This Row],[MÃ FAST]]</f>
        <v>#N/A</v>
      </c>
      <c r="R462" s="21" t="e">
        <f>COUNTIF($Q$7:Q462,Q462)&amp;Q462</f>
        <v>#N/A</v>
      </c>
      <c r="S462" s="44">
        <f>IFERROR(VLOOKUP(R462,Table1[[ct2]:[Số lượng]],13,0),0)</f>
        <v>0</v>
      </c>
      <c r="T462" s="45">
        <f>IFERROR(VLOOKUP(R462,Table1[[ct2]:[Giá]],14,0),Table01456[[#This Row],[ĐƠN GIÁ]])</f>
        <v>0</v>
      </c>
      <c r="U462" s="45">
        <f t="shared" si="31"/>
        <v>0</v>
      </c>
      <c r="V462" s="32">
        <f t="shared" si="32"/>
        <v>0</v>
      </c>
      <c r="W462" s="45">
        <f>Table01456[[#This Row],[THÀNH TIỀN FAST]]-Table01456[[#This Row],[THÀNH TIỀN]]</f>
        <v>0</v>
      </c>
      <c r="X462" s="46" t="b">
        <f>Table01456[[#This Row],[ĐG FAST]]=Table01456[[#This Row],[ĐƠN GIÁ]]</f>
        <v>1</v>
      </c>
      <c r="Y462" s="47" t="b">
        <f>Table01456[[#This Row],[THÀNH TIỀN FAST]]=Table01456[[#This Row],[THÀNH TIỀN]]</f>
        <v>1</v>
      </c>
      <c r="Z462" s="48"/>
    </row>
    <row r="463" spans="1:26" x14ac:dyDescent="0.2">
      <c r="A463" s="50"/>
      <c r="B463" s="51"/>
      <c r="C463" s="50"/>
      <c r="D463" s="50"/>
      <c r="E463" s="50"/>
      <c r="F463" s="50"/>
      <c r="G463" s="50"/>
      <c r="H463" s="50"/>
      <c r="I463" s="50"/>
      <c r="J463" s="50"/>
      <c r="K463" s="52"/>
      <c r="L463" s="50"/>
      <c r="M463" s="53">
        <f t="shared" si="29"/>
        <v>0</v>
      </c>
      <c r="N463" s="21" t="e">
        <f>VLOOKUP(I463,'MÃ '!$A$2:$E$1048576,4,0)</f>
        <v>#N/A</v>
      </c>
      <c r="O463" s="21" t="e">
        <f>VLOOKUP(I463,'MÃ '!$A$2:$E$1048576,5,0)</f>
        <v>#N/A</v>
      </c>
      <c r="P463" s="21" t="str">
        <f t="shared" si="30"/>
        <v>TSG09</v>
      </c>
      <c r="Q463" s="21" t="e">
        <f>DAY(Table01456[[#This Row],[NGÀY]])&amp;Table01456[[#This Row],[TSG09]]&amp;Table01456[[#This Row],[MÃ FAST]]</f>
        <v>#N/A</v>
      </c>
      <c r="R463" s="21" t="e">
        <f>COUNTIF($Q$7:Q463,Q463)&amp;Q463</f>
        <v>#N/A</v>
      </c>
      <c r="S463" s="44">
        <f>IFERROR(VLOOKUP(R463,Table1[[ct2]:[Số lượng]],13,0),0)</f>
        <v>0</v>
      </c>
      <c r="T463" s="45">
        <f>IFERROR(VLOOKUP(R463,Table1[[ct2]:[Giá]],14,0),Table01456[[#This Row],[ĐƠN GIÁ]])</f>
        <v>0</v>
      </c>
      <c r="U463" s="45">
        <f t="shared" si="31"/>
        <v>0</v>
      </c>
      <c r="V463" s="32">
        <f t="shared" si="32"/>
        <v>0</v>
      </c>
      <c r="W463" s="45">
        <f>Table01456[[#This Row],[THÀNH TIỀN FAST]]-Table01456[[#This Row],[THÀNH TIỀN]]</f>
        <v>0</v>
      </c>
      <c r="X463" s="46" t="b">
        <f>Table01456[[#This Row],[ĐG FAST]]=Table01456[[#This Row],[ĐƠN GIÁ]]</f>
        <v>1</v>
      </c>
      <c r="Y463" s="47" t="b">
        <f>Table01456[[#This Row],[THÀNH TIỀN FAST]]=Table01456[[#This Row],[THÀNH TIỀN]]</f>
        <v>1</v>
      </c>
      <c r="Z463" s="48"/>
    </row>
    <row r="464" spans="1:26" x14ac:dyDescent="0.2">
      <c r="A464" s="50"/>
      <c r="B464" s="51"/>
      <c r="C464" s="50"/>
      <c r="D464" s="50"/>
      <c r="E464" s="50"/>
      <c r="F464" s="50"/>
      <c r="G464" s="50"/>
      <c r="H464" s="50"/>
      <c r="I464" s="50"/>
      <c r="J464" s="50"/>
      <c r="K464" s="52"/>
      <c r="L464" s="50"/>
      <c r="M464" s="53">
        <f t="shared" si="29"/>
        <v>0</v>
      </c>
      <c r="N464" s="21" t="e">
        <f>VLOOKUP(I464,'MÃ '!$A$2:$E$1048576,4,0)</f>
        <v>#N/A</v>
      </c>
      <c r="O464" s="21" t="e">
        <f>VLOOKUP(I464,'MÃ '!$A$2:$E$1048576,5,0)</f>
        <v>#N/A</v>
      </c>
      <c r="P464" s="21" t="str">
        <f t="shared" si="30"/>
        <v>TSG09</v>
      </c>
      <c r="Q464" s="21" t="e">
        <f>DAY(Table01456[[#This Row],[NGÀY]])&amp;Table01456[[#This Row],[TSG09]]&amp;Table01456[[#This Row],[MÃ FAST]]</f>
        <v>#N/A</v>
      </c>
      <c r="R464" s="21" t="e">
        <f>COUNTIF($Q$7:Q464,Q464)&amp;Q464</f>
        <v>#N/A</v>
      </c>
      <c r="S464" s="44">
        <f>IFERROR(VLOOKUP(R464,Table1[[ct2]:[Số lượng]],13,0),0)</f>
        <v>0</v>
      </c>
      <c r="T464" s="45">
        <f>IFERROR(VLOOKUP(R464,Table1[[ct2]:[Giá]],14,0),Table01456[[#This Row],[ĐƠN GIÁ]])</f>
        <v>0</v>
      </c>
      <c r="U464" s="45">
        <f t="shared" si="31"/>
        <v>0</v>
      </c>
      <c r="V464" s="32">
        <f t="shared" si="32"/>
        <v>0</v>
      </c>
      <c r="W464" s="45">
        <f>Table01456[[#This Row],[THÀNH TIỀN FAST]]-Table01456[[#This Row],[THÀNH TIỀN]]</f>
        <v>0</v>
      </c>
      <c r="X464" s="46" t="b">
        <f>Table01456[[#This Row],[ĐG FAST]]=Table01456[[#This Row],[ĐƠN GIÁ]]</f>
        <v>1</v>
      </c>
      <c r="Y464" s="47" t="b">
        <f>Table01456[[#This Row],[THÀNH TIỀN FAST]]=Table01456[[#This Row],[THÀNH TIỀN]]</f>
        <v>1</v>
      </c>
      <c r="Z464" s="48"/>
    </row>
    <row r="465" spans="1:26" x14ac:dyDescent="0.2">
      <c r="A465" s="50"/>
      <c r="B465" s="51"/>
      <c r="C465" s="50"/>
      <c r="D465" s="50"/>
      <c r="E465" s="50"/>
      <c r="F465" s="50"/>
      <c r="G465" s="50"/>
      <c r="H465" s="50"/>
      <c r="I465" s="50"/>
      <c r="J465" s="50"/>
      <c r="K465" s="52"/>
      <c r="L465" s="50"/>
      <c r="M465" s="53">
        <f t="shared" si="29"/>
        <v>0</v>
      </c>
      <c r="N465" s="21" t="e">
        <f>VLOOKUP(I465,'MÃ '!$A$2:$E$1048576,4,0)</f>
        <v>#N/A</v>
      </c>
      <c r="O465" s="21" t="e">
        <f>VLOOKUP(I465,'MÃ '!$A$2:$E$1048576,5,0)</f>
        <v>#N/A</v>
      </c>
      <c r="P465" s="21" t="str">
        <f t="shared" si="30"/>
        <v>TSG09</v>
      </c>
      <c r="Q465" s="21" t="e">
        <f>DAY(Table01456[[#This Row],[NGÀY]])&amp;Table01456[[#This Row],[TSG09]]&amp;Table01456[[#This Row],[MÃ FAST]]</f>
        <v>#N/A</v>
      </c>
      <c r="R465" s="21" t="e">
        <f>COUNTIF($Q$7:Q465,Q465)&amp;Q465</f>
        <v>#N/A</v>
      </c>
      <c r="S465" s="44">
        <f>IFERROR(VLOOKUP(R465,Table1[[ct2]:[Số lượng]],13,0),0)</f>
        <v>0</v>
      </c>
      <c r="T465" s="45">
        <f>IFERROR(VLOOKUP(R465,Table1[[ct2]:[Giá]],14,0),Table01456[[#This Row],[ĐƠN GIÁ]])</f>
        <v>0</v>
      </c>
      <c r="U465" s="45">
        <f t="shared" si="31"/>
        <v>0</v>
      </c>
      <c r="V465" s="32">
        <f t="shared" si="32"/>
        <v>0</v>
      </c>
      <c r="W465" s="45">
        <f>Table01456[[#This Row],[THÀNH TIỀN FAST]]-Table01456[[#This Row],[THÀNH TIỀN]]</f>
        <v>0</v>
      </c>
      <c r="X465" s="46" t="b">
        <f>Table01456[[#This Row],[ĐG FAST]]=Table01456[[#This Row],[ĐƠN GIÁ]]</f>
        <v>1</v>
      </c>
      <c r="Y465" s="47" t="b">
        <f>Table01456[[#This Row],[THÀNH TIỀN FAST]]=Table01456[[#This Row],[THÀNH TIỀN]]</f>
        <v>1</v>
      </c>
      <c r="Z465" s="48"/>
    </row>
    <row r="466" spans="1:26" x14ac:dyDescent="0.2">
      <c r="A466" s="50"/>
      <c r="B466" s="51"/>
      <c r="C466" s="50"/>
      <c r="D466" s="50"/>
      <c r="E466" s="50"/>
      <c r="F466" s="50"/>
      <c r="G466" s="50"/>
      <c r="H466" s="50"/>
      <c r="I466" s="50"/>
      <c r="J466" s="50"/>
      <c r="K466" s="52"/>
      <c r="L466" s="50"/>
      <c r="M466" s="53">
        <f t="shared" si="29"/>
        <v>0</v>
      </c>
      <c r="N466" s="21" t="e">
        <f>VLOOKUP(I466,'MÃ '!$A$2:$E$1048576,4,0)</f>
        <v>#N/A</v>
      </c>
      <c r="O466" s="21" t="e">
        <f>VLOOKUP(I466,'MÃ '!$A$2:$E$1048576,5,0)</f>
        <v>#N/A</v>
      </c>
      <c r="P466" s="21" t="str">
        <f t="shared" si="30"/>
        <v>TSG09</v>
      </c>
      <c r="Q466" s="21" t="e">
        <f>DAY(Table01456[[#This Row],[NGÀY]])&amp;Table01456[[#This Row],[TSG09]]&amp;Table01456[[#This Row],[MÃ FAST]]</f>
        <v>#N/A</v>
      </c>
      <c r="R466" s="21" t="e">
        <f>COUNTIF($Q$7:Q466,Q466)&amp;Q466</f>
        <v>#N/A</v>
      </c>
      <c r="S466" s="44">
        <f>IFERROR(VLOOKUP(R466,Table1[[ct2]:[Số lượng]],13,0),0)</f>
        <v>0</v>
      </c>
      <c r="T466" s="45">
        <f>IFERROR(VLOOKUP(R466,Table1[[ct2]:[Giá]],14,0),Table01456[[#This Row],[ĐƠN GIÁ]])</f>
        <v>0</v>
      </c>
      <c r="U466" s="45">
        <f t="shared" si="31"/>
        <v>0</v>
      </c>
      <c r="V466" s="32">
        <f t="shared" si="32"/>
        <v>0</v>
      </c>
      <c r="W466" s="45">
        <f>Table01456[[#This Row],[THÀNH TIỀN FAST]]-Table01456[[#This Row],[THÀNH TIỀN]]</f>
        <v>0</v>
      </c>
      <c r="X466" s="46" t="b">
        <f>Table01456[[#This Row],[ĐG FAST]]=Table01456[[#This Row],[ĐƠN GIÁ]]</f>
        <v>1</v>
      </c>
      <c r="Y466" s="47" t="b">
        <f>Table01456[[#This Row],[THÀNH TIỀN FAST]]=Table01456[[#This Row],[THÀNH TIỀN]]</f>
        <v>1</v>
      </c>
      <c r="Z466" s="48"/>
    </row>
    <row r="467" spans="1:26" x14ac:dyDescent="0.2">
      <c r="A467" s="50"/>
      <c r="B467" s="51"/>
      <c r="C467" s="50"/>
      <c r="D467" s="50"/>
      <c r="E467" s="50"/>
      <c r="F467" s="50"/>
      <c r="G467" s="50"/>
      <c r="H467" s="50"/>
      <c r="I467" s="50"/>
      <c r="J467" s="50"/>
      <c r="K467" s="52"/>
      <c r="L467" s="50"/>
      <c r="M467" s="53">
        <f t="shared" si="29"/>
        <v>0</v>
      </c>
      <c r="N467" s="21" t="e">
        <f>VLOOKUP(I467,'MÃ '!$A$2:$E$1048576,4,0)</f>
        <v>#N/A</v>
      </c>
      <c r="O467" s="21" t="e">
        <f>VLOOKUP(I467,'MÃ '!$A$2:$E$1048576,5,0)</f>
        <v>#N/A</v>
      </c>
      <c r="P467" s="21" t="str">
        <f t="shared" si="30"/>
        <v>TSG09</v>
      </c>
      <c r="Q467" s="21" t="e">
        <f>DAY(Table01456[[#This Row],[NGÀY]])&amp;Table01456[[#This Row],[TSG09]]&amp;Table01456[[#This Row],[MÃ FAST]]</f>
        <v>#N/A</v>
      </c>
      <c r="R467" s="21" t="e">
        <f>COUNTIF($Q$7:Q467,Q467)&amp;Q467</f>
        <v>#N/A</v>
      </c>
      <c r="S467" s="44">
        <f>IFERROR(VLOOKUP(R467,Table1[[ct2]:[Số lượng]],13,0),0)</f>
        <v>0</v>
      </c>
      <c r="T467" s="45">
        <f>IFERROR(VLOOKUP(R467,Table1[[ct2]:[Giá]],14,0),Table01456[[#This Row],[ĐƠN GIÁ]])</f>
        <v>0</v>
      </c>
      <c r="U467" s="45">
        <f t="shared" si="31"/>
        <v>0</v>
      </c>
      <c r="V467" s="32">
        <f t="shared" si="32"/>
        <v>0</v>
      </c>
      <c r="W467" s="45">
        <f>Table01456[[#This Row],[THÀNH TIỀN FAST]]-Table01456[[#This Row],[THÀNH TIỀN]]</f>
        <v>0</v>
      </c>
      <c r="X467" s="46" t="b">
        <f>Table01456[[#This Row],[ĐG FAST]]=Table01456[[#This Row],[ĐƠN GIÁ]]</f>
        <v>1</v>
      </c>
      <c r="Y467" s="47" t="b">
        <f>Table01456[[#This Row],[THÀNH TIỀN FAST]]=Table01456[[#This Row],[THÀNH TIỀN]]</f>
        <v>1</v>
      </c>
      <c r="Z467" s="48"/>
    </row>
    <row r="468" spans="1:26" x14ac:dyDescent="0.2">
      <c r="A468" s="50"/>
      <c r="B468" s="51"/>
      <c r="C468" s="50"/>
      <c r="D468" s="50"/>
      <c r="E468" s="50"/>
      <c r="F468" s="50"/>
      <c r="G468" s="50"/>
      <c r="H468" s="50"/>
      <c r="I468" s="50"/>
      <c r="J468" s="50"/>
      <c r="K468" s="52"/>
      <c r="L468" s="50"/>
      <c r="M468" s="53">
        <f t="shared" si="29"/>
        <v>0</v>
      </c>
      <c r="N468" s="21" t="e">
        <f>VLOOKUP(I468,'MÃ '!$A$2:$E$1048576,4,0)</f>
        <v>#N/A</v>
      </c>
      <c r="O468" s="21" t="e">
        <f>VLOOKUP(I468,'MÃ '!$A$2:$E$1048576,5,0)</f>
        <v>#N/A</v>
      </c>
      <c r="P468" s="21" t="str">
        <f t="shared" si="30"/>
        <v>TSG09</v>
      </c>
      <c r="Q468" s="21" t="e">
        <f>DAY(Table01456[[#This Row],[NGÀY]])&amp;Table01456[[#This Row],[TSG09]]&amp;Table01456[[#This Row],[MÃ FAST]]</f>
        <v>#N/A</v>
      </c>
      <c r="R468" s="21" t="e">
        <f>COUNTIF($Q$7:Q468,Q468)&amp;Q468</f>
        <v>#N/A</v>
      </c>
      <c r="S468" s="44">
        <f>IFERROR(VLOOKUP(R468,Table1[[ct2]:[Số lượng]],13,0),0)</f>
        <v>0</v>
      </c>
      <c r="T468" s="45">
        <f>IFERROR(VLOOKUP(R468,Table1[[ct2]:[Giá]],14,0),Table01456[[#This Row],[ĐƠN GIÁ]])</f>
        <v>0</v>
      </c>
      <c r="U468" s="45">
        <f t="shared" si="31"/>
        <v>0</v>
      </c>
      <c r="V468" s="32">
        <f t="shared" si="32"/>
        <v>0</v>
      </c>
      <c r="W468" s="45">
        <f>Table01456[[#This Row],[THÀNH TIỀN FAST]]-Table01456[[#This Row],[THÀNH TIỀN]]</f>
        <v>0</v>
      </c>
      <c r="X468" s="46" t="b">
        <f>Table01456[[#This Row],[ĐG FAST]]=Table01456[[#This Row],[ĐƠN GIÁ]]</f>
        <v>1</v>
      </c>
      <c r="Y468" s="47" t="b">
        <f>Table01456[[#This Row],[THÀNH TIỀN FAST]]=Table01456[[#This Row],[THÀNH TIỀN]]</f>
        <v>1</v>
      </c>
      <c r="Z468" s="48"/>
    </row>
    <row r="469" spans="1:26" x14ac:dyDescent="0.2">
      <c r="A469" s="50"/>
      <c r="B469" s="51"/>
      <c r="C469" s="50"/>
      <c r="D469" s="50"/>
      <c r="E469" s="50"/>
      <c r="F469" s="50"/>
      <c r="G469" s="50"/>
      <c r="H469" s="50"/>
      <c r="I469" s="50"/>
      <c r="J469" s="50"/>
      <c r="K469" s="52"/>
      <c r="L469" s="50"/>
      <c r="M469" s="53">
        <f t="shared" si="29"/>
        <v>0</v>
      </c>
      <c r="N469" s="21" t="e">
        <f>VLOOKUP(I469,'MÃ '!$A$2:$E$1048576,4,0)</f>
        <v>#N/A</v>
      </c>
      <c r="O469" s="21" t="e">
        <f>VLOOKUP(I469,'MÃ '!$A$2:$E$1048576,5,0)</f>
        <v>#N/A</v>
      </c>
      <c r="P469" s="21" t="str">
        <f t="shared" si="30"/>
        <v>TSG09</v>
      </c>
      <c r="Q469" s="21" t="e">
        <f>DAY(Table01456[[#This Row],[NGÀY]])&amp;Table01456[[#This Row],[TSG09]]&amp;Table01456[[#This Row],[MÃ FAST]]</f>
        <v>#N/A</v>
      </c>
      <c r="R469" s="21" t="e">
        <f>COUNTIF($Q$7:Q469,Q469)&amp;Q469</f>
        <v>#N/A</v>
      </c>
      <c r="S469" s="44">
        <f>IFERROR(VLOOKUP(R469,Table1[[ct2]:[Số lượng]],13,0),0)</f>
        <v>0</v>
      </c>
      <c r="T469" s="45">
        <f>IFERROR(VLOOKUP(R469,Table1[[ct2]:[Giá]],14,0),Table01456[[#This Row],[ĐƠN GIÁ]])</f>
        <v>0</v>
      </c>
      <c r="U469" s="45">
        <f t="shared" si="31"/>
        <v>0</v>
      </c>
      <c r="V469" s="32">
        <f t="shared" si="32"/>
        <v>0</v>
      </c>
      <c r="W469" s="45">
        <f>Table01456[[#This Row],[THÀNH TIỀN FAST]]-Table01456[[#This Row],[THÀNH TIỀN]]</f>
        <v>0</v>
      </c>
      <c r="X469" s="46" t="b">
        <f>Table01456[[#This Row],[ĐG FAST]]=Table01456[[#This Row],[ĐƠN GIÁ]]</f>
        <v>1</v>
      </c>
      <c r="Y469" s="47" t="b">
        <f>Table01456[[#This Row],[THÀNH TIỀN FAST]]=Table01456[[#This Row],[THÀNH TIỀN]]</f>
        <v>1</v>
      </c>
      <c r="Z469" s="48"/>
    </row>
    <row r="470" spans="1:26" x14ac:dyDescent="0.2">
      <c r="A470" s="50"/>
      <c r="B470" s="51"/>
      <c r="C470" s="50"/>
      <c r="D470" s="50"/>
      <c r="E470" s="50"/>
      <c r="F470" s="50"/>
      <c r="G470" s="50"/>
      <c r="H470" s="50"/>
      <c r="I470" s="50"/>
      <c r="J470" s="50"/>
      <c r="K470" s="52"/>
      <c r="L470" s="50"/>
      <c r="M470" s="53">
        <f t="shared" si="29"/>
        <v>0</v>
      </c>
      <c r="N470" s="21" t="e">
        <f>VLOOKUP(I470,'MÃ '!$A$2:$E$1048576,4,0)</f>
        <v>#N/A</v>
      </c>
      <c r="O470" s="21" t="e">
        <f>VLOOKUP(I470,'MÃ '!$A$2:$E$1048576,5,0)</f>
        <v>#N/A</v>
      </c>
      <c r="P470" s="21" t="str">
        <f t="shared" si="30"/>
        <v>TSG09</v>
      </c>
      <c r="Q470" s="21" t="e">
        <f>DAY(Table01456[[#This Row],[NGÀY]])&amp;Table01456[[#This Row],[TSG09]]&amp;Table01456[[#This Row],[MÃ FAST]]</f>
        <v>#N/A</v>
      </c>
      <c r="R470" s="21" t="e">
        <f>COUNTIF($Q$7:Q470,Q470)&amp;Q470</f>
        <v>#N/A</v>
      </c>
      <c r="S470" s="44">
        <f>IFERROR(VLOOKUP(R470,Table1[[ct2]:[Số lượng]],13,0),0)</f>
        <v>0</v>
      </c>
      <c r="T470" s="45">
        <f>IFERROR(VLOOKUP(R470,Table1[[ct2]:[Giá]],14,0),Table01456[[#This Row],[ĐƠN GIÁ]])</f>
        <v>0</v>
      </c>
      <c r="U470" s="45">
        <f t="shared" si="31"/>
        <v>0</v>
      </c>
      <c r="V470" s="32">
        <f t="shared" si="32"/>
        <v>0</v>
      </c>
      <c r="W470" s="45">
        <f>Table01456[[#This Row],[THÀNH TIỀN FAST]]-Table01456[[#This Row],[THÀNH TIỀN]]</f>
        <v>0</v>
      </c>
      <c r="X470" s="46" t="b">
        <f>Table01456[[#This Row],[ĐG FAST]]=Table01456[[#This Row],[ĐƠN GIÁ]]</f>
        <v>1</v>
      </c>
      <c r="Y470" s="47" t="b">
        <f>Table01456[[#This Row],[THÀNH TIỀN FAST]]=Table01456[[#This Row],[THÀNH TIỀN]]</f>
        <v>1</v>
      </c>
      <c r="Z470" s="48"/>
    </row>
    <row r="471" spans="1:26" x14ac:dyDescent="0.2">
      <c r="A471" s="50"/>
      <c r="B471" s="51"/>
      <c r="C471" s="50"/>
      <c r="D471" s="50"/>
      <c r="E471" s="50"/>
      <c r="F471" s="50"/>
      <c r="G471" s="50"/>
      <c r="H471" s="50"/>
      <c r="I471" s="50"/>
      <c r="J471" s="50"/>
      <c r="K471" s="52"/>
      <c r="L471" s="50"/>
      <c r="M471" s="53">
        <f t="shared" si="29"/>
        <v>0</v>
      </c>
      <c r="N471" s="21" t="e">
        <f>VLOOKUP(I471,'MÃ '!$A$2:$E$1048576,4,0)</f>
        <v>#N/A</v>
      </c>
      <c r="O471" s="21" t="e">
        <f>VLOOKUP(I471,'MÃ '!$A$2:$E$1048576,5,0)</f>
        <v>#N/A</v>
      </c>
      <c r="P471" s="21" t="str">
        <f t="shared" si="30"/>
        <v>TSG09</v>
      </c>
      <c r="Q471" s="21" t="e">
        <f>DAY(Table01456[[#This Row],[NGÀY]])&amp;Table01456[[#This Row],[TSG09]]&amp;Table01456[[#This Row],[MÃ FAST]]</f>
        <v>#N/A</v>
      </c>
      <c r="R471" s="21" t="e">
        <f>COUNTIF($Q$7:Q471,Q471)&amp;Q471</f>
        <v>#N/A</v>
      </c>
      <c r="S471" s="44">
        <f>IFERROR(VLOOKUP(R471,Table1[[ct2]:[Số lượng]],13,0),0)</f>
        <v>0</v>
      </c>
      <c r="T471" s="45">
        <f>IFERROR(VLOOKUP(R471,Table1[[ct2]:[Giá]],14,0),Table01456[[#This Row],[ĐƠN GIÁ]])</f>
        <v>0</v>
      </c>
      <c r="U471" s="45">
        <f t="shared" si="31"/>
        <v>0</v>
      </c>
      <c r="V471" s="32">
        <f t="shared" si="32"/>
        <v>0</v>
      </c>
      <c r="W471" s="45">
        <f>Table01456[[#This Row],[THÀNH TIỀN FAST]]-Table01456[[#This Row],[THÀNH TIỀN]]</f>
        <v>0</v>
      </c>
      <c r="X471" s="46" t="b">
        <f>Table01456[[#This Row],[ĐG FAST]]=Table01456[[#This Row],[ĐƠN GIÁ]]</f>
        <v>1</v>
      </c>
      <c r="Y471" s="47" t="b">
        <f>Table01456[[#This Row],[THÀNH TIỀN FAST]]=Table01456[[#This Row],[THÀNH TIỀN]]</f>
        <v>1</v>
      </c>
      <c r="Z471" s="48"/>
    </row>
    <row r="472" spans="1:26" x14ac:dyDescent="0.2">
      <c r="A472" s="50"/>
      <c r="B472" s="51"/>
      <c r="C472" s="50"/>
      <c r="D472" s="50"/>
      <c r="E472" s="50"/>
      <c r="F472" s="50"/>
      <c r="G472" s="50"/>
      <c r="H472" s="50"/>
      <c r="I472" s="50"/>
      <c r="J472" s="50"/>
      <c r="K472" s="52"/>
      <c r="L472" s="50"/>
      <c r="M472" s="53">
        <f t="shared" si="29"/>
        <v>0</v>
      </c>
      <c r="N472" s="21" t="e">
        <f>VLOOKUP(I472,'MÃ '!$A$2:$E$1048576,4,0)</f>
        <v>#N/A</v>
      </c>
      <c r="O472" s="21" t="e">
        <f>VLOOKUP(I472,'MÃ '!$A$2:$E$1048576,5,0)</f>
        <v>#N/A</v>
      </c>
      <c r="P472" s="21" t="str">
        <f t="shared" si="30"/>
        <v>TSG09</v>
      </c>
      <c r="Q472" s="21" t="e">
        <f>DAY(Table01456[[#This Row],[NGÀY]])&amp;Table01456[[#This Row],[TSG09]]&amp;Table01456[[#This Row],[MÃ FAST]]</f>
        <v>#N/A</v>
      </c>
      <c r="R472" s="21" t="e">
        <f>COUNTIF($Q$7:Q472,Q472)&amp;Q472</f>
        <v>#N/A</v>
      </c>
      <c r="S472" s="44">
        <f>IFERROR(VLOOKUP(R472,Table1[[ct2]:[Số lượng]],13,0),0)</f>
        <v>0</v>
      </c>
      <c r="T472" s="45">
        <f>IFERROR(VLOOKUP(R472,Table1[[ct2]:[Giá]],14,0),Table01456[[#This Row],[ĐƠN GIÁ]])</f>
        <v>0</v>
      </c>
      <c r="U472" s="45">
        <f t="shared" si="31"/>
        <v>0</v>
      </c>
      <c r="V472" s="32">
        <f t="shared" si="32"/>
        <v>0</v>
      </c>
      <c r="W472" s="45">
        <f>Table01456[[#This Row],[THÀNH TIỀN FAST]]-Table01456[[#This Row],[THÀNH TIỀN]]</f>
        <v>0</v>
      </c>
      <c r="X472" s="46" t="b">
        <f>Table01456[[#This Row],[ĐG FAST]]=Table01456[[#This Row],[ĐƠN GIÁ]]</f>
        <v>1</v>
      </c>
      <c r="Y472" s="47" t="b">
        <f>Table01456[[#This Row],[THÀNH TIỀN FAST]]=Table01456[[#This Row],[THÀNH TIỀN]]</f>
        <v>1</v>
      </c>
      <c r="Z472" s="48"/>
    </row>
    <row r="473" spans="1:26" x14ac:dyDescent="0.2">
      <c r="A473" s="50"/>
      <c r="B473" s="51"/>
      <c r="C473" s="50"/>
      <c r="D473" s="50"/>
      <c r="E473" s="50"/>
      <c r="F473" s="50"/>
      <c r="G473" s="50"/>
      <c r="H473" s="50"/>
      <c r="I473" s="50"/>
      <c r="J473" s="50"/>
      <c r="K473" s="52"/>
      <c r="L473" s="50"/>
      <c r="M473" s="53">
        <f t="shared" si="29"/>
        <v>0</v>
      </c>
      <c r="N473" s="21" t="e">
        <f>VLOOKUP(I473,'MÃ '!$A$2:$E$1048576,4,0)</f>
        <v>#N/A</v>
      </c>
      <c r="O473" s="21" t="e">
        <f>VLOOKUP(I473,'MÃ '!$A$2:$E$1048576,5,0)</f>
        <v>#N/A</v>
      </c>
      <c r="P473" s="21" t="str">
        <f t="shared" si="30"/>
        <v>TSG09</v>
      </c>
      <c r="Q473" s="21" t="e">
        <f>DAY(Table01456[[#This Row],[NGÀY]])&amp;Table01456[[#This Row],[TSG09]]&amp;Table01456[[#This Row],[MÃ FAST]]</f>
        <v>#N/A</v>
      </c>
      <c r="R473" s="21" t="e">
        <f>COUNTIF($Q$7:Q473,Q473)&amp;Q473</f>
        <v>#N/A</v>
      </c>
      <c r="S473" s="44">
        <f>IFERROR(VLOOKUP(R473,Table1[[ct2]:[Số lượng]],13,0),0)</f>
        <v>0</v>
      </c>
      <c r="T473" s="45">
        <f>IFERROR(VLOOKUP(R473,Table1[[ct2]:[Giá]],14,0),Table01456[[#This Row],[ĐƠN GIÁ]])</f>
        <v>0</v>
      </c>
      <c r="U473" s="45">
        <f t="shared" si="31"/>
        <v>0</v>
      </c>
      <c r="V473" s="32">
        <f t="shared" si="32"/>
        <v>0</v>
      </c>
      <c r="W473" s="45">
        <f>Table01456[[#This Row],[THÀNH TIỀN FAST]]-Table01456[[#This Row],[THÀNH TIỀN]]</f>
        <v>0</v>
      </c>
      <c r="X473" s="46" t="b">
        <f>Table01456[[#This Row],[ĐG FAST]]=Table01456[[#This Row],[ĐƠN GIÁ]]</f>
        <v>1</v>
      </c>
      <c r="Y473" s="47" t="b">
        <f>Table01456[[#This Row],[THÀNH TIỀN FAST]]=Table01456[[#This Row],[THÀNH TIỀN]]</f>
        <v>1</v>
      </c>
      <c r="Z473" s="48"/>
    </row>
    <row r="474" spans="1:26" x14ac:dyDescent="0.2">
      <c r="A474" s="50"/>
      <c r="B474" s="51"/>
      <c r="C474" s="50"/>
      <c r="D474" s="50"/>
      <c r="E474" s="50"/>
      <c r="F474" s="50"/>
      <c r="G474" s="50"/>
      <c r="H474" s="50"/>
      <c r="I474" s="50"/>
      <c r="J474" s="50"/>
      <c r="K474" s="52"/>
      <c r="L474" s="50"/>
      <c r="M474" s="53">
        <f t="shared" si="29"/>
        <v>0</v>
      </c>
      <c r="N474" s="21" t="e">
        <f>VLOOKUP(I474,'MÃ '!$A$2:$E$1048576,4,0)</f>
        <v>#N/A</v>
      </c>
      <c r="O474" s="21" t="e">
        <f>VLOOKUP(I474,'MÃ '!$A$2:$E$1048576,5,0)</f>
        <v>#N/A</v>
      </c>
      <c r="P474" s="21" t="str">
        <f t="shared" si="30"/>
        <v>TSG09</v>
      </c>
      <c r="Q474" s="21" t="e">
        <f>DAY(Table01456[[#This Row],[NGÀY]])&amp;Table01456[[#This Row],[TSG09]]&amp;Table01456[[#This Row],[MÃ FAST]]</f>
        <v>#N/A</v>
      </c>
      <c r="R474" s="21" t="e">
        <f>COUNTIF($Q$7:Q474,Q474)&amp;Q474</f>
        <v>#N/A</v>
      </c>
      <c r="S474" s="44">
        <f>IFERROR(VLOOKUP(R474,Table1[[ct2]:[Số lượng]],13,0),0)</f>
        <v>0</v>
      </c>
      <c r="T474" s="45">
        <f>IFERROR(VLOOKUP(R474,Table1[[ct2]:[Giá]],14,0),Table01456[[#This Row],[ĐƠN GIÁ]])</f>
        <v>0</v>
      </c>
      <c r="U474" s="45">
        <f t="shared" si="31"/>
        <v>0</v>
      </c>
      <c r="V474" s="32">
        <f t="shared" si="32"/>
        <v>0</v>
      </c>
      <c r="W474" s="45">
        <f>Table01456[[#This Row],[THÀNH TIỀN FAST]]-Table01456[[#This Row],[THÀNH TIỀN]]</f>
        <v>0</v>
      </c>
      <c r="X474" s="46" t="b">
        <f>Table01456[[#This Row],[ĐG FAST]]=Table01456[[#This Row],[ĐƠN GIÁ]]</f>
        <v>1</v>
      </c>
      <c r="Y474" s="47" t="b">
        <f>Table01456[[#This Row],[THÀNH TIỀN FAST]]=Table01456[[#This Row],[THÀNH TIỀN]]</f>
        <v>1</v>
      </c>
      <c r="Z474" s="48"/>
    </row>
    <row r="475" spans="1:26" x14ac:dyDescent="0.2">
      <c r="A475" s="50"/>
      <c r="B475" s="51"/>
      <c r="C475" s="50"/>
      <c r="D475" s="50"/>
      <c r="E475" s="50"/>
      <c r="F475" s="50"/>
      <c r="G475" s="50"/>
      <c r="H475" s="50"/>
      <c r="I475" s="50"/>
      <c r="J475" s="50"/>
      <c r="K475" s="52"/>
      <c r="L475" s="50"/>
      <c r="M475" s="53">
        <f t="shared" si="29"/>
        <v>0</v>
      </c>
      <c r="N475" s="21" t="e">
        <f>VLOOKUP(I475,'MÃ '!$A$2:$E$1048576,4,0)</f>
        <v>#N/A</v>
      </c>
      <c r="O475" s="21" t="e">
        <f>VLOOKUP(I475,'MÃ '!$A$2:$E$1048576,5,0)</f>
        <v>#N/A</v>
      </c>
      <c r="P475" s="21" t="str">
        <f t="shared" si="30"/>
        <v>TSG09</v>
      </c>
      <c r="Q475" s="21" t="e">
        <f>DAY(Table01456[[#This Row],[NGÀY]])&amp;Table01456[[#This Row],[TSG09]]&amp;Table01456[[#This Row],[MÃ FAST]]</f>
        <v>#N/A</v>
      </c>
      <c r="R475" s="21" t="e">
        <f>COUNTIF($Q$7:Q475,Q475)&amp;Q475</f>
        <v>#N/A</v>
      </c>
      <c r="S475" s="44">
        <f>IFERROR(VLOOKUP(R475,Table1[[ct2]:[Số lượng]],13,0),0)</f>
        <v>0</v>
      </c>
      <c r="T475" s="45">
        <f>IFERROR(VLOOKUP(R475,Table1[[ct2]:[Giá]],14,0),Table01456[[#This Row],[ĐƠN GIÁ]])</f>
        <v>0</v>
      </c>
      <c r="U475" s="45">
        <f t="shared" si="31"/>
        <v>0</v>
      </c>
      <c r="V475" s="32">
        <f t="shared" si="32"/>
        <v>0</v>
      </c>
      <c r="W475" s="45">
        <f>Table01456[[#This Row],[THÀNH TIỀN FAST]]-Table01456[[#This Row],[THÀNH TIỀN]]</f>
        <v>0</v>
      </c>
      <c r="X475" s="46" t="b">
        <f>Table01456[[#This Row],[ĐG FAST]]=Table01456[[#This Row],[ĐƠN GIÁ]]</f>
        <v>1</v>
      </c>
      <c r="Y475" s="47" t="b">
        <f>Table01456[[#This Row],[THÀNH TIỀN FAST]]=Table01456[[#This Row],[THÀNH TIỀN]]</f>
        <v>1</v>
      </c>
      <c r="Z475" s="48"/>
    </row>
    <row r="476" spans="1:26" x14ac:dyDescent="0.2">
      <c r="A476" s="50"/>
      <c r="B476" s="51"/>
      <c r="C476" s="50"/>
      <c r="D476" s="50"/>
      <c r="E476" s="50"/>
      <c r="F476" s="50"/>
      <c r="G476" s="50"/>
      <c r="H476" s="50"/>
      <c r="I476" s="50"/>
      <c r="J476" s="50"/>
      <c r="K476" s="52"/>
      <c r="L476" s="50"/>
      <c r="M476" s="53">
        <f t="shared" si="29"/>
        <v>0</v>
      </c>
      <c r="N476" s="21" t="e">
        <f>VLOOKUP(I476,'MÃ '!$A$2:$E$1048576,4,0)</f>
        <v>#N/A</v>
      </c>
      <c r="O476" s="21" t="e">
        <f>VLOOKUP(I476,'MÃ '!$A$2:$E$1048576,5,0)</f>
        <v>#N/A</v>
      </c>
      <c r="P476" s="21" t="str">
        <f t="shared" si="30"/>
        <v>TSG09</v>
      </c>
      <c r="Q476" s="21" t="e">
        <f>DAY(Table01456[[#This Row],[NGÀY]])&amp;Table01456[[#This Row],[TSG09]]&amp;Table01456[[#This Row],[MÃ FAST]]</f>
        <v>#N/A</v>
      </c>
      <c r="R476" s="21" t="e">
        <f>COUNTIF($Q$7:Q476,Q476)&amp;Q476</f>
        <v>#N/A</v>
      </c>
      <c r="S476" s="44">
        <f>IFERROR(VLOOKUP(R476,Table1[[ct2]:[Số lượng]],13,0),0)</f>
        <v>0</v>
      </c>
      <c r="T476" s="45">
        <f>IFERROR(VLOOKUP(R476,Table1[[ct2]:[Giá]],14,0),Table01456[[#This Row],[ĐƠN GIÁ]])</f>
        <v>0</v>
      </c>
      <c r="U476" s="45">
        <f t="shared" si="31"/>
        <v>0</v>
      </c>
      <c r="V476" s="32">
        <f t="shared" si="32"/>
        <v>0</v>
      </c>
      <c r="W476" s="45">
        <f>Table01456[[#This Row],[THÀNH TIỀN FAST]]-Table01456[[#This Row],[THÀNH TIỀN]]</f>
        <v>0</v>
      </c>
      <c r="X476" s="46" t="b">
        <f>Table01456[[#This Row],[ĐG FAST]]=Table01456[[#This Row],[ĐƠN GIÁ]]</f>
        <v>1</v>
      </c>
      <c r="Y476" s="47" t="b">
        <f>Table01456[[#This Row],[THÀNH TIỀN FAST]]=Table01456[[#This Row],[THÀNH TIỀN]]</f>
        <v>1</v>
      </c>
      <c r="Z476" s="48"/>
    </row>
    <row r="477" spans="1:26" x14ac:dyDescent="0.2">
      <c r="A477" s="50"/>
      <c r="B477" s="51"/>
      <c r="C477" s="50"/>
      <c r="D477" s="50"/>
      <c r="E477" s="50"/>
      <c r="F477" s="50"/>
      <c r="G477" s="50"/>
      <c r="H477" s="50"/>
      <c r="I477" s="50"/>
      <c r="J477" s="50"/>
      <c r="K477" s="52"/>
      <c r="L477" s="50"/>
      <c r="M477" s="53">
        <f t="shared" si="29"/>
        <v>0</v>
      </c>
      <c r="N477" s="21" t="e">
        <f>VLOOKUP(I477,'MÃ '!$A$2:$E$1048576,4,0)</f>
        <v>#N/A</v>
      </c>
      <c r="O477" s="21" t="e">
        <f>VLOOKUP(I477,'MÃ '!$A$2:$E$1048576,5,0)</f>
        <v>#N/A</v>
      </c>
      <c r="P477" s="21" t="str">
        <f t="shared" si="30"/>
        <v>TSG09</v>
      </c>
      <c r="Q477" s="21" t="e">
        <f>DAY(Table01456[[#This Row],[NGÀY]])&amp;Table01456[[#This Row],[TSG09]]&amp;Table01456[[#This Row],[MÃ FAST]]</f>
        <v>#N/A</v>
      </c>
      <c r="R477" s="21" t="e">
        <f>COUNTIF($Q$7:Q477,Q477)&amp;Q477</f>
        <v>#N/A</v>
      </c>
      <c r="S477" s="44">
        <f>IFERROR(VLOOKUP(R477,Table1[[ct2]:[Số lượng]],13,0),0)</f>
        <v>0</v>
      </c>
      <c r="T477" s="45">
        <f>IFERROR(VLOOKUP(R477,Table1[[ct2]:[Giá]],14,0),Table01456[[#This Row],[ĐƠN GIÁ]])</f>
        <v>0</v>
      </c>
      <c r="U477" s="45">
        <f t="shared" si="31"/>
        <v>0</v>
      </c>
      <c r="V477" s="32">
        <f t="shared" si="32"/>
        <v>0</v>
      </c>
      <c r="W477" s="45">
        <f>Table01456[[#This Row],[THÀNH TIỀN FAST]]-Table01456[[#This Row],[THÀNH TIỀN]]</f>
        <v>0</v>
      </c>
      <c r="X477" s="46" t="b">
        <f>Table01456[[#This Row],[ĐG FAST]]=Table01456[[#This Row],[ĐƠN GIÁ]]</f>
        <v>1</v>
      </c>
      <c r="Y477" s="47" t="b">
        <f>Table01456[[#This Row],[THÀNH TIỀN FAST]]=Table01456[[#This Row],[THÀNH TIỀN]]</f>
        <v>1</v>
      </c>
      <c r="Z477" s="48"/>
    </row>
    <row r="478" spans="1:26" x14ac:dyDescent="0.2">
      <c r="A478" s="50"/>
      <c r="B478" s="51"/>
      <c r="C478" s="50"/>
      <c r="D478" s="50"/>
      <c r="E478" s="50"/>
      <c r="F478" s="50"/>
      <c r="G478" s="50"/>
      <c r="H478" s="50"/>
      <c r="I478" s="50"/>
      <c r="J478" s="50"/>
      <c r="K478" s="52"/>
      <c r="L478" s="50"/>
      <c r="M478" s="53">
        <f t="shared" si="29"/>
        <v>0</v>
      </c>
      <c r="N478" s="21" t="e">
        <f>VLOOKUP(I478,'MÃ '!$A$2:$E$1048576,4,0)</f>
        <v>#N/A</v>
      </c>
      <c r="O478" s="21" t="e">
        <f>VLOOKUP(I478,'MÃ '!$A$2:$E$1048576,5,0)</f>
        <v>#N/A</v>
      </c>
      <c r="P478" s="21" t="str">
        <f t="shared" si="30"/>
        <v>TSG09</v>
      </c>
      <c r="Q478" s="21" t="e">
        <f>DAY(Table01456[[#This Row],[NGÀY]])&amp;Table01456[[#This Row],[TSG09]]&amp;Table01456[[#This Row],[MÃ FAST]]</f>
        <v>#N/A</v>
      </c>
      <c r="R478" s="21" t="e">
        <f>COUNTIF($Q$7:Q478,Q478)&amp;Q478</f>
        <v>#N/A</v>
      </c>
      <c r="S478" s="44">
        <f>IFERROR(VLOOKUP(R478,Table1[[ct2]:[Số lượng]],13,0),0)</f>
        <v>0</v>
      </c>
      <c r="T478" s="45">
        <f>IFERROR(VLOOKUP(R478,Table1[[ct2]:[Giá]],14,0),Table01456[[#This Row],[ĐƠN GIÁ]])</f>
        <v>0</v>
      </c>
      <c r="U478" s="45">
        <f t="shared" si="31"/>
        <v>0</v>
      </c>
      <c r="V478" s="32">
        <f t="shared" si="32"/>
        <v>0</v>
      </c>
      <c r="W478" s="45">
        <f>Table01456[[#This Row],[THÀNH TIỀN FAST]]-Table01456[[#This Row],[THÀNH TIỀN]]</f>
        <v>0</v>
      </c>
      <c r="X478" s="46" t="b">
        <f>Table01456[[#This Row],[ĐG FAST]]=Table01456[[#This Row],[ĐƠN GIÁ]]</f>
        <v>1</v>
      </c>
      <c r="Y478" s="47" t="b">
        <f>Table01456[[#This Row],[THÀNH TIỀN FAST]]=Table01456[[#This Row],[THÀNH TIỀN]]</f>
        <v>1</v>
      </c>
      <c r="Z478" s="48"/>
    </row>
    <row r="479" spans="1:26" x14ac:dyDescent="0.2">
      <c r="A479" s="50"/>
      <c r="B479" s="51"/>
      <c r="C479" s="50"/>
      <c r="D479" s="50"/>
      <c r="E479" s="50"/>
      <c r="F479" s="50"/>
      <c r="G479" s="50"/>
      <c r="H479" s="50"/>
      <c r="I479" s="50"/>
      <c r="J479" s="50"/>
      <c r="K479" s="52"/>
      <c r="L479" s="50"/>
      <c r="M479" s="53">
        <f t="shared" si="29"/>
        <v>0</v>
      </c>
      <c r="N479" s="21" t="e">
        <f>VLOOKUP(I479,'MÃ '!$A$2:$E$1048576,4,0)</f>
        <v>#N/A</v>
      </c>
      <c r="O479" s="21" t="e">
        <f>VLOOKUP(I479,'MÃ '!$A$2:$E$1048576,5,0)</f>
        <v>#N/A</v>
      </c>
      <c r="P479" s="21" t="str">
        <f t="shared" si="30"/>
        <v>TSG09</v>
      </c>
      <c r="Q479" s="21" t="e">
        <f>DAY(Table01456[[#This Row],[NGÀY]])&amp;Table01456[[#This Row],[TSG09]]&amp;Table01456[[#This Row],[MÃ FAST]]</f>
        <v>#N/A</v>
      </c>
      <c r="R479" s="21" t="e">
        <f>COUNTIF($Q$7:Q479,Q479)&amp;Q479</f>
        <v>#N/A</v>
      </c>
      <c r="S479" s="44">
        <f>IFERROR(VLOOKUP(R479,Table1[[ct2]:[Số lượng]],13,0),0)</f>
        <v>0</v>
      </c>
      <c r="T479" s="45">
        <f>IFERROR(VLOOKUP(R479,Table1[[ct2]:[Giá]],14,0),Table01456[[#This Row],[ĐƠN GIÁ]])</f>
        <v>0</v>
      </c>
      <c r="U479" s="45">
        <f t="shared" si="31"/>
        <v>0</v>
      </c>
      <c r="V479" s="32">
        <f t="shared" si="32"/>
        <v>0</v>
      </c>
      <c r="W479" s="45">
        <f>Table01456[[#This Row],[THÀNH TIỀN FAST]]-Table01456[[#This Row],[THÀNH TIỀN]]</f>
        <v>0</v>
      </c>
      <c r="X479" s="46" t="b">
        <f>Table01456[[#This Row],[ĐG FAST]]=Table01456[[#This Row],[ĐƠN GIÁ]]</f>
        <v>1</v>
      </c>
      <c r="Y479" s="47" t="b">
        <f>Table01456[[#This Row],[THÀNH TIỀN FAST]]=Table01456[[#This Row],[THÀNH TIỀN]]</f>
        <v>1</v>
      </c>
      <c r="Z479" s="48"/>
    </row>
    <row r="480" spans="1:26" x14ac:dyDescent="0.2">
      <c r="A480" s="50"/>
      <c r="B480" s="51"/>
      <c r="C480" s="50"/>
      <c r="D480" s="50"/>
      <c r="E480" s="50"/>
      <c r="F480" s="50"/>
      <c r="G480" s="50"/>
      <c r="H480" s="50"/>
      <c r="I480" s="50"/>
      <c r="J480" s="50"/>
      <c r="K480" s="52"/>
      <c r="L480" s="50"/>
      <c r="M480" s="53">
        <f t="shared" si="29"/>
        <v>0</v>
      </c>
      <c r="N480" s="21" t="e">
        <f>VLOOKUP(I480,'MÃ '!$A$2:$E$1048576,4,0)</f>
        <v>#N/A</v>
      </c>
      <c r="O480" s="21" t="e">
        <f>VLOOKUP(I480,'MÃ '!$A$2:$E$1048576,5,0)</f>
        <v>#N/A</v>
      </c>
      <c r="P480" s="21" t="str">
        <f t="shared" si="30"/>
        <v>TSG09</v>
      </c>
      <c r="Q480" s="21" t="e">
        <f>DAY(Table01456[[#This Row],[NGÀY]])&amp;Table01456[[#This Row],[TSG09]]&amp;Table01456[[#This Row],[MÃ FAST]]</f>
        <v>#N/A</v>
      </c>
      <c r="R480" s="21" t="e">
        <f>COUNTIF($Q$7:Q480,Q480)&amp;Q480</f>
        <v>#N/A</v>
      </c>
      <c r="S480" s="44">
        <f>IFERROR(VLOOKUP(R480,Table1[[ct2]:[Số lượng]],13,0),0)</f>
        <v>0</v>
      </c>
      <c r="T480" s="45">
        <f>IFERROR(VLOOKUP(R480,Table1[[ct2]:[Giá]],14,0),Table01456[[#This Row],[ĐƠN GIÁ]])</f>
        <v>0</v>
      </c>
      <c r="U480" s="45">
        <f t="shared" si="31"/>
        <v>0</v>
      </c>
      <c r="V480" s="32">
        <f t="shared" si="32"/>
        <v>0</v>
      </c>
      <c r="W480" s="45">
        <f>Table01456[[#This Row],[THÀNH TIỀN FAST]]-Table01456[[#This Row],[THÀNH TIỀN]]</f>
        <v>0</v>
      </c>
      <c r="X480" s="46" t="b">
        <f>Table01456[[#This Row],[ĐG FAST]]=Table01456[[#This Row],[ĐƠN GIÁ]]</f>
        <v>1</v>
      </c>
      <c r="Y480" s="47" t="b">
        <f>Table01456[[#This Row],[THÀNH TIỀN FAST]]=Table01456[[#This Row],[THÀNH TIỀN]]</f>
        <v>1</v>
      </c>
      <c r="Z480" s="48"/>
    </row>
    <row r="481" spans="1:26" x14ac:dyDescent="0.2">
      <c r="A481" s="50"/>
      <c r="B481" s="51"/>
      <c r="C481" s="50"/>
      <c r="D481" s="50"/>
      <c r="E481" s="50"/>
      <c r="F481" s="50"/>
      <c r="G481" s="50"/>
      <c r="H481" s="50"/>
      <c r="I481" s="50"/>
      <c r="J481" s="50"/>
      <c r="K481" s="52"/>
      <c r="L481" s="50"/>
      <c r="M481" s="53">
        <f t="shared" si="29"/>
        <v>0</v>
      </c>
      <c r="N481" s="21" t="e">
        <f>VLOOKUP(I481,'MÃ '!$A$2:$E$1048576,4,0)</f>
        <v>#N/A</v>
      </c>
      <c r="O481" s="21" t="e">
        <f>VLOOKUP(I481,'MÃ '!$A$2:$E$1048576,5,0)</f>
        <v>#N/A</v>
      </c>
      <c r="P481" s="21" t="str">
        <f t="shared" si="30"/>
        <v>TSG09</v>
      </c>
      <c r="Q481" s="21" t="e">
        <f>DAY(Table01456[[#This Row],[NGÀY]])&amp;Table01456[[#This Row],[TSG09]]&amp;Table01456[[#This Row],[MÃ FAST]]</f>
        <v>#N/A</v>
      </c>
      <c r="R481" s="21" t="e">
        <f>COUNTIF($Q$7:Q481,Q481)&amp;Q481</f>
        <v>#N/A</v>
      </c>
      <c r="S481" s="44">
        <f>IFERROR(VLOOKUP(R481,Table1[[ct2]:[Số lượng]],13,0),0)</f>
        <v>0</v>
      </c>
      <c r="T481" s="45">
        <f>IFERROR(VLOOKUP(R481,Table1[[ct2]:[Giá]],14,0),Table01456[[#This Row],[ĐƠN GIÁ]])</f>
        <v>0</v>
      </c>
      <c r="U481" s="45">
        <f t="shared" si="31"/>
        <v>0</v>
      </c>
      <c r="V481" s="32">
        <f t="shared" si="32"/>
        <v>0</v>
      </c>
      <c r="W481" s="45">
        <f>Table01456[[#This Row],[THÀNH TIỀN FAST]]-Table01456[[#This Row],[THÀNH TIỀN]]</f>
        <v>0</v>
      </c>
      <c r="X481" s="46" t="b">
        <f>Table01456[[#This Row],[ĐG FAST]]=Table01456[[#This Row],[ĐƠN GIÁ]]</f>
        <v>1</v>
      </c>
      <c r="Y481" s="47" t="b">
        <f>Table01456[[#This Row],[THÀNH TIỀN FAST]]=Table01456[[#This Row],[THÀNH TIỀN]]</f>
        <v>1</v>
      </c>
      <c r="Z481" s="48"/>
    </row>
    <row r="482" spans="1:26" x14ac:dyDescent="0.2">
      <c r="A482" s="50"/>
      <c r="B482" s="51"/>
      <c r="C482" s="50"/>
      <c r="D482" s="50"/>
      <c r="E482" s="50"/>
      <c r="F482" s="50"/>
      <c r="G482" s="50"/>
      <c r="H482" s="50"/>
      <c r="I482" s="50"/>
      <c r="J482" s="50"/>
      <c r="K482" s="52"/>
      <c r="L482" s="50"/>
      <c r="M482" s="53">
        <f t="shared" si="29"/>
        <v>0</v>
      </c>
      <c r="N482" s="21" t="e">
        <f>VLOOKUP(I482,'MÃ '!$A$2:$E$1048576,4,0)</f>
        <v>#N/A</v>
      </c>
      <c r="O482" s="21" t="e">
        <f>VLOOKUP(I482,'MÃ '!$A$2:$E$1048576,5,0)</f>
        <v>#N/A</v>
      </c>
      <c r="P482" s="21" t="str">
        <f t="shared" si="30"/>
        <v>TSG09</v>
      </c>
      <c r="Q482" s="21" t="e">
        <f>DAY(Table01456[[#This Row],[NGÀY]])&amp;Table01456[[#This Row],[TSG09]]&amp;Table01456[[#This Row],[MÃ FAST]]</f>
        <v>#N/A</v>
      </c>
      <c r="R482" s="21" t="e">
        <f>COUNTIF($Q$7:Q482,Q482)&amp;Q482</f>
        <v>#N/A</v>
      </c>
      <c r="S482" s="44">
        <f>IFERROR(VLOOKUP(R482,Table1[[ct2]:[Số lượng]],13,0),0)</f>
        <v>0</v>
      </c>
      <c r="T482" s="45">
        <f>IFERROR(VLOOKUP(R482,Table1[[ct2]:[Giá]],14,0),Table01456[[#This Row],[ĐƠN GIÁ]])</f>
        <v>0</v>
      </c>
      <c r="U482" s="45">
        <f t="shared" si="31"/>
        <v>0</v>
      </c>
      <c r="V482" s="32">
        <f t="shared" si="32"/>
        <v>0</v>
      </c>
      <c r="W482" s="45">
        <f>Table01456[[#This Row],[THÀNH TIỀN FAST]]-Table01456[[#This Row],[THÀNH TIỀN]]</f>
        <v>0</v>
      </c>
      <c r="X482" s="46" t="b">
        <f>Table01456[[#This Row],[ĐG FAST]]=Table01456[[#This Row],[ĐƠN GIÁ]]</f>
        <v>1</v>
      </c>
      <c r="Y482" s="47" t="b">
        <f>Table01456[[#This Row],[THÀNH TIỀN FAST]]=Table01456[[#This Row],[THÀNH TIỀN]]</f>
        <v>1</v>
      </c>
      <c r="Z482" s="48"/>
    </row>
    <row r="483" spans="1:26" x14ac:dyDescent="0.2">
      <c r="A483" s="50"/>
      <c r="B483" s="51"/>
      <c r="C483" s="50"/>
      <c r="D483" s="50"/>
      <c r="E483" s="50"/>
      <c r="F483" s="50"/>
      <c r="G483" s="50"/>
      <c r="H483" s="50"/>
      <c r="I483" s="50"/>
      <c r="J483" s="50"/>
      <c r="K483" s="52"/>
      <c r="L483" s="50"/>
      <c r="M483" s="53">
        <f t="shared" si="29"/>
        <v>0</v>
      </c>
      <c r="N483" s="21" t="e">
        <f>VLOOKUP(I483,'MÃ '!$A$2:$E$1048576,4,0)</f>
        <v>#N/A</v>
      </c>
      <c r="O483" s="21" t="e">
        <f>VLOOKUP(I483,'MÃ '!$A$2:$E$1048576,5,0)</f>
        <v>#N/A</v>
      </c>
      <c r="P483" s="21" t="str">
        <f t="shared" si="30"/>
        <v>TSG09</v>
      </c>
      <c r="Q483" s="21" t="e">
        <f>DAY(Table01456[[#This Row],[NGÀY]])&amp;Table01456[[#This Row],[TSG09]]&amp;Table01456[[#This Row],[MÃ FAST]]</f>
        <v>#N/A</v>
      </c>
      <c r="R483" s="21" t="e">
        <f>COUNTIF($Q$7:Q483,Q483)&amp;Q483</f>
        <v>#N/A</v>
      </c>
      <c r="S483" s="44">
        <f>IFERROR(VLOOKUP(R483,Table1[[ct2]:[Số lượng]],13,0),0)</f>
        <v>0</v>
      </c>
      <c r="T483" s="45">
        <f>IFERROR(VLOOKUP(R483,Table1[[ct2]:[Giá]],14,0),Table01456[[#This Row],[ĐƠN GIÁ]])</f>
        <v>0</v>
      </c>
      <c r="U483" s="45">
        <f t="shared" si="31"/>
        <v>0</v>
      </c>
      <c r="V483" s="32">
        <f t="shared" si="32"/>
        <v>0</v>
      </c>
      <c r="W483" s="45">
        <f>Table01456[[#This Row],[THÀNH TIỀN FAST]]-Table01456[[#This Row],[THÀNH TIỀN]]</f>
        <v>0</v>
      </c>
      <c r="X483" s="46" t="b">
        <f>Table01456[[#This Row],[ĐG FAST]]=Table01456[[#This Row],[ĐƠN GIÁ]]</f>
        <v>1</v>
      </c>
      <c r="Y483" s="47" t="b">
        <f>Table01456[[#This Row],[THÀNH TIỀN FAST]]=Table01456[[#This Row],[THÀNH TIỀN]]</f>
        <v>1</v>
      </c>
      <c r="Z483" s="48"/>
    </row>
    <row r="484" spans="1:26" x14ac:dyDescent="0.2">
      <c r="A484" s="50"/>
      <c r="B484" s="51"/>
      <c r="C484" s="50"/>
      <c r="D484" s="50"/>
      <c r="E484" s="50"/>
      <c r="F484" s="50"/>
      <c r="G484" s="50"/>
      <c r="H484" s="50"/>
      <c r="I484" s="50"/>
      <c r="J484" s="50"/>
      <c r="K484" s="52"/>
      <c r="L484" s="50"/>
      <c r="M484" s="53">
        <f t="shared" si="29"/>
        <v>0</v>
      </c>
      <c r="N484" s="21" t="e">
        <f>VLOOKUP(I484,'MÃ '!$A$2:$E$1048576,4,0)</f>
        <v>#N/A</v>
      </c>
      <c r="O484" s="21" t="e">
        <f>VLOOKUP(I484,'MÃ '!$A$2:$E$1048576,5,0)</f>
        <v>#N/A</v>
      </c>
      <c r="P484" s="21" t="str">
        <f t="shared" si="30"/>
        <v>TSG09</v>
      </c>
      <c r="Q484" s="21" t="e">
        <f>DAY(Table01456[[#This Row],[NGÀY]])&amp;Table01456[[#This Row],[TSG09]]&amp;Table01456[[#This Row],[MÃ FAST]]</f>
        <v>#N/A</v>
      </c>
      <c r="R484" s="21" t="e">
        <f>COUNTIF($Q$7:Q484,Q484)&amp;Q484</f>
        <v>#N/A</v>
      </c>
      <c r="S484" s="44">
        <f>IFERROR(VLOOKUP(R484,Table1[[ct2]:[Số lượng]],13,0),0)</f>
        <v>0</v>
      </c>
      <c r="T484" s="45">
        <f>IFERROR(VLOOKUP(R484,Table1[[ct2]:[Giá]],14,0),Table01456[[#This Row],[ĐƠN GIÁ]])</f>
        <v>0</v>
      </c>
      <c r="U484" s="45">
        <f t="shared" si="31"/>
        <v>0</v>
      </c>
      <c r="V484" s="32">
        <f t="shared" si="32"/>
        <v>0</v>
      </c>
      <c r="W484" s="45">
        <f>Table01456[[#This Row],[THÀNH TIỀN FAST]]-Table01456[[#This Row],[THÀNH TIỀN]]</f>
        <v>0</v>
      </c>
      <c r="X484" s="46" t="b">
        <f>Table01456[[#This Row],[ĐG FAST]]=Table01456[[#This Row],[ĐƠN GIÁ]]</f>
        <v>1</v>
      </c>
      <c r="Y484" s="47" t="b">
        <f>Table01456[[#This Row],[THÀNH TIỀN FAST]]=Table01456[[#This Row],[THÀNH TIỀN]]</f>
        <v>1</v>
      </c>
      <c r="Z484" s="48"/>
    </row>
    <row r="485" spans="1:26" x14ac:dyDescent="0.2">
      <c r="A485" s="50"/>
      <c r="B485" s="51"/>
      <c r="C485" s="50"/>
      <c r="D485" s="50"/>
      <c r="E485" s="50"/>
      <c r="F485" s="50"/>
      <c r="G485" s="50"/>
      <c r="H485" s="50"/>
      <c r="I485" s="50"/>
      <c r="J485" s="50"/>
      <c r="K485" s="52"/>
      <c r="L485" s="50"/>
      <c r="M485" s="53">
        <f t="shared" si="29"/>
        <v>0</v>
      </c>
      <c r="N485" s="21" t="e">
        <f>VLOOKUP(I485,'MÃ '!$A$2:$E$1048576,4,0)</f>
        <v>#N/A</v>
      </c>
      <c r="O485" s="21" t="e">
        <f>VLOOKUP(I485,'MÃ '!$A$2:$E$1048576,5,0)</f>
        <v>#N/A</v>
      </c>
      <c r="P485" s="21" t="str">
        <f t="shared" si="30"/>
        <v>TSG09</v>
      </c>
      <c r="Q485" s="21" t="e">
        <f>DAY(Table01456[[#This Row],[NGÀY]])&amp;Table01456[[#This Row],[TSG09]]&amp;Table01456[[#This Row],[MÃ FAST]]</f>
        <v>#N/A</v>
      </c>
      <c r="R485" s="21" t="e">
        <f>COUNTIF($Q$7:Q485,Q485)&amp;Q485</f>
        <v>#N/A</v>
      </c>
      <c r="S485" s="44">
        <f>IFERROR(VLOOKUP(R485,Table1[[ct2]:[Số lượng]],13,0),0)</f>
        <v>0</v>
      </c>
      <c r="T485" s="45">
        <f>IFERROR(VLOOKUP(R485,Table1[[ct2]:[Giá]],14,0),Table01456[[#This Row],[ĐƠN GIÁ]])</f>
        <v>0</v>
      </c>
      <c r="U485" s="45">
        <f t="shared" si="31"/>
        <v>0</v>
      </c>
      <c r="V485" s="32">
        <f t="shared" si="32"/>
        <v>0</v>
      </c>
      <c r="W485" s="45">
        <f>Table01456[[#This Row],[THÀNH TIỀN FAST]]-Table01456[[#This Row],[THÀNH TIỀN]]</f>
        <v>0</v>
      </c>
      <c r="X485" s="46" t="b">
        <f>Table01456[[#This Row],[ĐG FAST]]=Table01456[[#This Row],[ĐƠN GIÁ]]</f>
        <v>1</v>
      </c>
      <c r="Y485" s="47" t="b">
        <f>Table01456[[#This Row],[THÀNH TIỀN FAST]]=Table01456[[#This Row],[THÀNH TIỀN]]</f>
        <v>1</v>
      </c>
      <c r="Z485" s="48"/>
    </row>
    <row r="486" spans="1:26" x14ac:dyDescent="0.2">
      <c r="A486" s="50"/>
      <c r="B486" s="51"/>
      <c r="C486" s="50"/>
      <c r="D486" s="50"/>
      <c r="E486" s="50"/>
      <c r="F486" s="50"/>
      <c r="G486" s="50"/>
      <c r="H486" s="50"/>
      <c r="I486" s="50"/>
      <c r="J486" s="50"/>
      <c r="K486" s="52"/>
      <c r="L486" s="50"/>
      <c r="M486" s="53">
        <f t="shared" si="29"/>
        <v>0</v>
      </c>
      <c r="N486" s="21" t="e">
        <f>VLOOKUP(I486,'MÃ '!$A$2:$E$1048576,4,0)</f>
        <v>#N/A</v>
      </c>
      <c r="O486" s="21" t="e">
        <f>VLOOKUP(I486,'MÃ '!$A$2:$E$1048576,5,0)</f>
        <v>#N/A</v>
      </c>
      <c r="P486" s="21" t="str">
        <f t="shared" si="30"/>
        <v>TSG09</v>
      </c>
      <c r="Q486" s="21" t="e">
        <f>DAY(Table01456[[#This Row],[NGÀY]])&amp;Table01456[[#This Row],[TSG09]]&amp;Table01456[[#This Row],[MÃ FAST]]</f>
        <v>#N/A</v>
      </c>
      <c r="R486" s="21" t="e">
        <f>COUNTIF($Q$7:Q486,Q486)&amp;Q486</f>
        <v>#N/A</v>
      </c>
      <c r="S486" s="44">
        <f>IFERROR(VLOOKUP(R486,Table1[[ct2]:[Số lượng]],13,0),0)</f>
        <v>0</v>
      </c>
      <c r="T486" s="45">
        <f>IFERROR(VLOOKUP(R486,Table1[[ct2]:[Giá]],14,0),Table01456[[#This Row],[ĐƠN GIÁ]])</f>
        <v>0</v>
      </c>
      <c r="U486" s="45">
        <f t="shared" si="31"/>
        <v>0</v>
      </c>
      <c r="V486" s="32">
        <f t="shared" si="32"/>
        <v>0</v>
      </c>
      <c r="W486" s="45">
        <f>Table01456[[#This Row],[THÀNH TIỀN FAST]]-Table01456[[#This Row],[THÀNH TIỀN]]</f>
        <v>0</v>
      </c>
      <c r="X486" s="46" t="b">
        <f>Table01456[[#This Row],[ĐG FAST]]=Table01456[[#This Row],[ĐƠN GIÁ]]</f>
        <v>1</v>
      </c>
      <c r="Y486" s="47" t="b">
        <f>Table01456[[#This Row],[THÀNH TIỀN FAST]]=Table01456[[#This Row],[THÀNH TIỀN]]</f>
        <v>1</v>
      </c>
      <c r="Z486" s="48"/>
    </row>
    <row r="487" spans="1:26" x14ac:dyDescent="0.2">
      <c r="A487" s="50"/>
      <c r="B487" s="51"/>
      <c r="C487" s="50"/>
      <c r="D487" s="50"/>
      <c r="E487" s="50"/>
      <c r="F487" s="50"/>
      <c r="G487" s="50"/>
      <c r="H487" s="50"/>
      <c r="I487" s="50"/>
      <c r="J487" s="50"/>
      <c r="K487" s="52"/>
      <c r="L487" s="50"/>
      <c r="M487" s="53">
        <f t="shared" si="29"/>
        <v>0</v>
      </c>
      <c r="N487" s="21" t="e">
        <f>VLOOKUP(I487,'MÃ '!$A$2:$E$1048576,4,0)</f>
        <v>#N/A</v>
      </c>
      <c r="O487" s="21" t="e">
        <f>VLOOKUP(I487,'MÃ '!$A$2:$E$1048576,5,0)</f>
        <v>#N/A</v>
      </c>
      <c r="P487" s="21" t="str">
        <f t="shared" si="30"/>
        <v>TSG09</v>
      </c>
      <c r="Q487" s="21" t="e">
        <f>DAY(Table01456[[#This Row],[NGÀY]])&amp;Table01456[[#This Row],[TSG09]]&amp;Table01456[[#This Row],[MÃ FAST]]</f>
        <v>#N/A</v>
      </c>
      <c r="R487" s="21" t="e">
        <f>COUNTIF($Q$7:Q487,Q487)&amp;Q487</f>
        <v>#N/A</v>
      </c>
      <c r="S487" s="44">
        <f>IFERROR(VLOOKUP(R487,Table1[[ct2]:[Số lượng]],13,0),0)</f>
        <v>0</v>
      </c>
      <c r="T487" s="45">
        <f>IFERROR(VLOOKUP(R487,Table1[[ct2]:[Giá]],14,0),Table01456[[#This Row],[ĐƠN GIÁ]])</f>
        <v>0</v>
      </c>
      <c r="U487" s="45">
        <f t="shared" si="31"/>
        <v>0</v>
      </c>
      <c r="V487" s="32">
        <f t="shared" si="32"/>
        <v>0</v>
      </c>
      <c r="W487" s="45">
        <f>Table01456[[#This Row],[THÀNH TIỀN FAST]]-Table01456[[#This Row],[THÀNH TIỀN]]</f>
        <v>0</v>
      </c>
      <c r="X487" s="46" t="b">
        <f>Table01456[[#This Row],[ĐG FAST]]=Table01456[[#This Row],[ĐƠN GIÁ]]</f>
        <v>1</v>
      </c>
      <c r="Y487" s="47" t="b">
        <f>Table01456[[#This Row],[THÀNH TIỀN FAST]]=Table01456[[#This Row],[THÀNH TIỀN]]</f>
        <v>1</v>
      </c>
      <c r="Z487" s="48"/>
    </row>
    <row r="488" spans="1:26" x14ac:dyDescent="0.2">
      <c r="A488" s="50"/>
      <c r="B488" s="51"/>
      <c r="C488" s="50"/>
      <c r="D488" s="50"/>
      <c r="E488" s="50"/>
      <c r="F488" s="50"/>
      <c r="G488" s="50"/>
      <c r="H488" s="50"/>
      <c r="I488" s="50"/>
      <c r="J488" s="50"/>
      <c r="K488" s="52"/>
      <c r="L488" s="50"/>
      <c r="M488" s="53">
        <f t="shared" si="29"/>
        <v>0</v>
      </c>
      <c r="N488" s="21" t="e">
        <f>VLOOKUP(I488,'MÃ '!$A$2:$E$1048576,4,0)</f>
        <v>#N/A</v>
      </c>
      <c r="O488" s="21" t="e">
        <f>VLOOKUP(I488,'MÃ '!$A$2:$E$1048576,5,0)</f>
        <v>#N/A</v>
      </c>
      <c r="P488" s="21" t="str">
        <f t="shared" si="30"/>
        <v>TSG09</v>
      </c>
      <c r="Q488" s="21" t="e">
        <f>DAY(Table01456[[#This Row],[NGÀY]])&amp;Table01456[[#This Row],[TSG09]]&amp;Table01456[[#This Row],[MÃ FAST]]</f>
        <v>#N/A</v>
      </c>
      <c r="R488" s="21" t="e">
        <f>COUNTIF($Q$7:Q488,Q488)&amp;Q488</f>
        <v>#N/A</v>
      </c>
      <c r="S488" s="44">
        <f>IFERROR(VLOOKUP(R488,Table1[[ct2]:[Số lượng]],13,0),0)</f>
        <v>0</v>
      </c>
      <c r="T488" s="45">
        <f>IFERROR(VLOOKUP(R488,Table1[[ct2]:[Giá]],14,0),Table01456[[#This Row],[ĐƠN GIÁ]])</f>
        <v>0</v>
      </c>
      <c r="U488" s="45">
        <f t="shared" si="31"/>
        <v>0</v>
      </c>
      <c r="V488" s="32">
        <f t="shared" si="32"/>
        <v>0</v>
      </c>
      <c r="W488" s="45">
        <f>Table01456[[#This Row],[THÀNH TIỀN FAST]]-Table01456[[#This Row],[THÀNH TIỀN]]</f>
        <v>0</v>
      </c>
      <c r="X488" s="46" t="b">
        <f>Table01456[[#This Row],[ĐG FAST]]=Table01456[[#This Row],[ĐƠN GIÁ]]</f>
        <v>1</v>
      </c>
      <c r="Y488" s="47" t="b">
        <f>Table01456[[#This Row],[THÀNH TIỀN FAST]]=Table01456[[#This Row],[THÀNH TIỀN]]</f>
        <v>1</v>
      </c>
      <c r="Z488" s="48"/>
    </row>
    <row r="489" spans="1:26" x14ac:dyDescent="0.2">
      <c r="A489" s="50"/>
      <c r="B489" s="51"/>
      <c r="C489" s="50"/>
      <c r="D489" s="50"/>
      <c r="E489" s="50"/>
      <c r="F489" s="50"/>
      <c r="G489" s="50"/>
      <c r="H489" s="50"/>
      <c r="I489" s="50"/>
      <c r="J489" s="50"/>
      <c r="K489" s="52"/>
      <c r="L489" s="50"/>
      <c r="M489" s="53">
        <f t="shared" si="29"/>
        <v>0</v>
      </c>
      <c r="N489" s="21" t="e">
        <f>VLOOKUP(I489,'MÃ '!$A$2:$E$1048576,4,0)</f>
        <v>#N/A</v>
      </c>
      <c r="O489" s="21" t="e">
        <f>VLOOKUP(I489,'MÃ '!$A$2:$E$1048576,5,0)</f>
        <v>#N/A</v>
      </c>
      <c r="P489" s="21" t="str">
        <f t="shared" si="30"/>
        <v>TSG09</v>
      </c>
      <c r="Q489" s="21" t="e">
        <f>DAY(Table01456[[#This Row],[NGÀY]])&amp;Table01456[[#This Row],[TSG09]]&amp;Table01456[[#This Row],[MÃ FAST]]</f>
        <v>#N/A</v>
      </c>
      <c r="R489" s="21" t="e">
        <f>COUNTIF($Q$7:Q489,Q489)&amp;Q489</f>
        <v>#N/A</v>
      </c>
      <c r="S489" s="44">
        <f>IFERROR(VLOOKUP(R489,Table1[[ct2]:[Số lượng]],13,0),0)</f>
        <v>0</v>
      </c>
      <c r="T489" s="45">
        <f>IFERROR(VLOOKUP(R489,Table1[[ct2]:[Giá]],14,0),Table01456[[#This Row],[ĐƠN GIÁ]])</f>
        <v>0</v>
      </c>
      <c r="U489" s="45">
        <f t="shared" si="31"/>
        <v>0</v>
      </c>
      <c r="V489" s="32">
        <f t="shared" si="32"/>
        <v>0</v>
      </c>
      <c r="W489" s="45">
        <f>Table01456[[#This Row],[THÀNH TIỀN FAST]]-Table01456[[#This Row],[THÀNH TIỀN]]</f>
        <v>0</v>
      </c>
      <c r="X489" s="46" t="b">
        <f>Table01456[[#This Row],[ĐG FAST]]=Table01456[[#This Row],[ĐƠN GIÁ]]</f>
        <v>1</v>
      </c>
      <c r="Y489" s="47" t="b">
        <f>Table01456[[#This Row],[THÀNH TIỀN FAST]]=Table01456[[#This Row],[THÀNH TIỀN]]</f>
        <v>1</v>
      </c>
      <c r="Z489" s="48"/>
    </row>
    <row r="490" spans="1:26" x14ac:dyDescent="0.2">
      <c r="A490" s="50"/>
      <c r="B490" s="51"/>
      <c r="C490" s="50"/>
      <c r="D490" s="50"/>
      <c r="E490" s="50"/>
      <c r="F490" s="50"/>
      <c r="G490" s="50"/>
      <c r="H490" s="50"/>
      <c r="I490" s="50"/>
      <c r="J490" s="50"/>
      <c r="K490" s="52"/>
      <c r="L490" s="50"/>
      <c r="M490" s="53">
        <f t="shared" si="29"/>
        <v>0</v>
      </c>
      <c r="N490" s="21" t="e">
        <f>VLOOKUP(I490,'MÃ '!$A$2:$E$1048576,4,0)</f>
        <v>#N/A</v>
      </c>
      <c r="O490" s="21" t="e">
        <f>VLOOKUP(I490,'MÃ '!$A$2:$E$1048576,5,0)</f>
        <v>#N/A</v>
      </c>
      <c r="P490" s="21" t="str">
        <f t="shared" si="30"/>
        <v>TSG09</v>
      </c>
      <c r="Q490" s="21" t="e">
        <f>DAY(Table01456[[#This Row],[NGÀY]])&amp;Table01456[[#This Row],[TSG09]]&amp;Table01456[[#This Row],[MÃ FAST]]</f>
        <v>#N/A</v>
      </c>
      <c r="R490" s="21" t="e">
        <f>COUNTIF($Q$7:Q490,Q490)&amp;Q490</f>
        <v>#N/A</v>
      </c>
      <c r="S490" s="44">
        <f>IFERROR(VLOOKUP(R490,Table1[[ct2]:[Số lượng]],13,0),0)</f>
        <v>0</v>
      </c>
      <c r="T490" s="45">
        <f>IFERROR(VLOOKUP(R490,Table1[[ct2]:[Giá]],14,0),Table01456[[#This Row],[ĐƠN GIÁ]])</f>
        <v>0</v>
      </c>
      <c r="U490" s="45">
        <f t="shared" si="31"/>
        <v>0</v>
      </c>
      <c r="V490" s="32">
        <f t="shared" si="32"/>
        <v>0</v>
      </c>
      <c r="W490" s="45">
        <f>Table01456[[#This Row],[THÀNH TIỀN FAST]]-Table01456[[#This Row],[THÀNH TIỀN]]</f>
        <v>0</v>
      </c>
      <c r="X490" s="46" t="b">
        <f>Table01456[[#This Row],[ĐG FAST]]=Table01456[[#This Row],[ĐƠN GIÁ]]</f>
        <v>1</v>
      </c>
      <c r="Y490" s="47" t="b">
        <f>Table01456[[#This Row],[THÀNH TIỀN FAST]]=Table01456[[#This Row],[THÀNH TIỀN]]</f>
        <v>1</v>
      </c>
      <c r="Z490" s="48"/>
    </row>
    <row r="491" spans="1:26" x14ac:dyDescent="0.2">
      <c r="A491" s="50"/>
      <c r="B491" s="51"/>
      <c r="C491" s="50"/>
      <c r="D491" s="50"/>
      <c r="E491" s="50"/>
      <c r="F491" s="50"/>
      <c r="G491" s="50"/>
      <c r="H491" s="50"/>
      <c r="I491" s="50"/>
      <c r="J491" s="50"/>
      <c r="K491" s="52"/>
      <c r="L491" s="50"/>
      <c r="M491" s="53">
        <f t="shared" si="29"/>
        <v>0</v>
      </c>
      <c r="N491" s="21" t="e">
        <f>VLOOKUP(I491,'MÃ '!$A$2:$E$1048576,4,0)</f>
        <v>#N/A</v>
      </c>
      <c r="O491" s="21" t="e">
        <f>VLOOKUP(I491,'MÃ '!$A$2:$E$1048576,5,0)</f>
        <v>#N/A</v>
      </c>
      <c r="P491" s="21" t="str">
        <f t="shared" si="30"/>
        <v>TSG09</v>
      </c>
      <c r="Q491" s="21" t="e">
        <f>DAY(Table01456[[#This Row],[NGÀY]])&amp;Table01456[[#This Row],[TSG09]]&amp;Table01456[[#This Row],[MÃ FAST]]</f>
        <v>#N/A</v>
      </c>
      <c r="R491" s="21" t="e">
        <f>COUNTIF($Q$7:Q491,Q491)&amp;Q491</f>
        <v>#N/A</v>
      </c>
      <c r="S491" s="44">
        <f>IFERROR(VLOOKUP(R491,Table1[[ct2]:[Số lượng]],13,0),0)</f>
        <v>0</v>
      </c>
      <c r="T491" s="45">
        <f>IFERROR(VLOOKUP(R491,Table1[[ct2]:[Giá]],14,0),Table01456[[#This Row],[ĐƠN GIÁ]])</f>
        <v>0</v>
      </c>
      <c r="U491" s="45">
        <f t="shared" si="31"/>
        <v>0</v>
      </c>
      <c r="V491" s="32">
        <f t="shared" si="32"/>
        <v>0</v>
      </c>
      <c r="W491" s="45">
        <f>Table01456[[#This Row],[THÀNH TIỀN FAST]]-Table01456[[#This Row],[THÀNH TIỀN]]</f>
        <v>0</v>
      </c>
      <c r="X491" s="46" t="b">
        <f>Table01456[[#This Row],[ĐG FAST]]=Table01456[[#This Row],[ĐƠN GIÁ]]</f>
        <v>1</v>
      </c>
      <c r="Y491" s="47" t="b">
        <f>Table01456[[#This Row],[THÀNH TIỀN FAST]]=Table01456[[#This Row],[THÀNH TIỀN]]</f>
        <v>1</v>
      </c>
      <c r="Z491" s="48"/>
    </row>
    <row r="492" spans="1:26" x14ac:dyDescent="0.2">
      <c r="A492" s="50"/>
      <c r="B492" s="51"/>
      <c r="C492" s="50"/>
      <c r="D492" s="50"/>
      <c r="E492" s="50"/>
      <c r="F492" s="50"/>
      <c r="G492" s="50"/>
      <c r="H492" s="50"/>
      <c r="I492" s="50"/>
      <c r="J492" s="50"/>
      <c r="K492" s="52"/>
      <c r="L492" s="50"/>
      <c r="M492" s="53">
        <f t="shared" si="29"/>
        <v>0</v>
      </c>
      <c r="N492" s="21" t="e">
        <f>VLOOKUP(I492,'MÃ '!$A$2:$E$1048576,4,0)</f>
        <v>#N/A</v>
      </c>
      <c r="O492" s="21" t="e">
        <f>VLOOKUP(I492,'MÃ '!$A$2:$E$1048576,5,0)</f>
        <v>#N/A</v>
      </c>
      <c r="P492" s="21" t="str">
        <f t="shared" si="30"/>
        <v>TSG09</v>
      </c>
      <c r="Q492" s="21" t="e">
        <f>DAY(Table01456[[#This Row],[NGÀY]])&amp;Table01456[[#This Row],[TSG09]]&amp;Table01456[[#This Row],[MÃ FAST]]</f>
        <v>#N/A</v>
      </c>
      <c r="R492" s="21" t="e">
        <f>COUNTIF($Q$7:Q492,Q492)&amp;Q492</f>
        <v>#N/A</v>
      </c>
      <c r="S492" s="44">
        <f>IFERROR(VLOOKUP(R492,Table1[[ct2]:[Số lượng]],13,0),0)</f>
        <v>0</v>
      </c>
      <c r="T492" s="45">
        <f>IFERROR(VLOOKUP(R492,Table1[[ct2]:[Giá]],14,0),Table01456[[#This Row],[ĐƠN GIÁ]])</f>
        <v>0</v>
      </c>
      <c r="U492" s="45">
        <f t="shared" si="31"/>
        <v>0</v>
      </c>
      <c r="V492" s="32">
        <f t="shared" si="32"/>
        <v>0</v>
      </c>
      <c r="W492" s="45">
        <f>Table01456[[#This Row],[THÀNH TIỀN FAST]]-Table01456[[#This Row],[THÀNH TIỀN]]</f>
        <v>0</v>
      </c>
      <c r="X492" s="46" t="b">
        <f>Table01456[[#This Row],[ĐG FAST]]=Table01456[[#This Row],[ĐƠN GIÁ]]</f>
        <v>1</v>
      </c>
      <c r="Y492" s="47" t="b">
        <f>Table01456[[#This Row],[THÀNH TIỀN FAST]]=Table01456[[#This Row],[THÀNH TIỀN]]</f>
        <v>1</v>
      </c>
      <c r="Z492" s="48"/>
    </row>
    <row r="493" spans="1:26" x14ac:dyDescent="0.2">
      <c r="A493" s="50"/>
      <c r="B493" s="51"/>
      <c r="C493" s="50"/>
      <c r="D493" s="50"/>
      <c r="E493" s="50"/>
      <c r="F493" s="50"/>
      <c r="G493" s="50"/>
      <c r="H493" s="50"/>
      <c r="I493" s="50"/>
      <c r="J493" s="50"/>
      <c r="K493" s="52"/>
      <c r="L493" s="50"/>
      <c r="M493" s="53">
        <f t="shared" si="29"/>
        <v>0</v>
      </c>
      <c r="N493" s="21" t="e">
        <f>VLOOKUP(I493,'MÃ '!$A$2:$E$1048576,4,0)</f>
        <v>#N/A</v>
      </c>
      <c r="O493" s="21" t="e">
        <f>VLOOKUP(I493,'MÃ '!$A$2:$E$1048576,5,0)</f>
        <v>#N/A</v>
      </c>
      <c r="P493" s="21" t="str">
        <f t="shared" si="30"/>
        <v>TSG09</v>
      </c>
      <c r="Q493" s="21" t="e">
        <f>DAY(Table01456[[#This Row],[NGÀY]])&amp;Table01456[[#This Row],[TSG09]]&amp;Table01456[[#This Row],[MÃ FAST]]</f>
        <v>#N/A</v>
      </c>
      <c r="R493" s="21" t="e">
        <f>COUNTIF($Q$7:Q493,Q493)&amp;Q493</f>
        <v>#N/A</v>
      </c>
      <c r="S493" s="44">
        <f>IFERROR(VLOOKUP(R493,Table1[[ct2]:[Số lượng]],13,0),0)</f>
        <v>0</v>
      </c>
      <c r="T493" s="45">
        <f>IFERROR(VLOOKUP(R493,Table1[[ct2]:[Giá]],14,0),Table01456[[#This Row],[ĐƠN GIÁ]])</f>
        <v>0</v>
      </c>
      <c r="U493" s="45">
        <f t="shared" si="31"/>
        <v>0</v>
      </c>
      <c r="V493" s="32">
        <f t="shared" si="32"/>
        <v>0</v>
      </c>
      <c r="W493" s="45">
        <f>Table01456[[#This Row],[THÀNH TIỀN FAST]]-Table01456[[#This Row],[THÀNH TIỀN]]</f>
        <v>0</v>
      </c>
      <c r="X493" s="46" t="b">
        <f>Table01456[[#This Row],[ĐG FAST]]=Table01456[[#This Row],[ĐƠN GIÁ]]</f>
        <v>1</v>
      </c>
      <c r="Y493" s="47" t="b">
        <f>Table01456[[#This Row],[THÀNH TIỀN FAST]]=Table01456[[#This Row],[THÀNH TIỀN]]</f>
        <v>1</v>
      </c>
      <c r="Z493" s="48"/>
    </row>
    <row r="494" spans="1:26" x14ac:dyDescent="0.2">
      <c r="A494" s="50"/>
      <c r="B494" s="51"/>
      <c r="C494" s="50"/>
      <c r="D494" s="50"/>
      <c r="E494" s="50"/>
      <c r="F494" s="50"/>
      <c r="G494" s="50"/>
      <c r="H494" s="50"/>
      <c r="I494" s="50"/>
      <c r="J494" s="50"/>
      <c r="K494" s="52"/>
      <c r="L494" s="50"/>
      <c r="M494" s="53">
        <f t="shared" si="29"/>
        <v>0</v>
      </c>
      <c r="N494" s="21" t="e">
        <f>VLOOKUP(I494,'MÃ '!$A$2:$E$1048576,4,0)</f>
        <v>#N/A</v>
      </c>
      <c r="O494" s="21" t="e">
        <f>VLOOKUP(I494,'MÃ '!$A$2:$E$1048576,5,0)</f>
        <v>#N/A</v>
      </c>
      <c r="P494" s="21" t="str">
        <f t="shared" si="30"/>
        <v>TSG09</v>
      </c>
      <c r="Q494" s="21" t="e">
        <f>DAY(Table01456[[#This Row],[NGÀY]])&amp;Table01456[[#This Row],[TSG09]]&amp;Table01456[[#This Row],[MÃ FAST]]</f>
        <v>#N/A</v>
      </c>
      <c r="R494" s="21" t="e">
        <f>COUNTIF($Q$7:Q494,Q494)&amp;Q494</f>
        <v>#N/A</v>
      </c>
      <c r="S494" s="44">
        <f>IFERROR(VLOOKUP(R494,Table1[[ct2]:[Số lượng]],13,0),0)</f>
        <v>0</v>
      </c>
      <c r="T494" s="45">
        <f>IFERROR(VLOOKUP(R494,Table1[[ct2]:[Giá]],14,0),Table01456[[#This Row],[ĐƠN GIÁ]])</f>
        <v>0</v>
      </c>
      <c r="U494" s="45">
        <f t="shared" si="31"/>
        <v>0</v>
      </c>
      <c r="V494" s="32">
        <f t="shared" si="32"/>
        <v>0</v>
      </c>
      <c r="W494" s="45">
        <f>Table01456[[#This Row],[THÀNH TIỀN FAST]]-Table01456[[#This Row],[THÀNH TIỀN]]</f>
        <v>0</v>
      </c>
      <c r="X494" s="46" t="b">
        <f>Table01456[[#This Row],[ĐG FAST]]=Table01456[[#This Row],[ĐƠN GIÁ]]</f>
        <v>1</v>
      </c>
      <c r="Y494" s="47" t="b">
        <f>Table01456[[#This Row],[THÀNH TIỀN FAST]]=Table01456[[#This Row],[THÀNH TIỀN]]</f>
        <v>1</v>
      </c>
      <c r="Z494" s="48"/>
    </row>
    <row r="495" spans="1:26" x14ac:dyDescent="0.2">
      <c r="A495" s="50"/>
      <c r="B495" s="51"/>
      <c r="C495" s="50"/>
      <c r="D495" s="50"/>
      <c r="E495" s="50"/>
      <c r="F495" s="50"/>
      <c r="G495" s="50"/>
      <c r="H495" s="50"/>
      <c r="I495" s="50"/>
      <c r="J495" s="50"/>
      <c r="K495" s="52"/>
      <c r="L495" s="50"/>
      <c r="M495" s="53">
        <f t="shared" si="29"/>
        <v>0</v>
      </c>
      <c r="N495" s="21" t="e">
        <f>VLOOKUP(I495,'MÃ '!$A$2:$E$1048576,4,0)</f>
        <v>#N/A</v>
      </c>
      <c r="O495" s="21" t="e">
        <f>VLOOKUP(I495,'MÃ '!$A$2:$E$1048576,5,0)</f>
        <v>#N/A</v>
      </c>
      <c r="P495" s="21" t="str">
        <f t="shared" si="30"/>
        <v>TSG09</v>
      </c>
      <c r="Q495" s="21" t="e">
        <f>DAY(Table01456[[#This Row],[NGÀY]])&amp;Table01456[[#This Row],[TSG09]]&amp;Table01456[[#This Row],[MÃ FAST]]</f>
        <v>#N/A</v>
      </c>
      <c r="R495" s="21" t="e">
        <f>COUNTIF($Q$7:Q495,Q495)&amp;Q495</f>
        <v>#N/A</v>
      </c>
      <c r="S495" s="44">
        <f>IFERROR(VLOOKUP(R495,Table1[[ct2]:[Số lượng]],13,0),0)</f>
        <v>0</v>
      </c>
      <c r="T495" s="45">
        <f>IFERROR(VLOOKUP(R495,Table1[[ct2]:[Giá]],14,0),Table01456[[#This Row],[ĐƠN GIÁ]])</f>
        <v>0</v>
      </c>
      <c r="U495" s="45">
        <f t="shared" si="31"/>
        <v>0</v>
      </c>
      <c r="V495" s="32">
        <f t="shared" si="32"/>
        <v>0</v>
      </c>
      <c r="W495" s="45">
        <f>Table01456[[#This Row],[THÀNH TIỀN FAST]]-Table01456[[#This Row],[THÀNH TIỀN]]</f>
        <v>0</v>
      </c>
      <c r="X495" s="46" t="b">
        <f>Table01456[[#This Row],[ĐG FAST]]=Table01456[[#This Row],[ĐƠN GIÁ]]</f>
        <v>1</v>
      </c>
      <c r="Y495" s="47" t="b">
        <f>Table01456[[#This Row],[THÀNH TIỀN FAST]]=Table01456[[#This Row],[THÀNH TIỀN]]</f>
        <v>1</v>
      </c>
      <c r="Z495" s="48"/>
    </row>
    <row r="496" spans="1:26" x14ac:dyDescent="0.2">
      <c r="A496" s="50"/>
      <c r="B496" s="51"/>
      <c r="C496" s="50"/>
      <c r="D496" s="50"/>
      <c r="E496" s="50"/>
      <c r="F496" s="50"/>
      <c r="G496" s="50"/>
      <c r="H496" s="50"/>
      <c r="I496" s="50"/>
      <c r="J496" s="50"/>
      <c r="K496" s="52"/>
      <c r="L496" s="50"/>
      <c r="M496" s="53">
        <f t="shared" si="29"/>
        <v>0</v>
      </c>
      <c r="N496" s="21" t="e">
        <f>VLOOKUP(I496,'MÃ '!$A$2:$E$1048576,4,0)</f>
        <v>#N/A</v>
      </c>
      <c r="O496" s="21" t="e">
        <f>VLOOKUP(I496,'MÃ '!$A$2:$E$1048576,5,0)</f>
        <v>#N/A</v>
      </c>
      <c r="P496" s="21" t="str">
        <f t="shared" si="30"/>
        <v>TSG09</v>
      </c>
      <c r="Q496" s="21" t="e">
        <f>DAY(Table01456[[#This Row],[NGÀY]])&amp;Table01456[[#This Row],[TSG09]]&amp;Table01456[[#This Row],[MÃ FAST]]</f>
        <v>#N/A</v>
      </c>
      <c r="R496" s="21" t="e">
        <f>COUNTIF($Q$7:Q496,Q496)&amp;Q496</f>
        <v>#N/A</v>
      </c>
      <c r="S496" s="44">
        <f>IFERROR(VLOOKUP(R496,Table1[[ct2]:[Số lượng]],13,0),0)</f>
        <v>0</v>
      </c>
      <c r="T496" s="45">
        <f>IFERROR(VLOOKUP(R496,Table1[[ct2]:[Giá]],14,0),Table01456[[#This Row],[ĐƠN GIÁ]])</f>
        <v>0</v>
      </c>
      <c r="U496" s="45">
        <f t="shared" si="31"/>
        <v>0</v>
      </c>
      <c r="V496" s="32">
        <f t="shared" si="32"/>
        <v>0</v>
      </c>
      <c r="W496" s="45">
        <f>Table01456[[#This Row],[THÀNH TIỀN FAST]]-Table01456[[#This Row],[THÀNH TIỀN]]</f>
        <v>0</v>
      </c>
      <c r="X496" s="46" t="b">
        <f>Table01456[[#This Row],[ĐG FAST]]=Table01456[[#This Row],[ĐƠN GIÁ]]</f>
        <v>1</v>
      </c>
      <c r="Y496" s="47" t="b">
        <f>Table01456[[#This Row],[THÀNH TIỀN FAST]]=Table01456[[#This Row],[THÀNH TIỀN]]</f>
        <v>1</v>
      </c>
      <c r="Z496" s="48"/>
    </row>
    <row r="497" spans="1:26" x14ac:dyDescent="0.2">
      <c r="A497" s="50"/>
      <c r="B497" s="51"/>
      <c r="C497" s="50"/>
      <c r="D497" s="50"/>
      <c r="E497" s="50"/>
      <c r="F497" s="50"/>
      <c r="G497" s="50"/>
      <c r="H497" s="50"/>
      <c r="I497" s="50"/>
      <c r="J497" s="50"/>
      <c r="K497" s="52"/>
      <c r="L497" s="50"/>
      <c r="M497" s="53">
        <f t="shared" si="29"/>
        <v>0</v>
      </c>
      <c r="N497" s="21" t="e">
        <f>VLOOKUP(I497,'MÃ '!$A$2:$E$1048576,4,0)</f>
        <v>#N/A</v>
      </c>
      <c r="O497" s="21" t="e">
        <f>VLOOKUP(I497,'MÃ '!$A$2:$E$1048576,5,0)</f>
        <v>#N/A</v>
      </c>
      <c r="P497" s="21" t="str">
        <f t="shared" si="30"/>
        <v>TSG09</v>
      </c>
      <c r="Q497" s="21" t="e">
        <f>DAY(Table01456[[#This Row],[NGÀY]])&amp;Table01456[[#This Row],[TSG09]]&amp;Table01456[[#This Row],[MÃ FAST]]</f>
        <v>#N/A</v>
      </c>
      <c r="R497" s="21" t="e">
        <f>COUNTIF($Q$7:Q497,Q497)&amp;Q497</f>
        <v>#N/A</v>
      </c>
      <c r="S497" s="44">
        <f>IFERROR(VLOOKUP(R497,Table1[[ct2]:[Số lượng]],13,0),0)</f>
        <v>0</v>
      </c>
      <c r="T497" s="45">
        <f>IFERROR(VLOOKUP(R497,Table1[[ct2]:[Giá]],14,0),Table01456[[#This Row],[ĐƠN GIÁ]])</f>
        <v>0</v>
      </c>
      <c r="U497" s="45">
        <f t="shared" si="31"/>
        <v>0</v>
      </c>
      <c r="V497" s="32">
        <f t="shared" si="32"/>
        <v>0</v>
      </c>
      <c r="W497" s="45">
        <f>Table01456[[#This Row],[THÀNH TIỀN FAST]]-Table01456[[#This Row],[THÀNH TIỀN]]</f>
        <v>0</v>
      </c>
      <c r="X497" s="46" t="b">
        <f>Table01456[[#This Row],[ĐG FAST]]=Table01456[[#This Row],[ĐƠN GIÁ]]</f>
        <v>1</v>
      </c>
      <c r="Y497" s="47" t="b">
        <f>Table01456[[#This Row],[THÀNH TIỀN FAST]]=Table01456[[#This Row],[THÀNH TIỀN]]</f>
        <v>1</v>
      </c>
      <c r="Z497" s="48"/>
    </row>
    <row r="498" spans="1:26" x14ac:dyDescent="0.2">
      <c r="A498" s="50"/>
      <c r="B498" s="51"/>
      <c r="C498" s="50"/>
      <c r="D498" s="50"/>
      <c r="E498" s="50"/>
      <c r="F498" s="50"/>
      <c r="G498" s="50"/>
      <c r="H498" s="50"/>
      <c r="I498" s="50"/>
      <c r="J498" s="50"/>
      <c r="K498" s="52"/>
      <c r="L498" s="50"/>
      <c r="M498" s="53">
        <f t="shared" si="29"/>
        <v>0</v>
      </c>
      <c r="N498" s="21" t="e">
        <f>VLOOKUP(I498,'MÃ '!$A$2:$E$1048576,4,0)</f>
        <v>#N/A</v>
      </c>
      <c r="O498" s="21" t="e">
        <f>VLOOKUP(I498,'MÃ '!$A$2:$E$1048576,5,0)</f>
        <v>#N/A</v>
      </c>
      <c r="P498" s="21" t="str">
        <f t="shared" si="30"/>
        <v>TSG09</v>
      </c>
      <c r="Q498" s="21" t="e">
        <f>DAY(Table01456[[#This Row],[NGÀY]])&amp;Table01456[[#This Row],[TSG09]]&amp;Table01456[[#This Row],[MÃ FAST]]</f>
        <v>#N/A</v>
      </c>
      <c r="R498" s="21" t="e">
        <f>COUNTIF($Q$7:Q498,Q498)&amp;Q498</f>
        <v>#N/A</v>
      </c>
      <c r="S498" s="44">
        <f>IFERROR(VLOOKUP(R498,Table1[[ct2]:[Số lượng]],13,0),0)</f>
        <v>0</v>
      </c>
      <c r="T498" s="45">
        <f>IFERROR(VLOOKUP(R498,Table1[[ct2]:[Giá]],14,0),Table01456[[#This Row],[ĐƠN GIÁ]])</f>
        <v>0</v>
      </c>
      <c r="U498" s="45">
        <f t="shared" si="31"/>
        <v>0</v>
      </c>
      <c r="V498" s="32">
        <f t="shared" si="32"/>
        <v>0</v>
      </c>
      <c r="W498" s="45">
        <f>Table01456[[#This Row],[THÀNH TIỀN FAST]]-Table01456[[#This Row],[THÀNH TIỀN]]</f>
        <v>0</v>
      </c>
      <c r="X498" s="46" t="b">
        <f>Table01456[[#This Row],[ĐG FAST]]=Table01456[[#This Row],[ĐƠN GIÁ]]</f>
        <v>1</v>
      </c>
      <c r="Y498" s="47" t="b">
        <f>Table01456[[#This Row],[THÀNH TIỀN FAST]]=Table01456[[#This Row],[THÀNH TIỀN]]</f>
        <v>1</v>
      </c>
      <c r="Z498" s="48"/>
    </row>
    <row r="499" spans="1:26" x14ac:dyDescent="0.2">
      <c r="A499" s="50"/>
      <c r="B499" s="51"/>
      <c r="C499" s="50"/>
      <c r="D499" s="50"/>
      <c r="E499" s="50"/>
      <c r="F499" s="50"/>
      <c r="G499" s="50"/>
      <c r="H499" s="50"/>
      <c r="I499" s="50"/>
      <c r="J499" s="50"/>
      <c r="K499" s="52"/>
      <c r="L499" s="50"/>
      <c r="M499" s="53">
        <f t="shared" si="29"/>
        <v>0</v>
      </c>
      <c r="N499" s="21" t="e">
        <f>VLOOKUP(I499,'MÃ '!$A$2:$E$1048576,4,0)</f>
        <v>#N/A</v>
      </c>
      <c r="O499" s="21" t="e">
        <f>VLOOKUP(I499,'MÃ '!$A$2:$E$1048576,5,0)</f>
        <v>#N/A</v>
      </c>
      <c r="P499" s="21" t="str">
        <f t="shared" si="30"/>
        <v>TSG09</v>
      </c>
      <c r="Q499" s="21" t="e">
        <f>DAY(Table01456[[#This Row],[NGÀY]])&amp;Table01456[[#This Row],[TSG09]]&amp;Table01456[[#This Row],[MÃ FAST]]</f>
        <v>#N/A</v>
      </c>
      <c r="R499" s="21" t="e">
        <f>COUNTIF($Q$7:Q499,Q499)&amp;Q499</f>
        <v>#N/A</v>
      </c>
      <c r="S499" s="44">
        <f>IFERROR(VLOOKUP(R499,Table1[[ct2]:[Số lượng]],13,0),0)</f>
        <v>0</v>
      </c>
      <c r="T499" s="45">
        <f>IFERROR(VLOOKUP(R499,Table1[[ct2]:[Giá]],14,0),Table01456[[#This Row],[ĐƠN GIÁ]])</f>
        <v>0</v>
      </c>
      <c r="U499" s="45">
        <f t="shared" si="31"/>
        <v>0</v>
      </c>
      <c r="V499" s="32">
        <f t="shared" si="32"/>
        <v>0</v>
      </c>
      <c r="W499" s="45">
        <f>Table01456[[#This Row],[THÀNH TIỀN FAST]]-Table01456[[#This Row],[THÀNH TIỀN]]</f>
        <v>0</v>
      </c>
      <c r="X499" s="46" t="b">
        <f>Table01456[[#This Row],[ĐG FAST]]=Table01456[[#This Row],[ĐƠN GIÁ]]</f>
        <v>1</v>
      </c>
      <c r="Y499" s="47" t="b">
        <f>Table01456[[#This Row],[THÀNH TIỀN FAST]]=Table01456[[#This Row],[THÀNH TIỀN]]</f>
        <v>1</v>
      </c>
      <c r="Z499" s="48"/>
    </row>
    <row r="500" spans="1:26" x14ac:dyDescent="0.2">
      <c r="A500" s="50"/>
      <c r="B500" s="51"/>
      <c r="C500" s="50"/>
      <c r="D500" s="50"/>
      <c r="E500" s="50"/>
      <c r="F500" s="50"/>
      <c r="G500" s="50"/>
      <c r="H500" s="50"/>
      <c r="I500" s="50"/>
      <c r="J500" s="50"/>
      <c r="K500" s="52"/>
      <c r="L500" s="50"/>
      <c r="M500" s="53">
        <f t="shared" si="29"/>
        <v>0</v>
      </c>
      <c r="N500" s="21" t="e">
        <f>VLOOKUP(I500,'MÃ '!$A$2:$E$1048576,4,0)</f>
        <v>#N/A</v>
      </c>
      <c r="O500" s="21" t="e">
        <f>VLOOKUP(I500,'MÃ '!$A$2:$E$1048576,5,0)</f>
        <v>#N/A</v>
      </c>
      <c r="P500" s="21" t="str">
        <f t="shared" si="30"/>
        <v>TSG09</v>
      </c>
      <c r="Q500" s="21" t="e">
        <f>DAY(Table01456[[#This Row],[NGÀY]])&amp;Table01456[[#This Row],[TSG09]]&amp;Table01456[[#This Row],[MÃ FAST]]</f>
        <v>#N/A</v>
      </c>
      <c r="R500" s="21" t="e">
        <f>COUNTIF($Q$7:Q500,Q500)&amp;Q500</f>
        <v>#N/A</v>
      </c>
      <c r="S500" s="44">
        <f>IFERROR(VLOOKUP(R500,Table1[[ct2]:[Số lượng]],13,0),0)</f>
        <v>0</v>
      </c>
      <c r="T500" s="45">
        <f>IFERROR(VLOOKUP(R500,Table1[[ct2]:[Giá]],14,0),Table01456[[#This Row],[ĐƠN GIÁ]])</f>
        <v>0</v>
      </c>
      <c r="U500" s="45">
        <f t="shared" si="31"/>
        <v>0</v>
      </c>
      <c r="V500" s="32">
        <f t="shared" si="32"/>
        <v>0</v>
      </c>
      <c r="W500" s="45">
        <f>Table01456[[#This Row],[THÀNH TIỀN FAST]]-Table01456[[#This Row],[THÀNH TIỀN]]</f>
        <v>0</v>
      </c>
      <c r="X500" s="46" t="b">
        <f>Table01456[[#This Row],[ĐG FAST]]=Table01456[[#This Row],[ĐƠN GIÁ]]</f>
        <v>1</v>
      </c>
      <c r="Y500" s="47" t="b">
        <f>Table01456[[#This Row],[THÀNH TIỀN FAST]]=Table01456[[#This Row],[THÀNH TIỀN]]</f>
        <v>1</v>
      </c>
      <c r="Z500" s="48"/>
    </row>
    <row r="501" spans="1:26" x14ac:dyDescent="0.2">
      <c r="A501" s="50"/>
      <c r="B501" s="51"/>
      <c r="C501" s="50"/>
      <c r="D501" s="50"/>
      <c r="E501" s="50"/>
      <c r="F501" s="50"/>
      <c r="G501" s="50"/>
      <c r="H501" s="50"/>
      <c r="I501" s="50"/>
      <c r="J501" s="50"/>
      <c r="K501" s="52"/>
      <c r="L501" s="50"/>
      <c r="M501" s="53">
        <f t="shared" si="29"/>
        <v>0</v>
      </c>
      <c r="N501" s="21" t="e">
        <f>VLOOKUP(I501,'MÃ '!$A$2:$E$1048576,4,0)</f>
        <v>#N/A</v>
      </c>
      <c r="O501" s="21" t="e">
        <f>VLOOKUP(I501,'MÃ '!$A$2:$E$1048576,5,0)</f>
        <v>#N/A</v>
      </c>
      <c r="P501" s="21" t="str">
        <f t="shared" si="30"/>
        <v>TSG09</v>
      </c>
      <c r="Q501" s="21" t="e">
        <f>DAY(Table01456[[#This Row],[NGÀY]])&amp;Table01456[[#This Row],[TSG09]]&amp;Table01456[[#This Row],[MÃ FAST]]</f>
        <v>#N/A</v>
      </c>
      <c r="R501" s="21" t="e">
        <f>COUNTIF($Q$7:Q501,Q501)&amp;Q501</f>
        <v>#N/A</v>
      </c>
      <c r="S501" s="44">
        <f>IFERROR(VLOOKUP(R501,Table1[[ct2]:[Số lượng]],13,0),0)</f>
        <v>0</v>
      </c>
      <c r="T501" s="45">
        <f>IFERROR(VLOOKUP(R501,Table1[[ct2]:[Giá]],14,0),Table01456[[#This Row],[ĐƠN GIÁ]])</f>
        <v>0</v>
      </c>
      <c r="U501" s="45">
        <f t="shared" si="31"/>
        <v>0</v>
      </c>
      <c r="V501" s="32">
        <f t="shared" si="32"/>
        <v>0</v>
      </c>
      <c r="W501" s="45">
        <f>Table01456[[#This Row],[THÀNH TIỀN FAST]]-Table01456[[#This Row],[THÀNH TIỀN]]</f>
        <v>0</v>
      </c>
      <c r="X501" s="46" t="b">
        <f>Table01456[[#This Row],[ĐG FAST]]=Table01456[[#This Row],[ĐƠN GIÁ]]</f>
        <v>1</v>
      </c>
      <c r="Y501" s="47" t="b">
        <f>Table01456[[#This Row],[THÀNH TIỀN FAST]]=Table01456[[#This Row],[THÀNH TIỀN]]</f>
        <v>1</v>
      </c>
      <c r="Z501" s="48"/>
    </row>
    <row r="502" spans="1:26" x14ac:dyDescent="0.2">
      <c r="A502" s="50"/>
      <c r="B502" s="51"/>
      <c r="C502" s="50"/>
      <c r="D502" s="50"/>
      <c r="E502" s="50"/>
      <c r="F502" s="50"/>
      <c r="G502" s="50"/>
      <c r="H502" s="50"/>
      <c r="I502" s="50"/>
      <c r="J502" s="50"/>
      <c r="K502" s="52"/>
      <c r="L502" s="50"/>
      <c r="M502" s="53">
        <f t="shared" si="29"/>
        <v>0</v>
      </c>
      <c r="N502" s="21" t="e">
        <f>VLOOKUP(I502,'MÃ '!$A$2:$E$1048576,4,0)</f>
        <v>#N/A</v>
      </c>
      <c r="O502" s="21" t="e">
        <f>VLOOKUP(I502,'MÃ '!$A$2:$E$1048576,5,0)</f>
        <v>#N/A</v>
      </c>
      <c r="P502" s="21" t="str">
        <f t="shared" si="30"/>
        <v>TSG09</v>
      </c>
      <c r="Q502" s="21" t="e">
        <f>DAY(Table01456[[#This Row],[NGÀY]])&amp;Table01456[[#This Row],[TSG09]]&amp;Table01456[[#This Row],[MÃ FAST]]</f>
        <v>#N/A</v>
      </c>
      <c r="R502" s="21" t="e">
        <f>COUNTIF($Q$7:Q502,Q502)&amp;Q502</f>
        <v>#N/A</v>
      </c>
      <c r="S502" s="44">
        <f>IFERROR(VLOOKUP(R502,Table1[[ct2]:[Số lượng]],13,0),0)</f>
        <v>0</v>
      </c>
      <c r="T502" s="45">
        <f>IFERROR(VLOOKUP(R502,Table1[[ct2]:[Giá]],14,0),Table01456[[#This Row],[ĐƠN GIÁ]])</f>
        <v>0</v>
      </c>
      <c r="U502" s="45">
        <f t="shared" si="31"/>
        <v>0</v>
      </c>
      <c r="V502" s="32">
        <f t="shared" si="32"/>
        <v>0</v>
      </c>
      <c r="W502" s="45">
        <f>Table01456[[#This Row],[THÀNH TIỀN FAST]]-Table01456[[#This Row],[THÀNH TIỀN]]</f>
        <v>0</v>
      </c>
      <c r="X502" s="46" t="b">
        <f>Table01456[[#This Row],[ĐG FAST]]=Table01456[[#This Row],[ĐƠN GIÁ]]</f>
        <v>1</v>
      </c>
      <c r="Y502" s="47" t="b">
        <f>Table01456[[#This Row],[THÀNH TIỀN FAST]]=Table01456[[#This Row],[THÀNH TIỀN]]</f>
        <v>1</v>
      </c>
      <c r="Z502" s="48"/>
    </row>
    <row r="503" spans="1:26" x14ac:dyDescent="0.2">
      <c r="A503" s="50"/>
      <c r="B503" s="51"/>
      <c r="C503" s="50"/>
      <c r="D503" s="50"/>
      <c r="E503" s="50"/>
      <c r="F503" s="50"/>
      <c r="G503" s="50"/>
      <c r="H503" s="50"/>
      <c r="I503" s="50"/>
      <c r="J503" s="50"/>
      <c r="K503" s="52"/>
      <c r="L503" s="50"/>
      <c r="M503" s="53">
        <f t="shared" si="29"/>
        <v>0</v>
      </c>
      <c r="N503" s="21" t="e">
        <f>VLOOKUP(I503,'MÃ '!$A$2:$E$1048576,4,0)</f>
        <v>#N/A</v>
      </c>
      <c r="O503" s="21" t="e">
        <f>VLOOKUP(I503,'MÃ '!$A$2:$E$1048576,5,0)</f>
        <v>#N/A</v>
      </c>
      <c r="P503" s="21" t="str">
        <f t="shared" si="30"/>
        <v>TSG09</v>
      </c>
      <c r="Q503" s="21" t="e">
        <f>DAY(Table01456[[#This Row],[NGÀY]])&amp;Table01456[[#This Row],[TSG09]]&amp;Table01456[[#This Row],[MÃ FAST]]</f>
        <v>#N/A</v>
      </c>
      <c r="R503" s="21" t="e">
        <f>COUNTIF($Q$7:Q503,Q503)&amp;Q503</f>
        <v>#N/A</v>
      </c>
      <c r="S503" s="44">
        <f>IFERROR(VLOOKUP(R503,Table1[[ct2]:[Số lượng]],13,0),0)</f>
        <v>0</v>
      </c>
      <c r="T503" s="45">
        <f>IFERROR(VLOOKUP(R503,Table1[[ct2]:[Giá]],14,0),Table01456[[#This Row],[ĐƠN GIÁ]])</f>
        <v>0</v>
      </c>
      <c r="U503" s="45">
        <f t="shared" si="31"/>
        <v>0</v>
      </c>
      <c r="V503" s="32">
        <f t="shared" si="32"/>
        <v>0</v>
      </c>
      <c r="W503" s="45">
        <f>Table01456[[#This Row],[THÀNH TIỀN FAST]]-Table01456[[#This Row],[THÀNH TIỀN]]</f>
        <v>0</v>
      </c>
      <c r="X503" s="46" t="b">
        <f>Table01456[[#This Row],[ĐG FAST]]=Table01456[[#This Row],[ĐƠN GIÁ]]</f>
        <v>1</v>
      </c>
      <c r="Y503" s="47" t="b">
        <f>Table01456[[#This Row],[THÀNH TIỀN FAST]]=Table01456[[#This Row],[THÀNH TIỀN]]</f>
        <v>1</v>
      </c>
      <c r="Z503" s="48"/>
    </row>
    <row r="504" spans="1:26" x14ac:dyDescent="0.2">
      <c r="A504" s="50"/>
      <c r="B504" s="51"/>
      <c r="C504" s="50"/>
      <c r="D504" s="50"/>
      <c r="E504" s="50"/>
      <c r="F504" s="50"/>
      <c r="G504" s="50"/>
      <c r="H504" s="50"/>
      <c r="I504" s="50"/>
      <c r="J504" s="50"/>
      <c r="K504" s="52"/>
      <c r="L504" s="50"/>
      <c r="M504" s="53">
        <f t="shared" si="29"/>
        <v>0</v>
      </c>
      <c r="N504" s="21" t="e">
        <f>VLOOKUP(I504,'MÃ '!$A$2:$E$1048576,4,0)</f>
        <v>#N/A</v>
      </c>
      <c r="O504" s="21" t="e">
        <f>VLOOKUP(I504,'MÃ '!$A$2:$E$1048576,5,0)</f>
        <v>#N/A</v>
      </c>
      <c r="P504" s="21" t="str">
        <f t="shared" si="30"/>
        <v>TSG09</v>
      </c>
      <c r="Q504" s="21" t="e">
        <f>DAY(Table01456[[#This Row],[NGÀY]])&amp;Table01456[[#This Row],[TSG09]]&amp;Table01456[[#This Row],[MÃ FAST]]</f>
        <v>#N/A</v>
      </c>
      <c r="R504" s="21" t="e">
        <f>COUNTIF($Q$7:Q504,Q504)&amp;Q504</f>
        <v>#N/A</v>
      </c>
      <c r="S504" s="44">
        <f>IFERROR(VLOOKUP(R504,Table1[[ct2]:[Số lượng]],13,0),0)</f>
        <v>0</v>
      </c>
      <c r="T504" s="45">
        <f>IFERROR(VLOOKUP(R504,Table1[[ct2]:[Giá]],14,0),Table01456[[#This Row],[ĐƠN GIÁ]])</f>
        <v>0</v>
      </c>
      <c r="U504" s="45">
        <f t="shared" si="31"/>
        <v>0</v>
      </c>
      <c r="V504" s="32">
        <f t="shared" si="32"/>
        <v>0</v>
      </c>
      <c r="W504" s="45">
        <f>Table01456[[#This Row],[THÀNH TIỀN FAST]]-Table01456[[#This Row],[THÀNH TIỀN]]</f>
        <v>0</v>
      </c>
      <c r="X504" s="46" t="b">
        <f>Table01456[[#This Row],[ĐG FAST]]=Table01456[[#This Row],[ĐƠN GIÁ]]</f>
        <v>1</v>
      </c>
      <c r="Y504" s="47" t="b">
        <f>Table01456[[#This Row],[THÀNH TIỀN FAST]]=Table01456[[#This Row],[THÀNH TIỀN]]</f>
        <v>1</v>
      </c>
      <c r="Z504" s="48"/>
    </row>
    <row r="505" spans="1:26" x14ac:dyDescent="0.2">
      <c r="A505" s="50"/>
      <c r="B505" s="51"/>
      <c r="C505" s="50"/>
      <c r="D505" s="50"/>
      <c r="E505" s="50"/>
      <c r="F505" s="50"/>
      <c r="G505" s="50"/>
      <c r="H505" s="50"/>
      <c r="I505" s="50"/>
      <c r="J505" s="50"/>
      <c r="K505" s="52"/>
      <c r="L505" s="50"/>
      <c r="M505" s="53">
        <f t="shared" si="29"/>
        <v>0</v>
      </c>
      <c r="N505" s="21" t="e">
        <f>VLOOKUP(I505,'MÃ '!$A$2:$E$1048576,4,0)</f>
        <v>#N/A</v>
      </c>
      <c r="O505" s="21" t="e">
        <f>VLOOKUP(I505,'MÃ '!$A$2:$E$1048576,5,0)</f>
        <v>#N/A</v>
      </c>
      <c r="P505" s="21" t="str">
        <f t="shared" si="30"/>
        <v>TSG09</v>
      </c>
      <c r="Q505" s="21" t="e">
        <f>DAY(Table01456[[#This Row],[NGÀY]])&amp;Table01456[[#This Row],[TSG09]]&amp;Table01456[[#This Row],[MÃ FAST]]</f>
        <v>#N/A</v>
      </c>
      <c r="R505" s="21" t="e">
        <f>COUNTIF($Q$7:Q505,Q505)&amp;Q505</f>
        <v>#N/A</v>
      </c>
      <c r="S505" s="44">
        <f>IFERROR(VLOOKUP(R505,Table1[[ct2]:[Số lượng]],13,0),0)</f>
        <v>0</v>
      </c>
      <c r="T505" s="45">
        <f>IFERROR(VLOOKUP(R505,Table1[[ct2]:[Giá]],14,0),Table01456[[#This Row],[ĐƠN GIÁ]])</f>
        <v>0</v>
      </c>
      <c r="U505" s="45">
        <f t="shared" si="31"/>
        <v>0</v>
      </c>
      <c r="V505" s="32">
        <f t="shared" si="32"/>
        <v>0</v>
      </c>
      <c r="W505" s="45">
        <f>Table01456[[#This Row],[THÀNH TIỀN FAST]]-Table01456[[#This Row],[THÀNH TIỀN]]</f>
        <v>0</v>
      </c>
      <c r="X505" s="46" t="b">
        <f>Table01456[[#This Row],[ĐG FAST]]=Table01456[[#This Row],[ĐƠN GIÁ]]</f>
        <v>1</v>
      </c>
      <c r="Y505" s="47" t="b">
        <f>Table01456[[#This Row],[THÀNH TIỀN FAST]]=Table01456[[#This Row],[THÀNH TIỀN]]</f>
        <v>1</v>
      </c>
      <c r="Z505" s="48"/>
    </row>
    <row r="506" spans="1:26" x14ac:dyDescent="0.2">
      <c r="A506" s="50"/>
      <c r="B506" s="51"/>
      <c r="C506" s="50"/>
      <c r="D506" s="50"/>
      <c r="E506" s="50"/>
      <c r="F506" s="50"/>
      <c r="G506" s="50"/>
      <c r="H506" s="50"/>
      <c r="I506" s="50"/>
      <c r="J506" s="50"/>
      <c r="K506" s="52"/>
      <c r="L506" s="50"/>
      <c r="M506" s="53">
        <f t="shared" si="29"/>
        <v>0</v>
      </c>
      <c r="N506" s="21" t="e">
        <f>VLOOKUP(I506,'MÃ '!$A$2:$E$1048576,4,0)</f>
        <v>#N/A</v>
      </c>
      <c r="O506" s="21" t="e">
        <f>VLOOKUP(I506,'MÃ '!$A$2:$E$1048576,5,0)</f>
        <v>#N/A</v>
      </c>
      <c r="P506" s="21" t="str">
        <f t="shared" si="30"/>
        <v>TSG09</v>
      </c>
      <c r="Q506" s="21" t="e">
        <f>DAY(Table01456[[#This Row],[NGÀY]])&amp;Table01456[[#This Row],[TSG09]]&amp;Table01456[[#This Row],[MÃ FAST]]</f>
        <v>#N/A</v>
      </c>
      <c r="R506" s="21" t="e">
        <f>COUNTIF($Q$7:Q506,Q506)&amp;Q506</f>
        <v>#N/A</v>
      </c>
      <c r="S506" s="44">
        <f>IFERROR(VLOOKUP(R506,Table1[[ct2]:[Số lượng]],13,0),0)</f>
        <v>0</v>
      </c>
      <c r="T506" s="45">
        <f>IFERROR(VLOOKUP(R506,Table1[[ct2]:[Giá]],14,0),Table01456[[#This Row],[ĐƠN GIÁ]])</f>
        <v>0</v>
      </c>
      <c r="U506" s="45">
        <f t="shared" si="31"/>
        <v>0</v>
      </c>
      <c r="V506" s="32">
        <f t="shared" si="32"/>
        <v>0</v>
      </c>
      <c r="W506" s="45">
        <f>Table01456[[#This Row],[THÀNH TIỀN FAST]]-Table01456[[#This Row],[THÀNH TIỀN]]</f>
        <v>0</v>
      </c>
      <c r="X506" s="46" t="b">
        <f>Table01456[[#This Row],[ĐG FAST]]=Table01456[[#This Row],[ĐƠN GIÁ]]</f>
        <v>1</v>
      </c>
      <c r="Y506" s="47" t="b">
        <f>Table01456[[#This Row],[THÀNH TIỀN FAST]]=Table01456[[#This Row],[THÀNH TIỀN]]</f>
        <v>1</v>
      </c>
      <c r="Z506" s="48"/>
    </row>
    <row r="507" spans="1:26" x14ac:dyDescent="0.2">
      <c r="A507" s="50"/>
      <c r="B507" s="51"/>
      <c r="C507" s="50"/>
      <c r="D507" s="50"/>
      <c r="E507" s="50"/>
      <c r="F507" s="50"/>
      <c r="G507" s="50"/>
      <c r="H507" s="50"/>
      <c r="I507" s="50"/>
      <c r="J507" s="50"/>
      <c r="K507" s="52"/>
      <c r="L507" s="50"/>
      <c r="M507" s="53">
        <f t="shared" si="29"/>
        <v>0</v>
      </c>
      <c r="N507" s="21" t="e">
        <f>VLOOKUP(I507,'MÃ '!$A$2:$E$1048576,4,0)</f>
        <v>#N/A</v>
      </c>
      <c r="O507" s="21" t="e">
        <f>VLOOKUP(I507,'MÃ '!$A$2:$E$1048576,5,0)</f>
        <v>#N/A</v>
      </c>
      <c r="P507" s="21" t="str">
        <f t="shared" si="30"/>
        <v>TSG09</v>
      </c>
      <c r="Q507" s="21" t="e">
        <f>DAY(Table01456[[#This Row],[NGÀY]])&amp;Table01456[[#This Row],[TSG09]]&amp;Table01456[[#This Row],[MÃ FAST]]</f>
        <v>#N/A</v>
      </c>
      <c r="R507" s="21" t="e">
        <f>COUNTIF($Q$7:Q507,Q507)&amp;Q507</f>
        <v>#N/A</v>
      </c>
      <c r="S507" s="44">
        <f>IFERROR(VLOOKUP(R507,Table1[[ct2]:[Số lượng]],13,0),0)</f>
        <v>0</v>
      </c>
      <c r="T507" s="45">
        <f>IFERROR(VLOOKUP(R507,Table1[[ct2]:[Giá]],14,0),Table01456[[#This Row],[ĐƠN GIÁ]])</f>
        <v>0</v>
      </c>
      <c r="U507" s="45">
        <f t="shared" si="31"/>
        <v>0</v>
      </c>
      <c r="V507" s="32">
        <f t="shared" si="32"/>
        <v>0</v>
      </c>
      <c r="W507" s="45">
        <f>Table01456[[#This Row],[THÀNH TIỀN FAST]]-Table01456[[#This Row],[THÀNH TIỀN]]</f>
        <v>0</v>
      </c>
      <c r="X507" s="46" t="b">
        <f>Table01456[[#This Row],[ĐG FAST]]=Table01456[[#This Row],[ĐƠN GIÁ]]</f>
        <v>1</v>
      </c>
      <c r="Y507" s="47" t="b">
        <f>Table01456[[#This Row],[THÀNH TIỀN FAST]]=Table01456[[#This Row],[THÀNH TIỀN]]</f>
        <v>1</v>
      </c>
      <c r="Z507" s="48"/>
    </row>
    <row r="508" spans="1:26" x14ac:dyDescent="0.2">
      <c r="A508" s="50"/>
      <c r="B508" s="51"/>
      <c r="C508" s="50"/>
      <c r="D508" s="50"/>
      <c r="E508" s="50"/>
      <c r="F508" s="50"/>
      <c r="G508" s="50"/>
      <c r="H508" s="50"/>
      <c r="I508" s="50"/>
      <c r="J508" s="50"/>
      <c r="K508" s="52"/>
      <c r="L508" s="50"/>
      <c r="M508" s="53">
        <f t="shared" si="29"/>
        <v>0</v>
      </c>
      <c r="N508" s="21" t="e">
        <f>VLOOKUP(I508,'MÃ '!$A$2:$E$1048576,4,0)</f>
        <v>#N/A</v>
      </c>
      <c r="O508" s="21" t="e">
        <f>VLOOKUP(I508,'MÃ '!$A$2:$E$1048576,5,0)</f>
        <v>#N/A</v>
      </c>
      <c r="P508" s="21" t="str">
        <f t="shared" si="30"/>
        <v>TSG09</v>
      </c>
      <c r="Q508" s="21" t="e">
        <f>DAY(Table01456[[#This Row],[NGÀY]])&amp;Table01456[[#This Row],[TSG09]]&amp;Table01456[[#This Row],[MÃ FAST]]</f>
        <v>#N/A</v>
      </c>
      <c r="R508" s="21" t="e">
        <f>COUNTIF($Q$7:Q508,Q508)&amp;Q508</f>
        <v>#N/A</v>
      </c>
      <c r="S508" s="44">
        <f>IFERROR(VLOOKUP(R508,Table1[[ct2]:[Số lượng]],13,0),0)</f>
        <v>0</v>
      </c>
      <c r="T508" s="45">
        <f>IFERROR(VLOOKUP(R508,Table1[[ct2]:[Giá]],14,0),Table01456[[#This Row],[ĐƠN GIÁ]])</f>
        <v>0</v>
      </c>
      <c r="U508" s="45">
        <f t="shared" si="31"/>
        <v>0</v>
      </c>
      <c r="V508" s="32">
        <f t="shared" si="32"/>
        <v>0</v>
      </c>
      <c r="W508" s="45">
        <f>Table01456[[#This Row],[THÀNH TIỀN FAST]]-Table01456[[#This Row],[THÀNH TIỀN]]</f>
        <v>0</v>
      </c>
      <c r="X508" s="46" t="b">
        <f>Table01456[[#This Row],[ĐG FAST]]=Table01456[[#This Row],[ĐƠN GIÁ]]</f>
        <v>1</v>
      </c>
      <c r="Y508" s="47" t="b">
        <f>Table01456[[#This Row],[THÀNH TIỀN FAST]]=Table01456[[#This Row],[THÀNH TIỀN]]</f>
        <v>1</v>
      </c>
      <c r="Z508" s="48"/>
    </row>
    <row r="509" spans="1:26" x14ac:dyDescent="0.2">
      <c r="A509" s="50"/>
      <c r="B509" s="51"/>
      <c r="C509" s="50"/>
      <c r="D509" s="50"/>
      <c r="E509" s="50"/>
      <c r="F509" s="50"/>
      <c r="G509" s="50"/>
      <c r="H509" s="50"/>
      <c r="I509" s="50"/>
      <c r="J509" s="50"/>
      <c r="K509" s="52"/>
      <c r="L509" s="50"/>
      <c r="M509" s="53">
        <f t="shared" si="29"/>
        <v>0</v>
      </c>
      <c r="N509" s="21" t="e">
        <f>VLOOKUP(I509,'MÃ '!$A$2:$E$1048576,4,0)</f>
        <v>#N/A</v>
      </c>
      <c r="O509" s="21" t="e">
        <f>VLOOKUP(I509,'MÃ '!$A$2:$E$1048576,5,0)</f>
        <v>#N/A</v>
      </c>
      <c r="P509" s="21" t="str">
        <f t="shared" si="30"/>
        <v>TSG09</v>
      </c>
      <c r="Q509" s="21" t="e">
        <f>DAY(Table01456[[#This Row],[NGÀY]])&amp;Table01456[[#This Row],[TSG09]]&amp;Table01456[[#This Row],[MÃ FAST]]</f>
        <v>#N/A</v>
      </c>
      <c r="R509" s="21" t="e">
        <f>COUNTIF($Q$7:Q509,Q509)&amp;Q509</f>
        <v>#N/A</v>
      </c>
      <c r="S509" s="44">
        <f>IFERROR(VLOOKUP(R509,Table1[[ct2]:[Số lượng]],13,0),0)</f>
        <v>0</v>
      </c>
      <c r="T509" s="45">
        <f>IFERROR(VLOOKUP(R509,Table1[[ct2]:[Giá]],14,0),Table01456[[#This Row],[ĐƠN GIÁ]])</f>
        <v>0</v>
      </c>
      <c r="U509" s="45">
        <f t="shared" si="31"/>
        <v>0</v>
      </c>
      <c r="V509" s="32">
        <f t="shared" si="32"/>
        <v>0</v>
      </c>
      <c r="W509" s="45">
        <f>Table01456[[#This Row],[THÀNH TIỀN FAST]]-Table01456[[#This Row],[THÀNH TIỀN]]</f>
        <v>0</v>
      </c>
      <c r="X509" s="46" t="b">
        <f>Table01456[[#This Row],[ĐG FAST]]=Table01456[[#This Row],[ĐƠN GIÁ]]</f>
        <v>1</v>
      </c>
      <c r="Y509" s="47" t="b">
        <f>Table01456[[#This Row],[THÀNH TIỀN FAST]]=Table01456[[#This Row],[THÀNH TIỀN]]</f>
        <v>1</v>
      </c>
      <c r="Z509" s="48"/>
    </row>
    <row r="510" spans="1:26" x14ac:dyDescent="0.2">
      <c r="A510" s="50"/>
      <c r="B510" s="51"/>
      <c r="C510" s="50"/>
      <c r="D510" s="50"/>
      <c r="E510" s="50"/>
      <c r="F510" s="50"/>
      <c r="G510" s="50"/>
      <c r="H510" s="50"/>
      <c r="I510" s="50"/>
      <c r="J510" s="50"/>
      <c r="K510" s="52"/>
      <c r="L510" s="50"/>
      <c r="M510" s="53">
        <f t="shared" si="29"/>
        <v>0</v>
      </c>
      <c r="N510" s="21" t="e">
        <f>VLOOKUP(I510,'MÃ '!$A$2:$E$1048576,4,0)</f>
        <v>#N/A</v>
      </c>
      <c r="O510" s="21" t="e">
        <f>VLOOKUP(I510,'MÃ '!$A$2:$E$1048576,5,0)</f>
        <v>#N/A</v>
      </c>
      <c r="P510" s="21" t="str">
        <f t="shared" si="30"/>
        <v>TSG09</v>
      </c>
      <c r="Q510" s="21" t="e">
        <f>DAY(Table01456[[#This Row],[NGÀY]])&amp;Table01456[[#This Row],[TSG09]]&amp;Table01456[[#This Row],[MÃ FAST]]</f>
        <v>#N/A</v>
      </c>
      <c r="R510" s="21" t="e">
        <f>COUNTIF($Q$7:Q510,Q510)&amp;Q510</f>
        <v>#N/A</v>
      </c>
      <c r="S510" s="44">
        <f>IFERROR(VLOOKUP(R510,Table1[[ct2]:[Số lượng]],13,0),0)</f>
        <v>0</v>
      </c>
      <c r="T510" s="45">
        <f>IFERROR(VLOOKUP(R510,Table1[[ct2]:[Giá]],14,0),Table01456[[#This Row],[ĐƠN GIÁ]])</f>
        <v>0</v>
      </c>
      <c r="U510" s="45">
        <f t="shared" si="31"/>
        <v>0</v>
      </c>
      <c r="V510" s="32">
        <f t="shared" si="32"/>
        <v>0</v>
      </c>
      <c r="W510" s="45">
        <f>Table01456[[#This Row],[THÀNH TIỀN FAST]]-Table01456[[#This Row],[THÀNH TIỀN]]</f>
        <v>0</v>
      </c>
      <c r="X510" s="46" t="b">
        <f>Table01456[[#This Row],[ĐG FAST]]=Table01456[[#This Row],[ĐƠN GIÁ]]</f>
        <v>1</v>
      </c>
      <c r="Y510" s="47" t="b">
        <f>Table01456[[#This Row],[THÀNH TIỀN FAST]]=Table01456[[#This Row],[THÀNH TIỀN]]</f>
        <v>1</v>
      </c>
      <c r="Z510" s="48"/>
    </row>
    <row r="511" spans="1:26" x14ac:dyDescent="0.2">
      <c r="A511" s="50"/>
      <c r="B511" s="51"/>
      <c r="C511" s="50"/>
      <c r="D511" s="50"/>
      <c r="E511" s="50"/>
      <c r="F511" s="50"/>
      <c r="G511" s="50"/>
      <c r="H511" s="50"/>
      <c r="I511" s="50"/>
      <c r="J511" s="50"/>
      <c r="K511" s="52"/>
      <c r="L511" s="50"/>
      <c r="M511" s="53">
        <f t="shared" si="29"/>
        <v>0</v>
      </c>
      <c r="N511" s="21" t="e">
        <f>VLOOKUP(I511,'MÃ '!$A$2:$E$1048576,4,0)</f>
        <v>#N/A</v>
      </c>
      <c r="O511" s="21" t="e">
        <f>VLOOKUP(I511,'MÃ '!$A$2:$E$1048576,5,0)</f>
        <v>#N/A</v>
      </c>
      <c r="P511" s="21" t="str">
        <f t="shared" si="30"/>
        <v>TSG09</v>
      </c>
      <c r="Q511" s="21" t="e">
        <f>DAY(Table01456[[#This Row],[NGÀY]])&amp;Table01456[[#This Row],[TSG09]]&amp;Table01456[[#This Row],[MÃ FAST]]</f>
        <v>#N/A</v>
      </c>
      <c r="R511" s="21" t="e">
        <f>COUNTIF($Q$7:Q511,Q511)&amp;Q511</f>
        <v>#N/A</v>
      </c>
      <c r="S511" s="44">
        <f>IFERROR(VLOOKUP(R511,Table1[[ct2]:[Số lượng]],13,0),0)</f>
        <v>0</v>
      </c>
      <c r="T511" s="45">
        <f>IFERROR(VLOOKUP(R511,Table1[[ct2]:[Giá]],14,0),Table01456[[#This Row],[ĐƠN GIÁ]])</f>
        <v>0</v>
      </c>
      <c r="U511" s="45">
        <f t="shared" si="31"/>
        <v>0</v>
      </c>
      <c r="V511" s="32">
        <f t="shared" si="32"/>
        <v>0</v>
      </c>
      <c r="W511" s="45">
        <f>Table01456[[#This Row],[THÀNH TIỀN FAST]]-Table01456[[#This Row],[THÀNH TIỀN]]</f>
        <v>0</v>
      </c>
      <c r="X511" s="46" t="b">
        <f>Table01456[[#This Row],[ĐG FAST]]=Table01456[[#This Row],[ĐƠN GIÁ]]</f>
        <v>1</v>
      </c>
      <c r="Y511" s="47" t="b">
        <f>Table01456[[#This Row],[THÀNH TIỀN FAST]]=Table01456[[#This Row],[THÀNH TIỀN]]</f>
        <v>1</v>
      </c>
      <c r="Z511" s="48"/>
    </row>
    <row r="512" spans="1:26" x14ac:dyDescent="0.2">
      <c r="A512" s="50"/>
      <c r="B512" s="51"/>
      <c r="C512" s="50"/>
      <c r="D512" s="50"/>
      <c r="E512" s="50"/>
      <c r="F512" s="50"/>
      <c r="G512" s="50"/>
      <c r="H512" s="50"/>
      <c r="I512" s="50"/>
      <c r="J512" s="50"/>
      <c r="K512" s="52"/>
      <c r="L512" s="50"/>
      <c r="M512" s="53">
        <f t="shared" si="29"/>
        <v>0</v>
      </c>
      <c r="N512" s="21" t="e">
        <f>VLOOKUP(I512,'MÃ '!$A$2:$E$1048576,4,0)</f>
        <v>#N/A</v>
      </c>
      <c r="O512" s="21" t="e">
        <f>VLOOKUP(I512,'MÃ '!$A$2:$E$1048576,5,0)</f>
        <v>#N/A</v>
      </c>
      <c r="P512" s="21" t="str">
        <f t="shared" si="30"/>
        <v>TSG09</v>
      </c>
      <c r="Q512" s="21" t="e">
        <f>DAY(Table01456[[#This Row],[NGÀY]])&amp;Table01456[[#This Row],[TSG09]]&amp;Table01456[[#This Row],[MÃ FAST]]</f>
        <v>#N/A</v>
      </c>
      <c r="R512" s="21" t="e">
        <f>COUNTIF($Q$7:Q512,Q512)&amp;Q512</f>
        <v>#N/A</v>
      </c>
      <c r="S512" s="44">
        <f>IFERROR(VLOOKUP(R512,Table1[[ct2]:[Số lượng]],13,0),0)</f>
        <v>0</v>
      </c>
      <c r="T512" s="45">
        <f>IFERROR(VLOOKUP(R512,Table1[[ct2]:[Giá]],14,0),Table01456[[#This Row],[ĐƠN GIÁ]])</f>
        <v>0</v>
      </c>
      <c r="U512" s="45">
        <f t="shared" si="31"/>
        <v>0</v>
      </c>
      <c r="V512" s="32">
        <f t="shared" si="32"/>
        <v>0</v>
      </c>
      <c r="W512" s="45">
        <f>Table01456[[#This Row],[THÀNH TIỀN FAST]]-Table01456[[#This Row],[THÀNH TIỀN]]</f>
        <v>0</v>
      </c>
      <c r="X512" s="46" t="b">
        <f>Table01456[[#This Row],[ĐG FAST]]=Table01456[[#This Row],[ĐƠN GIÁ]]</f>
        <v>1</v>
      </c>
      <c r="Y512" s="47" t="b">
        <f>Table01456[[#This Row],[THÀNH TIỀN FAST]]=Table01456[[#This Row],[THÀNH TIỀN]]</f>
        <v>1</v>
      </c>
      <c r="Z512" s="48"/>
    </row>
    <row r="513" spans="1:26" x14ac:dyDescent="0.2">
      <c r="A513" s="50"/>
      <c r="B513" s="51"/>
      <c r="C513" s="50"/>
      <c r="D513" s="50"/>
      <c r="E513" s="50"/>
      <c r="F513" s="50"/>
      <c r="G513" s="50"/>
      <c r="H513" s="50"/>
      <c r="I513" s="50"/>
      <c r="J513" s="50"/>
      <c r="K513" s="52"/>
      <c r="L513" s="50"/>
      <c r="M513" s="53">
        <f t="shared" si="29"/>
        <v>0</v>
      </c>
      <c r="N513" s="21" t="e">
        <f>VLOOKUP(I513,'MÃ '!$A$2:$E$1048576,4,0)</f>
        <v>#N/A</v>
      </c>
      <c r="O513" s="21" t="e">
        <f>VLOOKUP(I513,'MÃ '!$A$2:$E$1048576,5,0)</f>
        <v>#N/A</v>
      </c>
      <c r="P513" s="21" t="str">
        <f t="shared" si="30"/>
        <v>TSG09</v>
      </c>
      <c r="Q513" s="21" t="e">
        <f>DAY(Table01456[[#This Row],[NGÀY]])&amp;Table01456[[#This Row],[TSG09]]&amp;Table01456[[#This Row],[MÃ FAST]]</f>
        <v>#N/A</v>
      </c>
      <c r="R513" s="21" t="e">
        <f>COUNTIF($Q$7:Q513,Q513)&amp;Q513</f>
        <v>#N/A</v>
      </c>
      <c r="S513" s="44">
        <f>IFERROR(VLOOKUP(R513,Table1[[ct2]:[Số lượng]],13,0),0)</f>
        <v>0</v>
      </c>
      <c r="T513" s="45">
        <f>IFERROR(VLOOKUP(R513,Table1[[ct2]:[Giá]],14,0),Table01456[[#This Row],[ĐƠN GIÁ]])</f>
        <v>0</v>
      </c>
      <c r="U513" s="45">
        <f t="shared" si="31"/>
        <v>0</v>
      </c>
      <c r="V513" s="32">
        <f t="shared" si="32"/>
        <v>0</v>
      </c>
      <c r="W513" s="45">
        <f>Table01456[[#This Row],[THÀNH TIỀN FAST]]-Table01456[[#This Row],[THÀNH TIỀN]]</f>
        <v>0</v>
      </c>
      <c r="X513" s="46" t="b">
        <f>Table01456[[#This Row],[ĐG FAST]]=Table01456[[#This Row],[ĐƠN GIÁ]]</f>
        <v>1</v>
      </c>
      <c r="Y513" s="47" t="b">
        <f>Table01456[[#This Row],[THÀNH TIỀN FAST]]=Table01456[[#This Row],[THÀNH TIỀN]]</f>
        <v>1</v>
      </c>
      <c r="Z513" s="48"/>
    </row>
    <row r="514" spans="1:26" x14ac:dyDescent="0.2">
      <c r="A514" s="50"/>
      <c r="B514" s="51"/>
      <c r="C514" s="50"/>
      <c r="D514" s="50"/>
      <c r="E514" s="50"/>
      <c r="F514" s="50"/>
      <c r="G514" s="50"/>
      <c r="H514" s="50"/>
      <c r="I514" s="50"/>
      <c r="J514" s="50"/>
      <c r="K514" s="52"/>
      <c r="L514" s="50"/>
      <c r="M514" s="53">
        <f t="shared" si="29"/>
        <v>0</v>
      </c>
      <c r="N514" s="21" t="e">
        <f>VLOOKUP(I514,'MÃ '!$A$2:$E$1048576,4,0)</f>
        <v>#N/A</v>
      </c>
      <c r="O514" s="21" t="e">
        <f>VLOOKUP(I514,'MÃ '!$A$2:$E$1048576,5,0)</f>
        <v>#N/A</v>
      </c>
      <c r="P514" s="21" t="str">
        <f t="shared" si="30"/>
        <v>TSG09</v>
      </c>
      <c r="Q514" s="21" t="e">
        <f>DAY(Table01456[[#This Row],[NGÀY]])&amp;Table01456[[#This Row],[TSG09]]&amp;Table01456[[#This Row],[MÃ FAST]]</f>
        <v>#N/A</v>
      </c>
      <c r="R514" s="21" t="e">
        <f>COUNTIF($Q$7:Q514,Q514)&amp;Q514</f>
        <v>#N/A</v>
      </c>
      <c r="S514" s="44">
        <f>IFERROR(VLOOKUP(R514,Table1[[ct2]:[Số lượng]],13,0),0)</f>
        <v>0</v>
      </c>
      <c r="T514" s="45">
        <f>IFERROR(VLOOKUP(R514,Table1[[ct2]:[Giá]],14,0),Table01456[[#This Row],[ĐƠN GIÁ]])</f>
        <v>0</v>
      </c>
      <c r="U514" s="45">
        <f t="shared" si="31"/>
        <v>0</v>
      </c>
      <c r="V514" s="32">
        <f t="shared" si="32"/>
        <v>0</v>
      </c>
      <c r="W514" s="45">
        <f>Table01456[[#This Row],[THÀNH TIỀN FAST]]-Table01456[[#This Row],[THÀNH TIỀN]]</f>
        <v>0</v>
      </c>
      <c r="X514" s="46" t="b">
        <f>Table01456[[#This Row],[ĐG FAST]]=Table01456[[#This Row],[ĐƠN GIÁ]]</f>
        <v>1</v>
      </c>
      <c r="Y514" s="47" t="b">
        <f>Table01456[[#This Row],[THÀNH TIỀN FAST]]=Table01456[[#This Row],[THÀNH TIỀN]]</f>
        <v>1</v>
      </c>
      <c r="Z514" s="48"/>
    </row>
    <row r="515" spans="1:26" x14ac:dyDescent="0.2">
      <c r="A515" s="50"/>
      <c r="B515" s="51"/>
      <c r="C515" s="50"/>
      <c r="D515" s="50"/>
      <c r="E515" s="50"/>
      <c r="F515" s="50"/>
      <c r="G515" s="50"/>
      <c r="H515" s="50"/>
      <c r="I515" s="50"/>
      <c r="J515" s="50"/>
      <c r="K515" s="52"/>
      <c r="L515" s="50"/>
      <c r="M515" s="53">
        <f t="shared" si="29"/>
        <v>0</v>
      </c>
      <c r="N515" s="21" t="e">
        <f>VLOOKUP(I515,'MÃ '!$A$2:$E$1048576,4,0)</f>
        <v>#N/A</v>
      </c>
      <c r="O515" s="21" t="e">
        <f>VLOOKUP(I515,'MÃ '!$A$2:$E$1048576,5,0)</f>
        <v>#N/A</v>
      </c>
      <c r="P515" s="21" t="str">
        <f t="shared" si="30"/>
        <v>TSG09</v>
      </c>
      <c r="Q515" s="21" t="e">
        <f>DAY(Table01456[[#This Row],[NGÀY]])&amp;Table01456[[#This Row],[TSG09]]&amp;Table01456[[#This Row],[MÃ FAST]]</f>
        <v>#N/A</v>
      </c>
      <c r="R515" s="21" t="e">
        <f>COUNTIF($Q$7:Q515,Q515)&amp;Q515</f>
        <v>#N/A</v>
      </c>
      <c r="S515" s="44">
        <f>IFERROR(VLOOKUP(R515,Table1[[ct2]:[Số lượng]],13,0),0)</f>
        <v>0</v>
      </c>
      <c r="T515" s="45">
        <f>IFERROR(VLOOKUP(R515,Table1[[ct2]:[Giá]],14,0),Table01456[[#This Row],[ĐƠN GIÁ]])</f>
        <v>0</v>
      </c>
      <c r="U515" s="45">
        <f t="shared" si="31"/>
        <v>0</v>
      </c>
      <c r="V515" s="32">
        <f t="shared" si="32"/>
        <v>0</v>
      </c>
      <c r="W515" s="45">
        <f>Table01456[[#This Row],[THÀNH TIỀN FAST]]-Table01456[[#This Row],[THÀNH TIỀN]]</f>
        <v>0</v>
      </c>
      <c r="X515" s="46" t="b">
        <f>Table01456[[#This Row],[ĐG FAST]]=Table01456[[#This Row],[ĐƠN GIÁ]]</f>
        <v>1</v>
      </c>
      <c r="Y515" s="47" t="b">
        <f>Table01456[[#This Row],[THÀNH TIỀN FAST]]=Table01456[[#This Row],[THÀNH TIỀN]]</f>
        <v>1</v>
      </c>
      <c r="Z515" s="48"/>
    </row>
    <row r="516" spans="1:26" x14ac:dyDescent="0.2">
      <c r="A516" s="50"/>
      <c r="B516" s="51"/>
      <c r="C516" s="50"/>
      <c r="D516" s="50"/>
      <c r="E516" s="50"/>
      <c r="F516" s="50"/>
      <c r="G516" s="50"/>
      <c r="H516" s="50"/>
      <c r="I516" s="50"/>
      <c r="J516" s="50"/>
      <c r="K516" s="52"/>
      <c r="L516" s="50"/>
      <c r="M516" s="53">
        <f t="shared" si="29"/>
        <v>0</v>
      </c>
      <c r="N516" s="21" t="e">
        <f>VLOOKUP(I516,'MÃ '!$A$2:$E$1048576,4,0)</f>
        <v>#N/A</v>
      </c>
      <c r="O516" s="21" t="e">
        <f>VLOOKUP(I516,'MÃ '!$A$2:$E$1048576,5,0)</f>
        <v>#N/A</v>
      </c>
      <c r="P516" s="21" t="str">
        <f t="shared" si="30"/>
        <v>TSG09</v>
      </c>
      <c r="Q516" s="21" t="e">
        <f>DAY(Table01456[[#This Row],[NGÀY]])&amp;Table01456[[#This Row],[TSG09]]&amp;Table01456[[#This Row],[MÃ FAST]]</f>
        <v>#N/A</v>
      </c>
      <c r="R516" s="21" t="e">
        <f>COUNTIF($Q$7:Q516,Q516)&amp;Q516</f>
        <v>#N/A</v>
      </c>
      <c r="S516" s="44">
        <f>IFERROR(VLOOKUP(R516,Table1[[ct2]:[Số lượng]],13,0),0)</f>
        <v>0</v>
      </c>
      <c r="T516" s="45">
        <f>IFERROR(VLOOKUP(R516,Table1[[ct2]:[Giá]],14,0),Table01456[[#This Row],[ĐƠN GIÁ]])</f>
        <v>0</v>
      </c>
      <c r="U516" s="45">
        <f t="shared" si="31"/>
        <v>0</v>
      </c>
      <c r="V516" s="32">
        <f t="shared" si="32"/>
        <v>0</v>
      </c>
      <c r="W516" s="45">
        <f>Table01456[[#This Row],[THÀNH TIỀN FAST]]-Table01456[[#This Row],[THÀNH TIỀN]]</f>
        <v>0</v>
      </c>
      <c r="X516" s="46" t="b">
        <f>Table01456[[#This Row],[ĐG FAST]]=Table01456[[#This Row],[ĐƠN GIÁ]]</f>
        <v>1</v>
      </c>
      <c r="Y516" s="47" t="b">
        <f>Table01456[[#This Row],[THÀNH TIỀN FAST]]=Table01456[[#This Row],[THÀNH TIỀN]]</f>
        <v>1</v>
      </c>
      <c r="Z516" s="48"/>
    </row>
    <row r="517" spans="1:26" x14ac:dyDescent="0.2">
      <c r="A517" s="50"/>
      <c r="B517" s="51"/>
      <c r="C517" s="50"/>
      <c r="D517" s="50"/>
      <c r="E517" s="50"/>
      <c r="F517" s="50"/>
      <c r="G517" s="50"/>
      <c r="H517" s="50"/>
      <c r="I517" s="50"/>
      <c r="J517" s="50"/>
      <c r="K517" s="52"/>
      <c r="L517" s="50"/>
      <c r="M517" s="53">
        <f t="shared" si="29"/>
        <v>0</v>
      </c>
      <c r="N517" s="21" t="e">
        <f>VLOOKUP(I517,'MÃ '!$A$2:$E$1048576,4,0)</f>
        <v>#N/A</v>
      </c>
      <c r="O517" s="21" t="e">
        <f>VLOOKUP(I517,'MÃ '!$A$2:$E$1048576,5,0)</f>
        <v>#N/A</v>
      </c>
      <c r="P517" s="21" t="str">
        <f t="shared" si="30"/>
        <v>TSG09</v>
      </c>
      <c r="Q517" s="21" t="e">
        <f>DAY(Table01456[[#This Row],[NGÀY]])&amp;Table01456[[#This Row],[TSG09]]&amp;Table01456[[#This Row],[MÃ FAST]]</f>
        <v>#N/A</v>
      </c>
      <c r="R517" s="21" t="e">
        <f>COUNTIF($Q$7:Q517,Q517)&amp;Q517</f>
        <v>#N/A</v>
      </c>
      <c r="S517" s="44">
        <f>IFERROR(VLOOKUP(R517,Table1[[ct2]:[Số lượng]],13,0),0)</f>
        <v>0</v>
      </c>
      <c r="T517" s="45">
        <f>IFERROR(VLOOKUP(R517,Table1[[ct2]:[Giá]],14,0),Table01456[[#This Row],[ĐƠN GIÁ]])</f>
        <v>0</v>
      </c>
      <c r="U517" s="45">
        <f t="shared" si="31"/>
        <v>0</v>
      </c>
      <c r="V517" s="32">
        <f t="shared" si="32"/>
        <v>0</v>
      </c>
      <c r="W517" s="45">
        <f>Table01456[[#This Row],[THÀNH TIỀN FAST]]-Table01456[[#This Row],[THÀNH TIỀN]]</f>
        <v>0</v>
      </c>
      <c r="X517" s="46" t="b">
        <f>Table01456[[#This Row],[ĐG FAST]]=Table01456[[#This Row],[ĐƠN GIÁ]]</f>
        <v>1</v>
      </c>
      <c r="Y517" s="47" t="b">
        <f>Table01456[[#This Row],[THÀNH TIỀN FAST]]=Table01456[[#This Row],[THÀNH TIỀN]]</f>
        <v>1</v>
      </c>
      <c r="Z517" s="48"/>
    </row>
    <row r="518" spans="1:26" x14ac:dyDescent="0.2">
      <c r="A518" s="50"/>
      <c r="B518" s="51"/>
      <c r="C518" s="50"/>
      <c r="D518" s="50"/>
      <c r="E518" s="50"/>
      <c r="F518" s="50"/>
      <c r="G518" s="50"/>
      <c r="H518" s="50"/>
      <c r="I518" s="50"/>
      <c r="J518" s="50"/>
      <c r="K518" s="52"/>
      <c r="L518" s="50"/>
      <c r="M518" s="53">
        <f t="shared" si="29"/>
        <v>0</v>
      </c>
      <c r="N518" s="21" t="e">
        <f>VLOOKUP(I518,'MÃ '!$A$2:$E$1048576,4,0)</f>
        <v>#N/A</v>
      </c>
      <c r="O518" s="21" t="e">
        <f>VLOOKUP(I518,'MÃ '!$A$2:$E$1048576,5,0)</f>
        <v>#N/A</v>
      </c>
      <c r="P518" s="21" t="str">
        <f t="shared" si="30"/>
        <v>TSG09</v>
      </c>
      <c r="Q518" s="21" t="e">
        <f>DAY(Table01456[[#This Row],[NGÀY]])&amp;Table01456[[#This Row],[TSG09]]&amp;Table01456[[#This Row],[MÃ FAST]]</f>
        <v>#N/A</v>
      </c>
      <c r="R518" s="21" t="e">
        <f>COUNTIF($Q$7:Q518,Q518)&amp;Q518</f>
        <v>#N/A</v>
      </c>
      <c r="S518" s="44">
        <f>IFERROR(VLOOKUP(R518,Table1[[ct2]:[Số lượng]],13,0),0)</f>
        <v>0</v>
      </c>
      <c r="T518" s="45">
        <f>IFERROR(VLOOKUP(R518,Table1[[ct2]:[Giá]],14,0),Table01456[[#This Row],[ĐƠN GIÁ]])</f>
        <v>0</v>
      </c>
      <c r="U518" s="45">
        <f t="shared" si="31"/>
        <v>0</v>
      </c>
      <c r="V518" s="32">
        <f t="shared" si="32"/>
        <v>0</v>
      </c>
      <c r="W518" s="45">
        <f>Table01456[[#This Row],[THÀNH TIỀN FAST]]-Table01456[[#This Row],[THÀNH TIỀN]]</f>
        <v>0</v>
      </c>
      <c r="X518" s="46" t="b">
        <f>Table01456[[#This Row],[ĐG FAST]]=Table01456[[#This Row],[ĐƠN GIÁ]]</f>
        <v>1</v>
      </c>
      <c r="Y518" s="47" t="b">
        <f>Table01456[[#This Row],[THÀNH TIỀN FAST]]=Table01456[[#This Row],[THÀNH TIỀN]]</f>
        <v>1</v>
      </c>
      <c r="Z518" s="48"/>
    </row>
    <row r="519" spans="1:26" x14ac:dyDescent="0.2">
      <c r="A519" s="50"/>
      <c r="B519" s="51"/>
      <c r="C519" s="50"/>
      <c r="D519" s="50"/>
      <c r="E519" s="50"/>
      <c r="F519" s="50"/>
      <c r="G519" s="50"/>
      <c r="H519" s="50"/>
      <c r="I519" s="50"/>
      <c r="J519" s="50"/>
      <c r="K519" s="52"/>
      <c r="L519" s="50"/>
      <c r="M519" s="53">
        <f t="shared" si="29"/>
        <v>0</v>
      </c>
      <c r="N519" s="21" t="e">
        <f>VLOOKUP(I519,'MÃ '!$A$2:$E$1048576,4,0)</f>
        <v>#N/A</v>
      </c>
      <c r="O519" s="21" t="e">
        <f>VLOOKUP(I519,'MÃ '!$A$2:$E$1048576,5,0)</f>
        <v>#N/A</v>
      </c>
      <c r="P519" s="21" t="str">
        <f t="shared" si="30"/>
        <v>TSG09</v>
      </c>
      <c r="Q519" s="21" t="e">
        <f>DAY(Table01456[[#This Row],[NGÀY]])&amp;Table01456[[#This Row],[TSG09]]&amp;Table01456[[#This Row],[MÃ FAST]]</f>
        <v>#N/A</v>
      </c>
      <c r="R519" s="21" t="e">
        <f>COUNTIF($Q$7:Q519,Q519)&amp;Q519</f>
        <v>#N/A</v>
      </c>
      <c r="S519" s="44">
        <f>IFERROR(VLOOKUP(R519,Table1[[ct2]:[Số lượng]],13,0),0)</f>
        <v>0</v>
      </c>
      <c r="T519" s="45">
        <f>IFERROR(VLOOKUP(R519,Table1[[ct2]:[Giá]],14,0),Table01456[[#This Row],[ĐƠN GIÁ]])</f>
        <v>0</v>
      </c>
      <c r="U519" s="45">
        <f t="shared" si="31"/>
        <v>0</v>
      </c>
      <c r="V519" s="32">
        <f t="shared" si="32"/>
        <v>0</v>
      </c>
      <c r="W519" s="45">
        <f>Table01456[[#This Row],[THÀNH TIỀN FAST]]-Table01456[[#This Row],[THÀNH TIỀN]]</f>
        <v>0</v>
      </c>
      <c r="X519" s="46" t="b">
        <f>Table01456[[#This Row],[ĐG FAST]]=Table01456[[#This Row],[ĐƠN GIÁ]]</f>
        <v>1</v>
      </c>
      <c r="Y519" s="47" t="b">
        <f>Table01456[[#This Row],[THÀNH TIỀN FAST]]=Table01456[[#This Row],[THÀNH TIỀN]]</f>
        <v>1</v>
      </c>
      <c r="Z519" s="48"/>
    </row>
    <row r="520" spans="1:26" x14ac:dyDescent="0.2">
      <c r="A520" s="50"/>
      <c r="B520" s="51"/>
      <c r="C520" s="50"/>
      <c r="D520" s="50"/>
      <c r="E520" s="50"/>
      <c r="F520" s="50"/>
      <c r="G520" s="50"/>
      <c r="H520" s="50"/>
      <c r="I520" s="50"/>
      <c r="J520" s="50"/>
      <c r="K520" s="52"/>
      <c r="L520" s="50"/>
      <c r="M520" s="53">
        <f t="shared" ref="M520:M583" si="33">K520*L520</f>
        <v>0</v>
      </c>
      <c r="N520" s="21" t="e">
        <f>VLOOKUP(I520,'MÃ '!$A$2:$E$1048576,4,0)</f>
        <v>#N/A</v>
      </c>
      <c r="O520" s="21" t="e">
        <f>VLOOKUP(I520,'MÃ '!$A$2:$E$1048576,5,0)</f>
        <v>#N/A</v>
      </c>
      <c r="P520" s="21" t="str">
        <f t="shared" ref="P520:P583" si="34">$P$6</f>
        <v>TSG09</v>
      </c>
      <c r="Q520" s="21" t="e">
        <f>DAY(Table01456[[#This Row],[NGÀY]])&amp;Table01456[[#This Row],[TSG09]]&amp;Table01456[[#This Row],[MÃ FAST]]</f>
        <v>#N/A</v>
      </c>
      <c r="R520" s="21" t="e">
        <f>COUNTIF($Q$7:Q520,Q520)&amp;Q520</f>
        <v>#N/A</v>
      </c>
      <c r="S520" s="44">
        <f>IFERROR(VLOOKUP(R520,Table1[[ct2]:[Số lượng]],13,0),0)</f>
        <v>0</v>
      </c>
      <c r="T520" s="45">
        <f>IFERROR(VLOOKUP(R520,Table1[[ct2]:[Giá]],14,0),Table01456[[#This Row],[ĐƠN GIÁ]])</f>
        <v>0</v>
      </c>
      <c r="U520" s="45">
        <f t="shared" ref="U520:U583" si="35">IFERROR((T520*S520),"0")</f>
        <v>0</v>
      </c>
      <c r="V520" s="32">
        <f t="shared" ref="V520:V583" si="36">S520-K520</f>
        <v>0</v>
      </c>
      <c r="W520" s="45">
        <f>Table01456[[#This Row],[THÀNH TIỀN FAST]]-Table01456[[#This Row],[THÀNH TIỀN]]</f>
        <v>0</v>
      </c>
      <c r="X520" s="46" t="b">
        <f>Table01456[[#This Row],[ĐG FAST]]=Table01456[[#This Row],[ĐƠN GIÁ]]</f>
        <v>1</v>
      </c>
      <c r="Y520" s="47" t="b">
        <f>Table01456[[#This Row],[THÀNH TIỀN FAST]]=Table01456[[#This Row],[THÀNH TIỀN]]</f>
        <v>1</v>
      </c>
      <c r="Z520" s="48"/>
    </row>
    <row r="521" spans="1:26" x14ac:dyDescent="0.2">
      <c r="A521" s="50"/>
      <c r="B521" s="51"/>
      <c r="C521" s="50"/>
      <c r="D521" s="50"/>
      <c r="E521" s="50"/>
      <c r="F521" s="50"/>
      <c r="G521" s="50"/>
      <c r="H521" s="50"/>
      <c r="I521" s="50"/>
      <c r="J521" s="50"/>
      <c r="K521" s="52"/>
      <c r="L521" s="50"/>
      <c r="M521" s="53">
        <f t="shared" si="33"/>
        <v>0</v>
      </c>
      <c r="N521" s="21" t="e">
        <f>VLOOKUP(I521,'MÃ '!$A$2:$E$1048576,4,0)</f>
        <v>#N/A</v>
      </c>
      <c r="O521" s="21" t="e">
        <f>VLOOKUP(I521,'MÃ '!$A$2:$E$1048576,5,0)</f>
        <v>#N/A</v>
      </c>
      <c r="P521" s="21" t="str">
        <f t="shared" si="34"/>
        <v>TSG09</v>
      </c>
      <c r="Q521" s="21" t="e">
        <f>DAY(Table01456[[#This Row],[NGÀY]])&amp;Table01456[[#This Row],[TSG09]]&amp;Table01456[[#This Row],[MÃ FAST]]</f>
        <v>#N/A</v>
      </c>
      <c r="R521" s="21" t="e">
        <f>COUNTIF($Q$7:Q521,Q521)&amp;Q521</f>
        <v>#N/A</v>
      </c>
      <c r="S521" s="44">
        <f>IFERROR(VLOOKUP(R521,Table1[[ct2]:[Số lượng]],13,0),0)</f>
        <v>0</v>
      </c>
      <c r="T521" s="45">
        <f>IFERROR(VLOOKUP(R521,Table1[[ct2]:[Giá]],14,0),Table01456[[#This Row],[ĐƠN GIÁ]])</f>
        <v>0</v>
      </c>
      <c r="U521" s="45">
        <f t="shared" si="35"/>
        <v>0</v>
      </c>
      <c r="V521" s="32">
        <f t="shared" si="36"/>
        <v>0</v>
      </c>
      <c r="W521" s="45">
        <f>Table01456[[#This Row],[THÀNH TIỀN FAST]]-Table01456[[#This Row],[THÀNH TIỀN]]</f>
        <v>0</v>
      </c>
      <c r="X521" s="46" t="b">
        <f>Table01456[[#This Row],[ĐG FAST]]=Table01456[[#This Row],[ĐƠN GIÁ]]</f>
        <v>1</v>
      </c>
      <c r="Y521" s="47" t="b">
        <f>Table01456[[#This Row],[THÀNH TIỀN FAST]]=Table01456[[#This Row],[THÀNH TIỀN]]</f>
        <v>1</v>
      </c>
      <c r="Z521" s="48"/>
    </row>
    <row r="522" spans="1:26" x14ac:dyDescent="0.2">
      <c r="A522" s="50"/>
      <c r="B522" s="51"/>
      <c r="C522" s="50"/>
      <c r="D522" s="50"/>
      <c r="E522" s="50"/>
      <c r="F522" s="50"/>
      <c r="G522" s="50"/>
      <c r="H522" s="50"/>
      <c r="I522" s="50"/>
      <c r="J522" s="50"/>
      <c r="K522" s="52"/>
      <c r="L522" s="50"/>
      <c r="M522" s="53">
        <f t="shared" si="33"/>
        <v>0</v>
      </c>
      <c r="N522" s="21" t="e">
        <f>VLOOKUP(I522,'MÃ '!$A$2:$E$1048576,4,0)</f>
        <v>#N/A</v>
      </c>
      <c r="O522" s="21" t="e">
        <f>VLOOKUP(I522,'MÃ '!$A$2:$E$1048576,5,0)</f>
        <v>#N/A</v>
      </c>
      <c r="P522" s="21" t="str">
        <f t="shared" si="34"/>
        <v>TSG09</v>
      </c>
      <c r="Q522" s="21" t="e">
        <f>DAY(Table01456[[#This Row],[NGÀY]])&amp;Table01456[[#This Row],[TSG09]]&amp;Table01456[[#This Row],[MÃ FAST]]</f>
        <v>#N/A</v>
      </c>
      <c r="R522" s="21" t="e">
        <f>COUNTIF($Q$7:Q522,Q522)&amp;Q522</f>
        <v>#N/A</v>
      </c>
      <c r="S522" s="44">
        <f>IFERROR(VLOOKUP(R522,Table1[[ct2]:[Số lượng]],13,0),0)</f>
        <v>0</v>
      </c>
      <c r="T522" s="45">
        <f>IFERROR(VLOOKUP(R522,Table1[[ct2]:[Giá]],14,0),Table01456[[#This Row],[ĐƠN GIÁ]])</f>
        <v>0</v>
      </c>
      <c r="U522" s="45">
        <f t="shared" si="35"/>
        <v>0</v>
      </c>
      <c r="V522" s="32">
        <f t="shared" si="36"/>
        <v>0</v>
      </c>
      <c r="W522" s="45">
        <f>Table01456[[#This Row],[THÀNH TIỀN FAST]]-Table01456[[#This Row],[THÀNH TIỀN]]</f>
        <v>0</v>
      </c>
      <c r="X522" s="46" t="b">
        <f>Table01456[[#This Row],[ĐG FAST]]=Table01456[[#This Row],[ĐƠN GIÁ]]</f>
        <v>1</v>
      </c>
      <c r="Y522" s="47" t="b">
        <f>Table01456[[#This Row],[THÀNH TIỀN FAST]]=Table01456[[#This Row],[THÀNH TIỀN]]</f>
        <v>1</v>
      </c>
      <c r="Z522" s="48"/>
    </row>
    <row r="523" spans="1:26" x14ac:dyDescent="0.2">
      <c r="A523" s="50"/>
      <c r="B523" s="51"/>
      <c r="C523" s="50"/>
      <c r="D523" s="50"/>
      <c r="E523" s="50"/>
      <c r="F523" s="50"/>
      <c r="G523" s="50"/>
      <c r="H523" s="50"/>
      <c r="I523" s="50"/>
      <c r="J523" s="50"/>
      <c r="K523" s="52"/>
      <c r="L523" s="50"/>
      <c r="M523" s="53">
        <f t="shared" si="33"/>
        <v>0</v>
      </c>
      <c r="N523" s="21" t="e">
        <f>VLOOKUP(I523,'MÃ '!$A$2:$E$1048576,4,0)</f>
        <v>#N/A</v>
      </c>
      <c r="O523" s="21" t="e">
        <f>VLOOKUP(I523,'MÃ '!$A$2:$E$1048576,5,0)</f>
        <v>#N/A</v>
      </c>
      <c r="P523" s="21" t="str">
        <f t="shared" si="34"/>
        <v>TSG09</v>
      </c>
      <c r="Q523" s="21" t="e">
        <f>DAY(Table01456[[#This Row],[NGÀY]])&amp;Table01456[[#This Row],[TSG09]]&amp;Table01456[[#This Row],[MÃ FAST]]</f>
        <v>#N/A</v>
      </c>
      <c r="R523" s="21" t="e">
        <f>COUNTIF($Q$7:Q523,Q523)&amp;Q523</f>
        <v>#N/A</v>
      </c>
      <c r="S523" s="44">
        <f>IFERROR(VLOOKUP(R523,Table1[[ct2]:[Số lượng]],13,0),0)</f>
        <v>0</v>
      </c>
      <c r="T523" s="45">
        <f>IFERROR(VLOOKUP(R523,Table1[[ct2]:[Giá]],14,0),Table01456[[#This Row],[ĐƠN GIÁ]])</f>
        <v>0</v>
      </c>
      <c r="U523" s="45">
        <f t="shared" si="35"/>
        <v>0</v>
      </c>
      <c r="V523" s="32">
        <f t="shared" si="36"/>
        <v>0</v>
      </c>
      <c r="W523" s="45">
        <f>Table01456[[#This Row],[THÀNH TIỀN FAST]]-Table01456[[#This Row],[THÀNH TIỀN]]</f>
        <v>0</v>
      </c>
      <c r="X523" s="46" t="b">
        <f>Table01456[[#This Row],[ĐG FAST]]=Table01456[[#This Row],[ĐƠN GIÁ]]</f>
        <v>1</v>
      </c>
      <c r="Y523" s="47" t="b">
        <f>Table01456[[#This Row],[THÀNH TIỀN FAST]]=Table01456[[#This Row],[THÀNH TIỀN]]</f>
        <v>1</v>
      </c>
      <c r="Z523" s="48"/>
    </row>
    <row r="524" spans="1:26" x14ac:dyDescent="0.2">
      <c r="A524" s="50"/>
      <c r="B524" s="51"/>
      <c r="C524" s="50"/>
      <c r="D524" s="50"/>
      <c r="E524" s="50"/>
      <c r="F524" s="50"/>
      <c r="G524" s="50"/>
      <c r="H524" s="50"/>
      <c r="I524" s="50"/>
      <c r="J524" s="50"/>
      <c r="K524" s="52"/>
      <c r="L524" s="50"/>
      <c r="M524" s="53">
        <f t="shared" si="33"/>
        <v>0</v>
      </c>
      <c r="N524" s="21" t="e">
        <f>VLOOKUP(I524,'MÃ '!$A$2:$E$1048576,4,0)</f>
        <v>#N/A</v>
      </c>
      <c r="O524" s="21" t="e">
        <f>VLOOKUP(I524,'MÃ '!$A$2:$E$1048576,5,0)</f>
        <v>#N/A</v>
      </c>
      <c r="P524" s="21" t="str">
        <f t="shared" si="34"/>
        <v>TSG09</v>
      </c>
      <c r="Q524" s="21" t="e">
        <f>DAY(Table01456[[#This Row],[NGÀY]])&amp;Table01456[[#This Row],[TSG09]]&amp;Table01456[[#This Row],[MÃ FAST]]</f>
        <v>#N/A</v>
      </c>
      <c r="R524" s="21" t="e">
        <f>COUNTIF($Q$7:Q524,Q524)&amp;Q524</f>
        <v>#N/A</v>
      </c>
      <c r="S524" s="44">
        <f>IFERROR(VLOOKUP(R524,Table1[[ct2]:[Số lượng]],13,0),0)</f>
        <v>0</v>
      </c>
      <c r="T524" s="45">
        <f>IFERROR(VLOOKUP(R524,Table1[[ct2]:[Giá]],14,0),Table01456[[#This Row],[ĐƠN GIÁ]])</f>
        <v>0</v>
      </c>
      <c r="U524" s="45">
        <f t="shared" si="35"/>
        <v>0</v>
      </c>
      <c r="V524" s="32">
        <f t="shared" si="36"/>
        <v>0</v>
      </c>
      <c r="W524" s="45">
        <f>Table01456[[#This Row],[THÀNH TIỀN FAST]]-Table01456[[#This Row],[THÀNH TIỀN]]</f>
        <v>0</v>
      </c>
      <c r="X524" s="46" t="b">
        <f>Table01456[[#This Row],[ĐG FAST]]=Table01456[[#This Row],[ĐƠN GIÁ]]</f>
        <v>1</v>
      </c>
      <c r="Y524" s="47" t="b">
        <f>Table01456[[#This Row],[THÀNH TIỀN FAST]]=Table01456[[#This Row],[THÀNH TIỀN]]</f>
        <v>1</v>
      </c>
      <c r="Z524" s="48"/>
    </row>
    <row r="525" spans="1:26" x14ac:dyDescent="0.2">
      <c r="A525" s="50"/>
      <c r="B525" s="51"/>
      <c r="C525" s="50"/>
      <c r="D525" s="50"/>
      <c r="E525" s="50"/>
      <c r="F525" s="50"/>
      <c r="G525" s="50"/>
      <c r="H525" s="50"/>
      <c r="I525" s="50"/>
      <c r="J525" s="50"/>
      <c r="K525" s="52"/>
      <c r="L525" s="50"/>
      <c r="M525" s="53">
        <f t="shared" si="33"/>
        <v>0</v>
      </c>
      <c r="N525" s="21" t="e">
        <f>VLOOKUP(I525,'MÃ '!$A$2:$E$1048576,4,0)</f>
        <v>#N/A</v>
      </c>
      <c r="O525" s="21" t="e">
        <f>VLOOKUP(I525,'MÃ '!$A$2:$E$1048576,5,0)</f>
        <v>#N/A</v>
      </c>
      <c r="P525" s="21" t="str">
        <f t="shared" si="34"/>
        <v>TSG09</v>
      </c>
      <c r="Q525" s="21" t="e">
        <f>DAY(Table01456[[#This Row],[NGÀY]])&amp;Table01456[[#This Row],[TSG09]]&amp;Table01456[[#This Row],[MÃ FAST]]</f>
        <v>#N/A</v>
      </c>
      <c r="R525" s="21" t="e">
        <f>COUNTIF($Q$7:Q525,Q525)&amp;Q525</f>
        <v>#N/A</v>
      </c>
      <c r="S525" s="44">
        <f>IFERROR(VLOOKUP(R525,Table1[[ct2]:[Số lượng]],13,0),0)</f>
        <v>0</v>
      </c>
      <c r="T525" s="45">
        <f>IFERROR(VLOOKUP(R525,Table1[[ct2]:[Giá]],14,0),Table01456[[#This Row],[ĐƠN GIÁ]])</f>
        <v>0</v>
      </c>
      <c r="U525" s="45">
        <f t="shared" si="35"/>
        <v>0</v>
      </c>
      <c r="V525" s="32">
        <f t="shared" si="36"/>
        <v>0</v>
      </c>
      <c r="W525" s="45">
        <f>Table01456[[#This Row],[THÀNH TIỀN FAST]]-Table01456[[#This Row],[THÀNH TIỀN]]</f>
        <v>0</v>
      </c>
      <c r="X525" s="46" t="b">
        <f>Table01456[[#This Row],[ĐG FAST]]=Table01456[[#This Row],[ĐƠN GIÁ]]</f>
        <v>1</v>
      </c>
      <c r="Y525" s="47" t="b">
        <f>Table01456[[#This Row],[THÀNH TIỀN FAST]]=Table01456[[#This Row],[THÀNH TIỀN]]</f>
        <v>1</v>
      </c>
      <c r="Z525" s="48"/>
    </row>
    <row r="526" spans="1:26" x14ac:dyDescent="0.2">
      <c r="A526" s="50"/>
      <c r="B526" s="51"/>
      <c r="C526" s="50"/>
      <c r="D526" s="50"/>
      <c r="E526" s="50"/>
      <c r="F526" s="50"/>
      <c r="G526" s="50"/>
      <c r="H526" s="50"/>
      <c r="I526" s="50"/>
      <c r="J526" s="50"/>
      <c r="K526" s="52"/>
      <c r="L526" s="50"/>
      <c r="M526" s="53">
        <f t="shared" si="33"/>
        <v>0</v>
      </c>
      <c r="N526" s="21" t="e">
        <f>VLOOKUP(I526,'MÃ '!$A$2:$E$1048576,4,0)</f>
        <v>#N/A</v>
      </c>
      <c r="O526" s="21" t="e">
        <f>VLOOKUP(I526,'MÃ '!$A$2:$E$1048576,5,0)</f>
        <v>#N/A</v>
      </c>
      <c r="P526" s="21" t="str">
        <f t="shared" si="34"/>
        <v>TSG09</v>
      </c>
      <c r="Q526" s="21" t="e">
        <f>DAY(Table01456[[#This Row],[NGÀY]])&amp;Table01456[[#This Row],[TSG09]]&amp;Table01456[[#This Row],[MÃ FAST]]</f>
        <v>#N/A</v>
      </c>
      <c r="R526" s="21" t="e">
        <f>COUNTIF($Q$7:Q526,Q526)&amp;Q526</f>
        <v>#N/A</v>
      </c>
      <c r="S526" s="44">
        <f>IFERROR(VLOOKUP(R526,Table1[[ct2]:[Số lượng]],13,0),0)</f>
        <v>0</v>
      </c>
      <c r="T526" s="45">
        <f>IFERROR(VLOOKUP(R526,Table1[[ct2]:[Giá]],14,0),Table01456[[#This Row],[ĐƠN GIÁ]])</f>
        <v>0</v>
      </c>
      <c r="U526" s="45">
        <f t="shared" si="35"/>
        <v>0</v>
      </c>
      <c r="V526" s="32">
        <f t="shared" si="36"/>
        <v>0</v>
      </c>
      <c r="W526" s="45">
        <f>Table01456[[#This Row],[THÀNH TIỀN FAST]]-Table01456[[#This Row],[THÀNH TIỀN]]</f>
        <v>0</v>
      </c>
      <c r="X526" s="46" t="b">
        <f>Table01456[[#This Row],[ĐG FAST]]=Table01456[[#This Row],[ĐƠN GIÁ]]</f>
        <v>1</v>
      </c>
      <c r="Y526" s="47" t="b">
        <f>Table01456[[#This Row],[THÀNH TIỀN FAST]]=Table01456[[#This Row],[THÀNH TIỀN]]</f>
        <v>1</v>
      </c>
      <c r="Z526" s="48"/>
    </row>
    <row r="527" spans="1:26" x14ac:dyDescent="0.2">
      <c r="A527" s="50"/>
      <c r="B527" s="51"/>
      <c r="C527" s="50"/>
      <c r="D527" s="50"/>
      <c r="E527" s="50"/>
      <c r="F527" s="50"/>
      <c r="G527" s="50"/>
      <c r="H527" s="50"/>
      <c r="I527" s="50"/>
      <c r="J527" s="50"/>
      <c r="K527" s="52"/>
      <c r="L527" s="50"/>
      <c r="M527" s="53">
        <f t="shared" si="33"/>
        <v>0</v>
      </c>
      <c r="N527" s="21" t="e">
        <f>VLOOKUP(I527,'MÃ '!$A$2:$E$1048576,4,0)</f>
        <v>#N/A</v>
      </c>
      <c r="O527" s="21" t="e">
        <f>VLOOKUP(I527,'MÃ '!$A$2:$E$1048576,5,0)</f>
        <v>#N/A</v>
      </c>
      <c r="P527" s="21" t="str">
        <f t="shared" si="34"/>
        <v>TSG09</v>
      </c>
      <c r="Q527" s="21" t="e">
        <f>DAY(Table01456[[#This Row],[NGÀY]])&amp;Table01456[[#This Row],[TSG09]]&amp;Table01456[[#This Row],[MÃ FAST]]</f>
        <v>#N/A</v>
      </c>
      <c r="R527" s="21" t="e">
        <f>COUNTIF($Q$7:Q527,Q527)&amp;Q527</f>
        <v>#N/A</v>
      </c>
      <c r="S527" s="44">
        <f>IFERROR(VLOOKUP(R527,Table1[[ct2]:[Số lượng]],13,0),0)</f>
        <v>0</v>
      </c>
      <c r="T527" s="45">
        <f>IFERROR(VLOOKUP(R527,Table1[[ct2]:[Giá]],14,0),Table01456[[#This Row],[ĐƠN GIÁ]])</f>
        <v>0</v>
      </c>
      <c r="U527" s="45">
        <f t="shared" si="35"/>
        <v>0</v>
      </c>
      <c r="V527" s="32">
        <f t="shared" si="36"/>
        <v>0</v>
      </c>
      <c r="W527" s="45">
        <f>Table01456[[#This Row],[THÀNH TIỀN FAST]]-Table01456[[#This Row],[THÀNH TIỀN]]</f>
        <v>0</v>
      </c>
      <c r="X527" s="46" t="b">
        <f>Table01456[[#This Row],[ĐG FAST]]=Table01456[[#This Row],[ĐƠN GIÁ]]</f>
        <v>1</v>
      </c>
      <c r="Y527" s="47" t="b">
        <f>Table01456[[#This Row],[THÀNH TIỀN FAST]]=Table01456[[#This Row],[THÀNH TIỀN]]</f>
        <v>1</v>
      </c>
      <c r="Z527" s="48"/>
    </row>
    <row r="528" spans="1:26" x14ac:dyDescent="0.2">
      <c r="A528" s="50"/>
      <c r="B528" s="51"/>
      <c r="C528" s="50"/>
      <c r="D528" s="50"/>
      <c r="E528" s="50"/>
      <c r="F528" s="50"/>
      <c r="G528" s="50"/>
      <c r="H528" s="50"/>
      <c r="I528" s="50"/>
      <c r="J528" s="50"/>
      <c r="K528" s="52"/>
      <c r="L528" s="50"/>
      <c r="M528" s="53">
        <f t="shared" si="33"/>
        <v>0</v>
      </c>
      <c r="N528" s="21" t="e">
        <f>VLOOKUP(I528,'MÃ '!$A$2:$E$1048576,4,0)</f>
        <v>#N/A</v>
      </c>
      <c r="O528" s="21" t="e">
        <f>VLOOKUP(I528,'MÃ '!$A$2:$E$1048576,5,0)</f>
        <v>#N/A</v>
      </c>
      <c r="P528" s="21" t="str">
        <f t="shared" si="34"/>
        <v>TSG09</v>
      </c>
      <c r="Q528" s="21" t="e">
        <f>DAY(Table01456[[#This Row],[NGÀY]])&amp;Table01456[[#This Row],[TSG09]]&amp;Table01456[[#This Row],[MÃ FAST]]</f>
        <v>#N/A</v>
      </c>
      <c r="R528" s="21" t="e">
        <f>COUNTIF($Q$7:Q528,Q528)&amp;Q528</f>
        <v>#N/A</v>
      </c>
      <c r="S528" s="44">
        <f>IFERROR(VLOOKUP(R528,Table1[[ct2]:[Số lượng]],13,0),0)</f>
        <v>0</v>
      </c>
      <c r="T528" s="45">
        <f>IFERROR(VLOOKUP(R528,Table1[[ct2]:[Giá]],14,0),Table01456[[#This Row],[ĐƠN GIÁ]])</f>
        <v>0</v>
      </c>
      <c r="U528" s="45">
        <f t="shared" si="35"/>
        <v>0</v>
      </c>
      <c r="V528" s="32">
        <f t="shared" si="36"/>
        <v>0</v>
      </c>
      <c r="W528" s="45">
        <f>Table01456[[#This Row],[THÀNH TIỀN FAST]]-Table01456[[#This Row],[THÀNH TIỀN]]</f>
        <v>0</v>
      </c>
      <c r="X528" s="46" t="b">
        <f>Table01456[[#This Row],[ĐG FAST]]=Table01456[[#This Row],[ĐƠN GIÁ]]</f>
        <v>1</v>
      </c>
      <c r="Y528" s="47" t="b">
        <f>Table01456[[#This Row],[THÀNH TIỀN FAST]]=Table01456[[#This Row],[THÀNH TIỀN]]</f>
        <v>1</v>
      </c>
      <c r="Z528" s="48"/>
    </row>
    <row r="529" spans="1:26" x14ac:dyDescent="0.2">
      <c r="A529" s="50"/>
      <c r="B529" s="51"/>
      <c r="C529" s="50"/>
      <c r="D529" s="50"/>
      <c r="E529" s="50"/>
      <c r="F529" s="50"/>
      <c r="G529" s="50"/>
      <c r="H529" s="50"/>
      <c r="I529" s="50"/>
      <c r="J529" s="50"/>
      <c r="K529" s="52"/>
      <c r="L529" s="50"/>
      <c r="M529" s="53">
        <f t="shared" si="33"/>
        <v>0</v>
      </c>
      <c r="N529" s="21" t="e">
        <f>VLOOKUP(I529,'MÃ '!$A$2:$E$1048576,4,0)</f>
        <v>#N/A</v>
      </c>
      <c r="O529" s="21" t="e">
        <f>VLOOKUP(I529,'MÃ '!$A$2:$E$1048576,5,0)</f>
        <v>#N/A</v>
      </c>
      <c r="P529" s="21" t="str">
        <f t="shared" si="34"/>
        <v>TSG09</v>
      </c>
      <c r="Q529" s="21" t="e">
        <f>DAY(Table01456[[#This Row],[NGÀY]])&amp;Table01456[[#This Row],[TSG09]]&amp;Table01456[[#This Row],[MÃ FAST]]</f>
        <v>#N/A</v>
      </c>
      <c r="R529" s="21" t="e">
        <f>COUNTIF($Q$7:Q529,Q529)&amp;Q529</f>
        <v>#N/A</v>
      </c>
      <c r="S529" s="44">
        <f>IFERROR(VLOOKUP(R529,Table1[[ct2]:[Số lượng]],13,0),0)</f>
        <v>0</v>
      </c>
      <c r="T529" s="45">
        <f>IFERROR(VLOOKUP(R529,Table1[[ct2]:[Giá]],14,0),Table01456[[#This Row],[ĐƠN GIÁ]])</f>
        <v>0</v>
      </c>
      <c r="U529" s="45">
        <f t="shared" si="35"/>
        <v>0</v>
      </c>
      <c r="V529" s="32">
        <f t="shared" si="36"/>
        <v>0</v>
      </c>
      <c r="W529" s="45">
        <f>Table01456[[#This Row],[THÀNH TIỀN FAST]]-Table01456[[#This Row],[THÀNH TIỀN]]</f>
        <v>0</v>
      </c>
      <c r="X529" s="46" t="b">
        <f>Table01456[[#This Row],[ĐG FAST]]=Table01456[[#This Row],[ĐƠN GIÁ]]</f>
        <v>1</v>
      </c>
      <c r="Y529" s="47" t="b">
        <f>Table01456[[#This Row],[THÀNH TIỀN FAST]]=Table01456[[#This Row],[THÀNH TIỀN]]</f>
        <v>1</v>
      </c>
      <c r="Z529" s="48"/>
    </row>
    <row r="530" spans="1:26" x14ac:dyDescent="0.2">
      <c r="A530" s="50"/>
      <c r="B530" s="51"/>
      <c r="C530" s="50"/>
      <c r="D530" s="50"/>
      <c r="E530" s="50"/>
      <c r="F530" s="50"/>
      <c r="G530" s="50"/>
      <c r="H530" s="50"/>
      <c r="I530" s="50"/>
      <c r="J530" s="50"/>
      <c r="K530" s="52"/>
      <c r="L530" s="50"/>
      <c r="M530" s="53">
        <f t="shared" si="33"/>
        <v>0</v>
      </c>
      <c r="N530" s="21" t="e">
        <f>VLOOKUP(I530,'MÃ '!$A$2:$E$1048576,4,0)</f>
        <v>#N/A</v>
      </c>
      <c r="O530" s="21" t="e">
        <f>VLOOKUP(I530,'MÃ '!$A$2:$E$1048576,5,0)</f>
        <v>#N/A</v>
      </c>
      <c r="P530" s="21" t="str">
        <f t="shared" si="34"/>
        <v>TSG09</v>
      </c>
      <c r="Q530" s="21" t="e">
        <f>DAY(Table01456[[#This Row],[NGÀY]])&amp;Table01456[[#This Row],[TSG09]]&amp;Table01456[[#This Row],[MÃ FAST]]</f>
        <v>#N/A</v>
      </c>
      <c r="R530" s="21" t="e">
        <f>COUNTIF($Q$7:Q530,Q530)&amp;Q530</f>
        <v>#N/A</v>
      </c>
      <c r="S530" s="44">
        <f>IFERROR(VLOOKUP(R530,Table1[[ct2]:[Số lượng]],13,0),0)</f>
        <v>0</v>
      </c>
      <c r="T530" s="45">
        <f>IFERROR(VLOOKUP(R530,Table1[[ct2]:[Giá]],14,0),Table01456[[#This Row],[ĐƠN GIÁ]])</f>
        <v>0</v>
      </c>
      <c r="U530" s="45">
        <f t="shared" si="35"/>
        <v>0</v>
      </c>
      <c r="V530" s="32">
        <f t="shared" si="36"/>
        <v>0</v>
      </c>
      <c r="W530" s="45">
        <f>Table01456[[#This Row],[THÀNH TIỀN FAST]]-Table01456[[#This Row],[THÀNH TIỀN]]</f>
        <v>0</v>
      </c>
      <c r="X530" s="46" t="b">
        <f>Table01456[[#This Row],[ĐG FAST]]=Table01456[[#This Row],[ĐƠN GIÁ]]</f>
        <v>1</v>
      </c>
      <c r="Y530" s="47" t="b">
        <f>Table01456[[#This Row],[THÀNH TIỀN FAST]]=Table01456[[#This Row],[THÀNH TIỀN]]</f>
        <v>1</v>
      </c>
      <c r="Z530" s="48"/>
    </row>
    <row r="531" spans="1:26" x14ac:dyDescent="0.2">
      <c r="A531" s="50"/>
      <c r="B531" s="51"/>
      <c r="C531" s="50"/>
      <c r="D531" s="50"/>
      <c r="E531" s="50"/>
      <c r="F531" s="50"/>
      <c r="G531" s="50"/>
      <c r="H531" s="50"/>
      <c r="I531" s="50"/>
      <c r="J531" s="50"/>
      <c r="K531" s="52"/>
      <c r="L531" s="50"/>
      <c r="M531" s="53">
        <f t="shared" si="33"/>
        <v>0</v>
      </c>
      <c r="N531" s="21" t="e">
        <f>VLOOKUP(I531,'MÃ '!$A$2:$E$1048576,4,0)</f>
        <v>#N/A</v>
      </c>
      <c r="O531" s="21" t="e">
        <f>VLOOKUP(I531,'MÃ '!$A$2:$E$1048576,5,0)</f>
        <v>#N/A</v>
      </c>
      <c r="P531" s="21" t="str">
        <f t="shared" si="34"/>
        <v>TSG09</v>
      </c>
      <c r="Q531" s="21" t="e">
        <f>DAY(Table01456[[#This Row],[NGÀY]])&amp;Table01456[[#This Row],[TSG09]]&amp;Table01456[[#This Row],[MÃ FAST]]</f>
        <v>#N/A</v>
      </c>
      <c r="R531" s="21" t="e">
        <f>COUNTIF($Q$7:Q531,Q531)&amp;Q531</f>
        <v>#N/A</v>
      </c>
      <c r="S531" s="44">
        <f>IFERROR(VLOOKUP(R531,Table1[[ct2]:[Số lượng]],13,0),0)</f>
        <v>0</v>
      </c>
      <c r="T531" s="45">
        <f>IFERROR(VLOOKUP(R531,Table1[[ct2]:[Giá]],14,0),Table01456[[#This Row],[ĐƠN GIÁ]])</f>
        <v>0</v>
      </c>
      <c r="U531" s="45">
        <f t="shared" si="35"/>
        <v>0</v>
      </c>
      <c r="V531" s="32">
        <f t="shared" si="36"/>
        <v>0</v>
      </c>
      <c r="W531" s="45">
        <f>Table01456[[#This Row],[THÀNH TIỀN FAST]]-Table01456[[#This Row],[THÀNH TIỀN]]</f>
        <v>0</v>
      </c>
      <c r="X531" s="46" t="b">
        <f>Table01456[[#This Row],[ĐG FAST]]=Table01456[[#This Row],[ĐƠN GIÁ]]</f>
        <v>1</v>
      </c>
      <c r="Y531" s="47" t="b">
        <f>Table01456[[#This Row],[THÀNH TIỀN FAST]]=Table01456[[#This Row],[THÀNH TIỀN]]</f>
        <v>1</v>
      </c>
      <c r="Z531" s="48"/>
    </row>
    <row r="532" spans="1:26" x14ac:dyDescent="0.2">
      <c r="A532" s="50"/>
      <c r="B532" s="51"/>
      <c r="C532" s="50"/>
      <c r="D532" s="50"/>
      <c r="E532" s="50"/>
      <c r="F532" s="50"/>
      <c r="G532" s="50"/>
      <c r="H532" s="50"/>
      <c r="I532" s="50"/>
      <c r="J532" s="50"/>
      <c r="K532" s="52"/>
      <c r="L532" s="50"/>
      <c r="M532" s="53">
        <f t="shared" si="33"/>
        <v>0</v>
      </c>
      <c r="N532" s="21" t="e">
        <f>VLOOKUP(I532,'MÃ '!$A$2:$E$1048576,4,0)</f>
        <v>#N/A</v>
      </c>
      <c r="O532" s="21" t="e">
        <f>VLOOKUP(I532,'MÃ '!$A$2:$E$1048576,5,0)</f>
        <v>#N/A</v>
      </c>
      <c r="P532" s="21" t="str">
        <f t="shared" si="34"/>
        <v>TSG09</v>
      </c>
      <c r="Q532" s="21" t="e">
        <f>DAY(Table01456[[#This Row],[NGÀY]])&amp;Table01456[[#This Row],[TSG09]]&amp;Table01456[[#This Row],[MÃ FAST]]</f>
        <v>#N/A</v>
      </c>
      <c r="R532" s="21" t="e">
        <f>COUNTIF($Q$7:Q532,Q532)&amp;Q532</f>
        <v>#N/A</v>
      </c>
      <c r="S532" s="44">
        <f>IFERROR(VLOOKUP(R532,Table1[[ct2]:[Số lượng]],13,0),0)</f>
        <v>0</v>
      </c>
      <c r="T532" s="45">
        <f>IFERROR(VLOOKUP(R532,Table1[[ct2]:[Giá]],14,0),Table01456[[#This Row],[ĐƠN GIÁ]])</f>
        <v>0</v>
      </c>
      <c r="U532" s="45">
        <f t="shared" si="35"/>
        <v>0</v>
      </c>
      <c r="V532" s="32">
        <f t="shared" si="36"/>
        <v>0</v>
      </c>
      <c r="W532" s="45">
        <f>Table01456[[#This Row],[THÀNH TIỀN FAST]]-Table01456[[#This Row],[THÀNH TIỀN]]</f>
        <v>0</v>
      </c>
      <c r="X532" s="46" t="b">
        <f>Table01456[[#This Row],[ĐG FAST]]=Table01456[[#This Row],[ĐƠN GIÁ]]</f>
        <v>1</v>
      </c>
      <c r="Y532" s="47" t="b">
        <f>Table01456[[#This Row],[THÀNH TIỀN FAST]]=Table01456[[#This Row],[THÀNH TIỀN]]</f>
        <v>1</v>
      </c>
      <c r="Z532" s="48"/>
    </row>
    <row r="533" spans="1:26" x14ac:dyDescent="0.2">
      <c r="A533" s="50"/>
      <c r="B533" s="51"/>
      <c r="C533" s="50"/>
      <c r="D533" s="50"/>
      <c r="E533" s="50"/>
      <c r="F533" s="50"/>
      <c r="G533" s="50"/>
      <c r="H533" s="50"/>
      <c r="I533" s="50"/>
      <c r="J533" s="50"/>
      <c r="K533" s="52"/>
      <c r="L533" s="50"/>
      <c r="M533" s="53">
        <f t="shared" si="33"/>
        <v>0</v>
      </c>
      <c r="N533" s="21" t="e">
        <f>VLOOKUP(I533,'MÃ '!$A$2:$E$1048576,4,0)</f>
        <v>#N/A</v>
      </c>
      <c r="O533" s="21" t="e">
        <f>VLOOKUP(I533,'MÃ '!$A$2:$E$1048576,5,0)</f>
        <v>#N/A</v>
      </c>
      <c r="P533" s="21" t="str">
        <f t="shared" si="34"/>
        <v>TSG09</v>
      </c>
      <c r="Q533" s="21" t="e">
        <f>DAY(Table01456[[#This Row],[NGÀY]])&amp;Table01456[[#This Row],[TSG09]]&amp;Table01456[[#This Row],[MÃ FAST]]</f>
        <v>#N/A</v>
      </c>
      <c r="R533" s="21" t="e">
        <f>COUNTIF($Q$7:Q533,Q533)&amp;Q533</f>
        <v>#N/A</v>
      </c>
      <c r="S533" s="44">
        <f>IFERROR(VLOOKUP(R533,Table1[[ct2]:[Số lượng]],13,0),0)</f>
        <v>0</v>
      </c>
      <c r="T533" s="45">
        <f>IFERROR(VLOOKUP(R533,Table1[[ct2]:[Giá]],14,0),Table01456[[#This Row],[ĐƠN GIÁ]])</f>
        <v>0</v>
      </c>
      <c r="U533" s="45">
        <f t="shared" si="35"/>
        <v>0</v>
      </c>
      <c r="V533" s="32">
        <f t="shared" si="36"/>
        <v>0</v>
      </c>
      <c r="W533" s="45">
        <f>Table01456[[#This Row],[THÀNH TIỀN FAST]]-Table01456[[#This Row],[THÀNH TIỀN]]</f>
        <v>0</v>
      </c>
      <c r="X533" s="46" t="b">
        <f>Table01456[[#This Row],[ĐG FAST]]=Table01456[[#This Row],[ĐƠN GIÁ]]</f>
        <v>1</v>
      </c>
      <c r="Y533" s="47" t="b">
        <f>Table01456[[#This Row],[THÀNH TIỀN FAST]]=Table01456[[#This Row],[THÀNH TIỀN]]</f>
        <v>1</v>
      </c>
      <c r="Z533" s="48"/>
    </row>
    <row r="534" spans="1:26" x14ac:dyDescent="0.2">
      <c r="A534" s="50"/>
      <c r="B534" s="51"/>
      <c r="C534" s="50"/>
      <c r="D534" s="50"/>
      <c r="E534" s="50"/>
      <c r="F534" s="50"/>
      <c r="G534" s="50"/>
      <c r="H534" s="50"/>
      <c r="I534" s="50"/>
      <c r="J534" s="50"/>
      <c r="K534" s="52"/>
      <c r="L534" s="50"/>
      <c r="M534" s="53">
        <f t="shared" si="33"/>
        <v>0</v>
      </c>
      <c r="N534" s="21" t="e">
        <f>VLOOKUP(I534,'MÃ '!$A$2:$E$1048576,4,0)</f>
        <v>#N/A</v>
      </c>
      <c r="O534" s="21" t="e">
        <f>VLOOKUP(I534,'MÃ '!$A$2:$E$1048576,5,0)</f>
        <v>#N/A</v>
      </c>
      <c r="P534" s="21" t="str">
        <f t="shared" si="34"/>
        <v>TSG09</v>
      </c>
      <c r="Q534" s="21" t="e">
        <f>DAY(Table01456[[#This Row],[NGÀY]])&amp;Table01456[[#This Row],[TSG09]]&amp;Table01456[[#This Row],[MÃ FAST]]</f>
        <v>#N/A</v>
      </c>
      <c r="R534" s="21" t="e">
        <f>COUNTIF($Q$7:Q534,Q534)&amp;Q534</f>
        <v>#N/A</v>
      </c>
      <c r="S534" s="44">
        <f>IFERROR(VLOOKUP(R534,Table1[[ct2]:[Số lượng]],13,0),0)</f>
        <v>0</v>
      </c>
      <c r="T534" s="45">
        <f>IFERROR(VLOOKUP(R534,Table1[[ct2]:[Giá]],14,0),Table01456[[#This Row],[ĐƠN GIÁ]])</f>
        <v>0</v>
      </c>
      <c r="U534" s="45">
        <f t="shared" si="35"/>
        <v>0</v>
      </c>
      <c r="V534" s="32">
        <f t="shared" si="36"/>
        <v>0</v>
      </c>
      <c r="W534" s="45">
        <f>Table01456[[#This Row],[THÀNH TIỀN FAST]]-Table01456[[#This Row],[THÀNH TIỀN]]</f>
        <v>0</v>
      </c>
      <c r="X534" s="46" t="b">
        <f>Table01456[[#This Row],[ĐG FAST]]=Table01456[[#This Row],[ĐƠN GIÁ]]</f>
        <v>1</v>
      </c>
      <c r="Y534" s="47" t="b">
        <f>Table01456[[#This Row],[THÀNH TIỀN FAST]]=Table01456[[#This Row],[THÀNH TIỀN]]</f>
        <v>1</v>
      </c>
      <c r="Z534" s="48"/>
    </row>
    <row r="535" spans="1:26" x14ac:dyDescent="0.2">
      <c r="A535" s="50"/>
      <c r="B535" s="51"/>
      <c r="C535" s="50"/>
      <c r="D535" s="50"/>
      <c r="E535" s="50"/>
      <c r="F535" s="50"/>
      <c r="G535" s="50"/>
      <c r="H535" s="50"/>
      <c r="I535" s="50"/>
      <c r="J535" s="50"/>
      <c r="K535" s="52"/>
      <c r="L535" s="50"/>
      <c r="M535" s="53">
        <f t="shared" si="33"/>
        <v>0</v>
      </c>
      <c r="N535" s="21" t="e">
        <f>VLOOKUP(I535,'MÃ '!$A$2:$E$1048576,4,0)</f>
        <v>#N/A</v>
      </c>
      <c r="O535" s="21" t="e">
        <f>VLOOKUP(I535,'MÃ '!$A$2:$E$1048576,5,0)</f>
        <v>#N/A</v>
      </c>
      <c r="P535" s="21" t="str">
        <f t="shared" si="34"/>
        <v>TSG09</v>
      </c>
      <c r="Q535" s="21" t="e">
        <f>DAY(Table01456[[#This Row],[NGÀY]])&amp;Table01456[[#This Row],[TSG09]]&amp;Table01456[[#This Row],[MÃ FAST]]</f>
        <v>#N/A</v>
      </c>
      <c r="R535" s="21" t="e">
        <f>COUNTIF($Q$7:Q535,Q535)&amp;Q535</f>
        <v>#N/A</v>
      </c>
      <c r="S535" s="44">
        <f>IFERROR(VLOOKUP(R535,Table1[[ct2]:[Số lượng]],13,0),0)</f>
        <v>0</v>
      </c>
      <c r="T535" s="45">
        <f>IFERROR(VLOOKUP(R535,Table1[[ct2]:[Giá]],14,0),Table01456[[#This Row],[ĐƠN GIÁ]])</f>
        <v>0</v>
      </c>
      <c r="U535" s="45">
        <f t="shared" si="35"/>
        <v>0</v>
      </c>
      <c r="V535" s="32">
        <f t="shared" si="36"/>
        <v>0</v>
      </c>
      <c r="W535" s="45">
        <f>Table01456[[#This Row],[THÀNH TIỀN FAST]]-Table01456[[#This Row],[THÀNH TIỀN]]</f>
        <v>0</v>
      </c>
      <c r="X535" s="46" t="b">
        <f>Table01456[[#This Row],[ĐG FAST]]=Table01456[[#This Row],[ĐƠN GIÁ]]</f>
        <v>1</v>
      </c>
      <c r="Y535" s="47" t="b">
        <f>Table01456[[#This Row],[THÀNH TIỀN FAST]]=Table01456[[#This Row],[THÀNH TIỀN]]</f>
        <v>1</v>
      </c>
      <c r="Z535" s="48"/>
    </row>
    <row r="536" spans="1:26" x14ac:dyDescent="0.2">
      <c r="A536" s="50"/>
      <c r="B536" s="51"/>
      <c r="C536" s="50"/>
      <c r="D536" s="50"/>
      <c r="E536" s="50"/>
      <c r="F536" s="50"/>
      <c r="G536" s="50"/>
      <c r="H536" s="50"/>
      <c r="I536" s="50"/>
      <c r="J536" s="50"/>
      <c r="K536" s="52"/>
      <c r="L536" s="50"/>
      <c r="M536" s="53">
        <f t="shared" si="33"/>
        <v>0</v>
      </c>
      <c r="N536" s="21" t="e">
        <f>VLOOKUP(I536,'MÃ '!$A$2:$E$1048576,4,0)</f>
        <v>#N/A</v>
      </c>
      <c r="O536" s="21" t="e">
        <f>VLOOKUP(I536,'MÃ '!$A$2:$E$1048576,5,0)</f>
        <v>#N/A</v>
      </c>
      <c r="P536" s="21" t="str">
        <f t="shared" si="34"/>
        <v>TSG09</v>
      </c>
      <c r="Q536" s="21" t="e">
        <f>DAY(Table01456[[#This Row],[NGÀY]])&amp;Table01456[[#This Row],[TSG09]]&amp;Table01456[[#This Row],[MÃ FAST]]</f>
        <v>#N/A</v>
      </c>
      <c r="R536" s="21" t="e">
        <f>COUNTIF($Q$7:Q536,Q536)&amp;Q536</f>
        <v>#N/A</v>
      </c>
      <c r="S536" s="44">
        <f>IFERROR(VLOOKUP(R536,Table1[[ct2]:[Số lượng]],13,0),0)</f>
        <v>0</v>
      </c>
      <c r="T536" s="45">
        <f>IFERROR(VLOOKUP(R536,Table1[[ct2]:[Giá]],14,0),Table01456[[#This Row],[ĐƠN GIÁ]])</f>
        <v>0</v>
      </c>
      <c r="U536" s="45">
        <f t="shared" si="35"/>
        <v>0</v>
      </c>
      <c r="V536" s="32">
        <f t="shared" si="36"/>
        <v>0</v>
      </c>
      <c r="W536" s="45">
        <f>Table01456[[#This Row],[THÀNH TIỀN FAST]]-Table01456[[#This Row],[THÀNH TIỀN]]</f>
        <v>0</v>
      </c>
      <c r="X536" s="46" t="b">
        <f>Table01456[[#This Row],[ĐG FAST]]=Table01456[[#This Row],[ĐƠN GIÁ]]</f>
        <v>1</v>
      </c>
      <c r="Y536" s="47" t="b">
        <f>Table01456[[#This Row],[THÀNH TIỀN FAST]]=Table01456[[#This Row],[THÀNH TIỀN]]</f>
        <v>1</v>
      </c>
      <c r="Z536" s="48"/>
    </row>
    <row r="537" spans="1:26" x14ac:dyDescent="0.2">
      <c r="A537" s="50"/>
      <c r="B537" s="51"/>
      <c r="C537" s="50"/>
      <c r="D537" s="50"/>
      <c r="E537" s="50"/>
      <c r="F537" s="50"/>
      <c r="G537" s="50"/>
      <c r="H537" s="50"/>
      <c r="I537" s="50"/>
      <c r="J537" s="50"/>
      <c r="K537" s="52"/>
      <c r="L537" s="50"/>
      <c r="M537" s="53">
        <f t="shared" si="33"/>
        <v>0</v>
      </c>
      <c r="N537" s="21" t="e">
        <f>VLOOKUP(I537,'MÃ '!$A$2:$E$1048576,4,0)</f>
        <v>#N/A</v>
      </c>
      <c r="O537" s="21" t="e">
        <f>VLOOKUP(I537,'MÃ '!$A$2:$E$1048576,5,0)</f>
        <v>#N/A</v>
      </c>
      <c r="P537" s="21" t="str">
        <f t="shared" si="34"/>
        <v>TSG09</v>
      </c>
      <c r="Q537" s="21" t="e">
        <f>DAY(Table01456[[#This Row],[NGÀY]])&amp;Table01456[[#This Row],[TSG09]]&amp;Table01456[[#This Row],[MÃ FAST]]</f>
        <v>#N/A</v>
      </c>
      <c r="R537" s="21" t="e">
        <f>COUNTIF($Q$7:Q537,Q537)&amp;Q537</f>
        <v>#N/A</v>
      </c>
      <c r="S537" s="44">
        <f>IFERROR(VLOOKUP(R537,Table1[[ct2]:[Số lượng]],13,0),0)</f>
        <v>0</v>
      </c>
      <c r="T537" s="45">
        <f>IFERROR(VLOOKUP(R537,Table1[[ct2]:[Giá]],14,0),Table01456[[#This Row],[ĐƠN GIÁ]])</f>
        <v>0</v>
      </c>
      <c r="U537" s="45">
        <f t="shared" si="35"/>
        <v>0</v>
      </c>
      <c r="V537" s="32">
        <f t="shared" si="36"/>
        <v>0</v>
      </c>
      <c r="W537" s="45">
        <f>Table01456[[#This Row],[THÀNH TIỀN FAST]]-Table01456[[#This Row],[THÀNH TIỀN]]</f>
        <v>0</v>
      </c>
      <c r="X537" s="46" t="b">
        <f>Table01456[[#This Row],[ĐG FAST]]=Table01456[[#This Row],[ĐƠN GIÁ]]</f>
        <v>1</v>
      </c>
      <c r="Y537" s="47" t="b">
        <f>Table01456[[#This Row],[THÀNH TIỀN FAST]]=Table01456[[#This Row],[THÀNH TIỀN]]</f>
        <v>1</v>
      </c>
      <c r="Z537" s="48"/>
    </row>
    <row r="538" spans="1:26" x14ac:dyDescent="0.2">
      <c r="A538" s="50"/>
      <c r="B538" s="51"/>
      <c r="C538" s="50"/>
      <c r="D538" s="50"/>
      <c r="E538" s="50"/>
      <c r="F538" s="50"/>
      <c r="G538" s="50"/>
      <c r="H538" s="50"/>
      <c r="I538" s="50"/>
      <c r="J538" s="50"/>
      <c r="K538" s="52"/>
      <c r="L538" s="50"/>
      <c r="M538" s="53">
        <f t="shared" si="33"/>
        <v>0</v>
      </c>
      <c r="N538" s="21" t="e">
        <f>VLOOKUP(I538,'MÃ '!$A$2:$E$1048576,4,0)</f>
        <v>#N/A</v>
      </c>
      <c r="O538" s="21" t="e">
        <f>VLOOKUP(I538,'MÃ '!$A$2:$E$1048576,5,0)</f>
        <v>#N/A</v>
      </c>
      <c r="P538" s="21" t="str">
        <f t="shared" si="34"/>
        <v>TSG09</v>
      </c>
      <c r="Q538" s="21" t="e">
        <f>DAY(Table01456[[#This Row],[NGÀY]])&amp;Table01456[[#This Row],[TSG09]]&amp;Table01456[[#This Row],[MÃ FAST]]</f>
        <v>#N/A</v>
      </c>
      <c r="R538" s="21" t="e">
        <f>COUNTIF($Q$7:Q538,Q538)&amp;Q538</f>
        <v>#N/A</v>
      </c>
      <c r="S538" s="44">
        <f>IFERROR(VLOOKUP(R538,Table1[[ct2]:[Số lượng]],13,0),0)</f>
        <v>0</v>
      </c>
      <c r="T538" s="45">
        <f>IFERROR(VLOOKUP(R538,Table1[[ct2]:[Giá]],14,0),Table01456[[#This Row],[ĐƠN GIÁ]])</f>
        <v>0</v>
      </c>
      <c r="U538" s="45">
        <f t="shared" si="35"/>
        <v>0</v>
      </c>
      <c r="V538" s="32">
        <f t="shared" si="36"/>
        <v>0</v>
      </c>
      <c r="W538" s="45">
        <f>Table01456[[#This Row],[THÀNH TIỀN FAST]]-Table01456[[#This Row],[THÀNH TIỀN]]</f>
        <v>0</v>
      </c>
      <c r="X538" s="46" t="b">
        <f>Table01456[[#This Row],[ĐG FAST]]=Table01456[[#This Row],[ĐƠN GIÁ]]</f>
        <v>1</v>
      </c>
      <c r="Y538" s="47" t="b">
        <f>Table01456[[#This Row],[THÀNH TIỀN FAST]]=Table01456[[#This Row],[THÀNH TIỀN]]</f>
        <v>1</v>
      </c>
      <c r="Z538" s="48"/>
    </row>
    <row r="539" spans="1:26" x14ac:dyDescent="0.2">
      <c r="A539" s="50"/>
      <c r="B539" s="51"/>
      <c r="C539" s="50"/>
      <c r="D539" s="50"/>
      <c r="E539" s="50"/>
      <c r="F539" s="50"/>
      <c r="G539" s="50"/>
      <c r="H539" s="50"/>
      <c r="I539" s="50"/>
      <c r="J539" s="50"/>
      <c r="K539" s="52"/>
      <c r="L539" s="50"/>
      <c r="M539" s="53">
        <f t="shared" si="33"/>
        <v>0</v>
      </c>
      <c r="N539" s="21" t="e">
        <f>VLOOKUP(I539,'MÃ '!$A$2:$E$1048576,4,0)</f>
        <v>#N/A</v>
      </c>
      <c r="O539" s="21" t="e">
        <f>VLOOKUP(I539,'MÃ '!$A$2:$E$1048576,5,0)</f>
        <v>#N/A</v>
      </c>
      <c r="P539" s="21" t="str">
        <f t="shared" si="34"/>
        <v>TSG09</v>
      </c>
      <c r="Q539" s="21" t="e">
        <f>DAY(Table01456[[#This Row],[NGÀY]])&amp;Table01456[[#This Row],[TSG09]]&amp;Table01456[[#This Row],[MÃ FAST]]</f>
        <v>#N/A</v>
      </c>
      <c r="R539" s="21" t="e">
        <f>COUNTIF($Q$7:Q539,Q539)&amp;Q539</f>
        <v>#N/A</v>
      </c>
      <c r="S539" s="44">
        <f>IFERROR(VLOOKUP(R539,Table1[[ct2]:[Số lượng]],13,0),0)</f>
        <v>0</v>
      </c>
      <c r="T539" s="45">
        <f>IFERROR(VLOOKUP(R539,Table1[[ct2]:[Giá]],14,0),Table01456[[#This Row],[ĐƠN GIÁ]])</f>
        <v>0</v>
      </c>
      <c r="U539" s="45">
        <f t="shared" si="35"/>
        <v>0</v>
      </c>
      <c r="V539" s="32">
        <f t="shared" si="36"/>
        <v>0</v>
      </c>
      <c r="W539" s="45">
        <f>Table01456[[#This Row],[THÀNH TIỀN FAST]]-Table01456[[#This Row],[THÀNH TIỀN]]</f>
        <v>0</v>
      </c>
      <c r="X539" s="46" t="b">
        <f>Table01456[[#This Row],[ĐG FAST]]=Table01456[[#This Row],[ĐƠN GIÁ]]</f>
        <v>1</v>
      </c>
      <c r="Y539" s="47" t="b">
        <f>Table01456[[#This Row],[THÀNH TIỀN FAST]]=Table01456[[#This Row],[THÀNH TIỀN]]</f>
        <v>1</v>
      </c>
      <c r="Z539" s="48"/>
    </row>
    <row r="540" spans="1:26" x14ac:dyDescent="0.2">
      <c r="A540" s="50"/>
      <c r="B540" s="51"/>
      <c r="C540" s="50"/>
      <c r="D540" s="50"/>
      <c r="E540" s="50"/>
      <c r="F540" s="50"/>
      <c r="G540" s="50"/>
      <c r="H540" s="50"/>
      <c r="I540" s="50"/>
      <c r="J540" s="50"/>
      <c r="K540" s="52"/>
      <c r="L540" s="50"/>
      <c r="M540" s="53">
        <f t="shared" si="33"/>
        <v>0</v>
      </c>
      <c r="N540" s="21" t="e">
        <f>VLOOKUP(I540,'MÃ '!$A$2:$E$1048576,4,0)</f>
        <v>#N/A</v>
      </c>
      <c r="O540" s="21" t="e">
        <f>VLOOKUP(I540,'MÃ '!$A$2:$E$1048576,5,0)</f>
        <v>#N/A</v>
      </c>
      <c r="P540" s="21" t="str">
        <f t="shared" si="34"/>
        <v>TSG09</v>
      </c>
      <c r="Q540" s="21" t="e">
        <f>DAY(Table01456[[#This Row],[NGÀY]])&amp;Table01456[[#This Row],[TSG09]]&amp;Table01456[[#This Row],[MÃ FAST]]</f>
        <v>#N/A</v>
      </c>
      <c r="R540" s="21" t="e">
        <f>COUNTIF($Q$7:Q540,Q540)&amp;Q540</f>
        <v>#N/A</v>
      </c>
      <c r="S540" s="44">
        <f>IFERROR(VLOOKUP(R540,Table1[[ct2]:[Số lượng]],13,0),0)</f>
        <v>0</v>
      </c>
      <c r="T540" s="45">
        <f>IFERROR(VLOOKUP(R540,Table1[[ct2]:[Giá]],14,0),Table01456[[#This Row],[ĐƠN GIÁ]])</f>
        <v>0</v>
      </c>
      <c r="U540" s="45">
        <f t="shared" si="35"/>
        <v>0</v>
      </c>
      <c r="V540" s="32">
        <f t="shared" si="36"/>
        <v>0</v>
      </c>
      <c r="W540" s="45">
        <f>Table01456[[#This Row],[THÀNH TIỀN FAST]]-Table01456[[#This Row],[THÀNH TIỀN]]</f>
        <v>0</v>
      </c>
      <c r="X540" s="46" t="b">
        <f>Table01456[[#This Row],[ĐG FAST]]=Table01456[[#This Row],[ĐƠN GIÁ]]</f>
        <v>1</v>
      </c>
      <c r="Y540" s="47" t="b">
        <f>Table01456[[#This Row],[THÀNH TIỀN FAST]]=Table01456[[#This Row],[THÀNH TIỀN]]</f>
        <v>1</v>
      </c>
      <c r="Z540" s="48"/>
    </row>
    <row r="541" spans="1:26" x14ac:dyDescent="0.2">
      <c r="A541" s="50"/>
      <c r="B541" s="51"/>
      <c r="C541" s="50"/>
      <c r="D541" s="50"/>
      <c r="E541" s="50"/>
      <c r="F541" s="50"/>
      <c r="G541" s="50"/>
      <c r="H541" s="50"/>
      <c r="I541" s="50"/>
      <c r="J541" s="50"/>
      <c r="K541" s="52"/>
      <c r="L541" s="50"/>
      <c r="M541" s="53">
        <f t="shared" si="33"/>
        <v>0</v>
      </c>
      <c r="N541" s="21" t="e">
        <f>VLOOKUP(I541,'MÃ '!$A$2:$E$1048576,4,0)</f>
        <v>#N/A</v>
      </c>
      <c r="O541" s="21" t="e">
        <f>VLOOKUP(I541,'MÃ '!$A$2:$E$1048576,5,0)</f>
        <v>#N/A</v>
      </c>
      <c r="P541" s="21" t="str">
        <f t="shared" si="34"/>
        <v>TSG09</v>
      </c>
      <c r="Q541" s="21" t="e">
        <f>DAY(Table01456[[#This Row],[NGÀY]])&amp;Table01456[[#This Row],[TSG09]]&amp;Table01456[[#This Row],[MÃ FAST]]</f>
        <v>#N/A</v>
      </c>
      <c r="R541" s="21" t="e">
        <f>COUNTIF($Q$7:Q541,Q541)&amp;Q541</f>
        <v>#N/A</v>
      </c>
      <c r="S541" s="44">
        <f>IFERROR(VLOOKUP(R541,Table1[[ct2]:[Số lượng]],13,0),0)</f>
        <v>0</v>
      </c>
      <c r="T541" s="45">
        <f>IFERROR(VLOOKUP(R541,Table1[[ct2]:[Giá]],14,0),Table01456[[#This Row],[ĐƠN GIÁ]])</f>
        <v>0</v>
      </c>
      <c r="U541" s="45">
        <f t="shared" si="35"/>
        <v>0</v>
      </c>
      <c r="V541" s="32">
        <f t="shared" si="36"/>
        <v>0</v>
      </c>
      <c r="W541" s="45">
        <f>Table01456[[#This Row],[THÀNH TIỀN FAST]]-Table01456[[#This Row],[THÀNH TIỀN]]</f>
        <v>0</v>
      </c>
      <c r="X541" s="46" t="b">
        <f>Table01456[[#This Row],[ĐG FAST]]=Table01456[[#This Row],[ĐƠN GIÁ]]</f>
        <v>1</v>
      </c>
      <c r="Y541" s="47" t="b">
        <f>Table01456[[#This Row],[THÀNH TIỀN FAST]]=Table01456[[#This Row],[THÀNH TIỀN]]</f>
        <v>1</v>
      </c>
      <c r="Z541" s="48"/>
    </row>
    <row r="542" spans="1:26" x14ac:dyDescent="0.2">
      <c r="A542" s="50"/>
      <c r="B542" s="51"/>
      <c r="C542" s="50"/>
      <c r="D542" s="50"/>
      <c r="E542" s="50"/>
      <c r="F542" s="50"/>
      <c r="G542" s="50"/>
      <c r="H542" s="50"/>
      <c r="I542" s="50"/>
      <c r="J542" s="50"/>
      <c r="K542" s="52"/>
      <c r="L542" s="50"/>
      <c r="M542" s="53">
        <f t="shared" si="33"/>
        <v>0</v>
      </c>
      <c r="N542" s="21" t="e">
        <f>VLOOKUP(I542,'MÃ '!$A$2:$E$1048576,4,0)</f>
        <v>#N/A</v>
      </c>
      <c r="O542" s="21" t="e">
        <f>VLOOKUP(I542,'MÃ '!$A$2:$E$1048576,5,0)</f>
        <v>#N/A</v>
      </c>
      <c r="P542" s="21" t="str">
        <f t="shared" si="34"/>
        <v>TSG09</v>
      </c>
      <c r="Q542" s="21" t="e">
        <f>DAY(Table01456[[#This Row],[NGÀY]])&amp;Table01456[[#This Row],[TSG09]]&amp;Table01456[[#This Row],[MÃ FAST]]</f>
        <v>#N/A</v>
      </c>
      <c r="R542" s="21" t="e">
        <f>COUNTIF($Q$7:Q542,Q542)&amp;Q542</f>
        <v>#N/A</v>
      </c>
      <c r="S542" s="44">
        <f>IFERROR(VLOOKUP(R542,Table1[[ct2]:[Số lượng]],13,0),0)</f>
        <v>0</v>
      </c>
      <c r="T542" s="45">
        <f>IFERROR(VLOOKUP(R542,Table1[[ct2]:[Giá]],14,0),Table01456[[#This Row],[ĐƠN GIÁ]])</f>
        <v>0</v>
      </c>
      <c r="U542" s="45">
        <f t="shared" si="35"/>
        <v>0</v>
      </c>
      <c r="V542" s="32">
        <f t="shared" si="36"/>
        <v>0</v>
      </c>
      <c r="W542" s="45">
        <f>Table01456[[#This Row],[THÀNH TIỀN FAST]]-Table01456[[#This Row],[THÀNH TIỀN]]</f>
        <v>0</v>
      </c>
      <c r="X542" s="46" t="b">
        <f>Table01456[[#This Row],[ĐG FAST]]=Table01456[[#This Row],[ĐƠN GIÁ]]</f>
        <v>1</v>
      </c>
      <c r="Y542" s="47" t="b">
        <f>Table01456[[#This Row],[THÀNH TIỀN FAST]]=Table01456[[#This Row],[THÀNH TIỀN]]</f>
        <v>1</v>
      </c>
      <c r="Z542" s="48"/>
    </row>
    <row r="543" spans="1:26" x14ac:dyDescent="0.2">
      <c r="A543" s="50"/>
      <c r="B543" s="51"/>
      <c r="C543" s="50"/>
      <c r="D543" s="50"/>
      <c r="E543" s="50"/>
      <c r="F543" s="50"/>
      <c r="G543" s="50"/>
      <c r="H543" s="50"/>
      <c r="I543" s="50"/>
      <c r="J543" s="50"/>
      <c r="K543" s="52"/>
      <c r="L543" s="50"/>
      <c r="M543" s="53">
        <f t="shared" si="33"/>
        <v>0</v>
      </c>
      <c r="N543" s="21" t="e">
        <f>VLOOKUP(I543,'MÃ '!$A$2:$E$1048576,4,0)</f>
        <v>#N/A</v>
      </c>
      <c r="O543" s="21" t="e">
        <f>VLOOKUP(I543,'MÃ '!$A$2:$E$1048576,5,0)</f>
        <v>#N/A</v>
      </c>
      <c r="P543" s="21" t="str">
        <f t="shared" si="34"/>
        <v>TSG09</v>
      </c>
      <c r="Q543" s="21" t="e">
        <f>DAY(Table01456[[#This Row],[NGÀY]])&amp;Table01456[[#This Row],[TSG09]]&amp;Table01456[[#This Row],[MÃ FAST]]</f>
        <v>#N/A</v>
      </c>
      <c r="R543" s="21" t="e">
        <f>COUNTIF($Q$7:Q543,Q543)&amp;Q543</f>
        <v>#N/A</v>
      </c>
      <c r="S543" s="44">
        <f>IFERROR(VLOOKUP(R543,Table1[[ct2]:[Số lượng]],13,0),0)</f>
        <v>0</v>
      </c>
      <c r="T543" s="45">
        <f>IFERROR(VLOOKUP(R543,Table1[[ct2]:[Giá]],14,0),Table01456[[#This Row],[ĐƠN GIÁ]])</f>
        <v>0</v>
      </c>
      <c r="U543" s="45">
        <f t="shared" si="35"/>
        <v>0</v>
      </c>
      <c r="V543" s="32">
        <f t="shared" si="36"/>
        <v>0</v>
      </c>
      <c r="W543" s="45">
        <f>Table01456[[#This Row],[THÀNH TIỀN FAST]]-Table01456[[#This Row],[THÀNH TIỀN]]</f>
        <v>0</v>
      </c>
      <c r="X543" s="46" t="b">
        <f>Table01456[[#This Row],[ĐG FAST]]=Table01456[[#This Row],[ĐƠN GIÁ]]</f>
        <v>1</v>
      </c>
      <c r="Y543" s="47" t="b">
        <f>Table01456[[#This Row],[THÀNH TIỀN FAST]]=Table01456[[#This Row],[THÀNH TIỀN]]</f>
        <v>1</v>
      </c>
      <c r="Z543" s="48"/>
    </row>
    <row r="544" spans="1:26" x14ac:dyDescent="0.2">
      <c r="A544" s="50"/>
      <c r="B544" s="51"/>
      <c r="C544" s="50"/>
      <c r="D544" s="50"/>
      <c r="E544" s="50"/>
      <c r="F544" s="50"/>
      <c r="G544" s="50"/>
      <c r="H544" s="50"/>
      <c r="I544" s="50"/>
      <c r="J544" s="50"/>
      <c r="K544" s="52"/>
      <c r="L544" s="50"/>
      <c r="M544" s="53">
        <f t="shared" si="33"/>
        <v>0</v>
      </c>
      <c r="N544" s="21" t="e">
        <f>VLOOKUP(I544,'MÃ '!$A$2:$E$1048576,4,0)</f>
        <v>#N/A</v>
      </c>
      <c r="O544" s="21" t="e">
        <f>VLOOKUP(I544,'MÃ '!$A$2:$E$1048576,5,0)</f>
        <v>#N/A</v>
      </c>
      <c r="P544" s="21" t="str">
        <f t="shared" si="34"/>
        <v>TSG09</v>
      </c>
      <c r="Q544" s="21" t="e">
        <f>DAY(Table01456[[#This Row],[NGÀY]])&amp;Table01456[[#This Row],[TSG09]]&amp;Table01456[[#This Row],[MÃ FAST]]</f>
        <v>#N/A</v>
      </c>
      <c r="R544" s="21" t="e">
        <f>COUNTIF($Q$7:Q544,Q544)&amp;Q544</f>
        <v>#N/A</v>
      </c>
      <c r="S544" s="44">
        <f>IFERROR(VLOOKUP(R544,Table1[[ct2]:[Số lượng]],13,0),0)</f>
        <v>0</v>
      </c>
      <c r="T544" s="45">
        <f>IFERROR(VLOOKUP(R544,Table1[[ct2]:[Giá]],14,0),Table01456[[#This Row],[ĐƠN GIÁ]])</f>
        <v>0</v>
      </c>
      <c r="U544" s="45">
        <f t="shared" si="35"/>
        <v>0</v>
      </c>
      <c r="V544" s="32">
        <f t="shared" si="36"/>
        <v>0</v>
      </c>
      <c r="W544" s="45">
        <f>Table01456[[#This Row],[THÀNH TIỀN FAST]]-Table01456[[#This Row],[THÀNH TIỀN]]</f>
        <v>0</v>
      </c>
      <c r="X544" s="46" t="b">
        <f>Table01456[[#This Row],[ĐG FAST]]=Table01456[[#This Row],[ĐƠN GIÁ]]</f>
        <v>1</v>
      </c>
      <c r="Y544" s="47" t="b">
        <f>Table01456[[#This Row],[THÀNH TIỀN FAST]]=Table01456[[#This Row],[THÀNH TIỀN]]</f>
        <v>1</v>
      </c>
      <c r="Z544" s="48"/>
    </row>
    <row r="545" spans="1:26" x14ac:dyDescent="0.2">
      <c r="A545" s="50"/>
      <c r="B545" s="51"/>
      <c r="C545" s="50"/>
      <c r="D545" s="50"/>
      <c r="E545" s="50"/>
      <c r="F545" s="50"/>
      <c r="G545" s="50"/>
      <c r="H545" s="50"/>
      <c r="I545" s="50"/>
      <c r="J545" s="50"/>
      <c r="K545" s="52"/>
      <c r="L545" s="50"/>
      <c r="M545" s="53">
        <f t="shared" si="33"/>
        <v>0</v>
      </c>
      <c r="N545" s="21" t="e">
        <f>VLOOKUP(I545,'MÃ '!$A$2:$E$1048576,4,0)</f>
        <v>#N/A</v>
      </c>
      <c r="O545" s="21" t="e">
        <f>VLOOKUP(I545,'MÃ '!$A$2:$E$1048576,5,0)</f>
        <v>#N/A</v>
      </c>
      <c r="P545" s="21" t="str">
        <f t="shared" si="34"/>
        <v>TSG09</v>
      </c>
      <c r="Q545" s="21" t="e">
        <f>DAY(Table01456[[#This Row],[NGÀY]])&amp;Table01456[[#This Row],[TSG09]]&amp;Table01456[[#This Row],[MÃ FAST]]</f>
        <v>#N/A</v>
      </c>
      <c r="R545" s="21" t="e">
        <f>COUNTIF($Q$7:Q545,Q545)&amp;Q545</f>
        <v>#N/A</v>
      </c>
      <c r="S545" s="44">
        <f>IFERROR(VLOOKUP(R545,Table1[[ct2]:[Số lượng]],13,0),0)</f>
        <v>0</v>
      </c>
      <c r="T545" s="45">
        <f>IFERROR(VLOOKUP(R545,Table1[[ct2]:[Giá]],14,0),Table01456[[#This Row],[ĐƠN GIÁ]])</f>
        <v>0</v>
      </c>
      <c r="U545" s="45">
        <f t="shared" si="35"/>
        <v>0</v>
      </c>
      <c r="V545" s="32">
        <f t="shared" si="36"/>
        <v>0</v>
      </c>
      <c r="W545" s="45">
        <f>Table01456[[#This Row],[THÀNH TIỀN FAST]]-Table01456[[#This Row],[THÀNH TIỀN]]</f>
        <v>0</v>
      </c>
      <c r="X545" s="46" t="b">
        <f>Table01456[[#This Row],[ĐG FAST]]=Table01456[[#This Row],[ĐƠN GIÁ]]</f>
        <v>1</v>
      </c>
      <c r="Y545" s="47" t="b">
        <f>Table01456[[#This Row],[THÀNH TIỀN FAST]]=Table01456[[#This Row],[THÀNH TIỀN]]</f>
        <v>1</v>
      </c>
      <c r="Z545" s="48"/>
    </row>
    <row r="546" spans="1:26" x14ac:dyDescent="0.2">
      <c r="A546" s="50"/>
      <c r="B546" s="51"/>
      <c r="C546" s="50"/>
      <c r="D546" s="50"/>
      <c r="E546" s="50"/>
      <c r="F546" s="50"/>
      <c r="G546" s="50"/>
      <c r="H546" s="50"/>
      <c r="I546" s="50"/>
      <c r="J546" s="50"/>
      <c r="K546" s="52"/>
      <c r="L546" s="50"/>
      <c r="M546" s="53">
        <f t="shared" si="33"/>
        <v>0</v>
      </c>
      <c r="N546" s="21" t="e">
        <f>VLOOKUP(I546,'MÃ '!$A$2:$E$1048576,4,0)</f>
        <v>#N/A</v>
      </c>
      <c r="O546" s="21" t="e">
        <f>VLOOKUP(I546,'MÃ '!$A$2:$E$1048576,5,0)</f>
        <v>#N/A</v>
      </c>
      <c r="P546" s="21" t="str">
        <f t="shared" si="34"/>
        <v>TSG09</v>
      </c>
      <c r="Q546" s="21" t="e">
        <f>DAY(Table01456[[#This Row],[NGÀY]])&amp;Table01456[[#This Row],[TSG09]]&amp;Table01456[[#This Row],[MÃ FAST]]</f>
        <v>#N/A</v>
      </c>
      <c r="R546" s="21" t="e">
        <f>COUNTIF($Q$7:Q546,Q546)&amp;Q546</f>
        <v>#N/A</v>
      </c>
      <c r="S546" s="44">
        <f>IFERROR(VLOOKUP(R546,Table1[[ct2]:[Số lượng]],13,0),0)</f>
        <v>0</v>
      </c>
      <c r="T546" s="45">
        <f>IFERROR(VLOOKUP(R546,Table1[[ct2]:[Giá]],14,0),Table01456[[#This Row],[ĐƠN GIÁ]])</f>
        <v>0</v>
      </c>
      <c r="U546" s="45">
        <f t="shared" si="35"/>
        <v>0</v>
      </c>
      <c r="V546" s="32">
        <f t="shared" si="36"/>
        <v>0</v>
      </c>
      <c r="W546" s="45">
        <f>Table01456[[#This Row],[THÀNH TIỀN FAST]]-Table01456[[#This Row],[THÀNH TIỀN]]</f>
        <v>0</v>
      </c>
      <c r="X546" s="46" t="b">
        <f>Table01456[[#This Row],[ĐG FAST]]=Table01456[[#This Row],[ĐƠN GIÁ]]</f>
        <v>1</v>
      </c>
      <c r="Y546" s="47" t="b">
        <f>Table01456[[#This Row],[THÀNH TIỀN FAST]]=Table01456[[#This Row],[THÀNH TIỀN]]</f>
        <v>1</v>
      </c>
      <c r="Z546" s="48"/>
    </row>
    <row r="547" spans="1:26" x14ac:dyDescent="0.2">
      <c r="A547" s="50"/>
      <c r="B547" s="51"/>
      <c r="C547" s="50"/>
      <c r="D547" s="50"/>
      <c r="E547" s="50"/>
      <c r="F547" s="50"/>
      <c r="G547" s="50"/>
      <c r="H547" s="50"/>
      <c r="I547" s="50"/>
      <c r="J547" s="50"/>
      <c r="K547" s="52"/>
      <c r="L547" s="50"/>
      <c r="M547" s="53">
        <f t="shared" si="33"/>
        <v>0</v>
      </c>
      <c r="N547" s="21" t="e">
        <f>VLOOKUP(I547,'MÃ '!$A$2:$E$1048576,4,0)</f>
        <v>#N/A</v>
      </c>
      <c r="O547" s="21" t="e">
        <f>VLOOKUP(I547,'MÃ '!$A$2:$E$1048576,5,0)</f>
        <v>#N/A</v>
      </c>
      <c r="P547" s="21" t="str">
        <f t="shared" si="34"/>
        <v>TSG09</v>
      </c>
      <c r="Q547" s="21" t="e">
        <f>DAY(Table01456[[#This Row],[NGÀY]])&amp;Table01456[[#This Row],[TSG09]]&amp;Table01456[[#This Row],[MÃ FAST]]</f>
        <v>#N/A</v>
      </c>
      <c r="R547" s="21" t="e">
        <f>COUNTIF($Q$7:Q547,Q547)&amp;Q547</f>
        <v>#N/A</v>
      </c>
      <c r="S547" s="44">
        <f>IFERROR(VLOOKUP(R547,Table1[[ct2]:[Số lượng]],13,0),0)</f>
        <v>0</v>
      </c>
      <c r="T547" s="45">
        <f>IFERROR(VLOOKUP(R547,Table1[[ct2]:[Giá]],14,0),Table01456[[#This Row],[ĐƠN GIÁ]])</f>
        <v>0</v>
      </c>
      <c r="U547" s="45">
        <f t="shared" si="35"/>
        <v>0</v>
      </c>
      <c r="V547" s="32">
        <f t="shared" si="36"/>
        <v>0</v>
      </c>
      <c r="W547" s="45">
        <f>Table01456[[#This Row],[THÀNH TIỀN FAST]]-Table01456[[#This Row],[THÀNH TIỀN]]</f>
        <v>0</v>
      </c>
      <c r="X547" s="46" t="b">
        <f>Table01456[[#This Row],[ĐG FAST]]=Table01456[[#This Row],[ĐƠN GIÁ]]</f>
        <v>1</v>
      </c>
      <c r="Y547" s="47" t="b">
        <f>Table01456[[#This Row],[THÀNH TIỀN FAST]]=Table01456[[#This Row],[THÀNH TIỀN]]</f>
        <v>1</v>
      </c>
      <c r="Z547" s="48"/>
    </row>
    <row r="548" spans="1:26" x14ac:dyDescent="0.2">
      <c r="A548" s="50"/>
      <c r="B548" s="51"/>
      <c r="C548" s="50"/>
      <c r="D548" s="50"/>
      <c r="E548" s="50"/>
      <c r="F548" s="50"/>
      <c r="G548" s="50"/>
      <c r="H548" s="50"/>
      <c r="I548" s="50"/>
      <c r="J548" s="50"/>
      <c r="K548" s="52"/>
      <c r="L548" s="50"/>
      <c r="M548" s="53">
        <f t="shared" si="33"/>
        <v>0</v>
      </c>
      <c r="N548" s="21" t="e">
        <f>VLOOKUP(I548,'MÃ '!$A$2:$E$1048576,4,0)</f>
        <v>#N/A</v>
      </c>
      <c r="O548" s="21" t="e">
        <f>VLOOKUP(I548,'MÃ '!$A$2:$E$1048576,5,0)</f>
        <v>#N/A</v>
      </c>
      <c r="P548" s="21" t="str">
        <f t="shared" si="34"/>
        <v>TSG09</v>
      </c>
      <c r="Q548" s="21" t="e">
        <f>DAY(Table01456[[#This Row],[NGÀY]])&amp;Table01456[[#This Row],[TSG09]]&amp;Table01456[[#This Row],[MÃ FAST]]</f>
        <v>#N/A</v>
      </c>
      <c r="R548" s="21" t="e">
        <f>COUNTIF($Q$7:Q548,Q548)&amp;Q548</f>
        <v>#N/A</v>
      </c>
      <c r="S548" s="44">
        <f>IFERROR(VLOOKUP(R548,Table1[[ct2]:[Số lượng]],13,0),0)</f>
        <v>0</v>
      </c>
      <c r="T548" s="45">
        <f>IFERROR(VLOOKUP(R548,Table1[[ct2]:[Giá]],14,0),Table01456[[#This Row],[ĐƠN GIÁ]])</f>
        <v>0</v>
      </c>
      <c r="U548" s="45">
        <f t="shared" si="35"/>
        <v>0</v>
      </c>
      <c r="V548" s="32">
        <f t="shared" si="36"/>
        <v>0</v>
      </c>
      <c r="W548" s="45">
        <f>Table01456[[#This Row],[THÀNH TIỀN FAST]]-Table01456[[#This Row],[THÀNH TIỀN]]</f>
        <v>0</v>
      </c>
      <c r="X548" s="46" t="b">
        <f>Table01456[[#This Row],[ĐG FAST]]=Table01456[[#This Row],[ĐƠN GIÁ]]</f>
        <v>1</v>
      </c>
      <c r="Y548" s="47" t="b">
        <f>Table01456[[#This Row],[THÀNH TIỀN FAST]]=Table01456[[#This Row],[THÀNH TIỀN]]</f>
        <v>1</v>
      </c>
      <c r="Z548" s="48"/>
    </row>
    <row r="549" spans="1:26" x14ac:dyDescent="0.2">
      <c r="A549" s="50"/>
      <c r="B549" s="51"/>
      <c r="C549" s="50"/>
      <c r="D549" s="50"/>
      <c r="E549" s="50"/>
      <c r="F549" s="50"/>
      <c r="G549" s="50"/>
      <c r="H549" s="50"/>
      <c r="I549" s="50"/>
      <c r="J549" s="50"/>
      <c r="K549" s="52"/>
      <c r="L549" s="50"/>
      <c r="M549" s="53">
        <f t="shared" si="33"/>
        <v>0</v>
      </c>
      <c r="N549" s="21" t="e">
        <f>VLOOKUP(I549,'MÃ '!$A$2:$E$1048576,4,0)</f>
        <v>#N/A</v>
      </c>
      <c r="O549" s="21" t="e">
        <f>VLOOKUP(I549,'MÃ '!$A$2:$E$1048576,5,0)</f>
        <v>#N/A</v>
      </c>
      <c r="P549" s="21" t="str">
        <f t="shared" si="34"/>
        <v>TSG09</v>
      </c>
      <c r="Q549" s="21" t="e">
        <f>DAY(Table01456[[#This Row],[NGÀY]])&amp;Table01456[[#This Row],[TSG09]]&amp;Table01456[[#This Row],[MÃ FAST]]</f>
        <v>#N/A</v>
      </c>
      <c r="R549" s="21" t="e">
        <f>COUNTIF($Q$7:Q549,Q549)&amp;Q549</f>
        <v>#N/A</v>
      </c>
      <c r="S549" s="44">
        <f>IFERROR(VLOOKUP(R549,Table1[[ct2]:[Số lượng]],13,0),0)</f>
        <v>0</v>
      </c>
      <c r="T549" s="45">
        <f>IFERROR(VLOOKUP(R549,Table1[[ct2]:[Giá]],14,0),Table01456[[#This Row],[ĐƠN GIÁ]])</f>
        <v>0</v>
      </c>
      <c r="U549" s="45">
        <f t="shared" si="35"/>
        <v>0</v>
      </c>
      <c r="V549" s="32">
        <f t="shared" si="36"/>
        <v>0</v>
      </c>
      <c r="W549" s="45">
        <f>Table01456[[#This Row],[THÀNH TIỀN FAST]]-Table01456[[#This Row],[THÀNH TIỀN]]</f>
        <v>0</v>
      </c>
      <c r="X549" s="46" t="b">
        <f>Table01456[[#This Row],[ĐG FAST]]=Table01456[[#This Row],[ĐƠN GIÁ]]</f>
        <v>1</v>
      </c>
      <c r="Y549" s="47" t="b">
        <f>Table01456[[#This Row],[THÀNH TIỀN FAST]]=Table01456[[#This Row],[THÀNH TIỀN]]</f>
        <v>1</v>
      </c>
      <c r="Z549" s="48"/>
    </row>
    <row r="550" spans="1:26" x14ac:dyDescent="0.2">
      <c r="A550" s="50"/>
      <c r="B550" s="51"/>
      <c r="C550" s="50"/>
      <c r="D550" s="50"/>
      <c r="E550" s="50"/>
      <c r="F550" s="50"/>
      <c r="G550" s="50"/>
      <c r="H550" s="50"/>
      <c r="I550" s="50"/>
      <c r="J550" s="50"/>
      <c r="K550" s="52"/>
      <c r="L550" s="50"/>
      <c r="M550" s="53">
        <f t="shared" si="33"/>
        <v>0</v>
      </c>
      <c r="N550" s="21" t="e">
        <f>VLOOKUP(I550,'MÃ '!$A$2:$E$1048576,4,0)</f>
        <v>#N/A</v>
      </c>
      <c r="O550" s="21" t="e">
        <f>VLOOKUP(I550,'MÃ '!$A$2:$E$1048576,5,0)</f>
        <v>#N/A</v>
      </c>
      <c r="P550" s="21" t="str">
        <f t="shared" si="34"/>
        <v>TSG09</v>
      </c>
      <c r="Q550" s="21" t="e">
        <f>DAY(Table01456[[#This Row],[NGÀY]])&amp;Table01456[[#This Row],[TSG09]]&amp;Table01456[[#This Row],[MÃ FAST]]</f>
        <v>#N/A</v>
      </c>
      <c r="R550" s="21" t="e">
        <f>COUNTIF($Q$7:Q550,Q550)&amp;Q550</f>
        <v>#N/A</v>
      </c>
      <c r="S550" s="44">
        <f>IFERROR(VLOOKUP(R550,Table1[[ct2]:[Số lượng]],13,0),0)</f>
        <v>0</v>
      </c>
      <c r="T550" s="45">
        <f>IFERROR(VLOOKUP(R550,Table1[[ct2]:[Giá]],14,0),Table01456[[#This Row],[ĐƠN GIÁ]])</f>
        <v>0</v>
      </c>
      <c r="U550" s="45">
        <f t="shared" si="35"/>
        <v>0</v>
      </c>
      <c r="V550" s="32">
        <f t="shared" si="36"/>
        <v>0</v>
      </c>
      <c r="W550" s="45">
        <f>Table01456[[#This Row],[THÀNH TIỀN FAST]]-Table01456[[#This Row],[THÀNH TIỀN]]</f>
        <v>0</v>
      </c>
      <c r="X550" s="46" t="b">
        <f>Table01456[[#This Row],[ĐG FAST]]=Table01456[[#This Row],[ĐƠN GIÁ]]</f>
        <v>1</v>
      </c>
      <c r="Y550" s="47" t="b">
        <f>Table01456[[#This Row],[THÀNH TIỀN FAST]]=Table01456[[#This Row],[THÀNH TIỀN]]</f>
        <v>1</v>
      </c>
      <c r="Z550" s="48"/>
    </row>
    <row r="551" spans="1:26" x14ac:dyDescent="0.2">
      <c r="A551" s="50"/>
      <c r="B551" s="51"/>
      <c r="C551" s="50"/>
      <c r="D551" s="50"/>
      <c r="E551" s="50"/>
      <c r="F551" s="50"/>
      <c r="G551" s="50"/>
      <c r="H551" s="50"/>
      <c r="I551" s="50"/>
      <c r="J551" s="50"/>
      <c r="K551" s="52"/>
      <c r="L551" s="50"/>
      <c r="M551" s="53">
        <f t="shared" si="33"/>
        <v>0</v>
      </c>
      <c r="N551" s="21" t="e">
        <f>VLOOKUP(I551,'MÃ '!$A$2:$E$1048576,4,0)</f>
        <v>#N/A</v>
      </c>
      <c r="O551" s="21" t="e">
        <f>VLOOKUP(I551,'MÃ '!$A$2:$E$1048576,5,0)</f>
        <v>#N/A</v>
      </c>
      <c r="P551" s="21" t="str">
        <f t="shared" si="34"/>
        <v>TSG09</v>
      </c>
      <c r="Q551" s="21" t="e">
        <f>DAY(Table01456[[#This Row],[NGÀY]])&amp;Table01456[[#This Row],[TSG09]]&amp;Table01456[[#This Row],[MÃ FAST]]</f>
        <v>#N/A</v>
      </c>
      <c r="R551" s="21" t="e">
        <f>COUNTIF($Q$7:Q551,Q551)&amp;Q551</f>
        <v>#N/A</v>
      </c>
      <c r="S551" s="44">
        <f>IFERROR(VLOOKUP(R551,Table1[[ct2]:[Số lượng]],13,0),0)</f>
        <v>0</v>
      </c>
      <c r="T551" s="45">
        <f>IFERROR(VLOOKUP(R551,Table1[[ct2]:[Giá]],14,0),Table01456[[#This Row],[ĐƠN GIÁ]])</f>
        <v>0</v>
      </c>
      <c r="U551" s="45">
        <f t="shared" si="35"/>
        <v>0</v>
      </c>
      <c r="V551" s="32">
        <f t="shared" si="36"/>
        <v>0</v>
      </c>
      <c r="W551" s="45">
        <f>Table01456[[#This Row],[THÀNH TIỀN FAST]]-Table01456[[#This Row],[THÀNH TIỀN]]</f>
        <v>0</v>
      </c>
      <c r="X551" s="46" t="b">
        <f>Table01456[[#This Row],[ĐG FAST]]=Table01456[[#This Row],[ĐƠN GIÁ]]</f>
        <v>1</v>
      </c>
      <c r="Y551" s="47" t="b">
        <f>Table01456[[#This Row],[THÀNH TIỀN FAST]]=Table01456[[#This Row],[THÀNH TIỀN]]</f>
        <v>1</v>
      </c>
      <c r="Z551" s="48"/>
    </row>
    <row r="552" spans="1:26" x14ac:dyDescent="0.2">
      <c r="A552" s="50"/>
      <c r="B552" s="51"/>
      <c r="C552" s="50"/>
      <c r="D552" s="50"/>
      <c r="E552" s="50"/>
      <c r="F552" s="50"/>
      <c r="G552" s="50"/>
      <c r="H552" s="50"/>
      <c r="I552" s="50"/>
      <c r="J552" s="50"/>
      <c r="K552" s="52"/>
      <c r="L552" s="50"/>
      <c r="M552" s="53">
        <f t="shared" si="33"/>
        <v>0</v>
      </c>
      <c r="N552" s="21" t="e">
        <f>VLOOKUP(I552,'MÃ '!$A$2:$E$1048576,4,0)</f>
        <v>#N/A</v>
      </c>
      <c r="O552" s="21" t="e">
        <f>VLOOKUP(I552,'MÃ '!$A$2:$E$1048576,5,0)</f>
        <v>#N/A</v>
      </c>
      <c r="P552" s="21" t="str">
        <f t="shared" si="34"/>
        <v>TSG09</v>
      </c>
      <c r="Q552" s="21" t="e">
        <f>DAY(Table01456[[#This Row],[NGÀY]])&amp;Table01456[[#This Row],[TSG09]]&amp;Table01456[[#This Row],[MÃ FAST]]</f>
        <v>#N/A</v>
      </c>
      <c r="R552" s="21" t="e">
        <f>COUNTIF($Q$7:Q552,Q552)&amp;Q552</f>
        <v>#N/A</v>
      </c>
      <c r="S552" s="44">
        <f>IFERROR(VLOOKUP(R552,Table1[[ct2]:[Số lượng]],13,0),0)</f>
        <v>0</v>
      </c>
      <c r="T552" s="45">
        <f>IFERROR(VLOOKUP(R552,Table1[[ct2]:[Giá]],14,0),Table01456[[#This Row],[ĐƠN GIÁ]])</f>
        <v>0</v>
      </c>
      <c r="U552" s="45">
        <f t="shared" si="35"/>
        <v>0</v>
      </c>
      <c r="V552" s="32">
        <f t="shared" si="36"/>
        <v>0</v>
      </c>
      <c r="W552" s="45">
        <f>Table01456[[#This Row],[THÀNH TIỀN FAST]]-Table01456[[#This Row],[THÀNH TIỀN]]</f>
        <v>0</v>
      </c>
      <c r="X552" s="46" t="b">
        <f>Table01456[[#This Row],[ĐG FAST]]=Table01456[[#This Row],[ĐƠN GIÁ]]</f>
        <v>1</v>
      </c>
      <c r="Y552" s="47" t="b">
        <f>Table01456[[#This Row],[THÀNH TIỀN FAST]]=Table01456[[#This Row],[THÀNH TIỀN]]</f>
        <v>1</v>
      </c>
      <c r="Z552" s="48"/>
    </row>
    <row r="553" spans="1:26" x14ac:dyDescent="0.2">
      <c r="A553" s="50"/>
      <c r="B553" s="51"/>
      <c r="C553" s="50"/>
      <c r="D553" s="50"/>
      <c r="E553" s="50"/>
      <c r="F553" s="50"/>
      <c r="G553" s="50"/>
      <c r="H553" s="50"/>
      <c r="I553" s="50"/>
      <c r="J553" s="50"/>
      <c r="K553" s="52"/>
      <c r="L553" s="50"/>
      <c r="M553" s="53">
        <f t="shared" si="33"/>
        <v>0</v>
      </c>
      <c r="N553" s="21" t="e">
        <f>VLOOKUP(I553,'MÃ '!$A$2:$E$1048576,4,0)</f>
        <v>#N/A</v>
      </c>
      <c r="O553" s="21" t="e">
        <f>VLOOKUP(I553,'MÃ '!$A$2:$E$1048576,5,0)</f>
        <v>#N/A</v>
      </c>
      <c r="P553" s="21" t="str">
        <f t="shared" si="34"/>
        <v>TSG09</v>
      </c>
      <c r="Q553" s="21" t="e">
        <f>DAY(Table01456[[#This Row],[NGÀY]])&amp;Table01456[[#This Row],[TSG09]]&amp;Table01456[[#This Row],[MÃ FAST]]</f>
        <v>#N/A</v>
      </c>
      <c r="R553" s="21" t="e">
        <f>COUNTIF($Q$7:Q553,Q553)&amp;Q553</f>
        <v>#N/A</v>
      </c>
      <c r="S553" s="44">
        <f>IFERROR(VLOOKUP(R553,Table1[[ct2]:[Số lượng]],13,0),0)</f>
        <v>0</v>
      </c>
      <c r="T553" s="45">
        <f>IFERROR(VLOOKUP(R553,Table1[[ct2]:[Giá]],14,0),Table01456[[#This Row],[ĐƠN GIÁ]])</f>
        <v>0</v>
      </c>
      <c r="U553" s="45">
        <f t="shared" si="35"/>
        <v>0</v>
      </c>
      <c r="V553" s="32">
        <f t="shared" si="36"/>
        <v>0</v>
      </c>
      <c r="W553" s="45">
        <f>Table01456[[#This Row],[THÀNH TIỀN FAST]]-Table01456[[#This Row],[THÀNH TIỀN]]</f>
        <v>0</v>
      </c>
      <c r="X553" s="46" t="b">
        <f>Table01456[[#This Row],[ĐG FAST]]=Table01456[[#This Row],[ĐƠN GIÁ]]</f>
        <v>1</v>
      </c>
      <c r="Y553" s="47" t="b">
        <f>Table01456[[#This Row],[THÀNH TIỀN FAST]]=Table01456[[#This Row],[THÀNH TIỀN]]</f>
        <v>1</v>
      </c>
      <c r="Z553" s="48"/>
    </row>
    <row r="554" spans="1:26" x14ac:dyDescent="0.2">
      <c r="A554" s="50"/>
      <c r="B554" s="51"/>
      <c r="C554" s="50"/>
      <c r="D554" s="50"/>
      <c r="E554" s="50"/>
      <c r="F554" s="50"/>
      <c r="G554" s="50"/>
      <c r="H554" s="50"/>
      <c r="I554" s="50"/>
      <c r="J554" s="50"/>
      <c r="K554" s="52"/>
      <c r="L554" s="50"/>
      <c r="M554" s="53">
        <f t="shared" si="33"/>
        <v>0</v>
      </c>
      <c r="N554" s="21" t="e">
        <f>VLOOKUP(I554,'MÃ '!$A$2:$E$1048576,4,0)</f>
        <v>#N/A</v>
      </c>
      <c r="O554" s="21" t="e">
        <f>VLOOKUP(I554,'MÃ '!$A$2:$E$1048576,5,0)</f>
        <v>#N/A</v>
      </c>
      <c r="P554" s="21" t="str">
        <f t="shared" si="34"/>
        <v>TSG09</v>
      </c>
      <c r="Q554" s="21" t="e">
        <f>DAY(Table01456[[#This Row],[NGÀY]])&amp;Table01456[[#This Row],[TSG09]]&amp;Table01456[[#This Row],[MÃ FAST]]</f>
        <v>#N/A</v>
      </c>
      <c r="R554" s="21" t="e">
        <f>COUNTIF($Q$7:Q554,Q554)&amp;Q554</f>
        <v>#N/A</v>
      </c>
      <c r="S554" s="44">
        <f>IFERROR(VLOOKUP(R554,Table1[[ct2]:[Số lượng]],13,0),0)</f>
        <v>0</v>
      </c>
      <c r="T554" s="45">
        <f>IFERROR(VLOOKUP(R554,Table1[[ct2]:[Giá]],14,0),Table01456[[#This Row],[ĐƠN GIÁ]])</f>
        <v>0</v>
      </c>
      <c r="U554" s="45">
        <f t="shared" si="35"/>
        <v>0</v>
      </c>
      <c r="V554" s="32">
        <f t="shared" si="36"/>
        <v>0</v>
      </c>
      <c r="W554" s="45">
        <f>Table01456[[#This Row],[THÀNH TIỀN FAST]]-Table01456[[#This Row],[THÀNH TIỀN]]</f>
        <v>0</v>
      </c>
      <c r="X554" s="46" t="b">
        <f>Table01456[[#This Row],[ĐG FAST]]=Table01456[[#This Row],[ĐƠN GIÁ]]</f>
        <v>1</v>
      </c>
      <c r="Y554" s="47" t="b">
        <f>Table01456[[#This Row],[THÀNH TIỀN FAST]]=Table01456[[#This Row],[THÀNH TIỀN]]</f>
        <v>1</v>
      </c>
      <c r="Z554" s="48"/>
    </row>
    <row r="555" spans="1:26" x14ac:dyDescent="0.2">
      <c r="A555" s="50"/>
      <c r="B555" s="51"/>
      <c r="C555" s="50"/>
      <c r="D555" s="50"/>
      <c r="E555" s="50"/>
      <c r="F555" s="50"/>
      <c r="G555" s="50"/>
      <c r="H555" s="50"/>
      <c r="I555" s="50"/>
      <c r="J555" s="50"/>
      <c r="K555" s="52"/>
      <c r="L555" s="50"/>
      <c r="M555" s="53">
        <f t="shared" si="33"/>
        <v>0</v>
      </c>
      <c r="N555" s="21" t="e">
        <f>VLOOKUP(I555,'MÃ '!$A$2:$E$1048576,4,0)</f>
        <v>#N/A</v>
      </c>
      <c r="O555" s="21" t="e">
        <f>VLOOKUP(I555,'MÃ '!$A$2:$E$1048576,5,0)</f>
        <v>#N/A</v>
      </c>
      <c r="P555" s="21" t="str">
        <f t="shared" si="34"/>
        <v>TSG09</v>
      </c>
      <c r="Q555" s="21" t="e">
        <f>DAY(Table01456[[#This Row],[NGÀY]])&amp;Table01456[[#This Row],[TSG09]]&amp;Table01456[[#This Row],[MÃ FAST]]</f>
        <v>#N/A</v>
      </c>
      <c r="R555" s="21" t="e">
        <f>COUNTIF($Q$7:Q555,Q555)&amp;Q555</f>
        <v>#N/A</v>
      </c>
      <c r="S555" s="44">
        <f>IFERROR(VLOOKUP(R555,Table1[[ct2]:[Số lượng]],13,0),0)</f>
        <v>0</v>
      </c>
      <c r="T555" s="45">
        <f>IFERROR(VLOOKUP(R555,Table1[[ct2]:[Giá]],14,0),Table01456[[#This Row],[ĐƠN GIÁ]])</f>
        <v>0</v>
      </c>
      <c r="U555" s="45">
        <f t="shared" si="35"/>
        <v>0</v>
      </c>
      <c r="V555" s="32">
        <f t="shared" si="36"/>
        <v>0</v>
      </c>
      <c r="W555" s="45">
        <f>Table01456[[#This Row],[THÀNH TIỀN FAST]]-Table01456[[#This Row],[THÀNH TIỀN]]</f>
        <v>0</v>
      </c>
      <c r="X555" s="46" t="b">
        <f>Table01456[[#This Row],[ĐG FAST]]=Table01456[[#This Row],[ĐƠN GIÁ]]</f>
        <v>1</v>
      </c>
      <c r="Y555" s="47" t="b">
        <f>Table01456[[#This Row],[THÀNH TIỀN FAST]]=Table01456[[#This Row],[THÀNH TIỀN]]</f>
        <v>1</v>
      </c>
      <c r="Z555" s="48"/>
    </row>
    <row r="556" spans="1:26" x14ac:dyDescent="0.2">
      <c r="A556" s="50"/>
      <c r="B556" s="51"/>
      <c r="C556" s="50"/>
      <c r="D556" s="50"/>
      <c r="E556" s="50"/>
      <c r="F556" s="50"/>
      <c r="G556" s="50"/>
      <c r="H556" s="50"/>
      <c r="I556" s="50"/>
      <c r="J556" s="50"/>
      <c r="K556" s="52"/>
      <c r="L556" s="50"/>
      <c r="M556" s="53">
        <f t="shared" si="33"/>
        <v>0</v>
      </c>
      <c r="N556" s="21" t="e">
        <f>VLOOKUP(I556,'MÃ '!$A$2:$E$1048576,4,0)</f>
        <v>#N/A</v>
      </c>
      <c r="O556" s="21" t="e">
        <f>VLOOKUP(I556,'MÃ '!$A$2:$E$1048576,5,0)</f>
        <v>#N/A</v>
      </c>
      <c r="P556" s="21" t="str">
        <f t="shared" si="34"/>
        <v>TSG09</v>
      </c>
      <c r="Q556" s="21" t="e">
        <f>DAY(Table01456[[#This Row],[NGÀY]])&amp;Table01456[[#This Row],[TSG09]]&amp;Table01456[[#This Row],[MÃ FAST]]</f>
        <v>#N/A</v>
      </c>
      <c r="R556" s="21" t="e">
        <f>COUNTIF($Q$7:Q556,Q556)&amp;Q556</f>
        <v>#N/A</v>
      </c>
      <c r="S556" s="44">
        <f>IFERROR(VLOOKUP(R556,Table1[[ct2]:[Số lượng]],13,0),0)</f>
        <v>0</v>
      </c>
      <c r="T556" s="45">
        <f>IFERROR(VLOOKUP(R556,Table1[[ct2]:[Giá]],14,0),Table01456[[#This Row],[ĐƠN GIÁ]])</f>
        <v>0</v>
      </c>
      <c r="U556" s="45">
        <f t="shared" si="35"/>
        <v>0</v>
      </c>
      <c r="V556" s="32">
        <f t="shared" si="36"/>
        <v>0</v>
      </c>
      <c r="W556" s="45">
        <f>Table01456[[#This Row],[THÀNH TIỀN FAST]]-Table01456[[#This Row],[THÀNH TIỀN]]</f>
        <v>0</v>
      </c>
      <c r="X556" s="46" t="b">
        <f>Table01456[[#This Row],[ĐG FAST]]=Table01456[[#This Row],[ĐƠN GIÁ]]</f>
        <v>1</v>
      </c>
      <c r="Y556" s="47" t="b">
        <f>Table01456[[#This Row],[THÀNH TIỀN FAST]]=Table01456[[#This Row],[THÀNH TIỀN]]</f>
        <v>1</v>
      </c>
      <c r="Z556" s="48"/>
    </row>
    <row r="557" spans="1:26" x14ac:dyDescent="0.2">
      <c r="A557" s="50"/>
      <c r="B557" s="51"/>
      <c r="C557" s="50"/>
      <c r="D557" s="50"/>
      <c r="E557" s="50"/>
      <c r="F557" s="50"/>
      <c r="G557" s="50"/>
      <c r="H557" s="50"/>
      <c r="I557" s="50"/>
      <c r="J557" s="50"/>
      <c r="K557" s="52"/>
      <c r="L557" s="50"/>
      <c r="M557" s="53">
        <f t="shared" si="33"/>
        <v>0</v>
      </c>
      <c r="N557" s="21" t="e">
        <f>VLOOKUP(I557,'MÃ '!$A$2:$E$1048576,4,0)</f>
        <v>#N/A</v>
      </c>
      <c r="O557" s="21" t="e">
        <f>VLOOKUP(I557,'MÃ '!$A$2:$E$1048576,5,0)</f>
        <v>#N/A</v>
      </c>
      <c r="P557" s="21" t="str">
        <f t="shared" si="34"/>
        <v>TSG09</v>
      </c>
      <c r="Q557" s="21" t="e">
        <f>DAY(Table01456[[#This Row],[NGÀY]])&amp;Table01456[[#This Row],[TSG09]]&amp;Table01456[[#This Row],[MÃ FAST]]</f>
        <v>#N/A</v>
      </c>
      <c r="R557" s="21" t="e">
        <f>COUNTIF($Q$7:Q557,Q557)&amp;Q557</f>
        <v>#N/A</v>
      </c>
      <c r="S557" s="44">
        <f>IFERROR(VLOOKUP(R557,Table1[[ct2]:[Số lượng]],13,0),0)</f>
        <v>0</v>
      </c>
      <c r="T557" s="45">
        <f>IFERROR(VLOOKUP(R557,Table1[[ct2]:[Giá]],14,0),Table01456[[#This Row],[ĐƠN GIÁ]])</f>
        <v>0</v>
      </c>
      <c r="U557" s="45">
        <f t="shared" si="35"/>
        <v>0</v>
      </c>
      <c r="V557" s="32">
        <f t="shared" si="36"/>
        <v>0</v>
      </c>
      <c r="W557" s="45">
        <f>Table01456[[#This Row],[THÀNH TIỀN FAST]]-Table01456[[#This Row],[THÀNH TIỀN]]</f>
        <v>0</v>
      </c>
      <c r="X557" s="46" t="b">
        <f>Table01456[[#This Row],[ĐG FAST]]=Table01456[[#This Row],[ĐƠN GIÁ]]</f>
        <v>1</v>
      </c>
      <c r="Y557" s="47" t="b">
        <f>Table01456[[#This Row],[THÀNH TIỀN FAST]]=Table01456[[#This Row],[THÀNH TIỀN]]</f>
        <v>1</v>
      </c>
      <c r="Z557" s="48"/>
    </row>
    <row r="558" spans="1:26" x14ac:dyDescent="0.2">
      <c r="A558" s="50"/>
      <c r="B558" s="51"/>
      <c r="C558" s="50"/>
      <c r="D558" s="50"/>
      <c r="E558" s="50"/>
      <c r="F558" s="50"/>
      <c r="G558" s="50"/>
      <c r="H558" s="50"/>
      <c r="I558" s="50"/>
      <c r="J558" s="50"/>
      <c r="K558" s="52"/>
      <c r="L558" s="50"/>
      <c r="M558" s="53">
        <f t="shared" si="33"/>
        <v>0</v>
      </c>
      <c r="N558" s="21" t="e">
        <f>VLOOKUP(I558,'MÃ '!$A$2:$E$1048576,4,0)</f>
        <v>#N/A</v>
      </c>
      <c r="O558" s="21" t="e">
        <f>VLOOKUP(I558,'MÃ '!$A$2:$E$1048576,5,0)</f>
        <v>#N/A</v>
      </c>
      <c r="P558" s="21" t="str">
        <f t="shared" si="34"/>
        <v>TSG09</v>
      </c>
      <c r="Q558" s="21" t="e">
        <f>DAY(Table01456[[#This Row],[NGÀY]])&amp;Table01456[[#This Row],[TSG09]]&amp;Table01456[[#This Row],[MÃ FAST]]</f>
        <v>#N/A</v>
      </c>
      <c r="R558" s="21" t="e">
        <f>COUNTIF($Q$7:Q558,Q558)&amp;Q558</f>
        <v>#N/A</v>
      </c>
      <c r="S558" s="44">
        <f>IFERROR(VLOOKUP(R558,Table1[[ct2]:[Số lượng]],13,0),0)</f>
        <v>0</v>
      </c>
      <c r="T558" s="45">
        <f>IFERROR(VLOOKUP(R558,Table1[[ct2]:[Giá]],14,0),Table01456[[#This Row],[ĐƠN GIÁ]])</f>
        <v>0</v>
      </c>
      <c r="U558" s="45">
        <f t="shared" si="35"/>
        <v>0</v>
      </c>
      <c r="V558" s="32">
        <f t="shared" si="36"/>
        <v>0</v>
      </c>
      <c r="W558" s="45">
        <f>Table01456[[#This Row],[THÀNH TIỀN FAST]]-Table01456[[#This Row],[THÀNH TIỀN]]</f>
        <v>0</v>
      </c>
      <c r="X558" s="46" t="b">
        <f>Table01456[[#This Row],[ĐG FAST]]=Table01456[[#This Row],[ĐƠN GIÁ]]</f>
        <v>1</v>
      </c>
      <c r="Y558" s="47" t="b">
        <f>Table01456[[#This Row],[THÀNH TIỀN FAST]]=Table01456[[#This Row],[THÀNH TIỀN]]</f>
        <v>1</v>
      </c>
      <c r="Z558" s="48"/>
    </row>
    <row r="559" spans="1:26" x14ac:dyDescent="0.2">
      <c r="A559" s="50"/>
      <c r="B559" s="51"/>
      <c r="C559" s="50"/>
      <c r="D559" s="50"/>
      <c r="E559" s="50"/>
      <c r="F559" s="50"/>
      <c r="G559" s="50"/>
      <c r="H559" s="50"/>
      <c r="I559" s="50"/>
      <c r="J559" s="50"/>
      <c r="K559" s="52"/>
      <c r="L559" s="50"/>
      <c r="M559" s="53">
        <f t="shared" si="33"/>
        <v>0</v>
      </c>
      <c r="N559" s="21" t="e">
        <f>VLOOKUP(I559,'MÃ '!$A$2:$E$1048576,4,0)</f>
        <v>#N/A</v>
      </c>
      <c r="O559" s="21" t="e">
        <f>VLOOKUP(I559,'MÃ '!$A$2:$E$1048576,5,0)</f>
        <v>#N/A</v>
      </c>
      <c r="P559" s="21" t="str">
        <f t="shared" si="34"/>
        <v>TSG09</v>
      </c>
      <c r="Q559" s="21" t="e">
        <f>DAY(Table01456[[#This Row],[NGÀY]])&amp;Table01456[[#This Row],[TSG09]]&amp;Table01456[[#This Row],[MÃ FAST]]</f>
        <v>#N/A</v>
      </c>
      <c r="R559" s="21" t="e">
        <f>COUNTIF($Q$7:Q559,Q559)&amp;Q559</f>
        <v>#N/A</v>
      </c>
      <c r="S559" s="44">
        <f>IFERROR(VLOOKUP(R559,Table1[[ct2]:[Số lượng]],13,0),0)</f>
        <v>0</v>
      </c>
      <c r="T559" s="45">
        <f>IFERROR(VLOOKUP(R559,Table1[[ct2]:[Giá]],14,0),Table01456[[#This Row],[ĐƠN GIÁ]])</f>
        <v>0</v>
      </c>
      <c r="U559" s="45">
        <f t="shared" si="35"/>
        <v>0</v>
      </c>
      <c r="V559" s="32">
        <f t="shared" si="36"/>
        <v>0</v>
      </c>
      <c r="W559" s="45">
        <f>Table01456[[#This Row],[THÀNH TIỀN FAST]]-Table01456[[#This Row],[THÀNH TIỀN]]</f>
        <v>0</v>
      </c>
      <c r="X559" s="46" t="b">
        <f>Table01456[[#This Row],[ĐG FAST]]=Table01456[[#This Row],[ĐƠN GIÁ]]</f>
        <v>1</v>
      </c>
      <c r="Y559" s="47" t="b">
        <f>Table01456[[#This Row],[THÀNH TIỀN FAST]]=Table01456[[#This Row],[THÀNH TIỀN]]</f>
        <v>1</v>
      </c>
      <c r="Z559" s="48"/>
    </row>
    <row r="560" spans="1:26" x14ac:dyDescent="0.2">
      <c r="A560" s="50"/>
      <c r="B560" s="51"/>
      <c r="C560" s="50"/>
      <c r="D560" s="50"/>
      <c r="E560" s="50"/>
      <c r="F560" s="50"/>
      <c r="G560" s="50"/>
      <c r="H560" s="50"/>
      <c r="I560" s="50"/>
      <c r="J560" s="50"/>
      <c r="K560" s="52"/>
      <c r="L560" s="50"/>
      <c r="M560" s="53">
        <f t="shared" si="33"/>
        <v>0</v>
      </c>
      <c r="N560" s="21" t="e">
        <f>VLOOKUP(I560,'MÃ '!$A$2:$E$1048576,4,0)</f>
        <v>#N/A</v>
      </c>
      <c r="O560" s="21" t="e">
        <f>VLOOKUP(I560,'MÃ '!$A$2:$E$1048576,5,0)</f>
        <v>#N/A</v>
      </c>
      <c r="P560" s="21" t="str">
        <f t="shared" si="34"/>
        <v>TSG09</v>
      </c>
      <c r="Q560" s="21" t="e">
        <f>DAY(Table01456[[#This Row],[NGÀY]])&amp;Table01456[[#This Row],[TSG09]]&amp;Table01456[[#This Row],[MÃ FAST]]</f>
        <v>#N/A</v>
      </c>
      <c r="R560" s="21" t="e">
        <f>COUNTIF($Q$7:Q560,Q560)&amp;Q560</f>
        <v>#N/A</v>
      </c>
      <c r="S560" s="44">
        <f>IFERROR(VLOOKUP(R560,Table1[[ct2]:[Số lượng]],13,0),0)</f>
        <v>0</v>
      </c>
      <c r="T560" s="45">
        <f>IFERROR(VLOOKUP(R560,Table1[[ct2]:[Giá]],14,0),Table01456[[#This Row],[ĐƠN GIÁ]])</f>
        <v>0</v>
      </c>
      <c r="U560" s="45">
        <f t="shared" si="35"/>
        <v>0</v>
      </c>
      <c r="V560" s="32">
        <f t="shared" si="36"/>
        <v>0</v>
      </c>
      <c r="W560" s="45">
        <f>Table01456[[#This Row],[THÀNH TIỀN FAST]]-Table01456[[#This Row],[THÀNH TIỀN]]</f>
        <v>0</v>
      </c>
      <c r="X560" s="46" t="b">
        <f>Table01456[[#This Row],[ĐG FAST]]=Table01456[[#This Row],[ĐƠN GIÁ]]</f>
        <v>1</v>
      </c>
      <c r="Y560" s="47" t="b">
        <f>Table01456[[#This Row],[THÀNH TIỀN FAST]]=Table01456[[#This Row],[THÀNH TIỀN]]</f>
        <v>1</v>
      </c>
      <c r="Z560" s="48"/>
    </row>
    <row r="561" spans="1:26" x14ac:dyDescent="0.2">
      <c r="A561" s="50"/>
      <c r="B561" s="51"/>
      <c r="C561" s="50"/>
      <c r="D561" s="50"/>
      <c r="E561" s="50"/>
      <c r="F561" s="50"/>
      <c r="G561" s="50"/>
      <c r="H561" s="50"/>
      <c r="I561" s="50"/>
      <c r="J561" s="50"/>
      <c r="K561" s="52"/>
      <c r="L561" s="50"/>
      <c r="M561" s="53">
        <f t="shared" si="33"/>
        <v>0</v>
      </c>
      <c r="N561" s="21" t="e">
        <f>VLOOKUP(I561,'MÃ '!$A$2:$E$1048576,4,0)</f>
        <v>#N/A</v>
      </c>
      <c r="O561" s="21" t="e">
        <f>VLOOKUP(I561,'MÃ '!$A$2:$E$1048576,5,0)</f>
        <v>#N/A</v>
      </c>
      <c r="P561" s="21" t="str">
        <f t="shared" si="34"/>
        <v>TSG09</v>
      </c>
      <c r="Q561" s="21" t="e">
        <f>DAY(Table01456[[#This Row],[NGÀY]])&amp;Table01456[[#This Row],[TSG09]]&amp;Table01456[[#This Row],[MÃ FAST]]</f>
        <v>#N/A</v>
      </c>
      <c r="R561" s="21" t="e">
        <f>COUNTIF($Q$7:Q561,Q561)&amp;Q561</f>
        <v>#N/A</v>
      </c>
      <c r="S561" s="44">
        <f>IFERROR(VLOOKUP(R561,Table1[[ct2]:[Số lượng]],13,0),0)</f>
        <v>0</v>
      </c>
      <c r="T561" s="45">
        <f>IFERROR(VLOOKUP(R561,Table1[[ct2]:[Giá]],14,0),Table01456[[#This Row],[ĐƠN GIÁ]])</f>
        <v>0</v>
      </c>
      <c r="U561" s="45">
        <f t="shared" si="35"/>
        <v>0</v>
      </c>
      <c r="V561" s="32">
        <f t="shared" si="36"/>
        <v>0</v>
      </c>
      <c r="W561" s="45">
        <f>Table01456[[#This Row],[THÀNH TIỀN FAST]]-Table01456[[#This Row],[THÀNH TIỀN]]</f>
        <v>0</v>
      </c>
      <c r="X561" s="46" t="b">
        <f>Table01456[[#This Row],[ĐG FAST]]=Table01456[[#This Row],[ĐƠN GIÁ]]</f>
        <v>1</v>
      </c>
      <c r="Y561" s="47" t="b">
        <f>Table01456[[#This Row],[THÀNH TIỀN FAST]]=Table01456[[#This Row],[THÀNH TIỀN]]</f>
        <v>1</v>
      </c>
      <c r="Z561" s="48"/>
    </row>
    <row r="562" spans="1:26" x14ac:dyDescent="0.2">
      <c r="A562" s="50"/>
      <c r="B562" s="51"/>
      <c r="C562" s="50"/>
      <c r="D562" s="50"/>
      <c r="E562" s="50"/>
      <c r="F562" s="50"/>
      <c r="G562" s="50"/>
      <c r="H562" s="50"/>
      <c r="I562" s="50"/>
      <c r="J562" s="50"/>
      <c r="K562" s="52"/>
      <c r="L562" s="50"/>
      <c r="M562" s="53">
        <f t="shared" si="33"/>
        <v>0</v>
      </c>
      <c r="N562" s="21" t="e">
        <f>VLOOKUP(I562,'MÃ '!$A$2:$E$1048576,4,0)</f>
        <v>#N/A</v>
      </c>
      <c r="O562" s="21" t="e">
        <f>VLOOKUP(I562,'MÃ '!$A$2:$E$1048576,5,0)</f>
        <v>#N/A</v>
      </c>
      <c r="P562" s="21" t="str">
        <f t="shared" si="34"/>
        <v>TSG09</v>
      </c>
      <c r="Q562" s="21" t="e">
        <f>DAY(Table01456[[#This Row],[NGÀY]])&amp;Table01456[[#This Row],[TSG09]]&amp;Table01456[[#This Row],[MÃ FAST]]</f>
        <v>#N/A</v>
      </c>
      <c r="R562" s="21" t="e">
        <f>COUNTIF($Q$7:Q562,Q562)&amp;Q562</f>
        <v>#N/A</v>
      </c>
      <c r="S562" s="44">
        <f>IFERROR(VLOOKUP(R562,Table1[[ct2]:[Số lượng]],13,0),0)</f>
        <v>0</v>
      </c>
      <c r="T562" s="45">
        <f>IFERROR(VLOOKUP(R562,Table1[[ct2]:[Giá]],14,0),Table01456[[#This Row],[ĐƠN GIÁ]])</f>
        <v>0</v>
      </c>
      <c r="U562" s="45">
        <f t="shared" si="35"/>
        <v>0</v>
      </c>
      <c r="V562" s="32">
        <f t="shared" si="36"/>
        <v>0</v>
      </c>
      <c r="W562" s="45">
        <f>Table01456[[#This Row],[THÀNH TIỀN FAST]]-Table01456[[#This Row],[THÀNH TIỀN]]</f>
        <v>0</v>
      </c>
      <c r="X562" s="46" t="b">
        <f>Table01456[[#This Row],[ĐG FAST]]=Table01456[[#This Row],[ĐƠN GIÁ]]</f>
        <v>1</v>
      </c>
      <c r="Y562" s="47" t="b">
        <f>Table01456[[#This Row],[THÀNH TIỀN FAST]]=Table01456[[#This Row],[THÀNH TIỀN]]</f>
        <v>1</v>
      </c>
      <c r="Z562" s="48"/>
    </row>
    <row r="563" spans="1:26" x14ac:dyDescent="0.2">
      <c r="A563" s="50"/>
      <c r="B563" s="51"/>
      <c r="C563" s="50"/>
      <c r="D563" s="50"/>
      <c r="E563" s="50"/>
      <c r="F563" s="50"/>
      <c r="G563" s="50"/>
      <c r="H563" s="50"/>
      <c r="I563" s="50"/>
      <c r="J563" s="50"/>
      <c r="K563" s="52"/>
      <c r="L563" s="50"/>
      <c r="M563" s="53">
        <f t="shared" si="33"/>
        <v>0</v>
      </c>
      <c r="N563" s="21" t="e">
        <f>VLOOKUP(I563,'MÃ '!$A$2:$E$1048576,4,0)</f>
        <v>#N/A</v>
      </c>
      <c r="O563" s="21" t="e">
        <f>VLOOKUP(I563,'MÃ '!$A$2:$E$1048576,5,0)</f>
        <v>#N/A</v>
      </c>
      <c r="P563" s="21" t="str">
        <f t="shared" si="34"/>
        <v>TSG09</v>
      </c>
      <c r="Q563" s="21" t="e">
        <f>DAY(Table01456[[#This Row],[NGÀY]])&amp;Table01456[[#This Row],[TSG09]]&amp;Table01456[[#This Row],[MÃ FAST]]</f>
        <v>#N/A</v>
      </c>
      <c r="R563" s="21" t="e">
        <f>COUNTIF($Q$7:Q563,Q563)&amp;Q563</f>
        <v>#N/A</v>
      </c>
      <c r="S563" s="44">
        <f>IFERROR(VLOOKUP(R563,Table1[[ct2]:[Số lượng]],13,0),0)</f>
        <v>0</v>
      </c>
      <c r="T563" s="45">
        <f>IFERROR(VLOOKUP(R563,Table1[[ct2]:[Giá]],14,0),Table01456[[#This Row],[ĐƠN GIÁ]])</f>
        <v>0</v>
      </c>
      <c r="U563" s="45">
        <f t="shared" si="35"/>
        <v>0</v>
      </c>
      <c r="V563" s="32">
        <f t="shared" si="36"/>
        <v>0</v>
      </c>
      <c r="W563" s="45">
        <f>Table01456[[#This Row],[THÀNH TIỀN FAST]]-Table01456[[#This Row],[THÀNH TIỀN]]</f>
        <v>0</v>
      </c>
      <c r="X563" s="46" t="b">
        <f>Table01456[[#This Row],[ĐG FAST]]=Table01456[[#This Row],[ĐƠN GIÁ]]</f>
        <v>1</v>
      </c>
      <c r="Y563" s="47" t="b">
        <f>Table01456[[#This Row],[THÀNH TIỀN FAST]]=Table01456[[#This Row],[THÀNH TIỀN]]</f>
        <v>1</v>
      </c>
      <c r="Z563" s="48"/>
    </row>
    <row r="564" spans="1:26" x14ac:dyDescent="0.2">
      <c r="A564" s="50"/>
      <c r="B564" s="51"/>
      <c r="C564" s="50"/>
      <c r="D564" s="50"/>
      <c r="E564" s="50"/>
      <c r="F564" s="50"/>
      <c r="G564" s="50"/>
      <c r="H564" s="50"/>
      <c r="I564" s="50"/>
      <c r="J564" s="50"/>
      <c r="K564" s="52"/>
      <c r="L564" s="50"/>
      <c r="M564" s="53">
        <f t="shared" si="33"/>
        <v>0</v>
      </c>
      <c r="N564" s="21" t="e">
        <f>VLOOKUP(I564,'MÃ '!$A$2:$E$1048576,4,0)</f>
        <v>#N/A</v>
      </c>
      <c r="O564" s="21" t="e">
        <f>VLOOKUP(I564,'MÃ '!$A$2:$E$1048576,5,0)</f>
        <v>#N/A</v>
      </c>
      <c r="P564" s="21" t="str">
        <f t="shared" si="34"/>
        <v>TSG09</v>
      </c>
      <c r="Q564" s="21" t="e">
        <f>DAY(Table01456[[#This Row],[NGÀY]])&amp;Table01456[[#This Row],[TSG09]]&amp;Table01456[[#This Row],[MÃ FAST]]</f>
        <v>#N/A</v>
      </c>
      <c r="R564" s="21" t="e">
        <f>COUNTIF($Q$7:Q564,Q564)&amp;Q564</f>
        <v>#N/A</v>
      </c>
      <c r="S564" s="44">
        <f>IFERROR(VLOOKUP(R564,Table1[[ct2]:[Số lượng]],13,0),0)</f>
        <v>0</v>
      </c>
      <c r="T564" s="45">
        <f>IFERROR(VLOOKUP(R564,Table1[[ct2]:[Giá]],14,0),Table01456[[#This Row],[ĐƠN GIÁ]])</f>
        <v>0</v>
      </c>
      <c r="U564" s="45">
        <f t="shared" si="35"/>
        <v>0</v>
      </c>
      <c r="V564" s="32">
        <f t="shared" si="36"/>
        <v>0</v>
      </c>
      <c r="W564" s="45">
        <f>Table01456[[#This Row],[THÀNH TIỀN FAST]]-Table01456[[#This Row],[THÀNH TIỀN]]</f>
        <v>0</v>
      </c>
      <c r="X564" s="46" t="b">
        <f>Table01456[[#This Row],[ĐG FAST]]=Table01456[[#This Row],[ĐƠN GIÁ]]</f>
        <v>1</v>
      </c>
      <c r="Y564" s="47" t="b">
        <f>Table01456[[#This Row],[THÀNH TIỀN FAST]]=Table01456[[#This Row],[THÀNH TIỀN]]</f>
        <v>1</v>
      </c>
      <c r="Z564" s="48"/>
    </row>
    <row r="565" spans="1:26" x14ac:dyDescent="0.2">
      <c r="A565" s="50"/>
      <c r="B565" s="51"/>
      <c r="C565" s="50"/>
      <c r="D565" s="50"/>
      <c r="E565" s="50"/>
      <c r="F565" s="50"/>
      <c r="G565" s="50"/>
      <c r="H565" s="50"/>
      <c r="I565" s="50"/>
      <c r="J565" s="50"/>
      <c r="K565" s="52"/>
      <c r="L565" s="50"/>
      <c r="M565" s="53">
        <f t="shared" si="33"/>
        <v>0</v>
      </c>
      <c r="N565" s="21" t="e">
        <f>VLOOKUP(I565,'MÃ '!$A$2:$E$1048576,4,0)</f>
        <v>#N/A</v>
      </c>
      <c r="O565" s="21" t="e">
        <f>VLOOKUP(I565,'MÃ '!$A$2:$E$1048576,5,0)</f>
        <v>#N/A</v>
      </c>
      <c r="P565" s="21" t="str">
        <f t="shared" si="34"/>
        <v>TSG09</v>
      </c>
      <c r="Q565" s="21" t="e">
        <f>DAY(Table01456[[#This Row],[NGÀY]])&amp;Table01456[[#This Row],[TSG09]]&amp;Table01456[[#This Row],[MÃ FAST]]</f>
        <v>#N/A</v>
      </c>
      <c r="R565" s="21" t="e">
        <f>COUNTIF($Q$7:Q565,Q565)&amp;Q565</f>
        <v>#N/A</v>
      </c>
      <c r="S565" s="44">
        <f>IFERROR(VLOOKUP(R565,Table1[[ct2]:[Số lượng]],13,0),0)</f>
        <v>0</v>
      </c>
      <c r="T565" s="45">
        <f>IFERROR(VLOOKUP(R565,Table1[[ct2]:[Giá]],14,0),Table01456[[#This Row],[ĐƠN GIÁ]])</f>
        <v>0</v>
      </c>
      <c r="U565" s="45">
        <f t="shared" si="35"/>
        <v>0</v>
      </c>
      <c r="V565" s="32">
        <f t="shared" si="36"/>
        <v>0</v>
      </c>
      <c r="W565" s="45">
        <f>Table01456[[#This Row],[THÀNH TIỀN FAST]]-Table01456[[#This Row],[THÀNH TIỀN]]</f>
        <v>0</v>
      </c>
      <c r="X565" s="46" t="b">
        <f>Table01456[[#This Row],[ĐG FAST]]=Table01456[[#This Row],[ĐƠN GIÁ]]</f>
        <v>1</v>
      </c>
      <c r="Y565" s="47" t="b">
        <f>Table01456[[#This Row],[THÀNH TIỀN FAST]]=Table01456[[#This Row],[THÀNH TIỀN]]</f>
        <v>1</v>
      </c>
      <c r="Z565" s="48"/>
    </row>
    <row r="566" spans="1:26" x14ac:dyDescent="0.2">
      <c r="A566" s="50"/>
      <c r="B566" s="51"/>
      <c r="C566" s="50"/>
      <c r="D566" s="50"/>
      <c r="E566" s="50"/>
      <c r="F566" s="50"/>
      <c r="G566" s="50"/>
      <c r="H566" s="50"/>
      <c r="I566" s="50"/>
      <c r="J566" s="50"/>
      <c r="K566" s="52"/>
      <c r="L566" s="50"/>
      <c r="M566" s="53">
        <f t="shared" si="33"/>
        <v>0</v>
      </c>
      <c r="N566" s="21" t="e">
        <f>VLOOKUP(I566,'MÃ '!$A$2:$E$1048576,4,0)</f>
        <v>#N/A</v>
      </c>
      <c r="O566" s="21" t="e">
        <f>VLOOKUP(I566,'MÃ '!$A$2:$E$1048576,5,0)</f>
        <v>#N/A</v>
      </c>
      <c r="P566" s="21" t="str">
        <f t="shared" si="34"/>
        <v>TSG09</v>
      </c>
      <c r="Q566" s="21" t="e">
        <f>DAY(Table01456[[#This Row],[NGÀY]])&amp;Table01456[[#This Row],[TSG09]]&amp;Table01456[[#This Row],[MÃ FAST]]</f>
        <v>#N/A</v>
      </c>
      <c r="R566" s="21" t="e">
        <f>COUNTIF($Q$7:Q566,Q566)&amp;Q566</f>
        <v>#N/A</v>
      </c>
      <c r="S566" s="44">
        <f>IFERROR(VLOOKUP(R566,Table1[[ct2]:[Số lượng]],13,0),0)</f>
        <v>0</v>
      </c>
      <c r="T566" s="45">
        <f>IFERROR(VLOOKUP(R566,Table1[[ct2]:[Giá]],14,0),Table01456[[#This Row],[ĐƠN GIÁ]])</f>
        <v>0</v>
      </c>
      <c r="U566" s="45">
        <f t="shared" si="35"/>
        <v>0</v>
      </c>
      <c r="V566" s="32">
        <f t="shared" si="36"/>
        <v>0</v>
      </c>
      <c r="W566" s="45">
        <f>Table01456[[#This Row],[THÀNH TIỀN FAST]]-Table01456[[#This Row],[THÀNH TIỀN]]</f>
        <v>0</v>
      </c>
      <c r="X566" s="46" t="b">
        <f>Table01456[[#This Row],[ĐG FAST]]=Table01456[[#This Row],[ĐƠN GIÁ]]</f>
        <v>1</v>
      </c>
      <c r="Y566" s="47" t="b">
        <f>Table01456[[#This Row],[THÀNH TIỀN FAST]]=Table01456[[#This Row],[THÀNH TIỀN]]</f>
        <v>1</v>
      </c>
      <c r="Z566" s="48"/>
    </row>
    <row r="567" spans="1:26" x14ac:dyDescent="0.2">
      <c r="A567" s="50"/>
      <c r="B567" s="51"/>
      <c r="C567" s="50"/>
      <c r="D567" s="50"/>
      <c r="E567" s="50"/>
      <c r="F567" s="50"/>
      <c r="G567" s="50"/>
      <c r="H567" s="50"/>
      <c r="I567" s="50"/>
      <c r="J567" s="50"/>
      <c r="K567" s="52"/>
      <c r="L567" s="50"/>
      <c r="M567" s="53">
        <f t="shared" si="33"/>
        <v>0</v>
      </c>
      <c r="N567" s="21" t="e">
        <f>VLOOKUP(I567,'MÃ '!$A$2:$E$1048576,4,0)</f>
        <v>#N/A</v>
      </c>
      <c r="O567" s="21" t="e">
        <f>VLOOKUP(I567,'MÃ '!$A$2:$E$1048576,5,0)</f>
        <v>#N/A</v>
      </c>
      <c r="P567" s="21" t="str">
        <f t="shared" si="34"/>
        <v>TSG09</v>
      </c>
      <c r="Q567" s="21" t="e">
        <f>DAY(Table01456[[#This Row],[NGÀY]])&amp;Table01456[[#This Row],[TSG09]]&amp;Table01456[[#This Row],[MÃ FAST]]</f>
        <v>#N/A</v>
      </c>
      <c r="R567" s="21" t="e">
        <f>COUNTIF($Q$7:Q567,Q567)&amp;Q567</f>
        <v>#N/A</v>
      </c>
      <c r="S567" s="44">
        <f>IFERROR(VLOOKUP(R567,Table1[[ct2]:[Số lượng]],13,0),0)</f>
        <v>0</v>
      </c>
      <c r="T567" s="45">
        <f>IFERROR(VLOOKUP(R567,Table1[[ct2]:[Giá]],14,0),Table01456[[#This Row],[ĐƠN GIÁ]])</f>
        <v>0</v>
      </c>
      <c r="U567" s="45">
        <f t="shared" si="35"/>
        <v>0</v>
      </c>
      <c r="V567" s="32">
        <f t="shared" si="36"/>
        <v>0</v>
      </c>
      <c r="W567" s="45">
        <f>Table01456[[#This Row],[THÀNH TIỀN FAST]]-Table01456[[#This Row],[THÀNH TIỀN]]</f>
        <v>0</v>
      </c>
      <c r="X567" s="46" t="b">
        <f>Table01456[[#This Row],[ĐG FAST]]=Table01456[[#This Row],[ĐƠN GIÁ]]</f>
        <v>1</v>
      </c>
      <c r="Y567" s="47" t="b">
        <f>Table01456[[#This Row],[THÀNH TIỀN FAST]]=Table01456[[#This Row],[THÀNH TIỀN]]</f>
        <v>1</v>
      </c>
      <c r="Z567" s="48"/>
    </row>
    <row r="568" spans="1:26" x14ac:dyDescent="0.2">
      <c r="A568" s="50"/>
      <c r="B568" s="51"/>
      <c r="C568" s="50"/>
      <c r="D568" s="50"/>
      <c r="E568" s="50"/>
      <c r="F568" s="50"/>
      <c r="G568" s="50"/>
      <c r="H568" s="50"/>
      <c r="I568" s="50"/>
      <c r="J568" s="50"/>
      <c r="K568" s="52"/>
      <c r="L568" s="50"/>
      <c r="M568" s="53">
        <f t="shared" si="33"/>
        <v>0</v>
      </c>
      <c r="N568" s="21" t="e">
        <f>VLOOKUP(I568,'MÃ '!$A$2:$E$1048576,4,0)</f>
        <v>#N/A</v>
      </c>
      <c r="O568" s="21" t="e">
        <f>VLOOKUP(I568,'MÃ '!$A$2:$E$1048576,5,0)</f>
        <v>#N/A</v>
      </c>
      <c r="P568" s="21" t="str">
        <f t="shared" si="34"/>
        <v>TSG09</v>
      </c>
      <c r="Q568" s="21" t="e">
        <f>DAY(Table01456[[#This Row],[NGÀY]])&amp;Table01456[[#This Row],[TSG09]]&amp;Table01456[[#This Row],[MÃ FAST]]</f>
        <v>#N/A</v>
      </c>
      <c r="R568" s="21" t="e">
        <f>COUNTIF($Q$7:Q568,Q568)&amp;Q568</f>
        <v>#N/A</v>
      </c>
      <c r="S568" s="44">
        <f>IFERROR(VLOOKUP(R568,Table1[[ct2]:[Số lượng]],13,0),0)</f>
        <v>0</v>
      </c>
      <c r="T568" s="45">
        <f>IFERROR(VLOOKUP(R568,Table1[[ct2]:[Giá]],14,0),Table01456[[#This Row],[ĐƠN GIÁ]])</f>
        <v>0</v>
      </c>
      <c r="U568" s="45">
        <f t="shared" si="35"/>
        <v>0</v>
      </c>
      <c r="V568" s="32">
        <f t="shared" si="36"/>
        <v>0</v>
      </c>
      <c r="W568" s="45">
        <f>Table01456[[#This Row],[THÀNH TIỀN FAST]]-Table01456[[#This Row],[THÀNH TIỀN]]</f>
        <v>0</v>
      </c>
      <c r="X568" s="46" t="b">
        <f>Table01456[[#This Row],[ĐG FAST]]=Table01456[[#This Row],[ĐƠN GIÁ]]</f>
        <v>1</v>
      </c>
      <c r="Y568" s="47" t="b">
        <f>Table01456[[#This Row],[THÀNH TIỀN FAST]]=Table01456[[#This Row],[THÀNH TIỀN]]</f>
        <v>1</v>
      </c>
      <c r="Z568" s="48"/>
    </row>
    <row r="569" spans="1:26" x14ac:dyDescent="0.2">
      <c r="A569" s="50"/>
      <c r="B569" s="51"/>
      <c r="C569" s="50"/>
      <c r="D569" s="50"/>
      <c r="E569" s="50"/>
      <c r="F569" s="50"/>
      <c r="G569" s="50"/>
      <c r="H569" s="50"/>
      <c r="I569" s="50"/>
      <c r="J569" s="50"/>
      <c r="K569" s="52"/>
      <c r="L569" s="50"/>
      <c r="M569" s="53">
        <f t="shared" si="33"/>
        <v>0</v>
      </c>
      <c r="N569" s="21" t="e">
        <f>VLOOKUP(I569,'MÃ '!$A$2:$E$1048576,4,0)</f>
        <v>#N/A</v>
      </c>
      <c r="O569" s="21" t="e">
        <f>VLOOKUP(I569,'MÃ '!$A$2:$E$1048576,5,0)</f>
        <v>#N/A</v>
      </c>
      <c r="P569" s="21" t="str">
        <f t="shared" si="34"/>
        <v>TSG09</v>
      </c>
      <c r="Q569" s="21" t="e">
        <f>DAY(Table01456[[#This Row],[NGÀY]])&amp;Table01456[[#This Row],[TSG09]]&amp;Table01456[[#This Row],[MÃ FAST]]</f>
        <v>#N/A</v>
      </c>
      <c r="R569" s="21" t="e">
        <f>COUNTIF($Q$7:Q569,Q569)&amp;Q569</f>
        <v>#N/A</v>
      </c>
      <c r="S569" s="44">
        <f>IFERROR(VLOOKUP(R569,Table1[[ct2]:[Số lượng]],13,0),0)</f>
        <v>0</v>
      </c>
      <c r="T569" s="45">
        <f>IFERROR(VLOOKUP(R569,Table1[[ct2]:[Giá]],14,0),Table01456[[#This Row],[ĐƠN GIÁ]])</f>
        <v>0</v>
      </c>
      <c r="U569" s="45">
        <f t="shared" si="35"/>
        <v>0</v>
      </c>
      <c r="V569" s="32">
        <f t="shared" si="36"/>
        <v>0</v>
      </c>
      <c r="W569" s="45">
        <f>Table01456[[#This Row],[THÀNH TIỀN FAST]]-Table01456[[#This Row],[THÀNH TIỀN]]</f>
        <v>0</v>
      </c>
      <c r="X569" s="46" t="b">
        <f>Table01456[[#This Row],[ĐG FAST]]=Table01456[[#This Row],[ĐƠN GIÁ]]</f>
        <v>1</v>
      </c>
      <c r="Y569" s="47" t="b">
        <f>Table01456[[#This Row],[THÀNH TIỀN FAST]]=Table01456[[#This Row],[THÀNH TIỀN]]</f>
        <v>1</v>
      </c>
      <c r="Z569" s="48"/>
    </row>
    <row r="570" spans="1:26" x14ac:dyDescent="0.2">
      <c r="A570" s="50"/>
      <c r="B570" s="51"/>
      <c r="C570" s="50"/>
      <c r="D570" s="50"/>
      <c r="E570" s="50"/>
      <c r="F570" s="50"/>
      <c r="G570" s="50"/>
      <c r="H570" s="50"/>
      <c r="I570" s="50"/>
      <c r="J570" s="50"/>
      <c r="K570" s="52"/>
      <c r="L570" s="50"/>
      <c r="M570" s="53">
        <f t="shared" si="33"/>
        <v>0</v>
      </c>
      <c r="N570" s="21" t="e">
        <f>VLOOKUP(I570,'MÃ '!$A$2:$E$1048576,4,0)</f>
        <v>#N/A</v>
      </c>
      <c r="O570" s="21" t="e">
        <f>VLOOKUP(I570,'MÃ '!$A$2:$E$1048576,5,0)</f>
        <v>#N/A</v>
      </c>
      <c r="P570" s="21" t="str">
        <f t="shared" si="34"/>
        <v>TSG09</v>
      </c>
      <c r="Q570" s="21" t="e">
        <f>DAY(Table01456[[#This Row],[NGÀY]])&amp;Table01456[[#This Row],[TSG09]]&amp;Table01456[[#This Row],[MÃ FAST]]</f>
        <v>#N/A</v>
      </c>
      <c r="R570" s="21" t="e">
        <f>COUNTIF($Q$7:Q570,Q570)&amp;Q570</f>
        <v>#N/A</v>
      </c>
      <c r="S570" s="44">
        <f>IFERROR(VLOOKUP(R570,Table1[[ct2]:[Số lượng]],13,0),0)</f>
        <v>0</v>
      </c>
      <c r="T570" s="45">
        <f>IFERROR(VLOOKUP(R570,Table1[[ct2]:[Giá]],14,0),Table01456[[#This Row],[ĐƠN GIÁ]])</f>
        <v>0</v>
      </c>
      <c r="U570" s="45">
        <f t="shared" si="35"/>
        <v>0</v>
      </c>
      <c r="V570" s="32">
        <f t="shared" si="36"/>
        <v>0</v>
      </c>
      <c r="W570" s="45">
        <f>Table01456[[#This Row],[THÀNH TIỀN FAST]]-Table01456[[#This Row],[THÀNH TIỀN]]</f>
        <v>0</v>
      </c>
      <c r="X570" s="46" t="b">
        <f>Table01456[[#This Row],[ĐG FAST]]=Table01456[[#This Row],[ĐƠN GIÁ]]</f>
        <v>1</v>
      </c>
      <c r="Y570" s="47" t="b">
        <f>Table01456[[#This Row],[THÀNH TIỀN FAST]]=Table01456[[#This Row],[THÀNH TIỀN]]</f>
        <v>1</v>
      </c>
      <c r="Z570" s="48"/>
    </row>
    <row r="571" spans="1:26" x14ac:dyDescent="0.2">
      <c r="A571" s="50"/>
      <c r="B571" s="51"/>
      <c r="C571" s="50"/>
      <c r="D571" s="50"/>
      <c r="E571" s="50"/>
      <c r="F571" s="50"/>
      <c r="G571" s="50"/>
      <c r="H571" s="50"/>
      <c r="I571" s="50"/>
      <c r="J571" s="50"/>
      <c r="K571" s="52"/>
      <c r="L571" s="50"/>
      <c r="M571" s="53">
        <f t="shared" si="33"/>
        <v>0</v>
      </c>
      <c r="N571" s="21" t="e">
        <f>VLOOKUP(I571,'MÃ '!$A$2:$E$1048576,4,0)</f>
        <v>#N/A</v>
      </c>
      <c r="O571" s="21" t="e">
        <f>VLOOKUP(I571,'MÃ '!$A$2:$E$1048576,5,0)</f>
        <v>#N/A</v>
      </c>
      <c r="P571" s="21" t="str">
        <f t="shared" si="34"/>
        <v>TSG09</v>
      </c>
      <c r="Q571" s="21" t="e">
        <f>DAY(Table01456[[#This Row],[NGÀY]])&amp;Table01456[[#This Row],[TSG09]]&amp;Table01456[[#This Row],[MÃ FAST]]</f>
        <v>#N/A</v>
      </c>
      <c r="R571" s="21" t="e">
        <f>COUNTIF($Q$7:Q571,Q571)&amp;Q571</f>
        <v>#N/A</v>
      </c>
      <c r="S571" s="44">
        <f>IFERROR(VLOOKUP(R571,Table1[[ct2]:[Số lượng]],13,0),0)</f>
        <v>0</v>
      </c>
      <c r="T571" s="45">
        <f>IFERROR(VLOOKUP(R571,Table1[[ct2]:[Giá]],14,0),Table01456[[#This Row],[ĐƠN GIÁ]])</f>
        <v>0</v>
      </c>
      <c r="U571" s="45">
        <f t="shared" si="35"/>
        <v>0</v>
      </c>
      <c r="V571" s="32">
        <f t="shared" si="36"/>
        <v>0</v>
      </c>
      <c r="W571" s="45">
        <f>Table01456[[#This Row],[THÀNH TIỀN FAST]]-Table01456[[#This Row],[THÀNH TIỀN]]</f>
        <v>0</v>
      </c>
      <c r="X571" s="46" t="b">
        <f>Table01456[[#This Row],[ĐG FAST]]=Table01456[[#This Row],[ĐƠN GIÁ]]</f>
        <v>1</v>
      </c>
      <c r="Y571" s="47" t="b">
        <f>Table01456[[#This Row],[THÀNH TIỀN FAST]]=Table01456[[#This Row],[THÀNH TIỀN]]</f>
        <v>1</v>
      </c>
      <c r="Z571" s="48"/>
    </row>
    <row r="572" spans="1:26" x14ac:dyDescent="0.2">
      <c r="A572" s="50"/>
      <c r="B572" s="51"/>
      <c r="C572" s="50"/>
      <c r="D572" s="50"/>
      <c r="E572" s="50"/>
      <c r="F572" s="50"/>
      <c r="G572" s="50"/>
      <c r="H572" s="50"/>
      <c r="I572" s="50"/>
      <c r="J572" s="50"/>
      <c r="K572" s="52"/>
      <c r="L572" s="50"/>
      <c r="M572" s="53">
        <f t="shared" si="33"/>
        <v>0</v>
      </c>
      <c r="N572" s="21" t="e">
        <f>VLOOKUP(I572,'MÃ '!$A$2:$E$1048576,4,0)</f>
        <v>#N/A</v>
      </c>
      <c r="O572" s="21" t="e">
        <f>VLOOKUP(I572,'MÃ '!$A$2:$E$1048576,5,0)</f>
        <v>#N/A</v>
      </c>
      <c r="P572" s="21" t="str">
        <f t="shared" si="34"/>
        <v>TSG09</v>
      </c>
      <c r="Q572" s="21" t="e">
        <f>DAY(Table01456[[#This Row],[NGÀY]])&amp;Table01456[[#This Row],[TSG09]]&amp;Table01456[[#This Row],[MÃ FAST]]</f>
        <v>#N/A</v>
      </c>
      <c r="R572" s="21" t="e">
        <f>COUNTIF($Q$7:Q572,Q572)&amp;Q572</f>
        <v>#N/A</v>
      </c>
      <c r="S572" s="44">
        <f>IFERROR(VLOOKUP(R572,Table1[[ct2]:[Số lượng]],13,0),0)</f>
        <v>0</v>
      </c>
      <c r="T572" s="45">
        <f>IFERROR(VLOOKUP(R572,Table1[[ct2]:[Giá]],14,0),Table01456[[#This Row],[ĐƠN GIÁ]])</f>
        <v>0</v>
      </c>
      <c r="U572" s="45">
        <f t="shared" si="35"/>
        <v>0</v>
      </c>
      <c r="V572" s="32">
        <f t="shared" si="36"/>
        <v>0</v>
      </c>
      <c r="W572" s="45">
        <f>Table01456[[#This Row],[THÀNH TIỀN FAST]]-Table01456[[#This Row],[THÀNH TIỀN]]</f>
        <v>0</v>
      </c>
      <c r="X572" s="46" t="b">
        <f>Table01456[[#This Row],[ĐG FAST]]=Table01456[[#This Row],[ĐƠN GIÁ]]</f>
        <v>1</v>
      </c>
      <c r="Y572" s="47" t="b">
        <f>Table01456[[#This Row],[THÀNH TIỀN FAST]]=Table01456[[#This Row],[THÀNH TIỀN]]</f>
        <v>1</v>
      </c>
      <c r="Z572" s="48"/>
    </row>
    <row r="573" spans="1:26" x14ac:dyDescent="0.2">
      <c r="A573" s="50"/>
      <c r="B573" s="51"/>
      <c r="C573" s="50"/>
      <c r="D573" s="50"/>
      <c r="E573" s="50"/>
      <c r="F573" s="50"/>
      <c r="G573" s="50"/>
      <c r="H573" s="50"/>
      <c r="I573" s="50"/>
      <c r="J573" s="50"/>
      <c r="K573" s="52"/>
      <c r="L573" s="50"/>
      <c r="M573" s="53">
        <f t="shared" si="33"/>
        <v>0</v>
      </c>
      <c r="N573" s="21" t="e">
        <f>VLOOKUP(I573,'MÃ '!$A$2:$E$1048576,4,0)</f>
        <v>#N/A</v>
      </c>
      <c r="O573" s="21" t="e">
        <f>VLOOKUP(I573,'MÃ '!$A$2:$E$1048576,5,0)</f>
        <v>#N/A</v>
      </c>
      <c r="P573" s="21" t="str">
        <f t="shared" si="34"/>
        <v>TSG09</v>
      </c>
      <c r="Q573" s="21" t="e">
        <f>DAY(Table01456[[#This Row],[NGÀY]])&amp;Table01456[[#This Row],[TSG09]]&amp;Table01456[[#This Row],[MÃ FAST]]</f>
        <v>#N/A</v>
      </c>
      <c r="R573" s="21" t="e">
        <f>COUNTIF($Q$7:Q573,Q573)&amp;Q573</f>
        <v>#N/A</v>
      </c>
      <c r="S573" s="44">
        <f>IFERROR(VLOOKUP(R573,Table1[[ct2]:[Số lượng]],13,0),0)</f>
        <v>0</v>
      </c>
      <c r="T573" s="45">
        <f>IFERROR(VLOOKUP(R573,Table1[[ct2]:[Giá]],14,0),Table01456[[#This Row],[ĐƠN GIÁ]])</f>
        <v>0</v>
      </c>
      <c r="U573" s="45">
        <f t="shared" si="35"/>
        <v>0</v>
      </c>
      <c r="V573" s="32">
        <f t="shared" si="36"/>
        <v>0</v>
      </c>
      <c r="W573" s="45">
        <f>Table01456[[#This Row],[THÀNH TIỀN FAST]]-Table01456[[#This Row],[THÀNH TIỀN]]</f>
        <v>0</v>
      </c>
      <c r="X573" s="46" t="b">
        <f>Table01456[[#This Row],[ĐG FAST]]=Table01456[[#This Row],[ĐƠN GIÁ]]</f>
        <v>1</v>
      </c>
      <c r="Y573" s="47" t="b">
        <f>Table01456[[#This Row],[THÀNH TIỀN FAST]]=Table01456[[#This Row],[THÀNH TIỀN]]</f>
        <v>1</v>
      </c>
      <c r="Z573" s="48"/>
    </row>
    <row r="574" spans="1:26" x14ac:dyDescent="0.2">
      <c r="A574" s="50"/>
      <c r="B574" s="51"/>
      <c r="C574" s="50"/>
      <c r="D574" s="50"/>
      <c r="E574" s="50"/>
      <c r="F574" s="50"/>
      <c r="G574" s="50"/>
      <c r="H574" s="50"/>
      <c r="I574" s="50"/>
      <c r="J574" s="50"/>
      <c r="K574" s="52"/>
      <c r="L574" s="50"/>
      <c r="M574" s="53">
        <f t="shared" si="33"/>
        <v>0</v>
      </c>
      <c r="N574" s="21" t="e">
        <f>VLOOKUP(I574,'MÃ '!$A$2:$E$1048576,4,0)</f>
        <v>#N/A</v>
      </c>
      <c r="O574" s="21" t="e">
        <f>VLOOKUP(I574,'MÃ '!$A$2:$E$1048576,5,0)</f>
        <v>#N/A</v>
      </c>
      <c r="P574" s="21" t="str">
        <f t="shared" si="34"/>
        <v>TSG09</v>
      </c>
      <c r="Q574" s="21" t="e">
        <f>DAY(Table01456[[#This Row],[NGÀY]])&amp;Table01456[[#This Row],[TSG09]]&amp;Table01456[[#This Row],[MÃ FAST]]</f>
        <v>#N/A</v>
      </c>
      <c r="R574" s="21" t="e">
        <f>COUNTIF($Q$7:Q574,Q574)&amp;Q574</f>
        <v>#N/A</v>
      </c>
      <c r="S574" s="44">
        <f>IFERROR(VLOOKUP(R574,Table1[[ct2]:[Số lượng]],13,0),0)</f>
        <v>0</v>
      </c>
      <c r="T574" s="45">
        <f>IFERROR(VLOOKUP(R574,Table1[[ct2]:[Giá]],14,0),Table01456[[#This Row],[ĐƠN GIÁ]])</f>
        <v>0</v>
      </c>
      <c r="U574" s="45">
        <f t="shared" si="35"/>
        <v>0</v>
      </c>
      <c r="V574" s="32">
        <f t="shared" si="36"/>
        <v>0</v>
      </c>
      <c r="W574" s="45">
        <f>Table01456[[#This Row],[THÀNH TIỀN FAST]]-Table01456[[#This Row],[THÀNH TIỀN]]</f>
        <v>0</v>
      </c>
      <c r="X574" s="46" t="b">
        <f>Table01456[[#This Row],[ĐG FAST]]=Table01456[[#This Row],[ĐƠN GIÁ]]</f>
        <v>1</v>
      </c>
      <c r="Y574" s="47" t="b">
        <f>Table01456[[#This Row],[THÀNH TIỀN FAST]]=Table01456[[#This Row],[THÀNH TIỀN]]</f>
        <v>1</v>
      </c>
      <c r="Z574" s="48"/>
    </row>
    <row r="575" spans="1:26" x14ac:dyDescent="0.2">
      <c r="A575" s="50"/>
      <c r="B575" s="51"/>
      <c r="C575" s="50"/>
      <c r="D575" s="50"/>
      <c r="E575" s="50"/>
      <c r="F575" s="50"/>
      <c r="G575" s="50"/>
      <c r="H575" s="50"/>
      <c r="I575" s="50"/>
      <c r="J575" s="50"/>
      <c r="K575" s="52"/>
      <c r="L575" s="50"/>
      <c r="M575" s="53">
        <f t="shared" si="33"/>
        <v>0</v>
      </c>
      <c r="N575" s="21" t="e">
        <f>VLOOKUP(I575,'MÃ '!$A$2:$E$1048576,4,0)</f>
        <v>#N/A</v>
      </c>
      <c r="O575" s="21" t="e">
        <f>VLOOKUP(I575,'MÃ '!$A$2:$E$1048576,5,0)</f>
        <v>#N/A</v>
      </c>
      <c r="P575" s="21" t="str">
        <f t="shared" si="34"/>
        <v>TSG09</v>
      </c>
      <c r="Q575" s="21" t="e">
        <f>DAY(Table01456[[#This Row],[NGÀY]])&amp;Table01456[[#This Row],[TSG09]]&amp;Table01456[[#This Row],[MÃ FAST]]</f>
        <v>#N/A</v>
      </c>
      <c r="R575" s="21" t="e">
        <f>COUNTIF($Q$7:Q575,Q575)&amp;Q575</f>
        <v>#N/A</v>
      </c>
      <c r="S575" s="44">
        <f>IFERROR(VLOOKUP(R575,Table1[[ct2]:[Số lượng]],13,0),0)</f>
        <v>0</v>
      </c>
      <c r="T575" s="45">
        <f>IFERROR(VLOOKUP(R575,Table1[[ct2]:[Giá]],14,0),Table01456[[#This Row],[ĐƠN GIÁ]])</f>
        <v>0</v>
      </c>
      <c r="U575" s="45">
        <f t="shared" si="35"/>
        <v>0</v>
      </c>
      <c r="V575" s="32">
        <f t="shared" si="36"/>
        <v>0</v>
      </c>
      <c r="W575" s="45">
        <f>Table01456[[#This Row],[THÀNH TIỀN FAST]]-Table01456[[#This Row],[THÀNH TIỀN]]</f>
        <v>0</v>
      </c>
      <c r="X575" s="46" t="b">
        <f>Table01456[[#This Row],[ĐG FAST]]=Table01456[[#This Row],[ĐƠN GIÁ]]</f>
        <v>1</v>
      </c>
      <c r="Y575" s="47" t="b">
        <f>Table01456[[#This Row],[THÀNH TIỀN FAST]]=Table01456[[#This Row],[THÀNH TIỀN]]</f>
        <v>1</v>
      </c>
      <c r="Z575" s="48"/>
    </row>
    <row r="576" spans="1:26" x14ac:dyDescent="0.2">
      <c r="A576" s="50"/>
      <c r="B576" s="51"/>
      <c r="C576" s="50"/>
      <c r="D576" s="50"/>
      <c r="E576" s="50"/>
      <c r="F576" s="50"/>
      <c r="G576" s="50"/>
      <c r="H576" s="50"/>
      <c r="I576" s="50"/>
      <c r="J576" s="50"/>
      <c r="K576" s="52"/>
      <c r="L576" s="50"/>
      <c r="M576" s="53">
        <f t="shared" si="33"/>
        <v>0</v>
      </c>
      <c r="N576" s="21" t="e">
        <f>VLOOKUP(I576,'MÃ '!$A$2:$E$1048576,4,0)</f>
        <v>#N/A</v>
      </c>
      <c r="O576" s="21" t="e">
        <f>VLOOKUP(I576,'MÃ '!$A$2:$E$1048576,5,0)</f>
        <v>#N/A</v>
      </c>
      <c r="P576" s="21" t="str">
        <f t="shared" si="34"/>
        <v>TSG09</v>
      </c>
      <c r="Q576" s="21" t="e">
        <f>DAY(Table01456[[#This Row],[NGÀY]])&amp;Table01456[[#This Row],[TSG09]]&amp;Table01456[[#This Row],[MÃ FAST]]</f>
        <v>#N/A</v>
      </c>
      <c r="R576" s="21" t="e">
        <f>COUNTIF($Q$7:Q576,Q576)&amp;Q576</f>
        <v>#N/A</v>
      </c>
      <c r="S576" s="44">
        <f>IFERROR(VLOOKUP(R576,Table1[[ct2]:[Số lượng]],13,0),0)</f>
        <v>0</v>
      </c>
      <c r="T576" s="45">
        <f>IFERROR(VLOOKUP(R576,Table1[[ct2]:[Giá]],14,0),Table01456[[#This Row],[ĐƠN GIÁ]])</f>
        <v>0</v>
      </c>
      <c r="U576" s="45">
        <f t="shared" si="35"/>
        <v>0</v>
      </c>
      <c r="V576" s="32">
        <f t="shared" si="36"/>
        <v>0</v>
      </c>
      <c r="W576" s="45">
        <f>Table01456[[#This Row],[THÀNH TIỀN FAST]]-Table01456[[#This Row],[THÀNH TIỀN]]</f>
        <v>0</v>
      </c>
      <c r="X576" s="46" t="b">
        <f>Table01456[[#This Row],[ĐG FAST]]=Table01456[[#This Row],[ĐƠN GIÁ]]</f>
        <v>1</v>
      </c>
      <c r="Y576" s="47" t="b">
        <f>Table01456[[#This Row],[THÀNH TIỀN FAST]]=Table01456[[#This Row],[THÀNH TIỀN]]</f>
        <v>1</v>
      </c>
      <c r="Z576" s="48"/>
    </row>
    <row r="577" spans="1:26" x14ac:dyDescent="0.2">
      <c r="A577" s="50"/>
      <c r="B577" s="51"/>
      <c r="C577" s="50"/>
      <c r="D577" s="50"/>
      <c r="E577" s="50"/>
      <c r="F577" s="50"/>
      <c r="G577" s="50"/>
      <c r="H577" s="50"/>
      <c r="I577" s="50"/>
      <c r="J577" s="50"/>
      <c r="K577" s="52"/>
      <c r="L577" s="50"/>
      <c r="M577" s="53">
        <f t="shared" si="33"/>
        <v>0</v>
      </c>
      <c r="N577" s="21" t="e">
        <f>VLOOKUP(I577,'MÃ '!$A$2:$E$1048576,4,0)</f>
        <v>#N/A</v>
      </c>
      <c r="O577" s="21" t="e">
        <f>VLOOKUP(I577,'MÃ '!$A$2:$E$1048576,5,0)</f>
        <v>#N/A</v>
      </c>
      <c r="P577" s="21" t="str">
        <f t="shared" si="34"/>
        <v>TSG09</v>
      </c>
      <c r="Q577" s="21" t="e">
        <f>DAY(Table01456[[#This Row],[NGÀY]])&amp;Table01456[[#This Row],[TSG09]]&amp;Table01456[[#This Row],[MÃ FAST]]</f>
        <v>#N/A</v>
      </c>
      <c r="R577" s="21" t="e">
        <f>COUNTIF($Q$7:Q577,Q577)&amp;Q577</f>
        <v>#N/A</v>
      </c>
      <c r="S577" s="44">
        <f>IFERROR(VLOOKUP(R577,Table1[[ct2]:[Số lượng]],13,0),0)</f>
        <v>0</v>
      </c>
      <c r="T577" s="45">
        <f>IFERROR(VLOOKUP(R577,Table1[[ct2]:[Giá]],14,0),Table01456[[#This Row],[ĐƠN GIÁ]])</f>
        <v>0</v>
      </c>
      <c r="U577" s="45">
        <f t="shared" si="35"/>
        <v>0</v>
      </c>
      <c r="V577" s="32">
        <f t="shared" si="36"/>
        <v>0</v>
      </c>
      <c r="W577" s="45">
        <f>Table01456[[#This Row],[THÀNH TIỀN FAST]]-Table01456[[#This Row],[THÀNH TIỀN]]</f>
        <v>0</v>
      </c>
      <c r="X577" s="46" t="b">
        <f>Table01456[[#This Row],[ĐG FAST]]=Table01456[[#This Row],[ĐƠN GIÁ]]</f>
        <v>1</v>
      </c>
      <c r="Y577" s="47" t="b">
        <f>Table01456[[#This Row],[THÀNH TIỀN FAST]]=Table01456[[#This Row],[THÀNH TIỀN]]</f>
        <v>1</v>
      </c>
      <c r="Z577" s="48"/>
    </row>
    <row r="578" spans="1:26" x14ac:dyDescent="0.2">
      <c r="A578" s="50"/>
      <c r="B578" s="51"/>
      <c r="C578" s="50"/>
      <c r="D578" s="50"/>
      <c r="E578" s="50"/>
      <c r="F578" s="50"/>
      <c r="G578" s="50"/>
      <c r="H578" s="50"/>
      <c r="I578" s="50"/>
      <c r="J578" s="50"/>
      <c r="K578" s="52"/>
      <c r="L578" s="50"/>
      <c r="M578" s="53">
        <f t="shared" si="33"/>
        <v>0</v>
      </c>
      <c r="N578" s="21" t="e">
        <f>VLOOKUP(I578,'MÃ '!$A$2:$E$1048576,4,0)</f>
        <v>#N/A</v>
      </c>
      <c r="O578" s="21" t="e">
        <f>VLOOKUP(I578,'MÃ '!$A$2:$E$1048576,5,0)</f>
        <v>#N/A</v>
      </c>
      <c r="P578" s="21" t="str">
        <f t="shared" si="34"/>
        <v>TSG09</v>
      </c>
      <c r="Q578" s="21" t="e">
        <f>DAY(Table01456[[#This Row],[NGÀY]])&amp;Table01456[[#This Row],[TSG09]]&amp;Table01456[[#This Row],[MÃ FAST]]</f>
        <v>#N/A</v>
      </c>
      <c r="R578" s="21" t="e">
        <f>COUNTIF($Q$7:Q578,Q578)&amp;Q578</f>
        <v>#N/A</v>
      </c>
      <c r="S578" s="44">
        <f>IFERROR(VLOOKUP(R578,Table1[[ct2]:[Số lượng]],13,0),0)</f>
        <v>0</v>
      </c>
      <c r="T578" s="45">
        <f>IFERROR(VLOOKUP(R578,Table1[[ct2]:[Giá]],14,0),Table01456[[#This Row],[ĐƠN GIÁ]])</f>
        <v>0</v>
      </c>
      <c r="U578" s="45">
        <f t="shared" si="35"/>
        <v>0</v>
      </c>
      <c r="V578" s="32">
        <f t="shared" si="36"/>
        <v>0</v>
      </c>
      <c r="W578" s="45">
        <f>Table01456[[#This Row],[THÀNH TIỀN FAST]]-Table01456[[#This Row],[THÀNH TIỀN]]</f>
        <v>0</v>
      </c>
      <c r="X578" s="46" t="b">
        <f>Table01456[[#This Row],[ĐG FAST]]=Table01456[[#This Row],[ĐƠN GIÁ]]</f>
        <v>1</v>
      </c>
      <c r="Y578" s="47" t="b">
        <f>Table01456[[#This Row],[THÀNH TIỀN FAST]]=Table01456[[#This Row],[THÀNH TIỀN]]</f>
        <v>1</v>
      </c>
      <c r="Z578" s="48"/>
    </row>
    <row r="579" spans="1:26" x14ac:dyDescent="0.2">
      <c r="A579" s="50"/>
      <c r="B579" s="51"/>
      <c r="C579" s="50"/>
      <c r="D579" s="50"/>
      <c r="E579" s="50"/>
      <c r="F579" s="50"/>
      <c r="G579" s="50"/>
      <c r="H579" s="50"/>
      <c r="I579" s="50"/>
      <c r="J579" s="50"/>
      <c r="K579" s="52"/>
      <c r="L579" s="50"/>
      <c r="M579" s="53">
        <f t="shared" si="33"/>
        <v>0</v>
      </c>
      <c r="N579" s="21" t="e">
        <f>VLOOKUP(I579,'MÃ '!$A$2:$E$1048576,4,0)</f>
        <v>#N/A</v>
      </c>
      <c r="O579" s="21" t="e">
        <f>VLOOKUP(I579,'MÃ '!$A$2:$E$1048576,5,0)</f>
        <v>#N/A</v>
      </c>
      <c r="P579" s="21" t="str">
        <f t="shared" si="34"/>
        <v>TSG09</v>
      </c>
      <c r="Q579" s="21" t="e">
        <f>DAY(Table01456[[#This Row],[NGÀY]])&amp;Table01456[[#This Row],[TSG09]]&amp;Table01456[[#This Row],[MÃ FAST]]</f>
        <v>#N/A</v>
      </c>
      <c r="R579" s="21" t="e">
        <f>COUNTIF($Q$7:Q579,Q579)&amp;Q579</f>
        <v>#N/A</v>
      </c>
      <c r="S579" s="44">
        <f>IFERROR(VLOOKUP(R579,Table1[[ct2]:[Số lượng]],13,0),0)</f>
        <v>0</v>
      </c>
      <c r="T579" s="45">
        <f>IFERROR(VLOOKUP(R579,Table1[[ct2]:[Giá]],14,0),Table01456[[#This Row],[ĐƠN GIÁ]])</f>
        <v>0</v>
      </c>
      <c r="U579" s="45">
        <f t="shared" si="35"/>
        <v>0</v>
      </c>
      <c r="V579" s="32">
        <f t="shared" si="36"/>
        <v>0</v>
      </c>
      <c r="W579" s="45">
        <f>Table01456[[#This Row],[THÀNH TIỀN FAST]]-Table01456[[#This Row],[THÀNH TIỀN]]</f>
        <v>0</v>
      </c>
      <c r="X579" s="46" t="b">
        <f>Table01456[[#This Row],[ĐG FAST]]=Table01456[[#This Row],[ĐƠN GIÁ]]</f>
        <v>1</v>
      </c>
      <c r="Y579" s="47" t="b">
        <f>Table01456[[#This Row],[THÀNH TIỀN FAST]]=Table01456[[#This Row],[THÀNH TIỀN]]</f>
        <v>1</v>
      </c>
      <c r="Z579" s="48"/>
    </row>
    <row r="580" spans="1:26" x14ac:dyDescent="0.2">
      <c r="A580" s="50"/>
      <c r="B580" s="51"/>
      <c r="C580" s="50"/>
      <c r="D580" s="50"/>
      <c r="E580" s="50"/>
      <c r="F580" s="50"/>
      <c r="G580" s="50"/>
      <c r="H580" s="50"/>
      <c r="I580" s="50"/>
      <c r="J580" s="50"/>
      <c r="K580" s="52"/>
      <c r="L580" s="50"/>
      <c r="M580" s="53">
        <f t="shared" si="33"/>
        <v>0</v>
      </c>
      <c r="N580" s="21" t="e">
        <f>VLOOKUP(I580,'MÃ '!$A$2:$E$1048576,4,0)</f>
        <v>#N/A</v>
      </c>
      <c r="O580" s="21" t="e">
        <f>VLOOKUP(I580,'MÃ '!$A$2:$E$1048576,5,0)</f>
        <v>#N/A</v>
      </c>
      <c r="P580" s="21" t="str">
        <f t="shared" si="34"/>
        <v>TSG09</v>
      </c>
      <c r="Q580" s="21" t="e">
        <f>DAY(Table01456[[#This Row],[NGÀY]])&amp;Table01456[[#This Row],[TSG09]]&amp;Table01456[[#This Row],[MÃ FAST]]</f>
        <v>#N/A</v>
      </c>
      <c r="R580" s="21" t="e">
        <f>COUNTIF($Q$7:Q580,Q580)&amp;Q580</f>
        <v>#N/A</v>
      </c>
      <c r="S580" s="44">
        <f>IFERROR(VLOOKUP(R580,Table1[[ct2]:[Số lượng]],13,0),0)</f>
        <v>0</v>
      </c>
      <c r="T580" s="45">
        <f>IFERROR(VLOOKUP(R580,Table1[[ct2]:[Giá]],14,0),Table01456[[#This Row],[ĐƠN GIÁ]])</f>
        <v>0</v>
      </c>
      <c r="U580" s="45">
        <f t="shared" si="35"/>
        <v>0</v>
      </c>
      <c r="V580" s="32">
        <f t="shared" si="36"/>
        <v>0</v>
      </c>
      <c r="W580" s="45">
        <f>Table01456[[#This Row],[THÀNH TIỀN FAST]]-Table01456[[#This Row],[THÀNH TIỀN]]</f>
        <v>0</v>
      </c>
      <c r="X580" s="46" t="b">
        <f>Table01456[[#This Row],[ĐG FAST]]=Table01456[[#This Row],[ĐƠN GIÁ]]</f>
        <v>1</v>
      </c>
      <c r="Y580" s="47" t="b">
        <f>Table01456[[#This Row],[THÀNH TIỀN FAST]]=Table01456[[#This Row],[THÀNH TIỀN]]</f>
        <v>1</v>
      </c>
      <c r="Z580" s="48"/>
    </row>
    <row r="581" spans="1:26" x14ac:dyDescent="0.2">
      <c r="A581" s="50"/>
      <c r="B581" s="51"/>
      <c r="C581" s="50"/>
      <c r="D581" s="50"/>
      <c r="E581" s="50"/>
      <c r="F581" s="50"/>
      <c r="G581" s="50"/>
      <c r="H581" s="50"/>
      <c r="I581" s="50"/>
      <c r="J581" s="50"/>
      <c r="K581" s="52"/>
      <c r="L581" s="50"/>
      <c r="M581" s="53">
        <f t="shared" si="33"/>
        <v>0</v>
      </c>
      <c r="N581" s="21" t="e">
        <f>VLOOKUP(I581,'MÃ '!$A$2:$E$1048576,4,0)</f>
        <v>#N/A</v>
      </c>
      <c r="O581" s="21" t="e">
        <f>VLOOKUP(I581,'MÃ '!$A$2:$E$1048576,5,0)</f>
        <v>#N/A</v>
      </c>
      <c r="P581" s="21" t="str">
        <f t="shared" si="34"/>
        <v>TSG09</v>
      </c>
      <c r="Q581" s="21" t="e">
        <f>DAY(Table01456[[#This Row],[NGÀY]])&amp;Table01456[[#This Row],[TSG09]]&amp;Table01456[[#This Row],[MÃ FAST]]</f>
        <v>#N/A</v>
      </c>
      <c r="R581" s="21" t="e">
        <f>COUNTIF($Q$7:Q581,Q581)&amp;Q581</f>
        <v>#N/A</v>
      </c>
      <c r="S581" s="44">
        <f>IFERROR(VLOOKUP(R581,Table1[[ct2]:[Số lượng]],13,0),0)</f>
        <v>0</v>
      </c>
      <c r="T581" s="45">
        <f>IFERROR(VLOOKUP(R581,Table1[[ct2]:[Giá]],14,0),Table01456[[#This Row],[ĐƠN GIÁ]])</f>
        <v>0</v>
      </c>
      <c r="U581" s="45">
        <f t="shared" si="35"/>
        <v>0</v>
      </c>
      <c r="V581" s="32">
        <f t="shared" si="36"/>
        <v>0</v>
      </c>
      <c r="W581" s="45">
        <f>Table01456[[#This Row],[THÀNH TIỀN FAST]]-Table01456[[#This Row],[THÀNH TIỀN]]</f>
        <v>0</v>
      </c>
      <c r="X581" s="46" t="b">
        <f>Table01456[[#This Row],[ĐG FAST]]=Table01456[[#This Row],[ĐƠN GIÁ]]</f>
        <v>1</v>
      </c>
      <c r="Y581" s="47" t="b">
        <f>Table01456[[#This Row],[THÀNH TIỀN FAST]]=Table01456[[#This Row],[THÀNH TIỀN]]</f>
        <v>1</v>
      </c>
      <c r="Z581" s="48"/>
    </row>
    <row r="582" spans="1:26" x14ac:dyDescent="0.2">
      <c r="A582" s="50"/>
      <c r="B582" s="51"/>
      <c r="C582" s="50"/>
      <c r="D582" s="50"/>
      <c r="E582" s="50"/>
      <c r="F582" s="50"/>
      <c r="G582" s="50"/>
      <c r="H582" s="50"/>
      <c r="I582" s="50"/>
      <c r="J582" s="50"/>
      <c r="K582" s="52"/>
      <c r="L582" s="50"/>
      <c r="M582" s="53">
        <f t="shared" si="33"/>
        <v>0</v>
      </c>
      <c r="N582" s="21" t="e">
        <f>VLOOKUP(I582,'MÃ '!$A$2:$E$1048576,4,0)</f>
        <v>#N/A</v>
      </c>
      <c r="O582" s="21" t="e">
        <f>VLOOKUP(I582,'MÃ '!$A$2:$E$1048576,5,0)</f>
        <v>#N/A</v>
      </c>
      <c r="P582" s="21" t="str">
        <f t="shared" si="34"/>
        <v>TSG09</v>
      </c>
      <c r="Q582" s="21" t="e">
        <f>DAY(Table01456[[#This Row],[NGÀY]])&amp;Table01456[[#This Row],[TSG09]]&amp;Table01456[[#This Row],[MÃ FAST]]</f>
        <v>#N/A</v>
      </c>
      <c r="R582" s="21" t="e">
        <f>COUNTIF($Q$7:Q582,Q582)&amp;Q582</f>
        <v>#N/A</v>
      </c>
      <c r="S582" s="44">
        <f>IFERROR(VLOOKUP(R582,Table1[[ct2]:[Số lượng]],13,0),0)</f>
        <v>0</v>
      </c>
      <c r="T582" s="45">
        <f>IFERROR(VLOOKUP(R582,Table1[[ct2]:[Giá]],14,0),Table01456[[#This Row],[ĐƠN GIÁ]])</f>
        <v>0</v>
      </c>
      <c r="U582" s="45">
        <f t="shared" si="35"/>
        <v>0</v>
      </c>
      <c r="V582" s="32">
        <f t="shared" si="36"/>
        <v>0</v>
      </c>
      <c r="W582" s="45">
        <f>Table01456[[#This Row],[THÀNH TIỀN FAST]]-Table01456[[#This Row],[THÀNH TIỀN]]</f>
        <v>0</v>
      </c>
      <c r="X582" s="46" t="b">
        <f>Table01456[[#This Row],[ĐG FAST]]=Table01456[[#This Row],[ĐƠN GIÁ]]</f>
        <v>1</v>
      </c>
      <c r="Y582" s="47" t="b">
        <f>Table01456[[#This Row],[THÀNH TIỀN FAST]]=Table01456[[#This Row],[THÀNH TIỀN]]</f>
        <v>1</v>
      </c>
      <c r="Z582" s="48"/>
    </row>
    <row r="583" spans="1:26" x14ac:dyDescent="0.2">
      <c r="A583" s="50"/>
      <c r="B583" s="51"/>
      <c r="C583" s="50"/>
      <c r="D583" s="50"/>
      <c r="E583" s="50"/>
      <c r="F583" s="50"/>
      <c r="G583" s="50"/>
      <c r="H583" s="50"/>
      <c r="I583" s="50"/>
      <c r="J583" s="50"/>
      <c r="K583" s="52"/>
      <c r="L583" s="50"/>
      <c r="M583" s="53">
        <f t="shared" si="33"/>
        <v>0</v>
      </c>
      <c r="N583" s="21" t="e">
        <f>VLOOKUP(I583,'MÃ '!$A$2:$E$1048576,4,0)</f>
        <v>#N/A</v>
      </c>
      <c r="O583" s="21" t="e">
        <f>VLOOKUP(I583,'MÃ '!$A$2:$E$1048576,5,0)</f>
        <v>#N/A</v>
      </c>
      <c r="P583" s="21" t="str">
        <f t="shared" si="34"/>
        <v>TSG09</v>
      </c>
      <c r="Q583" s="21" t="e">
        <f>DAY(Table01456[[#This Row],[NGÀY]])&amp;Table01456[[#This Row],[TSG09]]&amp;Table01456[[#This Row],[MÃ FAST]]</f>
        <v>#N/A</v>
      </c>
      <c r="R583" s="21" t="e">
        <f>COUNTIF($Q$7:Q583,Q583)&amp;Q583</f>
        <v>#N/A</v>
      </c>
      <c r="S583" s="44">
        <f>IFERROR(VLOOKUP(R583,Table1[[ct2]:[Số lượng]],13,0),0)</f>
        <v>0</v>
      </c>
      <c r="T583" s="45">
        <f>IFERROR(VLOOKUP(R583,Table1[[ct2]:[Giá]],14,0),Table01456[[#This Row],[ĐƠN GIÁ]])</f>
        <v>0</v>
      </c>
      <c r="U583" s="45">
        <f t="shared" si="35"/>
        <v>0</v>
      </c>
      <c r="V583" s="32">
        <f t="shared" si="36"/>
        <v>0</v>
      </c>
      <c r="W583" s="45">
        <f>Table01456[[#This Row],[THÀNH TIỀN FAST]]-Table01456[[#This Row],[THÀNH TIỀN]]</f>
        <v>0</v>
      </c>
      <c r="X583" s="46" t="b">
        <f>Table01456[[#This Row],[ĐG FAST]]=Table01456[[#This Row],[ĐƠN GIÁ]]</f>
        <v>1</v>
      </c>
      <c r="Y583" s="47" t="b">
        <f>Table01456[[#This Row],[THÀNH TIỀN FAST]]=Table01456[[#This Row],[THÀNH TIỀN]]</f>
        <v>1</v>
      </c>
      <c r="Z583" s="48"/>
    </row>
    <row r="584" spans="1:26" x14ac:dyDescent="0.2">
      <c r="A584" s="50"/>
      <c r="B584" s="51"/>
      <c r="C584" s="50"/>
      <c r="D584" s="50"/>
      <c r="E584" s="50"/>
      <c r="F584" s="50"/>
      <c r="G584" s="50"/>
      <c r="H584" s="50"/>
      <c r="I584" s="50"/>
      <c r="J584" s="50"/>
      <c r="K584" s="52"/>
      <c r="L584" s="50"/>
      <c r="M584" s="53">
        <f t="shared" ref="M584:M647" si="37">K584*L584</f>
        <v>0</v>
      </c>
      <c r="N584" s="21" t="e">
        <f>VLOOKUP(I584,'MÃ '!$A$2:$E$1048576,4,0)</f>
        <v>#N/A</v>
      </c>
      <c r="O584" s="21" t="e">
        <f>VLOOKUP(I584,'MÃ '!$A$2:$E$1048576,5,0)</f>
        <v>#N/A</v>
      </c>
      <c r="P584" s="21" t="str">
        <f t="shared" ref="P584:P647" si="38">$P$6</f>
        <v>TSG09</v>
      </c>
      <c r="Q584" s="21" t="e">
        <f>DAY(Table01456[[#This Row],[NGÀY]])&amp;Table01456[[#This Row],[TSG09]]&amp;Table01456[[#This Row],[MÃ FAST]]</f>
        <v>#N/A</v>
      </c>
      <c r="R584" s="21" t="e">
        <f>COUNTIF($Q$7:Q584,Q584)&amp;Q584</f>
        <v>#N/A</v>
      </c>
      <c r="S584" s="44">
        <f>IFERROR(VLOOKUP(R584,Table1[[ct2]:[Số lượng]],13,0),0)</f>
        <v>0</v>
      </c>
      <c r="T584" s="45">
        <f>IFERROR(VLOOKUP(R584,Table1[[ct2]:[Giá]],14,0),Table01456[[#This Row],[ĐƠN GIÁ]])</f>
        <v>0</v>
      </c>
      <c r="U584" s="45">
        <f t="shared" ref="U584:U647" si="39">IFERROR((T584*S584),"0")</f>
        <v>0</v>
      </c>
      <c r="V584" s="32">
        <f t="shared" ref="V584:V647" si="40">S584-K584</f>
        <v>0</v>
      </c>
      <c r="W584" s="45">
        <f>Table01456[[#This Row],[THÀNH TIỀN FAST]]-Table01456[[#This Row],[THÀNH TIỀN]]</f>
        <v>0</v>
      </c>
      <c r="X584" s="46" t="b">
        <f>Table01456[[#This Row],[ĐG FAST]]=Table01456[[#This Row],[ĐƠN GIÁ]]</f>
        <v>1</v>
      </c>
      <c r="Y584" s="47" t="b">
        <f>Table01456[[#This Row],[THÀNH TIỀN FAST]]=Table01456[[#This Row],[THÀNH TIỀN]]</f>
        <v>1</v>
      </c>
      <c r="Z584" s="48"/>
    </row>
    <row r="585" spans="1:26" x14ac:dyDescent="0.2">
      <c r="A585" s="50"/>
      <c r="B585" s="51"/>
      <c r="C585" s="50"/>
      <c r="D585" s="50"/>
      <c r="E585" s="50"/>
      <c r="F585" s="50"/>
      <c r="G585" s="50"/>
      <c r="H585" s="50"/>
      <c r="I585" s="50"/>
      <c r="J585" s="50"/>
      <c r="K585" s="52"/>
      <c r="L585" s="50"/>
      <c r="M585" s="53">
        <f t="shared" si="37"/>
        <v>0</v>
      </c>
      <c r="N585" s="21" t="e">
        <f>VLOOKUP(I585,'MÃ '!$A$2:$E$1048576,4,0)</f>
        <v>#N/A</v>
      </c>
      <c r="O585" s="21" t="e">
        <f>VLOOKUP(I585,'MÃ '!$A$2:$E$1048576,5,0)</f>
        <v>#N/A</v>
      </c>
      <c r="P585" s="21" t="str">
        <f t="shared" si="38"/>
        <v>TSG09</v>
      </c>
      <c r="Q585" s="21" t="e">
        <f>DAY(Table01456[[#This Row],[NGÀY]])&amp;Table01456[[#This Row],[TSG09]]&amp;Table01456[[#This Row],[MÃ FAST]]</f>
        <v>#N/A</v>
      </c>
      <c r="R585" s="21" t="e">
        <f>COUNTIF($Q$7:Q585,Q585)&amp;Q585</f>
        <v>#N/A</v>
      </c>
      <c r="S585" s="44">
        <f>IFERROR(VLOOKUP(R585,Table1[[ct2]:[Số lượng]],13,0),0)</f>
        <v>0</v>
      </c>
      <c r="T585" s="45">
        <f>IFERROR(VLOOKUP(R585,Table1[[ct2]:[Giá]],14,0),Table01456[[#This Row],[ĐƠN GIÁ]])</f>
        <v>0</v>
      </c>
      <c r="U585" s="45">
        <f t="shared" si="39"/>
        <v>0</v>
      </c>
      <c r="V585" s="32">
        <f t="shared" si="40"/>
        <v>0</v>
      </c>
      <c r="W585" s="45">
        <f>Table01456[[#This Row],[THÀNH TIỀN FAST]]-Table01456[[#This Row],[THÀNH TIỀN]]</f>
        <v>0</v>
      </c>
      <c r="X585" s="46" t="b">
        <f>Table01456[[#This Row],[ĐG FAST]]=Table01456[[#This Row],[ĐƠN GIÁ]]</f>
        <v>1</v>
      </c>
      <c r="Y585" s="47" t="b">
        <f>Table01456[[#This Row],[THÀNH TIỀN FAST]]=Table01456[[#This Row],[THÀNH TIỀN]]</f>
        <v>1</v>
      </c>
      <c r="Z585" s="48"/>
    </row>
    <row r="586" spans="1:26" x14ac:dyDescent="0.2">
      <c r="A586" s="50"/>
      <c r="B586" s="51"/>
      <c r="C586" s="50"/>
      <c r="D586" s="50"/>
      <c r="E586" s="50"/>
      <c r="F586" s="50"/>
      <c r="G586" s="50"/>
      <c r="H586" s="50"/>
      <c r="I586" s="50"/>
      <c r="J586" s="50"/>
      <c r="K586" s="52"/>
      <c r="L586" s="50"/>
      <c r="M586" s="53">
        <f t="shared" si="37"/>
        <v>0</v>
      </c>
      <c r="N586" s="21" t="e">
        <f>VLOOKUP(I586,'MÃ '!$A$2:$E$1048576,4,0)</f>
        <v>#N/A</v>
      </c>
      <c r="O586" s="21" t="e">
        <f>VLOOKUP(I586,'MÃ '!$A$2:$E$1048576,5,0)</f>
        <v>#N/A</v>
      </c>
      <c r="P586" s="21" t="str">
        <f t="shared" si="38"/>
        <v>TSG09</v>
      </c>
      <c r="Q586" s="21" t="e">
        <f>DAY(Table01456[[#This Row],[NGÀY]])&amp;Table01456[[#This Row],[TSG09]]&amp;Table01456[[#This Row],[MÃ FAST]]</f>
        <v>#N/A</v>
      </c>
      <c r="R586" s="21" t="e">
        <f>COUNTIF($Q$7:Q586,Q586)&amp;Q586</f>
        <v>#N/A</v>
      </c>
      <c r="S586" s="44">
        <f>IFERROR(VLOOKUP(R586,Table1[[ct2]:[Số lượng]],13,0),0)</f>
        <v>0</v>
      </c>
      <c r="T586" s="45">
        <f>IFERROR(VLOOKUP(R586,Table1[[ct2]:[Giá]],14,0),Table01456[[#This Row],[ĐƠN GIÁ]])</f>
        <v>0</v>
      </c>
      <c r="U586" s="45">
        <f t="shared" si="39"/>
        <v>0</v>
      </c>
      <c r="V586" s="32">
        <f t="shared" si="40"/>
        <v>0</v>
      </c>
      <c r="W586" s="45">
        <f>Table01456[[#This Row],[THÀNH TIỀN FAST]]-Table01456[[#This Row],[THÀNH TIỀN]]</f>
        <v>0</v>
      </c>
      <c r="X586" s="46" t="b">
        <f>Table01456[[#This Row],[ĐG FAST]]=Table01456[[#This Row],[ĐƠN GIÁ]]</f>
        <v>1</v>
      </c>
      <c r="Y586" s="47" t="b">
        <f>Table01456[[#This Row],[THÀNH TIỀN FAST]]=Table01456[[#This Row],[THÀNH TIỀN]]</f>
        <v>1</v>
      </c>
      <c r="Z586" s="48"/>
    </row>
    <row r="587" spans="1:26" x14ac:dyDescent="0.2">
      <c r="A587" s="50"/>
      <c r="B587" s="51"/>
      <c r="C587" s="50"/>
      <c r="D587" s="50"/>
      <c r="E587" s="50"/>
      <c r="F587" s="50"/>
      <c r="G587" s="50"/>
      <c r="H587" s="50"/>
      <c r="I587" s="50"/>
      <c r="J587" s="50"/>
      <c r="K587" s="52"/>
      <c r="L587" s="50"/>
      <c r="M587" s="53">
        <f t="shared" si="37"/>
        <v>0</v>
      </c>
      <c r="N587" s="21" t="e">
        <f>VLOOKUP(I587,'MÃ '!$A$2:$E$1048576,4,0)</f>
        <v>#N/A</v>
      </c>
      <c r="O587" s="21" t="e">
        <f>VLOOKUP(I587,'MÃ '!$A$2:$E$1048576,5,0)</f>
        <v>#N/A</v>
      </c>
      <c r="P587" s="21" t="str">
        <f t="shared" si="38"/>
        <v>TSG09</v>
      </c>
      <c r="Q587" s="21" t="e">
        <f>DAY(Table01456[[#This Row],[NGÀY]])&amp;Table01456[[#This Row],[TSG09]]&amp;Table01456[[#This Row],[MÃ FAST]]</f>
        <v>#N/A</v>
      </c>
      <c r="R587" s="21" t="e">
        <f>COUNTIF($Q$7:Q587,Q587)&amp;Q587</f>
        <v>#N/A</v>
      </c>
      <c r="S587" s="44">
        <f>IFERROR(VLOOKUP(R587,Table1[[ct2]:[Số lượng]],13,0),0)</f>
        <v>0</v>
      </c>
      <c r="T587" s="45">
        <f>IFERROR(VLOOKUP(R587,Table1[[ct2]:[Giá]],14,0),Table01456[[#This Row],[ĐƠN GIÁ]])</f>
        <v>0</v>
      </c>
      <c r="U587" s="45">
        <f t="shared" si="39"/>
        <v>0</v>
      </c>
      <c r="V587" s="32">
        <f t="shared" si="40"/>
        <v>0</v>
      </c>
      <c r="W587" s="45">
        <f>Table01456[[#This Row],[THÀNH TIỀN FAST]]-Table01456[[#This Row],[THÀNH TIỀN]]</f>
        <v>0</v>
      </c>
      <c r="X587" s="46" t="b">
        <f>Table01456[[#This Row],[ĐG FAST]]=Table01456[[#This Row],[ĐƠN GIÁ]]</f>
        <v>1</v>
      </c>
      <c r="Y587" s="47" t="b">
        <f>Table01456[[#This Row],[THÀNH TIỀN FAST]]=Table01456[[#This Row],[THÀNH TIỀN]]</f>
        <v>1</v>
      </c>
      <c r="Z587" s="48"/>
    </row>
    <row r="588" spans="1:26" x14ac:dyDescent="0.2">
      <c r="A588" s="50"/>
      <c r="B588" s="51"/>
      <c r="C588" s="50"/>
      <c r="D588" s="50"/>
      <c r="E588" s="50"/>
      <c r="F588" s="50"/>
      <c r="G588" s="50"/>
      <c r="H588" s="50"/>
      <c r="I588" s="50"/>
      <c r="J588" s="50"/>
      <c r="K588" s="52"/>
      <c r="L588" s="50"/>
      <c r="M588" s="53">
        <f t="shared" si="37"/>
        <v>0</v>
      </c>
      <c r="N588" s="21" t="e">
        <f>VLOOKUP(I588,'MÃ '!$A$2:$E$1048576,4,0)</f>
        <v>#N/A</v>
      </c>
      <c r="O588" s="21" t="e">
        <f>VLOOKUP(I588,'MÃ '!$A$2:$E$1048576,5,0)</f>
        <v>#N/A</v>
      </c>
      <c r="P588" s="21" t="str">
        <f t="shared" si="38"/>
        <v>TSG09</v>
      </c>
      <c r="Q588" s="21" t="e">
        <f>DAY(Table01456[[#This Row],[NGÀY]])&amp;Table01456[[#This Row],[TSG09]]&amp;Table01456[[#This Row],[MÃ FAST]]</f>
        <v>#N/A</v>
      </c>
      <c r="R588" s="21" t="e">
        <f>COUNTIF($Q$7:Q588,Q588)&amp;Q588</f>
        <v>#N/A</v>
      </c>
      <c r="S588" s="44">
        <f>IFERROR(VLOOKUP(R588,Table1[[ct2]:[Số lượng]],13,0),0)</f>
        <v>0</v>
      </c>
      <c r="T588" s="45">
        <f>IFERROR(VLOOKUP(R588,Table1[[ct2]:[Giá]],14,0),Table01456[[#This Row],[ĐƠN GIÁ]])</f>
        <v>0</v>
      </c>
      <c r="U588" s="45">
        <f t="shared" si="39"/>
        <v>0</v>
      </c>
      <c r="V588" s="32">
        <f t="shared" si="40"/>
        <v>0</v>
      </c>
      <c r="W588" s="45">
        <f>Table01456[[#This Row],[THÀNH TIỀN FAST]]-Table01456[[#This Row],[THÀNH TIỀN]]</f>
        <v>0</v>
      </c>
      <c r="X588" s="46" t="b">
        <f>Table01456[[#This Row],[ĐG FAST]]=Table01456[[#This Row],[ĐƠN GIÁ]]</f>
        <v>1</v>
      </c>
      <c r="Y588" s="47" t="b">
        <f>Table01456[[#This Row],[THÀNH TIỀN FAST]]=Table01456[[#This Row],[THÀNH TIỀN]]</f>
        <v>1</v>
      </c>
      <c r="Z588" s="48"/>
    </row>
    <row r="589" spans="1:26" x14ac:dyDescent="0.2">
      <c r="A589" s="50"/>
      <c r="B589" s="51"/>
      <c r="C589" s="50"/>
      <c r="D589" s="50"/>
      <c r="E589" s="50"/>
      <c r="F589" s="50"/>
      <c r="G589" s="50"/>
      <c r="H589" s="50"/>
      <c r="I589" s="50"/>
      <c r="J589" s="50"/>
      <c r="K589" s="52"/>
      <c r="L589" s="50"/>
      <c r="M589" s="53">
        <f t="shared" si="37"/>
        <v>0</v>
      </c>
      <c r="N589" s="21" t="e">
        <f>VLOOKUP(I589,'MÃ '!$A$2:$E$1048576,4,0)</f>
        <v>#N/A</v>
      </c>
      <c r="O589" s="21" t="e">
        <f>VLOOKUP(I589,'MÃ '!$A$2:$E$1048576,5,0)</f>
        <v>#N/A</v>
      </c>
      <c r="P589" s="21" t="str">
        <f t="shared" si="38"/>
        <v>TSG09</v>
      </c>
      <c r="Q589" s="21" t="e">
        <f>DAY(Table01456[[#This Row],[NGÀY]])&amp;Table01456[[#This Row],[TSG09]]&amp;Table01456[[#This Row],[MÃ FAST]]</f>
        <v>#N/A</v>
      </c>
      <c r="R589" s="21" t="e">
        <f>COUNTIF($Q$7:Q589,Q589)&amp;Q589</f>
        <v>#N/A</v>
      </c>
      <c r="S589" s="44">
        <f>IFERROR(VLOOKUP(R589,Table1[[ct2]:[Số lượng]],13,0),0)</f>
        <v>0</v>
      </c>
      <c r="T589" s="45">
        <f>IFERROR(VLOOKUP(R589,Table1[[ct2]:[Giá]],14,0),Table01456[[#This Row],[ĐƠN GIÁ]])</f>
        <v>0</v>
      </c>
      <c r="U589" s="45">
        <f t="shared" si="39"/>
        <v>0</v>
      </c>
      <c r="V589" s="32">
        <f t="shared" si="40"/>
        <v>0</v>
      </c>
      <c r="W589" s="45">
        <f>Table01456[[#This Row],[THÀNH TIỀN FAST]]-Table01456[[#This Row],[THÀNH TIỀN]]</f>
        <v>0</v>
      </c>
      <c r="X589" s="46" t="b">
        <f>Table01456[[#This Row],[ĐG FAST]]=Table01456[[#This Row],[ĐƠN GIÁ]]</f>
        <v>1</v>
      </c>
      <c r="Y589" s="47" t="b">
        <f>Table01456[[#This Row],[THÀNH TIỀN FAST]]=Table01456[[#This Row],[THÀNH TIỀN]]</f>
        <v>1</v>
      </c>
      <c r="Z589" s="48"/>
    </row>
    <row r="590" spans="1:26" x14ac:dyDescent="0.2">
      <c r="A590" s="50"/>
      <c r="B590" s="51"/>
      <c r="C590" s="50"/>
      <c r="D590" s="50"/>
      <c r="E590" s="50"/>
      <c r="F590" s="50"/>
      <c r="G590" s="50"/>
      <c r="H590" s="50"/>
      <c r="I590" s="50"/>
      <c r="J590" s="50"/>
      <c r="K590" s="52"/>
      <c r="L590" s="50"/>
      <c r="M590" s="53">
        <f t="shared" si="37"/>
        <v>0</v>
      </c>
      <c r="N590" s="21" t="e">
        <f>VLOOKUP(I590,'MÃ '!$A$2:$E$1048576,4,0)</f>
        <v>#N/A</v>
      </c>
      <c r="O590" s="21" t="e">
        <f>VLOOKUP(I590,'MÃ '!$A$2:$E$1048576,5,0)</f>
        <v>#N/A</v>
      </c>
      <c r="P590" s="21" t="str">
        <f t="shared" si="38"/>
        <v>TSG09</v>
      </c>
      <c r="Q590" s="21" t="e">
        <f>DAY(Table01456[[#This Row],[NGÀY]])&amp;Table01456[[#This Row],[TSG09]]&amp;Table01456[[#This Row],[MÃ FAST]]</f>
        <v>#N/A</v>
      </c>
      <c r="R590" s="21" t="e">
        <f>COUNTIF($Q$7:Q590,Q590)&amp;Q590</f>
        <v>#N/A</v>
      </c>
      <c r="S590" s="44">
        <f>IFERROR(VLOOKUP(R590,Table1[[ct2]:[Số lượng]],13,0),0)</f>
        <v>0</v>
      </c>
      <c r="T590" s="45">
        <f>IFERROR(VLOOKUP(R590,Table1[[ct2]:[Giá]],14,0),Table01456[[#This Row],[ĐƠN GIÁ]])</f>
        <v>0</v>
      </c>
      <c r="U590" s="45">
        <f t="shared" si="39"/>
        <v>0</v>
      </c>
      <c r="V590" s="32">
        <f t="shared" si="40"/>
        <v>0</v>
      </c>
      <c r="W590" s="45">
        <f>Table01456[[#This Row],[THÀNH TIỀN FAST]]-Table01456[[#This Row],[THÀNH TIỀN]]</f>
        <v>0</v>
      </c>
      <c r="X590" s="46" t="b">
        <f>Table01456[[#This Row],[ĐG FAST]]=Table01456[[#This Row],[ĐƠN GIÁ]]</f>
        <v>1</v>
      </c>
      <c r="Y590" s="47" t="b">
        <f>Table01456[[#This Row],[THÀNH TIỀN FAST]]=Table01456[[#This Row],[THÀNH TIỀN]]</f>
        <v>1</v>
      </c>
      <c r="Z590" s="48"/>
    </row>
    <row r="591" spans="1:26" x14ac:dyDescent="0.2">
      <c r="A591" s="50"/>
      <c r="B591" s="51"/>
      <c r="C591" s="50"/>
      <c r="D591" s="50"/>
      <c r="E591" s="50"/>
      <c r="F591" s="50"/>
      <c r="G591" s="50"/>
      <c r="H591" s="50"/>
      <c r="I591" s="50"/>
      <c r="J591" s="50"/>
      <c r="K591" s="52"/>
      <c r="L591" s="50"/>
      <c r="M591" s="53">
        <f t="shared" si="37"/>
        <v>0</v>
      </c>
      <c r="N591" s="21" t="e">
        <f>VLOOKUP(I591,'MÃ '!$A$2:$E$1048576,4,0)</f>
        <v>#N/A</v>
      </c>
      <c r="O591" s="21" t="e">
        <f>VLOOKUP(I591,'MÃ '!$A$2:$E$1048576,5,0)</f>
        <v>#N/A</v>
      </c>
      <c r="P591" s="21" t="str">
        <f t="shared" si="38"/>
        <v>TSG09</v>
      </c>
      <c r="Q591" s="21" t="e">
        <f>DAY(Table01456[[#This Row],[NGÀY]])&amp;Table01456[[#This Row],[TSG09]]&amp;Table01456[[#This Row],[MÃ FAST]]</f>
        <v>#N/A</v>
      </c>
      <c r="R591" s="21" t="e">
        <f>COUNTIF($Q$7:Q591,Q591)&amp;Q591</f>
        <v>#N/A</v>
      </c>
      <c r="S591" s="44">
        <f>IFERROR(VLOOKUP(R591,Table1[[ct2]:[Số lượng]],13,0),0)</f>
        <v>0</v>
      </c>
      <c r="T591" s="45">
        <f>IFERROR(VLOOKUP(R591,Table1[[ct2]:[Giá]],14,0),Table01456[[#This Row],[ĐƠN GIÁ]])</f>
        <v>0</v>
      </c>
      <c r="U591" s="45">
        <f t="shared" si="39"/>
        <v>0</v>
      </c>
      <c r="V591" s="32">
        <f t="shared" si="40"/>
        <v>0</v>
      </c>
      <c r="W591" s="45">
        <f>Table01456[[#This Row],[THÀNH TIỀN FAST]]-Table01456[[#This Row],[THÀNH TIỀN]]</f>
        <v>0</v>
      </c>
      <c r="X591" s="46" t="b">
        <f>Table01456[[#This Row],[ĐG FAST]]=Table01456[[#This Row],[ĐƠN GIÁ]]</f>
        <v>1</v>
      </c>
      <c r="Y591" s="47" t="b">
        <f>Table01456[[#This Row],[THÀNH TIỀN FAST]]=Table01456[[#This Row],[THÀNH TIỀN]]</f>
        <v>1</v>
      </c>
      <c r="Z591" s="48"/>
    </row>
    <row r="592" spans="1:26" x14ac:dyDescent="0.2">
      <c r="A592" s="50"/>
      <c r="B592" s="51"/>
      <c r="C592" s="50"/>
      <c r="D592" s="50"/>
      <c r="E592" s="50"/>
      <c r="F592" s="50"/>
      <c r="G592" s="50"/>
      <c r="H592" s="50"/>
      <c r="I592" s="50"/>
      <c r="J592" s="50"/>
      <c r="K592" s="52"/>
      <c r="L592" s="50"/>
      <c r="M592" s="53">
        <f t="shared" si="37"/>
        <v>0</v>
      </c>
      <c r="N592" s="21" t="e">
        <f>VLOOKUP(I592,'MÃ '!$A$2:$E$1048576,4,0)</f>
        <v>#N/A</v>
      </c>
      <c r="O592" s="21" t="e">
        <f>VLOOKUP(I592,'MÃ '!$A$2:$E$1048576,5,0)</f>
        <v>#N/A</v>
      </c>
      <c r="P592" s="21" t="str">
        <f t="shared" si="38"/>
        <v>TSG09</v>
      </c>
      <c r="Q592" s="21" t="e">
        <f>DAY(Table01456[[#This Row],[NGÀY]])&amp;Table01456[[#This Row],[TSG09]]&amp;Table01456[[#This Row],[MÃ FAST]]</f>
        <v>#N/A</v>
      </c>
      <c r="R592" s="21" t="e">
        <f>COUNTIF($Q$7:Q592,Q592)&amp;Q592</f>
        <v>#N/A</v>
      </c>
      <c r="S592" s="44">
        <f>IFERROR(VLOOKUP(R592,Table1[[ct2]:[Số lượng]],13,0),0)</f>
        <v>0</v>
      </c>
      <c r="T592" s="45">
        <f>IFERROR(VLOOKUP(R592,Table1[[ct2]:[Giá]],14,0),Table01456[[#This Row],[ĐƠN GIÁ]])</f>
        <v>0</v>
      </c>
      <c r="U592" s="45">
        <f t="shared" si="39"/>
        <v>0</v>
      </c>
      <c r="V592" s="32">
        <f t="shared" si="40"/>
        <v>0</v>
      </c>
      <c r="W592" s="45">
        <f>Table01456[[#This Row],[THÀNH TIỀN FAST]]-Table01456[[#This Row],[THÀNH TIỀN]]</f>
        <v>0</v>
      </c>
      <c r="X592" s="46" t="b">
        <f>Table01456[[#This Row],[ĐG FAST]]=Table01456[[#This Row],[ĐƠN GIÁ]]</f>
        <v>1</v>
      </c>
      <c r="Y592" s="47" t="b">
        <f>Table01456[[#This Row],[THÀNH TIỀN FAST]]=Table01456[[#This Row],[THÀNH TIỀN]]</f>
        <v>1</v>
      </c>
      <c r="Z592" s="48"/>
    </row>
    <row r="593" spans="1:26" x14ac:dyDescent="0.2">
      <c r="A593" s="50"/>
      <c r="B593" s="51"/>
      <c r="C593" s="50"/>
      <c r="D593" s="50"/>
      <c r="E593" s="50"/>
      <c r="F593" s="50"/>
      <c r="G593" s="50"/>
      <c r="H593" s="50"/>
      <c r="I593" s="50"/>
      <c r="J593" s="50"/>
      <c r="K593" s="52"/>
      <c r="L593" s="50"/>
      <c r="M593" s="53">
        <f t="shared" si="37"/>
        <v>0</v>
      </c>
      <c r="N593" s="21" t="e">
        <f>VLOOKUP(I593,'MÃ '!$A$2:$E$1048576,4,0)</f>
        <v>#N/A</v>
      </c>
      <c r="O593" s="21" t="e">
        <f>VLOOKUP(I593,'MÃ '!$A$2:$E$1048576,5,0)</f>
        <v>#N/A</v>
      </c>
      <c r="P593" s="21" t="str">
        <f t="shared" si="38"/>
        <v>TSG09</v>
      </c>
      <c r="Q593" s="21" t="e">
        <f>DAY(Table01456[[#This Row],[NGÀY]])&amp;Table01456[[#This Row],[TSG09]]&amp;Table01456[[#This Row],[MÃ FAST]]</f>
        <v>#N/A</v>
      </c>
      <c r="R593" s="21" t="e">
        <f>COUNTIF($Q$7:Q593,Q593)&amp;Q593</f>
        <v>#N/A</v>
      </c>
      <c r="S593" s="44">
        <f>IFERROR(VLOOKUP(R593,Table1[[ct2]:[Số lượng]],13,0),0)</f>
        <v>0</v>
      </c>
      <c r="T593" s="45">
        <f>IFERROR(VLOOKUP(R593,Table1[[ct2]:[Giá]],14,0),Table01456[[#This Row],[ĐƠN GIÁ]])</f>
        <v>0</v>
      </c>
      <c r="U593" s="45">
        <f t="shared" si="39"/>
        <v>0</v>
      </c>
      <c r="V593" s="32">
        <f t="shared" si="40"/>
        <v>0</v>
      </c>
      <c r="W593" s="45">
        <f>Table01456[[#This Row],[THÀNH TIỀN FAST]]-Table01456[[#This Row],[THÀNH TIỀN]]</f>
        <v>0</v>
      </c>
      <c r="X593" s="46" t="b">
        <f>Table01456[[#This Row],[ĐG FAST]]=Table01456[[#This Row],[ĐƠN GIÁ]]</f>
        <v>1</v>
      </c>
      <c r="Y593" s="47" t="b">
        <f>Table01456[[#This Row],[THÀNH TIỀN FAST]]=Table01456[[#This Row],[THÀNH TIỀN]]</f>
        <v>1</v>
      </c>
      <c r="Z593" s="48"/>
    </row>
    <row r="594" spans="1:26" x14ac:dyDescent="0.2">
      <c r="A594" s="50"/>
      <c r="B594" s="51"/>
      <c r="C594" s="50"/>
      <c r="D594" s="50"/>
      <c r="E594" s="50"/>
      <c r="F594" s="50"/>
      <c r="G594" s="50"/>
      <c r="H594" s="50"/>
      <c r="I594" s="50"/>
      <c r="J594" s="50"/>
      <c r="K594" s="52"/>
      <c r="L594" s="50"/>
      <c r="M594" s="53">
        <f t="shared" si="37"/>
        <v>0</v>
      </c>
      <c r="N594" s="21" t="e">
        <f>VLOOKUP(I594,'MÃ '!$A$2:$E$1048576,4,0)</f>
        <v>#N/A</v>
      </c>
      <c r="O594" s="21" t="e">
        <f>VLOOKUP(I594,'MÃ '!$A$2:$E$1048576,5,0)</f>
        <v>#N/A</v>
      </c>
      <c r="P594" s="21" t="str">
        <f t="shared" si="38"/>
        <v>TSG09</v>
      </c>
      <c r="Q594" s="21" t="e">
        <f>DAY(Table01456[[#This Row],[NGÀY]])&amp;Table01456[[#This Row],[TSG09]]&amp;Table01456[[#This Row],[MÃ FAST]]</f>
        <v>#N/A</v>
      </c>
      <c r="R594" s="21" t="e">
        <f>COUNTIF($Q$7:Q594,Q594)&amp;Q594</f>
        <v>#N/A</v>
      </c>
      <c r="S594" s="44">
        <f>IFERROR(VLOOKUP(R594,Table1[[ct2]:[Số lượng]],13,0),0)</f>
        <v>0</v>
      </c>
      <c r="T594" s="45">
        <f>IFERROR(VLOOKUP(R594,Table1[[ct2]:[Giá]],14,0),Table01456[[#This Row],[ĐƠN GIÁ]])</f>
        <v>0</v>
      </c>
      <c r="U594" s="45">
        <f t="shared" si="39"/>
        <v>0</v>
      </c>
      <c r="V594" s="32">
        <f t="shared" si="40"/>
        <v>0</v>
      </c>
      <c r="W594" s="45">
        <f>Table01456[[#This Row],[THÀNH TIỀN FAST]]-Table01456[[#This Row],[THÀNH TIỀN]]</f>
        <v>0</v>
      </c>
      <c r="X594" s="46" t="b">
        <f>Table01456[[#This Row],[ĐG FAST]]=Table01456[[#This Row],[ĐƠN GIÁ]]</f>
        <v>1</v>
      </c>
      <c r="Y594" s="47" t="b">
        <f>Table01456[[#This Row],[THÀNH TIỀN FAST]]=Table01456[[#This Row],[THÀNH TIỀN]]</f>
        <v>1</v>
      </c>
      <c r="Z594" s="48"/>
    </row>
    <row r="595" spans="1:26" x14ac:dyDescent="0.2">
      <c r="A595" s="50"/>
      <c r="B595" s="51"/>
      <c r="C595" s="50"/>
      <c r="D595" s="50"/>
      <c r="E595" s="50"/>
      <c r="F595" s="50"/>
      <c r="G595" s="50"/>
      <c r="H595" s="50"/>
      <c r="I595" s="50"/>
      <c r="J595" s="50"/>
      <c r="K595" s="52"/>
      <c r="L595" s="50"/>
      <c r="M595" s="53">
        <f t="shared" si="37"/>
        <v>0</v>
      </c>
      <c r="N595" s="21" t="e">
        <f>VLOOKUP(I595,'MÃ '!$A$2:$E$1048576,4,0)</f>
        <v>#N/A</v>
      </c>
      <c r="O595" s="21" t="e">
        <f>VLOOKUP(I595,'MÃ '!$A$2:$E$1048576,5,0)</f>
        <v>#N/A</v>
      </c>
      <c r="P595" s="21" t="str">
        <f t="shared" si="38"/>
        <v>TSG09</v>
      </c>
      <c r="Q595" s="21" t="e">
        <f>DAY(Table01456[[#This Row],[NGÀY]])&amp;Table01456[[#This Row],[TSG09]]&amp;Table01456[[#This Row],[MÃ FAST]]</f>
        <v>#N/A</v>
      </c>
      <c r="R595" s="21" t="e">
        <f>COUNTIF($Q$7:Q595,Q595)&amp;Q595</f>
        <v>#N/A</v>
      </c>
      <c r="S595" s="44">
        <f>IFERROR(VLOOKUP(R595,Table1[[ct2]:[Số lượng]],13,0),0)</f>
        <v>0</v>
      </c>
      <c r="T595" s="45">
        <f>IFERROR(VLOOKUP(R595,Table1[[ct2]:[Giá]],14,0),Table01456[[#This Row],[ĐƠN GIÁ]])</f>
        <v>0</v>
      </c>
      <c r="U595" s="45">
        <f t="shared" si="39"/>
        <v>0</v>
      </c>
      <c r="V595" s="32">
        <f t="shared" si="40"/>
        <v>0</v>
      </c>
      <c r="W595" s="45">
        <f>Table01456[[#This Row],[THÀNH TIỀN FAST]]-Table01456[[#This Row],[THÀNH TIỀN]]</f>
        <v>0</v>
      </c>
      <c r="X595" s="46" t="b">
        <f>Table01456[[#This Row],[ĐG FAST]]=Table01456[[#This Row],[ĐƠN GIÁ]]</f>
        <v>1</v>
      </c>
      <c r="Y595" s="47" t="b">
        <f>Table01456[[#This Row],[THÀNH TIỀN FAST]]=Table01456[[#This Row],[THÀNH TIỀN]]</f>
        <v>1</v>
      </c>
      <c r="Z595" s="48"/>
    </row>
    <row r="596" spans="1:26" x14ac:dyDescent="0.2">
      <c r="A596" s="50"/>
      <c r="B596" s="51"/>
      <c r="C596" s="50"/>
      <c r="D596" s="50"/>
      <c r="E596" s="50"/>
      <c r="F596" s="50"/>
      <c r="G596" s="50"/>
      <c r="H596" s="50"/>
      <c r="I596" s="50"/>
      <c r="J596" s="50"/>
      <c r="K596" s="52"/>
      <c r="L596" s="50"/>
      <c r="M596" s="53">
        <f t="shared" si="37"/>
        <v>0</v>
      </c>
      <c r="N596" s="21" t="e">
        <f>VLOOKUP(I596,'MÃ '!$A$2:$E$1048576,4,0)</f>
        <v>#N/A</v>
      </c>
      <c r="O596" s="21" t="e">
        <f>VLOOKUP(I596,'MÃ '!$A$2:$E$1048576,5,0)</f>
        <v>#N/A</v>
      </c>
      <c r="P596" s="21" t="str">
        <f t="shared" si="38"/>
        <v>TSG09</v>
      </c>
      <c r="Q596" s="21" t="e">
        <f>DAY(Table01456[[#This Row],[NGÀY]])&amp;Table01456[[#This Row],[TSG09]]&amp;Table01456[[#This Row],[MÃ FAST]]</f>
        <v>#N/A</v>
      </c>
      <c r="R596" s="21" t="e">
        <f>COUNTIF($Q$7:Q596,Q596)&amp;Q596</f>
        <v>#N/A</v>
      </c>
      <c r="S596" s="44">
        <f>IFERROR(VLOOKUP(R596,Table1[[ct2]:[Số lượng]],13,0),0)</f>
        <v>0</v>
      </c>
      <c r="T596" s="45">
        <f>IFERROR(VLOOKUP(R596,Table1[[ct2]:[Giá]],14,0),Table01456[[#This Row],[ĐƠN GIÁ]])</f>
        <v>0</v>
      </c>
      <c r="U596" s="45">
        <f t="shared" si="39"/>
        <v>0</v>
      </c>
      <c r="V596" s="32">
        <f t="shared" si="40"/>
        <v>0</v>
      </c>
      <c r="W596" s="45">
        <f>Table01456[[#This Row],[THÀNH TIỀN FAST]]-Table01456[[#This Row],[THÀNH TIỀN]]</f>
        <v>0</v>
      </c>
      <c r="X596" s="46" t="b">
        <f>Table01456[[#This Row],[ĐG FAST]]=Table01456[[#This Row],[ĐƠN GIÁ]]</f>
        <v>1</v>
      </c>
      <c r="Y596" s="47" t="b">
        <f>Table01456[[#This Row],[THÀNH TIỀN FAST]]=Table01456[[#This Row],[THÀNH TIỀN]]</f>
        <v>1</v>
      </c>
      <c r="Z596" s="48"/>
    </row>
    <row r="597" spans="1:26" x14ac:dyDescent="0.2">
      <c r="A597" s="50"/>
      <c r="B597" s="51"/>
      <c r="C597" s="50"/>
      <c r="D597" s="50"/>
      <c r="E597" s="50"/>
      <c r="F597" s="50"/>
      <c r="G597" s="50"/>
      <c r="H597" s="50"/>
      <c r="I597" s="50"/>
      <c r="J597" s="50"/>
      <c r="K597" s="52"/>
      <c r="L597" s="50"/>
      <c r="M597" s="53">
        <f t="shared" si="37"/>
        <v>0</v>
      </c>
      <c r="N597" s="21" t="e">
        <f>VLOOKUP(I597,'MÃ '!$A$2:$E$1048576,4,0)</f>
        <v>#N/A</v>
      </c>
      <c r="O597" s="21" t="e">
        <f>VLOOKUP(I597,'MÃ '!$A$2:$E$1048576,5,0)</f>
        <v>#N/A</v>
      </c>
      <c r="P597" s="21" t="str">
        <f t="shared" si="38"/>
        <v>TSG09</v>
      </c>
      <c r="Q597" s="21" t="e">
        <f>DAY(Table01456[[#This Row],[NGÀY]])&amp;Table01456[[#This Row],[TSG09]]&amp;Table01456[[#This Row],[MÃ FAST]]</f>
        <v>#N/A</v>
      </c>
      <c r="R597" s="21" t="e">
        <f>COUNTIF($Q$7:Q597,Q597)&amp;Q597</f>
        <v>#N/A</v>
      </c>
      <c r="S597" s="44">
        <f>IFERROR(VLOOKUP(R597,Table1[[ct2]:[Số lượng]],13,0),0)</f>
        <v>0</v>
      </c>
      <c r="T597" s="45">
        <f>IFERROR(VLOOKUP(R597,Table1[[ct2]:[Giá]],14,0),Table01456[[#This Row],[ĐƠN GIÁ]])</f>
        <v>0</v>
      </c>
      <c r="U597" s="45">
        <f t="shared" si="39"/>
        <v>0</v>
      </c>
      <c r="V597" s="32">
        <f t="shared" si="40"/>
        <v>0</v>
      </c>
      <c r="W597" s="45">
        <f>Table01456[[#This Row],[THÀNH TIỀN FAST]]-Table01456[[#This Row],[THÀNH TIỀN]]</f>
        <v>0</v>
      </c>
      <c r="X597" s="46" t="b">
        <f>Table01456[[#This Row],[ĐG FAST]]=Table01456[[#This Row],[ĐƠN GIÁ]]</f>
        <v>1</v>
      </c>
      <c r="Y597" s="47" t="b">
        <f>Table01456[[#This Row],[THÀNH TIỀN FAST]]=Table01456[[#This Row],[THÀNH TIỀN]]</f>
        <v>1</v>
      </c>
      <c r="Z597" s="48"/>
    </row>
    <row r="598" spans="1:26" x14ac:dyDescent="0.2">
      <c r="A598" s="50"/>
      <c r="B598" s="51"/>
      <c r="C598" s="50"/>
      <c r="D598" s="50"/>
      <c r="E598" s="50"/>
      <c r="F598" s="50"/>
      <c r="G598" s="50"/>
      <c r="H598" s="50"/>
      <c r="I598" s="50"/>
      <c r="J598" s="50"/>
      <c r="K598" s="52"/>
      <c r="L598" s="50"/>
      <c r="M598" s="53">
        <f t="shared" si="37"/>
        <v>0</v>
      </c>
      <c r="N598" s="21" t="e">
        <f>VLOOKUP(I598,'MÃ '!$A$2:$E$1048576,4,0)</f>
        <v>#N/A</v>
      </c>
      <c r="O598" s="21" t="e">
        <f>VLOOKUP(I598,'MÃ '!$A$2:$E$1048576,5,0)</f>
        <v>#N/A</v>
      </c>
      <c r="P598" s="21" t="str">
        <f t="shared" si="38"/>
        <v>TSG09</v>
      </c>
      <c r="Q598" s="21" t="e">
        <f>DAY(Table01456[[#This Row],[NGÀY]])&amp;Table01456[[#This Row],[TSG09]]&amp;Table01456[[#This Row],[MÃ FAST]]</f>
        <v>#N/A</v>
      </c>
      <c r="R598" s="21" t="e">
        <f>COUNTIF($Q$7:Q598,Q598)&amp;Q598</f>
        <v>#N/A</v>
      </c>
      <c r="S598" s="44">
        <f>IFERROR(VLOOKUP(R598,Table1[[ct2]:[Số lượng]],13,0),0)</f>
        <v>0</v>
      </c>
      <c r="T598" s="45">
        <f>IFERROR(VLOOKUP(R598,Table1[[ct2]:[Giá]],14,0),Table01456[[#This Row],[ĐƠN GIÁ]])</f>
        <v>0</v>
      </c>
      <c r="U598" s="45">
        <f t="shared" si="39"/>
        <v>0</v>
      </c>
      <c r="V598" s="32">
        <f t="shared" si="40"/>
        <v>0</v>
      </c>
      <c r="W598" s="45">
        <f>Table01456[[#This Row],[THÀNH TIỀN FAST]]-Table01456[[#This Row],[THÀNH TIỀN]]</f>
        <v>0</v>
      </c>
      <c r="X598" s="46" t="b">
        <f>Table01456[[#This Row],[ĐG FAST]]=Table01456[[#This Row],[ĐƠN GIÁ]]</f>
        <v>1</v>
      </c>
      <c r="Y598" s="47" t="b">
        <f>Table01456[[#This Row],[THÀNH TIỀN FAST]]=Table01456[[#This Row],[THÀNH TIỀN]]</f>
        <v>1</v>
      </c>
      <c r="Z598" s="48"/>
    </row>
    <row r="599" spans="1:26" x14ac:dyDescent="0.2">
      <c r="A599" s="50"/>
      <c r="B599" s="51"/>
      <c r="C599" s="50"/>
      <c r="D599" s="50"/>
      <c r="E599" s="50"/>
      <c r="F599" s="50"/>
      <c r="G599" s="50"/>
      <c r="H599" s="50"/>
      <c r="I599" s="50"/>
      <c r="J599" s="50"/>
      <c r="K599" s="52"/>
      <c r="L599" s="50"/>
      <c r="M599" s="53">
        <f t="shared" si="37"/>
        <v>0</v>
      </c>
      <c r="N599" s="21" t="e">
        <f>VLOOKUP(I599,'MÃ '!$A$2:$E$1048576,4,0)</f>
        <v>#N/A</v>
      </c>
      <c r="O599" s="21" t="e">
        <f>VLOOKUP(I599,'MÃ '!$A$2:$E$1048576,5,0)</f>
        <v>#N/A</v>
      </c>
      <c r="P599" s="21" t="str">
        <f t="shared" si="38"/>
        <v>TSG09</v>
      </c>
      <c r="Q599" s="21" t="e">
        <f>DAY(Table01456[[#This Row],[NGÀY]])&amp;Table01456[[#This Row],[TSG09]]&amp;Table01456[[#This Row],[MÃ FAST]]</f>
        <v>#N/A</v>
      </c>
      <c r="R599" s="21" t="e">
        <f>COUNTIF($Q$7:Q599,Q599)&amp;Q599</f>
        <v>#N/A</v>
      </c>
      <c r="S599" s="44">
        <f>IFERROR(VLOOKUP(R599,Table1[[ct2]:[Số lượng]],13,0),0)</f>
        <v>0</v>
      </c>
      <c r="T599" s="45">
        <f>IFERROR(VLOOKUP(R599,Table1[[ct2]:[Giá]],14,0),Table01456[[#This Row],[ĐƠN GIÁ]])</f>
        <v>0</v>
      </c>
      <c r="U599" s="45">
        <f t="shared" si="39"/>
        <v>0</v>
      </c>
      <c r="V599" s="32">
        <f t="shared" si="40"/>
        <v>0</v>
      </c>
      <c r="W599" s="45">
        <f>Table01456[[#This Row],[THÀNH TIỀN FAST]]-Table01456[[#This Row],[THÀNH TIỀN]]</f>
        <v>0</v>
      </c>
      <c r="X599" s="46" t="b">
        <f>Table01456[[#This Row],[ĐG FAST]]=Table01456[[#This Row],[ĐƠN GIÁ]]</f>
        <v>1</v>
      </c>
      <c r="Y599" s="47" t="b">
        <f>Table01456[[#This Row],[THÀNH TIỀN FAST]]=Table01456[[#This Row],[THÀNH TIỀN]]</f>
        <v>1</v>
      </c>
      <c r="Z599" s="48"/>
    </row>
    <row r="600" spans="1:26" x14ac:dyDescent="0.2">
      <c r="A600" s="50"/>
      <c r="B600" s="51"/>
      <c r="C600" s="50"/>
      <c r="D600" s="50"/>
      <c r="E600" s="50"/>
      <c r="F600" s="50"/>
      <c r="G600" s="50"/>
      <c r="H600" s="50"/>
      <c r="I600" s="50"/>
      <c r="J600" s="50"/>
      <c r="K600" s="52"/>
      <c r="L600" s="50"/>
      <c r="M600" s="53">
        <f t="shared" si="37"/>
        <v>0</v>
      </c>
      <c r="N600" s="21" t="e">
        <f>VLOOKUP(I600,'MÃ '!$A$2:$E$1048576,4,0)</f>
        <v>#N/A</v>
      </c>
      <c r="O600" s="21" t="e">
        <f>VLOOKUP(I600,'MÃ '!$A$2:$E$1048576,5,0)</f>
        <v>#N/A</v>
      </c>
      <c r="P600" s="21" t="str">
        <f t="shared" si="38"/>
        <v>TSG09</v>
      </c>
      <c r="Q600" s="21" t="e">
        <f>DAY(Table01456[[#This Row],[NGÀY]])&amp;Table01456[[#This Row],[TSG09]]&amp;Table01456[[#This Row],[MÃ FAST]]</f>
        <v>#N/A</v>
      </c>
      <c r="R600" s="21" t="e">
        <f>COUNTIF($Q$7:Q600,Q600)&amp;Q600</f>
        <v>#N/A</v>
      </c>
      <c r="S600" s="44">
        <f>IFERROR(VLOOKUP(R600,Table1[[ct2]:[Số lượng]],13,0),0)</f>
        <v>0</v>
      </c>
      <c r="T600" s="45">
        <f>IFERROR(VLOOKUP(R600,Table1[[ct2]:[Giá]],14,0),Table01456[[#This Row],[ĐƠN GIÁ]])</f>
        <v>0</v>
      </c>
      <c r="U600" s="45">
        <f t="shared" si="39"/>
        <v>0</v>
      </c>
      <c r="V600" s="32">
        <f t="shared" si="40"/>
        <v>0</v>
      </c>
      <c r="W600" s="45">
        <f>Table01456[[#This Row],[THÀNH TIỀN FAST]]-Table01456[[#This Row],[THÀNH TIỀN]]</f>
        <v>0</v>
      </c>
      <c r="X600" s="46" t="b">
        <f>Table01456[[#This Row],[ĐG FAST]]=Table01456[[#This Row],[ĐƠN GIÁ]]</f>
        <v>1</v>
      </c>
      <c r="Y600" s="47" t="b">
        <f>Table01456[[#This Row],[THÀNH TIỀN FAST]]=Table01456[[#This Row],[THÀNH TIỀN]]</f>
        <v>1</v>
      </c>
      <c r="Z600" s="48"/>
    </row>
    <row r="601" spans="1:26" x14ac:dyDescent="0.2">
      <c r="A601" s="50"/>
      <c r="B601" s="51"/>
      <c r="C601" s="50"/>
      <c r="D601" s="50"/>
      <c r="E601" s="50"/>
      <c r="F601" s="50"/>
      <c r="G601" s="50"/>
      <c r="H601" s="50"/>
      <c r="I601" s="50"/>
      <c r="J601" s="50"/>
      <c r="K601" s="52"/>
      <c r="L601" s="50"/>
      <c r="M601" s="53">
        <f t="shared" si="37"/>
        <v>0</v>
      </c>
      <c r="N601" s="21" t="e">
        <f>VLOOKUP(I601,'MÃ '!$A$2:$E$1048576,4,0)</f>
        <v>#N/A</v>
      </c>
      <c r="O601" s="21" t="e">
        <f>VLOOKUP(I601,'MÃ '!$A$2:$E$1048576,5,0)</f>
        <v>#N/A</v>
      </c>
      <c r="P601" s="21" t="str">
        <f t="shared" si="38"/>
        <v>TSG09</v>
      </c>
      <c r="Q601" s="21" t="e">
        <f>DAY(Table01456[[#This Row],[NGÀY]])&amp;Table01456[[#This Row],[TSG09]]&amp;Table01456[[#This Row],[MÃ FAST]]</f>
        <v>#N/A</v>
      </c>
      <c r="R601" s="21" t="e">
        <f>COUNTIF($Q$7:Q601,Q601)&amp;Q601</f>
        <v>#N/A</v>
      </c>
      <c r="S601" s="44">
        <f>IFERROR(VLOOKUP(R601,Table1[[ct2]:[Số lượng]],13,0),0)</f>
        <v>0</v>
      </c>
      <c r="T601" s="45">
        <f>IFERROR(VLOOKUP(R601,Table1[[ct2]:[Giá]],14,0),Table01456[[#This Row],[ĐƠN GIÁ]])</f>
        <v>0</v>
      </c>
      <c r="U601" s="45">
        <f t="shared" si="39"/>
        <v>0</v>
      </c>
      <c r="V601" s="32">
        <f t="shared" si="40"/>
        <v>0</v>
      </c>
      <c r="W601" s="45">
        <f>Table01456[[#This Row],[THÀNH TIỀN FAST]]-Table01456[[#This Row],[THÀNH TIỀN]]</f>
        <v>0</v>
      </c>
      <c r="X601" s="46" t="b">
        <f>Table01456[[#This Row],[ĐG FAST]]=Table01456[[#This Row],[ĐƠN GIÁ]]</f>
        <v>1</v>
      </c>
      <c r="Y601" s="47" t="b">
        <f>Table01456[[#This Row],[THÀNH TIỀN FAST]]=Table01456[[#This Row],[THÀNH TIỀN]]</f>
        <v>1</v>
      </c>
      <c r="Z601" s="48"/>
    </row>
    <row r="602" spans="1:26" x14ac:dyDescent="0.2">
      <c r="A602" s="50"/>
      <c r="B602" s="51"/>
      <c r="C602" s="50"/>
      <c r="D602" s="50"/>
      <c r="E602" s="50"/>
      <c r="F602" s="50"/>
      <c r="G602" s="50"/>
      <c r="H602" s="50"/>
      <c r="I602" s="50"/>
      <c r="J602" s="50"/>
      <c r="K602" s="52"/>
      <c r="L602" s="50"/>
      <c r="M602" s="53">
        <f t="shared" si="37"/>
        <v>0</v>
      </c>
      <c r="N602" s="21" t="e">
        <f>VLOOKUP(I602,'MÃ '!$A$2:$E$1048576,4,0)</f>
        <v>#N/A</v>
      </c>
      <c r="O602" s="21" t="e">
        <f>VLOOKUP(I602,'MÃ '!$A$2:$E$1048576,5,0)</f>
        <v>#N/A</v>
      </c>
      <c r="P602" s="21" t="str">
        <f t="shared" si="38"/>
        <v>TSG09</v>
      </c>
      <c r="Q602" s="21" t="e">
        <f>DAY(Table01456[[#This Row],[NGÀY]])&amp;Table01456[[#This Row],[TSG09]]&amp;Table01456[[#This Row],[MÃ FAST]]</f>
        <v>#N/A</v>
      </c>
      <c r="R602" s="21" t="e">
        <f>COUNTIF($Q$7:Q602,Q602)&amp;Q602</f>
        <v>#N/A</v>
      </c>
      <c r="S602" s="44">
        <f>IFERROR(VLOOKUP(R602,Table1[[ct2]:[Số lượng]],13,0),0)</f>
        <v>0</v>
      </c>
      <c r="T602" s="45">
        <f>IFERROR(VLOOKUP(R602,Table1[[ct2]:[Giá]],14,0),Table01456[[#This Row],[ĐƠN GIÁ]])</f>
        <v>0</v>
      </c>
      <c r="U602" s="45">
        <f t="shared" si="39"/>
        <v>0</v>
      </c>
      <c r="V602" s="32">
        <f t="shared" si="40"/>
        <v>0</v>
      </c>
      <c r="W602" s="45">
        <f>Table01456[[#This Row],[THÀNH TIỀN FAST]]-Table01456[[#This Row],[THÀNH TIỀN]]</f>
        <v>0</v>
      </c>
      <c r="X602" s="46" t="b">
        <f>Table01456[[#This Row],[ĐG FAST]]=Table01456[[#This Row],[ĐƠN GIÁ]]</f>
        <v>1</v>
      </c>
      <c r="Y602" s="47" t="b">
        <f>Table01456[[#This Row],[THÀNH TIỀN FAST]]=Table01456[[#This Row],[THÀNH TIỀN]]</f>
        <v>1</v>
      </c>
      <c r="Z602" s="48"/>
    </row>
    <row r="603" spans="1:26" x14ac:dyDescent="0.2">
      <c r="A603" s="50"/>
      <c r="B603" s="51"/>
      <c r="C603" s="50"/>
      <c r="D603" s="50"/>
      <c r="E603" s="50"/>
      <c r="F603" s="50"/>
      <c r="G603" s="50"/>
      <c r="H603" s="50"/>
      <c r="I603" s="50"/>
      <c r="J603" s="50"/>
      <c r="K603" s="52"/>
      <c r="L603" s="50"/>
      <c r="M603" s="53">
        <f t="shared" si="37"/>
        <v>0</v>
      </c>
      <c r="N603" s="21" t="e">
        <f>VLOOKUP(I603,'MÃ '!$A$2:$E$1048576,4,0)</f>
        <v>#N/A</v>
      </c>
      <c r="O603" s="21" t="e">
        <f>VLOOKUP(I603,'MÃ '!$A$2:$E$1048576,5,0)</f>
        <v>#N/A</v>
      </c>
      <c r="P603" s="21" t="str">
        <f t="shared" si="38"/>
        <v>TSG09</v>
      </c>
      <c r="Q603" s="21" t="e">
        <f>DAY(Table01456[[#This Row],[NGÀY]])&amp;Table01456[[#This Row],[TSG09]]&amp;Table01456[[#This Row],[MÃ FAST]]</f>
        <v>#N/A</v>
      </c>
      <c r="R603" s="21" t="e">
        <f>COUNTIF($Q$7:Q603,Q603)&amp;Q603</f>
        <v>#N/A</v>
      </c>
      <c r="S603" s="44">
        <f>IFERROR(VLOOKUP(R603,Table1[[ct2]:[Số lượng]],13,0),0)</f>
        <v>0</v>
      </c>
      <c r="T603" s="45">
        <f>IFERROR(VLOOKUP(R603,Table1[[ct2]:[Giá]],14,0),Table01456[[#This Row],[ĐƠN GIÁ]])</f>
        <v>0</v>
      </c>
      <c r="U603" s="45">
        <f t="shared" si="39"/>
        <v>0</v>
      </c>
      <c r="V603" s="32">
        <f t="shared" si="40"/>
        <v>0</v>
      </c>
      <c r="W603" s="45">
        <f>Table01456[[#This Row],[THÀNH TIỀN FAST]]-Table01456[[#This Row],[THÀNH TIỀN]]</f>
        <v>0</v>
      </c>
      <c r="X603" s="46" t="b">
        <f>Table01456[[#This Row],[ĐG FAST]]=Table01456[[#This Row],[ĐƠN GIÁ]]</f>
        <v>1</v>
      </c>
      <c r="Y603" s="47" t="b">
        <f>Table01456[[#This Row],[THÀNH TIỀN FAST]]=Table01456[[#This Row],[THÀNH TIỀN]]</f>
        <v>1</v>
      </c>
      <c r="Z603" s="48"/>
    </row>
    <row r="604" spans="1:26" x14ac:dyDescent="0.2">
      <c r="A604" s="50"/>
      <c r="B604" s="51"/>
      <c r="C604" s="50"/>
      <c r="D604" s="50"/>
      <c r="E604" s="50"/>
      <c r="F604" s="50"/>
      <c r="G604" s="50"/>
      <c r="H604" s="50"/>
      <c r="I604" s="50"/>
      <c r="J604" s="50"/>
      <c r="K604" s="52"/>
      <c r="L604" s="50"/>
      <c r="M604" s="53">
        <f t="shared" si="37"/>
        <v>0</v>
      </c>
      <c r="N604" s="21" t="e">
        <f>VLOOKUP(I604,'MÃ '!$A$2:$E$1048576,4,0)</f>
        <v>#N/A</v>
      </c>
      <c r="O604" s="21" t="e">
        <f>VLOOKUP(I604,'MÃ '!$A$2:$E$1048576,5,0)</f>
        <v>#N/A</v>
      </c>
      <c r="P604" s="21" t="str">
        <f t="shared" si="38"/>
        <v>TSG09</v>
      </c>
      <c r="Q604" s="21" t="e">
        <f>DAY(Table01456[[#This Row],[NGÀY]])&amp;Table01456[[#This Row],[TSG09]]&amp;Table01456[[#This Row],[MÃ FAST]]</f>
        <v>#N/A</v>
      </c>
      <c r="R604" s="21" t="e">
        <f>COUNTIF($Q$7:Q604,Q604)&amp;Q604</f>
        <v>#N/A</v>
      </c>
      <c r="S604" s="44">
        <f>IFERROR(VLOOKUP(R604,Table1[[ct2]:[Số lượng]],13,0),0)</f>
        <v>0</v>
      </c>
      <c r="T604" s="45">
        <f>IFERROR(VLOOKUP(R604,Table1[[ct2]:[Giá]],14,0),Table01456[[#This Row],[ĐƠN GIÁ]])</f>
        <v>0</v>
      </c>
      <c r="U604" s="45">
        <f t="shared" si="39"/>
        <v>0</v>
      </c>
      <c r="V604" s="32">
        <f t="shared" si="40"/>
        <v>0</v>
      </c>
      <c r="W604" s="45">
        <f>Table01456[[#This Row],[THÀNH TIỀN FAST]]-Table01456[[#This Row],[THÀNH TIỀN]]</f>
        <v>0</v>
      </c>
      <c r="X604" s="46" t="b">
        <f>Table01456[[#This Row],[ĐG FAST]]=Table01456[[#This Row],[ĐƠN GIÁ]]</f>
        <v>1</v>
      </c>
      <c r="Y604" s="47" t="b">
        <f>Table01456[[#This Row],[THÀNH TIỀN FAST]]=Table01456[[#This Row],[THÀNH TIỀN]]</f>
        <v>1</v>
      </c>
      <c r="Z604" s="48"/>
    </row>
    <row r="605" spans="1:26" x14ac:dyDescent="0.2">
      <c r="A605" s="50"/>
      <c r="B605" s="51"/>
      <c r="C605" s="50"/>
      <c r="D605" s="50"/>
      <c r="E605" s="50"/>
      <c r="F605" s="50"/>
      <c r="G605" s="50"/>
      <c r="H605" s="50"/>
      <c r="I605" s="50"/>
      <c r="J605" s="50"/>
      <c r="K605" s="52"/>
      <c r="L605" s="50"/>
      <c r="M605" s="53">
        <f t="shared" si="37"/>
        <v>0</v>
      </c>
      <c r="N605" s="21" t="e">
        <f>VLOOKUP(I605,'MÃ '!$A$2:$E$1048576,4,0)</f>
        <v>#N/A</v>
      </c>
      <c r="O605" s="21" t="e">
        <f>VLOOKUP(I605,'MÃ '!$A$2:$E$1048576,5,0)</f>
        <v>#N/A</v>
      </c>
      <c r="P605" s="21" t="str">
        <f t="shared" si="38"/>
        <v>TSG09</v>
      </c>
      <c r="Q605" s="21" t="e">
        <f>DAY(Table01456[[#This Row],[NGÀY]])&amp;Table01456[[#This Row],[TSG09]]&amp;Table01456[[#This Row],[MÃ FAST]]</f>
        <v>#N/A</v>
      </c>
      <c r="R605" s="21" t="e">
        <f>COUNTIF($Q$7:Q605,Q605)&amp;Q605</f>
        <v>#N/A</v>
      </c>
      <c r="S605" s="44">
        <f>IFERROR(VLOOKUP(R605,Table1[[ct2]:[Số lượng]],13,0),0)</f>
        <v>0</v>
      </c>
      <c r="T605" s="45">
        <f>IFERROR(VLOOKUP(R605,Table1[[ct2]:[Giá]],14,0),Table01456[[#This Row],[ĐƠN GIÁ]])</f>
        <v>0</v>
      </c>
      <c r="U605" s="45">
        <f t="shared" si="39"/>
        <v>0</v>
      </c>
      <c r="V605" s="32">
        <f t="shared" si="40"/>
        <v>0</v>
      </c>
      <c r="W605" s="45">
        <f>Table01456[[#This Row],[THÀNH TIỀN FAST]]-Table01456[[#This Row],[THÀNH TIỀN]]</f>
        <v>0</v>
      </c>
      <c r="X605" s="46" t="b">
        <f>Table01456[[#This Row],[ĐG FAST]]=Table01456[[#This Row],[ĐƠN GIÁ]]</f>
        <v>1</v>
      </c>
      <c r="Y605" s="47" t="b">
        <f>Table01456[[#This Row],[THÀNH TIỀN FAST]]=Table01456[[#This Row],[THÀNH TIỀN]]</f>
        <v>1</v>
      </c>
      <c r="Z605" s="48"/>
    </row>
    <row r="606" spans="1:26" x14ac:dyDescent="0.2">
      <c r="A606" s="50"/>
      <c r="B606" s="51"/>
      <c r="C606" s="50"/>
      <c r="D606" s="50"/>
      <c r="E606" s="50"/>
      <c r="F606" s="50"/>
      <c r="G606" s="50"/>
      <c r="H606" s="50"/>
      <c r="I606" s="50"/>
      <c r="J606" s="50"/>
      <c r="K606" s="52"/>
      <c r="L606" s="50"/>
      <c r="M606" s="53">
        <f t="shared" si="37"/>
        <v>0</v>
      </c>
      <c r="N606" s="21" t="e">
        <f>VLOOKUP(I606,'MÃ '!$A$2:$E$1048576,4,0)</f>
        <v>#N/A</v>
      </c>
      <c r="O606" s="21" t="e">
        <f>VLOOKUP(I606,'MÃ '!$A$2:$E$1048576,5,0)</f>
        <v>#N/A</v>
      </c>
      <c r="P606" s="21" t="str">
        <f t="shared" si="38"/>
        <v>TSG09</v>
      </c>
      <c r="Q606" s="21" t="e">
        <f>DAY(Table01456[[#This Row],[NGÀY]])&amp;Table01456[[#This Row],[TSG09]]&amp;Table01456[[#This Row],[MÃ FAST]]</f>
        <v>#N/A</v>
      </c>
      <c r="R606" s="21" t="e">
        <f>COUNTIF($Q$7:Q606,Q606)&amp;Q606</f>
        <v>#N/A</v>
      </c>
      <c r="S606" s="44">
        <f>IFERROR(VLOOKUP(R606,Table1[[ct2]:[Số lượng]],13,0),0)</f>
        <v>0</v>
      </c>
      <c r="T606" s="45">
        <f>IFERROR(VLOOKUP(R606,Table1[[ct2]:[Giá]],14,0),Table01456[[#This Row],[ĐƠN GIÁ]])</f>
        <v>0</v>
      </c>
      <c r="U606" s="45">
        <f t="shared" si="39"/>
        <v>0</v>
      </c>
      <c r="V606" s="32">
        <f t="shared" si="40"/>
        <v>0</v>
      </c>
      <c r="W606" s="45">
        <f>Table01456[[#This Row],[THÀNH TIỀN FAST]]-Table01456[[#This Row],[THÀNH TIỀN]]</f>
        <v>0</v>
      </c>
      <c r="X606" s="46" t="b">
        <f>Table01456[[#This Row],[ĐG FAST]]=Table01456[[#This Row],[ĐƠN GIÁ]]</f>
        <v>1</v>
      </c>
      <c r="Y606" s="47" t="b">
        <f>Table01456[[#This Row],[THÀNH TIỀN FAST]]=Table01456[[#This Row],[THÀNH TIỀN]]</f>
        <v>1</v>
      </c>
      <c r="Z606" s="48"/>
    </row>
    <row r="607" spans="1:26" x14ac:dyDescent="0.2">
      <c r="A607" s="50"/>
      <c r="B607" s="51"/>
      <c r="C607" s="50"/>
      <c r="D607" s="50"/>
      <c r="E607" s="50"/>
      <c r="F607" s="50"/>
      <c r="G607" s="50"/>
      <c r="H607" s="50"/>
      <c r="I607" s="50"/>
      <c r="J607" s="50"/>
      <c r="K607" s="52"/>
      <c r="L607" s="50"/>
      <c r="M607" s="53">
        <f t="shared" si="37"/>
        <v>0</v>
      </c>
      <c r="N607" s="21" t="e">
        <f>VLOOKUP(I607,'MÃ '!$A$2:$E$1048576,4,0)</f>
        <v>#N/A</v>
      </c>
      <c r="O607" s="21" t="e">
        <f>VLOOKUP(I607,'MÃ '!$A$2:$E$1048576,5,0)</f>
        <v>#N/A</v>
      </c>
      <c r="P607" s="21" t="str">
        <f t="shared" si="38"/>
        <v>TSG09</v>
      </c>
      <c r="Q607" s="21" t="e">
        <f>DAY(Table01456[[#This Row],[NGÀY]])&amp;Table01456[[#This Row],[TSG09]]&amp;Table01456[[#This Row],[MÃ FAST]]</f>
        <v>#N/A</v>
      </c>
      <c r="R607" s="21" t="e">
        <f>COUNTIF($Q$7:Q607,Q607)&amp;Q607</f>
        <v>#N/A</v>
      </c>
      <c r="S607" s="44">
        <f>IFERROR(VLOOKUP(R607,Table1[[ct2]:[Số lượng]],13,0),0)</f>
        <v>0</v>
      </c>
      <c r="T607" s="45">
        <f>IFERROR(VLOOKUP(R607,Table1[[ct2]:[Giá]],14,0),Table01456[[#This Row],[ĐƠN GIÁ]])</f>
        <v>0</v>
      </c>
      <c r="U607" s="45">
        <f t="shared" si="39"/>
        <v>0</v>
      </c>
      <c r="V607" s="32">
        <f t="shared" si="40"/>
        <v>0</v>
      </c>
      <c r="W607" s="45">
        <f>Table01456[[#This Row],[THÀNH TIỀN FAST]]-Table01456[[#This Row],[THÀNH TIỀN]]</f>
        <v>0</v>
      </c>
      <c r="X607" s="46" t="b">
        <f>Table01456[[#This Row],[ĐG FAST]]=Table01456[[#This Row],[ĐƠN GIÁ]]</f>
        <v>1</v>
      </c>
      <c r="Y607" s="47" t="b">
        <f>Table01456[[#This Row],[THÀNH TIỀN FAST]]=Table01456[[#This Row],[THÀNH TIỀN]]</f>
        <v>1</v>
      </c>
      <c r="Z607" s="48"/>
    </row>
    <row r="608" spans="1:26" x14ac:dyDescent="0.2">
      <c r="A608" s="50"/>
      <c r="B608" s="51"/>
      <c r="C608" s="50"/>
      <c r="D608" s="50"/>
      <c r="E608" s="50"/>
      <c r="F608" s="50"/>
      <c r="G608" s="50"/>
      <c r="H608" s="50"/>
      <c r="I608" s="50"/>
      <c r="J608" s="50"/>
      <c r="K608" s="52"/>
      <c r="L608" s="50"/>
      <c r="M608" s="53">
        <f t="shared" si="37"/>
        <v>0</v>
      </c>
      <c r="N608" s="21" t="e">
        <f>VLOOKUP(I608,'MÃ '!$A$2:$E$1048576,4,0)</f>
        <v>#N/A</v>
      </c>
      <c r="O608" s="21" t="e">
        <f>VLOOKUP(I608,'MÃ '!$A$2:$E$1048576,5,0)</f>
        <v>#N/A</v>
      </c>
      <c r="P608" s="21" t="str">
        <f t="shared" si="38"/>
        <v>TSG09</v>
      </c>
      <c r="Q608" s="21" t="e">
        <f>DAY(Table01456[[#This Row],[NGÀY]])&amp;Table01456[[#This Row],[TSG09]]&amp;Table01456[[#This Row],[MÃ FAST]]</f>
        <v>#N/A</v>
      </c>
      <c r="R608" s="21" t="e">
        <f>COUNTIF($Q$7:Q608,Q608)&amp;Q608</f>
        <v>#N/A</v>
      </c>
      <c r="S608" s="44">
        <f>IFERROR(VLOOKUP(R608,Table1[[ct2]:[Số lượng]],13,0),0)</f>
        <v>0</v>
      </c>
      <c r="T608" s="45">
        <f>IFERROR(VLOOKUP(R608,Table1[[ct2]:[Giá]],14,0),Table01456[[#This Row],[ĐƠN GIÁ]])</f>
        <v>0</v>
      </c>
      <c r="U608" s="45">
        <f t="shared" si="39"/>
        <v>0</v>
      </c>
      <c r="V608" s="32">
        <f t="shared" si="40"/>
        <v>0</v>
      </c>
      <c r="W608" s="45">
        <f>Table01456[[#This Row],[THÀNH TIỀN FAST]]-Table01456[[#This Row],[THÀNH TIỀN]]</f>
        <v>0</v>
      </c>
      <c r="X608" s="46" t="b">
        <f>Table01456[[#This Row],[ĐG FAST]]=Table01456[[#This Row],[ĐƠN GIÁ]]</f>
        <v>1</v>
      </c>
      <c r="Y608" s="47" t="b">
        <f>Table01456[[#This Row],[THÀNH TIỀN FAST]]=Table01456[[#This Row],[THÀNH TIỀN]]</f>
        <v>1</v>
      </c>
      <c r="Z608" s="48"/>
    </row>
    <row r="609" spans="1:26" x14ac:dyDescent="0.2">
      <c r="A609" s="50"/>
      <c r="B609" s="51"/>
      <c r="C609" s="50"/>
      <c r="D609" s="50"/>
      <c r="E609" s="50"/>
      <c r="F609" s="50"/>
      <c r="G609" s="50"/>
      <c r="H609" s="50"/>
      <c r="I609" s="50"/>
      <c r="J609" s="50"/>
      <c r="K609" s="52"/>
      <c r="L609" s="50"/>
      <c r="M609" s="53">
        <f t="shared" si="37"/>
        <v>0</v>
      </c>
      <c r="N609" s="21" t="e">
        <f>VLOOKUP(I609,'MÃ '!$A$2:$E$1048576,4,0)</f>
        <v>#N/A</v>
      </c>
      <c r="O609" s="21" t="e">
        <f>VLOOKUP(I609,'MÃ '!$A$2:$E$1048576,5,0)</f>
        <v>#N/A</v>
      </c>
      <c r="P609" s="21" t="str">
        <f t="shared" si="38"/>
        <v>TSG09</v>
      </c>
      <c r="Q609" s="21" t="e">
        <f>DAY(Table01456[[#This Row],[NGÀY]])&amp;Table01456[[#This Row],[TSG09]]&amp;Table01456[[#This Row],[MÃ FAST]]</f>
        <v>#N/A</v>
      </c>
      <c r="R609" s="21" t="e">
        <f>COUNTIF($Q$7:Q609,Q609)&amp;Q609</f>
        <v>#N/A</v>
      </c>
      <c r="S609" s="44">
        <f>IFERROR(VLOOKUP(R609,Table1[[ct2]:[Số lượng]],13,0),0)</f>
        <v>0</v>
      </c>
      <c r="T609" s="45">
        <f>IFERROR(VLOOKUP(R609,Table1[[ct2]:[Giá]],14,0),Table01456[[#This Row],[ĐƠN GIÁ]])</f>
        <v>0</v>
      </c>
      <c r="U609" s="45">
        <f t="shared" si="39"/>
        <v>0</v>
      </c>
      <c r="V609" s="32">
        <f t="shared" si="40"/>
        <v>0</v>
      </c>
      <c r="W609" s="45">
        <f>Table01456[[#This Row],[THÀNH TIỀN FAST]]-Table01456[[#This Row],[THÀNH TIỀN]]</f>
        <v>0</v>
      </c>
      <c r="X609" s="46" t="b">
        <f>Table01456[[#This Row],[ĐG FAST]]=Table01456[[#This Row],[ĐƠN GIÁ]]</f>
        <v>1</v>
      </c>
      <c r="Y609" s="47" t="b">
        <f>Table01456[[#This Row],[THÀNH TIỀN FAST]]=Table01456[[#This Row],[THÀNH TIỀN]]</f>
        <v>1</v>
      </c>
      <c r="Z609" s="48"/>
    </row>
    <row r="610" spans="1:26" x14ac:dyDescent="0.2">
      <c r="A610" s="50"/>
      <c r="B610" s="51"/>
      <c r="C610" s="50"/>
      <c r="D610" s="50"/>
      <c r="E610" s="50"/>
      <c r="F610" s="50"/>
      <c r="G610" s="50"/>
      <c r="H610" s="50"/>
      <c r="I610" s="50"/>
      <c r="J610" s="50"/>
      <c r="K610" s="52"/>
      <c r="L610" s="50"/>
      <c r="M610" s="53">
        <f t="shared" si="37"/>
        <v>0</v>
      </c>
      <c r="N610" s="21" t="e">
        <f>VLOOKUP(I610,'MÃ '!$A$2:$E$1048576,4,0)</f>
        <v>#N/A</v>
      </c>
      <c r="O610" s="21" t="e">
        <f>VLOOKUP(I610,'MÃ '!$A$2:$E$1048576,5,0)</f>
        <v>#N/A</v>
      </c>
      <c r="P610" s="21" t="str">
        <f t="shared" si="38"/>
        <v>TSG09</v>
      </c>
      <c r="Q610" s="21" t="e">
        <f>DAY(Table01456[[#This Row],[NGÀY]])&amp;Table01456[[#This Row],[TSG09]]&amp;Table01456[[#This Row],[MÃ FAST]]</f>
        <v>#N/A</v>
      </c>
      <c r="R610" s="21" t="e">
        <f>COUNTIF($Q$7:Q610,Q610)&amp;Q610</f>
        <v>#N/A</v>
      </c>
      <c r="S610" s="44">
        <f>IFERROR(VLOOKUP(R610,Table1[[ct2]:[Số lượng]],13,0),0)</f>
        <v>0</v>
      </c>
      <c r="T610" s="45">
        <f>IFERROR(VLOOKUP(R610,Table1[[ct2]:[Giá]],14,0),Table01456[[#This Row],[ĐƠN GIÁ]])</f>
        <v>0</v>
      </c>
      <c r="U610" s="45">
        <f t="shared" si="39"/>
        <v>0</v>
      </c>
      <c r="V610" s="32">
        <f t="shared" si="40"/>
        <v>0</v>
      </c>
      <c r="W610" s="45">
        <f>Table01456[[#This Row],[THÀNH TIỀN FAST]]-Table01456[[#This Row],[THÀNH TIỀN]]</f>
        <v>0</v>
      </c>
      <c r="X610" s="46" t="b">
        <f>Table01456[[#This Row],[ĐG FAST]]=Table01456[[#This Row],[ĐƠN GIÁ]]</f>
        <v>1</v>
      </c>
      <c r="Y610" s="47" t="b">
        <f>Table01456[[#This Row],[THÀNH TIỀN FAST]]=Table01456[[#This Row],[THÀNH TIỀN]]</f>
        <v>1</v>
      </c>
      <c r="Z610" s="48"/>
    </row>
    <row r="611" spans="1:26" x14ac:dyDescent="0.2">
      <c r="A611" s="50"/>
      <c r="B611" s="51"/>
      <c r="C611" s="50"/>
      <c r="D611" s="50"/>
      <c r="E611" s="50"/>
      <c r="F611" s="50"/>
      <c r="G611" s="50"/>
      <c r="H611" s="50"/>
      <c r="I611" s="50"/>
      <c r="J611" s="50"/>
      <c r="K611" s="52"/>
      <c r="L611" s="50"/>
      <c r="M611" s="53">
        <f t="shared" si="37"/>
        <v>0</v>
      </c>
      <c r="N611" s="21" t="e">
        <f>VLOOKUP(I611,'MÃ '!$A$2:$E$1048576,4,0)</f>
        <v>#N/A</v>
      </c>
      <c r="O611" s="21" t="e">
        <f>VLOOKUP(I611,'MÃ '!$A$2:$E$1048576,5,0)</f>
        <v>#N/A</v>
      </c>
      <c r="P611" s="21" t="str">
        <f t="shared" si="38"/>
        <v>TSG09</v>
      </c>
      <c r="Q611" s="21" t="e">
        <f>DAY(Table01456[[#This Row],[NGÀY]])&amp;Table01456[[#This Row],[TSG09]]&amp;Table01456[[#This Row],[MÃ FAST]]</f>
        <v>#N/A</v>
      </c>
      <c r="R611" s="21" t="e">
        <f>COUNTIF($Q$7:Q611,Q611)&amp;Q611</f>
        <v>#N/A</v>
      </c>
      <c r="S611" s="44">
        <f>IFERROR(VLOOKUP(R611,Table1[[ct2]:[Số lượng]],13,0),0)</f>
        <v>0</v>
      </c>
      <c r="T611" s="45">
        <f>IFERROR(VLOOKUP(R611,Table1[[ct2]:[Giá]],14,0),Table01456[[#This Row],[ĐƠN GIÁ]])</f>
        <v>0</v>
      </c>
      <c r="U611" s="45">
        <f t="shared" si="39"/>
        <v>0</v>
      </c>
      <c r="V611" s="32">
        <f t="shared" si="40"/>
        <v>0</v>
      </c>
      <c r="W611" s="45">
        <f>Table01456[[#This Row],[THÀNH TIỀN FAST]]-Table01456[[#This Row],[THÀNH TIỀN]]</f>
        <v>0</v>
      </c>
      <c r="X611" s="46" t="b">
        <f>Table01456[[#This Row],[ĐG FAST]]=Table01456[[#This Row],[ĐƠN GIÁ]]</f>
        <v>1</v>
      </c>
      <c r="Y611" s="47" t="b">
        <f>Table01456[[#This Row],[THÀNH TIỀN FAST]]=Table01456[[#This Row],[THÀNH TIỀN]]</f>
        <v>1</v>
      </c>
      <c r="Z611" s="48"/>
    </row>
    <row r="612" spans="1:26" x14ac:dyDescent="0.2">
      <c r="A612" s="50"/>
      <c r="B612" s="51"/>
      <c r="C612" s="50"/>
      <c r="D612" s="50"/>
      <c r="E612" s="50"/>
      <c r="F612" s="50"/>
      <c r="G612" s="50"/>
      <c r="H612" s="50"/>
      <c r="I612" s="50"/>
      <c r="J612" s="50"/>
      <c r="K612" s="52"/>
      <c r="L612" s="50"/>
      <c r="M612" s="53">
        <f t="shared" si="37"/>
        <v>0</v>
      </c>
      <c r="N612" s="21" t="e">
        <f>VLOOKUP(I612,'MÃ '!$A$2:$E$1048576,4,0)</f>
        <v>#N/A</v>
      </c>
      <c r="O612" s="21" t="e">
        <f>VLOOKUP(I612,'MÃ '!$A$2:$E$1048576,5,0)</f>
        <v>#N/A</v>
      </c>
      <c r="P612" s="21" t="str">
        <f t="shared" si="38"/>
        <v>TSG09</v>
      </c>
      <c r="Q612" s="21" t="e">
        <f>DAY(Table01456[[#This Row],[NGÀY]])&amp;Table01456[[#This Row],[TSG09]]&amp;Table01456[[#This Row],[MÃ FAST]]</f>
        <v>#N/A</v>
      </c>
      <c r="R612" s="21" t="e">
        <f>COUNTIF($Q$7:Q612,Q612)&amp;Q612</f>
        <v>#N/A</v>
      </c>
      <c r="S612" s="44">
        <f>IFERROR(VLOOKUP(R612,Table1[[ct2]:[Số lượng]],13,0),0)</f>
        <v>0</v>
      </c>
      <c r="T612" s="45">
        <f>IFERROR(VLOOKUP(R612,Table1[[ct2]:[Giá]],14,0),Table01456[[#This Row],[ĐƠN GIÁ]])</f>
        <v>0</v>
      </c>
      <c r="U612" s="45">
        <f t="shared" si="39"/>
        <v>0</v>
      </c>
      <c r="V612" s="32">
        <f t="shared" si="40"/>
        <v>0</v>
      </c>
      <c r="W612" s="45">
        <f>Table01456[[#This Row],[THÀNH TIỀN FAST]]-Table01456[[#This Row],[THÀNH TIỀN]]</f>
        <v>0</v>
      </c>
      <c r="X612" s="46" t="b">
        <f>Table01456[[#This Row],[ĐG FAST]]=Table01456[[#This Row],[ĐƠN GIÁ]]</f>
        <v>1</v>
      </c>
      <c r="Y612" s="47" t="b">
        <f>Table01456[[#This Row],[THÀNH TIỀN FAST]]=Table01456[[#This Row],[THÀNH TIỀN]]</f>
        <v>1</v>
      </c>
      <c r="Z612" s="48"/>
    </row>
    <row r="613" spans="1:26" x14ac:dyDescent="0.2">
      <c r="A613" s="50"/>
      <c r="B613" s="51"/>
      <c r="C613" s="50"/>
      <c r="D613" s="50"/>
      <c r="E613" s="50"/>
      <c r="F613" s="50"/>
      <c r="G613" s="50"/>
      <c r="H613" s="50"/>
      <c r="I613" s="50"/>
      <c r="J613" s="50"/>
      <c r="K613" s="52"/>
      <c r="L613" s="50"/>
      <c r="M613" s="53">
        <f t="shared" si="37"/>
        <v>0</v>
      </c>
      <c r="N613" s="21" t="e">
        <f>VLOOKUP(I613,'MÃ '!$A$2:$E$1048576,4,0)</f>
        <v>#N/A</v>
      </c>
      <c r="O613" s="21" t="e">
        <f>VLOOKUP(I613,'MÃ '!$A$2:$E$1048576,5,0)</f>
        <v>#N/A</v>
      </c>
      <c r="P613" s="21" t="str">
        <f t="shared" si="38"/>
        <v>TSG09</v>
      </c>
      <c r="Q613" s="21" t="e">
        <f>DAY(Table01456[[#This Row],[NGÀY]])&amp;Table01456[[#This Row],[TSG09]]&amp;Table01456[[#This Row],[MÃ FAST]]</f>
        <v>#N/A</v>
      </c>
      <c r="R613" s="21" t="e">
        <f>COUNTIF($Q$7:Q613,Q613)&amp;Q613</f>
        <v>#N/A</v>
      </c>
      <c r="S613" s="44">
        <f>IFERROR(VLOOKUP(R613,Table1[[ct2]:[Số lượng]],13,0),0)</f>
        <v>0</v>
      </c>
      <c r="T613" s="45">
        <f>IFERROR(VLOOKUP(R613,Table1[[ct2]:[Giá]],14,0),Table01456[[#This Row],[ĐƠN GIÁ]])</f>
        <v>0</v>
      </c>
      <c r="U613" s="45">
        <f t="shared" si="39"/>
        <v>0</v>
      </c>
      <c r="V613" s="32">
        <f t="shared" si="40"/>
        <v>0</v>
      </c>
      <c r="W613" s="45">
        <f>Table01456[[#This Row],[THÀNH TIỀN FAST]]-Table01456[[#This Row],[THÀNH TIỀN]]</f>
        <v>0</v>
      </c>
      <c r="X613" s="46" t="b">
        <f>Table01456[[#This Row],[ĐG FAST]]=Table01456[[#This Row],[ĐƠN GIÁ]]</f>
        <v>1</v>
      </c>
      <c r="Y613" s="47" t="b">
        <f>Table01456[[#This Row],[THÀNH TIỀN FAST]]=Table01456[[#This Row],[THÀNH TIỀN]]</f>
        <v>1</v>
      </c>
      <c r="Z613" s="48"/>
    </row>
    <row r="614" spans="1:26" x14ac:dyDescent="0.2">
      <c r="A614" s="50"/>
      <c r="B614" s="51"/>
      <c r="C614" s="50"/>
      <c r="D614" s="50"/>
      <c r="E614" s="50"/>
      <c r="F614" s="50"/>
      <c r="G614" s="50"/>
      <c r="H614" s="50"/>
      <c r="I614" s="50"/>
      <c r="J614" s="50"/>
      <c r="K614" s="52"/>
      <c r="L614" s="50"/>
      <c r="M614" s="53">
        <f t="shared" si="37"/>
        <v>0</v>
      </c>
      <c r="N614" s="21" t="e">
        <f>VLOOKUP(I614,'MÃ '!$A$2:$E$1048576,4,0)</f>
        <v>#N/A</v>
      </c>
      <c r="O614" s="21" t="e">
        <f>VLOOKUP(I614,'MÃ '!$A$2:$E$1048576,5,0)</f>
        <v>#N/A</v>
      </c>
      <c r="P614" s="21" t="str">
        <f t="shared" si="38"/>
        <v>TSG09</v>
      </c>
      <c r="Q614" s="21" t="e">
        <f>DAY(Table01456[[#This Row],[NGÀY]])&amp;Table01456[[#This Row],[TSG09]]&amp;Table01456[[#This Row],[MÃ FAST]]</f>
        <v>#N/A</v>
      </c>
      <c r="R614" s="21" t="e">
        <f>COUNTIF($Q$7:Q614,Q614)&amp;Q614</f>
        <v>#N/A</v>
      </c>
      <c r="S614" s="44">
        <f>IFERROR(VLOOKUP(R614,Table1[[ct2]:[Số lượng]],13,0),0)</f>
        <v>0</v>
      </c>
      <c r="T614" s="45">
        <f>IFERROR(VLOOKUP(R614,Table1[[ct2]:[Giá]],14,0),Table01456[[#This Row],[ĐƠN GIÁ]])</f>
        <v>0</v>
      </c>
      <c r="U614" s="45">
        <f t="shared" si="39"/>
        <v>0</v>
      </c>
      <c r="V614" s="32">
        <f t="shared" si="40"/>
        <v>0</v>
      </c>
      <c r="W614" s="45">
        <f>Table01456[[#This Row],[THÀNH TIỀN FAST]]-Table01456[[#This Row],[THÀNH TIỀN]]</f>
        <v>0</v>
      </c>
      <c r="X614" s="46" t="b">
        <f>Table01456[[#This Row],[ĐG FAST]]=Table01456[[#This Row],[ĐƠN GIÁ]]</f>
        <v>1</v>
      </c>
      <c r="Y614" s="47" t="b">
        <f>Table01456[[#This Row],[THÀNH TIỀN FAST]]=Table01456[[#This Row],[THÀNH TIỀN]]</f>
        <v>1</v>
      </c>
      <c r="Z614" s="48"/>
    </row>
    <row r="615" spans="1:26" x14ac:dyDescent="0.2">
      <c r="A615" s="50"/>
      <c r="B615" s="51"/>
      <c r="C615" s="50"/>
      <c r="D615" s="50"/>
      <c r="E615" s="50"/>
      <c r="F615" s="50"/>
      <c r="G615" s="50"/>
      <c r="H615" s="50"/>
      <c r="I615" s="50"/>
      <c r="J615" s="50"/>
      <c r="K615" s="52"/>
      <c r="L615" s="50"/>
      <c r="M615" s="53">
        <f t="shared" si="37"/>
        <v>0</v>
      </c>
      <c r="N615" s="21" t="e">
        <f>VLOOKUP(I615,'MÃ '!$A$2:$E$1048576,4,0)</f>
        <v>#N/A</v>
      </c>
      <c r="O615" s="21" t="e">
        <f>VLOOKUP(I615,'MÃ '!$A$2:$E$1048576,5,0)</f>
        <v>#N/A</v>
      </c>
      <c r="P615" s="21" t="str">
        <f t="shared" si="38"/>
        <v>TSG09</v>
      </c>
      <c r="Q615" s="21" t="e">
        <f>DAY(Table01456[[#This Row],[NGÀY]])&amp;Table01456[[#This Row],[TSG09]]&amp;Table01456[[#This Row],[MÃ FAST]]</f>
        <v>#N/A</v>
      </c>
      <c r="R615" s="21" t="e">
        <f>COUNTIF($Q$7:Q615,Q615)&amp;Q615</f>
        <v>#N/A</v>
      </c>
      <c r="S615" s="44">
        <f>IFERROR(VLOOKUP(R615,Table1[[ct2]:[Số lượng]],13,0),0)</f>
        <v>0</v>
      </c>
      <c r="T615" s="45">
        <f>IFERROR(VLOOKUP(R615,Table1[[ct2]:[Giá]],14,0),Table01456[[#This Row],[ĐƠN GIÁ]])</f>
        <v>0</v>
      </c>
      <c r="U615" s="45">
        <f t="shared" si="39"/>
        <v>0</v>
      </c>
      <c r="V615" s="32">
        <f t="shared" si="40"/>
        <v>0</v>
      </c>
      <c r="W615" s="45">
        <f>Table01456[[#This Row],[THÀNH TIỀN FAST]]-Table01456[[#This Row],[THÀNH TIỀN]]</f>
        <v>0</v>
      </c>
      <c r="X615" s="46" t="b">
        <f>Table01456[[#This Row],[ĐG FAST]]=Table01456[[#This Row],[ĐƠN GIÁ]]</f>
        <v>1</v>
      </c>
      <c r="Y615" s="47" t="b">
        <f>Table01456[[#This Row],[THÀNH TIỀN FAST]]=Table01456[[#This Row],[THÀNH TIỀN]]</f>
        <v>1</v>
      </c>
      <c r="Z615" s="48"/>
    </row>
    <row r="616" spans="1:26" x14ac:dyDescent="0.2">
      <c r="A616" s="50"/>
      <c r="B616" s="51"/>
      <c r="C616" s="50"/>
      <c r="D616" s="50"/>
      <c r="E616" s="50"/>
      <c r="F616" s="50"/>
      <c r="G616" s="50"/>
      <c r="H616" s="50"/>
      <c r="I616" s="50"/>
      <c r="J616" s="50"/>
      <c r="K616" s="52"/>
      <c r="L616" s="50"/>
      <c r="M616" s="53">
        <f t="shared" si="37"/>
        <v>0</v>
      </c>
      <c r="N616" s="21" t="e">
        <f>VLOOKUP(I616,'MÃ '!$A$2:$E$1048576,4,0)</f>
        <v>#N/A</v>
      </c>
      <c r="O616" s="21" t="e">
        <f>VLOOKUP(I616,'MÃ '!$A$2:$E$1048576,5,0)</f>
        <v>#N/A</v>
      </c>
      <c r="P616" s="21" t="str">
        <f t="shared" si="38"/>
        <v>TSG09</v>
      </c>
      <c r="Q616" s="21" t="e">
        <f>DAY(Table01456[[#This Row],[NGÀY]])&amp;Table01456[[#This Row],[TSG09]]&amp;Table01456[[#This Row],[MÃ FAST]]</f>
        <v>#N/A</v>
      </c>
      <c r="R616" s="21" t="e">
        <f>COUNTIF($Q$7:Q616,Q616)&amp;Q616</f>
        <v>#N/A</v>
      </c>
      <c r="S616" s="44">
        <f>IFERROR(VLOOKUP(R616,Table1[[ct2]:[Số lượng]],13,0),0)</f>
        <v>0</v>
      </c>
      <c r="T616" s="45">
        <f>IFERROR(VLOOKUP(R616,Table1[[ct2]:[Giá]],14,0),Table01456[[#This Row],[ĐƠN GIÁ]])</f>
        <v>0</v>
      </c>
      <c r="U616" s="45">
        <f t="shared" si="39"/>
        <v>0</v>
      </c>
      <c r="V616" s="32">
        <f t="shared" si="40"/>
        <v>0</v>
      </c>
      <c r="W616" s="45">
        <f>Table01456[[#This Row],[THÀNH TIỀN FAST]]-Table01456[[#This Row],[THÀNH TIỀN]]</f>
        <v>0</v>
      </c>
      <c r="X616" s="46" t="b">
        <f>Table01456[[#This Row],[ĐG FAST]]=Table01456[[#This Row],[ĐƠN GIÁ]]</f>
        <v>1</v>
      </c>
      <c r="Y616" s="47" t="b">
        <f>Table01456[[#This Row],[THÀNH TIỀN FAST]]=Table01456[[#This Row],[THÀNH TIỀN]]</f>
        <v>1</v>
      </c>
      <c r="Z616" s="48"/>
    </row>
    <row r="617" spans="1:26" x14ac:dyDescent="0.2">
      <c r="A617" s="50"/>
      <c r="B617" s="51"/>
      <c r="C617" s="50"/>
      <c r="D617" s="50"/>
      <c r="E617" s="50"/>
      <c r="F617" s="50"/>
      <c r="G617" s="50"/>
      <c r="H617" s="50"/>
      <c r="I617" s="50"/>
      <c r="J617" s="50"/>
      <c r="K617" s="52"/>
      <c r="L617" s="50"/>
      <c r="M617" s="53">
        <f t="shared" si="37"/>
        <v>0</v>
      </c>
      <c r="N617" s="21" t="e">
        <f>VLOOKUP(I617,'MÃ '!$A$2:$E$1048576,4,0)</f>
        <v>#N/A</v>
      </c>
      <c r="O617" s="21" t="e">
        <f>VLOOKUP(I617,'MÃ '!$A$2:$E$1048576,5,0)</f>
        <v>#N/A</v>
      </c>
      <c r="P617" s="21" t="str">
        <f t="shared" si="38"/>
        <v>TSG09</v>
      </c>
      <c r="Q617" s="21" t="e">
        <f>DAY(Table01456[[#This Row],[NGÀY]])&amp;Table01456[[#This Row],[TSG09]]&amp;Table01456[[#This Row],[MÃ FAST]]</f>
        <v>#N/A</v>
      </c>
      <c r="R617" s="21" t="e">
        <f>COUNTIF($Q$7:Q617,Q617)&amp;Q617</f>
        <v>#N/A</v>
      </c>
      <c r="S617" s="44">
        <f>IFERROR(VLOOKUP(R617,Table1[[ct2]:[Số lượng]],13,0),0)</f>
        <v>0</v>
      </c>
      <c r="T617" s="45">
        <f>IFERROR(VLOOKUP(R617,Table1[[ct2]:[Giá]],14,0),Table01456[[#This Row],[ĐƠN GIÁ]])</f>
        <v>0</v>
      </c>
      <c r="U617" s="45">
        <f t="shared" si="39"/>
        <v>0</v>
      </c>
      <c r="V617" s="32">
        <f t="shared" si="40"/>
        <v>0</v>
      </c>
      <c r="W617" s="45">
        <f>Table01456[[#This Row],[THÀNH TIỀN FAST]]-Table01456[[#This Row],[THÀNH TIỀN]]</f>
        <v>0</v>
      </c>
      <c r="X617" s="46" t="b">
        <f>Table01456[[#This Row],[ĐG FAST]]=Table01456[[#This Row],[ĐƠN GIÁ]]</f>
        <v>1</v>
      </c>
      <c r="Y617" s="47" t="b">
        <f>Table01456[[#This Row],[THÀNH TIỀN FAST]]=Table01456[[#This Row],[THÀNH TIỀN]]</f>
        <v>1</v>
      </c>
      <c r="Z617" s="48"/>
    </row>
    <row r="618" spans="1:26" x14ac:dyDescent="0.2">
      <c r="A618" s="50"/>
      <c r="B618" s="51"/>
      <c r="C618" s="50"/>
      <c r="D618" s="50"/>
      <c r="E618" s="50"/>
      <c r="F618" s="50"/>
      <c r="G618" s="50"/>
      <c r="H618" s="50"/>
      <c r="I618" s="50"/>
      <c r="J618" s="50"/>
      <c r="K618" s="52"/>
      <c r="L618" s="50"/>
      <c r="M618" s="53">
        <f t="shared" si="37"/>
        <v>0</v>
      </c>
      <c r="N618" s="21" t="e">
        <f>VLOOKUP(I618,'MÃ '!$A$2:$E$1048576,4,0)</f>
        <v>#N/A</v>
      </c>
      <c r="O618" s="21" t="e">
        <f>VLOOKUP(I618,'MÃ '!$A$2:$E$1048576,5,0)</f>
        <v>#N/A</v>
      </c>
      <c r="P618" s="21" t="str">
        <f t="shared" si="38"/>
        <v>TSG09</v>
      </c>
      <c r="Q618" s="21" t="e">
        <f>DAY(Table01456[[#This Row],[NGÀY]])&amp;Table01456[[#This Row],[TSG09]]&amp;Table01456[[#This Row],[MÃ FAST]]</f>
        <v>#N/A</v>
      </c>
      <c r="R618" s="21" t="e">
        <f>COUNTIF($Q$7:Q618,Q618)&amp;Q618</f>
        <v>#N/A</v>
      </c>
      <c r="S618" s="44">
        <f>IFERROR(VLOOKUP(R618,Table1[[ct2]:[Số lượng]],13,0),0)</f>
        <v>0</v>
      </c>
      <c r="T618" s="45">
        <f>IFERROR(VLOOKUP(R618,Table1[[ct2]:[Giá]],14,0),Table01456[[#This Row],[ĐƠN GIÁ]])</f>
        <v>0</v>
      </c>
      <c r="U618" s="45">
        <f t="shared" si="39"/>
        <v>0</v>
      </c>
      <c r="V618" s="32">
        <f t="shared" si="40"/>
        <v>0</v>
      </c>
      <c r="W618" s="45">
        <f>Table01456[[#This Row],[THÀNH TIỀN FAST]]-Table01456[[#This Row],[THÀNH TIỀN]]</f>
        <v>0</v>
      </c>
      <c r="X618" s="46" t="b">
        <f>Table01456[[#This Row],[ĐG FAST]]=Table01456[[#This Row],[ĐƠN GIÁ]]</f>
        <v>1</v>
      </c>
      <c r="Y618" s="47" t="b">
        <f>Table01456[[#This Row],[THÀNH TIỀN FAST]]=Table01456[[#This Row],[THÀNH TIỀN]]</f>
        <v>1</v>
      </c>
      <c r="Z618" s="48"/>
    </row>
    <row r="619" spans="1:26" x14ac:dyDescent="0.2">
      <c r="A619" s="50"/>
      <c r="B619" s="51"/>
      <c r="C619" s="50"/>
      <c r="D619" s="50"/>
      <c r="E619" s="50"/>
      <c r="F619" s="50"/>
      <c r="G619" s="50"/>
      <c r="H619" s="50"/>
      <c r="I619" s="50"/>
      <c r="J619" s="50"/>
      <c r="K619" s="52"/>
      <c r="L619" s="50"/>
      <c r="M619" s="53">
        <f t="shared" si="37"/>
        <v>0</v>
      </c>
      <c r="N619" s="21" t="e">
        <f>VLOOKUP(I619,'MÃ '!$A$2:$E$1048576,4,0)</f>
        <v>#N/A</v>
      </c>
      <c r="O619" s="21" t="e">
        <f>VLOOKUP(I619,'MÃ '!$A$2:$E$1048576,5,0)</f>
        <v>#N/A</v>
      </c>
      <c r="P619" s="21" t="str">
        <f t="shared" si="38"/>
        <v>TSG09</v>
      </c>
      <c r="Q619" s="21" t="e">
        <f>DAY(Table01456[[#This Row],[NGÀY]])&amp;Table01456[[#This Row],[TSG09]]&amp;Table01456[[#This Row],[MÃ FAST]]</f>
        <v>#N/A</v>
      </c>
      <c r="R619" s="21" t="e">
        <f>COUNTIF($Q$7:Q619,Q619)&amp;Q619</f>
        <v>#N/A</v>
      </c>
      <c r="S619" s="44">
        <f>IFERROR(VLOOKUP(R619,Table1[[ct2]:[Số lượng]],13,0),0)</f>
        <v>0</v>
      </c>
      <c r="T619" s="45">
        <f>IFERROR(VLOOKUP(R619,Table1[[ct2]:[Giá]],14,0),Table01456[[#This Row],[ĐƠN GIÁ]])</f>
        <v>0</v>
      </c>
      <c r="U619" s="45">
        <f t="shared" si="39"/>
        <v>0</v>
      </c>
      <c r="V619" s="32">
        <f t="shared" si="40"/>
        <v>0</v>
      </c>
      <c r="W619" s="45">
        <f>Table01456[[#This Row],[THÀNH TIỀN FAST]]-Table01456[[#This Row],[THÀNH TIỀN]]</f>
        <v>0</v>
      </c>
      <c r="X619" s="46" t="b">
        <f>Table01456[[#This Row],[ĐG FAST]]=Table01456[[#This Row],[ĐƠN GIÁ]]</f>
        <v>1</v>
      </c>
      <c r="Y619" s="47" t="b">
        <f>Table01456[[#This Row],[THÀNH TIỀN FAST]]=Table01456[[#This Row],[THÀNH TIỀN]]</f>
        <v>1</v>
      </c>
      <c r="Z619" s="48"/>
    </row>
    <row r="620" spans="1:26" x14ac:dyDescent="0.2">
      <c r="A620" s="50"/>
      <c r="B620" s="51"/>
      <c r="C620" s="50"/>
      <c r="D620" s="50"/>
      <c r="E620" s="50"/>
      <c r="F620" s="50"/>
      <c r="G620" s="50"/>
      <c r="H620" s="50"/>
      <c r="I620" s="50"/>
      <c r="J620" s="50"/>
      <c r="K620" s="52"/>
      <c r="L620" s="50"/>
      <c r="M620" s="53">
        <f t="shared" si="37"/>
        <v>0</v>
      </c>
      <c r="N620" s="21" t="e">
        <f>VLOOKUP(I620,'MÃ '!$A$2:$E$1048576,4,0)</f>
        <v>#N/A</v>
      </c>
      <c r="O620" s="21" t="e">
        <f>VLOOKUP(I620,'MÃ '!$A$2:$E$1048576,5,0)</f>
        <v>#N/A</v>
      </c>
      <c r="P620" s="21" t="str">
        <f t="shared" si="38"/>
        <v>TSG09</v>
      </c>
      <c r="Q620" s="21" t="e">
        <f>DAY(Table01456[[#This Row],[NGÀY]])&amp;Table01456[[#This Row],[TSG09]]&amp;Table01456[[#This Row],[MÃ FAST]]</f>
        <v>#N/A</v>
      </c>
      <c r="R620" s="21" t="e">
        <f>COUNTIF($Q$7:Q620,Q620)&amp;Q620</f>
        <v>#N/A</v>
      </c>
      <c r="S620" s="44">
        <f>IFERROR(VLOOKUP(R620,Table1[[ct2]:[Số lượng]],13,0),0)</f>
        <v>0</v>
      </c>
      <c r="T620" s="45">
        <f>IFERROR(VLOOKUP(R620,Table1[[ct2]:[Giá]],14,0),Table01456[[#This Row],[ĐƠN GIÁ]])</f>
        <v>0</v>
      </c>
      <c r="U620" s="45">
        <f t="shared" si="39"/>
        <v>0</v>
      </c>
      <c r="V620" s="32">
        <f t="shared" si="40"/>
        <v>0</v>
      </c>
      <c r="W620" s="45">
        <f>Table01456[[#This Row],[THÀNH TIỀN FAST]]-Table01456[[#This Row],[THÀNH TIỀN]]</f>
        <v>0</v>
      </c>
      <c r="X620" s="46" t="b">
        <f>Table01456[[#This Row],[ĐG FAST]]=Table01456[[#This Row],[ĐƠN GIÁ]]</f>
        <v>1</v>
      </c>
      <c r="Y620" s="47" t="b">
        <f>Table01456[[#This Row],[THÀNH TIỀN FAST]]=Table01456[[#This Row],[THÀNH TIỀN]]</f>
        <v>1</v>
      </c>
      <c r="Z620" s="48"/>
    </row>
    <row r="621" spans="1:26" x14ac:dyDescent="0.2">
      <c r="A621" s="50"/>
      <c r="B621" s="51"/>
      <c r="C621" s="50"/>
      <c r="D621" s="50"/>
      <c r="E621" s="50"/>
      <c r="F621" s="50"/>
      <c r="G621" s="50"/>
      <c r="H621" s="50"/>
      <c r="I621" s="50"/>
      <c r="J621" s="50"/>
      <c r="K621" s="52"/>
      <c r="L621" s="50"/>
      <c r="M621" s="53">
        <f t="shared" si="37"/>
        <v>0</v>
      </c>
      <c r="N621" s="21" t="e">
        <f>VLOOKUP(I621,'MÃ '!$A$2:$E$1048576,4,0)</f>
        <v>#N/A</v>
      </c>
      <c r="O621" s="21" t="e">
        <f>VLOOKUP(I621,'MÃ '!$A$2:$E$1048576,5,0)</f>
        <v>#N/A</v>
      </c>
      <c r="P621" s="21" t="str">
        <f t="shared" si="38"/>
        <v>TSG09</v>
      </c>
      <c r="Q621" s="21" t="e">
        <f>DAY(Table01456[[#This Row],[NGÀY]])&amp;Table01456[[#This Row],[TSG09]]&amp;Table01456[[#This Row],[MÃ FAST]]</f>
        <v>#N/A</v>
      </c>
      <c r="R621" s="21" t="e">
        <f>COUNTIF($Q$7:Q621,Q621)&amp;Q621</f>
        <v>#N/A</v>
      </c>
      <c r="S621" s="44">
        <f>IFERROR(VLOOKUP(R621,Table1[[ct2]:[Số lượng]],13,0),0)</f>
        <v>0</v>
      </c>
      <c r="T621" s="45">
        <f>IFERROR(VLOOKUP(R621,Table1[[ct2]:[Giá]],14,0),Table01456[[#This Row],[ĐƠN GIÁ]])</f>
        <v>0</v>
      </c>
      <c r="U621" s="45">
        <f t="shared" si="39"/>
        <v>0</v>
      </c>
      <c r="V621" s="32">
        <f t="shared" si="40"/>
        <v>0</v>
      </c>
      <c r="W621" s="45">
        <f>Table01456[[#This Row],[THÀNH TIỀN FAST]]-Table01456[[#This Row],[THÀNH TIỀN]]</f>
        <v>0</v>
      </c>
      <c r="X621" s="46" t="b">
        <f>Table01456[[#This Row],[ĐG FAST]]=Table01456[[#This Row],[ĐƠN GIÁ]]</f>
        <v>1</v>
      </c>
      <c r="Y621" s="47" t="b">
        <f>Table01456[[#This Row],[THÀNH TIỀN FAST]]=Table01456[[#This Row],[THÀNH TIỀN]]</f>
        <v>1</v>
      </c>
      <c r="Z621" s="48"/>
    </row>
    <row r="622" spans="1:26" x14ac:dyDescent="0.2">
      <c r="A622" s="50"/>
      <c r="B622" s="51"/>
      <c r="C622" s="50"/>
      <c r="D622" s="50"/>
      <c r="E622" s="50"/>
      <c r="F622" s="50"/>
      <c r="G622" s="50"/>
      <c r="H622" s="50"/>
      <c r="I622" s="50"/>
      <c r="J622" s="50"/>
      <c r="K622" s="52"/>
      <c r="L622" s="50"/>
      <c r="M622" s="53">
        <f t="shared" si="37"/>
        <v>0</v>
      </c>
      <c r="N622" s="21" t="e">
        <f>VLOOKUP(I622,'MÃ '!$A$2:$E$1048576,4,0)</f>
        <v>#N/A</v>
      </c>
      <c r="O622" s="21" t="e">
        <f>VLOOKUP(I622,'MÃ '!$A$2:$E$1048576,5,0)</f>
        <v>#N/A</v>
      </c>
      <c r="P622" s="21" t="str">
        <f t="shared" si="38"/>
        <v>TSG09</v>
      </c>
      <c r="Q622" s="21" t="e">
        <f>DAY(Table01456[[#This Row],[NGÀY]])&amp;Table01456[[#This Row],[TSG09]]&amp;Table01456[[#This Row],[MÃ FAST]]</f>
        <v>#N/A</v>
      </c>
      <c r="R622" s="21" t="e">
        <f>COUNTIF($Q$7:Q622,Q622)&amp;Q622</f>
        <v>#N/A</v>
      </c>
      <c r="S622" s="44">
        <f>IFERROR(VLOOKUP(R622,Table1[[ct2]:[Số lượng]],13,0),0)</f>
        <v>0</v>
      </c>
      <c r="T622" s="45">
        <f>IFERROR(VLOOKUP(R622,Table1[[ct2]:[Giá]],14,0),Table01456[[#This Row],[ĐƠN GIÁ]])</f>
        <v>0</v>
      </c>
      <c r="U622" s="45">
        <f t="shared" si="39"/>
        <v>0</v>
      </c>
      <c r="V622" s="32">
        <f t="shared" si="40"/>
        <v>0</v>
      </c>
      <c r="W622" s="45">
        <f>Table01456[[#This Row],[THÀNH TIỀN FAST]]-Table01456[[#This Row],[THÀNH TIỀN]]</f>
        <v>0</v>
      </c>
      <c r="X622" s="46" t="b">
        <f>Table01456[[#This Row],[ĐG FAST]]=Table01456[[#This Row],[ĐƠN GIÁ]]</f>
        <v>1</v>
      </c>
      <c r="Y622" s="47" t="b">
        <f>Table01456[[#This Row],[THÀNH TIỀN FAST]]=Table01456[[#This Row],[THÀNH TIỀN]]</f>
        <v>1</v>
      </c>
      <c r="Z622" s="48"/>
    </row>
    <row r="623" spans="1:26" x14ac:dyDescent="0.2">
      <c r="A623" s="50"/>
      <c r="B623" s="51"/>
      <c r="C623" s="50"/>
      <c r="D623" s="50"/>
      <c r="E623" s="50"/>
      <c r="F623" s="50"/>
      <c r="G623" s="50"/>
      <c r="H623" s="50"/>
      <c r="I623" s="50"/>
      <c r="J623" s="50"/>
      <c r="K623" s="52"/>
      <c r="L623" s="50"/>
      <c r="M623" s="53">
        <f t="shared" si="37"/>
        <v>0</v>
      </c>
      <c r="N623" s="21" t="e">
        <f>VLOOKUP(I623,'MÃ '!$A$2:$E$1048576,4,0)</f>
        <v>#N/A</v>
      </c>
      <c r="O623" s="21" t="e">
        <f>VLOOKUP(I623,'MÃ '!$A$2:$E$1048576,5,0)</f>
        <v>#N/A</v>
      </c>
      <c r="P623" s="21" t="str">
        <f t="shared" si="38"/>
        <v>TSG09</v>
      </c>
      <c r="Q623" s="21" t="e">
        <f>DAY(Table01456[[#This Row],[NGÀY]])&amp;Table01456[[#This Row],[TSG09]]&amp;Table01456[[#This Row],[MÃ FAST]]</f>
        <v>#N/A</v>
      </c>
      <c r="R623" s="21" t="e">
        <f>COUNTIF($Q$7:Q623,Q623)&amp;Q623</f>
        <v>#N/A</v>
      </c>
      <c r="S623" s="44">
        <f>IFERROR(VLOOKUP(R623,Table1[[ct2]:[Số lượng]],13,0),0)</f>
        <v>0</v>
      </c>
      <c r="T623" s="45">
        <f>IFERROR(VLOOKUP(R623,Table1[[ct2]:[Giá]],14,0),Table01456[[#This Row],[ĐƠN GIÁ]])</f>
        <v>0</v>
      </c>
      <c r="U623" s="45">
        <f t="shared" si="39"/>
        <v>0</v>
      </c>
      <c r="V623" s="32">
        <f t="shared" si="40"/>
        <v>0</v>
      </c>
      <c r="W623" s="45">
        <f>Table01456[[#This Row],[THÀNH TIỀN FAST]]-Table01456[[#This Row],[THÀNH TIỀN]]</f>
        <v>0</v>
      </c>
      <c r="X623" s="46" t="b">
        <f>Table01456[[#This Row],[ĐG FAST]]=Table01456[[#This Row],[ĐƠN GIÁ]]</f>
        <v>1</v>
      </c>
      <c r="Y623" s="47" t="b">
        <f>Table01456[[#This Row],[THÀNH TIỀN FAST]]=Table01456[[#This Row],[THÀNH TIỀN]]</f>
        <v>1</v>
      </c>
      <c r="Z623" s="48"/>
    </row>
    <row r="624" spans="1:26" x14ac:dyDescent="0.2">
      <c r="A624" s="50"/>
      <c r="B624" s="51"/>
      <c r="C624" s="50"/>
      <c r="D624" s="50"/>
      <c r="E624" s="50"/>
      <c r="F624" s="50"/>
      <c r="G624" s="50"/>
      <c r="H624" s="50"/>
      <c r="I624" s="50"/>
      <c r="J624" s="50"/>
      <c r="K624" s="52"/>
      <c r="L624" s="50"/>
      <c r="M624" s="53">
        <f t="shared" si="37"/>
        <v>0</v>
      </c>
      <c r="N624" s="21" t="e">
        <f>VLOOKUP(I624,'MÃ '!$A$2:$E$1048576,4,0)</f>
        <v>#N/A</v>
      </c>
      <c r="O624" s="21" t="e">
        <f>VLOOKUP(I624,'MÃ '!$A$2:$E$1048576,5,0)</f>
        <v>#N/A</v>
      </c>
      <c r="P624" s="21" t="str">
        <f t="shared" si="38"/>
        <v>TSG09</v>
      </c>
      <c r="Q624" s="21" t="e">
        <f>DAY(Table01456[[#This Row],[NGÀY]])&amp;Table01456[[#This Row],[TSG09]]&amp;Table01456[[#This Row],[MÃ FAST]]</f>
        <v>#N/A</v>
      </c>
      <c r="R624" s="21" t="e">
        <f>COUNTIF($Q$7:Q624,Q624)&amp;Q624</f>
        <v>#N/A</v>
      </c>
      <c r="S624" s="44">
        <f>IFERROR(VLOOKUP(R624,Table1[[ct2]:[Số lượng]],13,0),0)</f>
        <v>0</v>
      </c>
      <c r="T624" s="45">
        <f>IFERROR(VLOOKUP(R624,Table1[[ct2]:[Giá]],14,0),Table01456[[#This Row],[ĐƠN GIÁ]])</f>
        <v>0</v>
      </c>
      <c r="U624" s="45">
        <f t="shared" si="39"/>
        <v>0</v>
      </c>
      <c r="V624" s="32">
        <f t="shared" si="40"/>
        <v>0</v>
      </c>
      <c r="W624" s="45">
        <f>Table01456[[#This Row],[THÀNH TIỀN FAST]]-Table01456[[#This Row],[THÀNH TIỀN]]</f>
        <v>0</v>
      </c>
      <c r="X624" s="46" t="b">
        <f>Table01456[[#This Row],[ĐG FAST]]=Table01456[[#This Row],[ĐƠN GIÁ]]</f>
        <v>1</v>
      </c>
      <c r="Y624" s="47" t="b">
        <f>Table01456[[#This Row],[THÀNH TIỀN FAST]]=Table01456[[#This Row],[THÀNH TIỀN]]</f>
        <v>1</v>
      </c>
      <c r="Z624" s="48"/>
    </row>
    <row r="625" spans="1:26" x14ac:dyDescent="0.2">
      <c r="A625" s="50"/>
      <c r="B625" s="51"/>
      <c r="C625" s="50"/>
      <c r="D625" s="50"/>
      <c r="E625" s="50"/>
      <c r="F625" s="50"/>
      <c r="G625" s="50"/>
      <c r="H625" s="50"/>
      <c r="I625" s="50"/>
      <c r="J625" s="50"/>
      <c r="K625" s="52"/>
      <c r="L625" s="50"/>
      <c r="M625" s="53">
        <f t="shared" si="37"/>
        <v>0</v>
      </c>
      <c r="N625" s="21" t="e">
        <f>VLOOKUP(I625,'MÃ '!$A$2:$E$1048576,4,0)</f>
        <v>#N/A</v>
      </c>
      <c r="O625" s="21" t="e">
        <f>VLOOKUP(I625,'MÃ '!$A$2:$E$1048576,5,0)</f>
        <v>#N/A</v>
      </c>
      <c r="P625" s="21" t="str">
        <f t="shared" si="38"/>
        <v>TSG09</v>
      </c>
      <c r="Q625" s="21" t="e">
        <f>DAY(Table01456[[#This Row],[NGÀY]])&amp;Table01456[[#This Row],[TSG09]]&amp;Table01456[[#This Row],[MÃ FAST]]</f>
        <v>#N/A</v>
      </c>
      <c r="R625" s="21" t="e">
        <f>COUNTIF($Q$7:Q625,Q625)&amp;Q625</f>
        <v>#N/A</v>
      </c>
      <c r="S625" s="44">
        <f>IFERROR(VLOOKUP(R625,Table1[[ct2]:[Số lượng]],13,0),0)</f>
        <v>0</v>
      </c>
      <c r="T625" s="45">
        <f>IFERROR(VLOOKUP(R625,Table1[[ct2]:[Giá]],14,0),Table01456[[#This Row],[ĐƠN GIÁ]])</f>
        <v>0</v>
      </c>
      <c r="U625" s="45">
        <f t="shared" si="39"/>
        <v>0</v>
      </c>
      <c r="V625" s="32">
        <f t="shared" si="40"/>
        <v>0</v>
      </c>
      <c r="W625" s="45">
        <f>Table01456[[#This Row],[THÀNH TIỀN FAST]]-Table01456[[#This Row],[THÀNH TIỀN]]</f>
        <v>0</v>
      </c>
      <c r="X625" s="46" t="b">
        <f>Table01456[[#This Row],[ĐG FAST]]=Table01456[[#This Row],[ĐƠN GIÁ]]</f>
        <v>1</v>
      </c>
      <c r="Y625" s="47" t="b">
        <f>Table01456[[#This Row],[THÀNH TIỀN FAST]]=Table01456[[#This Row],[THÀNH TIỀN]]</f>
        <v>1</v>
      </c>
      <c r="Z625" s="48"/>
    </row>
    <row r="626" spans="1:26" x14ac:dyDescent="0.2">
      <c r="A626" s="50"/>
      <c r="B626" s="51"/>
      <c r="C626" s="50"/>
      <c r="D626" s="50"/>
      <c r="E626" s="50"/>
      <c r="F626" s="50"/>
      <c r="G626" s="50"/>
      <c r="H626" s="50"/>
      <c r="I626" s="50"/>
      <c r="J626" s="50"/>
      <c r="K626" s="52"/>
      <c r="L626" s="50"/>
      <c r="M626" s="53">
        <f t="shared" si="37"/>
        <v>0</v>
      </c>
      <c r="N626" s="21" t="e">
        <f>VLOOKUP(I626,'MÃ '!$A$2:$E$1048576,4,0)</f>
        <v>#N/A</v>
      </c>
      <c r="O626" s="21" t="e">
        <f>VLOOKUP(I626,'MÃ '!$A$2:$E$1048576,5,0)</f>
        <v>#N/A</v>
      </c>
      <c r="P626" s="21" t="str">
        <f t="shared" si="38"/>
        <v>TSG09</v>
      </c>
      <c r="Q626" s="21" t="e">
        <f>DAY(Table01456[[#This Row],[NGÀY]])&amp;Table01456[[#This Row],[TSG09]]&amp;Table01456[[#This Row],[MÃ FAST]]</f>
        <v>#N/A</v>
      </c>
      <c r="R626" s="21" t="e">
        <f>COUNTIF($Q$7:Q626,Q626)&amp;Q626</f>
        <v>#N/A</v>
      </c>
      <c r="S626" s="44">
        <f>IFERROR(VLOOKUP(R626,Table1[[ct2]:[Số lượng]],13,0),0)</f>
        <v>0</v>
      </c>
      <c r="T626" s="45">
        <f>IFERROR(VLOOKUP(R626,Table1[[ct2]:[Giá]],14,0),Table01456[[#This Row],[ĐƠN GIÁ]])</f>
        <v>0</v>
      </c>
      <c r="U626" s="45">
        <f t="shared" si="39"/>
        <v>0</v>
      </c>
      <c r="V626" s="32">
        <f t="shared" si="40"/>
        <v>0</v>
      </c>
      <c r="W626" s="45">
        <f>Table01456[[#This Row],[THÀNH TIỀN FAST]]-Table01456[[#This Row],[THÀNH TIỀN]]</f>
        <v>0</v>
      </c>
      <c r="X626" s="46" t="b">
        <f>Table01456[[#This Row],[ĐG FAST]]=Table01456[[#This Row],[ĐƠN GIÁ]]</f>
        <v>1</v>
      </c>
      <c r="Y626" s="47" t="b">
        <f>Table01456[[#This Row],[THÀNH TIỀN FAST]]=Table01456[[#This Row],[THÀNH TIỀN]]</f>
        <v>1</v>
      </c>
      <c r="Z626" s="48"/>
    </row>
    <row r="627" spans="1:26" x14ac:dyDescent="0.2">
      <c r="A627" s="50"/>
      <c r="B627" s="51"/>
      <c r="C627" s="50"/>
      <c r="D627" s="50"/>
      <c r="E627" s="50"/>
      <c r="F627" s="50"/>
      <c r="G627" s="50"/>
      <c r="H627" s="50"/>
      <c r="I627" s="50"/>
      <c r="J627" s="50"/>
      <c r="K627" s="52"/>
      <c r="L627" s="50"/>
      <c r="M627" s="53">
        <f t="shared" si="37"/>
        <v>0</v>
      </c>
      <c r="N627" s="21" t="e">
        <f>VLOOKUP(I627,'MÃ '!$A$2:$E$1048576,4,0)</f>
        <v>#N/A</v>
      </c>
      <c r="O627" s="21" t="e">
        <f>VLOOKUP(I627,'MÃ '!$A$2:$E$1048576,5,0)</f>
        <v>#N/A</v>
      </c>
      <c r="P627" s="21" t="str">
        <f t="shared" si="38"/>
        <v>TSG09</v>
      </c>
      <c r="Q627" s="21" t="e">
        <f>DAY(Table01456[[#This Row],[NGÀY]])&amp;Table01456[[#This Row],[TSG09]]&amp;Table01456[[#This Row],[MÃ FAST]]</f>
        <v>#N/A</v>
      </c>
      <c r="R627" s="21" t="e">
        <f>COUNTIF($Q$7:Q627,Q627)&amp;Q627</f>
        <v>#N/A</v>
      </c>
      <c r="S627" s="44">
        <f>IFERROR(VLOOKUP(R627,Table1[[ct2]:[Số lượng]],13,0),0)</f>
        <v>0</v>
      </c>
      <c r="T627" s="45">
        <f>IFERROR(VLOOKUP(R627,Table1[[ct2]:[Giá]],14,0),Table01456[[#This Row],[ĐƠN GIÁ]])</f>
        <v>0</v>
      </c>
      <c r="U627" s="45">
        <f t="shared" si="39"/>
        <v>0</v>
      </c>
      <c r="V627" s="32">
        <f t="shared" si="40"/>
        <v>0</v>
      </c>
      <c r="W627" s="45">
        <f>Table01456[[#This Row],[THÀNH TIỀN FAST]]-Table01456[[#This Row],[THÀNH TIỀN]]</f>
        <v>0</v>
      </c>
      <c r="X627" s="46" t="b">
        <f>Table01456[[#This Row],[ĐG FAST]]=Table01456[[#This Row],[ĐƠN GIÁ]]</f>
        <v>1</v>
      </c>
      <c r="Y627" s="47" t="b">
        <f>Table01456[[#This Row],[THÀNH TIỀN FAST]]=Table01456[[#This Row],[THÀNH TIỀN]]</f>
        <v>1</v>
      </c>
      <c r="Z627" s="48"/>
    </row>
    <row r="628" spans="1:26" x14ac:dyDescent="0.2">
      <c r="A628" s="50"/>
      <c r="B628" s="51"/>
      <c r="C628" s="50"/>
      <c r="D628" s="50"/>
      <c r="E628" s="50"/>
      <c r="F628" s="50"/>
      <c r="G628" s="50"/>
      <c r="H628" s="50"/>
      <c r="I628" s="50"/>
      <c r="J628" s="50"/>
      <c r="K628" s="52"/>
      <c r="L628" s="50"/>
      <c r="M628" s="53">
        <f t="shared" si="37"/>
        <v>0</v>
      </c>
      <c r="N628" s="21" t="e">
        <f>VLOOKUP(I628,'MÃ '!$A$2:$E$1048576,4,0)</f>
        <v>#N/A</v>
      </c>
      <c r="O628" s="21" t="e">
        <f>VLOOKUP(I628,'MÃ '!$A$2:$E$1048576,5,0)</f>
        <v>#N/A</v>
      </c>
      <c r="P628" s="21" t="str">
        <f t="shared" si="38"/>
        <v>TSG09</v>
      </c>
      <c r="Q628" s="21" t="e">
        <f>DAY(Table01456[[#This Row],[NGÀY]])&amp;Table01456[[#This Row],[TSG09]]&amp;Table01456[[#This Row],[MÃ FAST]]</f>
        <v>#N/A</v>
      </c>
      <c r="R628" s="21" t="e">
        <f>COUNTIF($Q$7:Q628,Q628)&amp;Q628</f>
        <v>#N/A</v>
      </c>
      <c r="S628" s="44">
        <f>IFERROR(VLOOKUP(R628,Table1[[ct2]:[Số lượng]],13,0),0)</f>
        <v>0</v>
      </c>
      <c r="T628" s="45">
        <f>IFERROR(VLOOKUP(R628,Table1[[ct2]:[Giá]],14,0),Table01456[[#This Row],[ĐƠN GIÁ]])</f>
        <v>0</v>
      </c>
      <c r="U628" s="45">
        <f t="shared" si="39"/>
        <v>0</v>
      </c>
      <c r="V628" s="32">
        <f t="shared" si="40"/>
        <v>0</v>
      </c>
      <c r="W628" s="45">
        <f>Table01456[[#This Row],[THÀNH TIỀN FAST]]-Table01456[[#This Row],[THÀNH TIỀN]]</f>
        <v>0</v>
      </c>
      <c r="X628" s="46" t="b">
        <f>Table01456[[#This Row],[ĐG FAST]]=Table01456[[#This Row],[ĐƠN GIÁ]]</f>
        <v>1</v>
      </c>
      <c r="Y628" s="47" t="b">
        <f>Table01456[[#This Row],[THÀNH TIỀN FAST]]=Table01456[[#This Row],[THÀNH TIỀN]]</f>
        <v>1</v>
      </c>
      <c r="Z628" s="48"/>
    </row>
    <row r="629" spans="1:26" x14ac:dyDescent="0.2">
      <c r="A629" s="50"/>
      <c r="B629" s="51"/>
      <c r="C629" s="50"/>
      <c r="D629" s="50"/>
      <c r="E629" s="50"/>
      <c r="F629" s="50"/>
      <c r="G629" s="50"/>
      <c r="H629" s="50"/>
      <c r="I629" s="50"/>
      <c r="J629" s="50"/>
      <c r="K629" s="52"/>
      <c r="L629" s="50"/>
      <c r="M629" s="53">
        <f t="shared" si="37"/>
        <v>0</v>
      </c>
      <c r="N629" s="21" t="e">
        <f>VLOOKUP(I629,'MÃ '!$A$2:$E$1048576,4,0)</f>
        <v>#N/A</v>
      </c>
      <c r="O629" s="21" t="e">
        <f>VLOOKUP(I629,'MÃ '!$A$2:$E$1048576,5,0)</f>
        <v>#N/A</v>
      </c>
      <c r="P629" s="21" t="str">
        <f t="shared" si="38"/>
        <v>TSG09</v>
      </c>
      <c r="Q629" s="21" t="e">
        <f>DAY(Table01456[[#This Row],[NGÀY]])&amp;Table01456[[#This Row],[TSG09]]&amp;Table01456[[#This Row],[MÃ FAST]]</f>
        <v>#N/A</v>
      </c>
      <c r="R629" s="21" t="e">
        <f>COUNTIF($Q$7:Q629,Q629)&amp;Q629</f>
        <v>#N/A</v>
      </c>
      <c r="S629" s="44">
        <f>IFERROR(VLOOKUP(R629,Table1[[ct2]:[Số lượng]],13,0),0)</f>
        <v>0</v>
      </c>
      <c r="T629" s="45">
        <f>IFERROR(VLOOKUP(R629,Table1[[ct2]:[Giá]],14,0),Table01456[[#This Row],[ĐƠN GIÁ]])</f>
        <v>0</v>
      </c>
      <c r="U629" s="45">
        <f t="shared" si="39"/>
        <v>0</v>
      </c>
      <c r="V629" s="32">
        <f t="shared" si="40"/>
        <v>0</v>
      </c>
      <c r="W629" s="45">
        <f>Table01456[[#This Row],[THÀNH TIỀN FAST]]-Table01456[[#This Row],[THÀNH TIỀN]]</f>
        <v>0</v>
      </c>
      <c r="X629" s="46" t="b">
        <f>Table01456[[#This Row],[ĐG FAST]]=Table01456[[#This Row],[ĐƠN GIÁ]]</f>
        <v>1</v>
      </c>
      <c r="Y629" s="47" t="b">
        <f>Table01456[[#This Row],[THÀNH TIỀN FAST]]=Table01456[[#This Row],[THÀNH TIỀN]]</f>
        <v>1</v>
      </c>
      <c r="Z629" s="48"/>
    </row>
    <row r="630" spans="1:26" x14ac:dyDescent="0.2">
      <c r="A630" s="50"/>
      <c r="B630" s="51"/>
      <c r="C630" s="50"/>
      <c r="D630" s="50"/>
      <c r="E630" s="50"/>
      <c r="F630" s="50"/>
      <c r="G630" s="50"/>
      <c r="H630" s="50"/>
      <c r="I630" s="50"/>
      <c r="J630" s="50"/>
      <c r="K630" s="52"/>
      <c r="L630" s="50"/>
      <c r="M630" s="53">
        <f t="shared" si="37"/>
        <v>0</v>
      </c>
      <c r="N630" s="21" t="e">
        <f>VLOOKUP(I630,'MÃ '!$A$2:$E$1048576,4,0)</f>
        <v>#N/A</v>
      </c>
      <c r="O630" s="21" t="e">
        <f>VLOOKUP(I630,'MÃ '!$A$2:$E$1048576,5,0)</f>
        <v>#N/A</v>
      </c>
      <c r="P630" s="21" t="str">
        <f t="shared" si="38"/>
        <v>TSG09</v>
      </c>
      <c r="Q630" s="21" t="e">
        <f>DAY(Table01456[[#This Row],[NGÀY]])&amp;Table01456[[#This Row],[TSG09]]&amp;Table01456[[#This Row],[MÃ FAST]]</f>
        <v>#N/A</v>
      </c>
      <c r="R630" s="21" t="e">
        <f>COUNTIF($Q$7:Q630,Q630)&amp;Q630</f>
        <v>#N/A</v>
      </c>
      <c r="S630" s="44">
        <f>IFERROR(VLOOKUP(R630,Table1[[ct2]:[Số lượng]],13,0),0)</f>
        <v>0</v>
      </c>
      <c r="T630" s="45">
        <f>IFERROR(VLOOKUP(R630,Table1[[ct2]:[Giá]],14,0),Table01456[[#This Row],[ĐƠN GIÁ]])</f>
        <v>0</v>
      </c>
      <c r="U630" s="45">
        <f t="shared" si="39"/>
        <v>0</v>
      </c>
      <c r="V630" s="32">
        <f t="shared" si="40"/>
        <v>0</v>
      </c>
      <c r="W630" s="45">
        <f>Table01456[[#This Row],[THÀNH TIỀN FAST]]-Table01456[[#This Row],[THÀNH TIỀN]]</f>
        <v>0</v>
      </c>
      <c r="X630" s="46" t="b">
        <f>Table01456[[#This Row],[ĐG FAST]]=Table01456[[#This Row],[ĐƠN GIÁ]]</f>
        <v>1</v>
      </c>
      <c r="Y630" s="47" t="b">
        <f>Table01456[[#This Row],[THÀNH TIỀN FAST]]=Table01456[[#This Row],[THÀNH TIỀN]]</f>
        <v>1</v>
      </c>
      <c r="Z630" s="48"/>
    </row>
    <row r="631" spans="1:26" x14ac:dyDescent="0.2">
      <c r="A631" s="50"/>
      <c r="B631" s="51"/>
      <c r="C631" s="50"/>
      <c r="D631" s="50"/>
      <c r="E631" s="50"/>
      <c r="F631" s="50"/>
      <c r="G631" s="50"/>
      <c r="H631" s="50"/>
      <c r="I631" s="50"/>
      <c r="J631" s="50"/>
      <c r="K631" s="52"/>
      <c r="L631" s="50"/>
      <c r="M631" s="53">
        <f t="shared" si="37"/>
        <v>0</v>
      </c>
      <c r="N631" s="21" t="e">
        <f>VLOOKUP(I631,'MÃ '!$A$2:$E$1048576,4,0)</f>
        <v>#N/A</v>
      </c>
      <c r="O631" s="21" t="e">
        <f>VLOOKUP(I631,'MÃ '!$A$2:$E$1048576,5,0)</f>
        <v>#N/A</v>
      </c>
      <c r="P631" s="21" t="str">
        <f t="shared" si="38"/>
        <v>TSG09</v>
      </c>
      <c r="Q631" s="21" t="e">
        <f>DAY(Table01456[[#This Row],[NGÀY]])&amp;Table01456[[#This Row],[TSG09]]&amp;Table01456[[#This Row],[MÃ FAST]]</f>
        <v>#N/A</v>
      </c>
      <c r="R631" s="21" t="e">
        <f>COUNTIF($Q$7:Q631,Q631)&amp;Q631</f>
        <v>#N/A</v>
      </c>
      <c r="S631" s="44">
        <f>IFERROR(VLOOKUP(R631,Table1[[ct2]:[Số lượng]],13,0),0)</f>
        <v>0</v>
      </c>
      <c r="T631" s="45">
        <f>IFERROR(VLOOKUP(R631,Table1[[ct2]:[Giá]],14,0),Table01456[[#This Row],[ĐƠN GIÁ]])</f>
        <v>0</v>
      </c>
      <c r="U631" s="45">
        <f t="shared" si="39"/>
        <v>0</v>
      </c>
      <c r="V631" s="32">
        <f t="shared" si="40"/>
        <v>0</v>
      </c>
      <c r="W631" s="45">
        <f>Table01456[[#This Row],[THÀNH TIỀN FAST]]-Table01456[[#This Row],[THÀNH TIỀN]]</f>
        <v>0</v>
      </c>
      <c r="X631" s="46" t="b">
        <f>Table01456[[#This Row],[ĐG FAST]]=Table01456[[#This Row],[ĐƠN GIÁ]]</f>
        <v>1</v>
      </c>
      <c r="Y631" s="47" t="b">
        <f>Table01456[[#This Row],[THÀNH TIỀN FAST]]=Table01456[[#This Row],[THÀNH TIỀN]]</f>
        <v>1</v>
      </c>
      <c r="Z631" s="48"/>
    </row>
    <row r="632" spans="1:26" x14ac:dyDescent="0.2">
      <c r="A632" s="50"/>
      <c r="B632" s="51"/>
      <c r="C632" s="50"/>
      <c r="D632" s="50"/>
      <c r="E632" s="50"/>
      <c r="F632" s="50"/>
      <c r="G632" s="50"/>
      <c r="H632" s="50"/>
      <c r="I632" s="50"/>
      <c r="J632" s="50"/>
      <c r="K632" s="52"/>
      <c r="L632" s="50"/>
      <c r="M632" s="53">
        <f t="shared" si="37"/>
        <v>0</v>
      </c>
      <c r="N632" s="21" t="e">
        <f>VLOOKUP(I632,'MÃ '!$A$2:$E$1048576,4,0)</f>
        <v>#N/A</v>
      </c>
      <c r="O632" s="21" t="e">
        <f>VLOOKUP(I632,'MÃ '!$A$2:$E$1048576,5,0)</f>
        <v>#N/A</v>
      </c>
      <c r="P632" s="21" t="str">
        <f t="shared" si="38"/>
        <v>TSG09</v>
      </c>
      <c r="Q632" s="21" t="e">
        <f>DAY(Table01456[[#This Row],[NGÀY]])&amp;Table01456[[#This Row],[TSG09]]&amp;Table01456[[#This Row],[MÃ FAST]]</f>
        <v>#N/A</v>
      </c>
      <c r="R632" s="21" t="e">
        <f>COUNTIF($Q$7:Q632,Q632)&amp;Q632</f>
        <v>#N/A</v>
      </c>
      <c r="S632" s="44">
        <f>IFERROR(VLOOKUP(R632,Table1[[ct2]:[Số lượng]],13,0),0)</f>
        <v>0</v>
      </c>
      <c r="T632" s="45">
        <f>IFERROR(VLOOKUP(R632,Table1[[ct2]:[Giá]],14,0),Table01456[[#This Row],[ĐƠN GIÁ]])</f>
        <v>0</v>
      </c>
      <c r="U632" s="45">
        <f t="shared" si="39"/>
        <v>0</v>
      </c>
      <c r="V632" s="32">
        <f t="shared" si="40"/>
        <v>0</v>
      </c>
      <c r="W632" s="45">
        <f>Table01456[[#This Row],[THÀNH TIỀN FAST]]-Table01456[[#This Row],[THÀNH TIỀN]]</f>
        <v>0</v>
      </c>
      <c r="X632" s="46" t="b">
        <f>Table01456[[#This Row],[ĐG FAST]]=Table01456[[#This Row],[ĐƠN GIÁ]]</f>
        <v>1</v>
      </c>
      <c r="Y632" s="47" t="b">
        <f>Table01456[[#This Row],[THÀNH TIỀN FAST]]=Table01456[[#This Row],[THÀNH TIỀN]]</f>
        <v>1</v>
      </c>
      <c r="Z632" s="48"/>
    </row>
    <row r="633" spans="1:26" x14ac:dyDescent="0.2">
      <c r="A633" s="50"/>
      <c r="B633" s="51"/>
      <c r="C633" s="50"/>
      <c r="D633" s="50"/>
      <c r="E633" s="50"/>
      <c r="F633" s="50"/>
      <c r="G633" s="50"/>
      <c r="H633" s="50"/>
      <c r="I633" s="50"/>
      <c r="J633" s="50"/>
      <c r="K633" s="52"/>
      <c r="L633" s="50"/>
      <c r="M633" s="53">
        <f t="shared" si="37"/>
        <v>0</v>
      </c>
      <c r="N633" s="21" t="e">
        <f>VLOOKUP(I633,'MÃ '!$A$2:$E$1048576,4,0)</f>
        <v>#N/A</v>
      </c>
      <c r="O633" s="21" t="e">
        <f>VLOOKUP(I633,'MÃ '!$A$2:$E$1048576,5,0)</f>
        <v>#N/A</v>
      </c>
      <c r="P633" s="21" t="str">
        <f t="shared" si="38"/>
        <v>TSG09</v>
      </c>
      <c r="Q633" s="21" t="e">
        <f>DAY(Table01456[[#This Row],[NGÀY]])&amp;Table01456[[#This Row],[TSG09]]&amp;Table01456[[#This Row],[MÃ FAST]]</f>
        <v>#N/A</v>
      </c>
      <c r="R633" s="21" t="e">
        <f>COUNTIF($Q$7:Q633,Q633)&amp;Q633</f>
        <v>#N/A</v>
      </c>
      <c r="S633" s="44">
        <f>IFERROR(VLOOKUP(R633,Table1[[ct2]:[Số lượng]],13,0),0)</f>
        <v>0</v>
      </c>
      <c r="T633" s="45">
        <f>IFERROR(VLOOKUP(R633,Table1[[ct2]:[Giá]],14,0),Table01456[[#This Row],[ĐƠN GIÁ]])</f>
        <v>0</v>
      </c>
      <c r="U633" s="45">
        <f t="shared" si="39"/>
        <v>0</v>
      </c>
      <c r="V633" s="32">
        <f t="shared" si="40"/>
        <v>0</v>
      </c>
      <c r="W633" s="45">
        <f>Table01456[[#This Row],[THÀNH TIỀN FAST]]-Table01456[[#This Row],[THÀNH TIỀN]]</f>
        <v>0</v>
      </c>
      <c r="X633" s="46" t="b">
        <f>Table01456[[#This Row],[ĐG FAST]]=Table01456[[#This Row],[ĐƠN GIÁ]]</f>
        <v>1</v>
      </c>
      <c r="Y633" s="47" t="b">
        <f>Table01456[[#This Row],[THÀNH TIỀN FAST]]=Table01456[[#This Row],[THÀNH TIỀN]]</f>
        <v>1</v>
      </c>
      <c r="Z633" s="48"/>
    </row>
    <row r="634" spans="1:26" x14ac:dyDescent="0.2">
      <c r="A634" s="50"/>
      <c r="B634" s="51"/>
      <c r="C634" s="50"/>
      <c r="D634" s="50"/>
      <c r="E634" s="50"/>
      <c r="F634" s="50"/>
      <c r="G634" s="50"/>
      <c r="H634" s="50"/>
      <c r="I634" s="50"/>
      <c r="J634" s="50"/>
      <c r="K634" s="52"/>
      <c r="L634" s="50"/>
      <c r="M634" s="53">
        <f t="shared" si="37"/>
        <v>0</v>
      </c>
      <c r="N634" s="21" t="e">
        <f>VLOOKUP(I634,'MÃ '!$A$2:$E$1048576,4,0)</f>
        <v>#N/A</v>
      </c>
      <c r="O634" s="21" t="e">
        <f>VLOOKUP(I634,'MÃ '!$A$2:$E$1048576,5,0)</f>
        <v>#N/A</v>
      </c>
      <c r="P634" s="21" t="str">
        <f t="shared" si="38"/>
        <v>TSG09</v>
      </c>
      <c r="Q634" s="21" t="e">
        <f>DAY(Table01456[[#This Row],[NGÀY]])&amp;Table01456[[#This Row],[TSG09]]&amp;Table01456[[#This Row],[MÃ FAST]]</f>
        <v>#N/A</v>
      </c>
      <c r="R634" s="21" t="e">
        <f>COUNTIF($Q$7:Q634,Q634)&amp;Q634</f>
        <v>#N/A</v>
      </c>
      <c r="S634" s="44">
        <f>IFERROR(VLOOKUP(R634,Table1[[ct2]:[Số lượng]],13,0),0)</f>
        <v>0</v>
      </c>
      <c r="T634" s="45">
        <f>IFERROR(VLOOKUP(R634,Table1[[ct2]:[Giá]],14,0),Table01456[[#This Row],[ĐƠN GIÁ]])</f>
        <v>0</v>
      </c>
      <c r="U634" s="45">
        <f t="shared" si="39"/>
        <v>0</v>
      </c>
      <c r="V634" s="32">
        <f t="shared" si="40"/>
        <v>0</v>
      </c>
      <c r="W634" s="45">
        <f>Table01456[[#This Row],[THÀNH TIỀN FAST]]-Table01456[[#This Row],[THÀNH TIỀN]]</f>
        <v>0</v>
      </c>
      <c r="X634" s="46" t="b">
        <f>Table01456[[#This Row],[ĐG FAST]]=Table01456[[#This Row],[ĐƠN GIÁ]]</f>
        <v>1</v>
      </c>
      <c r="Y634" s="47" t="b">
        <f>Table01456[[#This Row],[THÀNH TIỀN FAST]]=Table01456[[#This Row],[THÀNH TIỀN]]</f>
        <v>1</v>
      </c>
      <c r="Z634" s="48"/>
    </row>
    <row r="635" spans="1:26" x14ac:dyDescent="0.2">
      <c r="A635" s="50"/>
      <c r="B635" s="51"/>
      <c r="C635" s="50"/>
      <c r="D635" s="50"/>
      <c r="E635" s="50"/>
      <c r="F635" s="50"/>
      <c r="G635" s="50"/>
      <c r="H635" s="50"/>
      <c r="I635" s="50"/>
      <c r="J635" s="50"/>
      <c r="K635" s="52"/>
      <c r="L635" s="50"/>
      <c r="M635" s="53">
        <f t="shared" si="37"/>
        <v>0</v>
      </c>
      <c r="N635" s="21" t="e">
        <f>VLOOKUP(I635,'MÃ '!$A$2:$E$1048576,4,0)</f>
        <v>#N/A</v>
      </c>
      <c r="O635" s="21" t="e">
        <f>VLOOKUP(I635,'MÃ '!$A$2:$E$1048576,5,0)</f>
        <v>#N/A</v>
      </c>
      <c r="P635" s="21" t="str">
        <f t="shared" si="38"/>
        <v>TSG09</v>
      </c>
      <c r="Q635" s="21" t="e">
        <f>DAY(Table01456[[#This Row],[NGÀY]])&amp;Table01456[[#This Row],[TSG09]]&amp;Table01456[[#This Row],[MÃ FAST]]</f>
        <v>#N/A</v>
      </c>
      <c r="R635" s="21" t="e">
        <f>COUNTIF($Q$7:Q635,Q635)&amp;Q635</f>
        <v>#N/A</v>
      </c>
      <c r="S635" s="44">
        <f>IFERROR(VLOOKUP(R635,Table1[[ct2]:[Số lượng]],13,0),0)</f>
        <v>0</v>
      </c>
      <c r="T635" s="45">
        <f>IFERROR(VLOOKUP(R635,Table1[[ct2]:[Giá]],14,0),Table01456[[#This Row],[ĐƠN GIÁ]])</f>
        <v>0</v>
      </c>
      <c r="U635" s="45">
        <f t="shared" si="39"/>
        <v>0</v>
      </c>
      <c r="V635" s="32">
        <f t="shared" si="40"/>
        <v>0</v>
      </c>
      <c r="W635" s="45">
        <f>Table01456[[#This Row],[THÀNH TIỀN FAST]]-Table01456[[#This Row],[THÀNH TIỀN]]</f>
        <v>0</v>
      </c>
      <c r="X635" s="46" t="b">
        <f>Table01456[[#This Row],[ĐG FAST]]=Table01456[[#This Row],[ĐƠN GIÁ]]</f>
        <v>1</v>
      </c>
      <c r="Y635" s="47" t="b">
        <f>Table01456[[#This Row],[THÀNH TIỀN FAST]]=Table01456[[#This Row],[THÀNH TIỀN]]</f>
        <v>1</v>
      </c>
      <c r="Z635" s="48"/>
    </row>
    <row r="636" spans="1:26" x14ac:dyDescent="0.2">
      <c r="A636" s="50"/>
      <c r="B636" s="51"/>
      <c r="C636" s="50"/>
      <c r="D636" s="50"/>
      <c r="E636" s="50"/>
      <c r="F636" s="50"/>
      <c r="G636" s="50"/>
      <c r="H636" s="50"/>
      <c r="I636" s="50"/>
      <c r="J636" s="50"/>
      <c r="K636" s="52"/>
      <c r="L636" s="50"/>
      <c r="M636" s="53">
        <f t="shared" si="37"/>
        <v>0</v>
      </c>
      <c r="N636" s="21" t="e">
        <f>VLOOKUP(I636,'MÃ '!$A$2:$E$1048576,4,0)</f>
        <v>#N/A</v>
      </c>
      <c r="O636" s="21" t="e">
        <f>VLOOKUP(I636,'MÃ '!$A$2:$E$1048576,5,0)</f>
        <v>#N/A</v>
      </c>
      <c r="P636" s="21" t="str">
        <f t="shared" si="38"/>
        <v>TSG09</v>
      </c>
      <c r="Q636" s="21" t="e">
        <f>DAY(Table01456[[#This Row],[NGÀY]])&amp;Table01456[[#This Row],[TSG09]]&amp;Table01456[[#This Row],[MÃ FAST]]</f>
        <v>#N/A</v>
      </c>
      <c r="R636" s="21" t="e">
        <f>COUNTIF($Q$7:Q636,Q636)&amp;Q636</f>
        <v>#N/A</v>
      </c>
      <c r="S636" s="44">
        <f>IFERROR(VLOOKUP(R636,Table1[[ct2]:[Số lượng]],13,0),0)</f>
        <v>0</v>
      </c>
      <c r="T636" s="45">
        <f>IFERROR(VLOOKUP(R636,Table1[[ct2]:[Giá]],14,0),Table01456[[#This Row],[ĐƠN GIÁ]])</f>
        <v>0</v>
      </c>
      <c r="U636" s="45">
        <f t="shared" si="39"/>
        <v>0</v>
      </c>
      <c r="V636" s="32">
        <f t="shared" si="40"/>
        <v>0</v>
      </c>
      <c r="W636" s="45">
        <f>Table01456[[#This Row],[THÀNH TIỀN FAST]]-Table01456[[#This Row],[THÀNH TIỀN]]</f>
        <v>0</v>
      </c>
      <c r="X636" s="46" t="b">
        <f>Table01456[[#This Row],[ĐG FAST]]=Table01456[[#This Row],[ĐƠN GIÁ]]</f>
        <v>1</v>
      </c>
      <c r="Y636" s="47" t="b">
        <f>Table01456[[#This Row],[THÀNH TIỀN FAST]]=Table01456[[#This Row],[THÀNH TIỀN]]</f>
        <v>1</v>
      </c>
      <c r="Z636" s="48"/>
    </row>
    <row r="637" spans="1:26" x14ac:dyDescent="0.2">
      <c r="A637" s="50"/>
      <c r="B637" s="51"/>
      <c r="C637" s="50"/>
      <c r="D637" s="50"/>
      <c r="E637" s="50"/>
      <c r="F637" s="50"/>
      <c r="G637" s="50"/>
      <c r="H637" s="50"/>
      <c r="I637" s="50"/>
      <c r="J637" s="50"/>
      <c r="K637" s="52"/>
      <c r="L637" s="50"/>
      <c r="M637" s="53">
        <f t="shared" si="37"/>
        <v>0</v>
      </c>
      <c r="N637" s="21" t="e">
        <f>VLOOKUP(I637,'MÃ '!$A$2:$E$1048576,4,0)</f>
        <v>#N/A</v>
      </c>
      <c r="O637" s="21" t="e">
        <f>VLOOKUP(I637,'MÃ '!$A$2:$E$1048576,5,0)</f>
        <v>#N/A</v>
      </c>
      <c r="P637" s="21" t="str">
        <f t="shared" si="38"/>
        <v>TSG09</v>
      </c>
      <c r="Q637" s="21" t="e">
        <f>DAY(Table01456[[#This Row],[NGÀY]])&amp;Table01456[[#This Row],[TSG09]]&amp;Table01456[[#This Row],[MÃ FAST]]</f>
        <v>#N/A</v>
      </c>
      <c r="R637" s="21" t="e">
        <f>COUNTIF($Q$7:Q637,Q637)&amp;Q637</f>
        <v>#N/A</v>
      </c>
      <c r="S637" s="44">
        <f>IFERROR(VLOOKUP(R637,Table1[[ct2]:[Số lượng]],13,0),0)</f>
        <v>0</v>
      </c>
      <c r="T637" s="45">
        <f>IFERROR(VLOOKUP(R637,Table1[[ct2]:[Giá]],14,0),Table01456[[#This Row],[ĐƠN GIÁ]])</f>
        <v>0</v>
      </c>
      <c r="U637" s="45">
        <f t="shared" si="39"/>
        <v>0</v>
      </c>
      <c r="V637" s="32">
        <f t="shared" si="40"/>
        <v>0</v>
      </c>
      <c r="W637" s="45">
        <f>Table01456[[#This Row],[THÀNH TIỀN FAST]]-Table01456[[#This Row],[THÀNH TIỀN]]</f>
        <v>0</v>
      </c>
      <c r="X637" s="46" t="b">
        <f>Table01456[[#This Row],[ĐG FAST]]=Table01456[[#This Row],[ĐƠN GIÁ]]</f>
        <v>1</v>
      </c>
      <c r="Y637" s="47" t="b">
        <f>Table01456[[#This Row],[THÀNH TIỀN FAST]]=Table01456[[#This Row],[THÀNH TIỀN]]</f>
        <v>1</v>
      </c>
      <c r="Z637" s="48"/>
    </row>
    <row r="638" spans="1:26" x14ac:dyDescent="0.2">
      <c r="A638" s="50"/>
      <c r="B638" s="51"/>
      <c r="C638" s="50"/>
      <c r="D638" s="50"/>
      <c r="E638" s="50"/>
      <c r="F638" s="50"/>
      <c r="G638" s="50"/>
      <c r="H638" s="50"/>
      <c r="I638" s="50"/>
      <c r="J638" s="50"/>
      <c r="K638" s="52"/>
      <c r="L638" s="50"/>
      <c r="M638" s="53">
        <f t="shared" si="37"/>
        <v>0</v>
      </c>
      <c r="N638" s="21" t="e">
        <f>VLOOKUP(I638,'MÃ '!$A$2:$E$1048576,4,0)</f>
        <v>#N/A</v>
      </c>
      <c r="O638" s="21" t="e">
        <f>VLOOKUP(I638,'MÃ '!$A$2:$E$1048576,5,0)</f>
        <v>#N/A</v>
      </c>
      <c r="P638" s="21" t="str">
        <f t="shared" si="38"/>
        <v>TSG09</v>
      </c>
      <c r="Q638" s="21" t="e">
        <f>DAY(Table01456[[#This Row],[NGÀY]])&amp;Table01456[[#This Row],[TSG09]]&amp;Table01456[[#This Row],[MÃ FAST]]</f>
        <v>#N/A</v>
      </c>
      <c r="R638" s="21" t="e">
        <f>COUNTIF($Q$7:Q638,Q638)&amp;Q638</f>
        <v>#N/A</v>
      </c>
      <c r="S638" s="44">
        <f>IFERROR(VLOOKUP(R638,Table1[[ct2]:[Số lượng]],13,0),0)</f>
        <v>0</v>
      </c>
      <c r="T638" s="45">
        <f>IFERROR(VLOOKUP(R638,Table1[[ct2]:[Giá]],14,0),Table01456[[#This Row],[ĐƠN GIÁ]])</f>
        <v>0</v>
      </c>
      <c r="U638" s="45">
        <f t="shared" si="39"/>
        <v>0</v>
      </c>
      <c r="V638" s="32">
        <f t="shared" si="40"/>
        <v>0</v>
      </c>
      <c r="W638" s="45">
        <f>Table01456[[#This Row],[THÀNH TIỀN FAST]]-Table01456[[#This Row],[THÀNH TIỀN]]</f>
        <v>0</v>
      </c>
      <c r="X638" s="46" t="b">
        <f>Table01456[[#This Row],[ĐG FAST]]=Table01456[[#This Row],[ĐƠN GIÁ]]</f>
        <v>1</v>
      </c>
      <c r="Y638" s="47" t="b">
        <f>Table01456[[#This Row],[THÀNH TIỀN FAST]]=Table01456[[#This Row],[THÀNH TIỀN]]</f>
        <v>1</v>
      </c>
      <c r="Z638" s="48"/>
    </row>
    <row r="639" spans="1:26" x14ac:dyDescent="0.2">
      <c r="A639" s="50"/>
      <c r="B639" s="51"/>
      <c r="C639" s="50"/>
      <c r="D639" s="50"/>
      <c r="E639" s="50"/>
      <c r="F639" s="50"/>
      <c r="G639" s="50"/>
      <c r="H639" s="50"/>
      <c r="I639" s="50"/>
      <c r="J639" s="50"/>
      <c r="K639" s="52"/>
      <c r="L639" s="50"/>
      <c r="M639" s="53">
        <f t="shared" si="37"/>
        <v>0</v>
      </c>
      <c r="N639" s="21" t="e">
        <f>VLOOKUP(I639,'MÃ '!$A$2:$E$1048576,4,0)</f>
        <v>#N/A</v>
      </c>
      <c r="O639" s="21" t="e">
        <f>VLOOKUP(I639,'MÃ '!$A$2:$E$1048576,5,0)</f>
        <v>#N/A</v>
      </c>
      <c r="P639" s="21" t="str">
        <f t="shared" si="38"/>
        <v>TSG09</v>
      </c>
      <c r="Q639" s="21" t="e">
        <f>DAY(Table01456[[#This Row],[NGÀY]])&amp;Table01456[[#This Row],[TSG09]]&amp;Table01456[[#This Row],[MÃ FAST]]</f>
        <v>#N/A</v>
      </c>
      <c r="R639" s="21" t="e">
        <f>COUNTIF($Q$7:Q639,Q639)&amp;Q639</f>
        <v>#N/A</v>
      </c>
      <c r="S639" s="44">
        <f>IFERROR(VLOOKUP(R639,Table1[[ct2]:[Số lượng]],13,0),0)</f>
        <v>0</v>
      </c>
      <c r="T639" s="45">
        <f>IFERROR(VLOOKUP(R639,Table1[[ct2]:[Giá]],14,0),Table01456[[#This Row],[ĐƠN GIÁ]])</f>
        <v>0</v>
      </c>
      <c r="U639" s="45">
        <f t="shared" si="39"/>
        <v>0</v>
      </c>
      <c r="V639" s="32">
        <f t="shared" si="40"/>
        <v>0</v>
      </c>
      <c r="W639" s="45">
        <f>Table01456[[#This Row],[THÀNH TIỀN FAST]]-Table01456[[#This Row],[THÀNH TIỀN]]</f>
        <v>0</v>
      </c>
      <c r="X639" s="46" t="b">
        <f>Table01456[[#This Row],[ĐG FAST]]=Table01456[[#This Row],[ĐƠN GIÁ]]</f>
        <v>1</v>
      </c>
      <c r="Y639" s="47" t="b">
        <f>Table01456[[#This Row],[THÀNH TIỀN FAST]]=Table01456[[#This Row],[THÀNH TIỀN]]</f>
        <v>1</v>
      </c>
      <c r="Z639" s="48"/>
    </row>
    <row r="640" spans="1:26" x14ac:dyDescent="0.2">
      <c r="A640" s="50"/>
      <c r="B640" s="51"/>
      <c r="C640" s="50"/>
      <c r="D640" s="50"/>
      <c r="E640" s="50"/>
      <c r="F640" s="50"/>
      <c r="G640" s="50"/>
      <c r="H640" s="50"/>
      <c r="I640" s="50"/>
      <c r="J640" s="50"/>
      <c r="K640" s="52"/>
      <c r="L640" s="50"/>
      <c r="M640" s="53">
        <f t="shared" si="37"/>
        <v>0</v>
      </c>
      <c r="N640" s="21" t="e">
        <f>VLOOKUP(I640,'MÃ '!$A$2:$E$1048576,4,0)</f>
        <v>#N/A</v>
      </c>
      <c r="O640" s="21" t="e">
        <f>VLOOKUP(I640,'MÃ '!$A$2:$E$1048576,5,0)</f>
        <v>#N/A</v>
      </c>
      <c r="P640" s="21" t="str">
        <f t="shared" si="38"/>
        <v>TSG09</v>
      </c>
      <c r="Q640" s="21" t="e">
        <f>DAY(Table01456[[#This Row],[NGÀY]])&amp;Table01456[[#This Row],[TSG09]]&amp;Table01456[[#This Row],[MÃ FAST]]</f>
        <v>#N/A</v>
      </c>
      <c r="R640" s="21" t="e">
        <f>COUNTIF($Q$7:Q640,Q640)&amp;Q640</f>
        <v>#N/A</v>
      </c>
      <c r="S640" s="44">
        <f>IFERROR(VLOOKUP(R640,Table1[[ct2]:[Số lượng]],13,0),0)</f>
        <v>0</v>
      </c>
      <c r="T640" s="45">
        <f>IFERROR(VLOOKUP(R640,Table1[[ct2]:[Giá]],14,0),Table01456[[#This Row],[ĐƠN GIÁ]])</f>
        <v>0</v>
      </c>
      <c r="U640" s="45">
        <f t="shared" si="39"/>
        <v>0</v>
      </c>
      <c r="V640" s="32">
        <f t="shared" si="40"/>
        <v>0</v>
      </c>
      <c r="W640" s="45">
        <f>Table01456[[#This Row],[THÀNH TIỀN FAST]]-Table01456[[#This Row],[THÀNH TIỀN]]</f>
        <v>0</v>
      </c>
      <c r="X640" s="46" t="b">
        <f>Table01456[[#This Row],[ĐG FAST]]=Table01456[[#This Row],[ĐƠN GIÁ]]</f>
        <v>1</v>
      </c>
      <c r="Y640" s="47" t="b">
        <f>Table01456[[#This Row],[THÀNH TIỀN FAST]]=Table01456[[#This Row],[THÀNH TIỀN]]</f>
        <v>1</v>
      </c>
      <c r="Z640" s="48"/>
    </row>
    <row r="641" spans="1:26" x14ac:dyDescent="0.2">
      <c r="A641" s="50"/>
      <c r="B641" s="51"/>
      <c r="C641" s="50"/>
      <c r="D641" s="50"/>
      <c r="E641" s="50"/>
      <c r="F641" s="50"/>
      <c r="G641" s="50"/>
      <c r="H641" s="50"/>
      <c r="I641" s="50"/>
      <c r="J641" s="50"/>
      <c r="K641" s="52"/>
      <c r="L641" s="50"/>
      <c r="M641" s="53">
        <f t="shared" si="37"/>
        <v>0</v>
      </c>
      <c r="N641" s="21" t="e">
        <f>VLOOKUP(I641,'MÃ '!$A$2:$E$1048576,4,0)</f>
        <v>#N/A</v>
      </c>
      <c r="O641" s="21" t="e">
        <f>VLOOKUP(I641,'MÃ '!$A$2:$E$1048576,5,0)</f>
        <v>#N/A</v>
      </c>
      <c r="P641" s="21" t="str">
        <f t="shared" si="38"/>
        <v>TSG09</v>
      </c>
      <c r="Q641" s="21" t="e">
        <f>DAY(Table01456[[#This Row],[NGÀY]])&amp;Table01456[[#This Row],[TSG09]]&amp;Table01456[[#This Row],[MÃ FAST]]</f>
        <v>#N/A</v>
      </c>
      <c r="R641" s="21" t="e">
        <f>COUNTIF($Q$7:Q641,Q641)&amp;Q641</f>
        <v>#N/A</v>
      </c>
      <c r="S641" s="44">
        <f>IFERROR(VLOOKUP(R641,Table1[[ct2]:[Số lượng]],13,0),0)</f>
        <v>0</v>
      </c>
      <c r="T641" s="45">
        <f>IFERROR(VLOOKUP(R641,Table1[[ct2]:[Giá]],14,0),Table01456[[#This Row],[ĐƠN GIÁ]])</f>
        <v>0</v>
      </c>
      <c r="U641" s="45">
        <f t="shared" si="39"/>
        <v>0</v>
      </c>
      <c r="V641" s="32">
        <f t="shared" si="40"/>
        <v>0</v>
      </c>
      <c r="W641" s="45">
        <f>Table01456[[#This Row],[THÀNH TIỀN FAST]]-Table01456[[#This Row],[THÀNH TIỀN]]</f>
        <v>0</v>
      </c>
      <c r="X641" s="46" t="b">
        <f>Table01456[[#This Row],[ĐG FAST]]=Table01456[[#This Row],[ĐƠN GIÁ]]</f>
        <v>1</v>
      </c>
      <c r="Y641" s="47" t="b">
        <f>Table01456[[#This Row],[THÀNH TIỀN FAST]]=Table01456[[#This Row],[THÀNH TIỀN]]</f>
        <v>1</v>
      </c>
      <c r="Z641" s="48"/>
    </row>
    <row r="642" spans="1:26" x14ac:dyDescent="0.2">
      <c r="A642" s="50"/>
      <c r="B642" s="51"/>
      <c r="C642" s="50"/>
      <c r="D642" s="50"/>
      <c r="E642" s="50"/>
      <c r="F642" s="50"/>
      <c r="G642" s="50"/>
      <c r="H642" s="50"/>
      <c r="I642" s="50"/>
      <c r="J642" s="50"/>
      <c r="K642" s="52"/>
      <c r="L642" s="50"/>
      <c r="M642" s="53">
        <f t="shared" si="37"/>
        <v>0</v>
      </c>
      <c r="N642" s="21" t="e">
        <f>VLOOKUP(I642,'MÃ '!$A$2:$E$1048576,4,0)</f>
        <v>#N/A</v>
      </c>
      <c r="O642" s="21" t="e">
        <f>VLOOKUP(I642,'MÃ '!$A$2:$E$1048576,5,0)</f>
        <v>#N/A</v>
      </c>
      <c r="P642" s="21" t="str">
        <f t="shared" si="38"/>
        <v>TSG09</v>
      </c>
      <c r="Q642" s="21" t="e">
        <f>DAY(Table01456[[#This Row],[NGÀY]])&amp;Table01456[[#This Row],[TSG09]]&amp;Table01456[[#This Row],[MÃ FAST]]</f>
        <v>#N/A</v>
      </c>
      <c r="R642" s="21" t="e">
        <f>COUNTIF($Q$7:Q642,Q642)&amp;Q642</f>
        <v>#N/A</v>
      </c>
      <c r="S642" s="44">
        <f>IFERROR(VLOOKUP(R642,Table1[[ct2]:[Số lượng]],13,0),0)</f>
        <v>0</v>
      </c>
      <c r="T642" s="45">
        <f>IFERROR(VLOOKUP(R642,Table1[[ct2]:[Giá]],14,0),Table01456[[#This Row],[ĐƠN GIÁ]])</f>
        <v>0</v>
      </c>
      <c r="U642" s="45">
        <f t="shared" si="39"/>
        <v>0</v>
      </c>
      <c r="V642" s="32">
        <f t="shared" si="40"/>
        <v>0</v>
      </c>
      <c r="W642" s="45">
        <f>Table01456[[#This Row],[THÀNH TIỀN FAST]]-Table01456[[#This Row],[THÀNH TIỀN]]</f>
        <v>0</v>
      </c>
      <c r="X642" s="46" t="b">
        <f>Table01456[[#This Row],[ĐG FAST]]=Table01456[[#This Row],[ĐƠN GIÁ]]</f>
        <v>1</v>
      </c>
      <c r="Y642" s="47" t="b">
        <f>Table01456[[#This Row],[THÀNH TIỀN FAST]]=Table01456[[#This Row],[THÀNH TIỀN]]</f>
        <v>1</v>
      </c>
      <c r="Z642" s="48"/>
    </row>
    <row r="643" spans="1:26" x14ac:dyDescent="0.2">
      <c r="A643" s="50"/>
      <c r="B643" s="51"/>
      <c r="C643" s="50"/>
      <c r="D643" s="50"/>
      <c r="E643" s="50"/>
      <c r="F643" s="50"/>
      <c r="G643" s="50"/>
      <c r="H643" s="50"/>
      <c r="I643" s="50"/>
      <c r="J643" s="50"/>
      <c r="K643" s="52"/>
      <c r="L643" s="50"/>
      <c r="M643" s="53">
        <f t="shared" si="37"/>
        <v>0</v>
      </c>
      <c r="N643" s="21" t="e">
        <f>VLOOKUP(I643,'MÃ '!$A$2:$E$1048576,4,0)</f>
        <v>#N/A</v>
      </c>
      <c r="O643" s="21" t="e">
        <f>VLOOKUP(I643,'MÃ '!$A$2:$E$1048576,5,0)</f>
        <v>#N/A</v>
      </c>
      <c r="P643" s="21" t="str">
        <f t="shared" si="38"/>
        <v>TSG09</v>
      </c>
      <c r="Q643" s="21" t="e">
        <f>DAY(Table01456[[#This Row],[NGÀY]])&amp;Table01456[[#This Row],[TSG09]]&amp;Table01456[[#This Row],[MÃ FAST]]</f>
        <v>#N/A</v>
      </c>
      <c r="R643" s="21" t="e">
        <f>COUNTIF($Q$7:Q643,Q643)&amp;Q643</f>
        <v>#N/A</v>
      </c>
      <c r="S643" s="44">
        <f>IFERROR(VLOOKUP(R643,Table1[[ct2]:[Số lượng]],13,0),0)</f>
        <v>0</v>
      </c>
      <c r="T643" s="45">
        <f>IFERROR(VLOOKUP(R643,Table1[[ct2]:[Giá]],14,0),Table01456[[#This Row],[ĐƠN GIÁ]])</f>
        <v>0</v>
      </c>
      <c r="U643" s="45">
        <f t="shared" si="39"/>
        <v>0</v>
      </c>
      <c r="V643" s="32">
        <f t="shared" si="40"/>
        <v>0</v>
      </c>
      <c r="W643" s="45">
        <f>Table01456[[#This Row],[THÀNH TIỀN FAST]]-Table01456[[#This Row],[THÀNH TIỀN]]</f>
        <v>0</v>
      </c>
      <c r="X643" s="46" t="b">
        <f>Table01456[[#This Row],[ĐG FAST]]=Table01456[[#This Row],[ĐƠN GIÁ]]</f>
        <v>1</v>
      </c>
      <c r="Y643" s="47" t="b">
        <f>Table01456[[#This Row],[THÀNH TIỀN FAST]]=Table01456[[#This Row],[THÀNH TIỀN]]</f>
        <v>1</v>
      </c>
      <c r="Z643" s="48"/>
    </row>
    <row r="644" spans="1:26" x14ac:dyDescent="0.2">
      <c r="A644" s="50"/>
      <c r="B644" s="51"/>
      <c r="C644" s="50"/>
      <c r="D644" s="50"/>
      <c r="E644" s="50"/>
      <c r="F644" s="50"/>
      <c r="G644" s="50"/>
      <c r="H644" s="50"/>
      <c r="I644" s="50"/>
      <c r="J644" s="50"/>
      <c r="K644" s="52"/>
      <c r="L644" s="50"/>
      <c r="M644" s="53">
        <f t="shared" si="37"/>
        <v>0</v>
      </c>
      <c r="N644" s="21" t="e">
        <f>VLOOKUP(I644,'MÃ '!$A$2:$E$1048576,4,0)</f>
        <v>#N/A</v>
      </c>
      <c r="O644" s="21" t="e">
        <f>VLOOKUP(I644,'MÃ '!$A$2:$E$1048576,5,0)</f>
        <v>#N/A</v>
      </c>
      <c r="P644" s="21" t="str">
        <f t="shared" si="38"/>
        <v>TSG09</v>
      </c>
      <c r="Q644" s="21" t="e">
        <f>DAY(Table01456[[#This Row],[NGÀY]])&amp;Table01456[[#This Row],[TSG09]]&amp;Table01456[[#This Row],[MÃ FAST]]</f>
        <v>#N/A</v>
      </c>
      <c r="R644" s="21" t="e">
        <f>COUNTIF($Q$7:Q644,Q644)&amp;Q644</f>
        <v>#N/A</v>
      </c>
      <c r="S644" s="44">
        <f>IFERROR(VLOOKUP(R644,Table1[[ct2]:[Số lượng]],13,0),0)</f>
        <v>0</v>
      </c>
      <c r="T644" s="45">
        <f>IFERROR(VLOOKUP(R644,Table1[[ct2]:[Giá]],14,0),Table01456[[#This Row],[ĐƠN GIÁ]])</f>
        <v>0</v>
      </c>
      <c r="U644" s="45">
        <f t="shared" si="39"/>
        <v>0</v>
      </c>
      <c r="V644" s="32">
        <f t="shared" si="40"/>
        <v>0</v>
      </c>
      <c r="W644" s="45">
        <f>Table01456[[#This Row],[THÀNH TIỀN FAST]]-Table01456[[#This Row],[THÀNH TIỀN]]</f>
        <v>0</v>
      </c>
      <c r="X644" s="46" t="b">
        <f>Table01456[[#This Row],[ĐG FAST]]=Table01456[[#This Row],[ĐƠN GIÁ]]</f>
        <v>1</v>
      </c>
      <c r="Y644" s="47" t="b">
        <f>Table01456[[#This Row],[THÀNH TIỀN FAST]]=Table01456[[#This Row],[THÀNH TIỀN]]</f>
        <v>1</v>
      </c>
      <c r="Z644" s="48"/>
    </row>
    <row r="645" spans="1:26" x14ac:dyDescent="0.2">
      <c r="A645" s="50"/>
      <c r="B645" s="51"/>
      <c r="C645" s="50"/>
      <c r="D645" s="50"/>
      <c r="E645" s="50"/>
      <c r="F645" s="50"/>
      <c r="G645" s="50"/>
      <c r="H645" s="50"/>
      <c r="I645" s="50"/>
      <c r="J645" s="50"/>
      <c r="K645" s="52"/>
      <c r="L645" s="50"/>
      <c r="M645" s="53">
        <f t="shared" si="37"/>
        <v>0</v>
      </c>
      <c r="N645" s="21" t="e">
        <f>VLOOKUP(I645,'MÃ '!$A$2:$E$1048576,4,0)</f>
        <v>#N/A</v>
      </c>
      <c r="O645" s="21" t="e">
        <f>VLOOKUP(I645,'MÃ '!$A$2:$E$1048576,5,0)</f>
        <v>#N/A</v>
      </c>
      <c r="P645" s="21" t="str">
        <f t="shared" si="38"/>
        <v>TSG09</v>
      </c>
      <c r="Q645" s="21" t="e">
        <f>DAY(Table01456[[#This Row],[NGÀY]])&amp;Table01456[[#This Row],[TSG09]]&amp;Table01456[[#This Row],[MÃ FAST]]</f>
        <v>#N/A</v>
      </c>
      <c r="R645" s="21" t="e">
        <f>COUNTIF($Q$7:Q645,Q645)&amp;Q645</f>
        <v>#N/A</v>
      </c>
      <c r="S645" s="44">
        <f>IFERROR(VLOOKUP(R645,Table1[[ct2]:[Số lượng]],13,0),0)</f>
        <v>0</v>
      </c>
      <c r="T645" s="45">
        <f>IFERROR(VLOOKUP(R645,Table1[[ct2]:[Giá]],14,0),Table01456[[#This Row],[ĐƠN GIÁ]])</f>
        <v>0</v>
      </c>
      <c r="U645" s="45">
        <f t="shared" si="39"/>
        <v>0</v>
      </c>
      <c r="V645" s="32">
        <f t="shared" si="40"/>
        <v>0</v>
      </c>
      <c r="W645" s="45">
        <f>Table01456[[#This Row],[THÀNH TIỀN FAST]]-Table01456[[#This Row],[THÀNH TIỀN]]</f>
        <v>0</v>
      </c>
      <c r="X645" s="46" t="b">
        <f>Table01456[[#This Row],[ĐG FAST]]=Table01456[[#This Row],[ĐƠN GIÁ]]</f>
        <v>1</v>
      </c>
      <c r="Y645" s="47" t="b">
        <f>Table01456[[#This Row],[THÀNH TIỀN FAST]]=Table01456[[#This Row],[THÀNH TIỀN]]</f>
        <v>1</v>
      </c>
      <c r="Z645" s="48"/>
    </row>
    <row r="646" spans="1:26" x14ac:dyDescent="0.2">
      <c r="A646" s="50"/>
      <c r="B646" s="51"/>
      <c r="C646" s="50"/>
      <c r="D646" s="50"/>
      <c r="E646" s="50"/>
      <c r="F646" s="50"/>
      <c r="G646" s="50"/>
      <c r="H646" s="50"/>
      <c r="I646" s="50"/>
      <c r="J646" s="50"/>
      <c r="K646" s="52"/>
      <c r="L646" s="50"/>
      <c r="M646" s="53">
        <f t="shared" si="37"/>
        <v>0</v>
      </c>
      <c r="N646" s="21" t="e">
        <f>VLOOKUP(I646,'MÃ '!$A$2:$E$1048576,4,0)</f>
        <v>#N/A</v>
      </c>
      <c r="O646" s="21" t="e">
        <f>VLOOKUP(I646,'MÃ '!$A$2:$E$1048576,5,0)</f>
        <v>#N/A</v>
      </c>
      <c r="P646" s="21" t="str">
        <f t="shared" si="38"/>
        <v>TSG09</v>
      </c>
      <c r="Q646" s="21" t="e">
        <f>DAY(Table01456[[#This Row],[NGÀY]])&amp;Table01456[[#This Row],[TSG09]]&amp;Table01456[[#This Row],[MÃ FAST]]</f>
        <v>#N/A</v>
      </c>
      <c r="R646" s="21" t="e">
        <f>COUNTIF($Q$7:Q646,Q646)&amp;Q646</f>
        <v>#N/A</v>
      </c>
      <c r="S646" s="44">
        <f>IFERROR(VLOOKUP(R646,Table1[[ct2]:[Số lượng]],13,0),0)</f>
        <v>0</v>
      </c>
      <c r="T646" s="45">
        <f>IFERROR(VLOOKUP(R646,Table1[[ct2]:[Giá]],14,0),Table01456[[#This Row],[ĐƠN GIÁ]])</f>
        <v>0</v>
      </c>
      <c r="U646" s="45">
        <f t="shared" si="39"/>
        <v>0</v>
      </c>
      <c r="V646" s="32">
        <f t="shared" si="40"/>
        <v>0</v>
      </c>
      <c r="W646" s="45">
        <f>Table01456[[#This Row],[THÀNH TIỀN FAST]]-Table01456[[#This Row],[THÀNH TIỀN]]</f>
        <v>0</v>
      </c>
      <c r="X646" s="46" t="b">
        <f>Table01456[[#This Row],[ĐG FAST]]=Table01456[[#This Row],[ĐƠN GIÁ]]</f>
        <v>1</v>
      </c>
      <c r="Y646" s="47" t="b">
        <f>Table01456[[#This Row],[THÀNH TIỀN FAST]]=Table01456[[#This Row],[THÀNH TIỀN]]</f>
        <v>1</v>
      </c>
      <c r="Z646" s="48"/>
    </row>
    <row r="647" spans="1:26" x14ac:dyDescent="0.2">
      <c r="A647" s="50"/>
      <c r="B647" s="51"/>
      <c r="C647" s="50"/>
      <c r="D647" s="50"/>
      <c r="E647" s="50"/>
      <c r="F647" s="50"/>
      <c r="G647" s="50"/>
      <c r="H647" s="50"/>
      <c r="I647" s="50"/>
      <c r="J647" s="50"/>
      <c r="K647" s="52"/>
      <c r="L647" s="50"/>
      <c r="M647" s="53">
        <f t="shared" si="37"/>
        <v>0</v>
      </c>
      <c r="N647" s="21" t="e">
        <f>VLOOKUP(I647,'MÃ '!$A$2:$E$1048576,4,0)</f>
        <v>#N/A</v>
      </c>
      <c r="O647" s="21" t="e">
        <f>VLOOKUP(I647,'MÃ '!$A$2:$E$1048576,5,0)</f>
        <v>#N/A</v>
      </c>
      <c r="P647" s="21" t="str">
        <f t="shared" si="38"/>
        <v>TSG09</v>
      </c>
      <c r="Q647" s="21" t="e">
        <f>DAY(Table01456[[#This Row],[NGÀY]])&amp;Table01456[[#This Row],[TSG09]]&amp;Table01456[[#This Row],[MÃ FAST]]</f>
        <v>#N/A</v>
      </c>
      <c r="R647" s="21" t="e">
        <f>COUNTIF($Q$7:Q647,Q647)&amp;Q647</f>
        <v>#N/A</v>
      </c>
      <c r="S647" s="44">
        <f>IFERROR(VLOOKUP(R647,Table1[[ct2]:[Số lượng]],13,0),0)</f>
        <v>0</v>
      </c>
      <c r="T647" s="45">
        <f>IFERROR(VLOOKUP(R647,Table1[[ct2]:[Giá]],14,0),Table01456[[#This Row],[ĐƠN GIÁ]])</f>
        <v>0</v>
      </c>
      <c r="U647" s="45">
        <f t="shared" si="39"/>
        <v>0</v>
      </c>
      <c r="V647" s="32">
        <f t="shared" si="40"/>
        <v>0</v>
      </c>
      <c r="W647" s="45">
        <f>Table01456[[#This Row],[THÀNH TIỀN FAST]]-Table01456[[#This Row],[THÀNH TIỀN]]</f>
        <v>0</v>
      </c>
      <c r="X647" s="46" t="b">
        <f>Table01456[[#This Row],[ĐG FAST]]=Table01456[[#This Row],[ĐƠN GIÁ]]</f>
        <v>1</v>
      </c>
      <c r="Y647" s="47" t="b">
        <f>Table01456[[#This Row],[THÀNH TIỀN FAST]]=Table01456[[#This Row],[THÀNH TIỀN]]</f>
        <v>1</v>
      </c>
      <c r="Z647" s="48"/>
    </row>
    <row r="648" spans="1:26" x14ac:dyDescent="0.2">
      <c r="A648" s="50"/>
      <c r="B648" s="51"/>
      <c r="C648" s="50"/>
      <c r="D648" s="50"/>
      <c r="E648" s="50"/>
      <c r="F648" s="50"/>
      <c r="G648" s="50"/>
      <c r="H648" s="50"/>
      <c r="I648" s="50"/>
      <c r="J648" s="50"/>
      <c r="K648" s="52"/>
      <c r="L648" s="50"/>
      <c r="M648" s="53">
        <f t="shared" ref="M648:M711" si="41">K648*L648</f>
        <v>0</v>
      </c>
      <c r="N648" s="21" t="e">
        <f>VLOOKUP(I648,'MÃ '!$A$2:$E$1048576,4,0)</f>
        <v>#N/A</v>
      </c>
      <c r="O648" s="21" t="e">
        <f>VLOOKUP(I648,'MÃ '!$A$2:$E$1048576,5,0)</f>
        <v>#N/A</v>
      </c>
      <c r="P648" s="21" t="str">
        <f t="shared" ref="P648:P711" si="42">$P$6</f>
        <v>TSG09</v>
      </c>
      <c r="Q648" s="21" t="e">
        <f>DAY(Table01456[[#This Row],[NGÀY]])&amp;Table01456[[#This Row],[TSG09]]&amp;Table01456[[#This Row],[MÃ FAST]]</f>
        <v>#N/A</v>
      </c>
      <c r="R648" s="21" t="e">
        <f>COUNTIF($Q$7:Q648,Q648)&amp;Q648</f>
        <v>#N/A</v>
      </c>
      <c r="S648" s="44">
        <f>IFERROR(VLOOKUP(R648,Table1[[ct2]:[Số lượng]],13,0),0)</f>
        <v>0</v>
      </c>
      <c r="T648" s="45">
        <f>IFERROR(VLOOKUP(R648,Table1[[ct2]:[Giá]],14,0),Table01456[[#This Row],[ĐƠN GIÁ]])</f>
        <v>0</v>
      </c>
      <c r="U648" s="45">
        <f t="shared" ref="U648:U711" si="43">IFERROR((T648*S648),"0")</f>
        <v>0</v>
      </c>
      <c r="V648" s="32">
        <f t="shared" ref="V648:V711" si="44">S648-K648</f>
        <v>0</v>
      </c>
      <c r="W648" s="45">
        <f>Table01456[[#This Row],[THÀNH TIỀN FAST]]-Table01456[[#This Row],[THÀNH TIỀN]]</f>
        <v>0</v>
      </c>
      <c r="X648" s="46" t="b">
        <f>Table01456[[#This Row],[ĐG FAST]]=Table01456[[#This Row],[ĐƠN GIÁ]]</f>
        <v>1</v>
      </c>
      <c r="Y648" s="47" t="b">
        <f>Table01456[[#This Row],[THÀNH TIỀN FAST]]=Table01456[[#This Row],[THÀNH TIỀN]]</f>
        <v>1</v>
      </c>
      <c r="Z648" s="48"/>
    </row>
    <row r="649" spans="1:26" x14ac:dyDescent="0.2">
      <c r="A649" s="50"/>
      <c r="B649" s="51"/>
      <c r="C649" s="50"/>
      <c r="D649" s="50"/>
      <c r="E649" s="50"/>
      <c r="F649" s="50"/>
      <c r="G649" s="50"/>
      <c r="H649" s="50"/>
      <c r="I649" s="50"/>
      <c r="J649" s="50"/>
      <c r="K649" s="52"/>
      <c r="L649" s="50"/>
      <c r="M649" s="53">
        <f t="shared" si="41"/>
        <v>0</v>
      </c>
      <c r="N649" s="21" t="e">
        <f>VLOOKUP(I649,'MÃ '!$A$2:$E$1048576,4,0)</f>
        <v>#N/A</v>
      </c>
      <c r="O649" s="21" t="e">
        <f>VLOOKUP(I649,'MÃ '!$A$2:$E$1048576,5,0)</f>
        <v>#N/A</v>
      </c>
      <c r="P649" s="21" t="str">
        <f t="shared" si="42"/>
        <v>TSG09</v>
      </c>
      <c r="Q649" s="21" t="e">
        <f>DAY(Table01456[[#This Row],[NGÀY]])&amp;Table01456[[#This Row],[TSG09]]&amp;Table01456[[#This Row],[MÃ FAST]]</f>
        <v>#N/A</v>
      </c>
      <c r="R649" s="21" t="e">
        <f>COUNTIF($Q$7:Q649,Q649)&amp;Q649</f>
        <v>#N/A</v>
      </c>
      <c r="S649" s="44">
        <f>IFERROR(VLOOKUP(R649,Table1[[ct2]:[Số lượng]],13,0),0)</f>
        <v>0</v>
      </c>
      <c r="T649" s="45">
        <f>IFERROR(VLOOKUP(R649,Table1[[ct2]:[Giá]],14,0),Table01456[[#This Row],[ĐƠN GIÁ]])</f>
        <v>0</v>
      </c>
      <c r="U649" s="45">
        <f t="shared" si="43"/>
        <v>0</v>
      </c>
      <c r="V649" s="32">
        <f t="shared" si="44"/>
        <v>0</v>
      </c>
      <c r="W649" s="45">
        <f>Table01456[[#This Row],[THÀNH TIỀN FAST]]-Table01456[[#This Row],[THÀNH TIỀN]]</f>
        <v>0</v>
      </c>
      <c r="X649" s="46" t="b">
        <f>Table01456[[#This Row],[ĐG FAST]]=Table01456[[#This Row],[ĐƠN GIÁ]]</f>
        <v>1</v>
      </c>
      <c r="Y649" s="47" t="b">
        <f>Table01456[[#This Row],[THÀNH TIỀN FAST]]=Table01456[[#This Row],[THÀNH TIỀN]]</f>
        <v>1</v>
      </c>
      <c r="Z649" s="48"/>
    </row>
    <row r="650" spans="1:26" x14ac:dyDescent="0.2">
      <c r="A650" s="50"/>
      <c r="B650" s="51"/>
      <c r="C650" s="50"/>
      <c r="D650" s="50"/>
      <c r="E650" s="50"/>
      <c r="F650" s="50"/>
      <c r="G650" s="50"/>
      <c r="H650" s="50"/>
      <c r="I650" s="50"/>
      <c r="J650" s="50"/>
      <c r="K650" s="52"/>
      <c r="L650" s="50"/>
      <c r="M650" s="53">
        <f t="shared" si="41"/>
        <v>0</v>
      </c>
      <c r="N650" s="21" t="e">
        <f>VLOOKUP(I650,'MÃ '!$A$2:$E$1048576,4,0)</f>
        <v>#N/A</v>
      </c>
      <c r="O650" s="21" t="e">
        <f>VLOOKUP(I650,'MÃ '!$A$2:$E$1048576,5,0)</f>
        <v>#N/A</v>
      </c>
      <c r="P650" s="21" t="str">
        <f t="shared" si="42"/>
        <v>TSG09</v>
      </c>
      <c r="Q650" s="21" t="e">
        <f>DAY(Table01456[[#This Row],[NGÀY]])&amp;Table01456[[#This Row],[TSG09]]&amp;Table01456[[#This Row],[MÃ FAST]]</f>
        <v>#N/A</v>
      </c>
      <c r="R650" s="21" t="e">
        <f>COUNTIF($Q$7:Q650,Q650)&amp;Q650</f>
        <v>#N/A</v>
      </c>
      <c r="S650" s="44">
        <f>IFERROR(VLOOKUP(R650,Table1[[ct2]:[Số lượng]],13,0),0)</f>
        <v>0</v>
      </c>
      <c r="T650" s="45">
        <f>IFERROR(VLOOKUP(R650,Table1[[ct2]:[Giá]],14,0),Table01456[[#This Row],[ĐƠN GIÁ]])</f>
        <v>0</v>
      </c>
      <c r="U650" s="45">
        <f t="shared" si="43"/>
        <v>0</v>
      </c>
      <c r="V650" s="32">
        <f t="shared" si="44"/>
        <v>0</v>
      </c>
      <c r="W650" s="45">
        <f>Table01456[[#This Row],[THÀNH TIỀN FAST]]-Table01456[[#This Row],[THÀNH TIỀN]]</f>
        <v>0</v>
      </c>
      <c r="X650" s="46" t="b">
        <f>Table01456[[#This Row],[ĐG FAST]]=Table01456[[#This Row],[ĐƠN GIÁ]]</f>
        <v>1</v>
      </c>
      <c r="Y650" s="47" t="b">
        <f>Table01456[[#This Row],[THÀNH TIỀN FAST]]=Table01456[[#This Row],[THÀNH TIỀN]]</f>
        <v>1</v>
      </c>
      <c r="Z650" s="48"/>
    </row>
    <row r="651" spans="1:26" x14ac:dyDescent="0.2">
      <c r="A651" s="50"/>
      <c r="B651" s="51"/>
      <c r="C651" s="50"/>
      <c r="D651" s="50"/>
      <c r="E651" s="50"/>
      <c r="F651" s="50"/>
      <c r="G651" s="50"/>
      <c r="H651" s="50"/>
      <c r="I651" s="50"/>
      <c r="J651" s="50"/>
      <c r="K651" s="52"/>
      <c r="L651" s="50"/>
      <c r="M651" s="53">
        <f t="shared" si="41"/>
        <v>0</v>
      </c>
      <c r="N651" s="21" t="e">
        <f>VLOOKUP(I651,'MÃ '!$A$2:$E$1048576,4,0)</f>
        <v>#N/A</v>
      </c>
      <c r="O651" s="21" t="e">
        <f>VLOOKUP(I651,'MÃ '!$A$2:$E$1048576,5,0)</f>
        <v>#N/A</v>
      </c>
      <c r="P651" s="21" t="str">
        <f t="shared" si="42"/>
        <v>TSG09</v>
      </c>
      <c r="Q651" s="21" t="e">
        <f>DAY(Table01456[[#This Row],[NGÀY]])&amp;Table01456[[#This Row],[TSG09]]&amp;Table01456[[#This Row],[MÃ FAST]]</f>
        <v>#N/A</v>
      </c>
      <c r="R651" s="21" t="e">
        <f>COUNTIF($Q$7:Q651,Q651)&amp;Q651</f>
        <v>#N/A</v>
      </c>
      <c r="S651" s="44">
        <f>IFERROR(VLOOKUP(R651,Table1[[ct2]:[Số lượng]],13,0),0)</f>
        <v>0</v>
      </c>
      <c r="T651" s="45">
        <f>IFERROR(VLOOKUP(R651,Table1[[ct2]:[Giá]],14,0),Table01456[[#This Row],[ĐƠN GIÁ]])</f>
        <v>0</v>
      </c>
      <c r="U651" s="45">
        <f t="shared" si="43"/>
        <v>0</v>
      </c>
      <c r="V651" s="32">
        <f t="shared" si="44"/>
        <v>0</v>
      </c>
      <c r="W651" s="45">
        <f>Table01456[[#This Row],[THÀNH TIỀN FAST]]-Table01456[[#This Row],[THÀNH TIỀN]]</f>
        <v>0</v>
      </c>
      <c r="X651" s="46" t="b">
        <f>Table01456[[#This Row],[ĐG FAST]]=Table01456[[#This Row],[ĐƠN GIÁ]]</f>
        <v>1</v>
      </c>
      <c r="Y651" s="47" t="b">
        <f>Table01456[[#This Row],[THÀNH TIỀN FAST]]=Table01456[[#This Row],[THÀNH TIỀN]]</f>
        <v>1</v>
      </c>
      <c r="Z651" s="48"/>
    </row>
    <row r="652" spans="1:26" x14ac:dyDescent="0.2">
      <c r="A652" s="50"/>
      <c r="B652" s="51"/>
      <c r="C652" s="50"/>
      <c r="D652" s="50"/>
      <c r="E652" s="50"/>
      <c r="F652" s="50"/>
      <c r="G652" s="50"/>
      <c r="H652" s="50"/>
      <c r="I652" s="50"/>
      <c r="J652" s="50"/>
      <c r="K652" s="52"/>
      <c r="L652" s="50"/>
      <c r="M652" s="53">
        <f t="shared" si="41"/>
        <v>0</v>
      </c>
      <c r="N652" s="21" t="e">
        <f>VLOOKUP(I652,'MÃ '!$A$2:$E$1048576,4,0)</f>
        <v>#N/A</v>
      </c>
      <c r="O652" s="21" t="e">
        <f>VLOOKUP(I652,'MÃ '!$A$2:$E$1048576,5,0)</f>
        <v>#N/A</v>
      </c>
      <c r="P652" s="21" t="str">
        <f t="shared" si="42"/>
        <v>TSG09</v>
      </c>
      <c r="Q652" s="21" t="e">
        <f>DAY(Table01456[[#This Row],[NGÀY]])&amp;Table01456[[#This Row],[TSG09]]&amp;Table01456[[#This Row],[MÃ FAST]]</f>
        <v>#N/A</v>
      </c>
      <c r="R652" s="21" t="e">
        <f>COUNTIF($Q$7:Q652,Q652)&amp;Q652</f>
        <v>#N/A</v>
      </c>
      <c r="S652" s="44">
        <f>IFERROR(VLOOKUP(R652,Table1[[ct2]:[Số lượng]],13,0),0)</f>
        <v>0</v>
      </c>
      <c r="T652" s="45">
        <f>IFERROR(VLOOKUP(R652,Table1[[ct2]:[Giá]],14,0),Table01456[[#This Row],[ĐƠN GIÁ]])</f>
        <v>0</v>
      </c>
      <c r="U652" s="45">
        <f t="shared" si="43"/>
        <v>0</v>
      </c>
      <c r="V652" s="32">
        <f t="shared" si="44"/>
        <v>0</v>
      </c>
      <c r="W652" s="45">
        <f>Table01456[[#This Row],[THÀNH TIỀN FAST]]-Table01456[[#This Row],[THÀNH TIỀN]]</f>
        <v>0</v>
      </c>
      <c r="X652" s="46" t="b">
        <f>Table01456[[#This Row],[ĐG FAST]]=Table01456[[#This Row],[ĐƠN GIÁ]]</f>
        <v>1</v>
      </c>
      <c r="Y652" s="47" t="b">
        <f>Table01456[[#This Row],[THÀNH TIỀN FAST]]=Table01456[[#This Row],[THÀNH TIỀN]]</f>
        <v>1</v>
      </c>
      <c r="Z652" s="48"/>
    </row>
    <row r="653" spans="1:26" x14ac:dyDescent="0.2">
      <c r="A653" s="50"/>
      <c r="B653" s="51"/>
      <c r="C653" s="50"/>
      <c r="D653" s="50"/>
      <c r="E653" s="50"/>
      <c r="F653" s="50"/>
      <c r="G653" s="50"/>
      <c r="H653" s="50"/>
      <c r="I653" s="50"/>
      <c r="J653" s="50"/>
      <c r="K653" s="52"/>
      <c r="L653" s="50"/>
      <c r="M653" s="53">
        <f t="shared" si="41"/>
        <v>0</v>
      </c>
      <c r="N653" s="21" t="e">
        <f>VLOOKUP(I653,'MÃ '!$A$2:$E$1048576,4,0)</f>
        <v>#N/A</v>
      </c>
      <c r="O653" s="21" t="e">
        <f>VLOOKUP(I653,'MÃ '!$A$2:$E$1048576,5,0)</f>
        <v>#N/A</v>
      </c>
      <c r="P653" s="21" t="str">
        <f t="shared" si="42"/>
        <v>TSG09</v>
      </c>
      <c r="Q653" s="21" t="e">
        <f>DAY(Table01456[[#This Row],[NGÀY]])&amp;Table01456[[#This Row],[TSG09]]&amp;Table01456[[#This Row],[MÃ FAST]]</f>
        <v>#N/A</v>
      </c>
      <c r="R653" s="21" t="e">
        <f>COUNTIF($Q$7:Q653,Q653)&amp;Q653</f>
        <v>#N/A</v>
      </c>
      <c r="S653" s="44">
        <f>IFERROR(VLOOKUP(R653,Table1[[ct2]:[Số lượng]],13,0),0)</f>
        <v>0</v>
      </c>
      <c r="T653" s="45">
        <f>IFERROR(VLOOKUP(R653,Table1[[ct2]:[Giá]],14,0),Table01456[[#This Row],[ĐƠN GIÁ]])</f>
        <v>0</v>
      </c>
      <c r="U653" s="45">
        <f t="shared" si="43"/>
        <v>0</v>
      </c>
      <c r="V653" s="32">
        <f t="shared" si="44"/>
        <v>0</v>
      </c>
      <c r="W653" s="45">
        <f>Table01456[[#This Row],[THÀNH TIỀN FAST]]-Table01456[[#This Row],[THÀNH TIỀN]]</f>
        <v>0</v>
      </c>
      <c r="X653" s="46" t="b">
        <f>Table01456[[#This Row],[ĐG FAST]]=Table01456[[#This Row],[ĐƠN GIÁ]]</f>
        <v>1</v>
      </c>
      <c r="Y653" s="47" t="b">
        <f>Table01456[[#This Row],[THÀNH TIỀN FAST]]=Table01456[[#This Row],[THÀNH TIỀN]]</f>
        <v>1</v>
      </c>
      <c r="Z653" s="48"/>
    </row>
    <row r="654" spans="1:26" x14ac:dyDescent="0.2">
      <c r="A654" s="50"/>
      <c r="B654" s="51"/>
      <c r="C654" s="50"/>
      <c r="D654" s="50"/>
      <c r="E654" s="50"/>
      <c r="F654" s="50"/>
      <c r="G654" s="50"/>
      <c r="H654" s="50"/>
      <c r="I654" s="50"/>
      <c r="J654" s="50"/>
      <c r="K654" s="52"/>
      <c r="L654" s="50"/>
      <c r="M654" s="53">
        <f t="shared" si="41"/>
        <v>0</v>
      </c>
      <c r="N654" s="21" t="e">
        <f>VLOOKUP(I654,'MÃ '!$A$2:$E$1048576,4,0)</f>
        <v>#N/A</v>
      </c>
      <c r="O654" s="21" t="e">
        <f>VLOOKUP(I654,'MÃ '!$A$2:$E$1048576,5,0)</f>
        <v>#N/A</v>
      </c>
      <c r="P654" s="21" t="str">
        <f t="shared" si="42"/>
        <v>TSG09</v>
      </c>
      <c r="Q654" s="21" t="e">
        <f>DAY(Table01456[[#This Row],[NGÀY]])&amp;Table01456[[#This Row],[TSG09]]&amp;Table01456[[#This Row],[MÃ FAST]]</f>
        <v>#N/A</v>
      </c>
      <c r="R654" s="21" t="e">
        <f>COUNTIF($Q$7:Q654,Q654)&amp;Q654</f>
        <v>#N/A</v>
      </c>
      <c r="S654" s="44">
        <f>IFERROR(VLOOKUP(R654,Table1[[ct2]:[Số lượng]],13,0),0)</f>
        <v>0</v>
      </c>
      <c r="T654" s="45">
        <f>IFERROR(VLOOKUP(R654,Table1[[ct2]:[Giá]],14,0),Table01456[[#This Row],[ĐƠN GIÁ]])</f>
        <v>0</v>
      </c>
      <c r="U654" s="45">
        <f t="shared" si="43"/>
        <v>0</v>
      </c>
      <c r="V654" s="32">
        <f t="shared" si="44"/>
        <v>0</v>
      </c>
      <c r="W654" s="45">
        <f>Table01456[[#This Row],[THÀNH TIỀN FAST]]-Table01456[[#This Row],[THÀNH TIỀN]]</f>
        <v>0</v>
      </c>
      <c r="X654" s="46" t="b">
        <f>Table01456[[#This Row],[ĐG FAST]]=Table01456[[#This Row],[ĐƠN GIÁ]]</f>
        <v>1</v>
      </c>
      <c r="Y654" s="47" t="b">
        <f>Table01456[[#This Row],[THÀNH TIỀN FAST]]=Table01456[[#This Row],[THÀNH TIỀN]]</f>
        <v>1</v>
      </c>
      <c r="Z654" s="48"/>
    </row>
    <row r="655" spans="1:26" x14ac:dyDescent="0.2">
      <c r="A655" s="50"/>
      <c r="B655" s="51"/>
      <c r="C655" s="50"/>
      <c r="D655" s="50"/>
      <c r="E655" s="50"/>
      <c r="F655" s="50"/>
      <c r="G655" s="50"/>
      <c r="H655" s="50"/>
      <c r="I655" s="50"/>
      <c r="J655" s="50"/>
      <c r="K655" s="52"/>
      <c r="L655" s="50"/>
      <c r="M655" s="53">
        <f t="shared" si="41"/>
        <v>0</v>
      </c>
      <c r="N655" s="21" t="e">
        <f>VLOOKUP(I655,'MÃ '!$A$2:$E$1048576,4,0)</f>
        <v>#N/A</v>
      </c>
      <c r="O655" s="21" t="e">
        <f>VLOOKUP(I655,'MÃ '!$A$2:$E$1048576,5,0)</f>
        <v>#N/A</v>
      </c>
      <c r="P655" s="21" t="str">
        <f t="shared" si="42"/>
        <v>TSG09</v>
      </c>
      <c r="Q655" s="21" t="e">
        <f>DAY(Table01456[[#This Row],[NGÀY]])&amp;Table01456[[#This Row],[TSG09]]&amp;Table01456[[#This Row],[MÃ FAST]]</f>
        <v>#N/A</v>
      </c>
      <c r="R655" s="21" t="e">
        <f>COUNTIF($Q$7:Q655,Q655)&amp;Q655</f>
        <v>#N/A</v>
      </c>
      <c r="S655" s="44">
        <f>IFERROR(VLOOKUP(R655,Table1[[ct2]:[Số lượng]],13,0),0)</f>
        <v>0</v>
      </c>
      <c r="T655" s="45">
        <f>IFERROR(VLOOKUP(R655,Table1[[ct2]:[Giá]],14,0),Table01456[[#This Row],[ĐƠN GIÁ]])</f>
        <v>0</v>
      </c>
      <c r="U655" s="45">
        <f t="shared" si="43"/>
        <v>0</v>
      </c>
      <c r="V655" s="32">
        <f t="shared" si="44"/>
        <v>0</v>
      </c>
      <c r="W655" s="45">
        <f>Table01456[[#This Row],[THÀNH TIỀN FAST]]-Table01456[[#This Row],[THÀNH TIỀN]]</f>
        <v>0</v>
      </c>
      <c r="X655" s="46" t="b">
        <f>Table01456[[#This Row],[ĐG FAST]]=Table01456[[#This Row],[ĐƠN GIÁ]]</f>
        <v>1</v>
      </c>
      <c r="Y655" s="47" t="b">
        <f>Table01456[[#This Row],[THÀNH TIỀN FAST]]=Table01456[[#This Row],[THÀNH TIỀN]]</f>
        <v>1</v>
      </c>
      <c r="Z655" s="48"/>
    </row>
    <row r="656" spans="1:26" x14ac:dyDescent="0.2">
      <c r="A656" s="50"/>
      <c r="B656" s="51"/>
      <c r="C656" s="50"/>
      <c r="D656" s="50"/>
      <c r="E656" s="50"/>
      <c r="F656" s="50"/>
      <c r="G656" s="50"/>
      <c r="H656" s="50"/>
      <c r="I656" s="50"/>
      <c r="J656" s="50"/>
      <c r="K656" s="52"/>
      <c r="L656" s="50"/>
      <c r="M656" s="53">
        <f t="shared" si="41"/>
        <v>0</v>
      </c>
      <c r="N656" s="21" t="e">
        <f>VLOOKUP(I656,'MÃ '!$A$2:$E$1048576,4,0)</f>
        <v>#N/A</v>
      </c>
      <c r="O656" s="21" t="e">
        <f>VLOOKUP(I656,'MÃ '!$A$2:$E$1048576,5,0)</f>
        <v>#N/A</v>
      </c>
      <c r="P656" s="21" t="str">
        <f t="shared" si="42"/>
        <v>TSG09</v>
      </c>
      <c r="Q656" s="21" t="e">
        <f>DAY(Table01456[[#This Row],[NGÀY]])&amp;Table01456[[#This Row],[TSG09]]&amp;Table01456[[#This Row],[MÃ FAST]]</f>
        <v>#N/A</v>
      </c>
      <c r="R656" s="21" t="e">
        <f>COUNTIF($Q$7:Q656,Q656)&amp;Q656</f>
        <v>#N/A</v>
      </c>
      <c r="S656" s="44">
        <f>IFERROR(VLOOKUP(R656,Table1[[ct2]:[Số lượng]],13,0),0)</f>
        <v>0</v>
      </c>
      <c r="T656" s="45">
        <f>IFERROR(VLOOKUP(R656,Table1[[ct2]:[Giá]],14,0),Table01456[[#This Row],[ĐƠN GIÁ]])</f>
        <v>0</v>
      </c>
      <c r="U656" s="45">
        <f t="shared" si="43"/>
        <v>0</v>
      </c>
      <c r="V656" s="32">
        <f t="shared" si="44"/>
        <v>0</v>
      </c>
      <c r="W656" s="45">
        <f>Table01456[[#This Row],[THÀNH TIỀN FAST]]-Table01456[[#This Row],[THÀNH TIỀN]]</f>
        <v>0</v>
      </c>
      <c r="X656" s="46" t="b">
        <f>Table01456[[#This Row],[ĐG FAST]]=Table01456[[#This Row],[ĐƠN GIÁ]]</f>
        <v>1</v>
      </c>
      <c r="Y656" s="47" t="b">
        <f>Table01456[[#This Row],[THÀNH TIỀN FAST]]=Table01456[[#This Row],[THÀNH TIỀN]]</f>
        <v>1</v>
      </c>
      <c r="Z656" s="48"/>
    </row>
    <row r="657" spans="1:26" x14ac:dyDescent="0.2">
      <c r="A657" s="50"/>
      <c r="B657" s="51"/>
      <c r="C657" s="50"/>
      <c r="D657" s="50"/>
      <c r="E657" s="50"/>
      <c r="F657" s="50"/>
      <c r="G657" s="50"/>
      <c r="H657" s="50"/>
      <c r="I657" s="50"/>
      <c r="J657" s="50"/>
      <c r="K657" s="52"/>
      <c r="L657" s="50"/>
      <c r="M657" s="53">
        <f t="shared" si="41"/>
        <v>0</v>
      </c>
      <c r="N657" s="21" t="e">
        <f>VLOOKUP(I657,'MÃ '!$A$2:$E$1048576,4,0)</f>
        <v>#N/A</v>
      </c>
      <c r="O657" s="21" t="e">
        <f>VLOOKUP(I657,'MÃ '!$A$2:$E$1048576,5,0)</f>
        <v>#N/A</v>
      </c>
      <c r="P657" s="21" t="str">
        <f t="shared" si="42"/>
        <v>TSG09</v>
      </c>
      <c r="Q657" s="21" t="e">
        <f>DAY(Table01456[[#This Row],[NGÀY]])&amp;Table01456[[#This Row],[TSG09]]&amp;Table01456[[#This Row],[MÃ FAST]]</f>
        <v>#N/A</v>
      </c>
      <c r="R657" s="21" t="e">
        <f>COUNTIF($Q$7:Q657,Q657)&amp;Q657</f>
        <v>#N/A</v>
      </c>
      <c r="S657" s="44">
        <f>IFERROR(VLOOKUP(R657,Table1[[ct2]:[Số lượng]],13,0),0)</f>
        <v>0</v>
      </c>
      <c r="T657" s="45">
        <f>IFERROR(VLOOKUP(R657,Table1[[ct2]:[Giá]],14,0),Table01456[[#This Row],[ĐƠN GIÁ]])</f>
        <v>0</v>
      </c>
      <c r="U657" s="45">
        <f t="shared" si="43"/>
        <v>0</v>
      </c>
      <c r="V657" s="32">
        <f t="shared" si="44"/>
        <v>0</v>
      </c>
      <c r="W657" s="45">
        <f>Table01456[[#This Row],[THÀNH TIỀN FAST]]-Table01456[[#This Row],[THÀNH TIỀN]]</f>
        <v>0</v>
      </c>
      <c r="X657" s="46" t="b">
        <f>Table01456[[#This Row],[ĐG FAST]]=Table01456[[#This Row],[ĐƠN GIÁ]]</f>
        <v>1</v>
      </c>
      <c r="Y657" s="47" t="b">
        <f>Table01456[[#This Row],[THÀNH TIỀN FAST]]=Table01456[[#This Row],[THÀNH TIỀN]]</f>
        <v>1</v>
      </c>
      <c r="Z657" s="48"/>
    </row>
    <row r="658" spans="1:26" x14ac:dyDescent="0.2">
      <c r="A658" s="50"/>
      <c r="B658" s="51"/>
      <c r="C658" s="50"/>
      <c r="D658" s="50"/>
      <c r="E658" s="50"/>
      <c r="F658" s="50"/>
      <c r="G658" s="50"/>
      <c r="H658" s="50"/>
      <c r="I658" s="50"/>
      <c r="J658" s="50"/>
      <c r="K658" s="52"/>
      <c r="L658" s="50"/>
      <c r="M658" s="53">
        <f t="shared" si="41"/>
        <v>0</v>
      </c>
      <c r="N658" s="21" t="e">
        <f>VLOOKUP(I658,'MÃ '!$A$2:$E$1048576,4,0)</f>
        <v>#N/A</v>
      </c>
      <c r="O658" s="21" t="e">
        <f>VLOOKUP(I658,'MÃ '!$A$2:$E$1048576,5,0)</f>
        <v>#N/A</v>
      </c>
      <c r="P658" s="21" t="str">
        <f t="shared" si="42"/>
        <v>TSG09</v>
      </c>
      <c r="Q658" s="21" t="e">
        <f>DAY(Table01456[[#This Row],[NGÀY]])&amp;Table01456[[#This Row],[TSG09]]&amp;Table01456[[#This Row],[MÃ FAST]]</f>
        <v>#N/A</v>
      </c>
      <c r="R658" s="21" t="e">
        <f>COUNTIF($Q$7:Q658,Q658)&amp;Q658</f>
        <v>#N/A</v>
      </c>
      <c r="S658" s="44">
        <f>IFERROR(VLOOKUP(R658,Table1[[ct2]:[Số lượng]],13,0),0)</f>
        <v>0</v>
      </c>
      <c r="T658" s="45">
        <f>IFERROR(VLOOKUP(R658,Table1[[ct2]:[Giá]],14,0),Table01456[[#This Row],[ĐƠN GIÁ]])</f>
        <v>0</v>
      </c>
      <c r="U658" s="45">
        <f t="shared" si="43"/>
        <v>0</v>
      </c>
      <c r="V658" s="32">
        <f t="shared" si="44"/>
        <v>0</v>
      </c>
      <c r="W658" s="45">
        <f>Table01456[[#This Row],[THÀNH TIỀN FAST]]-Table01456[[#This Row],[THÀNH TIỀN]]</f>
        <v>0</v>
      </c>
      <c r="X658" s="46" t="b">
        <f>Table01456[[#This Row],[ĐG FAST]]=Table01456[[#This Row],[ĐƠN GIÁ]]</f>
        <v>1</v>
      </c>
      <c r="Y658" s="47" t="b">
        <f>Table01456[[#This Row],[THÀNH TIỀN FAST]]=Table01456[[#This Row],[THÀNH TIỀN]]</f>
        <v>1</v>
      </c>
      <c r="Z658" s="48"/>
    </row>
    <row r="659" spans="1:26" x14ac:dyDescent="0.2">
      <c r="A659" s="50"/>
      <c r="B659" s="51"/>
      <c r="C659" s="50"/>
      <c r="D659" s="50"/>
      <c r="E659" s="50"/>
      <c r="F659" s="50"/>
      <c r="G659" s="50"/>
      <c r="H659" s="50"/>
      <c r="I659" s="50"/>
      <c r="J659" s="50"/>
      <c r="K659" s="52"/>
      <c r="L659" s="50"/>
      <c r="M659" s="53">
        <f t="shared" si="41"/>
        <v>0</v>
      </c>
      <c r="N659" s="21" t="e">
        <f>VLOOKUP(I659,'MÃ '!$A$2:$E$1048576,4,0)</f>
        <v>#N/A</v>
      </c>
      <c r="O659" s="21" t="e">
        <f>VLOOKUP(I659,'MÃ '!$A$2:$E$1048576,5,0)</f>
        <v>#N/A</v>
      </c>
      <c r="P659" s="21" t="str">
        <f t="shared" si="42"/>
        <v>TSG09</v>
      </c>
      <c r="Q659" s="21" t="e">
        <f>DAY(Table01456[[#This Row],[NGÀY]])&amp;Table01456[[#This Row],[TSG09]]&amp;Table01456[[#This Row],[MÃ FAST]]</f>
        <v>#N/A</v>
      </c>
      <c r="R659" s="21" t="e">
        <f>COUNTIF($Q$7:Q659,Q659)&amp;Q659</f>
        <v>#N/A</v>
      </c>
      <c r="S659" s="44">
        <f>IFERROR(VLOOKUP(R659,Table1[[ct2]:[Số lượng]],13,0),0)</f>
        <v>0</v>
      </c>
      <c r="T659" s="45">
        <f>IFERROR(VLOOKUP(R659,Table1[[ct2]:[Giá]],14,0),Table01456[[#This Row],[ĐƠN GIÁ]])</f>
        <v>0</v>
      </c>
      <c r="U659" s="45">
        <f t="shared" si="43"/>
        <v>0</v>
      </c>
      <c r="V659" s="32">
        <f t="shared" si="44"/>
        <v>0</v>
      </c>
      <c r="W659" s="45">
        <f>Table01456[[#This Row],[THÀNH TIỀN FAST]]-Table01456[[#This Row],[THÀNH TIỀN]]</f>
        <v>0</v>
      </c>
      <c r="X659" s="46" t="b">
        <f>Table01456[[#This Row],[ĐG FAST]]=Table01456[[#This Row],[ĐƠN GIÁ]]</f>
        <v>1</v>
      </c>
      <c r="Y659" s="47" t="b">
        <f>Table01456[[#This Row],[THÀNH TIỀN FAST]]=Table01456[[#This Row],[THÀNH TIỀN]]</f>
        <v>1</v>
      </c>
      <c r="Z659" s="48"/>
    </row>
    <row r="660" spans="1:26" x14ac:dyDescent="0.2">
      <c r="A660" s="50"/>
      <c r="B660" s="51"/>
      <c r="C660" s="50"/>
      <c r="D660" s="50"/>
      <c r="E660" s="50"/>
      <c r="F660" s="50"/>
      <c r="G660" s="50"/>
      <c r="H660" s="50"/>
      <c r="I660" s="50"/>
      <c r="J660" s="50"/>
      <c r="K660" s="52"/>
      <c r="L660" s="50"/>
      <c r="M660" s="53">
        <f t="shared" si="41"/>
        <v>0</v>
      </c>
      <c r="N660" s="21" t="e">
        <f>VLOOKUP(I660,'MÃ '!$A$2:$E$1048576,4,0)</f>
        <v>#N/A</v>
      </c>
      <c r="O660" s="21" t="e">
        <f>VLOOKUP(I660,'MÃ '!$A$2:$E$1048576,5,0)</f>
        <v>#N/A</v>
      </c>
      <c r="P660" s="21" t="str">
        <f t="shared" si="42"/>
        <v>TSG09</v>
      </c>
      <c r="Q660" s="21" t="e">
        <f>DAY(Table01456[[#This Row],[NGÀY]])&amp;Table01456[[#This Row],[TSG09]]&amp;Table01456[[#This Row],[MÃ FAST]]</f>
        <v>#N/A</v>
      </c>
      <c r="R660" s="21" t="e">
        <f>COUNTIF($Q$7:Q660,Q660)&amp;Q660</f>
        <v>#N/A</v>
      </c>
      <c r="S660" s="44">
        <f>IFERROR(VLOOKUP(R660,Table1[[ct2]:[Số lượng]],13,0),0)</f>
        <v>0</v>
      </c>
      <c r="T660" s="45">
        <f>IFERROR(VLOOKUP(R660,Table1[[ct2]:[Giá]],14,0),Table01456[[#This Row],[ĐƠN GIÁ]])</f>
        <v>0</v>
      </c>
      <c r="U660" s="45">
        <f t="shared" si="43"/>
        <v>0</v>
      </c>
      <c r="V660" s="32">
        <f t="shared" si="44"/>
        <v>0</v>
      </c>
      <c r="W660" s="45">
        <f>Table01456[[#This Row],[THÀNH TIỀN FAST]]-Table01456[[#This Row],[THÀNH TIỀN]]</f>
        <v>0</v>
      </c>
      <c r="X660" s="46" t="b">
        <f>Table01456[[#This Row],[ĐG FAST]]=Table01456[[#This Row],[ĐƠN GIÁ]]</f>
        <v>1</v>
      </c>
      <c r="Y660" s="47" t="b">
        <f>Table01456[[#This Row],[THÀNH TIỀN FAST]]=Table01456[[#This Row],[THÀNH TIỀN]]</f>
        <v>1</v>
      </c>
      <c r="Z660" s="48"/>
    </row>
    <row r="661" spans="1:26" x14ac:dyDescent="0.2">
      <c r="A661" s="50"/>
      <c r="B661" s="51"/>
      <c r="C661" s="50"/>
      <c r="D661" s="50"/>
      <c r="E661" s="50"/>
      <c r="F661" s="50"/>
      <c r="G661" s="50"/>
      <c r="H661" s="50"/>
      <c r="I661" s="50"/>
      <c r="J661" s="50"/>
      <c r="K661" s="52"/>
      <c r="L661" s="50"/>
      <c r="M661" s="53">
        <f t="shared" si="41"/>
        <v>0</v>
      </c>
      <c r="N661" s="21" t="e">
        <f>VLOOKUP(I661,'MÃ '!$A$2:$E$1048576,4,0)</f>
        <v>#N/A</v>
      </c>
      <c r="O661" s="21" t="e">
        <f>VLOOKUP(I661,'MÃ '!$A$2:$E$1048576,5,0)</f>
        <v>#N/A</v>
      </c>
      <c r="P661" s="21" t="str">
        <f t="shared" si="42"/>
        <v>TSG09</v>
      </c>
      <c r="Q661" s="21" t="e">
        <f>DAY(Table01456[[#This Row],[NGÀY]])&amp;Table01456[[#This Row],[TSG09]]&amp;Table01456[[#This Row],[MÃ FAST]]</f>
        <v>#N/A</v>
      </c>
      <c r="R661" s="21" t="e">
        <f>COUNTIF($Q$7:Q661,Q661)&amp;Q661</f>
        <v>#N/A</v>
      </c>
      <c r="S661" s="44">
        <f>IFERROR(VLOOKUP(R661,Table1[[ct2]:[Số lượng]],13,0),0)</f>
        <v>0</v>
      </c>
      <c r="T661" s="45">
        <f>IFERROR(VLOOKUP(R661,Table1[[ct2]:[Giá]],14,0),Table01456[[#This Row],[ĐƠN GIÁ]])</f>
        <v>0</v>
      </c>
      <c r="U661" s="45">
        <f t="shared" si="43"/>
        <v>0</v>
      </c>
      <c r="V661" s="32">
        <f t="shared" si="44"/>
        <v>0</v>
      </c>
      <c r="W661" s="45">
        <f>Table01456[[#This Row],[THÀNH TIỀN FAST]]-Table01456[[#This Row],[THÀNH TIỀN]]</f>
        <v>0</v>
      </c>
      <c r="X661" s="46" t="b">
        <f>Table01456[[#This Row],[ĐG FAST]]=Table01456[[#This Row],[ĐƠN GIÁ]]</f>
        <v>1</v>
      </c>
      <c r="Y661" s="47" t="b">
        <f>Table01456[[#This Row],[THÀNH TIỀN FAST]]=Table01456[[#This Row],[THÀNH TIỀN]]</f>
        <v>1</v>
      </c>
      <c r="Z661" s="48"/>
    </row>
    <row r="662" spans="1:26" x14ac:dyDescent="0.2">
      <c r="A662" s="50"/>
      <c r="B662" s="51"/>
      <c r="C662" s="50"/>
      <c r="D662" s="50"/>
      <c r="E662" s="50"/>
      <c r="F662" s="50"/>
      <c r="G662" s="50"/>
      <c r="H662" s="50"/>
      <c r="I662" s="50"/>
      <c r="J662" s="50"/>
      <c r="K662" s="52"/>
      <c r="L662" s="50"/>
      <c r="M662" s="53">
        <f t="shared" si="41"/>
        <v>0</v>
      </c>
      <c r="N662" s="21" t="e">
        <f>VLOOKUP(I662,'MÃ '!$A$2:$E$1048576,4,0)</f>
        <v>#N/A</v>
      </c>
      <c r="O662" s="21" t="e">
        <f>VLOOKUP(I662,'MÃ '!$A$2:$E$1048576,5,0)</f>
        <v>#N/A</v>
      </c>
      <c r="P662" s="21" t="str">
        <f t="shared" si="42"/>
        <v>TSG09</v>
      </c>
      <c r="Q662" s="21" t="e">
        <f>DAY(Table01456[[#This Row],[NGÀY]])&amp;Table01456[[#This Row],[TSG09]]&amp;Table01456[[#This Row],[MÃ FAST]]</f>
        <v>#N/A</v>
      </c>
      <c r="R662" s="21" t="e">
        <f>COUNTIF($Q$7:Q662,Q662)&amp;Q662</f>
        <v>#N/A</v>
      </c>
      <c r="S662" s="44">
        <f>IFERROR(VLOOKUP(R662,Table1[[ct2]:[Số lượng]],13,0),0)</f>
        <v>0</v>
      </c>
      <c r="T662" s="45">
        <f>IFERROR(VLOOKUP(R662,Table1[[ct2]:[Giá]],14,0),Table01456[[#This Row],[ĐƠN GIÁ]])</f>
        <v>0</v>
      </c>
      <c r="U662" s="45">
        <f t="shared" si="43"/>
        <v>0</v>
      </c>
      <c r="V662" s="32">
        <f t="shared" si="44"/>
        <v>0</v>
      </c>
      <c r="W662" s="45">
        <f>Table01456[[#This Row],[THÀNH TIỀN FAST]]-Table01456[[#This Row],[THÀNH TIỀN]]</f>
        <v>0</v>
      </c>
      <c r="X662" s="46" t="b">
        <f>Table01456[[#This Row],[ĐG FAST]]=Table01456[[#This Row],[ĐƠN GIÁ]]</f>
        <v>1</v>
      </c>
      <c r="Y662" s="47" t="b">
        <f>Table01456[[#This Row],[THÀNH TIỀN FAST]]=Table01456[[#This Row],[THÀNH TIỀN]]</f>
        <v>1</v>
      </c>
      <c r="Z662" s="48"/>
    </row>
    <row r="663" spans="1:26" x14ac:dyDescent="0.2">
      <c r="A663" s="50"/>
      <c r="B663" s="51"/>
      <c r="C663" s="50"/>
      <c r="D663" s="50"/>
      <c r="E663" s="50"/>
      <c r="F663" s="50"/>
      <c r="G663" s="50"/>
      <c r="H663" s="50"/>
      <c r="I663" s="50"/>
      <c r="J663" s="50"/>
      <c r="K663" s="52"/>
      <c r="L663" s="50"/>
      <c r="M663" s="53">
        <f t="shared" si="41"/>
        <v>0</v>
      </c>
      <c r="N663" s="21" t="e">
        <f>VLOOKUP(I663,'MÃ '!$A$2:$E$1048576,4,0)</f>
        <v>#N/A</v>
      </c>
      <c r="O663" s="21" t="e">
        <f>VLOOKUP(I663,'MÃ '!$A$2:$E$1048576,5,0)</f>
        <v>#N/A</v>
      </c>
      <c r="P663" s="21" t="str">
        <f t="shared" si="42"/>
        <v>TSG09</v>
      </c>
      <c r="Q663" s="21" t="e">
        <f>DAY(Table01456[[#This Row],[NGÀY]])&amp;Table01456[[#This Row],[TSG09]]&amp;Table01456[[#This Row],[MÃ FAST]]</f>
        <v>#N/A</v>
      </c>
      <c r="R663" s="21" t="e">
        <f>COUNTIF($Q$7:Q663,Q663)&amp;Q663</f>
        <v>#N/A</v>
      </c>
      <c r="S663" s="44">
        <f>IFERROR(VLOOKUP(R663,Table1[[ct2]:[Số lượng]],13,0),0)</f>
        <v>0</v>
      </c>
      <c r="T663" s="45">
        <f>IFERROR(VLOOKUP(R663,Table1[[ct2]:[Giá]],14,0),Table01456[[#This Row],[ĐƠN GIÁ]])</f>
        <v>0</v>
      </c>
      <c r="U663" s="45">
        <f t="shared" si="43"/>
        <v>0</v>
      </c>
      <c r="V663" s="32">
        <f t="shared" si="44"/>
        <v>0</v>
      </c>
      <c r="W663" s="45">
        <f>Table01456[[#This Row],[THÀNH TIỀN FAST]]-Table01456[[#This Row],[THÀNH TIỀN]]</f>
        <v>0</v>
      </c>
      <c r="X663" s="46" t="b">
        <f>Table01456[[#This Row],[ĐG FAST]]=Table01456[[#This Row],[ĐƠN GIÁ]]</f>
        <v>1</v>
      </c>
      <c r="Y663" s="47" t="b">
        <f>Table01456[[#This Row],[THÀNH TIỀN FAST]]=Table01456[[#This Row],[THÀNH TIỀN]]</f>
        <v>1</v>
      </c>
      <c r="Z663" s="48"/>
    </row>
    <row r="664" spans="1:26" x14ac:dyDescent="0.2">
      <c r="A664" s="50"/>
      <c r="B664" s="51"/>
      <c r="C664" s="50"/>
      <c r="D664" s="50"/>
      <c r="E664" s="50"/>
      <c r="F664" s="50"/>
      <c r="G664" s="50"/>
      <c r="H664" s="50"/>
      <c r="I664" s="50"/>
      <c r="J664" s="50"/>
      <c r="K664" s="52"/>
      <c r="L664" s="50"/>
      <c r="M664" s="53">
        <f t="shared" si="41"/>
        <v>0</v>
      </c>
      <c r="N664" s="21" t="e">
        <f>VLOOKUP(I664,'MÃ '!$A$2:$E$1048576,4,0)</f>
        <v>#N/A</v>
      </c>
      <c r="O664" s="21" t="e">
        <f>VLOOKUP(I664,'MÃ '!$A$2:$E$1048576,5,0)</f>
        <v>#N/A</v>
      </c>
      <c r="P664" s="21" t="str">
        <f t="shared" si="42"/>
        <v>TSG09</v>
      </c>
      <c r="Q664" s="21" t="e">
        <f>DAY(Table01456[[#This Row],[NGÀY]])&amp;Table01456[[#This Row],[TSG09]]&amp;Table01456[[#This Row],[MÃ FAST]]</f>
        <v>#N/A</v>
      </c>
      <c r="R664" s="21" t="e">
        <f>COUNTIF($Q$7:Q664,Q664)&amp;Q664</f>
        <v>#N/A</v>
      </c>
      <c r="S664" s="44">
        <f>IFERROR(VLOOKUP(R664,Table1[[ct2]:[Số lượng]],13,0),0)</f>
        <v>0</v>
      </c>
      <c r="T664" s="45">
        <f>IFERROR(VLOOKUP(R664,Table1[[ct2]:[Giá]],14,0),Table01456[[#This Row],[ĐƠN GIÁ]])</f>
        <v>0</v>
      </c>
      <c r="U664" s="45">
        <f t="shared" si="43"/>
        <v>0</v>
      </c>
      <c r="V664" s="32">
        <f t="shared" si="44"/>
        <v>0</v>
      </c>
      <c r="W664" s="45">
        <f>Table01456[[#This Row],[THÀNH TIỀN FAST]]-Table01456[[#This Row],[THÀNH TIỀN]]</f>
        <v>0</v>
      </c>
      <c r="X664" s="46" t="b">
        <f>Table01456[[#This Row],[ĐG FAST]]=Table01456[[#This Row],[ĐƠN GIÁ]]</f>
        <v>1</v>
      </c>
      <c r="Y664" s="47" t="b">
        <f>Table01456[[#This Row],[THÀNH TIỀN FAST]]=Table01456[[#This Row],[THÀNH TIỀN]]</f>
        <v>1</v>
      </c>
      <c r="Z664" s="48"/>
    </row>
    <row r="665" spans="1:26" x14ac:dyDescent="0.2">
      <c r="A665" s="50"/>
      <c r="B665" s="51"/>
      <c r="C665" s="50"/>
      <c r="D665" s="50"/>
      <c r="E665" s="50"/>
      <c r="F665" s="50"/>
      <c r="G665" s="50"/>
      <c r="H665" s="50"/>
      <c r="I665" s="50"/>
      <c r="J665" s="50"/>
      <c r="K665" s="52"/>
      <c r="L665" s="50"/>
      <c r="M665" s="53">
        <f t="shared" si="41"/>
        <v>0</v>
      </c>
      <c r="N665" s="21" t="e">
        <f>VLOOKUP(I665,'MÃ '!$A$2:$E$1048576,4,0)</f>
        <v>#N/A</v>
      </c>
      <c r="O665" s="21" t="e">
        <f>VLOOKUP(I665,'MÃ '!$A$2:$E$1048576,5,0)</f>
        <v>#N/A</v>
      </c>
      <c r="P665" s="21" t="str">
        <f t="shared" si="42"/>
        <v>TSG09</v>
      </c>
      <c r="Q665" s="21" t="e">
        <f>DAY(Table01456[[#This Row],[NGÀY]])&amp;Table01456[[#This Row],[TSG09]]&amp;Table01456[[#This Row],[MÃ FAST]]</f>
        <v>#N/A</v>
      </c>
      <c r="R665" s="21" t="e">
        <f>COUNTIF($Q$7:Q665,Q665)&amp;Q665</f>
        <v>#N/A</v>
      </c>
      <c r="S665" s="44">
        <f>IFERROR(VLOOKUP(R665,Table1[[ct2]:[Số lượng]],13,0),0)</f>
        <v>0</v>
      </c>
      <c r="T665" s="45">
        <f>IFERROR(VLOOKUP(R665,Table1[[ct2]:[Giá]],14,0),Table01456[[#This Row],[ĐƠN GIÁ]])</f>
        <v>0</v>
      </c>
      <c r="U665" s="45">
        <f t="shared" si="43"/>
        <v>0</v>
      </c>
      <c r="V665" s="32">
        <f t="shared" si="44"/>
        <v>0</v>
      </c>
      <c r="W665" s="45">
        <f>Table01456[[#This Row],[THÀNH TIỀN FAST]]-Table01456[[#This Row],[THÀNH TIỀN]]</f>
        <v>0</v>
      </c>
      <c r="X665" s="46" t="b">
        <f>Table01456[[#This Row],[ĐG FAST]]=Table01456[[#This Row],[ĐƠN GIÁ]]</f>
        <v>1</v>
      </c>
      <c r="Y665" s="47" t="b">
        <f>Table01456[[#This Row],[THÀNH TIỀN FAST]]=Table01456[[#This Row],[THÀNH TIỀN]]</f>
        <v>1</v>
      </c>
      <c r="Z665" s="48"/>
    </row>
    <row r="666" spans="1:26" x14ac:dyDescent="0.2">
      <c r="A666" s="50"/>
      <c r="B666" s="51"/>
      <c r="C666" s="50"/>
      <c r="D666" s="50"/>
      <c r="E666" s="50"/>
      <c r="F666" s="50"/>
      <c r="G666" s="50"/>
      <c r="H666" s="50"/>
      <c r="I666" s="50"/>
      <c r="J666" s="50"/>
      <c r="K666" s="52"/>
      <c r="L666" s="50"/>
      <c r="M666" s="53">
        <f t="shared" si="41"/>
        <v>0</v>
      </c>
      <c r="N666" s="21" t="e">
        <f>VLOOKUP(I666,'MÃ '!$A$2:$E$1048576,4,0)</f>
        <v>#N/A</v>
      </c>
      <c r="O666" s="21" t="e">
        <f>VLOOKUP(I666,'MÃ '!$A$2:$E$1048576,5,0)</f>
        <v>#N/A</v>
      </c>
      <c r="P666" s="21" t="str">
        <f t="shared" si="42"/>
        <v>TSG09</v>
      </c>
      <c r="Q666" s="21" t="e">
        <f>DAY(Table01456[[#This Row],[NGÀY]])&amp;Table01456[[#This Row],[TSG09]]&amp;Table01456[[#This Row],[MÃ FAST]]</f>
        <v>#N/A</v>
      </c>
      <c r="R666" s="21" t="e">
        <f>COUNTIF($Q$7:Q666,Q666)&amp;Q666</f>
        <v>#N/A</v>
      </c>
      <c r="S666" s="44">
        <f>IFERROR(VLOOKUP(R666,Table1[[ct2]:[Số lượng]],13,0),0)</f>
        <v>0</v>
      </c>
      <c r="T666" s="45">
        <f>IFERROR(VLOOKUP(R666,Table1[[ct2]:[Giá]],14,0),Table01456[[#This Row],[ĐƠN GIÁ]])</f>
        <v>0</v>
      </c>
      <c r="U666" s="45">
        <f t="shared" si="43"/>
        <v>0</v>
      </c>
      <c r="V666" s="32">
        <f t="shared" si="44"/>
        <v>0</v>
      </c>
      <c r="W666" s="45">
        <f>Table01456[[#This Row],[THÀNH TIỀN FAST]]-Table01456[[#This Row],[THÀNH TIỀN]]</f>
        <v>0</v>
      </c>
      <c r="X666" s="46" t="b">
        <f>Table01456[[#This Row],[ĐG FAST]]=Table01456[[#This Row],[ĐƠN GIÁ]]</f>
        <v>1</v>
      </c>
      <c r="Y666" s="47" t="b">
        <f>Table01456[[#This Row],[THÀNH TIỀN FAST]]=Table01456[[#This Row],[THÀNH TIỀN]]</f>
        <v>1</v>
      </c>
      <c r="Z666" s="48"/>
    </row>
    <row r="667" spans="1:26" x14ac:dyDescent="0.2">
      <c r="M667" s="55">
        <f t="shared" si="41"/>
        <v>0</v>
      </c>
      <c r="N667" s="21" t="e">
        <f>VLOOKUP(I667,'MÃ '!$A$2:$E$1048576,4,0)</f>
        <v>#N/A</v>
      </c>
      <c r="O667" s="21" t="e">
        <f>VLOOKUP(I667,'MÃ '!$A$2:$E$1048576,5,0)</f>
        <v>#N/A</v>
      </c>
      <c r="P667" s="21" t="str">
        <f t="shared" si="42"/>
        <v>TSG09</v>
      </c>
      <c r="Q667" s="21" t="e">
        <f>DAY(Table01456[[#This Row],[NGÀY]])&amp;Table01456[[#This Row],[TSG09]]&amp;Table01456[[#This Row],[MÃ FAST]]</f>
        <v>#N/A</v>
      </c>
      <c r="R667" s="21" t="e">
        <f>COUNTIF($Q$7:Q667,Q667)&amp;Q667</f>
        <v>#N/A</v>
      </c>
      <c r="S667" s="44">
        <f>IFERROR(VLOOKUP(R667,Table1[[ct2]:[Số lượng]],13,0),0)</f>
        <v>0</v>
      </c>
      <c r="T667" s="45">
        <f>IFERROR(VLOOKUP(R667,Table1[[ct2]:[Giá]],14,0),Table01456[[#This Row],[ĐƠN GIÁ]])</f>
        <v>0</v>
      </c>
      <c r="U667" s="45">
        <f t="shared" si="43"/>
        <v>0</v>
      </c>
      <c r="V667" s="32">
        <f t="shared" si="44"/>
        <v>0</v>
      </c>
      <c r="W667" s="45">
        <f>Table01456[[#This Row],[THÀNH TIỀN FAST]]-Table01456[[#This Row],[THÀNH TIỀN]]</f>
        <v>0</v>
      </c>
      <c r="X667" s="46" t="b">
        <f>Table01456[[#This Row],[ĐG FAST]]=Table01456[[#This Row],[ĐƠN GIÁ]]</f>
        <v>1</v>
      </c>
      <c r="Y667" s="47" t="b">
        <f>Table01456[[#This Row],[THÀNH TIỀN FAST]]=Table01456[[#This Row],[THÀNH TIỀN]]</f>
        <v>1</v>
      </c>
      <c r="Z667" s="48"/>
    </row>
    <row r="668" spans="1:26" x14ac:dyDescent="0.2">
      <c r="M668" s="55">
        <f t="shared" si="41"/>
        <v>0</v>
      </c>
      <c r="N668" s="21" t="e">
        <f>VLOOKUP(I668,'MÃ '!$A$2:$E$1048576,4,0)</f>
        <v>#N/A</v>
      </c>
      <c r="O668" s="21" t="e">
        <f>VLOOKUP(I668,'MÃ '!$A$2:$E$1048576,5,0)</f>
        <v>#N/A</v>
      </c>
      <c r="P668" s="21" t="str">
        <f t="shared" si="42"/>
        <v>TSG09</v>
      </c>
      <c r="Q668" s="21" t="e">
        <f>DAY(Table01456[[#This Row],[NGÀY]])&amp;Table01456[[#This Row],[TSG09]]&amp;Table01456[[#This Row],[MÃ FAST]]</f>
        <v>#N/A</v>
      </c>
      <c r="R668" s="21" t="e">
        <f>COUNTIF($Q$7:Q668,Q668)&amp;Q668</f>
        <v>#N/A</v>
      </c>
      <c r="S668" s="44">
        <f>IFERROR(VLOOKUP(R668,Table1[[ct2]:[Số lượng]],13,0),0)</f>
        <v>0</v>
      </c>
      <c r="T668" s="45">
        <f>IFERROR(VLOOKUP(R668,Table1[[ct2]:[Giá]],14,0),Table01456[[#This Row],[ĐƠN GIÁ]])</f>
        <v>0</v>
      </c>
      <c r="U668" s="45">
        <f t="shared" si="43"/>
        <v>0</v>
      </c>
      <c r="V668" s="32">
        <f t="shared" si="44"/>
        <v>0</v>
      </c>
      <c r="W668" s="45">
        <f>Table01456[[#This Row],[THÀNH TIỀN FAST]]-Table01456[[#This Row],[THÀNH TIỀN]]</f>
        <v>0</v>
      </c>
      <c r="X668" s="46" t="b">
        <f>Table01456[[#This Row],[ĐG FAST]]=Table01456[[#This Row],[ĐƠN GIÁ]]</f>
        <v>1</v>
      </c>
      <c r="Y668" s="47" t="b">
        <f>Table01456[[#This Row],[THÀNH TIỀN FAST]]=Table01456[[#This Row],[THÀNH TIỀN]]</f>
        <v>1</v>
      </c>
      <c r="Z668" s="48"/>
    </row>
    <row r="669" spans="1:26" x14ac:dyDescent="0.2">
      <c r="M669" s="55">
        <f t="shared" si="41"/>
        <v>0</v>
      </c>
      <c r="N669" s="21" t="e">
        <f>VLOOKUP(I669,'MÃ '!$A$2:$E$1048576,4,0)</f>
        <v>#N/A</v>
      </c>
      <c r="O669" s="21" t="e">
        <f>VLOOKUP(I669,'MÃ '!$A$2:$E$1048576,5,0)</f>
        <v>#N/A</v>
      </c>
      <c r="P669" s="21" t="str">
        <f t="shared" si="42"/>
        <v>TSG09</v>
      </c>
      <c r="Q669" s="21" t="e">
        <f>DAY(Table01456[[#This Row],[NGÀY]])&amp;Table01456[[#This Row],[TSG09]]&amp;Table01456[[#This Row],[MÃ FAST]]</f>
        <v>#N/A</v>
      </c>
      <c r="R669" s="21" t="e">
        <f>COUNTIF($Q$7:Q669,Q669)&amp;Q669</f>
        <v>#N/A</v>
      </c>
      <c r="S669" s="44">
        <f>IFERROR(VLOOKUP(R669,Table1[[ct2]:[Số lượng]],13,0),0)</f>
        <v>0</v>
      </c>
      <c r="T669" s="45">
        <f>IFERROR(VLOOKUP(R669,Table1[[ct2]:[Giá]],14,0),Table01456[[#This Row],[ĐƠN GIÁ]])</f>
        <v>0</v>
      </c>
      <c r="U669" s="45">
        <f t="shared" si="43"/>
        <v>0</v>
      </c>
      <c r="V669" s="32">
        <f t="shared" si="44"/>
        <v>0</v>
      </c>
      <c r="W669" s="45">
        <f>Table01456[[#This Row],[THÀNH TIỀN FAST]]-Table01456[[#This Row],[THÀNH TIỀN]]</f>
        <v>0</v>
      </c>
      <c r="X669" s="46" t="b">
        <f>Table01456[[#This Row],[ĐG FAST]]=Table01456[[#This Row],[ĐƠN GIÁ]]</f>
        <v>1</v>
      </c>
      <c r="Y669" s="47" t="b">
        <f>Table01456[[#This Row],[THÀNH TIỀN FAST]]=Table01456[[#This Row],[THÀNH TIỀN]]</f>
        <v>1</v>
      </c>
      <c r="Z669" s="48"/>
    </row>
    <row r="670" spans="1:26" x14ac:dyDescent="0.2">
      <c r="M670" s="55">
        <f t="shared" si="41"/>
        <v>0</v>
      </c>
      <c r="N670" s="21" t="e">
        <f>VLOOKUP(I670,'MÃ '!$A$2:$E$1048576,4,0)</f>
        <v>#N/A</v>
      </c>
      <c r="O670" s="21" t="e">
        <f>VLOOKUP(I670,'MÃ '!$A$2:$E$1048576,5,0)</f>
        <v>#N/A</v>
      </c>
      <c r="P670" s="21" t="str">
        <f t="shared" si="42"/>
        <v>TSG09</v>
      </c>
      <c r="Q670" s="21" t="e">
        <f>DAY(Table01456[[#This Row],[NGÀY]])&amp;Table01456[[#This Row],[TSG09]]&amp;Table01456[[#This Row],[MÃ FAST]]</f>
        <v>#N/A</v>
      </c>
      <c r="R670" s="21" t="e">
        <f>COUNTIF($Q$7:Q670,Q670)&amp;Q670</f>
        <v>#N/A</v>
      </c>
      <c r="S670" s="44">
        <f>IFERROR(VLOOKUP(R670,Table1[[ct2]:[Số lượng]],13,0),0)</f>
        <v>0</v>
      </c>
      <c r="T670" s="45">
        <f>IFERROR(VLOOKUP(R670,Table1[[ct2]:[Giá]],14,0),Table01456[[#This Row],[ĐƠN GIÁ]])</f>
        <v>0</v>
      </c>
      <c r="U670" s="45">
        <f t="shared" si="43"/>
        <v>0</v>
      </c>
      <c r="V670" s="32">
        <f t="shared" si="44"/>
        <v>0</v>
      </c>
      <c r="W670" s="45">
        <f>Table01456[[#This Row],[THÀNH TIỀN FAST]]-Table01456[[#This Row],[THÀNH TIỀN]]</f>
        <v>0</v>
      </c>
      <c r="X670" s="46" t="b">
        <f>Table01456[[#This Row],[ĐG FAST]]=Table01456[[#This Row],[ĐƠN GIÁ]]</f>
        <v>1</v>
      </c>
      <c r="Y670" s="47" t="b">
        <f>Table01456[[#This Row],[THÀNH TIỀN FAST]]=Table01456[[#This Row],[THÀNH TIỀN]]</f>
        <v>1</v>
      </c>
      <c r="Z670" s="48"/>
    </row>
    <row r="671" spans="1:26" x14ac:dyDescent="0.2">
      <c r="M671" s="55">
        <f t="shared" si="41"/>
        <v>0</v>
      </c>
      <c r="N671" s="21" t="e">
        <f>VLOOKUP(I671,'MÃ '!$A$2:$E$1048576,4,0)</f>
        <v>#N/A</v>
      </c>
      <c r="O671" s="21" t="e">
        <f>VLOOKUP(I671,'MÃ '!$A$2:$E$1048576,5,0)</f>
        <v>#N/A</v>
      </c>
      <c r="P671" s="21" t="str">
        <f t="shared" si="42"/>
        <v>TSG09</v>
      </c>
      <c r="Q671" s="21" t="e">
        <f>DAY(Table01456[[#This Row],[NGÀY]])&amp;Table01456[[#This Row],[TSG09]]&amp;Table01456[[#This Row],[MÃ FAST]]</f>
        <v>#N/A</v>
      </c>
      <c r="R671" s="21" t="e">
        <f>COUNTIF($Q$7:Q671,Q671)&amp;Q671</f>
        <v>#N/A</v>
      </c>
      <c r="S671" s="44">
        <f>IFERROR(VLOOKUP(R671,Table1[[ct2]:[Số lượng]],13,0),0)</f>
        <v>0</v>
      </c>
      <c r="T671" s="45">
        <f>IFERROR(VLOOKUP(R671,Table1[[ct2]:[Giá]],14,0),Table01456[[#This Row],[ĐƠN GIÁ]])</f>
        <v>0</v>
      </c>
      <c r="U671" s="45">
        <f t="shared" si="43"/>
        <v>0</v>
      </c>
      <c r="V671" s="32">
        <f t="shared" si="44"/>
        <v>0</v>
      </c>
      <c r="W671" s="45">
        <f>Table01456[[#This Row],[THÀNH TIỀN FAST]]-Table01456[[#This Row],[THÀNH TIỀN]]</f>
        <v>0</v>
      </c>
      <c r="X671" s="46" t="b">
        <f>Table01456[[#This Row],[ĐG FAST]]=Table01456[[#This Row],[ĐƠN GIÁ]]</f>
        <v>1</v>
      </c>
      <c r="Y671" s="47" t="b">
        <f>Table01456[[#This Row],[THÀNH TIỀN FAST]]=Table01456[[#This Row],[THÀNH TIỀN]]</f>
        <v>1</v>
      </c>
      <c r="Z671" s="48"/>
    </row>
    <row r="672" spans="1:26" x14ac:dyDescent="0.2">
      <c r="M672" s="55">
        <f t="shared" si="41"/>
        <v>0</v>
      </c>
      <c r="N672" s="21" t="e">
        <f>VLOOKUP(I672,'MÃ '!$A$2:$E$1048576,4,0)</f>
        <v>#N/A</v>
      </c>
      <c r="O672" s="21" t="e">
        <f>VLOOKUP(I672,'MÃ '!$A$2:$E$1048576,5,0)</f>
        <v>#N/A</v>
      </c>
      <c r="P672" s="21" t="str">
        <f t="shared" si="42"/>
        <v>TSG09</v>
      </c>
      <c r="Q672" s="21" t="e">
        <f>DAY(Table01456[[#This Row],[NGÀY]])&amp;Table01456[[#This Row],[TSG09]]&amp;Table01456[[#This Row],[MÃ FAST]]</f>
        <v>#N/A</v>
      </c>
      <c r="R672" s="21" t="e">
        <f>COUNTIF($Q$7:Q672,Q672)&amp;Q672</f>
        <v>#N/A</v>
      </c>
      <c r="S672" s="44">
        <f>IFERROR(VLOOKUP(R672,Table1[[ct2]:[Số lượng]],13,0),0)</f>
        <v>0</v>
      </c>
      <c r="T672" s="45">
        <f>IFERROR(VLOOKUP(R672,Table1[[ct2]:[Giá]],14,0),Table01456[[#This Row],[ĐƠN GIÁ]])</f>
        <v>0</v>
      </c>
      <c r="U672" s="45">
        <f t="shared" si="43"/>
        <v>0</v>
      </c>
      <c r="V672" s="32">
        <f t="shared" si="44"/>
        <v>0</v>
      </c>
      <c r="W672" s="45">
        <f>Table01456[[#This Row],[THÀNH TIỀN FAST]]-Table01456[[#This Row],[THÀNH TIỀN]]</f>
        <v>0</v>
      </c>
      <c r="X672" s="46" t="b">
        <f>Table01456[[#This Row],[ĐG FAST]]=Table01456[[#This Row],[ĐƠN GIÁ]]</f>
        <v>1</v>
      </c>
      <c r="Y672" s="47" t="b">
        <f>Table01456[[#This Row],[THÀNH TIỀN FAST]]=Table01456[[#This Row],[THÀNH TIỀN]]</f>
        <v>1</v>
      </c>
      <c r="Z672" s="48"/>
    </row>
    <row r="673" spans="13:26" x14ac:dyDescent="0.2">
      <c r="M673" s="55">
        <f t="shared" si="41"/>
        <v>0</v>
      </c>
      <c r="N673" s="21" t="e">
        <f>VLOOKUP(I673,'MÃ '!$A$2:$E$1048576,4,0)</f>
        <v>#N/A</v>
      </c>
      <c r="O673" s="21" t="e">
        <f>VLOOKUP(I673,'MÃ '!$A$2:$E$1048576,5,0)</f>
        <v>#N/A</v>
      </c>
      <c r="P673" s="21" t="str">
        <f t="shared" si="42"/>
        <v>TSG09</v>
      </c>
      <c r="Q673" s="21" t="e">
        <f>DAY(Table01456[[#This Row],[NGÀY]])&amp;Table01456[[#This Row],[TSG09]]&amp;Table01456[[#This Row],[MÃ FAST]]</f>
        <v>#N/A</v>
      </c>
      <c r="R673" s="21" t="e">
        <f>COUNTIF($Q$7:Q673,Q673)&amp;Q673</f>
        <v>#N/A</v>
      </c>
      <c r="S673" s="44">
        <f>IFERROR(VLOOKUP(R673,Table1[[ct2]:[Số lượng]],13,0),0)</f>
        <v>0</v>
      </c>
      <c r="T673" s="45">
        <f>IFERROR(VLOOKUP(R673,Table1[[ct2]:[Giá]],14,0),Table01456[[#This Row],[ĐƠN GIÁ]])</f>
        <v>0</v>
      </c>
      <c r="U673" s="45">
        <f t="shared" si="43"/>
        <v>0</v>
      </c>
      <c r="V673" s="32">
        <f t="shared" si="44"/>
        <v>0</v>
      </c>
      <c r="W673" s="45">
        <f>Table01456[[#This Row],[THÀNH TIỀN FAST]]-Table01456[[#This Row],[THÀNH TIỀN]]</f>
        <v>0</v>
      </c>
      <c r="X673" s="46" t="b">
        <f>Table01456[[#This Row],[ĐG FAST]]=Table01456[[#This Row],[ĐƠN GIÁ]]</f>
        <v>1</v>
      </c>
      <c r="Y673" s="47" t="b">
        <f>Table01456[[#This Row],[THÀNH TIỀN FAST]]=Table01456[[#This Row],[THÀNH TIỀN]]</f>
        <v>1</v>
      </c>
      <c r="Z673" s="48"/>
    </row>
    <row r="674" spans="13:26" x14ac:dyDescent="0.2">
      <c r="M674" s="55">
        <f t="shared" si="41"/>
        <v>0</v>
      </c>
      <c r="N674" s="21" t="e">
        <f>VLOOKUP(I674,'MÃ '!$A$2:$E$1048576,4,0)</f>
        <v>#N/A</v>
      </c>
      <c r="O674" s="21" t="e">
        <f>VLOOKUP(I674,'MÃ '!$A$2:$E$1048576,5,0)</f>
        <v>#N/A</v>
      </c>
      <c r="P674" s="21" t="str">
        <f t="shared" si="42"/>
        <v>TSG09</v>
      </c>
      <c r="Q674" s="21" t="e">
        <f>DAY(Table01456[[#This Row],[NGÀY]])&amp;Table01456[[#This Row],[TSG09]]&amp;Table01456[[#This Row],[MÃ FAST]]</f>
        <v>#N/A</v>
      </c>
      <c r="R674" s="21" t="e">
        <f>COUNTIF($Q$7:Q674,Q674)&amp;Q674</f>
        <v>#N/A</v>
      </c>
      <c r="S674" s="44">
        <f>IFERROR(VLOOKUP(R674,Table1[[ct2]:[Số lượng]],13,0),0)</f>
        <v>0</v>
      </c>
      <c r="T674" s="45">
        <f>IFERROR(VLOOKUP(R674,Table1[[ct2]:[Giá]],14,0),Table01456[[#This Row],[ĐƠN GIÁ]])</f>
        <v>0</v>
      </c>
      <c r="U674" s="45">
        <f t="shared" si="43"/>
        <v>0</v>
      </c>
      <c r="V674" s="32">
        <f t="shared" si="44"/>
        <v>0</v>
      </c>
      <c r="W674" s="45">
        <f>Table01456[[#This Row],[THÀNH TIỀN FAST]]-Table01456[[#This Row],[THÀNH TIỀN]]</f>
        <v>0</v>
      </c>
      <c r="X674" s="46" t="b">
        <f>Table01456[[#This Row],[ĐG FAST]]=Table01456[[#This Row],[ĐƠN GIÁ]]</f>
        <v>1</v>
      </c>
      <c r="Y674" s="47" t="b">
        <f>Table01456[[#This Row],[THÀNH TIỀN FAST]]=Table01456[[#This Row],[THÀNH TIỀN]]</f>
        <v>1</v>
      </c>
      <c r="Z674" s="48"/>
    </row>
    <row r="675" spans="13:26" x14ac:dyDescent="0.2">
      <c r="M675" s="55">
        <f t="shared" si="41"/>
        <v>0</v>
      </c>
      <c r="N675" s="21" t="e">
        <f>VLOOKUP(I675,'MÃ '!$A$2:$E$1048576,4,0)</f>
        <v>#N/A</v>
      </c>
      <c r="O675" s="21" t="e">
        <f>VLOOKUP(I675,'MÃ '!$A$2:$E$1048576,5,0)</f>
        <v>#N/A</v>
      </c>
      <c r="P675" s="21" t="str">
        <f t="shared" si="42"/>
        <v>TSG09</v>
      </c>
      <c r="Q675" s="21" t="e">
        <f>DAY(Table01456[[#This Row],[NGÀY]])&amp;Table01456[[#This Row],[TSG09]]&amp;Table01456[[#This Row],[MÃ FAST]]</f>
        <v>#N/A</v>
      </c>
      <c r="R675" s="21" t="e">
        <f>COUNTIF($Q$7:Q675,Q675)&amp;Q675</f>
        <v>#N/A</v>
      </c>
      <c r="S675" s="44">
        <f>IFERROR(VLOOKUP(R675,Table1[[ct2]:[Số lượng]],13,0),0)</f>
        <v>0</v>
      </c>
      <c r="T675" s="45">
        <f>IFERROR(VLOOKUP(R675,Table1[[ct2]:[Giá]],14,0),Table01456[[#This Row],[ĐƠN GIÁ]])</f>
        <v>0</v>
      </c>
      <c r="U675" s="45">
        <f t="shared" si="43"/>
        <v>0</v>
      </c>
      <c r="V675" s="32">
        <f t="shared" si="44"/>
        <v>0</v>
      </c>
      <c r="W675" s="45">
        <f>Table01456[[#This Row],[THÀNH TIỀN FAST]]-Table01456[[#This Row],[THÀNH TIỀN]]</f>
        <v>0</v>
      </c>
      <c r="X675" s="46" t="b">
        <f>Table01456[[#This Row],[ĐG FAST]]=Table01456[[#This Row],[ĐƠN GIÁ]]</f>
        <v>1</v>
      </c>
      <c r="Y675" s="47" t="b">
        <f>Table01456[[#This Row],[THÀNH TIỀN FAST]]=Table01456[[#This Row],[THÀNH TIỀN]]</f>
        <v>1</v>
      </c>
      <c r="Z675" s="48"/>
    </row>
    <row r="676" spans="13:26" x14ac:dyDescent="0.2">
      <c r="M676" s="55">
        <f t="shared" si="41"/>
        <v>0</v>
      </c>
      <c r="N676" s="21" t="e">
        <f>VLOOKUP(I676,'MÃ '!$A$2:$E$1048576,4,0)</f>
        <v>#N/A</v>
      </c>
      <c r="O676" s="21" t="e">
        <f>VLOOKUP(I676,'MÃ '!$A$2:$E$1048576,5,0)</f>
        <v>#N/A</v>
      </c>
      <c r="P676" s="21" t="str">
        <f t="shared" si="42"/>
        <v>TSG09</v>
      </c>
      <c r="Q676" s="21" t="e">
        <f>DAY(Table01456[[#This Row],[NGÀY]])&amp;Table01456[[#This Row],[TSG09]]&amp;Table01456[[#This Row],[MÃ FAST]]</f>
        <v>#N/A</v>
      </c>
      <c r="R676" s="21" t="e">
        <f>COUNTIF($Q$7:Q676,Q676)&amp;Q676</f>
        <v>#N/A</v>
      </c>
      <c r="S676" s="44">
        <f>IFERROR(VLOOKUP(R676,Table1[[ct2]:[Số lượng]],13,0),0)</f>
        <v>0</v>
      </c>
      <c r="T676" s="45">
        <f>IFERROR(VLOOKUP(R676,Table1[[ct2]:[Giá]],14,0),Table01456[[#This Row],[ĐƠN GIÁ]])</f>
        <v>0</v>
      </c>
      <c r="U676" s="45">
        <f t="shared" si="43"/>
        <v>0</v>
      </c>
      <c r="V676" s="32">
        <f t="shared" si="44"/>
        <v>0</v>
      </c>
      <c r="W676" s="45">
        <f>Table01456[[#This Row],[THÀNH TIỀN FAST]]-Table01456[[#This Row],[THÀNH TIỀN]]</f>
        <v>0</v>
      </c>
      <c r="X676" s="46" t="b">
        <f>Table01456[[#This Row],[ĐG FAST]]=Table01456[[#This Row],[ĐƠN GIÁ]]</f>
        <v>1</v>
      </c>
      <c r="Y676" s="47" t="b">
        <f>Table01456[[#This Row],[THÀNH TIỀN FAST]]=Table01456[[#This Row],[THÀNH TIỀN]]</f>
        <v>1</v>
      </c>
      <c r="Z676" s="48"/>
    </row>
    <row r="677" spans="13:26" x14ac:dyDescent="0.2">
      <c r="M677" s="55">
        <f t="shared" si="41"/>
        <v>0</v>
      </c>
      <c r="N677" s="21" t="e">
        <f>VLOOKUP(I677,'MÃ '!$A$2:$E$1048576,4,0)</f>
        <v>#N/A</v>
      </c>
      <c r="O677" s="21" t="e">
        <f>VLOOKUP(I677,'MÃ '!$A$2:$E$1048576,5,0)</f>
        <v>#N/A</v>
      </c>
      <c r="P677" s="21" t="str">
        <f t="shared" si="42"/>
        <v>TSG09</v>
      </c>
      <c r="Q677" s="21" t="e">
        <f>DAY(Table01456[[#This Row],[NGÀY]])&amp;Table01456[[#This Row],[TSG09]]&amp;Table01456[[#This Row],[MÃ FAST]]</f>
        <v>#N/A</v>
      </c>
      <c r="R677" s="21" t="e">
        <f>COUNTIF($Q$7:Q677,Q677)&amp;Q677</f>
        <v>#N/A</v>
      </c>
      <c r="S677" s="44">
        <f>IFERROR(VLOOKUP(R677,Table1[[ct2]:[Số lượng]],13,0),0)</f>
        <v>0</v>
      </c>
      <c r="T677" s="45">
        <f>IFERROR(VLOOKUP(R677,Table1[[ct2]:[Giá]],14,0),Table01456[[#This Row],[ĐƠN GIÁ]])</f>
        <v>0</v>
      </c>
      <c r="U677" s="45">
        <f t="shared" si="43"/>
        <v>0</v>
      </c>
      <c r="V677" s="32">
        <f t="shared" si="44"/>
        <v>0</v>
      </c>
      <c r="W677" s="45">
        <f>Table01456[[#This Row],[THÀNH TIỀN FAST]]-Table01456[[#This Row],[THÀNH TIỀN]]</f>
        <v>0</v>
      </c>
      <c r="X677" s="46" t="b">
        <f>Table01456[[#This Row],[ĐG FAST]]=Table01456[[#This Row],[ĐƠN GIÁ]]</f>
        <v>1</v>
      </c>
      <c r="Y677" s="47" t="b">
        <f>Table01456[[#This Row],[THÀNH TIỀN FAST]]=Table01456[[#This Row],[THÀNH TIỀN]]</f>
        <v>1</v>
      </c>
      <c r="Z677" s="48"/>
    </row>
    <row r="678" spans="13:26" x14ac:dyDescent="0.2">
      <c r="M678" s="55">
        <f t="shared" si="41"/>
        <v>0</v>
      </c>
      <c r="N678" s="21" t="e">
        <f>VLOOKUP(I678,'MÃ '!$A$2:$E$1048576,4,0)</f>
        <v>#N/A</v>
      </c>
      <c r="O678" s="21" t="e">
        <f>VLOOKUP(I678,'MÃ '!$A$2:$E$1048576,5,0)</f>
        <v>#N/A</v>
      </c>
      <c r="P678" s="21" t="str">
        <f t="shared" si="42"/>
        <v>TSG09</v>
      </c>
      <c r="Q678" s="21" t="e">
        <f>DAY(Table01456[[#This Row],[NGÀY]])&amp;Table01456[[#This Row],[TSG09]]&amp;Table01456[[#This Row],[MÃ FAST]]</f>
        <v>#N/A</v>
      </c>
      <c r="R678" s="21" t="e">
        <f>COUNTIF($Q$7:Q678,Q678)&amp;Q678</f>
        <v>#N/A</v>
      </c>
      <c r="S678" s="44">
        <f>IFERROR(VLOOKUP(R678,Table1[[ct2]:[Số lượng]],13,0),0)</f>
        <v>0</v>
      </c>
      <c r="T678" s="45">
        <f>IFERROR(VLOOKUP(R678,Table1[[ct2]:[Giá]],14,0),Table01456[[#This Row],[ĐƠN GIÁ]])</f>
        <v>0</v>
      </c>
      <c r="U678" s="45">
        <f t="shared" si="43"/>
        <v>0</v>
      </c>
      <c r="V678" s="32">
        <f t="shared" si="44"/>
        <v>0</v>
      </c>
      <c r="W678" s="45">
        <f>Table01456[[#This Row],[THÀNH TIỀN FAST]]-Table01456[[#This Row],[THÀNH TIỀN]]</f>
        <v>0</v>
      </c>
      <c r="X678" s="46" t="b">
        <f>Table01456[[#This Row],[ĐG FAST]]=Table01456[[#This Row],[ĐƠN GIÁ]]</f>
        <v>1</v>
      </c>
      <c r="Y678" s="47" t="b">
        <f>Table01456[[#This Row],[THÀNH TIỀN FAST]]=Table01456[[#This Row],[THÀNH TIỀN]]</f>
        <v>1</v>
      </c>
      <c r="Z678" s="48"/>
    </row>
    <row r="679" spans="13:26" x14ac:dyDescent="0.2">
      <c r="M679" s="55">
        <f t="shared" si="41"/>
        <v>0</v>
      </c>
      <c r="N679" s="21" t="e">
        <f>VLOOKUP(I679,'MÃ '!$A$2:$E$1048576,4,0)</f>
        <v>#N/A</v>
      </c>
      <c r="O679" s="21" t="e">
        <f>VLOOKUP(I679,'MÃ '!$A$2:$E$1048576,5,0)</f>
        <v>#N/A</v>
      </c>
      <c r="P679" s="21" t="str">
        <f t="shared" si="42"/>
        <v>TSG09</v>
      </c>
      <c r="Q679" s="21" t="e">
        <f>DAY(Table01456[[#This Row],[NGÀY]])&amp;Table01456[[#This Row],[TSG09]]&amp;Table01456[[#This Row],[MÃ FAST]]</f>
        <v>#N/A</v>
      </c>
      <c r="R679" s="21" t="e">
        <f>COUNTIF($Q$7:Q679,Q679)&amp;Q679</f>
        <v>#N/A</v>
      </c>
      <c r="S679" s="44">
        <f>IFERROR(VLOOKUP(R679,Table1[[ct2]:[Số lượng]],13,0),0)</f>
        <v>0</v>
      </c>
      <c r="T679" s="45">
        <f>IFERROR(VLOOKUP(R679,Table1[[ct2]:[Giá]],14,0),Table01456[[#This Row],[ĐƠN GIÁ]])</f>
        <v>0</v>
      </c>
      <c r="U679" s="45">
        <f t="shared" si="43"/>
        <v>0</v>
      </c>
      <c r="V679" s="32">
        <f t="shared" si="44"/>
        <v>0</v>
      </c>
      <c r="W679" s="45">
        <f>Table01456[[#This Row],[THÀNH TIỀN FAST]]-Table01456[[#This Row],[THÀNH TIỀN]]</f>
        <v>0</v>
      </c>
      <c r="X679" s="46" t="b">
        <f>Table01456[[#This Row],[ĐG FAST]]=Table01456[[#This Row],[ĐƠN GIÁ]]</f>
        <v>1</v>
      </c>
      <c r="Y679" s="47" t="b">
        <f>Table01456[[#This Row],[THÀNH TIỀN FAST]]=Table01456[[#This Row],[THÀNH TIỀN]]</f>
        <v>1</v>
      </c>
      <c r="Z679" s="48"/>
    </row>
    <row r="680" spans="13:26" x14ac:dyDescent="0.2">
      <c r="M680" s="55">
        <f t="shared" si="41"/>
        <v>0</v>
      </c>
      <c r="N680" s="21" t="e">
        <f>VLOOKUP(I680,'MÃ '!$A$2:$E$1048576,4,0)</f>
        <v>#N/A</v>
      </c>
      <c r="O680" s="21" t="e">
        <f>VLOOKUP(I680,'MÃ '!$A$2:$E$1048576,5,0)</f>
        <v>#N/A</v>
      </c>
      <c r="P680" s="21" t="str">
        <f t="shared" si="42"/>
        <v>TSG09</v>
      </c>
      <c r="Q680" s="21" t="e">
        <f>DAY(Table01456[[#This Row],[NGÀY]])&amp;Table01456[[#This Row],[TSG09]]&amp;Table01456[[#This Row],[MÃ FAST]]</f>
        <v>#N/A</v>
      </c>
      <c r="R680" s="21" t="e">
        <f>COUNTIF($Q$7:Q680,Q680)&amp;Q680</f>
        <v>#N/A</v>
      </c>
      <c r="S680" s="44">
        <f>IFERROR(VLOOKUP(R680,Table1[[ct2]:[Số lượng]],13,0),0)</f>
        <v>0</v>
      </c>
      <c r="T680" s="45">
        <f>IFERROR(VLOOKUP(R680,Table1[[ct2]:[Giá]],14,0),Table01456[[#This Row],[ĐƠN GIÁ]])</f>
        <v>0</v>
      </c>
      <c r="U680" s="45">
        <f t="shared" si="43"/>
        <v>0</v>
      </c>
      <c r="V680" s="32">
        <f t="shared" si="44"/>
        <v>0</v>
      </c>
      <c r="W680" s="45">
        <f>Table01456[[#This Row],[THÀNH TIỀN FAST]]-Table01456[[#This Row],[THÀNH TIỀN]]</f>
        <v>0</v>
      </c>
      <c r="X680" s="46" t="b">
        <f>Table01456[[#This Row],[ĐG FAST]]=Table01456[[#This Row],[ĐƠN GIÁ]]</f>
        <v>1</v>
      </c>
      <c r="Y680" s="47" t="b">
        <f>Table01456[[#This Row],[THÀNH TIỀN FAST]]=Table01456[[#This Row],[THÀNH TIỀN]]</f>
        <v>1</v>
      </c>
      <c r="Z680" s="48"/>
    </row>
    <row r="681" spans="13:26" x14ac:dyDescent="0.2">
      <c r="M681" s="55">
        <f t="shared" si="41"/>
        <v>0</v>
      </c>
      <c r="N681" s="21" t="e">
        <f>VLOOKUP(I681,'MÃ '!$A$2:$E$1048576,4,0)</f>
        <v>#N/A</v>
      </c>
      <c r="O681" s="21" t="e">
        <f>VLOOKUP(I681,'MÃ '!$A$2:$E$1048576,5,0)</f>
        <v>#N/A</v>
      </c>
      <c r="P681" s="21" t="str">
        <f t="shared" si="42"/>
        <v>TSG09</v>
      </c>
      <c r="Q681" s="21" t="e">
        <f>DAY(Table01456[[#This Row],[NGÀY]])&amp;Table01456[[#This Row],[TSG09]]&amp;Table01456[[#This Row],[MÃ FAST]]</f>
        <v>#N/A</v>
      </c>
      <c r="R681" s="21" t="e">
        <f>COUNTIF($Q$7:Q681,Q681)&amp;Q681</f>
        <v>#N/A</v>
      </c>
      <c r="S681" s="44">
        <f>IFERROR(VLOOKUP(R681,Table1[[ct2]:[Số lượng]],13,0),0)</f>
        <v>0</v>
      </c>
      <c r="T681" s="45">
        <f>IFERROR(VLOOKUP(R681,Table1[[ct2]:[Giá]],14,0),Table01456[[#This Row],[ĐƠN GIÁ]])</f>
        <v>0</v>
      </c>
      <c r="U681" s="45">
        <f t="shared" si="43"/>
        <v>0</v>
      </c>
      <c r="V681" s="32">
        <f t="shared" si="44"/>
        <v>0</v>
      </c>
      <c r="W681" s="45">
        <f>Table01456[[#This Row],[THÀNH TIỀN FAST]]-Table01456[[#This Row],[THÀNH TIỀN]]</f>
        <v>0</v>
      </c>
      <c r="X681" s="46" t="b">
        <f>Table01456[[#This Row],[ĐG FAST]]=Table01456[[#This Row],[ĐƠN GIÁ]]</f>
        <v>1</v>
      </c>
      <c r="Y681" s="47" t="b">
        <f>Table01456[[#This Row],[THÀNH TIỀN FAST]]=Table01456[[#This Row],[THÀNH TIỀN]]</f>
        <v>1</v>
      </c>
      <c r="Z681" s="48"/>
    </row>
    <row r="682" spans="13:26" x14ac:dyDescent="0.2">
      <c r="M682" s="55">
        <f t="shared" si="41"/>
        <v>0</v>
      </c>
      <c r="N682" s="21" t="e">
        <f>VLOOKUP(I682,'MÃ '!$A$2:$E$1048576,4,0)</f>
        <v>#N/A</v>
      </c>
      <c r="O682" s="21" t="e">
        <f>VLOOKUP(I682,'MÃ '!$A$2:$E$1048576,5,0)</f>
        <v>#N/A</v>
      </c>
      <c r="P682" s="21" t="str">
        <f t="shared" si="42"/>
        <v>TSG09</v>
      </c>
      <c r="Q682" s="21" t="e">
        <f>DAY(Table01456[[#This Row],[NGÀY]])&amp;Table01456[[#This Row],[TSG09]]&amp;Table01456[[#This Row],[MÃ FAST]]</f>
        <v>#N/A</v>
      </c>
      <c r="R682" s="21" t="e">
        <f>COUNTIF($Q$7:Q682,Q682)&amp;Q682</f>
        <v>#N/A</v>
      </c>
      <c r="S682" s="44">
        <f>IFERROR(VLOOKUP(R682,Table1[[ct2]:[Số lượng]],13,0),0)</f>
        <v>0</v>
      </c>
      <c r="T682" s="45">
        <f>IFERROR(VLOOKUP(R682,Table1[[ct2]:[Giá]],14,0),Table01456[[#This Row],[ĐƠN GIÁ]])</f>
        <v>0</v>
      </c>
      <c r="U682" s="45">
        <f t="shared" si="43"/>
        <v>0</v>
      </c>
      <c r="V682" s="32">
        <f t="shared" si="44"/>
        <v>0</v>
      </c>
      <c r="W682" s="45">
        <f>Table01456[[#This Row],[THÀNH TIỀN FAST]]-Table01456[[#This Row],[THÀNH TIỀN]]</f>
        <v>0</v>
      </c>
      <c r="X682" s="46" t="b">
        <f>Table01456[[#This Row],[ĐG FAST]]=Table01456[[#This Row],[ĐƠN GIÁ]]</f>
        <v>1</v>
      </c>
      <c r="Y682" s="47" t="b">
        <f>Table01456[[#This Row],[THÀNH TIỀN FAST]]=Table01456[[#This Row],[THÀNH TIỀN]]</f>
        <v>1</v>
      </c>
      <c r="Z682" s="48"/>
    </row>
    <row r="683" spans="13:26" x14ac:dyDescent="0.2">
      <c r="M683" s="55">
        <f t="shared" si="41"/>
        <v>0</v>
      </c>
      <c r="N683" s="21" t="e">
        <f>VLOOKUP(I683,'MÃ '!$A$2:$E$1048576,4,0)</f>
        <v>#N/A</v>
      </c>
      <c r="O683" s="21" t="e">
        <f>VLOOKUP(I683,'MÃ '!$A$2:$E$1048576,5,0)</f>
        <v>#N/A</v>
      </c>
      <c r="P683" s="21" t="str">
        <f t="shared" si="42"/>
        <v>TSG09</v>
      </c>
      <c r="Q683" s="21" t="e">
        <f>DAY(Table01456[[#This Row],[NGÀY]])&amp;Table01456[[#This Row],[TSG09]]&amp;Table01456[[#This Row],[MÃ FAST]]</f>
        <v>#N/A</v>
      </c>
      <c r="R683" s="21" t="e">
        <f>COUNTIF($Q$7:Q683,Q683)&amp;Q683</f>
        <v>#N/A</v>
      </c>
      <c r="S683" s="44">
        <f>IFERROR(VLOOKUP(R683,Table1[[ct2]:[Số lượng]],13,0),0)</f>
        <v>0</v>
      </c>
      <c r="T683" s="45">
        <f>IFERROR(VLOOKUP(R683,Table1[[ct2]:[Giá]],14,0),Table01456[[#This Row],[ĐƠN GIÁ]])</f>
        <v>0</v>
      </c>
      <c r="U683" s="45">
        <f t="shared" si="43"/>
        <v>0</v>
      </c>
      <c r="V683" s="32">
        <f t="shared" si="44"/>
        <v>0</v>
      </c>
      <c r="W683" s="45">
        <f>Table01456[[#This Row],[THÀNH TIỀN FAST]]-Table01456[[#This Row],[THÀNH TIỀN]]</f>
        <v>0</v>
      </c>
      <c r="X683" s="46" t="b">
        <f>Table01456[[#This Row],[ĐG FAST]]=Table01456[[#This Row],[ĐƠN GIÁ]]</f>
        <v>1</v>
      </c>
      <c r="Y683" s="47" t="b">
        <f>Table01456[[#This Row],[THÀNH TIỀN FAST]]=Table01456[[#This Row],[THÀNH TIỀN]]</f>
        <v>1</v>
      </c>
      <c r="Z683" s="48"/>
    </row>
    <row r="684" spans="13:26" x14ac:dyDescent="0.2">
      <c r="M684" s="55">
        <f t="shared" si="41"/>
        <v>0</v>
      </c>
      <c r="N684" s="21" t="e">
        <f>VLOOKUP(I684,'MÃ '!$A$2:$E$1048576,4,0)</f>
        <v>#N/A</v>
      </c>
      <c r="O684" s="21" t="e">
        <f>VLOOKUP(I684,'MÃ '!$A$2:$E$1048576,5,0)</f>
        <v>#N/A</v>
      </c>
      <c r="P684" s="21" t="str">
        <f t="shared" si="42"/>
        <v>TSG09</v>
      </c>
      <c r="Q684" s="21" t="e">
        <f>DAY(Table01456[[#This Row],[NGÀY]])&amp;Table01456[[#This Row],[TSG09]]&amp;Table01456[[#This Row],[MÃ FAST]]</f>
        <v>#N/A</v>
      </c>
      <c r="R684" s="21" t="e">
        <f>COUNTIF($Q$7:Q684,Q684)&amp;Q684</f>
        <v>#N/A</v>
      </c>
      <c r="S684" s="44">
        <f>IFERROR(VLOOKUP(R684,Table1[[ct2]:[Số lượng]],13,0),0)</f>
        <v>0</v>
      </c>
      <c r="T684" s="45">
        <f>IFERROR(VLOOKUP(R684,Table1[[ct2]:[Giá]],14,0),Table01456[[#This Row],[ĐƠN GIÁ]])</f>
        <v>0</v>
      </c>
      <c r="U684" s="45">
        <f t="shared" si="43"/>
        <v>0</v>
      </c>
      <c r="V684" s="32">
        <f t="shared" si="44"/>
        <v>0</v>
      </c>
      <c r="W684" s="45">
        <f>Table01456[[#This Row],[THÀNH TIỀN FAST]]-Table01456[[#This Row],[THÀNH TIỀN]]</f>
        <v>0</v>
      </c>
      <c r="X684" s="46" t="b">
        <f>Table01456[[#This Row],[ĐG FAST]]=Table01456[[#This Row],[ĐƠN GIÁ]]</f>
        <v>1</v>
      </c>
      <c r="Y684" s="47" t="b">
        <f>Table01456[[#This Row],[THÀNH TIỀN FAST]]=Table01456[[#This Row],[THÀNH TIỀN]]</f>
        <v>1</v>
      </c>
      <c r="Z684" s="48"/>
    </row>
    <row r="685" spans="13:26" x14ac:dyDescent="0.2">
      <c r="M685" s="55">
        <f t="shared" si="41"/>
        <v>0</v>
      </c>
      <c r="N685" s="21" t="e">
        <f>VLOOKUP(I685,'MÃ '!$A$2:$E$1048576,4,0)</f>
        <v>#N/A</v>
      </c>
      <c r="O685" s="21" t="e">
        <f>VLOOKUP(I685,'MÃ '!$A$2:$E$1048576,5,0)</f>
        <v>#N/A</v>
      </c>
      <c r="P685" s="21" t="str">
        <f t="shared" si="42"/>
        <v>TSG09</v>
      </c>
      <c r="Q685" s="21" t="e">
        <f>DAY(Table01456[[#This Row],[NGÀY]])&amp;Table01456[[#This Row],[TSG09]]&amp;Table01456[[#This Row],[MÃ FAST]]</f>
        <v>#N/A</v>
      </c>
      <c r="R685" s="21" t="e">
        <f>COUNTIF($Q$7:Q685,Q685)&amp;Q685</f>
        <v>#N/A</v>
      </c>
      <c r="S685" s="44">
        <f>IFERROR(VLOOKUP(R685,Table1[[ct2]:[Số lượng]],13,0),0)</f>
        <v>0</v>
      </c>
      <c r="T685" s="45">
        <f>IFERROR(VLOOKUP(R685,Table1[[ct2]:[Giá]],14,0),Table01456[[#This Row],[ĐƠN GIÁ]])</f>
        <v>0</v>
      </c>
      <c r="U685" s="45">
        <f t="shared" si="43"/>
        <v>0</v>
      </c>
      <c r="V685" s="32">
        <f t="shared" si="44"/>
        <v>0</v>
      </c>
      <c r="W685" s="45">
        <f>Table01456[[#This Row],[THÀNH TIỀN FAST]]-Table01456[[#This Row],[THÀNH TIỀN]]</f>
        <v>0</v>
      </c>
      <c r="X685" s="46" t="b">
        <f>Table01456[[#This Row],[ĐG FAST]]=Table01456[[#This Row],[ĐƠN GIÁ]]</f>
        <v>1</v>
      </c>
      <c r="Y685" s="47" t="b">
        <f>Table01456[[#This Row],[THÀNH TIỀN FAST]]=Table01456[[#This Row],[THÀNH TIỀN]]</f>
        <v>1</v>
      </c>
      <c r="Z685" s="48"/>
    </row>
    <row r="686" spans="13:26" x14ac:dyDescent="0.2">
      <c r="M686" s="55">
        <f t="shared" si="41"/>
        <v>0</v>
      </c>
      <c r="N686" s="21" t="e">
        <f>VLOOKUP(I686,'MÃ '!$A$2:$E$1048576,4,0)</f>
        <v>#N/A</v>
      </c>
      <c r="O686" s="21" t="e">
        <f>VLOOKUP(I686,'MÃ '!$A$2:$E$1048576,5,0)</f>
        <v>#N/A</v>
      </c>
      <c r="P686" s="21" t="str">
        <f t="shared" si="42"/>
        <v>TSG09</v>
      </c>
      <c r="Q686" s="21" t="e">
        <f>DAY(Table01456[[#This Row],[NGÀY]])&amp;Table01456[[#This Row],[TSG09]]&amp;Table01456[[#This Row],[MÃ FAST]]</f>
        <v>#N/A</v>
      </c>
      <c r="R686" s="21" t="e">
        <f>COUNTIF($Q$7:Q686,Q686)&amp;Q686</f>
        <v>#N/A</v>
      </c>
      <c r="S686" s="44">
        <f>IFERROR(VLOOKUP(R686,Table1[[ct2]:[Số lượng]],13,0),0)</f>
        <v>0</v>
      </c>
      <c r="T686" s="45">
        <f>IFERROR(VLOOKUP(R686,Table1[[ct2]:[Giá]],14,0),Table01456[[#This Row],[ĐƠN GIÁ]])</f>
        <v>0</v>
      </c>
      <c r="U686" s="45">
        <f t="shared" si="43"/>
        <v>0</v>
      </c>
      <c r="V686" s="32">
        <f t="shared" si="44"/>
        <v>0</v>
      </c>
      <c r="W686" s="45">
        <f>Table01456[[#This Row],[THÀNH TIỀN FAST]]-Table01456[[#This Row],[THÀNH TIỀN]]</f>
        <v>0</v>
      </c>
      <c r="X686" s="46" t="b">
        <f>Table01456[[#This Row],[ĐG FAST]]=Table01456[[#This Row],[ĐƠN GIÁ]]</f>
        <v>1</v>
      </c>
      <c r="Y686" s="47" t="b">
        <f>Table01456[[#This Row],[THÀNH TIỀN FAST]]=Table01456[[#This Row],[THÀNH TIỀN]]</f>
        <v>1</v>
      </c>
      <c r="Z686" s="48"/>
    </row>
    <row r="687" spans="13:26" x14ac:dyDescent="0.2">
      <c r="M687" s="55">
        <f t="shared" si="41"/>
        <v>0</v>
      </c>
      <c r="N687" s="21" t="e">
        <f>VLOOKUP(I687,'MÃ '!$A$2:$E$1048576,4,0)</f>
        <v>#N/A</v>
      </c>
      <c r="O687" s="21" t="e">
        <f>VLOOKUP(I687,'MÃ '!$A$2:$E$1048576,5,0)</f>
        <v>#N/A</v>
      </c>
      <c r="P687" s="21" t="str">
        <f t="shared" si="42"/>
        <v>TSG09</v>
      </c>
      <c r="Q687" s="21" t="e">
        <f>DAY(Table01456[[#This Row],[NGÀY]])&amp;Table01456[[#This Row],[TSG09]]&amp;Table01456[[#This Row],[MÃ FAST]]</f>
        <v>#N/A</v>
      </c>
      <c r="R687" s="21" t="e">
        <f>COUNTIF($Q$7:Q687,Q687)&amp;Q687</f>
        <v>#N/A</v>
      </c>
      <c r="S687" s="44">
        <f>IFERROR(VLOOKUP(R687,Table1[[ct2]:[Số lượng]],13,0),0)</f>
        <v>0</v>
      </c>
      <c r="T687" s="45">
        <f>IFERROR(VLOOKUP(R687,Table1[[ct2]:[Giá]],14,0),Table01456[[#This Row],[ĐƠN GIÁ]])</f>
        <v>0</v>
      </c>
      <c r="U687" s="45">
        <f t="shared" si="43"/>
        <v>0</v>
      </c>
      <c r="V687" s="32">
        <f t="shared" si="44"/>
        <v>0</v>
      </c>
      <c r="W687" s="45">
        <f>Table01456[[#This Row],[THÀNH TIỀN FAST]]-Table01456[[#This Row],[THÀNH TIỀN]]</f>
        <v>0</v>
      </c>
      <c r="X687" s="46" t="b">
        <f>Table01456[[#This Row],[ĐG FAST]]=Table01456[[#This Row],[ĐƠN GIÁ]]</f>
        <v>1</v>
      </c>
      <c r="Y687" s="47" t="b">
        <f>Table01456[[#This Row],[THÀNH TIỀN FAST]]=Table01456[[#This Row],[THÀNH TIỀN]]</f>
        <v>1</v>
      </c>
      <c r="Z687" s="48"/>
    </row>
    <row r="688" spans="13:26" x14ac:dyDescent="0.2">
      <c r="M688" s="55">
        <f t="shared" si="41"/>
        <v>0</v>
      </c>
      <c r="N688" s="21" t="e">
        <f>VLOOKUP(I688,'MÃ '!$A$2:$E$1048576,4,0)</f>
        <v>#N/A</v>
      </c>
      <c r="O688" s="21" t="e">
        <f>VLOOKUP(I688,'MÃ '!$A$2:$E$1048576,5,0)</f>
        <v>#N/A</v>
      </c>
      <c r="P688" s="21" t="str">
        <f t="shared" si="42"/>
        <v>TSG09</v>
      </c>
      <c r="Q688" s="21" t="e">
        <f>DAY(Table01456[[#This Row],[NGÀY]])&amp;Table01456[[#This Row],[TSG09]]&amp;Table01456[[#This Row],[MÃ FAST]]</f>
        <v>#N/A</v>
      </c>
      <c r="R688" s="21" t="e">
        <f>COUNTIF($Q$7:Q688,Q688)&amp;Q688</f>
        <v>#N/A</v>
      </c>
      <c r="S688" s="44">
        <f>IFERROR(VLOOKUP(R688,Table1[[ct2]:[Số lượng]],13,0),0)</f>
        <v>0</v>
      </c>
      <c r="T688" s="45">
        <f>IFERROR(VLOOKUP(R688,Table1[[ct2]:[Giá]],14,0),Table01456[[#This Row],[ĐƠN GIÁ]])</f>
        <v>0</v>
      </c>
      <c r="U688" s="45">
        <f t="shared" si="43"/>
        <v>0</v>
      </c>
      <c r="V688" s="32">
        <f t="shared" si="44"/>
        <v>0</v>
      </c>
      <c r="W688" s="45">
        <f>Table01456[[#This Row],[THÀNH TIỀN FAST]]-Table01456[[#This Row],[THÀNH TIỀN]]</f>
        <v>0</v>
      </c>
      <c r="X688" s="46" t="b">
        <f>Table01456[[#This Row],[ĐG FAST]]=Table01456[[#This Row],[ĐƠN GIÁ]]</f>
        <v>1</v>
      </c>
      <c r="Y688" s="47" t="b">
        <f>Table01456[[#This Row],[THÀNH TIỀN FAST]]=Table01456[[#This Row],[THÀNH TIỀN]]</f>
        <v>1</v>
      </c>
      <c r="Z688" s="48"/>
    </row>
    <row r="689" spans="13:26" x14ac:dyDescent="0.2">
      <c r="M689" s="55">
        <f t="shared" si="41"/>
        <v>0</v>
      </c>
      <c r="N689" s="21" t="e">
        <f>VLOOKUP(I689,'MÃ '!$A$2:$E$1048576,4,0)</f>
        <v>#N/A</v>
      </c>
      <c r="O689" s="21" t="e">
        <f>VLOOKUP(I689,'MÃ '!$A$2:$E$1048576,5,0)</f>
        <v>#N/A</v>
      </c>
      <c r="P689" s="21" t="str">
        <f t="shared" si="42"/>
        <v>TSG09</v>
      </c>
      <c r="Q689" s="21" t="e">
        <f>DAY(Table01456[[#This Row],[NGÀY]])&amp;Table01456[[#This Row],[TSG09]]&amp;Table01456[[#This Row],[MÃ FAST]]</f>
        <v>#N/A</v>
      </c>
      <c r="R689" s="21" t="e">
        <f>COUNTIF($Q$7:Q689,Q689)&amp;Q689</f>
        <v>#N/A</v>
      </c>
      <c r="S689" s="44">
        <f>IFERROR(VLOOKUP(R689,Table1[[ct2]:[Số lượng]],13,0),0)</f>
        <v>0</v>
      </c>
      <c r="T689" s="45">
        <f>IFERROR(VLOOKUP(R689,Table1[[ct2]:[Giá]],14,0),Table01456[[#This Row],[ĐƠN GIÁ]])</f>
        <v>0</v>
      </c>
      <c r="U689" s="45">
        <f t="shared" si="43"/>
        <v>0</v>
      </c>
      <c r="V689" s="32">
        <f t="shared" si="44"/>
        <v>0</v>
      </c>
      <c r="W689" s="45">
        <f>Table01456[[#This Row],[THÀNH TIỀN FAST]]-Table01456[[#This Row],[THÀNH TIỀN]]</f>
        <v>0</v>
      </c>
      <c r="X689" s="46" t="b">
        <f>Table01456[[#This Row],[ĐG FAST]]=Table01456[[#This Row],[ĐƠN GIÁ]]</f>
        <v>1</v>
      </c>
      <c r="Y689" s="47" t="b">
        <f>Table01456[[#This Row],[THÀNH TIỀN FAST]]=Table01456[[#This Row],[THÀNH TIỀN]]</f>
        <v>1</v>
      </c>
      <c r="Z689" s="48"/>
    </row>
    <row r="690" spans="13:26" x14ac:dyDescent="0.2">
      <c r="M690" s="55">
        <f t="shared" si="41"/>
        <v>0</v>
      </c>
      <c r="N690" s="21" t="e">
        <f>VLOOKUP(I690,'MÃ '!$A$2:$E$1048576,4,0)</f>
        <v>#N/A</v>
      </c>
      <c r="O690" s="21" t="e">
        <f>VLOOKUP(I690,'MÃ '!$A$2:$E$1048576,5,0)</f>
        <v>#N/A</v>
      </c>
      <c r="P690" s="21" t="str">
        <f t="shared" si="42"/>
        <v>TSG09</v>
      </c>
      <c r="Q690" s="21" t="e">
        <f>DAY(Table01456[[#This Row],[NGÀY]])&amp;Table01456[[#This Row],[TSG09]]&amp;Table01456[[#This Row],[MÃ FAST]]</f>
        <v>#N/A</v>
      </c>
      <c r="R690" s="21" t="e">
        <f>COUNTIF($Q$7:Q690,Q690)&amp;Q690</f>
        <v>#N/A</v>
      </c>
      <c r="S690" s="44">
        <f>IFERROR(VLOOKUP(R690,Table1[[ct2]:[Số lượng]],13,0),0)</f>
        <v>0</v>
      </c>
      <c r="T690" s="45">
        <f>IFERROR(VLOOKUP(R690,Table1[[ct2]:[Giá]],14,0),Table01456[[#This Row],[ĐƠN GIÁ]])</f>
        <v>0</v>
      </c>
      <c r="U690" s="45">
        <f t="shared" si="43"/>
        <v>0</v>
      </c>
      <c r="V690" s="32">
        <f t="shared" si="44"/>
        <v>0</v>
      </c>
      <c r="W690" s="45">
        <f>Table01456[[#This Row],[THÀNH TIỀN FAST]]-Table01456[[#This Row],[THÀNH TIỀN]]</f>
        <v>0</v>
      </c>
      <c r="X690" s="46" t="b">
        <f>Table01456[[#This Row],[ĐG FAST]]=Table01456[[#This Row],[ĐƠN GIÁ]]</f>
        <v>1</v>
      </c>
      <c r="Y690" s="47" t="b">
        <f>Table01456[[#This Row],[THÀNH TIỀN FAST]]=Table01456[[#This Row],[THÀNH TIỀN]]</f>
        <v>1</v>
      </c>
      <c r="Z690" s="48"/>
    </row>
    <row r="691" spans="13:26" x14ac:dyDescent="0.2">
      <c r="M691" s="55">
        <f t="shared" si="41"/>
        <v>0</v>
      </c>
      <c r="N691" s="21" t="e">
        <f>VLOOKUP(I691,'MÃ '!$A$2:$E$1048576,4,0)</f>
        <v>#N/A</v>
      </c>
      <c r="O691" s="21" t="e">
        <f>VLOOKUP(I691,'MÃ '!$A$2:$E$1048576,5,0)</f>
        <v>#N/A</v>
      </c>
      <c r="P691" s="21" t="str">
        <f t="shared" si="42"/>
        <v>TSG09</v>
      </c>
      <c r="Q691" s="21" t="e">
        <f>DAY(Table01456[[#This Row],[NGÀY]])&amp;Table01456[[#This Row],[TSG09]]&amp;Table01456[[#This Row],[MÃ FAST]]</f>
        <v>#N/A</v>
      </c>
      <c r="R691" s="21" t="e">
        <f>COUNTIF($Q$7:Q691,Q691)&amp;Q691</f>
        <v>#N/A</v>
      </c>
      <c r="S691" s="44">
        <f>IFERROR(VLOOKUP(R691,Table1[[ct2]:[Số lượng]],13,0),0)</f>
        <v>0</v>
      </c>
      <c r="T691" s="45">
        <f>IFERROR(VLOOKUP(R691,Table1[[ct2]:[Giá]],14,0),Table01456[[#This Row],[ĐƠN GIÁ]])</f>
        <v>0</v>
      </c>
      <c r="U691" s="45">
        <f t="shared" si="43"/>
        <v>0</v>
      </c>
      <c r="V691" s="32">
        <f t="shared" si="44"/>
        <v>0</v>
      </c>
      <c r="W691" s="45">
        <f>Table01456[[#This Row],[THÀNH TIỀN FAST]]-Table01456[[#This Row],[THÀNH TIỀN]]</f>
        <v>0</v>
      </c>
      <c r="X691" s="46" t="b">
        <f>Table01456[[#This Row],[ĐG FAST]]=Table01456[[#This Row],[ĐƠN GIÁ]]</f>
        <v>1</v>
      </c>
      <c r="Y691" s="47" t="b">
        <f>Table01456[[#This Row],[THÀNH TIỀN FAST]]=Table01456[[#This Row],[THÀNH TIỀN]]</f>
        <v>1</v>
      </c>
      <c r="Z691" s="48"/>
    </row>
    <row r="692" spans="13:26" x14ac:dyDescent="0.2">
      <c r="M692" s="55">
        <f t="shared" si="41"/>
        <v>0</v>
      </c>
      <c r="N692" s="21" t="e">
        <f>VLOOKUP(I692,'MÃ '!$A$2:$E$1048576,4,0)</f>
        <v>#N/A</v>
      </c>
      <c r="O692" s="21" t="e">
        <f>VLOOKUP(I692,'MÃ '!$A$2:$E$1048576,5,0)</f>
        <v>#N/A</v>
      </c>
      <c r="P692" s="21" t="str">
        <f t="shared" si="42"/>
        <v>TSG09</v>
      </c>
      <c r="Q692" s="21" t="e">
        <f>DAY(Table01456[[#This Row],[NGÀY]])&amp;Table01456[[#This Row],[TSG09]]&amp;Table01456[[#This Row],[MÃ FAST]]</f>
        <v>#N/A</v>
      </c>
      <c r="R692" s="21" t="e">
        <f>COUNTIF($Q$7:Q692,Q692)&amp;Q692</f>
        <v>#N/A</v>
      </c>
      <c r="S692" s="44">
        <f>IFERROR(VLOOKUP(R692,Table1[[ct2]:[Số lượng]],13,0),0)</f>
        <v>0</v>
      </c>
      <c r="T692" s="45">
        <f>IFERROR(VLOOKUP(R692,Table1[[ct2]:[Giá]],14,0),Table01456[[#This Row],[ĐƠN GIÁ]])</f>
        <v>0</v>
      </c>
      <c r="U692" s="45">
        <f t="shared" si="43"/>
        <v>0</v>
      </c>
      <c r="V692" s="32">
        <f t="shared" si="44"/>
        <v>0</v>
      </c>
      <c r="W692" s="45">
        <f>Table01456[[#This Row],[THÀNH TIỀN FAST]]-Table01456[[#This Row],[THÀNH TIỀN]]</f>
        <v>0</v>
      </c>
      <c r="X692" s="46" t="b">
        <f>Table01456[[#This Row],[ĐG FAST]]=Table01456[[#This Row],[ĐƠN GIÁ]]</f>
        <v>1</v>
      </c>
      <c r="Y692" s="47" t="b">
        <f>Table01456[[#This Row],[THÀNH TIỀN FAST]]=Table01456[[#This Row],[THÀNH TIỀN]]</f>
        <v>1</v>
      </c>
      <c r="Z692" s="48"/>
    </row>
    <row r="693" spans="13:26" x14ac:dyDescent="0.2">
      <c r="M693" s="55">
        <f t="shared" si="41"/>
        <v>0</v>
      </c>
      <c r="N693" s="21" t="e">
        <f>VLOOKUP(I693,'MÃ '!$A$2:$E$1048576,4,0)</f>
        <v>#N/A</v>
      </c>
      <c r="O693" s="21" t="e">
        <f>VLOOKUP(I693,'MÃ '!$A$2:$E$1048576,5,0)</f>
        <v>#N/A</v>
      </c>
      <c r="P693" s="21" t="str">
        <f t="shared" si="42"/>
        <v>TSG09</v>
      </c>
      <c r="Q693" s="21" t="e">
        <f>DAY(Table01456[[#This Row],[NGÀY]])&amp;Table01456[[#This Row],[TSG09]]&amp;Table01456[[#This Row],[MÃ FAST]]</f>
        <v>#N/A</v>
      </c>
      <c r="R693" s="21" t="e">
        <f>COUNTIF($Q$7:Q693,Q693)&amp;Q693</f>
        <v>#N/A</v>
      </c>
      <c r="S693" s="44">
        <f>IFERROR(VLOOKUP(R693,Table1[[ct2]:[Số lượng]],13,0),0)</f>
        <v>0</v>
      </c>
      <c r="T693" s="45">
        <f>IFERROR(VLOOKUP(R693,Table1[[ct2]:[Giá]],14,0),Table01456[[#This Row],[ĐƠN GIÁ]])</f>
        <v>0</v>
      </c>
      <c r="U693" s="45">
        <f t="shared" si="43"/>
        <v>0</v>
      </c>
      <c r="V693" s="32">
        <f t="shared" si="44"/>
        <v>0</v>
      </c>
      <c r="W693" s="45">
        <f>Table01456[[#This Row],[THÀNH TIỀN FAST]]-Table01456[[#This Row],[THÀNH TIỀN]]</f>
        <v>0</v>
      </c>
      <c r="X693" s="46" t="b">
        <f>Table01456[[#This Row],[ĐG FAST]]=Table01456[[#This Row],[ĐƠN GIÁ]]</f>
        <v>1</v>
      </c>
      <c r="Y693" s="47" t="b">
        <f>Table01456[[#This Row],[THÀNH TIỀN FAST]]=Table01456[[#This Row],[THÀNH TIỀN]]</f>
        <v>1</v>
      </c>
      <c r="Z693" s="48"/>
    </row>
    <row r="694" spans="13:26" x14ac:dyDescent="0.2">
      <c r="M694" s="55">
        <f t="shared" si="41"/>
        <v>0</v>
      </c>
      <c r="N694" s="21" t="e">
        <f>VLOOKUP(I694,'MÃ '!$A$2:$E$1048576,4,0)</f>
        <v>#N/A</v>
      </c>
      <c r="O694" s="21" t="e">
        <f>VLOOKUP(I694,'MÃ '!$A$2:$E$1048576,5,0)</f>
        <v>#N/A</v>
      </c>
      <c r="P694" s="21" t="str">
        <f t="shared" si="42"/>
        <v>TSG09</v>
      </c>
      <c r="Q694" s="21" t="e">
        <f>DAY(Table01456[[#This Row],[NGÀY]])&amp;Table01456[[#This Row],[TSG09]]&amp;Table01456[[#This Row],[MÃ FAST]]</f>
        <v>#N/A</v>
      </c>
      <c r="R694" s="21" t="e">
        <f>COUNTIF($Q$7:Q694,Q694)&amp;Q694</f>
        <v>#N/A</v>
      </c>
      <c r="S694" s="44">
        <f>IFERROR(VLOOKUP(R694,Table1[[ct2]:[Số lượng]],13,0),0)</f>
        <v>0</v>
      </c>
      <c r="T694" s="45">
        <f>IFERROR(VLOOKUP(R694,Table1[[ct2]:[Giá]],14,0),Table01456[[#This Row],[ĐƠN GIÁ]])</f>
        <v>0</v>
      </c>
      <c r="U694" s="45">
        <f t="shared" si="43"/>
        <v>0</v>
      </c>
      <c r="V694" s="32">
        <f t="shared" si="44"/>
        <v>0</v>
      </c>
      <c r="W694" s="45">
        <f>Table01456[[#This Row],[THÀNH TIỀN FAST]]-Table01456[[#This Row],[THÀNH TIỀN]]</f>
        <v>0</v>
      </c>
      <c r="X694" s="46" t="b">
        <f>Table01456[[#This Row],[ĐG FAST]]=Table01456[[#This Row],[ĐƠN GIÁ]]</f>
        <v>1</v>
      </c>
      <c r="Y694" s="47" t="b">
        <f>Table01456[[#This Row],[THÀNH TIỀN FAST]]=Table01456[[#This Row],[THÀNH TIỀN]]</f>
        <v>1</v>
      </c>
      <c r="Z694" s="48"/>
    </row>
    <row r="695" spans="13:26" x14ac:dyDescent="0.2">
      <c r="M695" s="55">
        <f t="shared" si="41"/>
        <v>0</v>
      </c>
      <c r="N695" s="21" t="e">
        <f>VLOOKUP(I695,'MÃ '!$A$2:$E$1048576,4,0)</f>
        <v>#N/A</v>
      </c>
      <c r="O695" s="21" t="e">
        <f>VLOOKUP(I695,'MÃ '!$A$2:$E$1048576,5,0)</f>
        <v>#N/A</v>
      </c>
      <c r="P695" s="21" t="str">
        <f t="shared" si="42"/>
        <v>TSG09</v>
      </c>
      <c r="Q695" s="21" t="e">
        <f>DAY(Table01456[[#This Row],[NGÀY]])&amp;Table01456[[#This Row],[TSG09]]&amp;Table01456[[#This Row],[MÃ FAST]]</f>
        <v>#N/A</v>
      </c>
      <c r="R695" s="21" t="e">
        <f>COUNTIF($Q$7:Q695,Q695)&amp;Q695</f>
        <v>#N/A</v>
      </c>
      <c r="S695" s="44">
        <f>IFERROR(VLOOKUP(R695,Table1[[ct2]:[Số lượng]],13,0),0)</f>
        <v>0</v>
      </c>
      <c r="T695" s="45">
        <f>IFERROR(VLOOKUP(R695,Table1[[ct2]:[Giá]],14,0),Table01456[[#This Row],[ĐƠN GIÁ]])</f>
        <v>0</v>
      </c>
      <c r="U695" s="45">
        <f t="shared" si="43"/>
        <v>0</v>
      </c>
      <c r="V695" s="32">
        <f t="shared" si="44"/>
        <v>0</v>
      </c>
      <c r="W695" s="45">
        <f>Table01456[[#This Row],[THÀNH TIỀN FAST]]-Table01456[[#This Row],[THÀNH TIỀN]]</f>
        <v>0</v>
      </c>
      <c r="X695" s="46" t="b">
        <f>Table01456[[#This Row],[ĐG FAST]]=Table01456[[#This Row],[ĐƠN GIÁ]]</f>
        <v>1</v>
      </c>
      <c r="Y695" s="47" t="b">
        <f>Table01456[[#This Row],[THÀNH TIỀN FAST]]=Table01456[[#This Row],[THÀNH TIỀN]]</f>
        <v>1</v>
      </c>
      <c r="Z695" s="48"/>
    </row>
    <row r="696" spans="13:26" x14ac:dyDescent="0.2">
      <c r="M696" s="55">
        <f t="shared" si="41"/>
        <v>0</v>
      </c>
      <c r="N696" s="21" t="e">
        <f>VLOOKUP(I696,'MÃ '!$A$2:$E$1048576,4,0)</f>
        <v>#N/A</v>
      </c>
      <c r="O696" s="21" t="e">
        <f>VLOOKUP(I696,'MÃ '!$A$2:$E$1048576,5,0)</f>
        <v>#N/A</v>
      </c>
      <c r="P696" s="21" t="str">
        <f t="shared" si="42"/>
        <v>TSG09</v>
      </c>
      <c r="Q696" s="21" t="e">
        <f>DAY(Table01456[[#This Row],[NGÀY]])&amp;Table01456[[#This Row],[TSG09]]&amp;Table01456[[#This Row],[MÃ FAST]]</f>
        <v>#N/A</v>
      </c>
      <c r="R696" s="21" t="e">
        <f>COUNTIF($Q$7:Q696,Q696)&amp;Q696</f>
        <v>#N/A</v>
      </c>
      <c r="S696" s="44">
        <f>IFERROR(VLOOKUP(R696,Table1[[ct2]:[Số lượng]],13,0),0)</f>
        <v>0</v>
      </c>
      <c r="T696" s="45">
        <f>IFERROR(VLOOKUP(R696,Table1[[ct2]:[Giá]],14,0),Table01456[[#This Row],[ĐƠN GIÁ]])</f>
        <v>0</v>
      </c>
      <c r="U696" s="45">
        <f t="shared" si="43"/>
        <v>0</v>
      </c>
      <c r="V696" s="32">
        <f t="shared" si="44"/>
        <v>0</v>
      </c>
      <c r="W696" s="45">
        <f>Table01456[[#This Row],[THÀNH TIỀN FAST]]-Table01456[[#This Row],[THÀNH TIỀN]]</f>
        <v>0</v>
      </c>
      <c r="X696" s="46" t="b">
        <f>Table01456[[#This Row],[ĐG FAST]]=Table01456[[#This Row],[ĐƠN GIÁ]]</f>
        <v>1</v>
      </c>
      <c r="Y696" s="47" t="b">
        <f>Table01456[[#This Row],[THÀNH TIỀN FAST]]=Table01456[[#This Row],[THÀNH TIỀN]]</f>
        <v>1</v>
      </c>
      <c r="Z696" s="48"/>
    </row>
    <row r="697" spans="13:26" x14ac:dyDescent="0.2">
      <c r="M697" s="55">
        <f t="shared" si="41"/>
        <v>0</v>
      </c>
      <c r="N697" s="21" t="e">
        <f>VLOOKUP(I697,'MÃ '!$A$2:$E$1048576,4,0)</f>
        <v>#N/A</v>
      </c>
      <c r="O697" s="21" t="e">
        <f>VLOOKUP(I697,'MÃ '!$A$2:$E$1048576,5,0)</f>
        <v>#N/A</v>
      </c>
      <c r="P697" s="21" t="str">
        <f t="shared" si="42"/>
        <v>TSG09</v>
      </c>
      <c r="Q697" s="21" t="e">
        <f>DAY(Table01456[[#This Row],[NGÀY]])&amp;Table01456[[#This Row],[TSG09]]&amp;Table01456[[#This Row],[MÃ FAST]]</f>
        <v>#N/A</v>
      </c>
      <c r="R697" s="21" t="e">
        <f>COUNTIF($Q$7:Q697,Q697)&amp;Q697</f>
        <v>#N/A</v>
      </c>
      <c r="S697" s="44">
        <f>IFERROR(VLOOKUP(R697,Table1[[ct2]:[Số lượng]],13,0),0)</f>
        <v>0</v>
      </c>
      <c r="T697" s="45">
        <f>IFERROR(VLOOKUP(R697,Table1[[ct2]:[Giá]],14,0),Table01456[[#This Row],[ĐƠN GIÁ]])</f>
        <v>0</v>
      </c>
      <c r="U697" s="45">
        <f t="shared" si="43"/>
        <v>0</v>
      </c>
      <c r="V697" s="32">
        <f t="shared" si="44"/>
        <v>0</v>
      </c>
      <c r="W697" s="45">
        <f>Table01456[[#This Row],[THÀNH TIỀN FAST]]-Table01456[[#This Row],[THÀNH TIỀN]]</f>
        <v>0</v>
      </c>
      <c r="X697" s="46" t="b">
        <f>Table01456[[#This Row],[ĐG FAST]]=Table01456[[#This Row],[ĐƠN GIÁ]]</f>
        <v>1</v>
      </c>
      <c r="Y697" s="47" t="b">
        <f>Table01456[[#This Row],[THÀNH TIỀN FAST]]=Table01456[[#This Row],[THÀNH TIỀN]]</f>
        <v>1</v>
      </c>
      <c r="Z697" s="48"/>
    </row>
    <row r="698" spans="13:26" x14ac:dyDescent="0.2">
      <c r="M698" s="55">
        <f t="shared" si="41"/>
        <v>0</v>
      </c>
      <c r="N698" s="21" t="e">
        <f>VLOOKUP(I698,'MÃ '!$A$2:$E$1048576,4,0)</f>
        <v>#N/A</v>
      </c>
      <c r="O698" s="21" t="e">
        <f>VLOOKUP(I698,'MÃ '!$A$2:$E$1048576,5,0)</f>
        <v>#N/A</v>
      </c>
      <c r="P698" s="21" t="str">
        <f t="shared" si="42"/>
        <v>TSG09</v>
      </c>
      <c r="Q698" s="21" t="e">
        <f>DAY(Table01456[[#This Row],[NGÀY]])&amp;Table01456[[#This Row],[TSG09]]&amp;Table01456[[#This Row],[MÃ FAST]]</f>
        <v>#N/A</v>
      </c>
      <c r="R698" s="21" t="e">
        <f>COUNTIF($Q$7:Q698,Q698)&amp;Q698</f>
        <v>#N/A</v>
      </c>
      <c r="S698" s="44">
        <f>IFERROR(VLOOKUP(R698,Table1[[ct2]:[Số lượng]],13,0),0)</f>
        <v>0</v>
      </c>
      <c r="T698" s="45">
        <f>IFERROR(VLOOKUP(R698,Table1[[ct2]:[Giá]],14,0),Table01456[[#This Row],[ĐƠN GIÁ]])</f>
        <v>0</v>
      </c>
      <c r="U698" s="45">
        <f t="shared" si="43"/>
        <v>0</v>
      </c>
      <c r="V698" s="32">
        <f t="shared" si="44"/>
        <v>0</v>
      </c>
      <c r="W698" s="45">
        <f>Table01456[[#This Row],[THÀNH TIỀN FAST]]-Table01456[[#This Row],[THÀNH TIỀN]]</f>
        <v>0</v>
      </c>
      <c r="X698" s="46" t="b">
        <f>Table01456[[#This Row],[ĐG FAST]]=Table01456[[#This Row],[ĐƠN GIÁ]]</f>
        <v>1</v>
      </c>
      <c r="Y698" s="47" t="b">
        <f>Table01456[[#This Row],[THÀNH TIỀN FAST]]=Table01456[[#This Row],[THÀNH TIỀN]]</f>
        <v>1</v>
      </c>
      <c r="Z698" s="48"/>
    </row>
    <row r="699" spans="13:26" x14ac:dyDescent="0.2">
      <c r="M699" s="55">
        <f t="shared" si="41"/>
        <v>0</v>
      </c>
      <c r="N699" s="21" t="e">
        <f>VLOOKUP(I699,'MÃ '!$A$2:$E$1048576,4,0)</f>
        <v>#N/A</v>
      </c>
      <c r="O699" s="21" t="e">
        <f>VLOOKUP(I699,'MÃ '!$A$2:$E$1048576,5,0)</f>
        <v>#N/A</v>
      </c>
      <c r="P699" s="21" t="str">
        <f t="shared" si="42"/>
        <v>TSG09</v>
      </c>
      <c r="Q699" s="21" t="e">
        <f>DAY(Table01456[[#This Row],[NGÀY]])&amp;Table01456[[#This Row],[TSG09]]&amp;Table01456[[#This Row],[MÃ FAST]]</f>
        <v>#N/A</v>
      </c>
      <c r="R699" s="21" t="e">
        <f>COUNTIF($Q$7:Q699,Q699)&amp;Q699</f>
        <v>#N/A</v>
      </c>
      <c r="S699" s="44">
        <f>IFERROR(VLOOKUP(R699,Table1[[ct2]:[Số lượng]],13,0),0)</f>
        <v>0</v>
      </c>
      <c r="T699" s="45">
        <f>IFERROR(VLOOKUP(R699,Table1[[ct2]:[Giá]],14,0),Table01456[[#This Row],[ĐƠN GIÁ]])</f>
        <v>0</v>
      </c>
      <c r="U699" s="45">
        <f t="shared" si="43"/>
        <v>0</v>
      </c>
      <c r="V699" s="32">
        <f t="shared" si="44"/>
        <v>0</v>
      </c>
      <c r="W699" s="45">
        <f>Table01456[[#This Row],[THÀNH TIỀN FAST]]-Table01456[[#This Row],[THÀNH TIỀN]]</f>
        <v>0</v>
      </c>
      <c r="X699" s="46" t="b">
        <f>Table01456[[#This Row],[ĐG FAST]]=Table01456[[#This Row],[ĐƠN GIÁ]]</f>
        <v>1</v>
      </c>
      <c r="Y699" s="47" t="b">
        <f>Table01456[[#This Row],[THÀNH TIỀN FAST]]=Table01456[[#This Row],[THÀNH TIỀN]]</f>
        <v>1</v>
      </c>
      <c r="Z699" s="48"/>
    </row>
    <row r="700" spans="13:26" x14ac:dyDescent="0.2">
      <c r="M700" s="55">
        <f t="shared" si="41"/>
        <v>0</v>
      </c>
      <c r="N700" s="21" t="e">
        <f>VLOOKUP(I700,'MÃ '!$A$2:$E$1048576,4,0)</f>
        <v>#N/A</v>
      </c>
      <c r="O700" s="21" t="e">
        <f>VLOOKUP(I700,'MÃ '!$A$2:$E$1048576,5,0)</f>
        <v>#N/A</v>
      </c>
      <c r="P700" s="21" t="str">
        <f t="shared" si="42"/>
        <v>TSG09</v>
      </c>
      <c r="Q700" s="21" t="e">
        <f>DAY(Table01456[[#This Row],[NGÀY]])&amp;Table01456[[#This Row],[TSG09]]&amp;Table01456[[#This Row],[MÃ FAST]]</f>
        <v>#N/A</v>
      </c>
      <c r="R700" s="21" t="e">
        <f>COUNTIF($Q$7:Q700,Q700)&amp;Q700</f>
        <v>#N/A</v>
      </c>
      <c r="S700" s="44">
        <f>IFERROR(VLOOKUP(R700,Table1[[ct2]:[Số lượng]],13,0),0)</f>
        <v>0</v>
      </c>
      <c r="T700" s="45">
        <f>IFERROR(VLOOKUP(R700,Table1[[ct2]:[Giá]],14,0),Table01456[[#This Row],[ĐƠN GIÁ]])</f>
        <v>0</v>
      </c>
      <c r="U700" s="45">
        <f t="shared" si="43"/>
        <v>0</v>
      </c>
      <c r="V700" s="32">
        <f t="shared" si="44"/>
        <v>0</v>
      </c>
      <c r="W700" s="45">
        <f>Table01456[[#This Row],[THÀNH TIỀN FAST]]-Table01456[[#This Row],[THÀNH TIỀN]]</f>
        <v>0</v>
      </c>
      <c r="X700" s="46" t="b">
        <f>Table01456[[#This Row],[ĐG FAST]]=Table01456[[#This Row],[ĐƠN GIÁ]]</f>
        <v>1</v>
      </c>
      <c r="Y700" s="47" t="b">
        <f>Table01456[[#This Row],[THÀNH TIỀN FAST]]=Table01456[[#This Row],[THÀNH TIỀN]]</f>
        <v>1</v>
      </c>
      <c r="Z700" s="48"/>
    </row>
    <row r="701" spans="13:26" x14ac:dyDescent="0.2">
      <c r="M701" s="55">
        <f t="shared" si="41"/>
        <v>0</v>
      </c>
      <c r="N701" s="21" t="e">
        <f>VLOOKUP(I701,'MÃ '!$A$2:$E$1048576,4,0)</f>
        <v>#N/A</v>
      </c>
      <c r="O701" s="21" t="e">
        <f>VLOOKUP(I701,'MÃ '!$A$2:$E$1048576,5,0)</f>
        <v>#N/A</v>
      </c>
      <c r="P701" s="21" t="str">
        <f t="shared" si="42"/>
        <v>TSG09</v>
      </c>
      <c r="Q701" s="21" t="e">
        <f>DAY(Table01456[[#This Row],[NGÀY]])&amp;Table01456[[#This Row],[TSG09]]&amp;Table01456[[#This Row],[MÃ FAST]]</f>
        <v>#N/A</v>
      </c>
      <c r="R701" s="21" t="e">
        <f>COUNTIF($Q$7:Q701,Q701)&amp;Q701</f>
        <v>#N/A</v>
      </c>
      <c r="S701" s="44">
        <f>IFERROR(VLOOKUP(R701,Table1[[ct2]:[Số lượng]],13,0),0)</f>
        <v>0</v>
      </c>
      <c r="T701" s="45">
        <f>IFERROR(VLOOKUP(R701,Table1[[ct2]:[Giá]],14,0),Table01456[[#This Row],[ĐƠN GIÁ]])</f>
        <v>0</v>
      </c>
      <c r="U701" s="45">
        <f t="shared" si="43"/>
        <v>0</v>
      </c>
      <c r="V701" s="32">
        <f t="shared" si="44"/>
        <v>0</v>
      </c>
      <c r="W701" s="45">
        <f>Table01456[[#This Row],[THÀNH TIỀN FAST]]-Table01456[[#This Row],[THÀNH TIỀN]]</f>
        <v>0</v>
      </c>
      <c r="X701" s="46" t="b">
        <f>Table01456[[#This Row],[ĐG FAST]]=Table01456[[#This Row],[ĐƠN GIÁ]]</f>
        <v>1</v>
      </c>
      <c r="Y701" s="47" t="b">
        <f>Table01456[[#This Row],[THÀNH TIỀN FAST]]=Table01456[[#This Row],[THÀNH TIỀN]]</f>
        <v>1</v>
      </c>
      <c r="Z701" s="48"/>
    </row>
    <row r="702" spans="13:26" x14ac:dyDescent="0.2">
      <c r="M702" s="55">
        <f t="shared" si="41"/>
        <v>0</v>
      </c>
      <c r="N702" s="21" t="e">
        <f>VLOOKUP(I702,'MÃ '!$A$2:$E$1048576,4,0)</f>
        <v>#N/A</v>
      </c>
      <c r="O702" s="21" t="e">
        <f>VLOOKUP(I702,'MÃ '!$A$2:$E$1048576,5,0)</f>
        <v>#N/A</v>
      </c>
      <c r="P702" s="21" t="str">
        <f t="shared" si="42"/>
        <v>TSG09</v>
      </c>
      <c r="Q702" s="21" t="e">
        <f>DAY(Table01456[[#This Row],[NGÀY]])&amp;Table01456[[#This Row],[TSG09]]&amp;Table01456[[#This Row],[MÃ FAST]]</f>
        <v>#N/A</v>
      </c>
      <c r="R702" s="21" t="e">
        <f>COUNTIF($Q$7:Q702,Q702)&amp;Q702</f>
        <v>#N/A</v>
      </c>
      <c r="S702" s="44">
        <f>IFERROR(VLOOKUP(R702,Table1[[ct2]:[Số lượng]],13,0),0)</f>
        <v>0</v>
      </c>
      <c r="T702" s="45">
        <f>IFERROR(VLOOKUP(R702,Table1[[ct2]:[Giá]],14,0),Table01456[[#This Row],[ĐƠN GIÁ]])</f>
        <v>0</v>
      </c>
      <c r="U702" s="45">
        <f t="shared" si="43"/>
        <v>0</v>
      </c>
      <c r="V702" s="32">
        <f t="shared" si="44"/>
        <v>0</v>
      </c>
      <c r="W702" s="45">
        <f>Table01456[[#This Row],[THÀNH TIỀN FAST]]-Table01456[[#This Row],[THÀNH TIỀN]]</f>
        <v>0</v>
      </c>
      <c r="X702" s="46" t="b">
        <f>Table01456[[#This Row],[ĐG FAST]]=Table01456[[#This Row],[ĐƠN GIÁ]]</f>
        <v>1</v>
      </c>
      <c r="Y702" s="47" t="b">
        <f>Table01456[[#This Row],[THÀNH TIỀN FAST]]=Table01456[[#This Row],[THÀNH TIỀN]]</f>
        <v>1</v>
      </c>
      <c r="Z702" s="48"/>
    </row>
    <row r="703" spans="13:26" x14ac:dyDescent="0.2">
      <c r="M703" s="55">
        <f t="shared" si="41"/>
        <v>0</v>
      </c>
      <c r="N703" s="21" t="e">
        <f>VLOOKUP(I703,'MÃ '!$A$2:$E$1048576,4,0)</f>
        <v>#N/A</v>
      </c>
      <c r="O703" s="21" t="e">
        <f>VLOOKUP(I703,'MÃ '!$A$2:$E$1048576,5,0)</f>
        <v>#N/A</v>
      </c>
      <c r="P703" s="21" t="str">
        <f t="shared" si="42"/>
        <v>TSG09</v>
      </c>
      <c r="Q703" s="21" t="e">
        <f>DAY(Table01456[[#This Row],[NGÀY]])&amp;Table01456[[#This Row],[TSG09]]&amp;Table01456[[#This Row],[MÃ FAST]]</f>
        <v>#N/A</v>
      </c>
      <c r="R703" s="21" t="e">
        <f>COUNTIF($Q$7:Q703,Q703)&amp;Q703</f>
        <v>#N/A</v>
      </c>
      <c r="S703" s="44">
        <f>IFERROR(VLOOKUP(R703,Table1[[ct2]:[Số lượng]],13,0),0)</f>
        <v>0</v>
      </c>
      <c r="T703" s="45">
        <f>IFERROR(VLOOKUP(R703,Table1[[ct2]:[Giá]],14,0),Table01456[[#This Row],[ĐƠN GIÁ]])</f>
        <v>0</v>
      </c>
      <c r="U703" s="45">
        <f t="shared" si="43"/>
        <v>0</v>
      </c>
      <c r="V703" s="32">
        <f t="shared" si="44"/>
        <v>0</v>
      </c>
      <c r="W703" s="45">
        <f>Table01456[[#This Row],[THÀNH TIỀN FAST]]-Table01456[[#This Row],[THÀNH TIỀN]]</f>
        <v>0</v>
      </c>
      <c r="X703" s="46" t="b">
        <f>Table01456[[#This Row],[ĐG FAST]]=Table01456[[#This Row],[ĐƠN GIÁ]]</f>
        <v>1</v>
      </c>
      <c r="Y703" s="47" t="b">
        <f>Table01456[[#This Row],[THÀNH TIỀN FAST]]=Table01456[[#This Row],[THÀNH TIỀN]]</f>
        <v>1</v>
      </c>
      <c r="Z703" s="48"/>
    </row>
    <row r="704" spans="13:26" x14ac:dyDescent="0.2">
      <c r="M704" s="55">
        <f t="shared" si="41"/>
        <v>0</v>
      </c>
      <c r="N704" s="21" t="e">
        <f>VLOOKUP(I704,'MÃ '!$A$2:$E$1048576,4,0)</f>
        <v>#N/A</v>
      </c>
      <c r="O704" s="21" t="e">
        <f>VLOOKUP(I704,'MÃ '!$A$2:$E$1048576,5,0)</f>
        <v>#N/A</v>
      </c>
      <c r="P704" s="21" t="str">
        <f t="shared" si="42"/>
        <v>TSG09</v>
      </c>
      <c r="Q704" s="21" t="e">
        <f>DAY(Table01456[[#This Row],[NGÀY]])&amp;Table01456[[#This Row],[TSG09]]&amp;Table01456[[#This Row],[MÃ FAST]]</f>
        <v>#N/A</v>
      </c>
      <c r="R704" s="21" t="e">
        <f>COUNTIF($Q$7:Q704,Q704)&amp;Q704</f>
        <v>#N/A</v>
      </c>
      <c r="S704" s="44">
        <f>IFERROR(VLOOKUP(R704,Table1[[ct2]:[Số lượng]],13,0),0)</f>
        <v>0</v>
      </c>
      <c r="T704" s="45">
        <f>IFERROR(VLOOKUP(R704,Table1[[ct2]:[Giá]],14,0),Table01456[[#This Row],[ĐƠN GIÁ]])</f>
        <v>0</v>
      </c>
      <c r="U704" s="45">
        <f t="shared" si="43"/>
        <v>0</v>
      </c>
      <c r="V704" s="32">
        <f t="shared" si="44"/>
        <v>0</v>
      </c>
      <c r="W704" s="45">
        <f>Table01456[[#This Row],[THÀNH TIỀN FAST]]-Table01456[[#This Row],[THÀNH TIỀN]]</f>
        <v>0</v>
      </c>
      <c r="X704" s="46" t="b">
        <f>Table01456[[#This Row],[ĐG FAST]]=Table01456[[#This Row],[ĐƠN GIÁ]]</f>
        <v>1</v>
      </c>
      <c r="Y704" s="47" t="b">
        <f>Table01456[[#This Row],[THÀNH TIỀN FAST]]=Table01456[[#This Row],[THÀNH TIỀN]]</f>
        <v>1</v>
      </c>
      <c r="Z704" s="48"/>
    </row>
    <row r="705" spans="13:26" x14ac:dyDescent="0.2">
      <c r="M705" s="55">
        <f t="shared" si="41"/>
        <v>0</v>
      </c>
      <c r="N705" s="21" t="e">
        <f>VLOOKUP(I705,'MÃ '!$A$2:$E$1048576,4,0)</f>
        <v>#N/A</v>
      </c>
      <c r="O705" s="21" t="e">
        <f>VLOOKUP(I705,'MÃ '!$A$2:$E$1048576,5,0)</f>
        <v>#N/A</v>
      </c>
      <c r="P705" s="21" t="str">
        <f t="shared" si="42"/>
        <v>TSG09</v>
      </c>
      <c r="Q705" s="21" t="e">
        <f>DAY(Table01456[[#This Row],[NGÀY]])&amp;Table01456[[#This Row],[TSG09]]&amp;Table01456[[#This Row],[MÃ FAST]]</f>
        <v>#N/A</v>
      </c>
      <c r="R705" s="21" t="e">
        <f>COUNTIF($Q$7:Q705,Q705)&amp;Q705</f>
        <v>#N/A</v>
      </c>
      <c r="S705" s="44">
        <f>IFERROR(VLOOKUP(R705,Table1[[ct2]:[Số lượng]],13,0),0)</f>
        <v>0</v>
      </c>
      <c r="T705" s="45">
        <f>IFERROR(VLOOKUP(R705,Table1[[ct2]:[Giá]],14,0),Table01456[[#This Row],[ĐƠN GIÁ]])</f>
        <v>0</v>
      </c>
      <c r="U705" s="45">
        <f t="shared" si="43"/>
        <v>0</v>
      </c>
      <c r="V705" s="32">
        <f t="shared" si="44"/>
        <v>0</v>
      </c>
      <c r="W705" s="45">
        <f>Table01456[[#This Row],[THÀNH TIỀN FAST]]-Table01456[[#This Row],[THÀNH TIỀN]]</f>
        <v>0</v>
      </c>
      <c r="X705" s="46" t="b">
        <f>Table01456[[#This Row],[ĐG FAST]]=Table01456[[#This Row],[ĐƠN GIÁ]]</f>
        <v>1</v>
      </c>
      <c r="Y705" s="47" t="b">
        <f>Table01456[[#This Row],[THÀNH TIỀN FAST]]=Table01456[[#This Row],[THÀNH TIỀN]]</f>
        <v>1</v>
      </c>
      <c r="Z705" s="48"/>
    </row>
    <row r="706" spans="13:26" x14ac:dyDescent="0.2">
      <c r="M706" s="55">
        <f t="shared" si="41"/>
        <v>0</v>
      </c>
      <c r="N706" s="21" t="e">
        <f>VLOOKUP(I706,'MÃ '!$A$2:$E$1048576,4,0)</f>
        <v>#N/A</v>
      </c>
      <c r="O706" s="21" t="e">
        <f>VLOOKUP(I706,'MÃ '!$A$2:$E$1048576,5,0)</f>
        <v>#N/A</v>
      </c>
      <c r="P706" s="21" t="str">
        <f t="shared" si="42"/>
        <v>TSG09</v>
      </c>
      <c r="Q706" s="21" t="e">
        <f>DAY(Table01456[[#This Row],[NGÀY]])&amp;Table01456[[#This Row],[TSG09]]&amp;Table01456[[#This Row],[MÃ FAST]]</f>
        <v>#N/A</v>
      </c>
      <c r="R706" s="21" t="e">
        <f>COUNTIF($Q$7:Q706,Q706)&amp;Q706</f>
        <v>#N/A</v>
      </c>
      <c r="S706" s="44">
        <f>IFERROR(VLOOKUP(R706,Table1[[ct2]:[Số lượng]],13,0),0)</f>
        <v>0</v>
      </c>
      <c r="T706" s="45">
        <f>IFERROR(VLOOKUP(R706,Table1[[ct2]:[Giá]],14,0),Table01456[[#This Row],[ĐƠN GIÁ]])</f>
        <v>0</v>
      </c>
      <c r="U706" s="45">
        <f t="shared" si="43"/>
        <v>0</v>
      </c>
      <c r="V706" s="32">
        <f t="shared" si="44"/>
        <v>0</v>
      </c>
      <c r="W706" s="45">
        <f>Table01456[[#This Row],[THÀNH TIỀN FAST]]-Table01456[[#This Row],[THÀNH TIỀN]]</f>
        <v>0</v>
      </c>
      <c r="X706" s="46" t="b">
        <f>Table01456[[#This Row],[ĐG FAST]]=Table01456[[#This Row],[ĐƠN GIÁ]]</f>
        <v>1</v>
      </c>
      <c r="Y706" s="47" t="b">
        <f>Table01456[[#This Row],[THÀNH TIỀN FAST]]=Table01456[[#This Row],[THÀNH TIỀN]]</f>
        <v>1</v>
      </c>
      <c r="Z706" s="48"/>
    </row>
    <row r="707" spans="13:26" x14ac:dyDescent="0.2">
      <c r="M707" s="55">
        <f t="shared" si="41"/>
        <v>0</v>
      </c>
      <c r="N707" s="21" t="e">
        <f>VLOOKUP(I707,'MÃ '!$A$2:$E$1048576,4,0)</f>
        <v>#N/A</v>
      </c>
      <c r="O707" s="21" t="e">
        <f>VLOOKUP(I707,'MÃ '!$A$2:$E$1048576,5,0)</f>
        <v>#N/A</v>
      </c>
      <c r="P707" s="21" t="str">
        <f t="shared" si="42"/>
        <v>TSG09</v>
      </c>
      <c r="Q707" s="21" t="e">
        <f>DAY(Table01456[[#This Row],[NGÀY]])&amp;Table01456[[#This Row],[TSG09]]&amp;Table01456[[#This Row],[MÃ FAST]]</f>
        <v>#N/A</v>
      </c>
      <c r="R707" s="21" t="e">
        <f>COUNTIF($Q$7:Q707,Q707)&amp;Q707</f>
        <v>#N/A</v>
      </c>
      <c r="S707" s="44">
        <f>IFERROR(VLOOKUP(R707,Table1[[ct2]:[Số lượng]],13,0),0)</f>
        <v>0</v>
      </c>
      <c r="T707" s="45">
        <f>IFERROR(VLOOKUP(R707,Table1[[ct2]:[Giá]],14,0),Table01456[[#This Row],[ĐƠN GIÁ]])</f>
        <v>0</v>
      </c>
      <c r="U707" s="45">
        <f t="shared" si="43"/>
        <v>0</v>
      </c>
      <c r="V707" s="32">
        <f t="shared" si="44"/>
        <v>0</v>
      </c>
      <c r="W707" s="45">
        <f>Table01456[[#This Row],[THÀNH TIỀN FAST]]-Table01456[[#This Row],[THÀNH TIỀN]]</f>
        <v>0</v>
      </c>
      <c r="X707" s="46" t="b">
        <f>Table01456[[#This Row],[ĐG FAST]]=Table01456[[#This Row],[ĐƠN GIÁ]]</f>
        <v>1</v>
      </c>
      <c r="Y707" s="47" t="b">
        <f>Table01456[[#This Row],[THÀNH TIỀN FAST]]=Table01456[[#This Row],[THÀNH TIỀN]]</f>
        <v>1</v>
      </c>
      <c r="Z707" s="48"/>
    </row>
    <row r="708" spans="13:26" x14ac:dyDescent="0.2">
      <c r="M708" s="55">
        <f t="shared" si="41"/>
        <v>0</v>
      </c>
      <c r="N708" s="21" t="e">
        <f>VLOOKUP(I708,'MÃ '!$A$2:$E$1048576,4,0)</f>
        <v>#N/A</v>
      </c>
      <c r="O708" s="21" t="e">
        <f>VLOOKUP(I708,'MÃ '!$A$2:$E$1048576,5,0)</f>
        <v>#N/A</v>
      </c>
      <c r="P708" s="21" t="str">
        <f t="shared" si="42"/>
        <v>TSG09</v>
      </c>
      <c r="Q708" s="21" t="e">
        <f>DAY(Table01456[[#This Row],[NGÀY]])&amp;Table01456[[#This Row],[TSG09]]&amp;Table01456[[#This Row],[MÃ FAST]]</f>
        <v>#N/A</v>
      </c>
      <c r="R708" s="21" t="e">
        <f>COUNTIF($Q$7:Q708,Q708)&amp;Q708</f>
        <v>#N/A</v>
      </c>
      <c r="S708" s="44">
        <f>IFERROR(VLOOKUP(R708,Table1[[ct2]:[Số lượng]],13,0),0)</f>
        <v>0</v>
      </c>
      <c r="T708" s="45">
        <f>IFERROR(VLOOKUP(R708,Table1[[ct2]:[Giá]],14,0),Table01456[[#This Row],[ĐƠN GIÁ]])</f>
        <v>0</v>
      </c>
      <c r="U708" s="45">
        <f t="shared" si="43"/>
        <v>0</v>
      </c>
      <c r="V708" s="32">
        <f t="shared" si="44"/>
        <v>0</v>
      </c>
      <c r="W708" s="45">
        <f>Table01456[[#This Row],[THÀNH TIỀN FAST]]-Table01456[[#This Row],[THÀNH TIỀN]]</f>
        <v>0</v>
      </c>
      <c r="X708" s="46" t="b">
        <f>Table01456[[#This Row],[ĐG FAST]]=Table01456[[#This Row],[ĐƠN GIÁ]]</f>
        <v>1</v>
      </c>
      <c r="Y708" s="47" t="b">
        <f>Table01456[[#This Row],[THÀNH TIỀN FAST]]=Table01456[[#This Row],[THÀNH TIỀN]]</f>
        <v>1</v>
      </c>
      <c r="Z708" s="48"/>
    </row>
    <row r="709" spans="13:26" x14ac:dyDescent="0.2">
      <c r="M709" s="55">
        <f t="shared" si="41"/>
        <v>0</v>
      </c>
      <c r="N709" s="21" t="e">
        <f>VLOOKUP(I709,'MÃ '!$A$2:$E$1048576,4,0)</f>
        <v>#N/A</v>
      </c>
      <c r="O709" s="21" t="e">
        <f>VLOOKUP(I709,'MÃ '!$A$2:$E$1048576,5,0)</f>
        <v>#N/A</v>
      </c>
      <c r="P709" s="21" t="str">
        <f t="shared" si="42"/>
        <v>TSG09</v>
      </c>
      <c r="Q709" s="21" t="e">
        <f>DAY(Table01456[[#This Row],[NGÀY]])&amp;Table01456[[#This Row],[TSG09]]&amp;Table01456[[#This Row],[MÃ FAST]]</f>
        <v>#N/A</v>
      </c>
      <c r="R709" s="21" t="e">
        <f>COUNTIF($Q$7:Q709,Q709)&amp;Q709</f>
        <v>#N/A</v>
      </c>
      <c r="S709" s="44">
        <f>IFERROR(VLOOKUP(R709,Table1[[ct2]:[Số lượng]],13,0),0)</f>
        <v>0</v>
      </c>
      <c r="T709" s="45">
        <f>IFERROR(VLOOKUP(R709,Table1[[ct2]:[Giá]],14,0),Table01456[[#This Row],[ĐƠN GIÁ]])</f>
        <v>0</v>
      </c>
      <c r="U709" s="45">
        <f t="shared" si="43"/>
        <v>0</v>
      </c>
      <c r="V709" s="32">
        <f t="shared" si="44"/>
        <v>0</v>
      </c>
      <c r="W709" s="45">
        <f>Table01456[[#This Row],[THÀNH TIỀN FAST]]-Table01456[[#This Row],[THÀNH TIỀN]]</f>
        <v>0</v>
      </c>
      <c r="X709" s="46" t="b">
        <f>Table01456[[#This Row],[ĐG FAST]]=Table01456[[#This Row],[ĐƠN GIÁ]]</f>
        <v>1</v>
      </c>
      <c r="Y709" s="47" t="b">
        <f>Table01456[[#This Row],[THÀNH TIỀN FAST]]=Table01456[[#This Row],[THÀNH TIỀN]]</f>
        <v>1</v>
      </c>
      <c r="Z709" s="48"/>
    </row>
    <row r="710" spans="13:26" x14ac:dyDescent="0.2">
      <c r="M710" s="55">
        <f t="shared" si="41"/>
        <v>0</v>
      </c>
      <c r="N710" s="21" t="e">
        <f>VLOOKUP(I710,'MÃ '!$A$2:$E$1048576,4,0)</f>
        <v>#N/A</v>
      </c>
      <c r="O710" s="21" t="e">
        <f>VLOOKUP(I710,'MÃ '!$A$2:$E$1048576,5,0)</f>
        <v>#N/A</v>
      </c>
      <c r="P710" s="21" t="str">
        <f t="shared" si="42"/>
        <v>TSG09</v>
      </c>
      <c r="Q710" s="21" t="e">
        <f>DAY(Table01456[[#This Row],[NGÀY]])&amp;Table01456[[#This Row],[TSG09]]&amp;Table01456[[#This Row],[MÃ FAST]]</f>
        <v>#N/A</v>
      </c>
      <c r="R710" s="21" t="e">
        <f>COUNTIF($Q$7:Q710,Q710)&amp;Q710</f>
        <v>#N/A</v>
      </c>
      <c r="S710" s="44">
        <f>IFERROR(VLOOKUP(R710,Table1[[ct2]:[Số lượng]],13,0),0)</f>
        <v>0</v>
      </c>
      <c r="T710" s="45">
        <f>IFERROR(VLOOKUP(R710,Table1[[ct2]:[Giá]],14,0),Table01456[[#This Row],[ĐƠN GIÁ]])</f>
        <v>0</v>
      </c>
      <c r="U710" s="45">
        <f t="shared" si="43"/>
        <v>0</v>
      </c>
      <c r="V710" s="32">
        <f t="shared" si="44"/>
        <v>0</v>
      </c>
      <c r="W710" s="45">
        <f>Table01456[[#This Row],[THÀNH TIỀN FAST]]-Table01456[[#This Row],[THÀNH TIỀN]]</f>
        <v>0</v>
      </c>
      <c r="X710" s="46" t="b">
        <f>Table01456[[#This Row],[ĐG FAST]]=Table01456[[#This Row],[ĐƠN GIÁ]]</f>
        <v>1</v>
      </c>
      <c r="Y710" s="47" t="b">
        <f>Table01456[[#This Row],[THÀNH TIỀN FAST]]=Table01456[[#This Row],[THÀNH TIỀN]]</f>
        <v>1</v>
      </c>
      <c r="Z710" s="48"/>
    </row>
    <row r="711" spans="13:26" x14ac:dyDescent="0.2">
      <c r="M711" s="55">
        <f t="shared" si="41"/>
        <v>0</v>
      </c>
      <c r="N711" s="21" t="e">
        <f>VLOOKUP(I711,'MÃ '!$A$2:$E$1048576,4,0)</f>
        <v>#N/A</v>
      </c>
      <c r="O711" s="21" t="e">
        <f>VLOOKUP(I711,'MÃ '!$A$2:$E$1048576,5,0)</f>
        <v>#N/A</v>
      </c>
      <c r="P711" s="21" t="str">
        <f t="shared" si="42"/>
        <v>TSG09</v>
      </c>
      <c r="Q711" s="21" t="e">
        <f>DAY(Table01456[[#This Row],[NGÀY]])&amp;Table01456[[#This Row],[TSG09]]&amp;Table01456[[#This Row],[MÃ FAST]]</f>
        <v>#N/A</v>
      </c>
      <c r="R711" s="21" t="e">
        <f>COUNTIF($Q$7:Q711,Q711)&amp;Q711</f>
        <v>#N/A</v>
      </c>
      <c r="S711" s="44">
        <f>IFERROR(VLOOKUP(R711,Table1[[ct2]:[Số lượng]],13,0),0)</f>
        <v>0</v>
      </c>
      <c r="T711" s="45">
        <f>IFERROR(VLOOKUP(R711,Table1[[ct2]:[Giá]],14,0),Table01456[[#This Row],[ĐƠN GIÁ]])</f>
        <v>0</v>
      </c>
      <c r="U711" s="45">
        <f t="shared" si="43"/>
        <v>0</v>
      </c>
      <c r="V711" s="32">
        <f t="shared" si="44"/>
        <v>0</v>
      </c>
      <c r="W711" s="45">
        <f>Table01456[[#This Row],[THÀNH TIỀN FAST]]-Table01456[[#This Row],[THÀNH TIỀN]]</f>
        <v>0</v>
      </c>
      <c r="X711" s="46" t="b">
        <f>Table01456[[#This Row],[ĐG FAST]]=Table01456[[#This Row],[ĐƠN GIÁ]]</f>
        <v>1</v>
      </c>
      <c r="Y711" s="47" t="b">
        <f>Table01456[[#This Row],[THÀNH TIỀN FAST]]=Table01456[[#This Row],[THÀNH TIỀN]]</f>
        <v>1</v>
      </c>
      <c r="Z711" s="48"/>
    </row>
    <row r="712" spans="13:26" x14ac:dyDescent="0.2">
      <c r="M712" s="55">
        <f t="shared" ref="M712:M775" si="45">K712*L712</f>
        <v>0</v>
      </c>
      <c r="N712" s="21" t="e">
        <f>VLOOKUP(I712,'MÃ '!$A$2:$E$1048576,4,0)</f>
        <v>#N/A</v>
      </c>
      <c r="O712" s="21" t="e">
        <f>VLOOKUP(I712,'MÃ '!$A$2:$E$1048576,5,0)</f>
        <v>#N/A</v>
      </c>
      <c r="P712" s="21" t="str">
        <f t="shared" ref="P712:P775" si="46">$P$6</f>
        <v>TSG09</v>
      </c>
      <c r="Q712" s="21" t="e">
        <f>DAY(Table01456[[#This Row],[NGÀY]])&amp;Table01456[[#This Row],[TSG09]]&amp;Table01456[[#This Row],[MÃ FAST]]</f>
        <v>#N/A</v>
      </c>
      <c r="R712" s="21" t="e">
        <f>COUNTIF($Q$7:Q712,Q712)&amp;Q712</f>
        <v>#N/A</v>
      </c>
      <c r="S712" s="44">
        <f>IFERROR(VLOOKUP(R712,Table1[[ct2]:[Số lượng]],13,0),0)</f>
        <v>0</v>
      </c>
      <c r="T712" s="45">
        <f>IFERROR(VLOOKUP(R712,Table1[[ct2]:[Giá]],14,0),Table01456[[#This Row],[ĐƠN GIÁ]])</f>
        <v>0</v>
      </c>
      <c r="U712" s="45">
        <f t="shared" ref="U712:U775" si="47">IFERROR((T712*S712),"0")</f>
        <v>0</v>
      </c>
      <c r="V712" s="32">
        <f t="shared" ref="V712:V775" si="48">S712-K712</f>
        <v>0</v>
      </c>
      <c r="W712" s="45">
        <f>Table01456[[#This Row],[THÀNH TIỀN FAST]]-Table01456[[#This Row],[THÀNH TIỀN]]</f>
        <v>0</v>
      </c>
      <c r="X712" s="46" t="b">
        <f>Table01456[[#This Row],[ĐG FAST]]=Table01456[[#This Row],[ĐƠN GIÁ]]</f>
        <v>1</v>
      </c>
      <c r="Y712" s="47" t="b">
        <f>Table01456[[#This Row],[THÀNH TIỀN FAST]]=Table01456[[#This Row],[THÀNH TIỀN]]</f>
        <v>1</v>
      </c>
      <c r="Z712" s="48"/>
    </row>
    <row r="713" spans="13:26" x14ac:dyDescent="0.2">
      <c r="M713" s="55">
        <f t="shared" si="45"/>
        <v>0</v>
      </c>
      <c r="N713" s="21" t="e">
        <f>VLOOKUP(I713,'MÃ '!$A$2:$E$1048576,4,0)</f>
        <v>#N/A</v>
      </c>
      <c r="O713" s="21" t="e">
        <f>VLOOKUP(I713,'MÃ '!$A$2:$E$1048576,5,0)</f>
        <v>#N/A</v>
      </c>
      <c r="P713" s="21" t="str">
        <f t="shared" si="46"/>
        <v>TSG09</v>
      </c>
      <c r="Q713" s="21" t="e">
        <f>DAY(Table01456[[#This Row],[NGÀY]])&amp;Table01456[[#This Row],[TSG09]]&amp;Table01456[[#This Row],[MÃ FAST]]</f>
        <v>#N/A</v>
      </c>
      <c r="R713" s="21" t="e">
        <f>COUNTIF($Q$7:Q713,Q713)&amp;Q713</f>
        <v>#N/A</v>
      </c>
      <c r="S713" s="44">
        <f>IFERROR(VLOOKUP(R713,Table1[[ct2]:[Số lượng]],13,0),0)</f>
        <v>0</v>
      </c>
      <c r="T713" s="45">
        <f>IFERROR(VLOOKUP(R713,Table1[[ct2]:[Giá]],14,0),Table01456[[#This Row],[ĐƠN GIÁ]])</f>
        <v>0</v>
      </c>
      <c r="U713" s="45">
        <f t="shared" si="47"/>
        <v>0</v>
      </c>
      <c r="V713" s="32">
        <f t="shared" si="48"/>
        <v>0</v>
      </c>
      <c r="W713" s="45">
        <f>Table01456[[#This Row],[THÀNH TIỀN FAST]]-Table01456[[#This Row],[THÀNH TIỀN]]</f>
        <v>0</v>
      </c>
      <c r="X713" s="46" t="b">
        <f>Table01456[[#This Row],[ĐG FAST]]=Table01456[[#This Row],[ĐƠN GIÁ]]</f>
        <v>1</v>
      </c>
      <c r="Y713" s="47" t="b">
        <f>Table01456[[#This Row],[THÀNH TIỀN FAST]]=Table01456[[#This Row],[THÀNH TIỀN]]</f>
        <v>1</v>
      </c>
      <c r="Z713" s="48"/>
    </row>
    <row r="714" spans="13:26" x14ac:dyDescent="0.2">
      <c r="M714" s="55">
        <f t="shared" si="45"/>
        <v>0</v>
      </c>
      <c r="N714" s="21" t="e">
        <f>VLOOKUP(I714,'MÃ '!$A$2:$E$1048576,4,0)</f>
        <v>#N/A</v>
      </c>
      <c r="O714" s="21" t="e">
        <f>VLOOKUP(I714,'MÃ '!$A$2:$E$1048576,5,0)</f>
        <v>#N/A</v>
      </c>
      <c r="P714" s="21" t="str">
        <f t="shared" si="46"/>
        <v>TSG09</v>
      </c>
      <c r="Q714" s="21" t="e">
        <f>DAY(Table01456[[#This Row],[NGÀY]])&amp;Table01456[[#This Row],[TSG09]]&amp;Table01456[[#This Row],[MÃ FAST]]</f>
        <v>#N/A</v>
      </c>
      <c r="R714" s="21" t="e">
        <f>COUNTIF($Q$7:Q714,Q714)&amp;Q714</f>
        <v>#N/A</v>
      </c>
      <c r="S714" s="44">
        <f>IFERROR(VLOOKUP(R714,Table1[[ct2]:[Số lượng]],13,0),0)</f>
        <v>0</v>
      </c>
      <c r="T714" s="45">
        <f>IFERROR(VLOOKUP(R714,Table1[[ct2]:[Giá]],14,0),Table01456[[#This Row],[ĐƠN GIÁ]])</f>
        <v>0</v>
      </c>
      <c r="U714" s="45">
        <f t="shared" si="47"/>
        <v>0</v>
      </c>
      <c r="V714" s="32">
        <f t="shared" si="48"/>
        <v>0</v>
      </c>
      <c r="W714" s="45">
        <f>Table01456[[#This Row],[THÀNH TIỀN FAST]]-Table01456[[#This Row],[THÀNH TIỀN]]</f>
        <v>0</v>
      </c>
      <c r="X714" s="46" t="b">
        <f>Table01456[[#This Row],[ĐG FAST]]=Table01456[[#This Row],[ĐƠN GIÁ]]</f>
        <v>1</v>
      </c>
      <c r="Y714" s="47" t="b">
        <f>Table01456[[#This Row],[THÀNH TIỀN FAST]]=Table01456[[#This Row],[THÀNH TIỀN]]</f>
        <v>1</v>
      </c>
      <c r="Z714" s="48"/>
    </row>
    <row r="715" spans="13:26" x14ac:dyDescent="0.2">
      <c r="M715" s="55">
        <f t="shared" si="45"/>
        <v>0</v>
      </c>
      <c r="N715" s="21" t="e">
        <f>VLOOKUP(I715,'MÃ '!$A$2:$E$1048576,4,0)</f>
        <v>#N/A</v>
      </c>
      <c r="O715" s="21" t="e">
        <f>VLOOKUP(I715,'MÃ '!$A$2:$E$1048576,5,0)</f>
        <v>#N/A</v>
      </c>
      <c r="P715" s="21" t="str">
        <f t="shared" si="46"/>
        <v>TSG09</v>
      </c>
      <c r="Q715" s="21" t="e">
        <f>DAY(Table01456[[#This Row],[NGÀY]])&amp;Table01456[[#This Row],[TSG09]]&amp;Table01456[[#This Row],[MÃ FAST]]</f>
        <v>#N/A</v>
      </c>
      <c r="R715" s="21" t="e">
        <f>COUNTIF($Q$7:Q715,Q715)&amp;Q715</f>
        <v>#N/A</v>
      </c>
      <c r="S715" s="44">
        <f>IFERROR(VLOOKUP(R715,Table1[[ct2]:[Số lượng]],13,0),0)</f>
        <v>0</v>
      </c>
      <c r="T715" s="45">
        <f>IFERROR(VLOOKUP(R715,Table1[[ct2]:[Giá]],14,0),Table01456[[#This Row],[ĐƠN GIÁ]])</f>
        <v>0</v>
      </c>
      <c r="U715" s="45">
        <f t="shared" si="47"/>
        <v>0</v>
      </c>
      <c r="V715" s="32">
        <f t="shared" si="48"/>
        <v>0</v>
      </c>
      <c r="W715" s="45">
        <f>Table01456[[#This Row],[THÀNH TIỀN FAST]]-Table01456[[#This Row],[THÀNH TIỀN]]</f>
        <v>0</v>
      </c>
      <c r="X715" s="46" t="b">
        <f>Table01456[[#This Row],[ĐG FAST]]=Table01456[[#This Row],[ĐƠN GIÁ]]</f>
        <v>1</v>
      </c>
      <c r="Y715" s="47" t="b">
        <f>Table01456[[#This Row],[THÀNH TIỀN FAST]]=Table01456[[#This Row],[THÀNH TIỀN]]</f>
        <v>1</v>
      </c>
      <c r="Z715" s="48"/>
    </row>
    <row r="716" spans="13:26" x14ac:dyDescent="0.2">
      <c r="M716" s="55">
        <f t="shared" si="45"/>
        <v>0</v>
      </c>
      <c r="N716" s="21" t="e">
        <f>VLOOKUP(I716,'MÃ '!$A$2:$E$1048576,4,0)</f>
        <v>#N/A</v>
      </c>
      <c r="O716" s="21" t="e">
        <f>VLOOKUP(I716,'MÃ '!$A$2:$E$1048576,5,0)</f>
        <v>#N/A</v>
      </c>
      <c r="P716" s="21" t="str">
        <f t="shared" si="46"/>
        <v>TSG09</v>
      </c>
      <c r="Q716" s="21" t="e">
        <f>DAY(Table01456[[#This Row],[NGÀY]])&amp;Table01456[[#This Row],[TSG09]]&amp;Table01456[[#This Row],[MÃ FAST]]</f>
        <v>#N/A</v>
      </c>
      <c r="R716" s="21" t="e">
        <f>COUNTIF($Q$7:Q716,Q716)&amp;Q716</f>
        <v>#N/A</v>
      </c>
      <c r="S716" s="44">
        <f>IFERROR(VLOOKUP(R716,Table1[[ct2]:[Số lượng]],13,0),0)</f>
        <v>0</v>
      </c>
      <c r="T716" s="45">
        <f>IFERROR(VLOOKUP(R716,Table1[[ct2]:[Giá]],14,0),Table01456[[#This Row],[ĐƠN GIÁ]])</f>
        <v>0</v>
      </c>
      <c r="U716" s="45">
        <f t="shared" si="47"/>
        <v>0</v>
      </c>
      <c r="V716" s="32">
        <f t="shared" si="48"/>
        <v>0</v>
      </c>
      <c r="W716" s="45">
        <f>Table01456[[#This Row],[THÀNH TIỀN FAST]]-Table01456[[#This Row],[THÀNH TIỀN]]</f>
        <v>0</v>
      </c>
      <c r="X716" s="46" t="b">
        <f>Table01456[[#This Row],[ĐG FAST]]=Table01456[[#This Row],[ĐƠN GIÁ]]</f>
        <v>1</v>
      </c>
      <c r="Y716" s="47" t="b">
        <f>Table01456[[#This Row],[THÀNH TIỀN FAST]]=Table01456[[#This Row],[THÀNH TIỀN]]</f>
        <v>1</v>
      </c>
      <c r="Z716" s="48"/>
    </row>
    <row r="717" spans="13:26" x14ac:dyDescent="0.2">
      <c r="M717" s="55">
        <f t="shared" si="45"/>
        <v>0</v>
      </c>
      <c r="N717" s="21" t="e">
        <f>VLOOKUP(I717,'MÃ '!$A$2:$E$1048576,4,0)</f>
        <v>#N/A</v>
      </c>
      <c r="O717" s="21" t="e">
        <f>VLOOKUP(I717,'MÃ '!$A$2:$E$1048576,5,0)</f>
        <v>#N/A</v>
      </c>
      <c r="P717" s="21" t="str">
        <f t="shared" si="46"/>
        <v>TSG09</v>
      </c>
      <c r="Q717" s="21" t="e">
        <f>DAY(Table01456[[#This Row],[NGÀY]])&amp;Table01456[[#This Row],[TSG09]]&amp;Table01456[[#This Row],[MÃ FAST]]</f>
        <v>#N/A</v>
      </c>
      <c r="R717" s="21" t="e">
        <f>COUNTIF($Q$7:Q717,Q717)&amp;Q717</f>
        <v>#N/A</v>
      </c>
      <c r="S717" s="44">
        <f>IFERROR(VLOOKUP(R717,Table1[[ct2]:[Số lượng]],13,0),0)</f>
        <v>0</v>
      </c>
      <c r="T717" s="45">
        <f>IFERROR(VLOOKUP(R717,Table1[[ct2]:[Giá]],14,0),Table01456[[#This Row],[ĐƠN GIÁ]])</f>
        <v>0</v>
      </c>
      <c r="U717" s="45">
        <f t="shared" si="47"/>
        <v>0</v>
      </c>
      <c r="V717" s="32">
        <f t="shared" si="48"/>
        <v>0</v>
      </c>
      <c r="W717" s="45">
        <f>Table01456[[#This Row],[THÀNH TIỀN FAST]]-Table01456[[#This Row],[THÀNH TIỀN]]</f>
        <v>0</v>
      </c>
      <c r="X717" s="46" t="b">
        <f>Table01456[[#This Row],[ĐG FAST]]=Table01456[[#This Row],[ĐƠN GIÁ]]</f>
        <v>1</v>
      </c>
      <c r="Y717" s="47" t="b">
        <f>Table01456[[#This Row],[THÀNH TIỀN FAST]]=Table01456[[#This Row],[THÀNH TIỀN]]</f>
        <v>1</v>
      </c>
      <c r="Z717" s="48"/>
    </row>
    <row r="718" spans="13:26" x14ac:dyDescent="0.2">
      <c r="M718" s="55">
        <f t="shared" si="45"/>
        <v>0</v>
      </c>
      <c r="N718" s="21" t="e">
        <f>VLOOKUP(I718,'MÃ '!$A$2:$E$1048576,4,0)</f>
        <v>#N/A</v>
      </c>
      <c r="O718" s="21" t="e">
        <f>VLOOKUP(I718,'MÃ '!$A$2:$E$1048576,5,0)</f>
        <v>#N/A</v>
      </c>
      <c r="P718" s="21" t="str">
        <f t="shared" si="46"/>
        <v>TSG09</v>
      </c>
      <c r="Q718" s="21" t="e">
        <f>DAY(Table01456[[#This Row],[NGÀY]])&amp;Table01456[[#This Row],[TSG09]]&amp;Table01456[[#This Row],[MÃ FAST]]</f>
        <v>#N/A</v>
      </c>
      <c r="R718" s="21" t="e">
        <f>COUNTIF($Q$7:Q718,Q718)&amp;Q718</f>
        <v>#N/A</v>
      </c>
      <c r="S718" s="44">
        <f>IFERROR(VLOOKUP(R718,Table1[[ct2]:[Số lượng]],13,0),0)</f>
        <v>0</v>
      </c>
      <c r="T718" s="45">
        <f>IFERROR(VLOOKUP(R718,Table1[[ct2]:[Giá]],14,0),Table01456[[#This Row],[ĐƠN GIÁ]])</f>
        <v>0</v>
      </c>
      <c r="U718" s="45">
        <f t="shared" si="47"/>
        <v>0</v>
      </c>
      <c r="V718" s="32">
        <f t="shared" si="48"/>
        <v>0</v>
      </c>
      <c r="W718" s="45">
        <f>Table01456[[#This Row],[THÀNH TIỀN FAST]]-Table01456[[#This Row],[THÀNH TIỀN]]</f>
        <v>0</v>
      </c>
      <c r="X718" s="46" t="b">
        <f>Table01456[[#This Row],[ĐG FAST]]=Table01456[[#This Row],[ĐƠN GIÁ]]</f>
        <v>1</v>
      </c>
      <c r="Y718" s="47" t="b">
        <f>Table01456[[#This Row],[THÀNH TIỀN FAST]]=Table01456[[#This Row],[THÀNH TIỀN]]</f>
        <v>1</v>
      </c>
      <c r="Z718" s="48"/>
    </row>
    <row r="719" spans="13:26" x14ac:dyDescent="0.2">
      <c r="M719" s="55">
        <f t="shared" si="45"/>
        <v>0</v>
      </c>
      <c r="N719" s="21" t="e">
        <f>VLOOKUP(I719,'MÃ '!$A$2:$E$1048576,4,0)</f>
        <v>#N/A</v>
      </c>
      <c r="O719" s="21" t="e">
        <f>VLOOKUP(I719,'MÃ '!$A$2:$E$1048576,5,0)</f>
        <v>#N/A</v>
      </c>
      <c r="P719" s="21" t="str">
        <f t="shared" si="46"/>
        <v>TSG09</v>
      </c>
      <c r="Q719" s="21" t="e">
        <f>DAY(Table01456[[#This Row],[NGÀY]])&amp;Table01456[[#This Row],[TSG09]]&amp;Table01456[[#This Row],[MÃ FAST]]</f>
        <v>#N/A</v>
      </c>
      <c r="R719" s="21" t="e">
        <f>COUNTIF($Q$7:Q719,Q719)&amp;Q719</f>
        <v>#N/A</v>
      </c>
      <c r="S719" s="44">
        <f>IFERROR(VLOOKUP(R719,Table1[[ct2]:[Số lượng]],13,0),0)</f>
        <v>0</v>
      </c>
      <c r="T719" s="45">
        <f>IFERROR(VLOOKUP(R719,Table1[[ct2]:[Giá]],14,0),Table01456[[#This Row],[ĐƠN GIÁ]])</f>
        <v>0</v>
      </c>
      <c r="U719" s="45">
        <f t="shared" si="47"/>
        <v>0</v>
      </c>
      <c r="V719" s="32">
        <f t="shared" si="48"/>
        <v>0</v>
      </c>
      <c r="W719" s="45">
        <f>Table01456[[#This Row],[THÀNH TIỀN FAST]]-Table01456[[#This Row],[THÀNH TIỀN]]</f>
        <v>0</v>
      </c>
      <c r="X719" s="46" t="b">
        <f>Table01456[[#This Row],[ĐG FAST]]=Table01456[[#This Row],[ĐƠN GIÁ]]</f>
        <v>1</v>
      </c>
      <c r="Y719" s="47" t="b">
        <f>Table01456[[#This Row],[THÀNH TIỀN FAST]]=Table01456[[#This Row],[THÀNH TIỀN]]</f>
        <v>1</v>
      </c>
      <c r="Z719" s="48"/>
    </row>
    <row r="720" spans="13:26" x14ac:dyDescent="0.2">
      <c r="M720" s="55">
        <f t="shared" si="45"/>
        <v>0</v>
      </c>
      <c r="N720" s="21" t="e">
        <f>VLOOKUP(I720,'MÃ '!$A$2:$E$1048576,4,0)</f>
        <v>#N/A</v>
      </c>
      <c r="O720" s="21" t="e">
        <f>VLOOKUP(I720,'MÃ '!$A$2:$E$1048576,5,0)</f>
        <v>#N/A</v>
      </c>
      <c r="P720" s="21" t="str">
        <f t="shared" si="46"/>
        <v>TSG09</v>
      </c>
      <c r="Q720" s="21" t="e">
        <f>DAY(Table01456[[#This Row],[NGÀY]])&amp;Table01456[[#This Row],[TSG09]]&amp;Table01456[[#This Row],[MÃ FAST]]</f>
        <v>#N/A</v>
      </c>
      <c r="R720" s="21" t="e">
        <f>COUNTIF($Q$7:Q720,Q720)&amp;Q720</f>
        <v>#N/A</v>
      </c>
      <c r="S720" s="44">
        <f>IFERROR(VLOOKUP(R720,Table1[[ct2]:[Số lượng]],13,0),0)</f>
        <v>0</v>
      </c>
      <c r="T720" s="45">
        <f>IFERROR(VLOOKUP(R720,Table1[[ct2]:[Giá]],14,0),Table01456[[#This Row],[ĐƠN GIÁ]])</f>
        <v>0</v>
      </c>
      <c r="U720" s="45">
        <f t="shared" si="47"/>
        <v>0</v>
      </c>
      <c r="V720" s="32">
        <f t="shared" si="48"/>
        <v>0</v>
      </c>
      <c r="W720" s="45">
        <f>Table01456[[#This Row],[THÀNH TIỀN FAST]]-Table01456[[#This Row],[THÀNH TIỀN]]</f>
        <v>0</v>
      </c>
      <c r="X720" s="46" t="b">
        <f>Table01456[[#This Row],[ĐG FAST]]=Table01456[[#This Row],[ĐƠN GIÁ]]</f>
        <v>1</v>
      </c>
      <c r="Y720" s="47" t="b">
        <f>Table01456[[#This Row],[THÀNH TIỀN FAST]]=Table01456[[#This Row],[THÀNH TIỀN]]</f>
        <v>1</v>
      </c>
      <c r="Z720" s="48"/>
    </row>
    <row r="721" spans="13:26" x14ac:dyDescent="0.2">
      <c r="M721" s="55">
        <f t="shared" si="45"/>
        <v>0</v>
      </c>
      <c r="N721" s="21" t="e">
        <f>VLOOKUP(I721,'MÃ '!$A$2:$E$1048576,4,0)</f>
        <v>#N/A</v>
      </c>
      <c r="O721" s="21" t="e">
        <f>VLOOKUP(I721,'MÃ '!$A$2:$E$1048576,5,0)</f>
        <v>#N/A</v>
      </c>
      <c r="P721" s="21" t="str">
        <f t="shared" si="46"/>
        <v>TSG09</v>
      </c>
      <c r="Q721" s="21" t="e">
        <f>DAY(Table01456[[#This Row],[NGÀY]])&amp;Table01456[[#This Row],[TSG09]]&amp;Table01456[[#This Row],[MÃ FAST]]</f>
        <v>#N/A</v>
      </c>
      <c r="R721" s="21" t="e">
        <f>COUNTIF($Q$7:Q721,Q721)&amp;Q721</f>
        <v>#N/A</v>
      </c>
      <c r="S721" s="44">
        <f>IFERROR(VLOOKUP(R721,Table1[[ct2]:[Số lượng]],13,0),0)</f>
        <v>0</v>
      </c>
      <c r="T721" s="45">
        <f>IFERROR(VLOOKUP(R721,Table1[[ct2]:[Giá]],14,0),Table01456[[#This Row],[ĐƠN GIÁ]])</f>
        <v>0</v>
      </c>
      <c r="U721" s="45">
        <f t="shared" si="47"/>
        <v>0</v>
      </c>
      <c r="V721" s="32">
        <f t="shared" si="48"/>
        <v>0</v>
      </c>
      <c r="W721" s="45">
        <f>Table01456[[#This Row],[THÀNH TIỀN FAST]]-Table01456[[#This Row],[THÀNH TIỀN]]</f>
        <v>0</v>
      </c>
      <c r="X721" s="46" t="b">
        <f>Table01456[[#This Row],[ĐG FAST]]=Table01456[[#This Row],[ĐƠN GIÁ]]</f>
        <v>1</v>
      </c>
      <c r="Y721" s="47" t="b">
        <f>Table01456[[#This Row],[THÀNH TIỀN FAST]]=Table01456[[#This Row],[THÀNH TIỀN]]</f>
        <v>1</v>
      </c>
      <c r="Z721" s="48"/>
    </row>
    <row r="722" spans="13:26" x14ac:dyDescent="0.2">
      <c r="M722" s="55">
        <f t="shared" si="45"/>
        <v>0</v>
      </c>
      <c r="N722" s="21" t="e">
        <f>VLOOKUP(I722,'MÃ '!$A$2:$E$1048576,4,0)</f>
        <v>#N/A</v>
      </c>
      <c r="O722" s="21" t="e">
        <f>VLOOKUP(I722,'MÃ '!$A$2:$E$1048576,5,0)</f>
        <v>#N/A</v>
      </c>
      <c r="P722" s="21" t="str">
        <f t="shared" si="46"/>
        <v>TSG09</v>
      </c>
      <c r="Q722" s="21" t="e">
        <f>DAY(Table01456[[#This Row],[NGÀY]])&amp;Table01456[[#This Row],[TSG09]]&amp;Table01456[[#This Row],[MÃ FAST]]</f>
        <v>#N/A</v>
      </c>
      <c r="R722" s="21" t="e">
        <f>COUNTIF($Q$7:Q722,Q722)&amp;Q722</f>
        <v>#N/A</v>
      </c>
      <c r="S722" s="44">
        <f>IFERROR(VLOOKUP(R722,Table1[[ct2]:[Số lượng]],13,0),0)</f>
        <v>0</v>
      </c>
      <c r="T722" s="45">
        <f>IFERROR(VLOOKUP(R722,Table1[[ct2]:[Giá]],14,0),Table01456[[#This Row],[ĐƠN GIÁ]])</f>
        <v>0</v>
      </c>
      <c r="U722" s="45">
        <f t="shared" si="47"/>
        <v>0</v>
      </c>
      <c r="V722" s="32">
        <f t="shared" si="48"/>
        <v>0</v>
      </c>
      <c r="W722" s="45">
        <f>Table01456[[#This Row],[THÀNH TIỀN FAST]]-Table01456[[#This Row],[THÀNH TIỀN]]</f>
        <v>0</v>
      </c>
      <c r="X722" s="46" t="b">
        <f>Table01456[[#This Row],[ĐG FAST]]=Table01456[[#This Row],[ĐƠN GIÁ]]</f>
        <v>1</v>
      </c>
      <c r="Y722" s="47" t="b">
        <f>Table01456[[#This Row],[THÀNH TIỀN FAST]]=Table01456[[#This Row],[THÀNH TIỀN]]</f>
        <v>1</v>
      </c>
      <c r="Z722" s="48"/>
    </row>
    <row r="723" spans="13:26" x14ac:dyDescent="0.2">
      <c r="M723" s="55">
        <f t="shared" si="45"/>
        <v>0</v>
      </c>
      <c r="N723" s="21" t="e">
        <f>VLOOKUP(I723,'MÃ '!$A$2:$E$1048576,4,0)</f>
        <v>#N/A</v>
      </c>
      <c r="O723" s="21" t="e">
        <f>VLOOKUP(I723,'MÃ '!$A$2:$E$1048576,5,0)</f>
        <v>#N/A</v>
      </c>
      <c r="P723" s="21" t="str">
        <f t="shared" si="46"/>
        <v>TSG09</v>
      </c>
      <c r="Q723" s="21" t="e">
        <f>DAY(Table01456[[#This Row],[NGÀY]])&amp;Table01456[[#This Row],[TSG09]]&amp;Table01456[[#This Row],[MÃ FAST]]</f>
        <v>#N/A</v>
      </c>
      <c r="R723" s="21" t="e">
        <f>COUNTIF($Q$7:Q723,Q723)&amp;Q723</f>
        <v>#N/A</v>
      </c>
      <c r="S723" s="44">
        <f>IFERROR(VLOOKUP(R723,Table1[[ct2]:[Số lượng]],13,0),0)</f>
        <v>0</v>
      </c>
      <c r="T723" s="45">
        <f>IFERROR(VLOOKUP(R723,Table1[[ct2]:[Giá]],14,0),Table01456[[#This Row],[ĐƠN GIÁ]])</f>
        <v>0</v>
      </c>
      <c r="U723" s="45">
        <f t="shared" si="47"/>
        <v>0</v>
      </c>
      <c r="V723" s="32">
        <f t="shared" si="48"/>
        <v>0</v>
      </c>
      <c r="W723" s="45">
        <f>Table01456[[#This Row],[THÀNH TIỀN FAST]]-Table01456[[#This Row],[THÀNH TIỀN]]</f>
        <v>0</v>
      </c>
      <c r="X723" s="46" t="b">
        <f>Table01456[[#This Row],[ĐG FAST]]=Table01456[[#This Row],[ĐƠN GIÁ]]</f>
        <v>1</v>
      </c>
      <c r="Y723" s="47" t="b">
        <f>Table01456[[#This Row],[THÀNH TIỀN FAST]]=Table01456[[#This Row],[THÀNH TIỀN]]</f>
        <v>1</v>
      </c>
      <c r="Z723" s="48"/>
    </row>
    <row r="724" spans="13:26" x14ac:dyDescent="0.2">
      <c r="M724" s="55">
        <f t="shared" si="45"/>
        <v>0</v>
      </c>
      <c r="N724" s="21" t="e">
        <f>VLOOKUP(I724,'MÃ '!$A$2:$E$1048576,4,0)</f>
        <v>#N/A</v>
      </c>
      <c r="O724" s="21" t="e">
        <f>VLOOKUP(I724,'MÃ '!$A$2:$E$1048576,5,0)</f>
        <v>#N/A</v>
      </c>
      <c r="P724" s="21" t="str">
        <f t="shared" si="46"/>
        <v>TSG09</v>
      </c>
      <c r="Q724" s="21" t="e">
        <f>DAY(Table01456[[#This Row],[NGÀY]])&amp;Table01456[[#This Row],[TSG09]]&amp;Table01456[[#This Row],[MÃ FAST]]</f>
        <v>#N/A</v>
      </c>
      <c r="R724" s="21" t="e">
        <f>COUNTIF($Q$7:Q724,Q724)&amp;Q724</f>
        <v>#N/A</v>
      </c>
      <c r="S724" s="44">
        <f>IFERROR(VLOOKUP(R724,Table1[[ct2]:[Số lượng]],13,0),0)</f>
        <v>0</v>
      </c>
      <c r="T724" s="45">
        <f>IFERROR(VLOOKUP(R724,Table1[[ct2]:[Giá]],14,0),Table01456[[#This Row],[ĐƠN GIÁ]])</f>
        <v>0</v>
      </c>
      <c r="U724" s="45">
        <f t="shared" si="47"/>
        <v>0</v>
      </c>
      <c r="V724" s="32">
        <f t="shared" si="48"/>
        <v>0</v>
      </c>
      <c r="W724" s="45">
        <f>Table01456[[#This Row],[THÀNH TIỀN FAST]]-Table01456[[#This Row],[THÀNH TIỀN]]</f>
        <v>0</v>
      </c>
      <c r="X724" s="46" t="b">
        <f>Table01456[[#This Row],[ĐG FAST]]=Table01456[[#This Row],[ĐƠN GIÁ]]</f>
        <v>1</v>
      </c>
      <c r="Y724" s="47" t="b">
        <f>Table01456[[#This Row],[THÀNH TIỀN FAST]]=Table01456[[#This Row],[THÀNH TIỀN]]</f>
        <v>1</v>
      </c>
      <c r="Z724" s="48"/>
    </row>
    <row r="725" spans="13:26" x14ac:dyDescent="0.2">
      <c r="M725" s="55">
        <f t="shared" si="45"/>
        <v>0</v>
      </c>
      <c r="N725" s="21" t="e">
        <f>VLOOKUP(I725,'MÃ '!$A$2:$E$1048576,4,0)</f>
        <v>#N/A</v>
      </c>
      <c r="O725" s="21" t="e">
        <f>VLOOKUP(I725,'MÃ '!$A$2:$E$1048576,5,0)</f>
        <v>#N/A</v>
      </c>
      <c r="P725" s="21" t="str">
        <f t="shared" si="46"/>
        <v>TSG09</v>
      </c>
      <c r="Q725" s="21" t="e">
        <f>DAY(Table01456[[#This Row],[NGÀY]])&amp;Table01456[[#This Row],[TSG09]]&amp;Table01456[[#This Row],[MÃ FAST]]</f>
        <v>#N/A</v>
      </c>
      <c r="R725" s="21" t="e">
        <f>COUNTIF($Q$7:Q725,Q725)&amp;Q725</f>
        <v>#N/A</v>
      </c>
      <c r="S725" s="44">
        <f>IFERROR(VLOOKUP(R725,Table1[[ct2]:[Số lượng]],13,0),0)</f>
        <v>0</v>
      </c>
      <c r="T725" s="45">
        <f>IFERROR(VLOOKUP(R725,Table1[[ct2]:[Giá]],14,0),Table01456[[#This Row],[ĐƠN GIÁ]])</f>
        <v>0</v>
      </c>
      <c r="U725" s="45">
        <f t="shared" si="47"/>
        <v>0</v>
      </c>
      <c r="V725" s="32">
        <f t="shared" si="48"/>
        <v>0</v>
      </c>
      <c r="W725" s="45">
        <f>Table01456[[#This Row],[THÀNH TIỀN FAST]]-Table01456[[#This Row],[THÀNH TIỀN]]</f>
        <v>0</v>
      </c>
      <c r="X725" s="46" t="b">
        <f>Table01456[[#This Row],[ĐG FAST]]=Table01456[[#This Row],[ĐƠN GIÁ]]</f>
        <v>1</v>
      </c>
      <c r="Y725" s="47" t="b">
        <f>Table01456[[#This Row],[THÀNH TIỀN FAST]]=Table01456[[#This Row],[THÀNH TIỀN]]</f>
        <v>1</v>
      </c>
      <c r="Z725" s="48"/>
    </row>
    <row r="726" spans="13:26" x14ac:dyDescent="0.2">
      <c r="M726" s="55">
        <f t="shared" si="45"/>
        <v>0</v>
      </c>
      <c r="N726" s="21" t="e">
        <f>VLOOKUP(I726,'MÃ '!$A$2:$E$1048576,4,0)</f>
        <v>#N/A</v>
      </c>
      <c r="O726" s="21" t="e">
        <f>VLOOKUP(I726,'MÃ '!$A$2:$E$1048576,5,0)</f>
        <v>#N/A</v>
      </c>
      <c r="P726" s="21" t="str">
        <f t="shared" si="46"/>
        <v>TSG09</v>
      </c>
      <c r="Q726" s="21" t="e">
        <f>DAY(Table01456[[#This Row],[NGÀY]])&amp;Table01456[[#This Row],[TSG09]]&amp;Table01456[[#This Row],[MÃ FAST]]</f>
        <v>#N/A</v>
      </c>
      <c r="R726" s="21" t="e">
        <f>COUNTIF($Q$7:Q726,Q726)&amp;Q726</f>
        <v>#N/A</v>
      </c>
      <c r="S726" s="44">
        <f>IFERROR(VLOOKUP(R726,Table1[[ct2]:[Số lượng]],13,0),0)</f>
        <v>0</v>
      </c>
      <c r="T726" s="45">
        <f>IFERROR(VLOOKUP(R726,Table1[[ct2]:[Giá]],14,0),Table01456[[#This Row],[ĐƠN GIÁ]])</f>
        <v>0</v>
      </c>
      <c r="U726" s="45">
        <f t="shared" si="47"/>
        <v>0</v>
      </c>
      <c r="V726" s="32">
        <f t="shared" si="48"/>
        <v>0</v>
      </c>
      <c r="W726" s="45">
        <f>Table01456[[#This Row],[THÀNH TIỀN FAST]]-Table01456[[#This Row],[THÀNH TIỀN]]</f>
        <v>0</v>
      </c>
      <c r="X726" s="46" t="b">
        <f>Table01456[[#This Row],[ĐG FAST]]=Table01456[[#This Row],[ĐƠN GIÁ]]</f>
        <v>1</v>
      </c>
      <c r="Y726" s="47" t="b">
        <f>Table01456[[#This Row],[THÀNH TIỀN FAST]]=Table01456[[#This Row],[THÀNH TIỀN]]</f>
        <v>1</v>
      </c>
      <c r="Z726" s="48"/>
    </row>
    <row r="727" spans="13:26" x14ac:dyDescent="0.2">
      <c r="M727" s="55">
        <f t="shared" si="45"/>
        <v>0</v>
      </c>
      <c r="N727" s="21" t="e">
        <f>VLOOKUP(I727,'MÃ '!$A$2:$E$1048576,4,0)</f>
        <v>#N/A</v>
      </c>
      <c r="O727" s="21" t="e">
        <f>VLOOKUP(I727,'MÃ '!$A$2:$E$1048576,5,0)</f>
        <v>#N/A</v>
      </c>
      <c r="P727" s="21" t="str">
        <f t="shared" si="46"/>
        <v>TSG09</v>
      </c>
      <c r="Q727" s="21" t="e">
        <f>DAY(Table01456[[#This Row],[NGÀY]])&amp;Table01456[[#This Row],[TSG09]]&amp;Table01456[[#This Row],[MÃ FAST]]</f>
        <v>#N/A</v>
      </c>
      <c r="R727" s="21" t="e">
        <f>COUNTIF($Q$7:Q727,Q727)&amp;Q727</f>
        <v>#N/A</v>
      </c>
      <c r="S727" s="44">
        <f>IFERROR(VLOOKUP(R727,Table1[[ct2]:[Số lượng]],13,0),0)</f>
        <v>0</v>
      </c>
      <c r="T727" s="45">
        <f>IFERROR(VLOOKUP(R727,Table1[[ct2]:[Giá]],14,0),Table01456[[#This Row],[ĐƠN GIÁ]])</f>
        <v>0</v>
      </c>
      <c r="U727" s="45">
        <f t="shared" si="47"/>
        <v>0</v>
      </c>
      <c r="V727" s="32">
        <f t="shared" si="48"/>
        <v>0</v>
      </c>
      <c r="W727" s="45">
        <f>Table01456[[#This Row],[THÀNH TIỀN FAST]]-Table01456[[#This Row],[THÀNH TIỀN]]</f>
        <v>0</v>
      </c>
      <c r="X727" s="46" t="b">
        <f>Table01456[[#This Row],[ĐG FAST]]=Table01456[[#This Row],[ĐƠN GIÁ]]</f>
        <v>1</v>
      </c>
      <c r="Y727" s="47" t="b">
        <f>Table01456[[#This Row],[THÀNH TIỀN FAST]]=Table01456[[#This Row],[THÀNH TIỀN]]</f>
        <v>1</v>
      </c>
      <c r="Z727" s="48"/>
    </row>
    <row r="728" spans="13:26" x14ac:dyDescent="0.2">
      <c r="M728" s="55">
        <f t="shared" si="45"/>
        <v>0</v>
      </c>
      <c r="N728" s="21" t="e">
        <f>VLOOKUP(I728,'MÃ '!$A$2:$E$1048576,4,0)</f>
        <v>#N/A</v>
      </c>
      <c r="O728" s="21" t="e">
        <f>VLOOKUP(I728,'MÃ '!$A$2:$E$1048576,5,0)</f>
        <v>#N/A</v>
      </c>
      <c r="P728" s="21" t="str">
        <f t="shared" si="46"/>
        <v>TSG09</v>
      </c>
      <c r="Q728" s="21" t="e">
        <f>DAY(Table01456[[#This Row],[NGÀY]])&amp;Table01456[[#This Row],[TSG09]]&amp;Table01456[[#This Row],[MÃ FAST]]</f>
        <v>#N/A</v>
      </c>
      <c r="R728" s="21" t="e">
        <f>COUNTIF($Q$7:Q728,Q728)&amp;Q728</f>
        <v>#N/A</v>
      </c>
      <c r="S728" s="44">
        <f>IFERROR(VLOOKUP(R728,Table1[[ct2]:[Số lượng]],13,0),0)</f>
        <v>0</v>
      </c>
      <c r="T728" s="45">
        <f>IFERROR(VLOOKUP(R728,Table1[[ct2]:[Giá]],14,0),Table01456[[#This Row],[ĐƠN GIÁ]])</f>
        <v>0</v>
      </c>
      <c r="U728" s="45">
        <f t="shared" si="47"/>
        <v>0</v>
      </c>
      <c r="V728" s="32">
        <f t="shared" si="48"/>
        <v>0</v>
      </c>
      <c r="W728" s="45">
        <f>Table01456[[#This Row],[THÀNH TIỀN FAST]]-Table01456[[#This Row],[THÀNH TIỀN]]</f>
        <v>0</v>
      </c>
      <c r="X728" s="46" t="b">
        <f>Table01456[[#This Row],[ĐG FAST]]=Table01456[[#This Row],[ĐƠN GIÁ]]</f>
        <v>1</v>
      </c>
      <c r="Y728" s="47" t="b">
        <f>Table01456[[#This Row],[THÀNH TIỀN FAST]]=Table01456[[#This Row],[THÀNH TIỀN]]</f>
        <v>1</v>
      </c>
      <c r="Z728" s="48"/>
    </row>
    <row r="729" spans="13:26" x14ac:dyDescent="0.2">
      <c r="M729" s="55">
        <f t="shared" si="45"/>
        <v>0</v>
      </c>
      <c r="N729" s="21" t="e">
        <f>VLOOKUP(I729,'MÃ '!$A$2:$E$1048576,4,0)</f>
        <v>#N/A</v>
      </c>
      <c r="O729" s="21" t="e">
        <f>VLOOKUP(I729,'MÃ '!$A$2:$E$1048576,5,0)</f>
        <v>#N/A</v>
      </c>
      <c r="P729" s="21" t="str">
        <f t="shared" si="46"/>
        <v>TSG09</v>
      </c>
      <c r="Q729" s="21" t="e">
        <f>DAY(Table01456[[#This Row],[NGÀY]])&amp;Table01456[[#This Row],[TSG09]]&amp;Table01456[[#This Row],[MÃ FAST]]</f>
        <v>#N/A</v>
      </c>
      <c r="R729" s="21" t="e">
        <f>COUNTIF($Q$7:Q729,Q729)&amp;Q729</f>
        <v>#N/A</v>
      </c>
      <c r="S729" s="44">
        <f>IFERROR(VLOOKUP(R729,Table1[[ct2]:[Số lượng]],13,0),0)</f>
        <v>0</v>
      </c>
      <c r="T729" s="45">
        <f>IFERROR(VLOOKUP(R729,Table1[[ct2]:[Giá]],14,0),Table01456[[#This Row],[ĐƠN GIÁ]])</f>
        <v>0</v>
      </c>
      <c r="U729" s="45">
        <f t="shared" si="47"/>
        <v>0</v>
      </c>
      <c r="V729" s="32">
        <f t="shared" si="48"/>
        <v>0</v>
      </c>
      <c r="W729" s="45">
        <f>Table01456[[#This Row],[THÀNH TIỀN FAST]]-Table01456[[#This Row],[THÀNH TIỀN]]</f>
        <v>0</v>
      </c>
      <c r="X729" s="46" t="b">
        <f>Table01456[[#This Row],[ĐG FAST]]=Table01456[[#This Row],[ĐƠN GIÁ]]</f>
        <v>1</v>
      </c>
      <c r="Y729" s="47" t="b">
        <f>Table01456[[#This Row],[THÀNH TIỀN FAST]]=Table01456[[#This Row],[THÀNH TIỀN]]</f>
        <v>1</v>
      </c>
      <c r="Z729" s="48"/>
    </row>
    <row r="730" spans="13:26" x14ac:dyDescent="0.2">
      <c r="M730" s="55">
        <f t="shared" si="45"/>
        <v>0</v>
      </c>
      <c r="N730" s="21" t="e">
        <f>VLOOKUP(I730,'MÃ '!$A$2:$E$1048576,4,0)</f>
        <v>#N/A</v>
      </c>
      <c r="O730" s="21" t="e">
        <f>VLOOKUP(I730,'MÃ '!$A$2:$E$1048576,5,0)</f>
        <v>#N/A</v>
      </c>
      <c r="P730" s="21" t="str">
        <f t="shared" si="46"/>
        <v>TSG09</v>
      </c>
      <c r="Q730" s="21" t="e">
        <f>DAY(Table01456[[#This Row],[NGÀY]])&amp;Table01456[[#This Row],[TSG09]]&amp;Table01456[[#This Row],[MÃ FAST]]</f>
        <v>#N/A</v>
      </c>
      <c r="R730" s="21" t="e">
        <f>COUNTIF($Q$7:Q730,Q730)&amp;Q730</f>
        <v>#N/A</v>
      </c>
      <c r="S730" s="44">
        <f>IFERROR(VLOOKUP(R730,Table1[[ct2]:[Số lượng]],13,0),0)</f>
        <v>0</v>
      </c>
      <c r="T730" s="45">
        <f>IFERROR(VLOOKUP(R730,Table1[[ct2]:[Giá]],14,0),Table01456[[#This Row],[ĐƠN GIÁ]])</f>
        <v>0</v>
      </c>
      <c r="U730" s="45">
        <f t="shared" si="47"/>
        <v>0</v>
      </c>
      <c r="V730" s="32">
        <f t="shared" si="48"/>
        <v>0</v>
      </c>
      <c r="W730" s="45">
        <f>Table01456[[#This Row],[THÀNH TIỀN FAST]]-Table01456[[#This Row],[THÀNH TIỀN]]</f>
        <v>0</v>
      </c>
      <c r="X730" s="46" t="b">
        <f>Table01456[[#This Row],[ĐG FAST]]=Table01456[[#This Row],[ĐƠN GIÁ]]</f>
        <v>1</v>
      </c>
      <c r="Y730" s="47" t="b">
        <f>Table01456[[#This Row],[THÀNH TIỀN FAST]]=Table01456[[#This Row],[THÀNH TIỀN]]</f>
        <v>1</v>
      </c>
      <c r="Z730" s="48"/>
    </row>
    <row r="731" spans="13:26" x14ac:dyDescent="0.2">
      <c r="M731" s="55">
        <f t="shared" si="45"/>
        <v>0</v>
      </c>
      <c r="N731" s="21" t="e">
        <f>VLOOKUP(I731,'MÃ '!$A$2:$E$1048576,4,0)</f>
        <v>#N/A</v>
      </c>
      <c r="O731" s="21" t="e">
        <f>VLOOKUP(I731,'MÃ '!$A$2:$E$1048576,5,0)</f>
        <v>#N/A</v>
      </c>
      <c r="P731" s="21" t="str">
        <f t="shared" si="46"/>
        <v>TSG09</v>
      </c>
      <c r="Q731" s="21" t="e">
        <f>DAY(Table01456[[#This Row],[NGÀY]])&amp;Table01456[[#This Row],[TSG09]]&amp;Table01456[[#This Row],[MÃ FAST]]</f>
        <v>#N/A</v>
      </c>
      <c r="R731" s="21" t="e">
        <f>COUNTIF($Q$7:Q731,Q731)&amp;Q731</f>
        <v>#N/A</v>
      </c>
      <c r="S731" s="44">
        <f>IFERROR(VLOOKUP(R731,Table1[[ct2]:[Số lượng]],13,0),0)</f>
        <v>0</v>
      </c>
      <c r="T731" s="45">
        <f>IFERROR(VLOOKUP(R731,Table1[[ct2]:[Giá]],14,0),Table01456[[#This Row],[ĐƠN GIÁ]])</f>
        <v>0</v>
      </c>
      <c r="U731" s="45">
        <f t="shared" si="47"/>
        <v>0</v>
      </c>
      <c r="V731" s="32">
        <f t="shared" si="48"/>
        <v>0</v>
      </c>
      <c r="W731" s="45">
        <f>Table01456[[#This Row],[THÀNH TIỀN FAST]]-Table01456[[#This Row],[THÀNH TIỀN]]</f>
        <v>0</v>
      </c>
      <c r="X731" s="46" t="b">
        <f>Table01456[[#This Row],[ĐG FAST]]=Table01456[[#This Row],[ĐƠN GIÁ]]</f>
        <v>1</v>
      </c>
      <c r="Y731" s="47" t="b">
        <f>Table01456[[#This Row],[THÀNH TIỀN FAST]]=Table01456[[#This Row],[THÀNH TIỀN]]</f>
        <v>1</v>
      </c>
      <c r="Z731" s="48"/>
    </row>
    <row r="732" spans="13:26" x14ac:dyDescent="0.2">
      <c r="M732" s="55">
        <f t="shared" si="45"/>
        <v>0</v>
      </c>
      <c r="N732" s="21" t="e">
        <f>VLOOKUP(I732,'MÃ '!$A$2:$E$1048576,4,0)</f>
        <v>#N/A</v>
      </c>
      <c r="O732" s="21" t="e">
        <f>VLOOKUP(I732,'MÃ '!$A$2:$E$1048576,5,0)</f>
        <v>#N/A</v>
      </c>
      <c r="P732" s="21" t="str">
        <f t="shared" si="46"/>
        <v>TSG09</v>
      </c>
      <c r="Q732" s="21" t="e">
        <f>DAY(Table01456[[#This Row],[NGÀY]])&amp;Table01456[[#This Row],[TSG09]]&amp;Table01456[[#This Row],[MÃ FAST]]</f>
        <v>#N/A</v>
      </c>
      <c r="R732" s="21" t="e">
        <f>COUNTIF($Q$7:Q732,Q732)&amp;Q732</f>
        <v>#N/A</v>
      </c>
      <c r="S732" s="44">
        <f>IFERROR(VLOOKUP(R732,Table1[[ct2]:[Số lượng]],13,0),0)</f>
        <v>0</v>
      </c>
      <c r="T732" s="45">
        <f>IFERROR(VLOOKUP(R732,Table1[[ct2]:[Giá]],14,0),Table01456[[#This Row],[ĐƠN GIÁ]])</f>
        <v>0</v>
      </c>
      <c r="U732" s="45">
        <f t="shared" si="47"/>
        <v>0</v>
      </c>
      <c r="V732" s="32">
        <f t="shared" si="48"/>
        <v>0</v>
      </c>
      <c r="W732" s="45">
        <f>Table01456[[#This Row],[THÀNH TIỀN FAST]]-Table01456[[#This Row],[THÀNH TIỀN]]</f>
        <v>0</v>
      </c>
      <c r="X732" s="46" t="b">
        <f>Table01456[[#This Row],[ĐG FAST]]=Table01456[[#This Row],[ĐƠN GIÁ]]</f>
        <v>1</v>
      </c>
      <c r="Y732" s="47" t="b">
        <f>Table01456[[#This Row],[THÀNH TIỀN FAST]]=Table01456[[#This Row],[THÀNH TIỀN]]</f>
        <v>1</v>
      </c>
      <c r="Z732" s="48"/>
    </row>
    <row r="733" spans="13:26" x14ac:dyDescent="0.2">
      <c r="M733" s="55">
        <f t="shared" si="45"/>
        <v>0</v>
      </c>
      <c r="N733" s="21" t="e">
        <f>VLOOKUP(I733,'MÃ '!$A$2:$E$1048576,4,0)</f>
        <v>#N/A</v>
      </c>
      <c r="O733" s="21" t="e">
        <f>VLOOKUP(I733,'MÃ '!$A$2:$E$1048576,5,0)</f>
        <v>#N/A</v>
      </c>
      <c r="P733" s="21" t="str">
        <f t="shared" si="46"/>
        <v>TSG09</v>
      </c>
      <c r="Q733" s="21" t="e">
        <f>DAY(Table01456[[#This Row],[NGÀY]])&amp;Table01456[[#This Row],[TSG09]]&amp;Table01456[[#This Row],[MÃ FAST]]</f>
        <v>#N/A</v>
      </c>
      <c r="R733" s="21" t="e">
        <f>COUNTIF($Q$7:Q733,Q733)&amp;Q733</f>
        <v>#N/A</v>
      </c>
      <c r="S733" s="44">
        <f>IFERROR(VLOOKUP(R733,Table1[[ct2]:[Số lượng]],13,0),0)</f>
        <v>0</v>
      </c>
      <c r="T733" s="45">
        <f>IFERROR(VLOOKUP(R733,Table1[[ct2]:[Giá]],14,0),Table01456[[#This Row],[ĐƠN GIÁ]])</f>
        <v>0</v>
      </c>
      <c r="U733" s="45">
        <f t="shared" si="47"/>
        <v>0</v>
      </c>
      <c r="V733" s="32">
        <f t="shared" si="48"/>
        <v>0</v>
      </c>
      <c r="W733" s="45">
        <f>Table01456[[#This Row],[THÀNH TIỀN FAST]]-Table01456[[#This Row],[THÀNH TIỀN]]</f>
        <v>0</v>
      </c>
      <c r="X733" s="46" t="b">
        <f>Table01456[[#This Row],[ĐG FAST]]=Table01456[[#This Row],[ĐƠN GIÁ]]</f>
        <v>1</v>
      </c>
      <c r="Y733" s="47" t="b">
        <f>Table01456[[#This Row],[THÀNH TIỀN FAST]]=Table01456[[#This Row],[THÀNH TIỀN]]</f>
        <v>1</v>
      </c>
      <c r="Z733" s="48"/>
    </row>
    <row r="734" spans="13:26" x14ac:dyDescent="0.2">
      <c r="M734" s="55">
        <f t="shared" si="45"/>
        <v>0</v>
      </c>
      <c r="N734" s="21" t="e">
        <f>VLOOKUP(I734,'MÃ '!$A$2:$E$1048576,4,0)</f>
        <v>#N/A</v>
      </c>
      <c r="O734" s="21" t="e">
        <f>VLOOKUP(I734,'MÃ '!$A$2:$E$1048576,5,0)</f>
        <v>#N/A</v>
      </c>
      <c r="P734" s="21" t="str">
        <f t="shared" si="46"/>
        <v>TSG09</v>
      </c>
      <c r="Q734" s="21" t="e">
        <f>DAY(Table01456[[#This Row],[NGÀY]])&amp;Table01456[[#This Row],[TSG09]]&amp;Table01456[[#This Row],[MÃ FAST]]</f>
        <v>#N/A</v>
      </c>
      <c r="R734" s="21" t="e">
        <f>COUNTIF($Q$7:Q734,Q734)&amp;Q734</f>
        <v>#N/A</v>
      </c>
      <c r="S734" s="44">
        <f>IFERROR(VLOOKUP(R734,Table1[[ct2]:[Số lượng]],13,0),0)</f>
        <v>0</v>
      </c>
      <c r="T734" s="45">
        <f>IFERROR(VLOOKUP(R734,Table1[[ct2]:[Giá]],14,0),Table01456[[#This Row],[ĐƠN GIÁ]])</f>
        <v>0</v>
      </c>
      <c r="U734" s="45">
        <f t="shared" si="47"/>
        <v>0</v>
      </c>
      <c r="V734" s="32">
        <f t="shared" si="48"/>
        <v>0</v>
      </c>
      <c r="W734" s="45">
        <f>Table01456[[#This Row],[THÀNH TIỀN FAST]]-Table01456[[#This Row],[THÀNH TIỀN]]</f>
        <v>0</v>
      </c>
      <c r="X734" s="46" t="b">
        <f>Table01456[[#This Row],[ĐG FAST]]=Table01456[[#This Row],[ĐƠN GIÁ]]</f>
        <v>1</v>
      </c>
      <c r="Y734" s="47" t="b">
        <f>Table01456[[#This Row],[THÀNH TIỀN FAST]]=Table01456[[#This Row],[THÀNH TIỀN]]</f>
        <v>1</v>
      </c>
      <c r="Z734" s="48"/>
    </row>
    <row r="735" spans="13:26" x14ac:dyDescent="0.2">
      <c r="M735" s="55">
        <f t="shared" si="45"/>
        <v>0</v>
      </c>
      <c r="N735" s="21" t="e">
        <f>VLOOKUP(I735,'MÃ '!$A$2:$E$1048576,4,0)</f>
        <v>#N/A</v>
      </c>
      <c r="O735" s="21" t="e">
        <f>VLOOKUP(I735,'MÃ '!$A$2:$E$1048576,5,0)</f>
        <v>#N/A</v>
      </c>
      <c r="P735" s="21" t="str">
        <f t="shared" si="46"/>
        <v>TSG09</v>
      </c>
      <c r="Q735" s="21" t="e">
        <f>DAY(Table01456[[#This Row],[NGÀY]])&amp;Table01456[[#This Row],[TSG09]]&amp;Table01456[[#This Row],[MÃ FAST]]</f>
        <v>#N/A</v>
      </c>
      <c r="R735" s="21" t="e">
        <f>COUNTIF($Q$7:Q735,Q735)&amp;Q735</f>
        <v>#N/A</v>
      </c>
      <c r="S735" s="44">
        <f>IFERROR(VLOOKUP(R735,Table1[[ct2]:[Số lượng]],13,0),0)</f>
        <v>0</v>
      </c>
      <c r="T735" s="45">
        <f>IFERROR(VLOOKUP(R735,Table1[[ct2]:[Giá]],14,0),Table01456[[#This Row],[ĐƠN GIÁ]])</f>
        <v>0</v>
      </c>
      <c r="U735" s="45">
        <f t="shared" si="47"/>
        <v>0</v>
      </c>
      <c r="V735" s="32">
        <f t="shared" si="48"/>
        <v>0</v>
      </c>
      <c r="W735" s="45">
        <f>Table01456[[#This Row],[THÀNH TIỀN FAST]]-Table01456[[#This Row],[THÀNH TIỀN]]</f>
        <v>0</v>
      </c>
      <c r="X735" s="46" t="b">
        <f>Table01456[[#This Row],[ĐG FAST]]=Table01456[[#This Row],[ĐƠN GIÁ]]</f>
        <v>1</v>
      </c>
      <c r="Y735" s="47" t="b">
        <f>Table01456[[#This Row],[THÀNH TIỀN FAST]]=Table01456[[#This Row],[THÀNH TIỀN]]</f>
        <v>1</v>
      </c>
      <c r="Z735" s="48"/>
    </row>
    <row r="736" spans="13:26" x14ac:dyDescent="0.2">
      <c r="M736" s="55">
        <f t="shared" si="45"/>
        <v>0</v>
      </c>
      <c r="N736" s="21" t="e">
        <f>VLOOKUP(I736,'MÃ '!$A$2:$E$1048576,4,0)</f>
        <v>#N/A</v>
      </c>
      <c r="O736" s="21" t="e">
        <f>VLOOKUP(I736,'MÃ '!$A$2:$E$1048576,5,0)</f>
        <v>#N/A</v>
      </c>
      <c r="P736" s="21" t="str">
        <f t="shared" si="46"/>
        <v>TSG09</v>
      </c>
      <c r="Q736" s="21" t="e">
        <f>DAY(Table01456[[#This Row],[NGÀY]])&amp;Table01456[[#This Row],[TSG09]]&amp;Table01456[[#This Row],[MÃ FAST]]</f>
        <v>#N/A</v>
      </c>
      <c r="R736" s="21" t="e">
        <f>COUNTIF($Q$7:Q736,Q736)&amp;Q736</f>
        <v>#N/A</v>
      </c>
      <c r="S736" s="44">
        <f>IFERROR(VLOOKUP(R736,Table1[[ct2]:[Số lượng]],13,0),0)</f>
        <v>0</v>
      </c>
      <c r="T736" s="45">
        <f>IFERROR(VLOOKUP(R736,Table1[[ct2]:[Giá]],14,0),Table01456[[#This Row],[ĐƠN GIÁ]])</f>
        <v>0</v>
      </c>
      <c r="U736" s="45">
        <f t="shared" si="47"/>
        <v>0</v>
      </c>
      <c r="V736" s="32">
        <f t="shared" si="48"/>
        <v>0</v>
      </c>
      <c r="W736" s="45">
        <f>Table01456[[#This Row],[THÀNH TIỀN FAST]]-Table01456[[#This Row],[THÀNH TIỀN]]</f>
        <v>0</v>
      </c>
      <c r="X736" s="46" t="b">
        <f>Table01456[[#This Row],[ĐG FAST]]=Table01456[[#This Row],[ĐƠN GIÁ]]</f>
        <v>1</v>
      </c>
      <c r="Y736" s="47" t="b">
        <f>Table01456[[#This Row],[THÀNH TIỀN FAST]]=Table01456[[#This Row],[THÀNH TIỀN]]</f>
        <v>1</v>
      </c>
      <c r="Z736" s="48"/>
    </row>
    <row r="737" spans="13:26" x14ac:dyDescent="0.2">
      <c r="M737" s="55">
        <f t="shared" si="45"/>
        <v>0</v>
      </c>
      <c r="N737" s="21" t="e">
        <f>VLOOKUP(I737,'MÃ '!$A$2:$E$1048576,4,0)</f>
        <v>#N/A</v>
      </c>
      <c r="O737" s="21" t="e">
        <f>VLOOKUP(I737,'MÃ '!$A$2:$E$1048576,5,0)</f>
        <v>#N/A</v>
      </c>
      <c r="P737" s="21" t="str">
        <f t="shared" si="46"/>
        <v>TSG09</v>
      </c>
      <c r="Q737" s="21" t="e">
        <f>DAY(Table01456[[#This Row],[NGÀY]])&amp;Table01456[[#This Row],[TSG09]]&amp;Table01456[[#This Row],[MÃ FAST]]</f>
        <v>#N/A</v>
      </c>
      <c r="R737" s="21" t="e">
        <f>COUNTIF($Q$7:Q737,Q737)&amp;Q737</f>
        <v>#N/A</v>
      </c>
      <c r="S737" s="44">
        <f>IFERROR(VLOOKUP(R737,Table1[[ct2]:[Số lượng]],13,0),0)</f>
        <v>0</v>
      </c>
      <c r="T737" s="45">
        <f>IFERROR(VLOOKUP(R737,Table1[[ct2]:[Giá]],14,0),Table01456[[#This Row],[ĐƠN GIÁ]])</f>
        <v>0</v>
      </c>
      <c r="U737" s="45">
        <f t="shared" si="47"/>
        <v>0</v>
      </c>
      <c r="V737" s="32">
        <f t="shared" si="48"/>
        <v>0</v>
      </c>
      <c r="W737" s="45">
        <f>Table01456[[#This Row],[THÀNH TIỀN FAST]]-Table01456[[#This Row],[THÀNH TIỀN]]</f>
        <v>0</v>
      </c>
      <c r="X737" s="46" t="b">
        <f>Table01456[[#This Row],[ĐG FAST]]=Table01456[[#This Row],[ĐƠN GIÁ]]</f>
        <v>1</v>
      </c>
      <c r="Y737" s="47" t="b">
        <f>Table01456[[#This Row],[THÀNH TIỀN FAST]]=Table01456[[#This Row],[THÀNH TIỀN]]</f>
        <v>1</v>
      </c>
      <c r="Z737" s="48"/>
    </row>
    <row r="738" spans="13:26" x14ac:dyDescent="0.2">
      <c r="M738" s="55">
        <f t="shared" si="45"/>
        <v>0</v>
      </c>
      <c r="N738" s="21" t="e">
        <f>VLOOKUP(I738,'MÃ '!$A$2:$E$1048576,4,0)</f>
        <v>#N/A</v>
      </c>
      <c r="O738" s="21" t="e">
        <f>VLOOKUP(I738,'MÃ '!$A$2:$E$1048576,5,0)</f>
        <v>#N/A</v>
      </c>
      <c r="P738" s="21" t="str">
        <f t="shared" si="46"/>
        <v>TSG09</v>
      </c>
      <c r="Q738" s="21" t="e">
        <f>DAY(Table01456[[#This Row],[NGÀY]])&amp;Table01456[[#This Row],[TSG09]]&amp;Table01456[[#This Row],[MÃ FAST]]</f>
        <v>#N/A</v>
      </c>
      <c r="R738" s="21" t="e">
        <f>COUNTIF($Q$7:Q738,Q738)&amp;Q738</f>
        <v>#N/A</v>
      </c>
      <c r="S738" s="44">
        <f>IFERROR(VLOOKUP(R738,Table1[[ct2]:[Số lượng]],13,0),0)</f>
        <v>0</v>
      </c>
      <c r="T738" s="45">
        <f>IFERROR(VLOOKUP(R738,Table1[[ct2]:[Giá]],14,0),Table01456[[#This Row],[ĐƠN GIÁ]])</f>
        <v>0</v>
      </c>
      <c r="U738" s="45">
        <f t="shared" si="47"/>
        <v>0</v>
      </c>
      <c r="V738" s="32">
        <f t="shared" si="48"/>
        <v>0</v>
      </c>
      <c r="W738" s="45">
        <f>Table01456[[#This Row],[THÀNH TIỀN FAST]]-Table01456[[#This Row],[THÀNH TIỀN]]</f>
        <v>0</v>
      </c>
      <c r="X738" s="46" t="b">
        <f>Table01456[[#This Row],[ĐG FAST]]=Table01456[[#This Row],[ĐƠN GIÁ]]</f>
        <v>1</v>
      </c>
      <c r="Y738" s="47" t="b">
        <f>Table01456[[#This Row],[THÀNH TIỀN FAST]]=Table01456[[#This Row],[THÀNH TIỀN]]</f>
        <v>1</v>
      </c>
      <c r="Z738" s="48"/>
    </row>
    <row r="739" spans="13:26" x14ac:dyDescent="0.2">
      <c r="M739" s="55">
        <f t="shared" si="45"/>
        <v>0</v>
      </c>
      <c r="N739" s="21" t="e">
        <f>VLOOKUP(I739,'MÃ '!$A$2:$E$1048576,4,0)</f>
        <v>#N/A</v>
      </c>
      <c r="O739" s="21" t="e">
        <f>VLOOKUP(I739,'MÃ '!$A$2:$E$1048576,5,0)</f>
        <v>#N/A</v>
      </c>
      <c r="P739" s="21" t="str">
        <f t="shared" si="46"/>
        <v>TSG09</v>
      </c>
      <c r="Q739" s="21" t="e">
        <f>DAY(Table01456[[#This Row],[NGÀY]])&amp;Table01456[[#This Row],[TSG09]]&amp;Table01456[[#This Row],[MÃ FAST]]</f>
        <v>#N/A</v>
      </c>
      <c r="R739" s="21" t="e">
        <f>COUNTIF($Q$7:Q739,Q739)&amp;Q739</f>
        <v>#N/A</v>
      </c>
      <c r="S739" s="44">
        <f>IFERROR(VLOOKUP(R739,Table1[[ct2]:[Số lượng]],13,0),0)</f>
        <v>0</v>
      </c>
      <c r="T739" s="45">
        <f>IFERROR(VLOOKUP(R739,Table1[[ct2]:[Giá]],14,0),Table01456[[#This Row],[ĐƠN GIÁ]])</f>
        <v>0</v>
      </c>
      <c r="U739" s="45">
        <f t="shared" si="47"/>
        <v>0</v>
      </c>
      <c r="V739" s="32">
        <f t="shared" si="48"/>
        <v>0</v>
      </c>
      <c r="W739" s="45">
        <f>Table01456[[#This Row],[THÀNH TIỀN FAST]]-Table01456[[#This Row],[THÀNH TIỀN]]</f>
        <v>0</v>
      </c>
      <c r="X739" s="46" t="b">
        <f>Table01456[[#This Row],[ĐG FAST]]=Table01456[[#This Row],[ĐƠN GIÁ]]</f>
        <v>1</v>
      </c>
      <c r="Y739" s="47" t="b">
        <f>Table01456[[#This Row],[THÀNH TIỀN FAST]]=Table01456[[#This Row],[THÀNH TIỀN]]</f>
        <v>1</v>
      </c>
      <c r="Z739" s="48"/>
    </row>
    <row r="740" spans="13:26" x14ac:dyDescent="0.2">
      <c r="M740" s="55">
        <f t="shared" si="45"/>
        <v>0</v>
      </c>
      <c r="N740" s="21" t="e">
        <f>VLOOKUP(I740,'MÃ '!$A$2:$E$1048576,4,0)</f>
        <v>#N/A</v>
      </c>
      <c r="O740" s="21" t="e">
        <f>VLOOKUP(I740,'MÃ '!$A$2:$E$1048576,5,0)</f>
        <v>#N/A</v>
      </c>
      <c r="P740" s="21" t="str">
        <f t="shared" si="46"/>
        <v>TSG09</v>
      </c>
      <c r="Q740" s="21" t="e">
        <f>DAY(Table01456[[#This Row],[NGÀY]])&amp;Table01456[[#This Row],[TSG09]]&amp;Table01456[[#This Row],[MÃ FAST]]</f>
        <v>#N/A</v>
      </c>
      <c r="R740" s="21" t="e">
        <f>COUNTIF($Q$7:Q740,Q740)&amp;Q740</f>
        <v>#N/A</v>
      </c>
      <c r="S740" s="44">
        <f>IFERROR(VLOOKUP(R740,Table1[[ct2]:[Số lượng]],13,0),0)</f>
        <v>0</v>
      </c>
      <c r="T740" s="45">
        <f>IFERROR(VLOOKUP(R740,Table1[[ct2]:[Giá]],14,0),Table01456[[#This Row],[ĐƠN GIÁ]])</f>
        <v>0</v>
      </c>
      <c r="U740" s="45">
        <f t="shared" si="47"/>
        <v>0</v>
      </c>
      <c r="V740" s="32">
        <f t="shared" si="48"/>
        <v>0</v>
      </c>
      <c r="W740" s="45">
        <f>Table01456[[#This Row],[THÀNH TIỀN FAST]]-Table01456[[#This Row],[THÀNH TIỀN]]</f>
        <v>0</v>
      </c>
      <c r="X740" s="46" t="b">
        <f>Table01456[[#This Row],[ĐG FAST]]=Table01456[[#This Row],[ĐƠN GIÁ]]</f>
        <v>1</v>
      </c>
      <c r="Y740" s="47" t="b">
        <f>Table01456[[#This Row],[THÀNH TIỀN FAST]]=Table01456[[#This Row],[THÀNH TIỀN]]</f>
        <v>1</v>
      </c>
      <c r="Z740" s="48"/>
    </row>
    <row r="741" spans="13:26" x14ac:dyDescent="0.2">
      <c r="M741" s="55">
        <f t="shared" si="45"/>
        <v>0</v>
      </c>
      <c r="N741" s="21" t="e">
        <f>VLOOKUP(I741,'MÃ '!$A$2:$E$1048576,4,0)</f>
        <v>#N/A</v>
      </c>
      <c r="O741" s="21" t="e">
        <f>VLOOKUP(I741,'MÃ '!$A$2:$E$1048576,5,0)</f>
        <v>#N/A</v>
      </c>
      <c r="P741" s="21" t="str">
        <f t="shared" si="46"/>
        <v>TSG09</v>
      </c>
      <c r="Q741" s="21" t="e">
        <f>DAY(Table01456[[#This Row],[NGÀY]])&amp;Table01456[[#This Row],[TSG09]]&amp;Table01456[[#This Row],[MÃ FAST]]</f>
        <v>#N/A</v>
      </c>
      <c r="R741" s="21" t="e">
        <f>COUNTIF($Q$7:Q741,Q741)&amp;Q741</f>
        <v>#N/A</v>
      </c>
      <c r="S741" s="44">
        <f>IFERROR(VLOOKUP(R741,Table1[[ct2]:[Số lượng]],13,0),0)</f>
        <v>0</v>
      </c>
      <c r="T741" s="45">
        <f>IFERROR(VLOOKUP(R741,Table1[[ct2]:[Giá]],14,0),Table01456[[#This Row],[ĐƠN GIÁ]])</f>
        <v>0</v>
      </c>
      <c r="U741" s="45">
        <f t="shared" si="47"/>
        <v>0</v>
      </c>
      <c r="V741" s="32">
        <f t="shared" si="48"/>
        <v>0</v>
      </c>
      <c r="W741" s="45">
        <f>Table01456[[#This Row],[THÀNH TIỀN FAST]]-Table01456[[#This Row],[THÀNH TIỀN]]</f>
        <v>0</v>
      </c>
      <c r="X741" s="46" t="b">
        <f>Table01456[[#This Row],[ĐG FAST]]=Table01456[[#This Row],[ĐƠN GIÁ]]</f>
        <v>1</v>
      </c>
      <c r="Y741" s="47" t="b">
        <f>Table01456[[#This Row],[THÀNH TIỀN FAST]]=Table01456[[#This Row],[THÀNH TIỀN]]</f>
        <v>1</v>
      </c>
      <c r="Z741" s="48"/>
    </row>
    <row r="742" spans="13:26" x14ac:dyDescent="0.2">
      <c r="M742" s="55">
        <f t="shared" si="45"/>
        <v>0</v>
      </c>
      <c r="N742" s="21" t="e">
        <f>VLOOKUP(I742,'MÃ '!$A$2:$E$1048576,4,0)</f>
        <v>#N/A</v>
      </c>
      <c r="O742" s="21" t="e">
        <f>VLOOKUP(I742,'MÃ '!$A$2:$E$1048576,5,0)</f>
        <v>#N/A</v>
      </c>
      <c r="P742" s="21" t="str">
        <f t="shared" si="46"/>
        <v>TSG09</v>
      </c>
      <c r="Q742" s="21" t="e">
        <f>DAY(Table01456[[#This Row],[NGÀY]])&amp;Table01456[[#This Row],[TSG09]]&amp;Table01456[[#This Row],[MÃ FAST]]</f>
        <v>#N/A</v>
      </c>
      <c r="R742" s="21" t="e">
        <f>COUNTIF($Q$7:Q742,Q742)&amp;Q742</f>
        <v>#N/A</v>
      </c>
      <c r="S742" s="44">
        <f>IFERROR(VLOOKUP(R742,Table1[[ct2]:[Số lượng]],13,0),0)</f>
        <v>0</v>
      </c>
      <c r="T742" s="45">
        <f>IFERROR(VLOOKUP(R742,Table1[[ct2]:[Giá]],14,0),Table01456[[#This Row],[ĐƠN GIÁ]])</f>
        <v>0</v>
      </c>
      <c r="U742" s="45">
        <f t="shared" si="47"/>
        <v>0</v>
      </c>
      <c r="V742" s="32">
        <f t="shared" si="48"/>
        <v>0</v>
      </c>
      <c r="W742" s="45">
        <f>Table01456[[#This Row],[THÀNH TIỀN FAST]]-Table01456[[#This Row],[THÀNH TIỀN]]</f>
        <v>0</v>
      </c>
      <c r="X742" s="46" t="b">
        <f>Table01456[[#This Row],[ĐG FAST]]=Table01456[[#This Row],[ĐƠN GIÁ]]</f>
        <v>1</v>
      </c>
      <c r="Y742" s="47" t="b">
        <f>Table01456[[#This Row],[THÀNH TIỀN FAST]]=Table01456[[#This Row],[THÀNH TIỀN]]</f>
        <v>1</v>
      </c>
      <c r="Z742" s="48"/>
    </row>
    <row r="743" spans="13:26" x14ac:dyDescent="0.2">
      <c r="M743" s="55">
        <f t="shared" si="45"/>
        <v>0</v>
      </c>
      <c r="N743" s="21" t="e">
        <f>VLOOKUP(I743,'MÃ '!$A$2:$E$1048576,4,0)</f>
        <v>#N/A</v>
      </c>
      <c r="O743" s="21" t="e">
        <f>VLOOKUP(I743,'MÃ '!$A$2:$E$1048576,5,0)</f>
        <v>#N/A</v>
      </c>
      <c r="P743" s="21" t="str">
        <f t="shared" si="46"/>
        <v>TSG09</v>
      </c>
      <c r="Q743" s="21" t="e">
        <f>DAY(Table01456[[#This Row],[NGÀY]])&amp;Table01456[[#This Row],[TSG09]]&amp;Table01456[[#This Row],[MÃ FAST]]</f>
        <v>#N/A</v>
      </c>
      <c r="R743" s="21" t="e">
        <f>COUNTIF($Q$7:Q743,Q743)&amp;Q743</f>
        <v>#N/A</v>
      </c>
      <c r="S743" s="44">
        <f>IFERROR(VLOOKUP(R743,Table1[[ct2]:[Số lượng]],13,0),0)</f>
        <v>0</v>
      </c>
      <c r="T743" s="45">
        <f>IFERROR(VLOOKUP(R743,Table1[[ct2]:[Giá]],14,0),Table01456[[#This Row],[ĐƠN GIÁ]])</f>
        <v>0</v>
      </c>
      <c r="U743" s="45">
        <f t="shared" si="47"/>
        <v>0</v>
      </c>
      <c r="V743" s="32">
        <f t="shared" si="48"/>
        <v>0</v>
      </c>
      <c r="W743" s="45">
        <f>Table01456[[#This Row],[THÀNH TIỀN FAST]]-Table01456[[#This Row],[THÀNH TIỀN]]</f>
        <v>0</v>
      </c>
      <c r="X743" s="46" t="b">
        <f>Table01456[[#This Row],[ĐG FAST]]=Table01456[[#This Row],[ĐƠN GIÁ]]</f>
        <v>1</v>
      </c>
      <c r="Y743" s="47" t="b">
        <f>Table01456[[#This Row],[THÀNH TIỀN FAST]]=Table01456[[#This Row],[THÀNH TIỀN]]</f>
        <v>1</v>
      </c>
      <c r="Z743" s="48"/>
    </row>
    <row r="744" spans="13:26" x14ac:dyDescent="0.2">
      <c r="M744" s="55">
        <f t="shared" si="45"/>
        <v>0</v>
      </c>
      <c r="N744" s="21" t="e">
        <f>VLOOKUP(I744,'MÃ '!$A$2:$E$1048576,4,0)</f>
        <v>#N/A</v>
      </c>
      <c r="O744" s="21" t="e">
        <f>VLOOKUP(I744,'MÃ '!$A$2:$E$1048576,5,0)</f>
        <v>#N/A</v>
      </c>
      <c r="P744" s="21" t="str">
        <f t="shared" si="46"/>
        <v>TSG09</v>
      </c>
      <c r="Q744" s="21" t="e">
        <f>DAY(Table01456[[#This Row],[NGÀY]])&amp;Table01456[[#This Row],[TSG09]]&amp;Table01456[[#This Row],[MÃ FAST]]</f>
        <v>#N/A</v>
      </c>
      <c r="R744" s="21" t="e">
        <f>COUNTIF($Q$7:Q744,Q744)&amp;Q744</f>
        <v>#N/A</v>
      </c>
      <c r="S744" s="44">
        <f>IFERROR(VLOOKUP(R744,Table1[[ct2]:[Số lượng]],13,0),0)</f>
        <v>0</v>
      </c>
      <c r="T744" s="45">
        <f>IFERROR(VLOOKUP(R744,Table1[[ct2]:[Giá]],14,0),Table01456[[#This Row],[ĐƠN GIÁ]])</f>
        <v>0</v>
      </c>
      <c r="U744" s="45">
        <f t="shared" si="47"/>
        <v>0</v>
      </c>
      <c r="V744" s="32">
        <f t="shared" si="48"/>
        <v>0</v>
      </c>
      <c r="W744" s="45">
        <f>Table01456[[#This Row],[THÀNH TIỀN FAST]]-Table01456[[#This Row],[THÀNH TIỀN]]</f>
        <v>0</v>
      </c>
      <c r="X744" s="46" t="b">
        <f>Table01456[[#This Row],[ĐG FAST]]=Table01456[[#This Row],[ĐƠN GIÁ]]</f>
        <v>1</v>
      </c>
      <c r="Y744" s="47" t="b">
        <f>Table01456[[#This Row],[THÀNH TIỀN FAST]]=Table01456[[#This Row],[THÀNH TIỀN]]</f>
        <v>1</v>
      </c>
      <c r="Z744" s="48"/>
    </row>
    <row r="745" spans="13:26" x14ac:dyDescent="0.2">
      <c r="M745" s="55">
        <f t="shared" si="45"/>
        <v>0</v>
      </c>
      <c r="N745" s="21" t="e">
        <f>VLOOKUP(I745,'MÃ '!$A$2:$E$1048576,4,0)</f>
        <v>#N/A</v>
      </c>
      <c r="O745" s="21" t="e">
        <f>VLOOKUP(I745,'MÃ '!$A$2:$E$1048576,5,0)</f>
        <v>#N/A</v>
      </c>
      <c r="P745" s="21" t="str">
        <f t="shared" si="46"/>
        <v>TSG09</v>
      </c>
      <c r="Q745" s="21" t="e">
        <f>DAY(Table01456[[#This Row],[NGÀY]])&amp;Table01456[[#This Row],[TSG09]]&amp;Table01456[[#This Row],[MÃ FAST]]</f>
        <v>#N/A</v>
      </c>
      <c r="R745" s="21" t="e">
        <f>COUNTIF($Q$7:Q745,Q745)&amp;Q745</f>
        <v>#N/A</v>
      </c>
      <c r="S745" s="44">
        <f>IFERROR(VLOOKUP(R745,Table1[[ct2]:[Số lượng]],13,0),0)</f>
        <v>0</v>
      </c>
      <c r="T745" s="45">
        <f>IFERROR(VLOOKUP(R745,Table1[[ct2]:[Giá]],14,0),Table01456[[#This Row],[ĐƠN GIÁ]])</f>
        <v>0</v>
      </c>
      <c r="U745" s="45">
        <f t="shared" si="47"/>
        <v>0</v>
      </c>
      <c r="V745" s="32">
        <f t="shared" si="48"/>
        <v>0</v>
      </c>
      <c r="W745" s="45">
        <f>Table01456[[#This Row],[THÀNH TIỀN FAST]]-Table01456[[#This Row],[THÀNH TIỀN]]</f>
        <v>0</v>
      </c>
      <c r="X745" s="46" t="b">
        <f>Table01456[[#This Row],[ĐG FAST]]=Table01456[[#This Row],[ĐƠN GIÁ]]</f>
        <v>1</v>
      </c>
      <c r="Y745" s="47" t="b">
        <f>Table01456[[#This Row],[THÀNH TIỀN FAST]]=Table01456[[#This Row],[THÀNH TIỀN]]</f>
        <v>1</v>
      </c>
      <c r="Z745" s="48"/>
    </row>
    <row r="746" spans="13:26" x14ac:dyDescent="0.2">
      <c r="M746" s="55">
        <f t="shared" si="45"/>
        <v>0</v>
      </c>
      <c r="N746" s="21" t="e">
        <f>VLOOKUP(I746,'MÃ '!$A$2:$E$1048576,4,0)</f>
        <v>#N/A</v>
      </c>
      <c r="O746" s="21" t="e">
        <f>VLOOKUP(I746,'MÃ '!$A$2:$E$1048576,5,0)</f>
        <v>#N/A</v>
      </c>
      <c r="P746" s="21" t="str">
        <f t="shared" si="46"/>
        <v>TSG09</v>
      </c>
      <c r="Q746" s="21" t="e">
        <f>DAY(Table01456[[#This Row],[NGÀY]])&amp;Table01456[[#This Row],[TSG09]]&amp;Table01456[[#This Row],[MÃ FAST]]</f>
        <v>#N/A</v>
      </c>
      <c r="R746" s="21" t="e">
        <f>COUNTIF($Q$7:Q746,Q746)&amp;Q746</f>
        <v>#N/A</v>
      </c>
      <c r="S746" s="44">
        <f>IFERROR(VLOOKUP(R746,Table1[[ct2]:[Số lượng]],13,0),0)</f>
        <v>0</v>
      </c>
      <c r="T746" s="45">
        <f>IFERROR(VLOOKUP(R746,Table1[[ct2]:[Giá]],14,0),Table01456[[#This Row],[ĐƠN GIÁ]])</f>
        <v>0</v>
      </c>
      <c r="U746" s="45">
        <f t="shared" si="47"/>
        <v>0</v>
      </c>
      <c r="V746" s="32">
        <f t="shared" si="48"/>
        <v>0</v>
      </c>
      <c r="W746" s="45">
        <f>Table01456[[#This Row],[THÀNH TIỀN FAST]]-Table01456[[#This Row],[THÀNH TIỀN]]</f>
        <v>0</v>
      </c>
      <c r="X746" s="46" t="b">
        <f>Table01456[[#This Row],[ĐG FAST]]=Table01456[[#This Row],[ĐƠN GIÁ]]</f>
        <v>1</v>
      </c>
      <c r="Y746" s="47" t="b">
        <f>Table01456[[#This Row],[THÀNH TIỀN FAST]]=Table01456[[#This Row],[THÀNH TIỀN]]</f>
        <v>1</v>
      </c>
      <c r="Z746" s="48"/>
    </row>
    <row r="747" spans="13:26" x14ac:dyDescent="0.2">
      <c r="M747" s="55">
        <f t="shared" si="45"/>
        <v>0</v>
      </c>
      <c r="N747" s="21" t="e">
        <f>VLOOKUP(I747,'MÃ '!$A$2:$E$1048576,4,0)</f>
        <v>#N/A</v>
      </c>
      <c r="O747" s="21" t="e">
        <f>VLOOKUP(I747,'MÃ '!$A$2:$E$1048576,5,0)</f>
        <v>#N/A</v>
      </c>
      <c r="P747" s="21" t="str">
        <f t="shared" si="46"/>
        <v>TSG09</v>
      </c>
      <c r="Q747" s="21" t="e">
        <f>DAY(Table01456[[#This Row],[NGÀY]])&amp;Table01456[[#This Row],[TSG09]]&amp;Table01456[[#This Row],[MÃ FAST]]</f>
        <v>#N/A</v>
      </c>
      <c r="R747" s="21" t="e">
        <f>COUNTIF($Q$7:Q747,Q747)&amp;Q747</f>
        <v>#N/A</v>
      </c>
      <c r="S747" s="44">
        <f>IFERROR(VLOOKUP(R747,Table1[[ct2]:[Số lượng]],13,0),0)</f>
        <v>0</v>
      </c>
      <c r="T747" s="45">
        <f>IFERROR(VLOOKUP(R747,Table1[[ct2]:[Giá]],14,0),Table01456[[#This Row],[ĐƠN GIÁ]])</f>
        <v>0</v>
      </c>
      <c r="U747" s="45">
        <f t="shared" si="47"/>
        <v>0</v>
      </c>
      <c r="V747" s="32">
        <f t="shared" si="48"/>
        <v>0</v>
      </c>
      <c r="W747" s="45">
        <f>Table01456[[#This Row],[THÀNH TIỀN FAST]]-Table01456[[#This Row],[THÀNH TIỀN]]</f>
        <v>0</v>
      </c>
      <c r="X747" s="46" t="b">
        <f>Table01456[[#This Row],[ĐG FAST]]=Table01456[[#This Row],[ĐƠN GIÁ]]</f>
        <v>1</v>
      </c>
      <c r="Y747" s="47" t="b">
        <f>Table01456[[#This Row],[THÀNH TIỀN FAST]]=Table01456[[#This Row],[THÀNH TIỀN]]</f>
        <v>1</v>
      </c>
      <c r="Z747" s="48"/>
    </row>
    <row r="748" spans="13:26" x14ac:dyDescent="0.2">
      <c r="M748" s="55">
        <f t="shared" si="45"/>
        <v>0</v>
      </c>
      <c r="N748" s="21" t="e">
        <f>VLOOKUP(I748,'MÃ '!$A$2:$E$1048576,4,0)</f>
        <v>#N/A</v>
      </c>
      <c r="O748" s="21" t="e">
        <f>VLOOKUP(I748,'MÃ '!$A$2:$E$1048576,5,0)</f>
        <v>#N/A</v>
      </c>
      <c r="P748" s="21" t="str">
        <f t="shared" si="46"/>
        <v>TSG09</v>
      </c>
      <c r="Q748" s="21" t="e">
        <f>DAY(Table01456[[#This Row],[NGÀY]])&amp;Table01456[[#This Row],[TSG09]]&amp;Table01456[[#This Row],[MÃ FAST]]</f>
        <v>#N/A</v>
      </c>
      <c r="R748" s="21" t="e">
        <f>COUNTIF($Q$7:Q748,Q748)&amp;Q748</f>
        <v>#N/A</v>
      </c>
      <c r="S748" s="44">
        <f>IFERROR(VLOOKUP(R748,Table1[[ct2]:[Số lượng]],13,0),0)</f>
        <v>0</v>
      </c>
      <c r="T748" s="45">
        <f>IFERROR(VLOOKUP(R748,Table1[[ct2]:[Giá]],14,0),Table01456[[#This Row],[ĐƠN GIÁ]])</f>
        <v>0</v>
      </c>
      <c r="U748" s="45">
        <f t="shared" si="47"/>
        <v>0</v>
      </c>
      <c r="V748" s="32">
        <f t="shared" si="48"/>
        <v>0</v>
      </c>
      <c r="W748" s="45">
        <f>Table01456[[#This Row],[THÀNH TIỀN FAST]]-Table01456[[#This Row],[THÀNH TIỀN]]</f>
        <v>0</v>
      </c>
      <c r="X748" s="46" t="b">
        <f>Table01456[[#This Row],[ĐG FAST]]=Table01456[[#This Row],[ĐƠN GIÁ]]</f>
        <v>1</v>
      </c>
      <c r="Y748" s="47" t="b">
        <f>Table01456[[#This Row],[THÀNH TIỀN FAST]]=Table01456[[#This Row],[THÀNH TIỀN]]</f>
        <v>1</v>
      </c>
      <c r="Z748" s="48"/>
    </row>
    <row r="749" spans="13:26" x14ac:dyDescent="0.2">
      <c r="M749" s="55">
        <f t="shared" si="45"/>
        <v>0</v>
      </c>
      <c r="N749" s="21" t="e">
        <f>VLOOKUP(I749,'MÃ '!$A$2:$E$1048576,4,0)</f>
        <v>#N/A</v>
      </c>
      <c r="O749" s="21" t="e">
        <f>VLOOKUP(I749,'MÃ '!$A$2:$E$1048576,5,0)</f>
        <v>#N/A</v>
      </c>
      <c r="P749" s="21" t="str">
        <f t="shared" si="46"/>
        <v>TSG09</v>
      </c>
      <c r="Q749" s="21" t="e">
        <f>DAY(Table01456[[#This Row],[NGÀY]])&amp;Table01456[[#This Row],[TSG09]]&amp;Table01456[[#This Row],[MÃ FAST]]</f>
        <v>#N/A</v>
      </c>
      <c r="R749" s="21" t="e">
        <f>COUNTIF($Q$7:Q749,Q749)&amp;Q749</f>
        <v>#N/A</v>
      </c>
      <c r="S749" s="44">
        <f>IFERROR(VLOOKUP(R749,Table1[[ct2]:[Số lượng]],13,0),0)</f>
        <v>0</v>
      </c>
      <c r="T749" s="45">
        <f>IFERROR(VLOOKUP(R749,Table1[[ct2]:[Giá]],14,0),Table01456[[#This Row],[ĐƠN GIÁ]])</f>
        <v>0</v>
      </c>
      <c r="U749" s="45">
        <f t="shared" si="47"/>
        <v>0</v>
      </c>
      <c r="V749" s="32">
        <f t="shared" si="48"/>
        <v>0</v>
      </c>
      <c r="W749" s="45">
        <f>Table01456[[#This Row],[THÀNH TIỀN FAST]]-Table01456[[#This Row],[THÀNH TIỀN]]</f>
        <v>0</v>
      </c>
      <c r="X749" s="46" t="b">
        <f>Table01456[[#This Row],[ĐG FAST]]=Table01456[[#This Row],[ĐƠN GIÁ]]</f>
        <v>1</v>
      </c>
      <c r="Y749" s="47" t="b">
        <f>Table01456[[#This Row],[THÀNH TIỀN FAST]]=Table01456[[#This Row],[THÀNH TIỀN]]</f>
        <v>1</v>
      </c>
      <c r="Z749" s="48"/>
    </row>
    <row r="750" spans="13:26" x14ac:dyDescent="0.2">
      <c r="M750" s="55">
        <f t="shared" si="45"/>
        <v>0</v>
      </c>
      <c r="N750" s="21" t="e">
        <f>VLOOKUP(I750,'MÃ '!$A$2:$E$1048576,4,0)</f>
        <v>#N/A</v>
      </c>
      <c r="O750" s="21" t="e">
        <f>VLOOKUP(I750,'MÃ '!$A$2:$E$1048576,5,0)</f>
        <v>#N/A</v>
      </c>
      <c r="P750" s="21" t="str">
        <f t="shared" si="46"/>
        <v>TSG09</v>
      </c>
      <c r="Q750" s="21" t="e">
        <f>DAY(Table01456[[#This Row],[NGÀY]])&amp;Table01456[[#This Row],[TSG09]]&amp;Table01456[[#This Row],[MÃ FAST]]</f>
        <v>#N/A</v>
      </c>
      <c r="R750" s="21" t="e">
        <f>COUNTIF($Q$7:Q750,Q750)&amp;Q750</f>
        <v>#N/A</v>
      </c>
      <c r="S750" s="44">
        <f>IFERROR(VLOOKUP(R750,Table1[[ct2]:[Số lượng]],13,0),0)</f>
        <v>0</v>
      </c>
      <c r="T750" s="45">
        <f>IFERROR(VLOOKUP(R750,Table1[[ct2]:[Giá]],14,0),Table01456[[#This Row],[ĐƠN GIÁ]])</f>
        <v>0</v>
      </c>
      <c r="U750" s="45">
        <f t="shared" si="47"/>
        <v>0</v>
      </c>
      <c r="V750" s="32">
        <f t="shared" si="48"/>
        <v>0</v>
      </c>
      <c r="W750" s="45">
        <f>Table01456[[#This Row],[THÀNH TIỀN FAST]]-Table01456[[#This Row],[THÀNH TIỀN]]</f>
        <v>0</v>
      </c>
      <c r="X750" s="46" t="b">
        <f>Table01456[[#This Row],[ĐG FAST]]=Table01456[[#This Row],[ĐƠN GIÁ]]</f>
        <v>1</v>
      </c>
      <c r="Y750" s="47" t="b">
        <f>Table01456[[#This Row],[THÀNH TIỀN FAST]]=Table01456[[#This Row],[THÀNH TIỀN]]</f>
        <v>1</v>
      </c>
      <c r="Z750" s="48"/>
    </row>
    <row r="751" spans="13:26" x14ac:dyDescent="0.2">
      <c r="M751" s="55">
        <f t="shared" si="45"/>
        <v>0</v>
      </c>
      <c r="N751" s="21" t="e">
        <f>VLOOKUP(I751,'MÃ '!$A$2:$E$1048576,4,0)</f>
        <v>#N/A</v>
      </c>
      <c r="O751" s="21" t="e">
        <f>VLOOKUP(I751,'MÃ '!$A$2:$E$1048576,5,0)</f>
        <v>#N/A</v>
      </c>
      <c r="P751" s="21" t="str">
        <f t="shared" si="46"/>
        <v>TSG09</v>
      </c>
      <c r="Q751" s="21" t="e">
        <f>DAY(Table01456[[#This Row],[NGÀY]])&amp;Table01456[[#This Row],[TSG09]]&amp;Table01456[[#This Row],[MÃ FAST]]</f>
        <v>#N/A</v>
      </c>
      <c r="R751" s="21" t="e">
        <f>COUNTIF($Q$7:Q751,Q751)&amp;Q751</f>
        <v>#N/A</v>
      </c>
      <c r="S751" s="44">
        <f>IFERROR(VLOOKUP(R751,Table1[[ct2]:[Số lượng]],13,0),0)</f>
        <v>0</v>
      </c>
      <c r="T751" s="45">
        <f>IFERROR(VLOOKUP(R751,Table1[[ct2]:[Giá]],14,0),Table01456[[#This Row],[ĐƠN GIÁ]])</f>
        <v>0</v>
      </c>
      <c r="U751" s="45">
        <f t="shared" si="47"/>
        <v>0</v>
      </c>
      <c r="V751" s="32">
        <f t="shared" si="48"/>
        <v>0</v>
      </c>
      <c r="W751" s="45">
        <f>Table01456[[#This Row],[THÀNH TIỀN FAST]]-Table01456[[#This Row],[THÀNH TIỀN]]</f>
        <v>0</v>
      </c>
      <c r="X751" s="46" t="b">
        <f>Table01456[[#This Row],[ĐG FAST]]=Table01456[[#This Row],[ĐƠN GIÁ]]</f>
        <v>1</v>
      </c>
      <c r="Y751" s="47" t="b">
        <f>Table01456[[#This Row],[THÀNH TIỀN FAST]]=Table01456[[#This Row],[THÀNH TIỀN]]</f>
        <v>1</v>
      </c>
      <c r="Z751" s="48"/>
    </row>
    <row r="752" spans="13:26" x14ac:dyDescent="0.2">
      <c r="M752" s="55">
        <f t="shared" si="45"/>
        <v>0</v>
      </c>
      <c r="N752" s="21" t="e">
        <f>VLOOKUP(I752,'MÃ '!$A$2:$E$1048576,4,0)</f>
        <v>#N/A</v>
      </c>
      <c r="O752" s="21" t="e">
        <f>VLOOKUP(I752,'MÃ '!$A$2:$E$1048576,5,0)</f>
        <v>#N/A</v>
      </c>
      <c r="P752" s="21" t="str">
        <f t="shared" si="46"/>
        <v>TSG09</v>
      </c>
      <c r="Q752" s="21" t="e">
        <f>DAY(Table01456[[#This Row],[NGÀY]])&amp;Table01456[[#This Row],[TSG09]]&amp;Table01456[[#This Row],[MÃ FAST]]</f>
        <v>#N/A</v>
      </c>
      <c r="R752" s="21" t="e">
        <f>COUNTIF($Q$7:Q752,Q752)&amp;Q752</f>
        <v>#N/A</v>
      </c>
      <c r="S752" s="44">
        <f>IFERROR(VLOOKUP(R752,Table1[[ct2]:[Số lượng]],13,0),0)</f>
        <v>0</v>
      </c>
      <c r="T752" s="45">
        <f>IFERROR(VLOOKUP(R752,Table1[[ct2]:[Giá]],14,0),Table01456[[#This Row],[ĐƠN GIÁ]])</f>
        <v>0</v>
      </c>
      <c r="U752" s="45">
        <f t="shared" si="47"/>
        <v>0</v>
      </c>
      <c r="V752" s="32">
        <f t="shared" si="48"/>
        <v>0</v>
      </c>
      <c r="W752" s="45">
        <f>Table01456[[#This Row],[THÀNH TIỀN FAST]]-Table01456[[#This Row],[THÀNH TIỀN]]</f>
        <v>0</v>
      </c>
      <c r="X752" s="46" t="b">
        <f>Table01456[[#This Row],[ĐG FAST]]=Table01456[[#This Row],[ĐƠN GIÁ]]</f>
        <v>1</v>
      </c>
      <c r="Y752" s="47" t="b">
        <f>Table01456[[#This Row],[THÀNH TIỀN FAST]]=Table01456[[#This Row],[THÀNH TIỀN]]</f>
        <v>1</v>
      </c>
      <c r="Z752" s="48"/>
    </row>
    <row r="753" spans="13:26" x14ac:dyDescent="0.2">
      <c r="M753" s="55">
        <f t="shared" si="45"/>
        <v>0</v>
      </c>
      <c r="N753" s="21" t="e">
        <f>VLOOKUP(I753,'MÃ '!$A$2:$E$1048576,4,0)</f>
        <v>#N/A</v>
      </c>
      <c r="O753" s="21" t="e">
        <f>VLOOKUP(I753,'MÃ '!$A$2:$E$1048576,5,0)</f>
        <v>#N/A</v>
      </c>
      <c r="P753" s="21" t="str">
        <f t="shared" si="46"/>
        <v>TSG09</v>
      </c>
      <c r="Q753" s="21" t="e">
        <f>DAY(Table01456[[#This Row],[NGÀY]])&amp;Table01456[[#This Row],[TSG09]]&amp;Table01456[[#This Row],[MÃ FAST]]</f>
        <v>#N/A</v>
      </c>
      <c r="R753" s="21" t="e">
        <f>COUNTIF($Q$7:Q753,Q753)&amp;Q753</f>
        <v>#N/A</v>
      </c>
      <c r="S753" s="44">
        <f>IFERROR(VLOOKUP(R753,Table1[[ct2]:[Số lượng]],13,0),0)</f>
        <v>0</v>
      </c>
      <c r="T753" s="45">
        <f>IFERROR(VLOOKUP(R753,Table1[[ct2]:[Giá]],14,0),Table01456[[#This Row],[ĐƠN GIÁ]])</f>
        <v>0</v>
      </c>
      <c r="U753" s="45">
        <f t="shared" si="47"/>
        <v>0</v>
      </c>
      <c r="V753" s="32">
        <f t="shared" si="48"/>
        <v>0</v>
      </c>
      <c r="W753" s="45">
        <f>Table01456[[#This Row],[THÀNH TIỀN FAST]]-Table01456[[#This Row],[THÀNH TIỀN]]</f>
        <v>0</v>
      </c>
      <c r="X753" s="46" t="b">
        <f>Table01456[[#This Row],[ĐG FAST]]=Table01456[[#This Row],[ĐƠN GIÁ]]</f>
        <v>1</v>
      </c>
      <c r="Y753" s="47" t="b">
        <f>Table01456[[#This Row],[THÀNH TIỀN FAST]]=Table01456[[#This Row],[THÀNH TIỀN]]</f>
        <v>1</v>
      </c>
      <c r="Z753" s="48"/>
    </row>
    <row r="754" spans="13:26" x14ac:dyDescent="0.2">
      <c r="M754" s="55">
        <f t="shared" si="45"/>
        <v>0</v>
      </c>
      <c r="N754" s="21" t="e">
        <f>VLOOKUP(I754,'MÃ '!$A$2:$E$1048576,4,0)</f>
        <v>#N/A</v>
      </c>
      <c r="O754" s="21" t="e">
        <f>VLOOKUP(I754,'MÃ '!$A$2:$E$1048576,5,0)</f>
        <v>#N/A</v>
      </c>
      <c r="P754" s="21" t="str">
        <f t="shared" si="46"/>
        <v>TSG09</v>
      </c>
      <c r="Q754" s="21" t="e">
        <f>DAY(Table01456[[#This Row],[NGÀY]])&amp;Table01456[[#This Row],[TSG09]]&amp;Table01456[[#This Row],[MÃ FAST]]</f>
        <v>#N/A</v>
      </c>
      <c r="R754" s="21" t="e">
        <f>COUNTIF($Q$7:Q754,Q754)&amp;Q754</f>
        <v>#N/A</v>
      </c>
      <c r="S754" s="44">
        <f>IFERROR(VLOOKUP(R754,Table1[[ct2]:[Số lượng]],13,0),0)</f>
        <v>0</v>
      </c>
      <c r="T754" s="45">
        <f>IFERROR(VLOOKUP(R754,Table1[[ct2]:[Giá]],14,0),Table01456[[#This Row],[ĐƠN GIÁ]])</f>
        <v>0</v>
      </c>
      <c r="U754" s="45">
        <f t="shared" si="47"/>
        <v>0</v>
      </c>
      <c r="V754" s="32">
        <f t="shared" si="48"/>
        <v>0</v>
      </c>
      <c r="W754" s="45">
        <f>Table01456[[#This Row],[THÀNH TIỀN FAST]]-Table01456[[#This Row],[THÀNH TIỀN]]</f>
        <v>0</v>
      </c>
      <c r="X754" s="46" t="b">
        <f>Table01456[[#This Row],[ĐG FAST]]=Table01456[[#This Row],[ĐƠN GIÁ]]</f>
        <v>1</v>
      </c>
      <c r="Y754" s="47" t="b">
        <f>Table01456[[#This Row],[THÀNH TIỀN FAST]]=Table01456[[#This Row],[THÀNH TIỀN]]</f>
        <v>1</v>
      </c>
      <c r="Z754" s="48"/>
    </row>
    <row r="755" spans="13:26" x14ac:dyDescent="0.2">
      <c r="M755" s="55">
        <f t="shared" si="45"/>
        <v>0</v>
      </c>
      <c r="N755" s="21" t="e">
        <f>VLOOKUP(I755,'MÃ '!$A$2:$E$1048576,4,0)</f>
        <v>#N/A</v>
      </c>
      <c r="O755" s="21" t="e">
        <f>VLOOKUP(I755,'MÃ '!$A$2:$E$1048576,5,0)</f>
        <v>#N/A</v>
      </c>
      <c r="P755" s="21" t="str">
        <f t="shared" si="46"/>
        <v>TSG09</v>
      </c>
      <c r="Q755" s="21" t="e">
        <f>DAY(Table01456[[#This Row],[NGÀY]])&amp;Table01456[[#This Row],[TSG09]]&amp;Table01456[[#This Row],[MÃ FAST]]</f>
        <v>#N/A</v>
      </c>
      <c r="R755" s="21" t="e">
        <f>COUNTIF($Q$7:Q755,Q755)&amp;Q755</f>
        <v>#N/A</v>
      </c>
      <c r="S755" s="44">
        <f>IFERROR(VLOOKUP(R755,Table1[[ct2]:[Số lượng]],13,0),0)</f>
        <v>0</v>
      </c>
      <c r="T755" s="45">
        <f>IFERROR(VLOOKUP(R755,Table1[[ct2]:[Giá]],14,0),Table01456[[#This Row],[ĐƠN GIÁ]])</f>
        <v>0</v>
      </c>
      <c r="U755" s="45">
        <f t="shared" si="47"/>
        <v>0</v>
      </c>
      <c r="V755" s="32">
        <f t="shared" si="48"/>
        <v>0</v>
      </c>
      <c r="W755" s="45">
        <f>Table01456[[#This Row],[THÀNH TIỀN FAST]]-Table01456[[#This Row],[THÀNH TIỀN]]</f>
        <v>0</v>
      </c>
      <c r="X755" s="46" t="b">
        <f>Table01456[[#This Row],[ĐG FAST]]=Table01456[[#This Row],[ĐƠN GIÁ]]</f>
        <v>1</v>
      </c>
      <c r="Y755" s="47" t="b">
        <f>Table01456[[#This Row],[THÀNH TIỀN FAST]]=Table01456[[#This Row],[THÀNH TIỀN]]</f>
        <v>1</v>
      </c>
      <c r="Z755" s="48"/>
    </row>
    <row r="756" spans="13:26" x14ac:dyDescent="0.2">
      <c r="M756" s="55">
        <f t="shared" si="45"/>
        <v>0</v>
      </c>
      <c r="N756" s="21" t="e">
        <f>VLOOKUP(I756,'MÃ '!$A$2:$E$1048576,4,0)</f>
        <v>#N/A</v>
      </c>
      <c r="O756" s="21" t="e">
        <f>VLOOKUP(I756,'MÃ '!$A$2:$E$1048576,5,0)</f>
        <v>#N/A</v>
      </c>
      <c r="P756" s="21" t="str">
        <f t="shared" si="46"/>
        <v>TSG09</v>
      </c>
      <c r="Q756" s="21" t="e">
        <f>DAY(Table01456[[#This Row],[NGÀY]])&amp;Table01456[[#This Row],[TSG09]]&amp;Table01456[[#This Row],[MÃ FAST]]</f>
        <v>#N/A</v>
      </c>
      <c r="R756" s="21" t="e">
        <f>COUNTIF($Q$7:Q756,Q756)&amp;Q756</f>
        <v>#N/A</v>
      </c>
      <c r="S756" s="44">
        <f>IFERROR(VLOOKUP(R756,Table1[[ct2]:[Số lượng]],13,0),0)</f>
        <v>0</v>
      </c>
      <c r="T756" s="45">
        <f>IFERROR(VLOOKUP(R756,Table1[[ct2]:[Giá]],14,0),Table01456[[#This Row],[ĐƠN GIÁ]])</f>
        <v>0</v>
      </c>
      <c r="U756" s="45">
        <f t="shared" si="47"/>
        <v>0</v>
      </c>
      <c r="V756" s="32">
        <f t="shared" si="48"/>
        <v>0</v>
      </c>
      <c r="W756" s="45">
        <f>Table01456[[#This Row],[THÀNH TIỀN FAST]]-Table01456[[#This Row],[THÀNH TIỀN]]</f>
        <v>0</v>
      </c>
      <c r="X756" s="46" t="b">
        <f>Table01456[[#This Row],[ĐG FAST]]=Table01456[[#This Row],[ĐƠN GIÁ]]</f>
        <v>1</v>
      </c>
      <c r="Y756" s="47" t="b">
        <f>Table01456[[#This Row],[THÀNH TIỀN FAST]]=Table01456[[#This Row],[THÀNH TIỀN]]</f>
        <v>1</v>
      </c>
      <c r="Z756" s="48"/>
    </row>
    <row r="757" spans="13:26" x14ac:dyDescent="0.2">
      <c r="M757" s="55">
        <f t="shared" si="45"/>
        <v>0</v>
      </c>
      <c r="N757" s="21" t="e">
        <f>VLOOKUP(I757,'MÃ '!$A$2:$E$1048576,4,0)</f>
        <v>#N/A</v>
      </c>
      <c r="O757" s="21" t="e">
        <f>VLOOKUP(I757,'MÃ '!$A$2:$E$1048576,5,0)</f>
        <v>#N/A</v>
      </c>
      <c r="P757" s="21" t="str">
        <f t="shared" si="46"/>
        <v>TSG09</v>
      </c>
      <c r="Q757" s="21" t="e">
        <f>DAY(Table01456[[#This Row],[NGÀY]])&amp;Table01456[[#This Row],[TSG09]]&amp;Table01456[[#This Row],[MÃ FAST]]</f>
        <v>#N/A</v>
      </c>
      <c r="R757" s="21" t="e">
        <f>COUNTIF($Q$7:Q757,Q757)&amp;Q757</f>
        <v>#N/A</v>
      </c>
      <c r="S757" s="44">
        <f>IFERROR(VLOOKUP(R757,Table1[[ct2]:[Số lượng]],13,0),0)</f>
        <v>0</v>
      </c>
      <c r="T757" s="45">
        <f>IFERROR(VLOOKUP(R757,Table1[[ct2]:[Giá]],14,0),Table01456[[#This Row],[ĐƠN GIÁ]])</f>
        <v>0</v>
      </c>
      <c r="U757" s="45">
        <f t="shared" si="47"/>
        <v>0</v>
      </c>
      <c r="V757" s="32">
        <f t="shared" si="48"/>
        <v>0</v>
      </c>
      <c r="W757" s="45">
        <f>Table01456[[#This Row],[THÀNH TIỀN FAST]]-Table01456[[#This Row],[THÀNH TIỀN]]</f>
        <v>0</v>
      </c>
      <c r="X757" s="46" t="b">
        <f>Table01456[[#This Row],[ĐG FAST]]=Table01456[[#This Row],[ĐƠN GIÁ]]</f>
        <v>1</v>
      </c>
      <c r="Y757" s="47" t="b">
        <f>Table01456[[#This Row],[THÀNH TIỀN FAST]]=Table01456[[#This Row],[THÀNH TIỀN]]</f>
        <v>1</v>
      </c>
      <c r="Z757" s="48"/>
    </row>
    <row r="758" spans="13:26" x14ac:dyDescent="0.2">
      <c r="M758" s="55">
        <f t="shared" si="45"/>
        <v>0</v>
      </c>
      <c r="N758" s="21" t="e">
        <f>VLOOKUP(I758,'MÃ '!$A$2:$E$1048576,4,0)</f>
        <v>#N/A</v>
      </c>
      <c r="O758" s="21" t="e">
        <f>VLOOKUP(I758,'MÃ '!$A$2:$E$1048576,5,0)</f>
        <v>#N/A</v>
      </c>
      <c r="P758" s="21" t="str">
        <f t="shared" si="46"/>
        <v>TSG09</v>
      </c>
      <c r="Q758" s="21" t="e">
        <f>DAY(Table01456[[#This Row],[NGÀY]])&amp;Table01456[[#This Row],[TSG09]]&amp;Table01456[[#This Row],[MÃ FAST]]</f>
        <v>#N/A</v>
      </c>
      <c r="R758" s="21" t="e">
        <f>COUNTIF($Q$7:Q758,Q758)&amp;Q758</f>
        <v>#N/A</v>
      </c>
      <c r="S758" s="44">
        <f>IFERROR(VLOOKUP(R758,Table1[[ct2]:[Số lượng]],13,0),0)</f>
        <v>0</v>
      </c>
      <c r="T758" s="45">
        <f>IFERROR(VLOOKUP(R758,Table1[[ct2]:[Giá]],14,0),Table01456[[#This Row],[ĐƠN GIÁ]])</f>
        <v>0</v>
      </c>
      <c r="U758" s="45">
        <f t="shared" si="47"/>
        <v>0</v>
      </c>
      <c r="V758" s="32">
        <f t="shared" si="48"/>
        <v>0</v>
      </c>
      <c r="W758" s="45">
        <f>Table01456[[#This Row],[THÀNH TIỀN FAST]]-Table01456[[#This Row],[THÀNH TIỀN]]</f>
        <v>0</v>
      </c>
      <c r="X758" s="46" t="b">
        <f>Table01456[[#This Row],[ĐG FAST]]=Table01456[[#This Row],[ĐƠN GIÁ]]</f>
        <v>1</v>
      </c>
      <c r="Y758" s="47" t="b">
        <f>Table01456[[#This Row],[THÀNH TIỀN FAST]]=Table01456[[#This Row],[THÀNH TIỀN]]</f>
        <v>1</v>
      </c>
      <c r="Z758" s="48"/>
    </row>
    <row r="759" spans="13:26" x14ac:dyDescent="0.2">
      <c r="M759" s="55">
        <f t="shared" si="45"/>
        <v>0</v>
      </c>
      <c r="N759" s="21" t="e">
        <f>VLOOKUP(I759,'MÃ '!$A$2:$E$1048576,4,0)</f>
        <v>#N/A</v>
      </c>
      <c r="O759" s="21" t="e">
        <f>VLOOKUP(I759,'MÃ '!$A$2:$E$1048576,5,0)</f>
        <v>#N/A</v>
      </c>
      <c r="P759" s="21" t="str">
        <f t="shared" si="46"/>
        <v>TSG09</v>
      </c>
      <c r="Q759" s="21" t="e">
        <f>DAY(Table01456[[#This Row],[NGÀY]])&amp;Table01456[[#This Row],[TSG09]]&amp;Table01456[[#This Row],[MÃ FAST]]</f>
        <v>#N/A</v>
      </c>
      <c r="R759" s="21" t="e">
        <f>COUNTIF($Q$7:Q759,Q759)&amp;Q759</f>
        <v>#N/A</v>
      </c>
      <c r="S759" s="44">
        <f>IFERROR(VLOOKUP(R759,Table1[[ct2]:[Số lượng]],13,0),0)</f>
        <v>0</v>
      </c>
      <c r="T759" s="45">
        <f>IFERROR(VLOOKUP(R759,Table1[[ct2]:[Giá]],14,0),Table01456[[#This Row],[ĐƠN GIÁ]])</f>
        <v>0</v>
      </c>
      <c r="U759" s="45">
        <f t="shared" si="47"/>
        <v>0</v>
      </c>
      <c r="V759" s="32">
        <f t="shared" si="48"/>
        <v>0</v>
      </c>
      <c r="W759" s="45">
        <f>Table01456[[#This Row],[THÀNH TIỀN FAST]]-Table01456[[#This Row],[THÀNH TIỀN]]</f>
        <v>0</v>
      </c>
      <c r="X759" s="46" t="b">
        <f>Table01456[[#This Row],[ĐG FAST]]=Table01456[[#This Row],[ĐƠN GIÁ]]</f>
        <v>1</v>
      </c>
      <c r="Y759" s="47" t="b">
        <f>Table01456[[#This Row],[THÀNH TIỀN FAST]]=Table01456[[#This Row],[THÀNH TIỀN]]</f>
        <v>1</v>
      </c>
      <c r="Z759" s="48"/>
    </row>
    <row r="760" spans="13:26" x14ac:dyDescent="0.2">
      <c r="M760" s="55">
        <f t="shared" si="45"/>
        <v>0</v>
      </c>
      <c r="N760" s="21" t="e">
        <f>VLOOKUP(I760,'MÃ '!$A$2:$E$1048576,4,0)</f>
        <v>#N/A</v>
      </c>
      <c r="O760" s="21" t="e">
        <f>VLOOKUP(I760,'MÃ '!$A$2:$E$1048576,5,0)</f>
        <v>#N/A</v>
      </c>
      <c r="P760" s="21" t="str">
        <f t="shared" si="46"/>
        <v>TSG09</v>
      </c>
      <c r="Q760" s="21" t="e">
        <f>DAY(Table01456[[#This Row],[NGÀY]])&amp;Table01456[[#This Row],[TSG09]]&amp;Table01456[[#This Row],[MÃ FAST]]</f>
        <v>#N/A</v>
      </c>
      <c r="R760" s="21" t="e">
        <f>COUNTIF($Q$7:Q760,Q760)&amp;Q760</f>
        <v>#N/A</v>
      </c>
      <c r="S760" s="44">
        <f>IFERROR(VLOOKUP(R760,Table1[[ct2]:[Số lượng]],13,0),0)</f>
        <v>0</v>
      </c>
      <c r="T760" s="45">
        <f>IFERROR(VLOOKUP(R760,Table1[[ct2]:[Giá]],14,0),Table01456[[#This Row],[ĐƠN GIÁ]])</f>
        <v>0</v>
      </c>
      <c r="U760" s="45">
        <f t="shared" si="47"/>
        <v>0</v>
      </c>
      <c r="V760" s="32">
        <f t="shared" si="48"/>
        <v>0</v>
      </c>
      <c r="W760" s="45">
        <f>Table01456[[#This Row],[THÀNH TIỀN FAST]]-Table01456[[#This Row],[THÀNH TIỀN]]</f>
        <v>0</v>
      </c>
      <c r="X760" s="46" t="b">
        <f>Table01456[[#This Row],[ĐG FAST]]=Table01456[[#This Row],[ĐƠN GIÁ]]</f>
        <v>1</v>
      </c>
      <c r="Y760" s="47" t="b">
        <f>Table01456[[#This Row],[THÀNH TIỀN FAST]]=Table01456[[#This Row],[THÀNH TIỀN]]</f>
        <v>1</v>
      </c>
      <c r="Z760" s="48"/>
    </row>
    <row r="761" spans="13:26" x14ac:dyDescent="0.2">
      <c r="M761" s="55">
        <f t="shared" si="45"/>
        <v>0</v>
      </c>
      <c r="N761" s="21" t="e">
        <f>VLOOKUP(I761,'MÃ '!$A$2:$E$1048576,4,0)</f>
        <v>#N/A</v>
      </c>
      <c r="O761" s="21" t="e">
        <f>VLOOKUP(I761,'MÃ '!$A$2:$E$1048576,5,0)</f>
        <v>#N/A</v>
      </c>
      <c r="P761" s="21" t="str">
        <f t="shared" si="46"/>
        <v>TSG09</v>
      </c>
      <c r="Q761" s="21" t="e">
        <f>DAY(Table01456[[#This Row],[NGÀY]])&amp;Table01456[[#This Row],[TSG09]]&amp;Table01456[[#This Row],[MÃ FAST]]</f>
        <v>#N/A</v>
      </c>
      <c r="R761" s="21" t="e">
        <f>COUNTIF($Q$7:Q761,Q761)&amp;Q761</f>
        <v>#N/A</v>
      </c>
      <c r="S761" s="44">
        <f>IFERROR(VLOOKUP(R761,Table1[[ct2]:[Số lượng]],13,0),0)</f>
        <v>0</v>
      </c>
      <c r="T761" s="45">
        <f>IFERROR(VLOOKUP(R761,Table1[[ct2]:[Giá]],14,0),Table01456[[#This Row],[ĐƠN GIÁ]])</f>
        <v>0</v>
      </c>
      <c r="U761" s="45">
        <f t="shared" si="47"/>
        <v>0</v>
      </c>
      <c r="V761" s="32">
        <f t="shared" si="48"/>
        <v>0</v>
      </c>
      <c r="W761" s="45">
        <f>Table01456[[#This Row],[THÀNH TIỀN FAST]]-Table01456[[#This Row],[THÀNH TIỀN]]</f>
        <v>0</v>
      </c>
      <c r="X761" s="46" t="b">
        <f>Table01456[[#This Row],[ĐG FAST]]=Table01456[[#This Row],[ĐƠN GIÁ]]</f>
        <v>1</v>
      </c>
      <c r="Y761" s="47" t="b">
        <f>Table01456[[#This Row],[THÀNH TIỀN FAST]]=Table01456[[#This Row],[THÀNH TIỀN]]</f>
        <v>1</v>
      </c>
      <c r="Z761" s="48"/>
    </row>
    <row r="762" spans="13:26" x14ac:dyDescent="0.2">
      <c r="M762" s="55">
        <f t="shared" si="45"/>
        <v>0</v>
      </c>
      <c r="N762" s="21" t="e">
        <f>VLOOKUP(I762,'MÃ '!$A$2:$E$1048576,4,0)</f>
        <v>#N/A</v>
      </c>
      <c r="O762" s="21" t="e">
        <f>VLOOKUP(I762,'MÃ '!$A$2:$E$1048576,5,0)</f>
        <v>#N/A</v>
      </c>
      <c r="P762" s="21" t="str">
        <f t="shared" si="46"/>
        <v>TSG09</v>
      </c>
      <c r="Q762" s="21" t="e">
        <f>DAY(Table01456[[#This Row],[NGÀY]])&amp;Table01456[[#This Row],[TSG09]]&amp;Table01456[[#This Row],[MÃ FAST]]</f>
        <v>#N/A</v>
      </c>
      <c r="R762" s="21" t="e">
        <f>COUNTIF($Q$7:Q762,Q762)&amp;Q762</f>
        <v>#N/A</v>
      </c>
      <c r="S762" s="44">
        <f>IFERROR(VLOOKUP(R762,Table1[[ct2]:[Số lượng]],13,0),0)</f>
        <v>0</v>
      </c>
      <c r="T762" s="45">
        <f>IFERROR(VLOOKUP(R762,Table1[[ct2]:[Giá]],14,0),Table01456[[#This Row],[ĐƠN GIÁ]])</f>
        <v>0</v>
      </c>
      <c r="U762" s="45">
        <f t="shared" si="47"/>
        <v>0</v>
      </c>
      <c r="V762" s="32">
        <f t="shared" si="48"/>
        <v>0</v>
      </c>
      <c r="W762" s="45">
        <f>Table01456[[#This Row],[THÀNH TIỀN FAST]]-Table01456[[#This Row],[THÀNH TIỀN]]</f>
        <v>0</v>
      </c>
      <c r="X762" s="46" t="b">
        <f>Table01456[[#This Row],[ĐG FAST]]=Table01456[[#This Row],[ĐƠN GIÁ]]</f>
        <v>1</v>
      </c>
      <c r="Y762" s="47" t="b">
        <f>Table01456[[#This Row],[THÀNH TIỀN FAST]]=Table01456[[#This Row],[THÀNH TIỀN]]</f>
        <v>1</v>
      </c>
      <c r="Z762" s="48"/>
    </row>
    <row r="763" spans="13:26" x14ac:dyDescent="0.2">
      <c r="M763" s="55">
        <f t="shared" si="45"/>
        <v>0</v>
      </c>
      <c r="N763" s="21" t="e">
        <f>VLOOKUP(I763,'MÃ '!$A$2:$E$1048576,4,0)</f>
        <v>#N/A</v>
      </c>
      <c r="O763" s="21" t="e">
        <f>VLOOKUP(I763,'MÃ '!$A$2:$E$1048576,5,0)</f>
        <v>#N/A</v>
      </c>
      <c r="P763" s="21" t="str">
        <f t="shared" si="46"/>
        <v>TSG09</v>
      </c>
      <c r="Q763" s="21" t="e">
        <f>DAY(Table01456[[#This Row],[NGÀY]])&amp;Table01456[[#This Row],[TSG09]]&amp;Table01456[[#This Row],[MÃ FAST]]</f>
        <v>#N/A</v>
      </c>
      <c r="R763" s="21" t="e">
        <f>COUNTIF($Q$7:Q763,Q763)&amp;Q763</f>
        <v>#N/A</v>
      </c>
      <c r="S763" s="44">
        <f>IFERROR(VLOOKUP(R763,Table1[[ct2]:[Số lượng]],13,0),0)</f>
        <v>0</v>
      </c>
      <c r="T763" s="45">
        <f>IFERROR(VLOOKUP(R763,Table1[[ct2]:[Giá]],14,0),Table01456[[#This Row],[ĐƠN GIÁ]])</f>
        <v>0</v>
      </c>
      <c r="U763" s="45">
        <f t="shared" si="47"/>
        <v>0</v>
      </c>
      <c r="V763" s="32">
        <f t="shared" si="48"/>
        <v>0</v>
      </c>
      <c r="W763" s="45">
        <f>Table01456[[#This Row],[THÀNH TIỀN FAST]]-Table01456[[#This Row],[THÀNH TIỀN]]</f>
        <v>0</v>
      </c>
      <c r="X763" s="46" t="b">
        <f>Table01456[[#This Row],[ĐG FAST]]=Table01456[[#This Row],[ĐƠN GIÁ]]</f>
        <v>1</v>
      </c>
      <c r="Y763" s="47" t="b">
        <f>Table01456[[#This Row],[THÀNH TIỀN FAST]]=Table01456[[#This Row],[THÀNH TIỀN]]</f>
        <v>1</v>
      </c>
      <c r="Z763" s="48"/>
    </row>
    <row r="764" spans="13:26" x14ac:dyDescent="0.2">
      <c r="M764" s="55">
        <f t="shared" si="45"/>
        <v>0</v>
      </c>
      <c r="N764" s="21" t="e">
        <f>VLOOKUP(I764,'MÃ '!$A$2:$E$1048576,4,0)</f>
        <v>#N/A</v>
      </c>
      <c r="O764" s="21" t="e">
        <f>VLOOKUP(I764,'MÃ '!$A$2:$E$1048576,5,0)</f>
        <v>#N/A</v>
      </c>
      <c r="P764" s="21" t="str">
        <f t="shared" si="46"/>
        <v>TSG09</v>
      </c>
      <c r="Q764" s="21" t="e">
        <f>DAY(Table01456[[#This Row],[NGÀY]])&amp;Table01456[[#This Row],[TSG09]]&amp;Table01456[[#This Row],[MÃ FAST]]</f>
        <v>#N/A</v>
      </c>
      <c r="R764" s="21" t="e">
        <f>COUNTIF($Q$7:Q764,Q764)&amp;Q764</f>
        <v>#N/A</v>
      </c>
      <c r="S764" s="44">
        <f>IFERROR(VLOOKUP(R764,Table1[[ct2]:[Số lượng]],13,0),0)</f>
        <v>0</v>
      </c>
      <c r="T764" s="45">
        <f>IFERROR(VLOOKUP(R764,Table1[[ct2]:[Giá]],14,0),Table01456[[#This Row],[ĐƠN GIÁ]])</f>
        <v>0</v>
      </c>
      <c r="U764" s="45">
        <f t="shared" si="47"/>
        <v>0</v>
      </c>
      <c r="V764" s="32">
        <f t="shared" si="48"/>
        <v>0</v>
      </c>
      <c r="W764" s="45">
        <f>Table01456[[#This Row],[THÀNH TIỀN FAST]]-Table01456[[#This Row],[THÀNH TIỀN]]</f>
        <v>0</v>
      </c>
      <c r="X764" s="46" t="b">
        <f>Table01456[[#This Row],[ĐG FAST]]=Table01456[[#This Row],[ĐƠN GIÁ]]</f>
        <v>1</v>
      </c>
      <c r="Y764" s="47" t="b">
        <f>Table01456[[#This Row],[THÀNH TIỀN FAST]]=Table01456[[#This Row],[THÀNH TIỀN]]</f>
        <v>1</v>
      </c>
      <c r="Z764" s="48"/>
    </row>
    <row r="765" spans="13:26" x14ac:dyDescent="0.2">
      <c r="M765" s="55">
        <f t="shared" si="45"/>
        <v>0</v>
      </c>
      <c r="N765" s="21" t="e">
        <f>VLOOKUP(I765,'MÃ '!$A$2:$E$1048576,4,0)</f>
        <v>#N/A</v>
      </c>
      <c r="O765" s="21" t="e">
        <f>VLOOKUP(I765,'MÃ '!$A$2:$E$1048576,5,0)</f>
        <v>#N/A</v>
      </c>
      <c r="P765" s="21" t="str">
        <f t="shared" si="46"/>
        <v>TSG09</v>
      </c>
      <c r="Q765" s="21" t="e">
        <f>DAY(Table01456[[#This Row],[NGÀY]])&amp;Table01456[[#This Row],[TSG09]]&amp;Table01456[[#This Row],[MÃ FAST]]</f>
        <v>#N/A</v>
      </c>
      <c r="R765" s="21" t="e">
        <f>COUNTIF($Q$7:Q765,Q765)&amp;Q765</f>
        <v>#N/A</v>
      </c>
      <c r="S765" s="44">
        <f>IFERROR(VLOOKUP(R765,Table1[[ct2]:[Số lượng]],13,0),0)</f>
        <v>0</v>
      </c>
      <c r="T765" s="45">
        <f>IFERROR(VLOOKUP(R765,Table1[[ct2]:[Giá]],14,0),Table01456[[#This Row],[ĐƠN GIÁ]])</f>
        <v>0</v>
      </c>
      <c r="U765" s="45">
        <f t="shared" si="47"/>
        <v>0</v>
      </c>
      <c r="V765" s="32">
        <f t="shared" si="48"/>
        <v>0</v>
      </c>
      <c r="W765" s="45">
        <f>Table01456[[#This Row],[THÀNH TIỀN FAST]]-Table01456[[#This Row],[THÀNH TIỀN]]</f>
        <v>0</v>
      </c>
      <c r="X765" s="46" t="b">
        <f>Table01456[[#This Row],[ĐG FAST]]=Table01456[[#This Row],[ĐƠN GIÁ]]</f>
        <v>1</v>
      </c>
      <c r="Y765" s="47" t="b">
        <f>Table01456[[#This Row],[THÀNH TIỀN FAST]]=Table01456[[#This Row],[THÀNH TIỀN]]</f>
        <v>1</v>
      </c>
      <c r="Z765" s="48"/>
    </row>
    <row r="766" spans="13:26" x14ac:dyDescent="0.2">
      <c r="M766" s="55">
        <f t="shared" si="45"/>
        <v>0</v>
      </c>
      <c r="N766" s="21" t="e">
        <f>VLOOKUP(I766,'MÃ '!$A$2:$E$1048576,4,0)</f>
        <v>#N/A</v>
      </c>
      <c r="O766" s="21" t="e">
        <f>VLOOKUP(I766,'MÃ '!$A$2:$E$1048576,5,0)</f>
        <v>#N/A</v>
      </c>
      <c r="P766" s="21" t="str">
        <f t="shared" si="46"/>
        <v>TSG09</v>
      </c>
      <c r="Q766" s="21" t="e">
        <f>DAY(Table01456[[#This Row],[NGÀY]])&amp;Table01456[[#This Row],[TSG09]]&amp;Table01456[[#This Row],[MÃ FAST]]</f>
        <v>#N/A</v>
      </c>
      <c r="R766" s="21" t="e">
        <f>COUNTIF($Q$7:Q766,Q766)&amp;Q766</f>
        <v>#N/A</v>
      </c>
      <c r="S766" s="44">
        <f>IFERROR(VLOOKUP(R766,Table1[[ct2]:[Số lượng]],13,0),0)</f>
        <v>0</v>
      </c>
      <c r="T766" s="45">
        <f>IFERROR(VLOOKUP(R766,Table1[[ct2]:[Giá]],14,0),Table01456[[#This Row],[ĐƠN GIÁ]])</f>
        <v>0</v>
      </c>
      <c r="U766" s="45">
        <f t="shared" si="47"/>
        <v>0</v>
      </c>
      <c r="V766" s="32">
        <f t="shared" si="48"/>
        <v>0</v>
      </c>
      <c r="W766" s="45">
        <f>Table01456[[#This Row],[THÀNH TIỀN FAST]]-Table01456[[#This Row],[THÀNH TIỀN]]</f>
        <v>0</v>
      </c>
      <c r="X766" s="46" t="b">
        <f>Table01456[[#This Row],[ĐG FAST]]=Table01456[[#This Row],[ĐƠN GIÁ]]</f>
        <v>1</v>
      </c>
      <c r="Y766" s="47" t="b">
        <f>Table01456[[#This Row],[THÀNH TIỀN FAST]]=Table01456[[#This Row],[THÀNH TIỀN]]</f>
        <v>1</v>
      </c>
      <c r="Z766" s="48"/>
    </row>
    <row r="767" spans="13:26" x14ac:dyDescent="0.2">
      <c r="M767" s="55">
        <f t="shared" si="45"/>
        <v>0</v>
      </c>
      <c r="N767" s="21" t="e">
        <f>VLOOKUP(I767,'MÃ '!$A$2:$E$1048576,4,0)</f>
        <v>#N/A</v>
      </c>
      <c r="O767" s="21" t="e">
        <f>VLOOKUP(I767,'MÃ '!$A$2:$E$1048576,5,0)</f>
        <v>#N/A</v>
      </c>
      <c r="P767" s="21" t="str">
        <f t="shared" si="46"/>
        <v>TSG09</v>
      </c>
      <c r="Q767" s="21" t="e">
        <f>DAY(Table01456[[#This Row],[NGÀY]])&amp;Table01456[[#This Row],[TSG09]]&amp;Table01456[[#This Row],[MÃ FAST]]</f>
        <v>#N/A</v>
      </c>
      <c r="R767" s="21" t="e">
        <f>COUNTIF($Q$7:Q767,Q767)&amp;Q767</f>
        <v>#N/A</v>
      </c>
      <c r="S767" s="44">
        <f>IFERROR(VLOOKUP(R767,Table1[[ct2]:[Số lượng]],13,0),0)</f>
        <v>0</v>
      </c>
      <c r="T767" s="45">
        <f>IFERROR(VLOOKUP(R767,Table1[[ct2]:[Giá]],14,0),Table01456[[#This Row],[ĐƠN GIÁ]])</f>
        <v>0</v>
      </c>
      <c r="U767" s="45">
        <f t="shared" si="47"/>
        <v>0</v>
      </c>
      <c r="V767" s="32">
        <f t="shared" si="48"/>
        <v>0</v>
      </c>
      <c r="W767" s="45">
        <f>Table01456[[#This Row],[THÀNH TIỀN FAST]]-Table01456[[#This Row],[THÀNH TIỀN]]</f>
        <v>0</v>
      </c>
      <c r="X767" s="46" t="b">
        <f>Table01456[[#This Row],[ĐG FAST]]=Table01456[[#This Row],[ĐƠN GIÁ]]</f>
        <v>1</v>
      </c>
      <c r="Y767" s="47" t="b">
        <f>Table01456[[#This Row],[THÀNH TIỀN FAST]]=Table01456[[#This Row],[THÀNH TIỀN]]</f>
        <v>1</v>
      </c>
      <c r="Z767" s="48"/>
    </row>
    <row r="768" spans="13:26" x14ac:dyDescent="0.2">
      <c r="M768" s="55">
        <f t="shared" si="45"/>
        <v>0</v>
      </c>
      <c r="N768" s="21" t="e">
        <f>VLOOKUP(I768,'MÃ '!$A$2:$E$1048576,4,0)</f>
        <v>#N/A</v>
      </c>
      <c r="O768" s="21" t="e">
        <f>VLOOKUP(I768,'MÃ '!$A$2:$E$1048576,5,0)</f>
        <v>#N/A</v>
      </c>
      <c r="P768" s="21" t="str">
        <f t="shared" si="46"/>
        <v>TSG09</v>
      </c>
      <c r="Q768" s="21" t="e">
        <f>DAY(Table01456[[#This Row],[NGÀY]])&amp;Table01456[[#This Row],[TSG09]]&amp;Table01456[[#This Row],[MÃ FAST]]</f>
        <v>#N/A</v>
      </c>
      <c r="R768" s="21" t="e">
        <f>COUNTIF($Q$7:Q768,Q768)&amp;Q768</f>
        <v>#N/A</v>
      </c>
      <c r="S768" s="44">
        <f>IFERROR(VLOOKUP(R768,Table1[[ct2]:[Số lượng]],13,0),0)</f>
        <v>0</v>
      </c>
      <c r="T768" s="45">
        <f>IFERROR(VLOOKUP(R768,Table1[[ct2]:[Giá]],14,0),Table01456[[#This Row],[ĐƠN GIÁ]])</f>
        <v>0</v>
      </c>
      <c r="U768" s="45">
        <f t="shared" si="47"/>
        <v>0</v>
      </c>
      <c r="V768" s="32">
        <f t="shared" si="48"/>
        <v>0</v>
      </c>
      <c r="W768" s="45">
        <f>Table01456[[#This Row],[THÀNH TIỀN FAST]]-Table01456[[#This Row],[THÀNH TIỀN]]</f>
        <v>0</v>
      </c>
      <c r="X768" s="46" t="b">
        <f>Table01456[[#This Row],[ĐG FAST]]=Table01456[[#This Row],[ĐƠN GIÁ]]</f>
        <v>1</v>
      </c>
      <c r="Y768" s="47" t="b">
        <f>Table01456[[#This Row],[THÀNH TIỀN FAST]]=Table01456[[#This Row],[THÀNH TIỀN]]</f>
        <v>1</v>
      </c>
      <c r="Z768" s="48"/>
    </row>
    <row r="769" spans="13:26" x14ac:dyDescent="0.2">
      <c r="M769" s="55">
        <f t="shared" si="45"/>
        <v>0</v>
      </c>
      <c r="N769" s="21" t="e">
        <f>VLOOKUP(I769,'MÃ '!$A$2:$E$1048576,4,0)</f>
        <v>#N/A</v>
      </c>
      <c r="O769" s="21" t="e">
        <f>VLOOKUP(I769,'MÃ '!$A$2:$E$1048576,5,0)</f>
        <v>#N/A</v>
      </c>
      <c r="P769" s="21" t="str">
        <f t="shared" si="46"/>
        <v>TSG09</v>
      </c>
      <c r="Q769" s="21" t="e">
        <f>DAY(Table01456[[#This Row],[NGÀY]])&amp;Table01456[[#This Row],[TSG09]]&amp;Table01456[[#This Row],[MÃ FAST]]</f>
        <v>#N/A</v>
      </c>
      <c r="R769" s="21" t="e">
        <f>COUNTIF($Q$7:Q769,Q769)&amp;Q769</f>
        <v>#N/A</v>
      </c>
      <c r="S769" s="44">
        <f>IFERROR(VLOOKUP(R769,Table1[[ct2]:[Số lượng]],13,0),0)</f>
        <v>0</v>
      </c>
      <c r="T769" s="45">
        <f>IFERROR(VLOOKUP(R769,Table1[[ct2]:[Giá]],14,0),Table01456[[#This Row],[ĐƠN GIÁ]])</f>
        <v>0</v>
      </c>
      <c r="U769" s="45">
        <f t="shared" si="47"/>
        <v>0</v>
      </c>
      <c r="V769" s="32">
        <f t="shared" si="48"/>
        <v>0</v>
      </c>
      <c r="W769" s="45">
        <f>Table01456[[#This Row],[THÀNH TIỀN FAST]]-Table01456[[#This Row],[THÀNH TIỀN]]</f>
        <v>0</v>
      </c>
      <c r="X769" s="46" t="b">
        <f>Table01456[[#This Row],[ĐG FAST]]=Table01456[[#This Row],[ĐƠN GIÁ]]</f>
        <v>1</v>
      </c>
      <c r="Y769" s="47" t="b">
        <f>Table01456[[#This Row],[THÀNH TIỀN FAST]]=Table01456[[#This Row],[THÀNH TIỀN]]</f>
        <v>1</v>
      </c>
      <c r="Z769" s="48"/>
    </row>
    <row r="770" spans="13:26" x14ac:dyDescent="0.2">
      <c r="M770" s="55">
        <f t="shared" si="45"/>
        <v>0</v>
      </c>
      <c r="N770" s="21" t="e">
        <f>VLOOKUP(I770,'MÃ '!$A$2:$E$1048576,4,0)</f>
        <v>#N/A</v>
      </c>
      <c r="O770" s="21" t="e">
        <f>VLOOKUP(I770,'MÃ '!$A$2:$E$1048576,5,0)</f>
        <v>#N/A</v>
      </c>
      <c r="P770" s="21" t="str">
        <f t="shared" si="46"/>
        <v>TSG09</v>
      </c>
      <c r="Q770" s="21" t="e">
        <f>DAY(Table01456[[#This Row],[NGÀY]])&amp;Table01456[[#This Row],[TSG09]]&amp;Table01456[[#This Row],[MÃ FAST]]</f>
        <v>#N/A</v>
      </c>
      <c r="R770" s="21" t="e">
        <f>COUNTIF($Q$7:Q770,Q770)&amp;Q770</f>
        <v>#N/A</v>
      </c>
      <c r="S770" s="44">
        <f>IFERROR(VLOOKUP(R770,Table1[[ct2]:[Số lượng]],13,0),0)</f>
        <v>0</v>
      </c>
      <c r="T770" s="45">
        <f>IFERROR(VLOOKUP(R770,Table1[[ct2]:[Giá]],14,0),Table01456[[#This Row],[ĐƠN GIÁ]])</f>
        <v>0</v>
      </c>
      <c r="U770" s="45">
        <f t="shared" si="47"/>
        <v>0</v>
      </c>
      <c r="V770" s="32">
        <f t="shared" si="48"/>
        <v>0</v>
      </c>
      <c r="W770" s="45">
        <f>Table01456[[#This Row],[THÀNH TIỀN FAST]]-Table01456[[#This Row],[THÀNH TIỀN]]</f>
        <v>0</v>
      </c>
      <c r="X770" s="46" t="b">
        <f>Table01456[[#This Row],[ĐG FAST]]=Table01456[[#This Row],[ĐƠN GIÁ]]</f>
        <v>1</v>
      </c>
      <c r="Y770" s="47" t="b">
        <f>Table01456[[#This Row],[THÀNH TIỀN FAST]]=Table01456[[#This Row],[THÀNH TIỀN]]</f>
        <v>1</v>
      </c>
      <c r="Z770" s="48"/>
    </row>
    <row r="771" spans="13:26" x14ac:dyDescent="0.2">
      <c r="M771" s="55">
        <f t="shared" si="45"/>
        <v>0</v>
      </c>
      <c r="N771" s="21" t="e">
        <f>VLOOKUP(I771,'MÃ '!$A$2:$E$1048576,4,0)</f>
        <v>#N/A</v>
      </c>
      <c r="O771" s="21" t="e">
        <f>VLOOKUP(I771,'MÃ '!$A$2:$E$1048576,5,0)</f>
        <v>#N/A</v>
      </c>
      <c r="P771" s="21" t="str">
        <f t="shared" si="46"/>
        <v>TSG09</v>
      </c>
      <c r="Q771" s="21" t="e">
        <f>DAY(Table01456[[#This Row],[NGÀY]])&amp;Table01456[[#This Row],[TSG09]]&amp;Table01456[[#This Row],[MÃ FAST]]</f>
        <v>#N/A</v>
      </c>
      <c r="R771" s="21" t="e">
        <f>COUNTIF($Q$7:Q771,Q771)&amp;Q771</f>
        <v>#N/A</v>
      </c>
      <c r="S771" s="44">
        <f>IFERROR(VLOOKUP(R771,Table1[[ct2]:[Số lượng]],13,0),0)</f>
        <v>0</v>
      </c>
      <c r="T771" s="45">
        <f>IFERROR(VLOOKUP(R771,Table1[[ct2]:[Giá]],14,0),Table01456[[#This Row],[ĐƠN GIÁ]])</f>
        <v>0</v>
      </c>
      <c r="U771" s="45">
        <f t="shared" si="47"/>
        <v>0</v>
      </c>
      <c r="V771" s="32">
        <f t="shared" si="48"/>
        <v>0</v>
      </c>
      <c r="W771" s="45">
        <f>Table01456[[#This Row],[THÀNH TIỀN FAST]]-Table01456[[#This Row],[THÀNH TIỀN]]</f>
        <v>0</v>
      </c>
      <c r="X771" s="46" t="b">
        <f>Table01456[[#This Row],[ĐG FAST]]=Table01456[[#This Row],[ĐƠN GIÁ]]</f>
        <v>1</v>
      </c>
      <c r="Y771" s="47" t="b">
        <f>Table01456[[#This Row],[THÀNH TIỀN FAST]]=Table01456[[#This Row],[THÀNH TIỀN]]</f>
        <v>1</v>
      </c>
      <c r="Z771" s="48"/>
    </row>
    <row r="772" spans="13:26" x14ac:dyDescent="0.2">
      <c r="M772" s="55">
        <f t="shared" si="45"/>
        <v>0</v>
      </c>
      <c r="N772" s="21" t="e">
        <f>VLOOKUP(I772,'MÃ '!$A$2:$E$1048576,4,0)</f>
        <v>#N/A</v>
      </c>
      <c r="O772" s="21" t="e">
        <f>VLOOKUP(I772,'MÃ '!$A$2:$E$1048576,5,0)</f>
        <v>#N/A</v>
      </c>
      <c r="P772" s="21" t="str">
        <f t="shared" si="46"/>
        <v>TSG09</v>
      </c>
      <c r="Q772" s="21" t="e">
        <f>DAY(Table01456[[#This Row],[NGÀY]])&amp;Table01456[[#This Row],[TSG09]]&amp;Table01456[[#This Row],[MÃ FAST]]</f>
        <v>#N/A</v>
      </c>
      <c r="R772" s="21" t="e">
        <f>COUNTIF($Q$7:Q772,Q772)&amp;Q772</f>
        <v>#N/A</v>
      </c>
      <c r="S772" s="44">
        <f>IFERROR(VLOOKUP(R772,Table1[[ct2]:[Số lượng]],13,0),0)</f>
        <v>0</v>
      </c>
      <c r="T772" s="45">
        <f>IFERROR(VLOOKUP(R772,Table1[[ct2]:[Giá]],14,0),Table01456[[#This Row],[ĐƠN GIÁ]])</f>
        <v>0</v>
      </c>
      <c r="U772" s="45">
        <f t="shared" si="47"/>
        <v>0</v>
      </c>
      <c r="V772" s="32">
        <f t="shared" si="48"/>
        <v>0</v>
      </c>
      <c r="W772" s="45">
        <f>Table01456[[#This Row],[THÀNH TIỀN FAST]]-Table01456[[#This Row],[THÀNH TIỀN]]</f>
        <v>0</v>
      </c>
      <c r="X772" s="46" t="b">
        <f>Table01456[[#This Row],[ĐG FAST]]=Table01456[[#This Row],[ĐƠN GIÁ]]</f>
        <v>1</v>
      </c>
      <c r="Y772" s="47" t="b">
        <f>Table01456[[#This Row],[THÀNH TIỀN FAST]]=Table01456[[#This Row],[THÀNH TIỀN]]</f>
        <v>1</v>
      </c>
      <c r="Z772" s="48"/>
    </row>
    <row r="773" spans="13:26" x14ac:dyDescent="0.2">
      <c r="M773" s="55">
        <f t="shared" si="45"/>
        <v>0</v>
      </c>
      <c r="N773" s="21" t="e">
        <f>VLOOKUP(I773,'MÃ '!$A$2:$E$1048576,4,0)</f>
        <v>#N/A</v>
      </c>
      <c r="O773" s="21" t="e">
        <f>VLOOKUP(I773,'MÃ '!$A$2:$E$1048576,5,0)</f>
        <v>#N/A</v>
      </c>
      <c r="P773" s="21" t="str">
        <f t="shared" si="46"/>
        <v>TSG09</v>
      </c>
      <c r="Q773" s="21" t="e">
        <f>DAY(Table01456[[#This Row],[NGÀY]])&amp;Table01456[[#This Row],[TSG09]]&amp;Table01456[[#This Row],[MÃ FAST]]</f>
        <v>#N/A</v>
      </c>
      <c r="R773" s="21" t="e">
        <f>COUNTIF($Q$7:Q773,Q773)&amp;Q773</f>
        <v>#N/A</v>
      </c>
      <c r="S773" s="44">
        <f>IFERROR(VLOOKUP(R773,Table1[[ct2]:[Số lượng]],13,0),0)</f>
        <v>0</v>
      </c>
      <c r="T773" s="45">
        <f>IFERROR(VLOOKUP(R773,Table1[[ct2]:[Giá]],14,0),Table01456[[#This Row],[ĐƠN GIÁ]])</f>
        <v>0</v>
      </c>
      <c r="U773" s="45">
        <f t="shared" si="47"/>
        <v>0</v>
      </c>
      <c r="V773" s="32">
        <f t="shared" si="48"/>
        <v>0</v>
      </c>
      <c r="W773" s="45">
        <f>Table01456[[#This Row],[THÀNH TIỀN FAST]]-Table01456[[#This Row],[THÀNH TIỀN]]</f>
        <v>0</v>
      </c>
      <c r="X773" s="46" t="b">
        <f>Table01456[[#This Row],[ĐG FAST]]=Table01456[[#This Row],[ĐƠN GIÁ]]</f>
        <v>1</v>
      </c>
      <c r="Y773" s="47" t="b">
        <f>Table01456[[#This Row],[THÀNH TIỀN FAST]]=Table01456[[#This Row],[THÀNH TIỀN]]</f>
        <v>1</v>
      </c>
      <c r="Z773" s="48"/>
    </row>
    <row r="774" spans="13:26" x14ac:dyDescent="0.2">
      <c r="M774" s="55">
        <f t="shared" si="45"/>
        <v>0</v>
      </c>
      <c r="N774" s="21" t="e">
        <f>VLOOKUP(I774,'MÃ '!$A$2:$E$1048576,4,0)</f>
        <v>#N/A</v>
      </c>
      <c r="O774" s="21" t="e">
        <f>VLOOKUP(I774,'MÃ '!$A$2:$E$1048576,5,0)</f>
        <v>#N/A</v>
      </c>
      <c r="P774" s="21" t="str">
        <f t="shared" si="46"/>
        <v>TSG09</v>
      </c>
      <c r="Q774" s="21" t="e">
        <f>DAY(Table01456[[#This Row],[NGÀY]])&amp;Table01456[[#This Row],[TSG09]]&amp;Table01456[[#This Row],[MÃ FAST]]</f>
        <v>#N/A</v>
      </c>
      <c r="R774" s="21" t="e">
        <f>COUNTIF($Q$7:Q774,Q774)&amp;Q774</f>
        <v>#N/A</v>
      </c>
      <c r="S774" s="44">
        <f>IFERROR(VLOOKUP(R774,Table1[[ct2]:[Số lượng]],13,0),0)</f>
        <v>0</v>
      </c>
      <c r="T774" s="45">
        <f>IFERROR(VLOOKUP(R774,Table1[[ct2]:[Giá]],14,0),Table01456[[#This Row],[ĐƠN GIÁ]])</f>
        <v>0</v>
      </c>
      <c r="U774" s="45">
        <f t="shared" si="47"/>
        <v>0</v>
      </c>
      <c r="V774" s="32">
        <f t="shared" si="48"/>
        <v>0</v>
      </c>
      <c r="W774" s="45">
        <f>Table01456[[#This Row],[THÀNH TIỀN FAST]]-Table01456[[#This Row],[THÀNH TIỀN]]</f>
        <v>0</v>
      </c>
      <c r="X774" s="46" t="b">
        <f>Table01456[[#This Row],[ĐG FAST]]=Table01456[[#This Row],[ĐƠN GIÁ]]</f>
        <v>1</v>
      </c>
      <c r="Y774" s="47" t="b">
        <f>Table01456[[#This Row],[THÀNH TIỀN FAST]]=Table01456[[#This Row],[THÀNH TIỀN]]</f>
        <v>1</v>
      </c>
      <c r="Z774" s="48"/>
    </row>
    <row r="775" spans="13:26" x14ac:dyDescent="0.2">
      <c r="M775" s="55">
        <f t="shared" si="45"/>
        <v>0</v>
      </c>
      <c r="N775" s="21" t="e">
        <f>VLOOKUP(I775,'MÃ '!$A$2:$E$1048576,4,0)</f>
        <v>#N/A</v>
      </c>
      <c r="O775" s="21" t="e">
        <f>VLOOKUP(I775,'MÃ '!$A$2:$E$1048576,5,0)</f>
        <v>#N/A</v>
      </c>
      <c r="P775" s="21" t="str">
        <f t="shared" si="46"/>
        <v>TSG09</v>
      </c>
      <c r="Q775" s="21" t="e">
        <f>DAY(Table01456[[#This Row],[NGÀY]])&amp;Table01456[[#This Row],[TSG09]]&amp;Table01456[[#This Row],[MÃ FAST]]</f>
        <v>#N/A</v>
      </c>
      <c r="R775" s="21" t="e">
        <f>COUNTIF($Q$7:Q775,Q775)&amp;Q775</f>
        <v>#N/A</v>
      </c>
      <c r="S775" s="44">
        <f>IFERROR(VLOOKUP(R775,Table1[[ct2]:[Số lượng]],13,0),0)</f>
        <v>0</v>
      </c>
      <c r="T775" s="45">
        <f>IFERROR(VLOOKUP(R775,Table1[[ct2]:[Giá]],14,0),Table01456[[#This Row],[ĐƠN GIÁ]])</f>
        <v>0</v>
      </c>
      <c r="U775" s="45">
        <f t="shared" si="47"/>
        <v>0</v>
      </c>
      <c r="V775" s="32">
        <f t="shared" si="48"/>
        <v>0</v>
      </c>
      <c r="W775" s="45">
        <f>Table01456[[#This Row],[THÀNH TIỀN FAST]]-Table01456[[#This Row],[THÀNH TIỀN]]</f>
        <v>0</v>
      </c>
      <c r="X775" s="46" t="b">
        <f>Table01456[[#This Row],[ĐG FAST]]=Table01456[[#This Row],[ĐƠN GIÁ]]</f>
        <v>1</v>
      </c>
      <c r="Y775" s="47" t="b">
        <f>Table01456[[#This Row],[THÀNH TIỀN FAST]]=Table01456[[#This Row],[THÀNH TIỀN]]</f>
        <v>1</v>
      </c>
      <c r="Z775" s="48"/>
    </row>
    <row r="776" spans="13:26" x14ac:dyDescent="0.2">
      <c r="M776" s="55">
        <f t="shared" ref="M776:M839" si="49">K776*L776</f>
        <v>0</v>
      </c>
      <c r="N776" s="21" t="e">
        <f>VLOOKUP(I776,'MÃ '!$A$2:$E$1048576,4,0)</f>
        <v>#N/A</v>
      </c>
      <c r="O776" s="21" t="e">
        <f>VLOOKUP(I776,'MÃ '!$A$2:$E$1048576,5,0)</f>
        <v>#N/A</v>
      </c>
      <c r="P776" s="21" t="str">
        <f t="shared" ref="P776:P839" si="50">$P$6</f>
        <v>TSG09</v>
      </c>
      <c r="Q776" s="21" t="e">
        <f>DAY(Table01456[[#This Row],[NGÀY]])&amp;Table01456[[#This Row],[TSG09]]&amp;Table01456[[#This Row],[MÃ FAST]]</f>
        <v>#N/A</v>
      </c>
      <c r="R776" s="21" t="e">
        <f>COUNTIF($Q$7:Q776,Q776)&amp;Q776</f>
        <v>#N/A</v>
      </c>
      <c r="S776" s="44">
        <f>IFERROR(VLOOKUP(R776,Table1[[ct2]:[Số lượng]],13,0),0)</f>
        <v>0</v>
      </c>
      <c r="T776" s="45">
        <f>IFERROR(VLOOKUP(R776,Table1[[ct2]:[Giá]],14,0),Table01456[[#This Row],[ĐƠN GIÁ]])</f>
        <v>0</v>
      </c>
      <c r="U776" s="45">
        <f t="shared" ref="U776:U839" si="51">IFERROR((T776*S776),"0")</f>
        <v>0</v>
      </c>
      <c r="V776" s="32">
        <f t="shared" ref="V776:V839" si="52">S776-K776</f>
        <v>0</v>
      </c>
      <c r="W776" s="45">
        <f>Table01456[[#This Row],[THÀNH TIỀN FAST]]-Table01456[[#This Row],[THÀNH TIỀN]]</f>
        <v>0</v>
      </c>
      <c r="X776" s="46" t="b">
        <f>Table01456[[#This Row],[ĐG FAST]]=Table01456[[#This Row],[ĐƠN GIÁ]]</f>
        <v>1</v>
      </c>
      <c r="Y776" s="47" t="b">
        <f>Table01456[[#This Row],[THÀNH TIỀN FAST]]=Table01456[[#This Row],[THÀNH TIỀN]]</f>
        <v>1</v>
      </c>
      <c r="Z776" s="48"/>
    </row>
    <row r="777" spans="13:26" x14ac:dyDescent="0.2">
      <c r="M777" s="55">
        <f t="shared" si="49"/>
        <v>0</v>
      </c>
      <c r="N777" s="21" t="e">
        <f>VLOOKUP(I777,'MÃ '!$A$2:$E$1048576,4,0)</f>
        <v>#N/A</v>
      </c>
      <c r="O777" s="21" t="e">
        <f>VLOOKUP(I777,'MÃ '!$A$2:$E$1048576,5,0)</f>
        <v>#N/A</v>
      </c>
      <c r="P777" s="21" t="str">
        <f t="shared" si="50"/>
        <v>TSG09</v>
      </c>
      <c r="Q777" s="21" t="e">
        <f>DAY(Table01456[[#This Row],[NGÀY]])&amp;Table01456[[#This Row],[TSG09]]&amp;Table01456[[#This Row],[MÃ FAST]]</f>
        <v>#N/A</v>
      </c>
      <c r="R777" s="21" t="e">
        <f>COUNTIF($Q$7:Q777,Q777)&amp;Q777</f>
        <v>#N/A</v>
      </c>
      <c r="S777" s="44">
        <f>IFERROR(VLOOKUP(R777,Table1[[ct2]:[Số lượng]],13,0),0)</f>
        <v>0</v>
      </c>
      <c r="T777" s="45">
        <f>IFERROR(VLOOKUP(R777,Table1[[ct2]:[Giá]],14,0),Table01456[[#This Row],[ĐƠN GIÁ]])</f>
        <v>0</v>
      </c>
      <c r="U777" s="45">
        <f t="shared" si="51"/>
        <v>0</v>
      </c>
      <c r="V777" s="32">
        <f t="shared" si="52"/>
        <v>0</v>
      </c>
      <c r="W777" s="45">
        <f>Table01456[[#This Row],[THÀNH TIỀN FAST]]-Table01456[[#This Row],[THÀNH TIỀN]]</f>
        <v>0</v>
      </c>
      <c r="X777" s="46" t="b">
        <f>Table01456[[#This Row],[ĐG FAST]]=Table01456[[#This Row],[ĐƠN GIÁ]]</f>
        <v>1</v>
      </c>
      <c r="Y777" s="47" t="b">
        <f>Table01456[[#This Row],[THÀNH TIỀN FAST]]=Table01456[[#This Row],[THÀNH TIỀN]]</f>
        <v>1</v>
      </c>
      <c r="Z777" s="48"/>
    </row>
    <row r="778" spans="13:26" x14ac:dyDescent="0.2">
      <c r="M778" s="55">
        <f t="shared" si="49"/>
        <v>0</v>
      </c>
      <c r="N778" s="21" t="e">
        <f>VLOOKUP(I778,'MÃ '!$A$2:$E$1048576,4,0)</f>
        <v>#N/A</v>
      </c>
      <c r="O778" s="21" t="e">
        <f>VLOOKUP(I778,'MÃ '!$A$2:$E$1048576,5,0)</f>
        <v>#N/A</v>
      </c>
      <c r="P778" s="21" t="str">
        <f t="shared" si="50"/>
        <v>TSG09</v>
      </c>
      <c r="Q778" s="21" t="e">
        <f>DAY(Table01456[[#This Row],[NGÀY]])&amp;Table01456[[#This Row],[TSG09]]&amp;Table01456[[#This Row],[MÃ FAST]]</f>
        <v>#N/A</v>
      </c>
      <c r="R778" s="21" t="e">
        <f>COUNTIF($Q$7:Q778,Q778)&amp;Q778</f>
        <v>#N/A</v>
      </c>
      <c r="S778" s="44">
        <f>IFERROR(VLOOKUP(R778,Table1[[ct2]:[Số lượng]],13,0),0)</f>
        <v>0</v>
      </c>
      <c r="T778" s="45">
        <f>IFERROR(VLOOKUP(R778,Table1[[ct2]:[Giá]],14,0),Table01456[[#This Row],[ĐƠN GIÁ]])</f>
        <v>0</v>
      </c>
      <c r="U778" s="45">
        <f t="shared" si="51"/>
        <v>0</v>
      </c>
      <c r="V778" s="32">
        <f t="shared" si="52"/>
        <v>0</v>
      </c>
      <c r="W778" s="45">
        <f>Table01456[[#This Row],[THÀNH TIỀN FAST]]-Table01456[[#This Row],[THÀNH TIỀN]]</f>
        <v>0</v>
      </c>
      <c r="X778" s="46" t="b">
        <f>Table01456[[#This Row],[ĐG FAST]]=Table01456[[#This Row],[ĐƠN GIÁ]]</f>
        <v>1</v>
      </c>
      <c r="Y778" s="47" t="b">
        <f>Table01456[[#This Row],[THÀNH TIỀN FAST]]=Table01456[[#This Row],[THÀNH TIỀN]]</f>
        <v>1</v>
      </c>
      <c r="Z778" s="48"/>
    </row>
    <row r="779" spans="13:26" x14ac:dyDescent="0.2">
      <c r="M779" s="55">
        <f t="shared" si="49"/>
        <v>0</v>
      </c>
      <c r="N779" s="21" t="e">
        <f>VLOOKUP(I779,'MÃ '!$A$2:$E$1048576,4,0)</f>
        <v>#N/A</v>
      </c>
      <c r="O779" s="21" t="e">
        <f>VLOOKUP(I779,'MÃ '!$A$2:$E$1048576,5,0)</f>
        <v>#N/A</v>
      </c>
      <c r="P779" s="21" t="str">
        <f t="shared" si="50"/>
        <v>TSG09</v>
      </c>
      <c r="Q779" s="21" t="e">
        <f>DAY(Table01456[[#This Row],[NGÀY]])&amp;Table01456[[#This Row],[TSG09]]&amp;Table01456[[#This Row],[MÃ FAST]]</f>
        <v>#N/A</v>
      </c>
      <c r="R779" s="21" t="e">
        <f>COUNTIF($Q$7:Q779,Q779)&amp;Q779</f>
        <v>#N/A</v>
      </c>
      <c r="S779" s="44">
        <f>IFERROR(VLOOKUP(R779,Table1[[ct2]:[Số lượng]],13,0),0)</f>
        <v>0</v>
      </c>
      <c r="T779" s="45">
        <f>IFERROR(VLOOKUP(R779,Table1[[ct2]:[Giá]],14,0),Table01456[[#This Row],[ĐƠN GIÁ]])</f>
        <v>0</v>
      </c>
      <c r="U779" s="45">
        <f t="shared" si="51"/>
        <v>0</v>
      </c>
      <c r="V779" s="32">
        <f t="shared" si="52"/>
        <v>0</v>
      </c>
      <c r="W779" s="45">
        <f>Table01456[[#This Row],[THÀNH TIỀN FAST]]-Table01456[[#This Row],[THÀNH TIỀN]]</f>
        <v>0</v>
      </c>
      <c r="X779" s="46" t="b">
        <f>Table01456[[#This Row],[ĐG FAST]]=Table01456[[#This Row],[ĐƠN GIÁ]]</f>
        <v>1</v>
      </c>
      <c r="Y779" s="47" t="b">
        <f>Table01456[[#This Row],[THÀNH TIỀN FAST]]=Table01456[[#This Row],[THÀNH TIỀN]]</f>
        <v>1</v>
      </c>
      <c r="Z779" s="48"/>
    </row>
    <row r="780" spans="13:26" x14ac:dyDescent="0.2">
      <c r="M780" s="55">
        <f t="shared" si="49"/>
        <v>0</v>
      </c>
      <c r="N780" s="21" t="e">
        <f>VLOOKUP(I780,'MÃ '!$A$2:$E$1048576,4,0)</f>
        <v>#N/A</v>
      </c>
      <c r="O780" s="21" t="e">
        <f>VLOOKUP(I780,'MÃ '!$A$2:$E$1048576,5,0)</f>
        <v>#N/A</v>
      </c>
      <c r="P780" s="21" t="str">
        <f t="shared" si="50"/>
        <v>TSG09</v>
      </c>
      <c r="Q780" s="21" t="e">
        <f>DAY(Table01456[[#This Row],[NGÀY]])&amp;Table01456[[#This Row],[TSG09]]&amp;Table01456[[#This Row],[MÃ FAST]]</f>
        <v>#N/A</v>
      </c>
      <c r="R780" s="21" t="e">
        <f>COUNTIF($Q$7:Q780,Q780)&amp;Q780</f>
        <v>#N/A</v>
      </c>
      <c r="S780" s="44">
        <f>IFERROR(VLOOKUP(R780,Table1[[ct2]:[Số lượng]],13,0),0)</f>
        <v>0</v>
      </c>
      <c r="T780" s="45">
        <f>IFERROR(VLOOKUP(R780,Table1[[ct2]:[Giá]],14,0),Table01456[[#This Row],[ĐƠN GIÁ]])</f>
        <v>0</v>
      </c>
      <c r="U780" s="45">
        <f t="shared" si="51"/>
        <v>0</v>
      </c>
      <c r="V780" s="32">
        <f t="shared" si="52"/>
        <v>0</v>
      </c>
      <c r="W780" s="45">
        <f>Table01456[[#This Row],[THÀNH TIỀN FAST]]-Table01456[[#This Row],[THÀNH TIỀN]]</f>
        <v>0</v>
      </c>
      <c r="X780" s="46" t="b">
        <f>Table01456[[#This Row],[ĐG FAST]]=Table01456[[#This Row],[ĐƠN GIÁ]]</f>
        <v>1</v>
      </c>
      <c r="Y780" s="47" t="b">
        <f>Table01456[[#This Row],[THÀNH TIỀN FAST]]=Table01456[[#This Row],[THÀNH TIỀN]]</f>
        <v>1</v>
      </c>
      <c r="Z780" s="48"/>
    </row>
    <row r="781" spans="13:26" x14ac:dyDescent="0.2">
      <c r="M781" s="55">
        <f t="shared" si="49"/>
        <v>0</v>
      </c>
      <c r="N781" s="21" t="e">
        <f>VLOOKUP(I781,'MÃ '!$A$2:$E$1048576,4,0)</f>
        <v>#N/A</v>
      </c>
      <c r="O781" s="21" t="e">
        <f>VLOOKUP(I781,'MÃ '!$A$2:$E$1048576,5,0)</f>
        <v>#N/A</v>
      </c>
      <c r="P781" s="21" t="str">
        <f t="shared" si="50"/>
        <v>TSG09</v>
      </c>
      <c r="Q781" s="21" t="e">
        <f>DAY(Table01456[[#This Row],[NGÀY]])&amp;Table01456[[#This Row],[TSG09]]&amp;Table01456[[#This Row],[MÃ FAST]]</f>
        <v>#N/A</v>
      </c>
      <c r="R781" s="21" t="e">
        <f>COUNTIF($Q$7:Q781,Q781)&amp;Q781</f>
        <v>#N/A</v>
      </c>
      <c r="S781" s="44">
        <f>IFERROR(VLOOKUP(R781,Table1[[ct2]:[Số lượng]],13,0),0)</f>
        <v>0</v>
      </c>
      <c r="T781" s="45">
        <f>IFERROR(VLOOKUP(R781,Table1[[ct2]:[Giá]],14,0),Table01456[[#This Row],[ĐƠN GIÁ]])</f>
        <v>0</v>
      </c>
      <c r="U781" s="45">
        <f t="shared" si="51"/>
        <v>0</v>
      </c>
      <c r="V781" s="32">
        <f t="shared" si="52"/>
        <v>0</v>
      </c>
      <c r="W781" s="45">
        <f>Table01456[[#This Row],[THÀNH TIỀN FAST]]-Table01456[[#This Row],[THÀNH TIỀN]]</f>
        <v>0</v>
      </c>
      <c r="X781" s="46" t="b">
        <f>Table01456[[#This Row],[ĐG FAST]]=Table01456[[#This Row],[ĐƠN GIÁ]]</f>
        <v>1</v>
      </c>
      <c r="Y781" s="47" t="b">
        <f>Table01456[[#This Row],[THÀNH TIỀN FAST]]=Table01456[[#This Row],[THÀNH TIỀN]]</f>
        <v>1</v>
      </c>
      <c r="Z781" s="48"/>
    </row>
    <row r="782" spans="13:26" x14ac:dyDescent="0.2">
      <c r="M782" s="55">
        <f t="shared" si="49"/>
        <v>0</v>
      </c>
      <c r="N782" s="21" t="e">
        <f>VLOOKUP(I782,'MÃ '!$A$2:$E$1048576,4,0)</f>
        <v>#N/A</v>
      </c>
      <c r="O782" s="21" t="e">
        <f>VLOOKUP(I782,'MÃ '!$A$2:$E$1048576,5,0)</f>
        <v>#N/A</v>
      </c>
      <c r="P782" s="21" t="str">
        <f t="shared" si="50"/>
        <v>TSG09</v>
      </c>
      <c r="Q782" s="21" t="e">
        <f>DAY(Table01456[[#This Row],[NGÀY]])&amp;Table01456[[#This Row],[TSG09]]&amp;Table01456[[#This Row],[MÃ FAST]]</f>
        <v>#N/A</v>
      </c>
      <c r="R782" s="21" t="e">
        <f>COUNTIF($Q$7:Q782,Q782)&amp;Q782</f>
        <v>#N/A</v>
      </c>
      <c r="S782" s="44">
        <f>IFERROR(VLOOKUP(R782,Table1[[ct2]:[Số lượng]],13,0),0)</f>
        <v>0</v>
      </c>
      <c r="T782" s="45">
        <f>IFERROR(VLOOKUP(R782,Table1[[ct2]:[Giá]],14,0),Table01456[[#This Row],[ĐƠN GIÁ]])</f>
        <v>0</v>
      </c>
      <c r="U782" s="45">
        <f t="shared" si="51"/>
        <v>0</v>
      </c>
      <c r="V782" s="32">
        <f t="shared" si="52"/>
        <v>0</v>
      </c>
      <c r="W782" s="45">
        <f>Table01456[[#This Row],[THÀNH TIỀN FAST]]-Table01456[[#This Row],[THÀNH TIỀN]]</f>
        <v>0</v>
      </c>
      <c r="X782" s="46" t="b">
        <f>Table01456[[#This Row],[ĐG FAST]]=Table01456[[#This Row],[ĐƠN GIÁ]]</f>
        <v>1</v>
      </c>
      <c r="Y782" s="47" t="b">
        <f>Table01456[[#This Row],[THÀNH TIỀN FAST]]=Table01456[[#This Row],[THÀNH TIỀN]]</f>
        <v>1</v>
      </c>
      <c r="Z782" s="48"/>
    </row>
    <row r="783" spans="13:26" x14ac:dyDescent="0.2">
      <c r="M783" s="55">
        <f t="shared" si="49"/>
        <v>0</v>
      </c>
      <c r="N783" s="21" t="e">
        <f>VLOOKUP(I783,'MÃ '!$A$2:$E$1048576,4,0)</f>
        <v>#N/A</v>
      </c>
      <c r="O783" s="21" t="e">
        <f>VLOOKUP(I783,'MÃ '!$A$2:$E$1048576,5,0)</f>
        <v>#N/A</v>
      </c>
      <c r="P783" s="21" t="str">
        <f t="shared" si="50"/>
        <v>TSG09</v>
      </c>
      <c r="Q783" s="21" t="e">
        <f>DAY(Table01456[[#This Row],[NGÀY]])&amp;Table01456[[#This Row],[TSG09]]&amp;Table01456[[#This Row],[MÃ FAST]]</f>
        <v>#N/A</v>
      </c>
      <c r="R783" s="21" t="e">
        <f>COUNTIF($Q$7:Q783,Q783)&amp;Q783</f>
        <v>#N/A</v>
      </c>
      <c r="S783" s="44">
        <f>IFERROR(VLOOKUP(R783,Table1[[ct2]:[Số lượng]],13,0),0)</f>
        <v>0</v>
      </c>
      <c r="T783" s="45">
        <f>IFERROR(VLOOKUP(R783,Table1[[ct2]:[Giá]],14,0),Table01456[[#This Row],[ĐƠN GIÁ]])</f>
        <v>0</v>
      </c>
      <c r="U783" s="45">
        <f t="shared" si="51"/>
        <v>0</v>
      </c>
      <c r="V783" s="32">
        <f t="shared" si="52"/>
        <v>0</v>
      </c>
      <c r="W783" s="45">
        <f>Table01456[[#This Row],[THÀNH TIỀN FAST]]-Table01456[[#This Row],[THÀNH TIỀN]]</f>
        <v>0</v>
      </c>
      <c r="X783" s="46" t="b">
        <f>Table01456[[#This Row],[ĐG FAST]]=Table01456[[#This Row],[ĐƠN GIÁ]]</f>
        <v>1</v>
      </c>
      <c r="Y783" s="47" t="b">
        <f>Table01456[[#This Row],[THÀNH TIỀN FAST]]=Table01456[[#This Row],[THÀNH TIỀN]]</f>
        <v>1</v>
      </c>
      <c r="Z783" s="48"/>
    </row>
    <row r="784" spans="13:26" x14ac:dyDescent="0.2">
      <c r="M784" s="55">
        <f t="shared" si="49"/>
        <v>0</v>
      </c>
      <c r="N784" s="21" t="e">
        <f>VLOOKUP(I784,'MÃ '!$A$2:$E$1048576,4,0)</f>
        <v>#N/A</v>
      </c>
      <c r="O784" s="21" t="e">
        <f>VLOOKUP(I784,'MÃ '!$A$2:$E$1048576,5,0)</f>
        <v>#N/A</v>
      </c>
      <c r="P784" s="21" t="str">
        <f t="shared" si="50"/>
        <v>TSG09</v>
      </c>
      <c r="Q784" s="21" t="e">
        <f>DAY(Table01456[[#This Row],[NGÀY]])&amp;Table01456[[#This Row],[TSG09]]&amp;Table01456[[#This Row],[MÃ FAST]]</f>
        <v>#N/A</v>
      </c>
      <c r="R784" s="21" t="e">
        <f>COUNTIF($Q$7:Q784,Q784)&amp;Q784</f>
        <v>#N/A</v>
      </c>
      <c r="S784" s="44">
        <f>IFERROR(VLOOKUP(R784,Table1[[ct2]:[Số lượng]],13,0),0)</f>
        <v>0</v>
      </c>
      <c r="T784" s="45">
        <f>IFERROR(VLOOKUP(R784,Table1[[ct2]:[Giá]],14,0),Table01456[[#This Row],[ĐƠN GIÁ]])</f>
        <v>0</v>
      </c>
      <c r="U784" s="45">
        <f t="shared" si="51"/>
        <v>0</v>
      </c>
      <c r="V784" s="32">
        <f t="shared" si="52"/>
        <v>0</v>
      </c>
      <c r="W784" s="45">
        <f>Table01456[[#This Row],[THÀNH TIỀN FAST]]-Table01456[[#This Row],[THÀNH TIỀN]]</f>
        <v>0</v>
      </c>
      <c r="X784" s="46" t="b">
        <f>Table01456[[#This Row],[ĐG FAST]]=Table01456[[#This Row],[ĐƠN GIÁ]]</f>
        <v>1</v>
      </c>
      <c r="Y784" s="47" t="b">
        <f>Table01456[[#This Row],[THÀNH TIỀN FAST]]=Table01456[[#This Row],[THÀNH TIỀN]]</f>
        <v>1</v>
      </c>
      <c r="Z784" s="48"/>
    </row>
    <row r="785" spans="13:26" x14ac:dyDescent="0.2">
      <c r="M785" s="55">
        <f t="shared" si="49"/>
        <v>0</v>
      </c>
      <c r="N785" s="21" t="e">
        <f>VLOOKUP(I785,'MÃ '!$A$2:$E$1048576,4,0)</f>
        <v>#N/A</v>
      </c>
      <c r="O785" s="21" t="e">
        <f>VLOOKUP(I785,'MÃ '!$A$2:$E$1048576,5,0)</f>
        <v>#N/A</v>
      </c>
      <c r="P785" s="21" t="str">
        <f t="shared" si="50"/>
        <v>TSG09</v>
      </c>
      <c r="Q785" s="21" t="e">
        <f>DAY(Table01456[[#This Row],[NGÀY]])&amp;Table01456[[#This Row],[TSG09]]&amp;Table01456[[#This Row],[MÃ FAST]]</f>
        <v>#N/A</v>
      </c>
      <c r="R785" s="21" t="e">
        <f>COUNTIF($Q$7:Q785,Q785)&amp;Q785</f>
        <v>#N/A</v>
      </c>
      <c r="S785" s="44">
        <f>IFERROR(VLOOKUP(R785,Table1[[ct2]:[Số lượng]],13,0),0)</f>
        <v>0</v>
      </c>
      <c r="T785" s="45">
        <f>IFERROR(VLOOKUP(R785,Table1[[ct2]:[Giá]],14,0),Table01456[[#This Row],[ĐƠN GIÁ]])</f>
        <v>0</v>
      </c>
      <c r="U785" s="45">
        <f t="shared" si="51"/>
        <v>0</v>
      </c>
      <c r="V785" s="32">
        <f t="shared" si="52"/>
        <v>0</v>
      </c>
      <c r="W785" s="45">
        <f>Table01456[[#This Row],[THÀNH TIỀN FAST]]-Table01456[[#This Row],[THÀNH TIỀN]]</f>
        <v>0</v>
      </c>
      <c r="X785" s="46" t="b">
        <f>Table01456[[#This Row],[ĐG FAST]]=Table01456[[#This Row],[ĐƠN GIÁ]]</f>
        <v>1</v>
      </c>
      <c r="Y785" s="47" t="b">
        <f>Table01456[[#This Row],[THÀNH TIỀN FAST]]=Table01456[[#This Row],[THÀNH TIỀN]]</f>
        <v>1</v>
      </c>
      <c r="Z785" s="48"/>
    </row>
    <row r="786" spans="13:26" x14ac:dyDescent="0.2">
      <c r="M786" s="55">
        <f t="shared" si="49"/>
        <v>0</v>
      </c>
      <c r="N786" s="21" t="e">
        <f>VLOOKUP(I786,'MÃ '!$A$2:$E$1048576,4,0)</f>
        <v>#N/A</v>
      </c>
      <c r="O786" s="21" t="e">
        <f>VLOOKUP(I786,'MÃ '!$A$2:$E$1048576,5,0)</f>
        <v>#N/A</v>
      </c>
      <c r="P786" s="21" t="str">
        <f t="shared" si="50"/>
        <v>TSG09</v>
      </c>
      <c r="Q786" s="21" t="e">
        <f>DAY(Table01456[[#This Row],[NGÀY]])&amp;Table01456[[#This Row],[TSG09]]&amp;Table01456[[#This Row],[MÃ FAST]]</f>
        <v>#N/A</v>
      </c>
      <c r="R786" s="21" t="e">
        <f>COUNTIF($Q$7:Q786,Q786)&amp;Q786</f>
        <v>#N/A</v>
      </c>
      <c r="S786" s="44">
        <f>IFERROR(VLOOKUP(R786,Table1[[ct2]:[Số lượng]],13,0),0)</f>
        <v>0</v>
      </c>
      <c r="T786" s="45">
        <f>IFERROR(VLOOKUP(R786,Table1[[ct2]:[Giá]],14,0),Table01456[[#This Row],[ĐƠN GIÁ]])</f>
        <v>0</v>
      </c>
      <c r="U786" s="45">
        <f t="shared" si="51"/>
        <v>0</v>
      </c>
      <c r="V786" s="32">
        <f t="shared" si="52"/>
        <v>0</v>
      </c>
      <c r="W786" s="45">
        <f>Table01456[[#This Row],[THÀNH TIỀN FAST]]-Table01456[[#This Row],[THÀNH TIỀN]]</f>
        <v>0</v>
      </c>
      <c r="X786" s="46" t="b">
        <f>Table01456[[#This Row],[ĐG FAST]]=Table01456[[#This Row],[ĐƠN GIÁ]]</f>
        <v>1</v>
      </c>
      <c r="Y786" s="47" t="b">
        <f>Table01456[[#This Row],[THÀNH TIỀN FAST]]=Table01456[[#This Row],[THÀNH TIỀN]]</f>
        <v>1</v>
      </c>
      <c r="Z786" s="48"/>
    </row>
    <row r="787" spans="13:26" x14ac:dyDescent="0.2">
      <c r="M787" s="55">
        <f t="shared" si="49"/>
        <v>0</v>
      </c>
      <c r="N787" s="21" t="e">
        <f>VLOOKUP(I787,'MÃ '!$A$2:$E$1048576,4,0)</f>
        <v>#N/A</v>
      </c>
      <c r="O787" s="21" t="e">
        <f>VLOOKUP(I787,'MÃ '!$A$2:$E$1048576,5,0)</f>
        <v>#N/A</v>
      </c>
      <c r="P787" s="21" t="str">
        <f t="shared" si="50"/>
        <v>TSG09</v>
      </c>
      <c r="Q787" s="21" t="e">
        <f>DAY(Table01456[[#This Row],[NGÀY]])&amp;Table01456[[#This Row],[TSG09]]&amp;Table01456[[#This Row],[MÃ FAST]]</f>
        <v>#N/A</v>
      </c>
      <c r="R787" s="21" t="e">
        <f>COUNTIF($Q$7:Q787,Q787)&amp;Q787</f>
        <v>#N/A</v>
      </c>
      <c r="S787" s="44">
        <f>IFERROR(VLOOKUP(R787,Table1[[ct2]:[Số lượng]],13,0),0)</f>
        <v>0</v>
      </c>
      <c r="T787" s="45">
        <f>IFERROR(VLOOKUP(R787,Table1[[ct2]:[Giá]],14,0),Table01456[[#This Row],[ĐƠN GIÁ]])</f>
        <v>0</v>
      </c>
      <c r="U787" s="45">
        <f t="shared" si="51"/>
        <v>0</v>
      </c>
      <c r="V787" s="32">
        <f t="shared" si="52"/>
        <v>0</v>
      </c>
      <c r="W787" s="45">
        <f>Table01456[[#This Row],[THÀNH TIỀN FAST]]-Table01456[[#This Row],[THÀNH TIỀN]]</f>
        <v>0</v>
      </c>
      <c r="X787" s="46" t="b">
        <f>Table01456[[#This Row],[ĐG FAST]]=Table01456[[#This Row],[ĐƠN GIÁ]]</f>
        <v>1</v>
      </c>
      <c r="Y787" s="47" t="b">
        <f>Table01456[[#This Row],[THÀNH TIỀN FAST]]=Table01456[[#This Row],[THÀNH TIỀN]]</f>
        <v>1</v>
      </c>
      <c r="Z787" s="48"/>
    </row>
    <row r="788" spans="13:26" x14ac:dyDescent="0.2">
      <c r="M788" s="55">
        <f t="shared" si="49"/>
        <v>0</v>
      </c>
      <c r="N788" s="21" t="e">
        <f>VLOOKUP(I788,'MÃ '!$A$2:$E$1048576,4,0)</f>
        <v>#N/A</v>
      </c>
      <c r="O788" s="21" t="e">
        <f>VLOOKUP(I788,'MÃ '!$A$2:$E$1048576,5,0)</f>
        <v>#N/A</v>
      </c>
      <c r="P788" s="21" t="str">
        <f t="shared" si="50"/>
        <v>TSG09</v>
      </c>
      <c r="Q788" s="21" t="e">
        <f>DAY(Table01456[[#This Row],[NGÀY]])&amp;Table01456[[#This Row],[TSG09]]&amp;Table01456[[#This Row],[MÃ FAST]]</f>
        <v>#N/A</v>
      </c>
      <c r="R788" s="21" t="e">
        <f>COUNTIF($Q$7:Q788,Q788)&amp;Q788</f>
        <v>#N/A</v>
      </c>
      <c r="S788" s="44">
        <f>IFERROR(VLOOKUP(R788,Table1[[ct2]:[Số lượng]],13,0),0)</f>
        <v>0</v>
      </c>
      <c r="T788" s="45">
        <f>IFERROR(VLOOKUP(R788,Table1[[ct2]:[Giá]],14,0),Table01456[[#This Row],[ĐƠN GIÁ]])</f>
        <v>0</v>
      </c>
      <c r="U788" s="45">
        <f t="shared" si="51"/>
        <v>0</v>
      </c>
      <c r="V788" s="32">
        <f t="shared" si="52"/>
        <v>0</v>
      </c>
      <c r="W788" s="45">
        <f>Table01456[[#This Row],[THÀNH TIỀN FAST]]-Table01456[[#This Row],[THÀNH TIỀN]]</f>
        <v>0</v>
      </c>
      <c r="X788" s="46" t="b">
        <f>Table01456[[#This Row],[ĐG FAST]]=Table01456[[#This Row],[ĐƠN GIÁ]]</f>
        <v>1</v>
      </c>
      <c r="Y788" s="47" t="b">
        <f>Table01456[[#This Row],[THÀNH TIỀN FAST]]=Table01456[[#This Row],[THÀNH TIỀN]]</f>
        <v>1</v>
      </c>
      <c r="Z788" s="48"/>
    </row>
    <row r="789" spans="13:26" x14ac:dyDescent="0.2">
      <c r="M789" s="55">
        <f t="shared" si="49"/>
        <v>0</v>
      </c>
      <c r="N789" s="21" t="e">
        <f>VLOOKUP(I789,'MÃ '!$A$2:$E$1048576,4,0)</f>
        <v>#N/A</v>
      </c>
      <c r="O789" s="21" t="e">
        <f>VLOOKUP(I789,'MÃ '!$A$2:$E$1048576,5,0)</f>
        <v>#N/A</v>
      </c>
      <c r="P789" s="21" t="str">
        <f t="shared" si="50"/>
        <v>TSG09</v>
      </c>
      <c r="Q789" s="21" t="e">
        <f>DAY(Table01456[[#This Row],[NGÀY]])&amp;Table01456[[#This Row],[TSG09]]&amp;Table01456[[#This Row],[MÃ FAST]]</f>
        <v>#N/A</v>
      </c>
      <c r="R789" s="21" t="e">
        <f>COUNTIF($Q$7:Q789,Q789)&amp;Q789</f>
        <v>#N/A</v>
      </c>
      <c r="S789" s="44">
        <f>IFERROR(VLOOKUP(R789,Table1[[ct2]:[Số lượng]],13,0),0)</f>
        <v>0</v>
      </c>
      <c r="T789" s="45">
        <f>IFERROR(VLOOKUP(R789,Table1[[ct2]:[Giá]],14,0),Table01456[[#This Row],[ĐƠN GIÁ]])</f>
        <v>0</v>
      </c>
      <c r="U789" s="45">
        <f t="shared" si="51"/>
        <v>0</v>
      </c>
      <c r="V789" s="32">
        <f t="shared" si="52"/>
        <v>0</v>
      </c>
      <c r="W789" s="45">
        <f>Table01456[[#This Row],[THÀNH TIỀN FAST]]-Table01456[[#This Row],[THÀNH TIỀN]]</f>
        <v>0</v>
      </c>
      <c r="X789" s="46" t="b">
        <f>Table01456[[#This Row],[ĐG FAST]]=Table01456[[#This Row],[ĐƠN GIÁ]]</f>
        <v>1</v>
      </c>
      <c r="Y789" s="47" t="b">
        <f>Table01456[[#This Row],[THÀNH TIỀN FAST]]=Table01456[[#This Row],[THÀNH TIỀN]]</f>
        <v>1</v>
      </c>
      <c r="Z789" s="48"/>
    </row>
    <row r="790" spans="13:26" x14ac:dyDescent="0.2">
      <c r="M790" s="55">
        <f t="shared" si="49"/>
        <v>0</v>
      </c>
      <c r="N790" s="21" t="e">
        <f>VLOOKUP(I790,'MÃ '!$A$2:$E$1048576,4,0)</f>
        <v>#N/A</v>
      </c>
      <c r="O790" s="21" t="e">
        <f>VLOOKUP(I790,'MÃ '!$A$2:$E$1048576,5,0)</f>
        <v>#N/A</v>
      </c>
      <c r="P790" s="21" t="str">
        <f t="shared" si="50"/>
        <v>TSG09</v>
      </c>
      <c r="Q790" s="21" t="e">
        <f>DAY(Table01456[[#This Row],[NGÀY]])&amp;Table01456[[#This Row],[TSG09]]&amp;Table01456[[#This Row],[MÃ FAST]]</f>
        <v>#N/A</v>
      </c>
      <c r="R790" s="21" t="e">
        <f>COUNTIF($Q$7:Q790,Q790)&amp;Q790</f>
        <v>#N/A</v>
      </c>
      <c r="S790" s="44">
        <f>IFERROR(VLOOKUP(R790,Table1[[ct2]:[Số lượng]],13,0),0)</f>
        <v>0</v>
      </c>
      <c r="T790" s="45">
        <f>IFERROR(VLOOKUP(R790,Table1[[ct2]:[Giá]],14,0),Table01456[[#This Row],[ĐƠN GIÁ]])</f>
        <v>0</v>
      </c>
      <c r="U790" s="45">
        <f t="shared" si="51"/>
        <v>0</v>
      </c>
      <c r="V790" s="32">
        <f t="shared" si="52"/>
        <v>0</v>
      </c>
      <c r="W790" s="45">
        <f>Table01456[[#This Row],[THÀNH TIỀN FAST]]-Table01456[[#This Row],[THÀNH TIỀN]]</f>
        <v>0</v>
      </c>
      <c r="X790" s="46" t="b">
        <f>Table01456[[#This Row],[ĐG FAST]]=Table01456[[#This Row],[ĐƠN GIÁ]]</f>
        <v>1</v>
      </c>
      <c r="Y790" s="47" t="b">
        <f>Table01456[[#This Row],[THÀNH TIỀN FAST]]=Table01456[[#This Row],[THÀNH TIỀN]]</f>
        <v>1</v>
      </c>
      <c r="Z790" s="48"/>
    </row>
    <row r="791" spans="13:26" x14ac:dyDescent="0.2">
      <c r="M791" s="55">
        <f t="shared" si="49"/>
        <v>0</v>
      </c>
      <c r="N791" s="21" t="e">
        <f>VLOOKUP(I791,'MÃ '!$A$2:$E$1048576,4,0)</f>
        <v>#N/A</v>
      </c>
      <c r="O791" s="21" t="e">
        <f>VLOOKUP(I791,'MÃ '!$A$2:$E$1048576,5,0)</f>
        <v>#N/A</v>
      </c>
      <c r="P791" s="21" t="str">
        <f t="shared" si="50"/>
        <v>TSG09</v>
      </c>
      <c r="Q791" s="21" t="e">
        <f>DAY(Table01456[[#This Row],[NGÀY]])&amp;Table01456[[#This Row],[TSG09]]&amp;Table01456[[#This Row],[MÃ FAST]]</f>
        <v>#N/A</v>
      </c>
      <c r="R791" s="21" t="e">
        <f>COUNTIF($Q$7:Q791,Q791)&amp;Q791</f>
        <v>#N/A</v>
      </c>
      <c r="S791" s="44">
        <f>IFERROR(VLOOKUP(R791,Table1[[ct2]:[Số lượng]],13,0),0)</f>
        <v>0</v>
      </c>
      <c r="T791" s="45">
        <f>IFERROR(VLOOKUP(R791,Table1[[ct2]:[Giá]],14,0),Table01456[[#This Row],[ĐƠN GIÁ]])</f>
        <v>0</v>
      </c>
      <c r="U791" s="45">
        <f t="shared" si="51"/>
        <v>0</v>
      </c>
      <c r="V791" s="32">
        <f t="shared" si="52"/>
        <v>0</v>
      </c>
      <c r="W791" s="45">
        <f>Table01456[[#This Row],[THÀNH TIỀN FAST]]-Table01456[[#This Row],[THÀNH TIỀN]]</f>
        <v>0</v>
      </c>
      <c r="X791" s="46" t="b">
        <f>Table01456[[#This Row],[ĐG FAST]]=Table01456[[#This Row],[ĐƠN GIÁ]]</f>
        <v>1</v>
      </c>
      <c r="Y791" s="47" t="b">
        <f>Table01456[[#This Row],[THÀNH TIỀN FAST]]=Table01456[[#This Row],[THÀNH TIỀN]]</f>
        <v>1</v>
      </c>
      <c r="Z791" s="48"/>
    </row>
    <row r="792" spans="13:26" x14ac:dyDescent="0.2">
      <c r="M792" s="55">
        <f t="shared" si="49"/>
        <v>0</v>
      </c>
      <c r="N792" s="21" t="e">
        <f>VLOOKUP(I792,'MÃ '!$A$2:$E$1048576,4,0)</f>
        <v>#N/A</v>
      </c>
      <c r="O792" s="21" t="e">
        <f>VLOOKUP(I792,'MÃ '!$A$2:$E$1048576,5,0)</f>
        <v>#N/A</v>
      </c>
      <c r="P792" s="21" t="str">
        <f t="shared" si="50"/>
        <v>TSG09</v>
      </c>
      <c r="Q792" s="21" t="e">
        <f>DAY(Table01456[[#This Row],[NGÀY]])&amp;Table01456[[#This Row],[TSG09]]&amp;Table01456[[#This Row],[MÃ FAST]]</f>
        <v>#N/A</v>
      </c>
      <c r="R792" s="21" t="e">
        <f>COUNTIF($Q$7:Q792,Q792)&amp;Q792</f>
        <v>#N/A</v>
      </c>
      <c r="S792" s="44">
        <f>IFERROR(VLOOKUP(R792,Table1[[ct2]:[Số lượng]],13,0),0)</f>
        <v>0</v>
      </c>
      <c r="T792" s="45">
        <f>IFERROR(VLOOKUP(R792,Table1[[ct2]:[Giá]],14,0),Table01456[[#This Row],[ĐƠN GIÁ]])</f>
        <v>0</v>
      </c>
      <c r="U792" s="45">
        <f t="shared" si="51"/>
        <v>0</v>
      </c>
      <c r="V792" s="32">
        <f t="shared" si="52"/>
        <v>0</v>
      </c>
      <c r="W792" s="45">
        <f>Table01456[[#This Row],[THÀNH TIỀN FAST]]-Table01456[[#This Row],[THÀNH TIỀN]]</f>
        <v>0</v>
      </c>
      <c r="X792" s="46" t="b">
        <f>Table01456[[#This Row],[ĐG FAST]]=Table01456[[#This Row],[ĐƠN GIÁ]]</f>
        <v>1</v>
      </c>
      <c r="Y792" s="47" t="b">
        <f>Table01456[[#This Row],[THÀNH TIỀN FAST]]=Table01456[[#This Row],[THÀNH TIỀN]]</f>
        <v>1</v>
      </c>
      <c r="Z792" s="48"/>
    </row>
    <row r="793" spans="13:26" x14ac:dyDescent="0.2">
      <c r="M793" s="55">
        <f t="shared" si="49"/>
        <v>0</v>
      </c>
      <c r="N793" s="21" t="e">
        <f>VLOOKUP(I793,'MÃ '!$A$2:$E$1048576,4,0)</f>
        <v>#N/A</v>
      </c>
      <c r="O793" s="21" t="e">
        <f>VLOOKUP(I793,'MÃ '!$A$2:$E$1048576,5,0)</f>
        <v>#N/A</v>
      </c>
      <c r="P793" s="21" t="str">
        <f t="shared" si="50"/>
        <v>TSG09</v>
      </c>
      <c r="Q793" s="21" t="e">
        <f>DAY(Table01456[[#This Row],[NGÀY]])&amp;Table01456[[#This Row],[TSG09]]&amp;Table01456[[#This Row],[MÃ FAST]]</f>
        <v>#N/A</v>
      </c>
      <c r="R793" s="21" t="e">
        <f>COUNTIF($Q$7:Q793,Q793)&amp;Q793</f>
        <v>#N/A</v>
      </c>
      <c r="S793" s="44">
        <f>IFERROR(VLOOKUP(R793,Table1[[ct2]:[Số lượng]],13,0),0)</f>
        <v>0</v>
      </c>
      <c r="T793" s="45">
        <f>IFERROR(VLOOKUP(R793,Table1[[ct2]:[Giá]],14,0),Table01456[[#This Row],[ĐƠN GIÁ]])</f>
        <v>0</v>
      </c>
      <c r="U793" s="45">
        <f t="shared" si="51"/>
        <v>0</v>
      </c>
      <c r="V793" s="32">
        <f t="shared" si="52"/>
        <v>0</v>
      </c>
      <c r="W793" s="45">
        <f>Table01456[[#This Row],[THÀNH TIỀN FAST]]-Table01456[[#This Row],[THÀNH TIỀN]]</f>
        <v>0</v>
      </c>
      <c r="X793" s="46" t="b">
        <f>Table01456[[#This Row],[ĐG FAST]]=Table01456[[#This Row],[ĐƠN GIÁ]]</f>
        <v>1</v>
      </c>
      <c r="Y793" s="47" t="b">
        <f>Table01456[[#This Row],[THÀNH TIỀN FAST]]=Table01456[[#This Row],[THÀNH TIỀN]]</f>
        <v>1</v>
      </c>
      <c r="Z793" s="48"/>
    </row>
    <row r="794" spans="13:26" x14ac:dyDescent="0.2">
      <c r="M794" s="55">
        <f t="shared" si="49"/>
        <v>0</v>
      </c>
      <c r="N794" s="21" t="e">
        <f>VLOOKUP(I794,'MÃ '!$A$2:$E$1048576,4,0)</f>
        <v>#N/A</v>
      </c>
      <c r="O794" s="21" t="e">
        <f>VLOOKUP(I794,'MÃ '!$A$2:$E$1048576,5,0)</f>
        <v>#N/A</v>
      </c>
      <c r="P794" s="21" t="str">
        <f t="shared" si="50"/>
        <v>TSG09</v>
      </c>
      <c r="Q794" s="21" t="e">
        <f>DAY(Table01456[[#This Row],[NGÀY]])&amp;Table01456[[#This Row],[TSG09]]&amp;Table01456[[#This Row],[MÃ FAST]]</f>
        <v>#N/A</v>
      </c>
      <c r="R794" s="21" t="e">
        <f>COUNTIF($Q$7:Q794,Q794)&amp;Q794</f>
        <v>#N/A</v>
      </c>
      <c r="S794" s="44">
        <f>IFERROR(VLOOKUP(R794,Table1[[ct2]:[Số lượng]],13,0),0)</f>
        <v>0</v>
      </c>
      <c r="T794" s="45">
        <f>IFERROR(VLOOKUP(R794,Table1[[ct2]:[Giá]],14,0),Table01456[[#This Row],[ĐƠN GIÁ]])</f>
        <v>0</v>
      </c>
      <c r="U794" s="45">
        <f t="shared" si="51"/>
        <v>0</v>
      </c>
      <c r="V794" s="32">
        <f t="shared" si="52"/>
        <v>0</v>
      </c>
      <c r="W794" s="45">
        <f>Table01456[[#This Row],[THÀNH TIỀN FAST]]-Table01456[[#This Row],[THÀNH TIỀN]]</f>
        <v>0</v>
      </c>
      <c r="X794" s="46" t="b">
        <f>Table01456[[#This Row],[ĐG FAST]]=Table01456[[#This Row],[ĐƠN GIÁ]]</f>
        <v>1</v>
      </c>
      <c r="Y794" s="47" t="b">
        <f>Table01456[[#This Row],[THÀNH TIỀN FAST]]=Table01456[[#This Row],[THÀNH TIỀN]]</f>
        <v>1</v>
      </c>
      <c r="Z794" s="48"/>
    </row>
    <row r="795" spans="13:26" x14ac:dyDescent="0.2">
      <c r="M795" s="55">
        <f t="shared" si="49"/>
        <v>0</v>
      </c>
      <c r="N795" s="21" t="e">
        <f>VLOOKUP(I795,'MÃ '!$A$2:$E$1048576,4,0)</f>
        <v>#N/A</v>
      </c>
      <c r="O795" s="21" t="e">
        <f>VLOOKUP(I795,'MÃ '!$A$2:$E$1048576,5,0)</f>
        <v>#N/A</v>
      </c>
      <c r="P795" s="21" t="str">
        <f t="shared" si="50"/>
        <v>TSG09</v>
      </c>
      <c r="Q795" s="21" t="e">
        <f>DAY(Table01456[[#This Row],[NGÀY]])&amp;Table01456[[#This Row],[TSG09]]&amp;Table01456[[#This Row],[MÃ FAST]]</f>
        <v>#N/A</v>
      </c>
      <c r="R795" s="21" t="e">
        <f>COUNTIF($Q$7:Q795,Q795)&amp;Q795</f>
        <v>#N/A</v>
      </c>
      <c r="S795" s="44">
        <f>IFERROR(VLOOKUP(R795,Table1[[ct2]:[Số lượng]],13,0),0)</f>
        <v>0</v>
      </c>
      <c r="T795" s="45">
        <f>IFERROR(VLOOKUP(R795,Table1[[ct2]:[Giá]],14,0),Table01456[[#This Row],[ĐƠN GIÁ]])</f>
        <v>0</v>
      </c>
      <c r="U795" s="45">
        <f t="shared" si="51"/>
        <v>0</v>
      </c>
      <c r="V795" s="32">
        <f t="shared" si="52"/>
        <v>0</v>
      </c>
      <c r="W795" s="45">
        <f>Table01456[[#This Row],[THÀNH TIỀN FAST]]-Table01456[[#This Row],[THÀNH TIỀN]]</f>
        <v>0</v>
      </c>
      <c r="X795" s="46" t="b">
        <f>Table01456[[#This Row],[ĐG FAST]]=Table01456[[#This Row],[ĐƠN GIÁ]]</f>
        <v>1</v>
      </c>
      <c r="Y795" s="47" t="b">
        <f>Table01456[[#This Row],[THÀNH TIỀN FAST]]=Table01456[[#This Row],[THÀNH TIỀN]]</f>
        <v>1</v>
      </c>
      <c r="Z795" s="48"/>
    </row>
    <row r="796" spans="13:26" x14ac:dyDescent="0.2">
      <c r="M796" s="55">
        <f t="shared" si="49"/>
        <v>0</v>
      </c>
      <c r="N796" s="21" t="e">
        <f>VLOOKUP(I796,'MÃ '!$A$2:$E$1048576,4,0)</f>
        <v>#N/A</v>
      </c>
      <c r="O796" s="21" t="e">
        <f>VLOOKUP(I796,'MÃ '!$A$2:$E$1048576,5,0)</f>
        <v>#N/A</v>
      </c>
      <c r="P796" s="21" t="str">
        <f t="shared" si="50"/>
        <v>TSG09</v>
      </c>
      <c r="Q796" s="21" t="e">
        <f>DAY(Table01456[[#This Row],[NGÀY]])&amp;Table01456[[#This Row],[TSG09]]&amp;Table01456[[#This Row],[MÃ FAST]]</f>
        <v>#N/A</v>
      </c>
      <c r="R796" s="21" t="e">
        <f>COUNTIF($Q$7:Q796,Q796)&amp;Q796</f>
        <v>#N/A</v>
      </c>
      <c r="S796" s="44">
        <f>IFERROR(VLOOKUP(R796,Table1[[ct2]:[Số lượng]],13,0),0)</f>
        <v>0</v>
      </c>
      <c r="T796" s="45">
        <f>IFERROR(VLOOKUP(R796,Table1[[ct2]:[Giá]],14,0),Table01456[[#This Row],[ĐƠN GIÁ]])</f>
        <v>0</v>
      </c>
      <c r="U796" s="45">
        <f t="shared" si="51"/>
        <v>0</v>
      </c>
      <c r="V796" s="32">
        <f t="shared" si="52"/>
        <v>0</v>
      </c>
      <c r="W796" s="45">
        <f>Table01456[[#This Row],[THÀNH TIỀN FAST]]-Table01456[[#This Row],[THÀNH TIỀN]]</f>
        <v>0</v>
      </c>
      <c r="X796" s="46" t="b">
        <f>Table01456[[#This Row],[ĐG FAST]]=Table01456[[#This Row],[ĐƠN GIÁ]]</f>
        <v>1</v>
      </c>
      <c r="Y796" s="47" t="b">
        <f>Table01456[[#This Row],[THÀNH TIỀN FAST]]=Table01456[[#This Row],[THÀNH TIỀN]]</f>
        <v>1</v>
      </c>
      <c r="Z796" s="48"/>
    </row>
    <row r="797" spans="13:26" x14ac:dyDescent="0.2">
      <c r="M797" s="55">
        <f t="shared" si="49"/>
        <v>0</v>
      </c>
      <c r="N797" s="21" t="e">
        <f>VLOOKUP(I797,'MÃ '!$A$2:$E$1048576,4,0)</f>
        <v>#N/A</v>
      </c>
      <c r="O797" s="21" t="e">
        <f>VLOOKUP(I797,'MÃ '!$A$2:$E$1048576,5,0)</f>
        <v>#N/A</v>
      </c>
      <c r="P797" s="21" t="str">
        <f t="shared" si="50"/>
        <v>TSG09</v>
      </c>
      <c r="Q797" s="21" t="e">
        <f>DAY(Table01456[[#This Row],[NGÀY]])&amp;Table01456[[#This Row],[TSG09]]&amp;Table01456[[#This Row],[MÃ FAST]]</f>
        <v>#N/A</v>
      </c>
      <c r="R797" s="21" t="e">
        <f>COUNTIF($Q$7:Q797,Q797)&amp;Q797</f>
        <v>#N/A</v>
      </c>
      <c r="S797" s="44">
        <f>IFERROR(VLOOKUP(R797,Table1[[ct2]:[Số lượng]],13,0),0)</f>
        <v>0</v>
      </c>
      <c r="T797" s="45">
        <f>IFERROR(VLOOKUP(R797,Table1[[ct2]:[Giá]],14,0),Table01456[[#This Row],[ĐƠN GIÁ]])</f>
        <v>0</v>
      </c>
      <c r="U797" s="45">
        <f t="shared" si="51"/>
        <v>0</v>
      </c>
      <c r="V797" s="32">
        <f t="shared" si="52"/>
        <v>0</v>
      </c>
      <c r="W797" s="45">
        <f>Table01456[[#This Row],[THÀNH TIỀN FAST]]-Table01456[[#This Row],[THÀNH TIỀN]]</f>
        <v>0</v>
      </c>
      <c r="X797" s="46" t="b">
        <f>Table01456[[#This Row],[ĐG FAST]]=Table01456[[#This Row],[ĐƠN GIÁ]]</f>
        <v>1</v>
      </c>
      <c r="Y797" s="47" t="b">
        <f>Table01456[[#This Row],[THÀNH TIỀN FAST]]=Table01456[[#This Row],[THÀNH TIỀN]]</f>
        <v>1</v>
      </c>
      <c r="Z797" s="48"/>
    </row>
    <row r="798" spans="13:26" x14ac:dyDescent="0.2">
      <c r="M798" s="55">
        <f t="shared" si="49"/>
        <v>0</v>
      </c>
      <c r="N798" s="21" t="e">
        <f>VLOOKUP(I798,'MÃ '!$A$2:$E$1048576,4,0)</f>
        <v>#N/A</v>
      </c>
      <c r="O798" s="21" t="e">
        <f>VLOOKUP(I798,'MÃ '!$A$2:$E$1048576,5,0)</f>
        <v>#N/A</v>
      </c>
      <c r="P798" s="21" t="str">
        <f t="shared" si="50"/>
        <v>TSG09</v>
      </c>
      <c r="Q798" s="21" t="e">
        <f>DAY(Table01456[[#This Row],[NGÀY]])&amp;Table01456[[#This Row],[TSG09]]&amp;Table01456[[#This Row],[MÃ FAST]]</f>
        <v>#N/A</v>
      </c>
      <c r="R798" s="21" t="e">
        <f>COUNTIF($Q$7:Q798,Q798)&amp;Q798</f>
        <v>#N/A</v>
      </c>
      <c r="S798" s="44">
        <f>IFERROR(VLOOKUP(R798,Table1[[ct2]:[Số lượng]],13,0),0)</f>
        <v>0</v>
      </c>
      <c r="T798" s="45">
        <f>IFERROR(VLOOKUP(R798,Table1[[ct2]:[Giá]],14,0),Table01456[[#This Row],[ĐƠN GIÁ]])</f>
        <v>0</v>
      </c>
      <c r="U798" s="45">
        <f t="shared" si="51"/>
        <v>0</v>
      </c>
      <c r="V798" s="32">
        <f t="shared" si="52"/>
        <v>0</v>
      </c>
      <c r="W798" s="45">
        <f>Table01456[[#This Row],[THÀNH TIỀN FAST]]-Table01456[[#This Row],[THÀNH TIỀN]]</f>
        <v>0</v>
      </c>
      <c r="X798" s="46" t="b">
        <f>Table01456[[#This Row],[ĐG FAST]]=Table01456[[#This Row],[ĐƠN GIÁ]]</f>
        <v>1</v>
      </c>
      <c r="Y798" s="47" t="b">
        <f>Table01456[[#This Row],[THÀNH TIỀN FAST]]=Table01456[[#This Row],[THÀNH TIỀN]]</f>
        <v>1</v>
      </c>
      <c r="Z798" s="48"/>
    </row>
    <row r="799" spans="13:26" x14ac:dyDescent="0.2">
      <c r="M799" s="55">
        <f t="shared" si="49"/>
        <v>0</v>
      </c>
      <c r="N799" s="21" t="e">
        <f>VLOOKUP(I799,'MÃ '!$A$2:$E$1048576,4,0)</f>
        <v>#N/A</v>
      </c>
      <c r="O799" s="21" t="e">
        <f>VLOOKUP(I799,'MÃ '!$A$2:$E$1048576,5,0)</f>
        <v>#N/A</v>
      </c>
      <c r="P799" s="21" t="str">
        <f t="shared" si="50"/>
        <v>TSG09</v>
      </c>
      <c r="Q799" s="21" t="e">
        <f>DAY(Table01456[[#This Row],[NGÀY]])&amp;Table01456[[#This Row],[TSG09]]&amp;Table01456[[#This Row],[MÃ FAST]]</f>
        <v>#N/A</v>
      </c>
      <c r="R799" s="21" t="e">
        <f>COUNTIF($Q$7:Q799,Q799)&amp;Q799</f>
        <v>#N/A</v>
      </c>
      <c r="S799" s="44">
        <f>IFERROR(VLOOKUP(R799,Table1[[ct2]:[Số lượng]],13,0),0)</f>
        <v>0</v>
      </c>
      <c r="T799" s="45">
        <f>IFERROR(VLOOKUP(R799,Table1[[ct2]:[Giá]],14,0),Table01456[[#This Row],[ĐƠN GIÁ]])</f>
        <v>0</v>
      </c>
      <c r="U799" s="45">
        <f t="shared" si="51"/>
        <v>0</v>
      </c>
      <c r="V799" s="32">
        <f t="shared" si="52"/>
        <v>0</v>
      </c>
      <c r="W799" s="45">
        <f>Table01456[[#This Row],[THÀNH TIỀN FAST]]-Table01456[[#This Row],[THÀNH TIỀN]]</f>
        <v>0</v>
      </c>
      <c r="X799" s="46" t="b">
        <f>Table01456[[#This Row],[ĐG FAST]]=Table01456[[#This Row],[ĐƠN GIÁ]]</f>
        <v>1</v>
      </c>
      <c r="Y799" s="47" t="b">
        <f>Table01456[[#This Row],[THÀNH TIỀN FAST]]=Table01456[[#This Row],[THÀNH TIỀN]]</f>
        <v>1</v>
      </c>
      <c r="Z799" s="48"/>
    </row>
    <row r="800" spans="13:26" x14ac:dyDescent="0.2">
      <c r="M800" s="55">
        <f t="shared" si="49"/>
        <v>0</v>
      </c>
      <c r="N800" s="21" t="e">
        <f>VLOOKUP(I800,'MÃ '!$A$2:$E$1048576,4,0)</f>
        <v>#N/A</v>
      </c>
      <c r="O800" s="21" t="e">
        <f>VLOOKUP(I800,'MÃ '!$A$2:$E$1048576,5,0)</f>
        <v>#N/A</v>
      </c>
      <c r="P800" s="21" t="str">
        <f t="shared" si="50"/>
        <v>TSG09</v>
      </c>
      <c r="Q800" s="21" t="e">
        <f>DAY(Table01456[[#This Row],[NGÀY]])&amp;Table01456[[#This Row],[TSG09]]&amp;Table01456[[#This Row],[MÃ FAST]]</f>
        <v>#N/A</v>
      </c>
      <c r="R800" s="21" t="e">
        <f>COUNTIF($Q$7:Q800,Q800)&amp;Q800</f>
        <v>#N/A</v>
      </c>
      <c r="S800" s="44">
        <f>IFERROR(VLOOKUP(R800,Table1[[ct2]:[Số lượng]],13,0),0)</f>
        <v>0</v>
      </c>
      <c r="T800" s="45">
        <f>IFERROR(VLOOKUP(R800,Table1[[ct2]:[Giá]],14,0),Table01456[[#This Row],[ĐƠN GIÁ]])</f>
        <v>0</v>
      </c>
      <c r="U800" s="45">
        <f t="shared" si="51"/>
        <v>0</v>
      </c>
      <c r="V800" s="32">
        <f t="shared" si="52"/>
        <v>0</v>
      </c>
      <c r="W800" s="45">
        <f>Table01456[[#This Row],[THÀNH TIỀN FAST]]-Table01456[[#This Row],[THÀNH TIỀN]]</f>
        <v>0</v>
      </c>
      <c r="X800" s="46" t="b">
        <f>Table01456[[#This Row],[ĐG FAST]]=Table01456[[#This Row],[ĐƠN GIÁ]]</f>
        <v>1</v>
      </c>
      <c r="Y800" s="47" t="b">
        <f>Table01456[[#This Row],[THÀNH TIỀN FAST]]=Table01456[[#This Row],[THÀNH TIỀN]]</f>
        <v>1</v>
      </c>
      <c r="Z800" s="48"/>
    </row>
    <row r="801" spans="13:26" x14ac:dyDescent="0.2">
      <c r="M801" s="55">
        <f t="shared" si="49"/>
        <v>0</v>
      </c>
      <c r="N801" s="21" t="e">
        <f>VLOOKUP(I801,'MÃ '!$A$2:$E$1048576,4,0)</f>
        <v>#N/A</v>
      </c>
      <c r="O801" s="21" t="e">
        <f>VLOOKUP(I801,'MÃ '!$A$2:$E$1048576,5,0)</f>
        <v>#N/A</v>
      </c>
      <c r="P801" s="21" t="str">
        <f t="shared" si="50"/>
        <v>TSG09</v>
      </c>
      <c r="Q801" s="21" t="e">
        <f>DAY(Table01456[[#This Row],[NGÀY]])&amp;Table01456[[#This Row],[TSG09]]&amp;Table01456[[#This Row],[MÃ FAST]]</f>
        <v>#N/A</v>
      </c>
      <c r="R801" s="21" t="e">
        <f>COUNTIF($Q$7:Q801,Q801)&amp;Q801</f>
        <v>#N/A</v>
      </c>
      <c r="S801" s="44">
        <f>IFERROR(VLOOKUP(R801,Table1[[ct2]:[Số lượng]],13,0),0)</f>
        <v>0</v>
      </c>
      <c r="T801" s="45">
        <f>IFERROR(VLOOKUP(R801,Table1[[ct2]:[Giá]],14,0),Table01456[[#This Row],[ĐƠN GIÁ]])</f>
        <v>0</v>
      </c>
      <c r="U801" s="45">
        <f t="shared" si="51"/>
        <v>0</v>
      </c>
      <c r="V801" s="32">
        <f t="shared" si="52"/>
        <v>0</v>
      </c>
      <c r="W801" s="45">
        <f>Table01456[[#This Row],[THÀNH TIỀN FAST]]-Table01456[[#This Row],[THÀNH TIỀN]]</f>
        <v>0</v>
      </c>
      <c r="X801" s="46" t="b">
        <f>Table01456[[#This Row],[ĐG FAST]]=Table01456[[#This Row],[ĐƠN GIÁ]]</f>
        <v>1</v>
      </c>
      <c r="Y801" s="47" t="b">
        <f>Table01456[[#This Row],[THÀNH TIỀN FAST]]=Table01456[[#This Row],[THÀNH TIỀN]]</f>
        <v>1</v>
      </c>
      <c r="Z801" s="48"/>
    </row>
    <row r="802" spans="13:26" x14ac:dyDescent="0.2">
      <c r="M802" s="55">
        <f t="shared" si="49"/>
        <v>0</v>
      </c>
      <c r="N802" s="21" t="e">
        <f>VLOOKUP(I802,'MÃ '!$A$2:$E$1048576,4,0)</f>
        <v>#N/A</v>
      </c>
      <c r="O802" s="21" t="e">
        <f>VLOOKUP(I802,'MÃ '!$A$2:$E$1048576,5,0)</f>
        <v>#N/A</v>
      </c>
      <c r="P802" s="21" t="str">
        <f t="shared" si="50"/>
        <v>TSG09</v>
      </c>
      <c r="Q802" s="21" t="e">
        <f>DAY(Table01456[[#This Row],[NGÀY]])&amp;Table01456[[#This Row],[TSG09]]&amp;Table01456[[#This Row],[MÃ FAST]]</f>
        <v>#N/A</v>
      </c>
      <c r="R802" s="21" t="e">
        <f>COUNTIF($Q$7:Q802,Q802)&amp;Q802</f>
        <v>#N/A</v>
      </c>
      <c r="S802" s="44">
        <f>IFERROR(VLOOKUP(R802,Table1[[ct2]:[Số lượng]],13,0),0)</f>
        <v>0</v>
      </c>
      <c r="T802" s="45">
        <f>IFERROR(VLOOKUP(R802,Table1[[ct2]:[Giá]],14,0),Table01456[[#This Row],[ĐƠN GIÁ]])</f>
        <v>0</v>
      </c>
      <c r="U802" s="45">
        <f t="shared" si="51"/>
        <v>0</v>
      </c>
      <c r="V802" s="32">
        <f t="shared" si="52"/>
        <v>0</v>
      </c>
      <c r="W802" s="45">
        <f>Table01456[[#This Row],[THÀNH TIỀN FAST]]-Table01456[[#This Row],[THÀNH TIỀN]]</f>
        <v>0</v>
      </c>
      <c r="X802" s="46" t="b">
        <f>Table01456[[#This Row],[ĐG FAST]]=Table01456[[#This Row],[ĐƠN GIÁ]]</f>
        <v>1</v>
      </c>
      <c r="Y802" s="47" t="b">
        <f>Table01456[[#This Row],[THÀNH TIỀN FAST]]=Table01456[[#This Row],[THÀNH TIỀN]]</f>
        <v>1</v>
      </c>
      <c r="Z802" s="48"/>
    </row>
    <row r="803" spans="13:26" x14ac:dyDescent="0.2">
      <c r="M803" s="55">
        <f t="shared" si="49"/>
        <v>0</v>
      </c>
      <c r="N803" s="21" t="e">
        <f>VLOOKUP(I803,'MÃ '!$A$2:$E$1048576,4,0)</f>
        <v>#N/A</v>
      </c>
      <c r="O803" s="21" t="e">
        <f>VLOOKUP(I803,'MÃ '!$A$2:$E$1048576,5,0)</f>
        <v>#N/A</v>
      </c>
      <c r="P803" s="21" t="str">
        <f t="shared" si="50"/>
        <v>TSG09</v>
      </c>
      <c r="Q803" s="21" t="e">
        <f>DAY(Table01456[[#This Row],[NGÀY]])&amp;Table01456[[#This Row],[TSG09]]&amp;Table01456[[#This Row],[MÃ FAST]]</f>
        <v>#N/A</v>
      </c>
      <c r="R803" s="21" t="e">
        <f>COUNTIF($Q$7:Q803,Q803)&amp;Q803</f>
        <v>#N/A</v>
      </c>
      <c r="S803" s="44">
        <f>IFERROR(VLOOKUP(R803,Table1[[ct2]:[Số lượng]],13,0),0)</f>
        <v>0</v>
      </c>
      <c r="T803" s="45">
        <f>IFERROR(VLOOKUP(R803,Table1[[ct2]:[Giá]],14,0),Table01456[[#This Row],[ĐƠN GIÁ]])</f>
        <v>0</v>
      </c>
      <c r="U803" s="45">
        <f t="shared" si="51"/>
        <v>0</v>
      </c>
      <c r="V803" s="32">
        <f t="shared" si="52"/>
        <v>0</v>
      </c>
      <c r="W803" s="45">
        <f>Table01456[[#This Row],[THÀNH TIỀN FAST]]-Table01456[[#This Row],[THÀNH TIỀN]]</f>
        <v>0</v>
      </c>
      <c r="X803" s="46" t="b">
        <f>Table01456[[#This Row],[ĐG FAST]]=Table01456[[#This Row],[ĐƠN GIÁ]]</f>
        <v>1</v>
      </c>
      <c r="Y803" s="47" t="b">
        <f>Table01456[[#This Row],[THÀNH TIỀN FAST]]=Table01456[[#This Row],[THÀNH TIỀN]]</f>
        <v>1</v>
      </c>
      <c r="Z803" s="48"/>
    </row>
    <row r="804" spans="13:26" x14ac:dyDescent="0.2">
      <c r="M804" s="55">
        <f t="shared" si="49"/>
        <v>0</v>
      </c>
      <c r="N804" s="21" t="e">
        <f>VLOOKUP(I804,'MÃ '!$A$2:$E$1048576,4,0)</f>
        <v>#N/A</v>
      </c>
      <c r="O804" s="21" t="e">
        <f>VLOOKUP(I804,'MÃ '!$A$2:$E$1048576,5,0)</f>
        <v>#N/A</v>
      </c>
      <c r="P804" s="21" t="str">
        <f t="shared" si="50"/>
        <v>TSG09</v>
      </c>
      <c r="Q804" s="21" t="e">
        <f>DAY(Table01456[[#This Row],[NGÀY]])&amp;Table01456[[#This Row],[TSG09]]&amp;Table01456[[#This Row],[MÃ FAST]]</f>
        <v>#N/A</v>
      </c>
      <c r="R804" s="21" t="e">
        <f>COUNTIF($Q$7:Q804,Q804)&amp;Q804</f>
        <v>#N/A</v>
      </c>
      <c r="S804" s="44">
        <f>IFERROR(VLOOKUP(R804,Table1[[ct2]:[Số lượng]],13,0),0)</f>
        <v>0</v>
      </c>
      <c r="T804" s="45">
        <f>IFERROR(VLOOKUP(R804,Table1[[ct2]:[Giá]],14,0),Table01456[[#This Row],[ĐƠN GIÁ]])</f>
        <v>0</v>
      </c>
      <c r="U804" s="45">
        <f t="shared" si="51"/>
        <v>0</v>
      </c>
      <c r="V804" s="32">
        <f t="shared" si="52"/>
        <v>0</v>
      </c>
      <c r="W804" s="45">
        <f>Table01456[[#This Row],[THÀNH TIỀN FAST]]-Table01456[[#This Row],[THÀNH TIỀN]]</f>
        <v>0</v>
      </c>
      <c r="X804" s="46" t="b">
        <f>Table01456[[#This Row],[ĐG FAST]]=Table01456[[#This Row],[ĐƠN GIÁ]]</f>
        <v>1</v>
      </c>
      <c r="Y804" s="47" t="b">
        <f>Table01456[[#This Row],[THÀNH TIỀN FAST]]=Table01456[[#This Row],[THÀNH TIỀN]]</f>
        <v>1</v>
      </c>
      <c r="Z804" s="48"/>
    </row>
    <row r="805" spans="13:26" x14ac:dyDescent="0.2">
      <c r="M805" s="55">
        <f t="shared" si="49"/>
        <v>0</v>
      </c>
      <c r="N805" s="21" t="e">
        <f>VLOOKUP(I805,'MÃ '!$A$2:$E$1048576,4,0)</f>
        <v>#N/A</v>
      </c>
      <c r="O805" s="21" t="e">
        <f>VLOOKUP(I805,'MÃ '!$A$2:$E$1048576,5,0)</f>
        <v>#N/A</v>
      </c>
      <c r="P805" s="21" t="str">
        <f t="shared" si="50"/>
        <v>TSG09</v>
      </c>
      <c r="Q805" s="21" t="e">
        <f>DAY(Table01456[[#This Row],[NGÀY]])&amp;Table01456[[#This Row],[TSG09]]&amp;Table01456[[#This Row],[MÃ FAST]]</f>
        <v>#N/A</v>
      </c>
      <c r="R805" s="21" t="e">
        <f>COUNTIF($Q$7:Q805,Q805)&amp;Q805</f>
        <v>#N/A</v>
      </c>
      <c r="S805" s="44">
        <f>IFERROR(VLOOKUP(R805,Table1[[ct2]:[Số lượng]],13,0),0)</f>
        <v>0</v>
      </c>
      <c r="T805" s="45">
        <f>IFERROR(VLOOKUP(R805,Table1[[ct2]:[Giá]],14,0),Table01456[[#This Row],[ĐƠN GIÁ]])</f>
        <v>0</v>
      </c>
      <c r="U805" s="45">
        <f t="shared" si="51"/>
        <v>0</v>
      </c>
      <c r="V805" s="32">
        <f t="shared" si="52"/>
        <v>0</v>
      </c>
      <c r="W805" s="45">
        <f>Table01456[[#This Row],[THÀNH TIỀN FAST]]-Table01456[[#This Row],[THÀNH TIỀN]]</f>
        <v>0</v>
      </c>
      <c r="X805" s="46" t="b">
        <f>Table01456[[#This Row],[ĐG FAST]]=Table01456[[#This Row],[ĐƠN GIÁ]]</f>
        <v>1</v>
      </c>
      <c r="Y805" s="47" t="b">
        <f>Table01456[[#This Row],[THÀNH TIỀN FAST]]=Table01456[[#This Row],[THÀNH TIỀN]]</f>
        <v>1</v>
      </c>
      <c r="Z805" s="48"/>
    </row>
    <row r="806" spans="13:26" x14ac:dyDescent="0.2">
      <c r="M806" s="55">
        <f t="shared" si="49"/>
        <v>0</v>
      </c>
      <c r="N806" s="21" t="e">
        <f>VLOOKUP(I806,'MÃ '!$A$2:$E$1048576,4,0)</f>
        <v>#N/A</v>
      </c>
      <c r="O806" s="21" t="e">
        <f>VLOOKUP(I806,'MÃ '!$A$2:$E$1048576,5,0)</f>
        <v>#N/A</v>
      </c>
      <c r="P806" s="21" t="str">
        <f t="shared" si="50"/>
        <v>TSG09</v>
      </c>
      <c r="Q806" s="21" t="e">
        <f>DAY(Table01456[[#This Row],[NGÀY]])&amp;Table01456[[#This Row],[TSG09]]&amp;Table01456[[#This Row],[MÃ FAST]]</f>
        <v>#N/A</v>
      </c>
      <c r="R806" s="21" t="e">
        <f>COUNTIF($Q$7:Q806,Q806)&amp;Q806</f>
        <v>#N/A</v>
      </c>
      <c r="S806" s="44">
        <f>IFERROR(VLOOKUP(R806,Table1[[ct2]:[Số lượng]],13,0),0)</f>
        <v>0</v>
      </c>
      <c r="T806" s="45">
        <f>IFERROR(VLOOKUP(R806,Table1[[ct2]:[Giá]],14,0),Table01456[[#This Row],[ĐƠN GIÁ]])</f>
        <v>0</v>
      </c>
      <c r="U806" s="45">
        <f t="shared" si="51"/>
        <v>0</v>
      </c>
      <c r="V806" s="32">
        <f t="shared" si="52"/>
        <v>0</v>
      </c>
      <c r="W806" s="45">
        <f>Table01456[[#This Row],[THÀNH TIỀN FAST]]-Table01456[[#This Row],[THÀNH TIỀN]]</f>
        <v>0</v>
      </c>
      <c r="X806" s="46" t="b">
        <f>Table01456[[#This Row],[ĐG FAST]]=Table01456[[#This Row],[ĐƠN GIÁ]]</f>
        <v>1</v>
      </c>
      <c r="Y806" s="47" t="b">
        <f>Table01456[[#This Row],[THÀNH TIỀN FAST]]=Table01456[[#This Row],[THÀNH TIỀN]]</f>
        <v>1</v>
      </c>
      <c r="Z806" s="48"/>
    </row>
    <row r="807" spans="13:26" x14ac:dyDescent="0.2">
      <c r="M807" s="55">
        <f t="shared" si="49"/>
        <v>0</v>
      </c>
      <c r="N807" s="21" t="e">
        <f>VLOOKUP(I807,'MÃ '!$A$2:$E$1048576,4,0)</f>
        <v>#N/A</v>
      </c>
      <c r="O807" s="21" t="e">
        <f>VLOOKUP(I807,'MÃ '!$A$2:$E$1048576,5,0)</f>
        <v>#N/A</v>
      </c>
      <c r="P807" s="21" t="str">
        <f t="shared" si="50"/>
        <v>TSG09</v>
      </c>
      <c r="Q807" s="21" t="e">
        <f>DAY(Table01456[[#This Row],[NGÀY]])&amp;Table01456[[#This Row],[TSG09]]&amp;Table01456[[#This Row],[MÃ FAST]]</f>
        <v>#N/A</v>
      </c>
      <c r="R807" s="21" t="e">
        <f>COUNTIF($Q$7:Q807,Q807)&amp;Q807</f>
        <v>#N/A</v>
      </c>
      <c r="S807" s="44">
        <f>IFERROR(VLOOKUP(R807,Table1[[ct2]:[Số lượng]],13,0),0)</f>
        <v>0</v>
      </c>
      <c r="T807" s="45">
        <f>IFERROR(VLOOKUP(R807,Table1[[ct2]:[Giá]],14,0),Table01456[[#This Row],[ĐƠN GIÁ]])</f>
        <v>0</v>
      </c>
      <c r="U807" s="45">
        <f t="shared" si="51"/>
        <v>0</v>
      </c>
      <c r="V807" s="32">
        <f t="shared" si="52"/>
        <v>0</v>
      </c>
      <c r="W807" s="45">
        <f>Table01456[[#This Row],[THÀNH TIỀN FAST]]-Table01456[[#This Row],[THÀNH TIỀN]]</f>
        <v>0</v>
      </c>
      <c r="X807" s="46" t="b">
        <f>Table01456[[#This Row],[ĐG FAST]]=Table01456[[#This Row],[ĐƠN GIÁ]]</f>
        <v>1</v>
      </c>
      <c r="Y807" s="47" t="b">
        <f>Table01456[[#This Row],[THÀNH TIỀN FAST]]=Table01456[[#This Row],[THÀNH TIỀN]]</f>
        <v>1</v>
      </c>
      <c r="Z807" s="48"/>
    </row>
    <row r="808" spans="13:26" x14ac:dyDescent="0.2">
      <c r="M808" s="55">
        <f t="shared" si="49"/>
        <v>0</v>
      </c>
      <c r="N808" s="21" t="e">
        <f>VLOOKUP(I808,'MÃ '!$A$2:$E$1048576,4,0)</f>
        <v>#N/A</v>
      </c>
      <c r="O808" s="21" t="e">
        <f>VLOOKUP(I808,'MÃ '!$A$2:$E$1048576,5,0)</f>
        <v>#N/A</v>
      </c>
      <c r="P808" s="21" t="str">
        <f t="shared" si="50"/>
        <v>TSG09</v>
      </c>
      <c r="Q808" s="21" t="e">
        <f>DAY(Table01456[[#This Row],[NGÀY]])&amp;Table01456[[#This Row],[TSG09]]&amp;Table01456[[#This Row],[MÃ FAST]]</f>
        <v>#N/A</v>
      </c>
      <c r="R808" s="21" t="e">
        <f>COUNTIF($Q$7:Q808,Q808)&amp;Q808</f>
        <v>#N/A</v>
      </c>
      <c r="S808" s="44">
        <f>IFERROR(VLOOKUP(R808,Table1[[ct2]:[Số lượng]],13,0),0)</f>
        <v>0</v>
      </c>
      <c r="T808" s="45">
        <f>IFERROR(VLOOKUP(R808,Table1[[ct2]:[Giá]],14,0),Table01456[[#This Row],[ĐƠN GIÁ]])</f>
        <v>0</v>
      </c>
      <c r="U808" s="45">
        <f t="shared" si="51"/>
        <v>0</v>
      </c>
      <c r="V808" s="32">
        <f t="shared" si="52"/>
        <v>0</v>
      </c>
      <c r="W808" s="45">
        <f>Table01456[[#This Row],[THÀNH TIỀN FAST]]-Table01456[[#This Row],[THÀNH TIỀN]]</f>
        <v>0</v>
      </c>
      <c r="X808" s="46" t="b">
        <f>Table01456[[#This Row],[ĐG FAST]]=Table01456[[#This Row],[ĐƠN GIÁ]]</f>
        <v>1</v>
      </c>
      <c r="Y808" s="47" t="b">
        <f>Table01456[[#This Row],[THÀNH TIỀN FAST]]=Table01456[[#This Row],[THÀNH TIỀN]]</f>
        <v>1</v>
      </c>
      <c r="Z808" s="48"/>
    </row>
    <row r="809" spans="13:26" x14ac:dyDescent="0.2">
      <c r="M809" s="55">
        <f t="shared" si="49"/>
        <v>0</v>
      </c>
      <c r="N809" s="21" t="e">
        <f>VLOOKUP(I809,'MÃ '!$A$2:$E$1048576,4,0)</f>
        <v>#N/A</v>
      </c>
      <c r="O809" s="21" t="e">
        <f>VLOOKUP(I809,'MÃ '!$A$2:$E$1048576,5,0)</f>
        <v>#N/A</v>
      </c>
      <c r="P809" s="21" t="str">
        <f t="shared" si="50"/>
        <v>TSG09</v>
      </c>
      <c r="Q809" s="21" t="e">
        <f>DAY(Table01456[[#This Row],[NGÀY]])&amp;Table01456[[#This Row],[TSG09]]&amp;Table01456[[#This Row],[MÃ FAST]]</f>
        <v>#N/A</v>
      </c>
      <c r="R809" s="21" t="e">
        <f>COUNTIF($Q$7:Q809,Q809)&amp;Q809</f>
        <v>#N/A</v>
      </c>
      <c r="S809" s="44">
        <f>IFERROR(VLOOKUP(R809,Table1[[ct2]:[Số lượng]],13,0),0)</f>
        <v>0</v>
      </c>
      <c r="T809" s="45">
        <f>IFERROR(VLOOKUP(R809,Table1[[ct2]:[Giá]],14,0),Table01456[[#This Row],[ĐƠN GIÁ]])</f>
        <v>0</v>
      </c>
      <c r="U809" s="45">
        <f t="shared" si="51"/>
        <v>0</v>
      </c>
      <c r="V809" s="32">
        <f t="shared" si="52"/>
        <v>0</v>
      </c>
      <c r="W809" s="45">
        <f>Table01456[[#This Row],[THÀNH TIỀN FAST]]-Table01456[[#This Row],[THÀNH TIỀN]]</f>
        <v>0</v>
      </c>
      <c r="X809" s="46" t="b">
        <f>Table01456[[#This Row],[ĐG FAST]]=Table01456[[#This Row],[ĐƠN GIÁ]]</f>
        <v>1</v>
      </c>
      <c r="Y809" s="47" t="b">
        <f>Table01456[[#This Row],[THÀNH TIỀN FAST]]=Table01456[[#This Row],[THÀNH TIỀN]]</f>
        <v>1</v>
      </c>
      <c r="Z809" s="48"/>
    </row>
    <row r="810" spans="13:26" x14ac:dyDescent="0.2">
      <c r="M810" s="55">
        <f t="shared" si="49"/>
        <v>0</v>
      </c>
      <c r="N810" s="21" t="e">
        <f>VLOOKUP(I810,'MÃ '!$A$2:$E$1048576,4,0)</f>
        <v>#N/A</v>
      </c>
      <c r="O810" s="21" t="e">
        <f>VLOOKUP(I810,'MÃ '!$A$2:$E$1048576,5,0)</f>
        <v>#N/A</v>
      </c>
      <c r="P810" s="21" t="str">
        <f t="shared" si="50"/>
        <v>TSG09</v>
      </c>
      <c r="Q810" s="21" t="e">
        <f>DAY(Table01456[[#This Row],[NGÀY]])&amp;Table01456[[#This Row],[TSG09]]&amp;Table01456[[#This Row],[MÃ FAST]]</f>
        <v>#N/A</v>
      </c>
      <c r="R810" s="21" t="e">
        <f>COUNTIF($Q$7:Q810,Q810)&amp;Q810</f>
        <v>#N/A</v>
      </c>
      <c r="S810" s="44">
        <f>IFERROR(VLOOKUP(R810,Table1[[ct2]:[Số lượng]],13,0),0)</f>
        <v>0</v>
      </c>
      <c r="T810" s="45">
        <f>IFERROR(VLOOKUP(R810,Table1[[ct2]:[Giá]],14,0),Table01456[[#This Row],[ĐƠN GIÁ]])</f>
        <v>0</v>
      </c>
      <c r="U810" s="45">
        <f t="shared" si="51"/>
        <v>0</v>
      </c>
      <c r="V810" s="32">
        <f t="shared" si="52"/>
        <v>0</v>
      </c>
      <c r="W810" s="45">
        <f>Table01456[[#This Row],[THÀNH TIỀN FAST]]-Table01456[[#This Row],[THÀNH TIỀN]]</f>
        <v>0</v>
      </c>
      <c r="X810" s="46" t="b">
        <f>Table01456[[#This Row],[ĐG FAST]]=Table01456[[#This Row],[ĐƠN GIÁ]]</f>
        <v>1</v>
      </c>
      <c r="Y810" s="47" t="b">
        <f>Table01456[[#This Row],[THÀNH TIỀN FAST]]=Table01456[[#This Row],[THÀNH TIỀN]]</f>
        <v>1</v>
      </c>
      <c r="Z810" s="48"/>
    </row>
    <row r="811" spans="13:26" x14ac:dyDescent="0.2">
      <c r="M811" s="55">
        <f t="shared" si="49"/>
        <v>0</v>
      </c>
      <c r="N811" s="21" t="e">
        <f>VLOOKUP(I811,'MÃ '!$A$2:$E$1048576,4,0)</f>
        <v>#N/A</v>
      </c>
      <c r="O811" s="21" t="e">
        <f>VLOOKUP(I811,'MÃ '!$A$2:$E$1048576,5,0)</f>
        <v>#N/A</v>
      </c>
      <c r="P811" s="21" t="str">
        <f t="shared" si="50"/>
        <v>TSG09</v>
      </c>
      <c r="Q811" s="21" t="e">
        <f>DAY(Table01456[[#This Row],[NGÀY]])&amp;Table01456[[#This Row],[TSG09]]&amp;Table01456[[#This Row],[MÃ FAST]]</f>
        <v>#N/A</v>
      </c>
      <c r="R811" s="21" t="e">
        <f>COUNTIF($Q$7:Q811,Q811)&amp;Q811</f>
        <v>#N/A</v>
      </c>
      <c r="S811" s="44">
        <f>IFERROR(VLOOKUP(R811,Table1[[ct2]:[Số lượng]],13,0),0)</f>
        <v>0</v>
      </c>
      <c r="T811" s="45">
        <f>IFERROR(VLOOKUP(R811,Table1[[ct2]:[Giá]],14,0),Table01456[[#This Row],[ĐƠN GIÁ]])</f>
        <v>0</v>
      </c>
      <c r="U811" s="45">
        <f t="shared" si="51"/>
        <v>0</v>
      </c>
      <c r="V811" s="32">
        <f t="shared" si="52"/>
        <v>0</v>
      </c>
      <c r="W811" s="45">
        <f>Table01456[[#This Row],[THÀNH TIỀN FAST]]-Table01456[[#This Row],[THÀNH TIỀN]]</f>
        <v>0</v>
      </c>
      <c r="X811" s="46" t="b">
        <f>Table01456[[#This Row],[ĐG FAST]]=Table01456[[#This Row],[ĐƠN GIÁ]]</f>
        <v>1</v>
      </c>
      <c r="Y811" s="47" t="b">
        <f>Table01456[[#This Row],[THÀNH TIỀN FAST]]=Table01456[[#This Row],[THÀNH TIỀN]]</f>
        <v>1</v>
      </c>
      <c r="Z811" s="48"/>
    </row>
    <row r="812" spans="13:26" x14ac:dyDescent="0.2">
      <c r="M812" s="55">
        <f t="shared" si="49"/>
        <v>0</v>
      </c>
      <c r="N812" s="21" t="e">
        <f>VLOOKUP(I812,'MÃ '!$A$2:$E$1048576,4,0)</f>
        <v>#N/A</v>
      </c>
      <c r="O812" s="21" t="e">
        <f>VLOOKUP(I812,'MÃ '!$A$2:$E$1048576,5,0)</f>
        <v>#N/A</v>
      </c>
      <c r="P812" s="21" t="str">
        <f t="shared" si="50"/>
        <v>TSG09</v>
      </c>
      <c r="Q812" s="21" t="e">
        <f>DAY(Table01456[[#This Row],[NGÀY]])&amp;Table01456[[#This Row],[TSG09]]&amp;Table01456[[#This Row],[MÃ FAST]]</f>
        <v>#N/A</v>
      </c>
      <c r="R812" s="21" t="e">
        <f>COUNTIF($Q$7:Q812,Q812)&amp;Q812</f>
        <v>#N/A</v>
      </c>
      <c r="S812" s="44">
        <f>IFERROR(VLOOKUP(R812,Table1[[ct2]:[Số lượng]],13,0),0)</f>
        <v>0</v>
      </c>
      <c r="T812" s="45">
        <f>IFERROR(VLOOKUP(R812,Table1[[ct2]:[Giá]],14,0),Table01456[[#This Row],[ĐƠN GIÁ]])</f>
        <v>0</v>
      </c>
      <c r="U812" s="45">
        <f t="shared" si="51"/>
        <v>0</v>
      </c>
      <c r="V812" s="32">
        <f t="shared" si="52"/>
        <v>0</v>
      </c>
      <c r="W812" s="45">
        <f>Table01456[[#This Row],[THÀNH TIỀN FAST]]-Table01456[[#This Row],[THÀNH TIỀN]]</f>
        <v>0</v>
      </c>
      <c r="X812" s="46" t="b">
        <f>Table01456[[#This Row],[ĐG FAST]]=Table01456[[#This Row],[ĐƠN GIÁ]]</f>
        <v>1</v>
      </c>
      <c r="Y812" s="47" t="b">
        <f>Table01456[[#This Row],[THÀNH TIỀN FAST]]=Table01456[[#This Row],[THÀNH TIỀN]]</f>
        <v>1</v>
      </c>
      <c r="Z812" s="48"/>
    </row>
    <row r="813" spans="13:26" x14ac:dyDescent="0.2">
      <c r="M813" s="55">
        <f t="shared" si="49"/>
        <v>0</v>
      </c>
      <c r="N813" s="21" t="e">
        <f>VLOOKUP(I813,'MÃ '!$A$2:$E$1048576,4,0)</f>
        <v>#N/A</v>
      </c>
      <c r="O813" s="21" t="e">
        <f>VLOOKUP(I813,'MÃ '!$A$2:$E$1048576,5,0)</f>
        <v>#N/A</v>
      </c>
      <c r="P813" s="21" t="str">
        <f t="shared" si="50"/>
        <v>TSG09</v>
      </c>
      <c r="Q813" s="21" t="e">
        <f>DAY(Table01456[[#This Row],[NGÀY]])&amp;Table01456[[#This Row],[TSG09]]&amp;Table01456[[#This Row],[MÃ FAST]]</f>
        <v>#N/A</v>
      </c>
      <c r="R813" s="21" t="e">
        <f>COUNTIF($Q$7:Q813,Q813)&amp;Q813</f>
        <v>#N/A</v>
      </c>
      <c r="S813" s="44">
        <f>IFERROR(VLOOKUP(R813,Table1[[ct2]:[Số lượng]],13,0),0)</f>
        <v>0</v>
      </c>
      <c r="T813" s="45">
        <f>IFERROR(VLOOKUP(R813,Table1[[ct2]:[Giá]],14,0),Table01456[[#This Row],[ĐƠN GIÁ]])</f>
        <v>0</v>
      </c>
      <c r="U813" s="45">
        <f t="shared" si="51"/>
        <v>0</v>
      </c>
      <c r="V813" s="32">
        <f t="shared" si="52"/>
        <v>0</v>
      </c>
      <c r="W813" s="45">
        <f>Table01456[[#This Row],[THÀNH TIỀN FAST]]-Table01456[[#This Row],[THÀNH TIỀN]]</f>
        <v>0</v>
      </c>
      <c r="X813" s="46" t="b">
        <f>Table01456[[#This Row],[ĐG FAST]]=Table01456[[#This Row],[ĐƠN GIÁ]]</f>
        <v>1</v>
      </c>
      <c r="Y813" s="47" t="b">
        <f>Table01456[[#This Row],[THÀNH TIỀN FAST]]=Table01456[[#This Row],[THÀNH TIỀN]]</f>
        <v>1</v>
      </c>
      <c r="Z813" s="48"/>
    </row>
    <row r="814" spans="13:26" x14ac:dyDescent="0.2">
      <c r="M814" s="55">
        <f t="shared" si="49"/>
        <v>0</v>
      </c>
      <c r="N814" s="21" t="e">
        <f>VLOOKUP(I814,'MÃ '!$A$2:$E$1048576,4,0)</f>
        <v>#N/A</v>
      </c>
      <c r="O814" s="21" t="e">
        <f>VLOOKUP(I814,'MÃ '!$A$2:$E$1048576,5,0)</f>
        <v>#N/A</v>
      </c>
      <c r="P814" s="21" t="str">
        <f t="shared" si="50"/>
        <v>TSG09</v>
      </c>
      <c r="Q814" s="21" t="e">
        <f>DAY(Table01456[[#This Row],[NGÀY]])&amp;Table01456[[#This Row],[TSG09]]&amp;Table01456[[#This Row],[MÃ FAST]]</f>
        <v>#N/A</v>
      </c>
      <c r="R814" s="21" t="e">
        <f>COUNTIF($Q$7:Q814,Q814)&amp;Q814</f>
        <v>#N/A</v>
      </c>
      <c r="S814" s="44">
        <f>IFERROR(VLOOKUP(R814,Table1[[ct2]:[Số lượng]],13,0),0)</f>
        <v>0</v>
      </c>
      <c r="T814" s="45">
        <f>IFERROR(VLOOKUP(R814,Table1[[ct2]:[Giá]],14,0),Table01456[[#This Row],[ĐƠN GIÁ]])</f>
        <v>0</v>
      </c>
      <c r="U814" s="45">
        <f t="shared" si="51"/>
        <v>0</v>
      </c>
      <c r="V814" s="32">
        <f t="shared" si="52"/>
        <v>0</v>
      </c>
      <c r="W814" s="45">
        <f>Table01456[[#This Row],[THÀNH TIỀN FAST]]-Table01456[[#This Row],[THÀNH TIỀN]]</f>
        <v>0</v>
      </c>
      <c r="X814" s="46" t="b">
        <f>Table01456[[#This Row],[ĐG FAST]]=Table01456[[#This Row],[ĐƠN GIÁ]]</f>
        <v>1</v>
      </c>
      <c r="Y814" s="47" t="b">
        <f>Table01456[[#This Row],[THÀNH TIỀN FAST]]=Table01456[[#This Row],[THÀNH TIỀN]]</f>
        <v>1</v>
      </c>
      <c r="Z814" s="48"/>
    </row>
    <row r="815" spans="13:26" x14ac:dyDescent="0.2">
      <c r="M815" s="55">
        <f t="shared" si="49"/>
        <v>0</v>
      </c>
      <c r="N815" s="21" t="e">
        <f>VLOOKUP(I815,'MÃ '!$A$2:$E$1048576,4,0)</f>
        <v>#N/A</v>
      </c>
      <c r="O815" s="21" t="e">
        <f>VLOOKUP(I815,'MÃ '!$A$2:$E$1048576,5,0)</f>
        <v>#N/A</v>
      </c>
      <c r="P815" s="21" t="str">
        <f t="shared" si="50"/>
        <v>TSG09</v>
      </c>
      <c r="Q815" s="21" t="e">
        <f>DAY(Table01456[[#This Row],[NGÀY]])&amp;Table01456[[#This Row],[TSG09]]&amp;Table01456[[#This Row],[MÃ FAST]]</f>
        <v>#N/A</v>
      </c>
      <c r="R815" s="21" t="e">
        <f>COUNTIF($Q$7:Q815,Q815)&amp;Q815</f>
        <v>#N/A</v>
      </c>
      <c r="S815" s="44">
        <f>IFERROR(VLOOKUP(R815,Table1[[ct2]:[Số lượng]],13,0),0)</f>
        <v>0</v>
      </c>
      <c r="T815" s="45">
        <f>IFERROR(VLOOKUP(R815,Table1[[ct2]:[Giá]],14,0),Table01456[[#This Row],[ĐƠN GIÁ]])</f>
        <v>0</v>
      </c>
      <c r="U815" s="45">
        <f t="shared" si="51"/>
        <v>0</v>
      </c>
      <c r="V815" s="32">
        <f t="shared" si="52"/>
        <v>0</v>
      </c>
      <c r="W815" s="45">
        <f>Table01456[[#This Row],[THÀNH TIỀN FAST]]-Table01456[[#This Row],[THÀNH TIỀN]]</f>
        <v>0</v>
      </c>
      <c r="X815" s="46" t="b">
        <f>Table01456[[#This Row],[ĐG FAST]]=Table01456[[#This Row],[ĐƠN GIÁ]]</f>
        <v>1</v>
      </c>
      <c r="Y815" s="47" t="b">
        <f>Table01456[[#This Row],[THÀNH TIỀN FAST]]=Table01456[[#This Row],[THÀNH TIỀN]]</f>
        <v>1</v>
      </c>
      <c r="Z815" s="48"/>
    </row>
    <row r="816" spans="13:26" x14ac:dyDescent="0.2">
      <c r="M816" s="55">
        <f t="shared" si="49"/>
        <v>0</v>
      </c>
      <c r="N816" s="21" t="e">
        <f>VLOOKUP(I816,'MÃ '!$A$2:$E$1048576,4,0)</f>
        <v>#N/A</v>
      </c>
      <c r="O816" s="21" t="e">
        <f>VLOOKUP(I816,'MÃ '!$A$2:$E$1048576,5,0)</f>
        <v>#N/A</v>
      </c>
      <c r="P816" s="21" t="str">
        <f t="shared" si="50"/>
        <v>TSG09</v>
      </c>
      <c r="Q816" s="21" t="e">
        <f>DAY(Table01456[[#This Row],[NGÀY]])&amp;Table01456[[#This Row],[TSG09]]&amp;Table01456[[#This Row],[MÃ FAST]]</f>
        <v>#N/A</v>
      </c>
      <c r="R816" s="21" t="e">
        <f>COUNTIF($Q$7:Q816,Q816)&amp;Q816</f>
        <v>#N/A</v>
      </c>
      <c r="S816" s="44">
        <f>IFERROR(VLOOKUP(R816,Table1[[ct2]:[Số lượng]],13,0),0)</f>
        <v>0</v>
      </c>
      <c r="T816" s="45">
        <f>IFERROR(VLOOKUP(R816,Table1[[ct2]:[Giá]],14,0),Table01456[[#This Row],[ĐƠN GIÁ]])</f>
        <v>0</v>
      </c>
      <c r="U816" s="45">
        <f t="shared" si="51"/>
        <v>0</v>
      </c>
      <c r="V816" s="32">
        <f t="shared" si="52"/>
        <v>0</v>
      </c>
      <c r="W816" s="45">
        <f>Table01456[[#This Row],[THÀNH TIỀN FAST]]-Table01456[[#This Row],[THÀNH TIỀN]]</f>
        <v>0</v>
      </c>
      <c r="X816" s="46" t="b">
        <f>Table01456[[#This Row],[ĐG FAST]]=Table01456[[#This Row],[ĐƠN GIÁ]]</f>
        <v>1</v>
      </c>
      <c r="Y816" s="47" t="b">
        <f>Table01456[[#This Row],[THÀNH TIỀN FAST]]=Table01456[[#This Row],[THÀNH TIỀN]]</f>
        <v>1</v>
      </c>
      <c r="Z816" s="48"/>
    </row>
    <row r="817" spans="13:26" x14ac:dyDescent="0.2">
      <c r="M817" s="55">
        <f t="shared" si="49"/>
        <v>0</v>
      </c>
      <c r="N817" s="21" t="e">
        <f>VLOOKUP(I817,'MÃ '!$A$2:$E$1048576,4,0)</f>
        <v>#N/A</v>
      </c>
      <c r="O817" s="21" t="e">
        <f>VLOOKUP(I817,'MÃ '!$A$2:$E$1048576,5,0)</f>
        <v>#N/A</v>
      </c>
      <c r="P817" s="21" t="str">
        <f t="shared" si="50"/>
        <v>TSG09</v>
      </c>
      <c r="Q817" s="21" t="e">
        <f>DAY(Table01456[[#This Row],[NGÀY]])&amp;Table01456[[#This Row],[TSG09]]&amp;Table01456[[#This Row],[MÃ FAST]]</f>
        <v>#N/A</v>
      </c>
      <c r="R817" s="21" t="e">
        <f>COUNTIF($Q$7:Q817,Q817)&amp;Q817</f>
        <v>#N/A</v>
      </c>
      <c r="S817" s="44">
        <f>IFERROR(VLOOKUP(R817,Table1[[ct2]:[Số lượng]],13,0),0)</f>
        <v>0</v>
      </c>
      <c r="T817" s="45">
        <f>IFERROR(VLOOKUP(R817,Table1[[ct2]:[Giá]],14,0),Table01456[[#This Row],[ĐƠN GIÁ]])</f>
        <v>0</v>
      </c>
      <c r="U817" s="45">
        <f t="shared" si="51"/>
        <v>0</v>
      </c>
      <c r="V817" s="32">
        <f t="shared" si="52"/>
        <v>0</v>
      </c>
      <c r="W817" s="45">
        <f>Table01456[[#This Row],[THÀNH TIỀN FAST]]-Table01456[[#This Row],[THÀNH TIỀN]]</f>
        <v>0</v>
      </c>
      <c r="X817" s="46" t="b">
        <f>Table01456[[#This Row],[ĐG FAST]]=Table01456[[#This Row],[ĐƠN GIÁ]]</f>
        <v>1</v>
      </c>
      <c r="Y817" s="47" t="b">
        <f>Table01456[[#This Row],[THÀNH TIỀN FAST]]=Table01456[[#This Row],[THÀNH TIỀN]]</f>
        <v>1</v>
      </c>
      <c r="Z817" s="48"/>
    </row>
    <row r="818" spans="13:26" x14ac:dyDescent="0.2">
      <c r="M818" s="55">
        <f t="shared" si="49"/>
        <v>0</v>
      </c>
      <c r="N818" s="21" t="e">
        <f>VLOOKUP(I818,'MÃ '!$A$2:$E$1048576,4,0)</f>
        <v>#N/A</v>
      </c>
      <c r="O818" s="21" t="e">
        <f>VLOOKUP(I818,'MÃ '!$A$2:$E$1048576,5,0)</f>
        <v>#N/A</v>
      </c>
      <c r="P818" s="21" t="str">
        <f t="shared" si="50"/>
        <v>TSG09</v>
      </c>
      <c r="Q818" s="21" t="e">
        <f>DAY(Table01456[[#This Row],[NGÀY]])&amp;Table01456[[#This Row],[TSG09]]&amp;Table01456[[#This Row],[MÃ FAST]]</f>
        <v>#N/A</v>
      </c>
      <c r="R818" s="21" t="e">
        <f>COUNTIF($Q$7:Q818,Q818)&amp;Q818</f>
        <v>#N/A</v>
      </c>
      <c r="S818" s="44">
        <f>IFERROR(VLOOKUP(R818,Table1[[ct2]:[Số lượng]],13,0),0)</f>
        <v>0</v>
      </c>
      <c r="T818" s="45">
        <f>IFERROR(VLOOKUP(R818,Table1[[ct2]:[Giá]],14,0),Table01456[[#This Row],[ĐƠN GIÁ]])</f>
        <v>0</v>
      </c>
      <c r="U818" s="45">
        <f t="shared" si="51"/>
        <v>0</v>
      </c>
      <c r="V818" s="32">
        <f t="shared" si="52"/>
        <v>0</v>
      </c>
      <c r="W818" s="45">
        <f>Table01456[[#This Row],[THÀNH TIỀN FAST]]-Table01456[[#This Row],[THÀNH TIỀN]]</f>
        <v>0</v>
      </c>
      <c r="X818" s="46" t="b">
        <f>Table01456[[#This Row],[ĐG FAST]]=Table01456[[#This Row],[ĐƠN GIÁ]]</f>
        <v>1</v>
      </c>
      <c r="Y818" s="47" t="b">
        <f>Table01456[[#This Row],[THÀNH TIỀN FAST]]=Table01456[[#This Row],[THÀNH TIỀN]]</f>
        <v>1</v>
      </c>
      <c r="Z818" s="48"/>
    </row>
    <row r="819" spans="13:26" x14ac:dyDescent="0.2">
      <c r="M819" s="55">
        <f t="shared" si="49"/>
        <v>0</v>
      </c>
      <c r="N819" s="21" t="e">
        <f>VLOOKUP(I819,'MÃ '!$A$2:$E$1048576,4,0)</f>
        <v>#N/A</v>
      </c>
      <c r="O819" s="21" t="e">
        <f>VLOOKUP(I819,'MÃ '!$A$2:$E$1048576,5,0)</f>
        <v>#N/A</v>
      </c>
      <c r="P819" s="21" t="str">
        <f t="shared" si="50"/>
        <v>TSG09</v>
      </c>
      <c r="Q819" s="21" t="e">
        <f>DAY(Table01456[[#This Row],[NGÀY]])&amp;Table01456[[#This Row],[TSG09]]&amp;Table01456[[#This Row],[MÃ FAST]]</f>
        <v>#N/A</v>
      </c>
      <c r="R819" s="21" t="e">
        <f>COUNTIF($Q$7:Q819,Q819)&amp;Q819</f>
        <v>#N/A</v>
      </c>
      <c r="S819" s="44">
        <f>IFERROR(VLOOKUP(R819,Table1[[ct2]:[Số lượng]],13,0),0)</f>
        <v>0</v>
      </c>
      <c r="T819" s="45">
        <f>IFERROR(VLOOKUP(R819,Table1[[ct2]:[Giá]],14,0),Table01456[[#This Row],[ĐƠN GIÁ]])</f>
        <v>0</v>
      </c>
      <c r="U819" s="45">
        <f t="shared" si="51"/>
        <v>0</v>
      </c>
      <c r="V819" s="32">
        <f t="shared" si="52"/>
        <v>0</v>
      </c>
      <c r="W819" s="45">
        <f>Table01456[[#This Row],[THÀNH TIỀN FAST]]-Table01456[[#This Row],[THÀNH TIỀN]]</f>
        <v>0</v>
      </c>
      <c r="X819" s="46" t="b">
        <f>Table01456[[#This Row],[ĐG FAST]]=Table01456[[#This Row],[ĐƠN GIÁ]]</f>
        <v>1</v>
      </c>
      <c r="Y819" s="47" t="b">
        <f>Table01456[[#This Row],[THÀNH TIỀN FAST]]=Table01456[[#This Row],[THÀNH TIỀN]]</f>
        <v>1</v>
      </c>
      <c r="Z819" s="48"/>
    </row>
    <row r="820" spans="13:26" x14ac:dyDescent="0.2">
      <c r="M820" s="55">
        <f t="shared" si="49"/>
        <v>0</v>
      </c>
      <c r="N820" s="21" t="e">
        <f>VLOOKUP(I820,'MÃ '!$A$2:$E$1048576,4,0)</f>
        <v>#N/A</v>
      </c>
      <c r="O820" s="21" t="e">
        <f>VLOOKUP(I820,'MÃ '!$A$2:$E$1048576,5,0)</f>
        <v>#N/A</v>
      </c>
      <c r="P820" s="21" t="str">
        <f t="shared" si="50"/>
        <v>TSG09</v>
      </c>
      <c r="Q820" s="21" t="e">
        <f>DAY(Table01456[[#This Row],[NGÀY]])&amp;Table01456[[#This Row],[TSG09]]&amp;Table01456[[#This Row],[MÃ FAST]]</f>
        <v>#N/A</v>
      </c>
      <c r="R820" s="21" t="e">
        <f>COUNTIF($Q$7:Q820,Q820)&amp;Q820</f>
        <v>#N/A</v>
      </c>
      <c r="S820" s="44">
        <f>IFERROR(VLOOKUP(R820,Table1[[ct2]:[Số lượng]],13,0),0)</f>
        <v>0</v>
      </c>
      <c r="T820" s="45">
        <f>IFERROR(VLOOKUP(R820,Table1[[ct2]:[Giá]],14,0),Table01456[[#This Row],[ĐƠN GIÁ]])</f>
        <v>0</v>
      </c>
      <c r="U820" s="45">
        <f t="shared" si="51"/>
        <v>0</v>
      </c>
      <c r="V820" s="32">
        <f t="shared" si="52"/>
        <v>0</v>
      </c>
      <c r="W820" s="45">
        <f>Table01456[[#This Row],[THÀNH TIỀN FAST]]-Table01456[[#This Row],[THÀNH TIỀN]]</f>
        <v>0</v>
      </c>
      <c r="X820" s="46" t="b">
        <f>Table01456[[#This Row],[ĐG FAST]]=Table01456[[#This Row],[ĐƠN GIÁ]]</f>
        <v>1</v>
      </c>
      <c r="Y820" s="47" t="b">
        <f>Table01456[[#This Row],[THÀNH TIỀN FAST]]=Table01456[[#This Row],[THÀNH TIỀN]]</f>
        <v>1</v>
      </c>
      <c r="Z820" s="48"/>
    </row>
    <row r="821" spans="13:26" x14ac:dyDescent="0.2">
      <c r="M821" s="55">
        <f t="shared" si="49"/>
        <v>0</v>
      </c>
      <c r="N821" s="21" t="e">
        <f>VLOOKUP(I821,'MÃ '!$A$2:$E$1048576,4,0)</f>
        <v>#N/A</v>
      </c>
      <c r="O821" s="21" t="e">
        <f>VLOOKUP(I821,'MÃ '!$A$2:$E$1048576,5,0)</f>
        <v>#N/A</v>
      </c>
      <c r="P821" s="21" t="str">
        <f t="shared" si="50"/>
        <v>TSG09</v>
      </c>
      <c r="Q821" s="21" t="e">
        <f>DAY(Table01456[[#This Row],[NGÀY]])&amp;Table01456[[#This Row],[TSG09]]&amp;Table01456[[#This Row],[MÃ FAST]]</f>
        <v>#N/A</v>
      </c>
      <c r="R821" s="21" t="e">
        <f>COUNTIF($Q$7:Q821,Q821)&amp;Q821</f>
        <v>#N/A</v>
      </c>
      <c r="S821" s="44">
        <f>IFERROR(VLOOKUP(R821,Table1[[ct2]:[Số lượng]],13,0),0)</f>
        <v>0</v>
      </c>
      <c r="T821" s="45">
        <f>IFERROR(VLOOKUP(R821,Table1[[ct2]:[Giá]],14,0),Table01456[[#This Row],[ĐƠN GIÁ]])</f>
        <v>0</v>
      </c>
      <c r="U821" s="45">
        <f t="shared" si="51"/>
        <v>0</v>
      </c>
      <c r="V821" s="32">
        <f t="shared" si="52"/>
        <v>0</v>
      </c>
      <c r="W821" s="45">
        <f>Table01456[[#This Row],[THÀNH TIỀN FAST]]-Table01456[[#This Row],[THÀNH TIỀN]]</f>
        <v>0</v>
      </c>
      <c r="X821" s="46" t="b">
        <f>Table01456[[#This Row],[ĐG FAST]]=Table01456[[#This Row],[ĐƠN GIÁ]]</f>
        <v>1</v>
      </c>
      <c r="Y821" s="47" t="b">
        <f>Table01456[[#This Row],[THÀNH TIỀN FAST]]=Table01456[[#This Row],[THÀNH TIỀN]]</f>
        <v>1</v>
      </c>
      <c r="Z821" s="48"/>
    </row>
    <row r="822" spans="13:26" x14ac:dyDescent="0.2">
      <c r="M822" s="55">
        <f t="shared" si="49"/>
        <v>0</v>
      </c>
      <c r="N822" s="21" t="e">
        <f>VLOOKUP(I822,'MÃ '!$A$2:$E$1048576,4,0)</f>
        <v>#N/A</v>
      </c>
      <c r="O822" s="21" t="e">
        <f>VLOOKUP(I822,'MÃ '!$A$2:$E$1048576,5,0)</f>
        <v>#N/A</v>
      </c>
      <c r="P822" s="21" t="str">
        <f t="shared" si="50"/>
        <v>TSG09</v>
      </c>
      <c r="Q822" s="21" t="e">
        <f>DAY(Table01456[[#This Row],[NGÀY]])&amp;Table01456[[#This Row],[TSG09]]&amp;Table01456[[#This Row],[MÃ FAST]]</f>
        <v>#N/A</v>
      </c>
      <c r="R822" s="21" t="e">
        <f>COUNTIF($Q$7:Q822,Q822)&amp;Q822</f>
        <v>#N/A</v>
      </c>
      <c r="S822" s="44">
        <f>IFERROR(VLOOKUP(R822,Table1[[ct2]:[Số lượng]],13,0),0)</f>
        <v>0</v>
      </c>
      <c r="T822" s="45">
        <f>IFERROR(VLOOKUP(R822,Table1[[ct2]:[Giá]],14,0),Table01456[[#This Row],[ĐƠN GIÁ]])</f>
        <v>0</v>
      </c>
      <c r="U822" s="45">
        <f t="shared" si="51"/>
        <v>0</v>
      </c>
      <c r="V822" s="32">
        <f t="shared" si="52"/>
        <v>0</v>
      </c>
      <c r="W822" s="45">
        <f>Table01456[[#This Row],[THÀNH TIỀN FAST]]-Table01456[[#This Row],[THÀNH TIỀN]]</f>
        <v>0</v>
      </c>
      <c r="X822" s="46" t="b">
        <f>Table01456[[#This Row],[ĐG FAST]]=Table01456[[#This Row],[ĐƠN GIÁ]]</f>
        <v>1</v>
      </c>
      <c r="Y822" s="47" t="b">
        <f>Table01456[[#This Row],[THÀNH TIỀN FAST]]=Table01456[[#This Row],[THÀNH TIỀN]]</f>
        <v>1</v>
      </c>
      <c r="Z822" s="48"/>
    </row>
    <row r="823" spans="13:26" x14ac:dyDescent="0.2">
      <c r="M823" s="55">
        <f t="shared" si="49"/>
        <v>0</v>
      </c>
      <c r="N823" s="21" t="e">
        <f>VLOOKUP(I823,'MÃ '!$A$2:$E$1048576,4,0)</f>
        <v>#N/A</v>
      </c>
      <c r="O823" s="21" t="e">
        <f>VLOOKUP(I823,'MÃ '!$A$2:$E$1048576,5,0)</f>
        <v>#N/A</v>
      </c>
      <c r="P823" s="21" t="str">
        <f t="shared" si="50"/>
        <v>TSG09</v>
      </c>
      <c r="Q823" s="21" t="e">
        <f>DAY(Table01456[[#This Row],[NGÀY]])&amp;Table01456[[#This Row],[TSG09]]&amp;Table01456[[#This Row],[MÃ FAST]]</f>
        <v>#N/A</v>
      </c>
      <c r="R823" s="21" t="e">
        <f>COUNTIF($Q$7:Q823,Q823)&amp;Q823</f>
        <v>#N/A</v>
      </c>
      <c r="S823" s="44">
        <f>IFERROR(VLOOKUP(R823,Table1[[ct2]:[Số lượng]],13,0),0)</f>
        <v>0</v>
      </c>
      <c r="T823" s="45">
        <f>IFERROR(VLOOKUP(R823,Table1[[ct2]:[Giá]],14,0),Table01456[[#This Row],[ĐƠN GIÁ]])</f>
        <v>0</v>
      </c>
      <c r="U823" s="45">
        <f t="shared" si="51"/>
        <v>0</v>
      </c>
      <c r="V823" s="32">
        <f t="shared" si="52"/>
        <v>0</v>
      </c>
      <c r="W823" s="45">
        <f>Table01456[[#This Row],[THÀNH TIỀN FAST]]-Table01456[[#This Row],[THÀNH TIỀN]]</f>
        <v>0</v>
      </c>
      <c r="X823" s="46" t="b">
        <f>Table01456[[#This Row],[ĐG FAST]]=Table01456[[#This Row],[ĐƠN GIÁ]]</f>
        <v>1</v>
      </c>
      <c r="Y823" s="47" t="b">
        <f>Table01456[[#This Row],[THÀNH TIỀN FAST]]=Table01456[[#This Row],[THÀNH TIỀN]]</f>
        <v>1</v>
      </c>
      <c r="Z823" s="48"/>
    </row>
    <row r="824" spans="13:26" x14ac:dyDescent="0.2">
      <c r="M824" s="55">
        <f t="shared" si="49"/>
        <v>0</v>
      </c>
      <c r="N824" s="21" t="e">
        <f>VLOOKUP(I824,'MÃ '!$A$2:$E$1048576,4,0)</f>
        <v>#N/A</v>
      </c>
      <c r="O824" s="21" t="e">
        <f>VLOOKUP(I824,'MÃ '!$A$2:$E$1048576,5,0)</f>
        <v>#N/A</v>
      </c>
      <c r="P824" s="21" t="str">
        <f t="shared" si="50"/>
        <v>TSG09</v>
      </c>
      <c r="Q824" s="21" t="e">
        <f>DAY(Table01456[[#This Row],[NGÀY]])&amp;Table01456[[#This Row],[TSG09]]&amp;Table01456[[#This Row],[MÃ FAST]]</f>
        <v>#N/A</v>
      </c>
      <c r="R824" s="21" t="e">
        <f>COUNTIF($Q$7:Q824,Q824)&amp;Q824</f>
        <v>#N/A</v>
      </c>
      <c r="S824" s="44">
        <f>IFERROR(VLOOKUP(R824,Table1[[ct2]:[Số lượng]],13,0),0)</f>
        <v>0</v>
      </c>
      <c r="T824" s="45">
        <f>IFERROR(VLOOKUP(R824,Table1[[ct2]:[Giá]],14,0),Table01456[[#This Row],[ĐƠN GIÁ]])</f>
        <v>0</v>
      </c>
      <c r="U824" s="45">
        <f t="shared" si="51"/>
        <v>0</v>
      </c>
      <c r="V824" s="32">
        <f t="shared" si="52"/>
        <v>0</v>
      </c>
      <c r="W824" s="45">
        <f>Table01456[[#This Row],[THÀNH TIỀN FAST]]-Table01456[[#This Row],[THÀNH TIỀN]]</f>
        <v>0</v>
      </c>
      <c r="X824" s="46" t="b">
        <f>Table01456[[#This Row],[ĐG FAST]]=Table01456[[#This Row],[ĐƠN GIÁ]]</f>
        <v>1</v>
      </c>
      <c r="Y824" s="47" t="b">
        <f>Table01456[[#This Row],[THÀNH TIỀN FAST]]=Table01456[[#This Row],[THÀNH TIỀN]]</f>
        <v>1</v>
      </c>
      <c r="Z824" s="48"/>
    </row>
    <row r="825" spans="13:26" x14ac:dyDescent="0.2">
      <c r="M825" s="55">
        <f t="shared" si="49"/>
        <v>0</v>
      </c>
      <c r="N825" s="21" t="e">
        <f>VLOOKUP(I825,'MÃ '!$A$2:$E$1048576,4,0)</f>
        <v>#N/A</v>
      </c>
      <c r="O825" s="21" t="e">
        <f>VLOOKUP(I825,'MÃ '!$A$2:$E$1048576,5,0)</f>
        <v>#N/A</v>
      </c>
      <c r="P825" s="21" t="str">
        <f t="shared" si="50"/>
        <v>TSG09</v>
      </c>
      <c r="Q825" s="21" t="e">
        <f>DAY(Table01456[[#This Row],[NGÀY]])&amp;Table01456[[#This Row],[TSG09]]&amp;Table01456[[#This Row],[MÃ FAST]]</f>
        <v>#N/A</v>
      </c>
      <c r="R825" s="21" t="e">
        <f>COUNTIF($Q$7:Q825,Q825)&amp;Q825</f>
        <v>#N/A</v>
      </c>
      <c r="S825" s="44">
        <f>IFERROR(VLOOKUP(R825,Table1[[ct2]:[Số lượng]],13,0),0)</f>
        <v>0</v>
      </c>
      <c r="T825" s="45">
        <f>IFERROR(VLOOKUP(R825,Table1[[ct2]:[Giá]],14,0),Table01456[[#This Row],[ĐƠN GIÁ]])</f>
        <v>0</v>
      </c>
      <c r="U825" s="45">
        <f t="shared" si="51"/>
        <v>0</v>
      </c>
      <c r="V825" s="32">
        <f t="shared" si="52"/>
        <v>0</v>
      </c>
      <c r="W825" s="45">
        <f>Table01456[[#This Row],[THÀNH TIỀN FAST]]-Table01456[[#This Row],[THÀNH TIỀN]]</f>
        <v>0</v>
      </c>
      <c r="X825" s="46" t="b">
        <f>Table01456[[#This Row],[ĐG FAST]]=Table01456[[#This Row],[ĐƠN GIÁ]]</f>
        <v>1</v>
      </c>
      <c r="Y825" s="47" t="b">
        <f>Table01456[[#This Row],[THÀNH TIỀN FAST]]=Table01456[[#This Row],[THÀNH TIỀN]]</f>
        <v>1</v>
      </c>
      <c r="Z825" s="48"/>
    </row>
    <row r="826" spans="13:26" x14ac:dyDescent="0.2">
      <c r="M826" s="55">
        <f t="shared" si="49"/>
        <v>0</v>
      </c>
      <c r="N826" s="21" t="e">
        <f>VLOOKUP(I826,'MÃ '!$A$2:$E$1048576,4,0)</f>
        <v>#N/A</v>
      </c>
      <c r="O826" s="21" t="e">
        <f>VLOOKUP(I826,'MÃ '!$A$2:$E$1048576,5,0)</f>
        <v>#N/A</v>
      </c>
      <c r="P826" s="21" t="str">
        <f t="shared" si="50"/>
        <v>TSG09</v>
      </c>
      <c r="Q826" s="21" t="e">
        <f>DAY(Table01456[[#This Row],[NGÀY]])&amp;Table01456[[#This Row],[TSG09]]&amp;Table01456[[#This Row],[MÃ FAST]]</f>
        <v>#N/A</v>
      </c>
      <c r="R826" s="21" t="e">
        <f>COUNTIF($Q$7:Q826,Q826)&amp;Q826</f>
        <v>#N/A</v>
      </c>
      <c r="S826" s="44">
        <f>IFERROR(VLOOKUP(R826,Table1[[ct2]:[Số lượng]],13,0),0)</f>
        <v>0</v>
      </c>
      <c r="T826" s="45">
        <f>IFERROR(VLOOKUP(R826,Table1[[ct2]:[Giá]],14,0),Table01456[[#This Row],[ĐƠN GIÁ]])</f>
        <v>0</v>
      </c>
      <c r="U826" s="45">
        <f t="shared" si="51"/>
        <v>0</v>
      </c>
      <c r="V826" s="32">
        <f t="shared" si="52"/>
        <v>0</v>
      </c>
      <c r="W826" s="45">
        <f>Table01456[[#This Row],[THÀNH TIỀN FAST]]-Table01456[[#This Row],[THÀNH TIỀN]]</f>
        <v>0</v>
      </c>
      <c r="X826" s="46" t="b">
        <f>Table01456[[#This Row],[ĐG FAST]]=Table01456[[#This Row],[ĐƠN GIÁ]]</f>
        <v>1</v>
      </c>
      <c r="Y826" s="47" t="b">
        <f>Table01456[[#This Row],[THÀNH TIỀN FAST]]=Table01456[[#This Row],[THÀNH TIỀN]]</f>
        <v>1</v>
      </c>
      <c r="Z826" s="48"/>
    </row>
    <row r="827" spans="13:26" x14ac:dyDescent="0.2">
      <c r="M827" s="55">
        <f t="shared" si="49"/>
        <v>0</v>
      </c>
      <c r="N827" s="21" t="e">
        <f>VLOOKUP(I827,'MÃ '!$A$2:$E$1048576,4,0)</f>
        <v>#N/A</v>
      </c>
      <c r="O827" s="21" t="e">
        <f>VLOOKUP(I827,'MÃ '!$A$2:$E$1048576,5,0)</f>
        <v>#N/A</v>
      </c>
      <c r="P827" s="21" t="str">
        <f t="shared" si="50"/>
        <v>TSG09</v>
      </c>
      <c r="Q827" s="21" t="e">
        <f>DAY(Table01456[[#This Row],[NGÀY]])&amp;Table01456[[#This Row],[TSG09]]&amp;Table01456[[#This Row],[MÃ FAST]]</f>
        <v>#N/A</v>
      </c>
      <c r="R827" s="21" t="e">
        <f>COUNTIF($Q$7:Q827,Q827)&amp;Q827</f>
        <v>#N/A</v>
      </c>
      <c r="S827" s="44">
        <f>IFERROR(VLOOKUP(R827,Table1[[ct2]:[Số lượng]],13,0),0)</f>
        <v>0</v>
      </c>
      <c r="T827" s="45">
        <f>IFERROR(VLOOKUP(R827,Table1[[ct2]:[Giá]],14,0),Table01456[[#This Row],[ĐƠN GIÁ]])</f>
        <v>0</v>
      </c>
      <c r="U827" s="45">
        <f t="shared" si="51"/>
        <v>0</v>
      </c>
      <c r="V827" s="32">
        <f t="shared" si="52"/>
        <v>0</v>
      </c>
      <c r="W827" s="45">
        <f>Table01456[[#This Row],[THÀNH TIỀN FAST]]-Table01456[[#This Row],[THÀNH TIỀN]]</f>
        <v>0</v>
      </c>
      <c r="X827" s="46" t="b">
        <f>Table01456[[#This Row],[ĐG FAST]]=Table01456[[#This Row],[ĐƠN GIÁ]]</f>
        <v>1</v>
      </c>
      <c r="Y827" s="47" t="b">
        <f>Table01456[[#This Row],[THÀNH TIỀN FAST]]=Table01456[[#This Row],[THÀNH TIỀN]]</f>
        <v>1</v>
      </c>
      <c r="Z827" s="48"/>
    </row>
    <row r="828" spans="13:26" x14ac:dyDescent="0.2">
      <c r="M828" s="55">
        <f t="shared" si="49"/>
        <v>0</v>
      </c>
      <c r="N828" s="21" t="e">
        <f>VLOOKUP(I828,'MÃ '!$A$2:$E$1048576,4,0)</f>
        <v>#N/A</v>
      </c>
      <c r="O828" s="21" t="e">
        <f>VLOOKUP(I828,'MÃ '!$A$2:$E$1048576,5,0)</f>
        <v>#N/A</v>
      </c>
      <c r="P828" s="21" t="str">
        <f t="shared" si="50"/>
        <v>TSG09</v>
      </c>
      <c r="Q828" s="21" t="e">
        <f>DAY(Table01456[[#This Row],[NGÀY]])&amp;Table01456[[#This Row],[TSG09]]&amp;Table01456[[#This Row],[MÃ FAST]]</f>
        <v>#N/A</v>
      </c>
      <c r="R828" s="21" t="e">
        <f>COUNTIF($Q$7:Q828,Q828)&amp;Q828</f>
        <v>#N/A</v>
      </c>
      <c r="S828" s="44">
        <f>IFERROR(VLOOKUP(R828,Table1[[ct2]:[Số lượng]],13,0),0)</f>
        <v>0</v>
      </c>
      <c r="T828" s="45">
        <f>IFERROR(VLOOKUP(R828,Table1[[ct2]:[Giá]],14,0),Table01456[[#This Row],[ĐƠN GIÁ]])</f>
        <v>0</v>
      </c>
      <c r="U828" s="45">
        <f t="shared" si="51"/>
        <v>0</v>
      </c>
      <c r="V828" s="32">
        <f t="shared" si="52"/>
        <v>0</v>
      </c>
      <c r="W828" s="45">
        <f>Table01456[[#This Row],[THÀNH TIỀN FAST]]-Table01456[[#This Row],[THÀNH TIỀN]]</f>
        <v>0</v>
      </c>
      <c r="X828" s="46" t="b">
        <f>Table01456[[#This Row],[ĐG FAST]]=Table01456[[#This Row],[ĐƠN GIÁ]]</f>
        <v>1</v>
      </c>
      <c r="Y828" s="47" t="b">
        <f>Table01456[[#This Row],[THÀNH TIỀN FAST]]=Table01456[[#This Row],[THÀNH TIỀN]]</f>
        <v>1</v>
      </c>
      <c r="Z828" s="48"/>
    </row>
    <row r="829" spans="13:26" x14ac:dyDescent="0.2">
      <c r="M829" s="55">
        <f t="shared" si="49"/>
        <v>0</v>
      </c>
      <c r="N829" s="21" t="e">
        <f>VLOOKUP(I829,'MÃ '!$A$2:$E$1048576,4,0)</f>
        <v>#N/A</v>
      </c>
      <c r="O829" s="21" t="e">
        <f>VLOOKUP(I829,'MÃ '!$A$2:$E$1048576,5,0)</f>
        <v>#N/A</v>
      </c>
      <c r="P829" s="21" t="str">
        <f t="shared" si="50"/>
        <v>TSG09</v>
      </c>
      <c r="Q829" s="21" t="e">
        <f>DAY(Table01456[[#This Row],[NGÀY]])&amp;Table01456[[#This Row],[TSG09]]&amp;Table01456[[#This Row],[MÃ FAST]]</f>
        <v>#N/A</v>
      </c>
      <c r="R829" s="21" t="e">
        <f>COUNTIF($Q$7:Q829,Q829)&amp;Q829</f>
        <v>#N/A</v>
      </c>
      <c r="S829" s="44">
        <f>IFERROR(VLOOKUP(R829,Table1[[ct2]:[Số lượng]],13,0),0)</f>
        <v>0</v>
      </c>
      <c r="T829" s="45">
        <f>IFERROR(VLOOKUP(R829,Table1[[ct2]:[Giá]],14,0),Table01456[[#This Row],[ĐƠN GIÁ]])</f>
        <v>0</v>
      </c>
      <c r="U829" s="45">
        <f t="shared" si="51"/>
        <v>0</v>
      </c>
      <c r="V829" s="32">
        <f t="shared" si="52"/>
        <v>0</v>
      </c>
      <c r="W829" s="45">
        <f>Table01456[[#This Row],[THÀNH TIỀN FAST]]-Table01456[[#This Row],[THÀNH TIỀN]]</f>
        <v>0</v>
      </c>
      <c r="X829" s="46" t="b">
        <f>Table01456[[#This Row],[ĐG FAST]]=Table01456[[#This Row],[ĐƠN GIÁ]]</f>
        <v>1</v>
      </c>
      <c r="Y829" s="47" t="b">
        <f>Table01456[[#This Row],[THÀNH TIỀN FAST]]=Table01456[[#This Row],[THÀNH TIỀN]]</f>
        <v>1</v>
      </c>
      <c r="Z829" s="48"/>
    </row>
    <row r="830" spans="13:26" x14ac:dyDescent="0.2">
      <c r="M830" s="55">
        <f t="shared" si="49"/>
        <v>0</v>
      </c>
      <c r="N830" s="21" t="e">
        <f>VLOOKUP(I830,'MÃ '!$A$2:$E$1048576,4,0)</f>
        <v>#N/A</v>
      </c>
      <c r="O830" s="21" t="e">
        <f>VLOOKUP(I830,'MÃ '!$A$2:$E$1048576,5,0)</f>
        <v>#N/A</v>
      </c>
      <c r="P830" s="21" t="str">
        <f t="shared" si="50"/>
        <v>TSG09</v>
      </c>
      <c r="Q830" s="21" t="e">
        <f>DAY(Table01456[[#This Row],[NGÀY]])&amp;Table01456[[#This Row],[TSG09]]&amp;Table01456[[#This Row],[MÃ FAST]]</f>
        <v>#N/A</v>
      </c>
      <c r="R830" s="21" t="e">
        <f>COUNTIF($Q$7:Q830,Q830)&amp;Q830</f>
        <v>#N/A</v>
      </c>
      <c r="S830" s="44">
        <f>IFERROR(VLOOKUP(R830,Table1[[ct2]:[Số lượng]],13,0),0)</f>
        <v>0</v>
      </c>
      <c r="T830" s="45">
        <f>IFERROR(VLOOKUP(R830,Table1[[ct2]:[Giá]],14,0),Table01456[[#This Row],[ĐƠN GIÁ]])</f>
        <v>0</v>
      </c>
      <c r="U830" s="45">
        <f t="shared" si="51"/>
        <v>0</v>
      </c>
      <c r="V830" s="32">
        <f t="shared" si="52"/>
        <v>0</v>
      </c>
      <c r="W830" s="45">
        <f>Table01456[[#This Row],[THÀNH TIỀN FAST]]-Table01456[[#This Row],[THÀNH TIỀN]]</f>
        <v>0</v>
      </c>
      <c r="X830" s="46" t="b">
        <f>Table01456[[#This Row],[ĐG FAST]]=Table01456[[#This Row],[ĐƠN GIÁ]]</f>
        <v>1</v>
      </c>
      <c r="Y830" s="47" t="b">
        <f>Table01456[[#This Row],[THÀNH TIỀN FAST]]=Table01456[[#This Row],[THÀNH TIỀN]]</f>
        <v>1</v>
      </c>
      <c r="Z830" s="48"/>
    </row>
    <row r="831" spans="13:26" x14ac:dyDescent="0.2">
      <c r="M831" s="55">
        <f t="shared" si="49"/>
        <v>0</v>
      </c>
      <c r="N831" s="21" t="e">
        <f>VLOOKUP(I831,'MÃ '!$A$2:$E$1048576,4,0)</f>
        <v>#N/A</v>
      </c>
      <c r="O831" s="21" t="e">
        <f>VLOOKUP(I831,'MÃ '!$A$2:$E$1048576,5,0)</f>
        <v>#N/A</v>
      </c>
      <c r="P831" s="21" t="str">
        <f t="shared" si="50"/>
        <v>TSG09</v>
      </c>
      <c r="Q831" s="21" t="e">
        <f>DAY(Table01456[[#This Row],[NGÀY]])&amp;Table01456[[#This Row],[TSG09]]&amp;Table01456[[#This Row],[MÃ FAST]]</f>
        <v>#N/A</v>
      </c>
      <c r="R831" s="21" t="e">
        <f>COUNTIF($Q$7:Q831,Q831)&amp;Q831</f>
        <v>#N/A</v>
      </c>
      <c r="S831" s="44">
        <f>IFERROR(VLOOKUP(R831,Table1[[ct2]:[Số lượng]],13,0),0)</f>
        <v>0</v>
      </c>
      <c r="T831" s="45">
        <f>IFERROR(VLOOKUP(R831,Table1[[ct2]:[Giá]],14,0),Table01456[[#This Row],[ĐƠN GIÁ]])</f>
        <v>0</v>
      </c>
      <c r="U831" s="45">
        <f t="shared" si="51"/>
        <v>0</v>
      </c>
      <c r="V831" s="32">
        <f t="shared" si="52"/>
        <v>0</v>
      </c>
      <c r="W831" s="45">
        <f>Table01456[[#This Row],[THÀNH TIỀN FAST]]-Table01456[[#This Row],[THÀNH TIỀN]]</f>
        <v>0</v>
      </c>
      <c r="X831" s="46" t="b">
        <f>Table01456[[#This Row],[ĐG FAST]]=Table01456[[#This Row],[ĐƠN GIÁ]]</f>
        <v>1</v>
      </c>
      <c r="Y831" s="47" t="b">
        <f>Table01456[[#This Row],[THÀNH TIỀN FAST]]=Table01456[[#This Row],[THÀNH TIỀN]]</f>
        <v>1</v>
      </c>
      <c r="Z831" s="48"/>
    </row>
    <row r="832" spans="13:26" x14ac:dyDescent="0.2">
      <c r="M832" s="55">
        <f t="shared" si="49"/>
        <v>0</v>
      </c>
      <c r="N832" s="21" t="e">
        <f>VLOOKUP(I832,'MÃ '!$A$2:$E$1048576,4,0)</f>
        <v>#N/A</v>
      </c>
      <c r="O832" s="21" t="e">
        <f>VLOOKUP(I832,'MÃ '!$A$2:$E$1048576,5,0)</f>
        <v>#N/A</v>
      </c>
      <c r="P832" s="21" t="str">
        <f t="shared" si="50"/>
        <v>TSG09</v>
      </c>
      <c r="Q832" s="21" t="e">
        <f>DAY(Table01456[[#This Row],[NGÀY]])&amp;Table01456[[#This Row],[TSG09]]&amp;Table01456[[#This Row],[MÃ FAST]]</f>
        <v>#N/A</v>
      </c>
      <c r="R832" s="21" t="e">
        <f>COUNTIF($Q$7:Q832,Q832)&amp;Q832</f>
        <v>#N/A</v>
      </c>
      <c r="S832" s="44">
        <f>IFERROR(VLOOKUP(R832,Table1[[ct2]:[Số lượng]],13,0),0)</f>
        <v>0</v>
      </c>
      <c r="T832" s="45">
        <f>IFERROR(VLOOKUP(R832,Table1[[ct2]:[Giá]],14,0),Table01456[[#This Row],[ĐƠN GIÁ]])</f>
        <v>0</v>
      </c>
      <c r="U832" s="45">
        <f t="shared" si="51"/>
        <v>0</v>
      </c>
      <c r="V832" s="32">
        <f t="shared" si="52"/>
        <v>0</v>
      </c>
      <c r="W832" s="45">
        <f>Table01456[[#This Row],[THÀNH TIỀN FAST]]-Table01456[[#This Row],[THÀNH TIỀN]]</f>
        <v>0</v>
      </c>
      <c r="X832" s="46" t="b">
        <f>Table01456[[#This Row],[ĐG FAST]]=Table01456[[#This Row],[ĐƠN GIÁ]]</f>
        <v>1</v>
      </c>
      <c r="Y832" s="47" t="b">
        <f>Table01456[[#This Row],[THÀNH TIỀN FAST]]=Table01456[[#This Row],[THÀNH TIỀN]]</f>
        <v>1</v>
      </c>
      <c r="Z832" s="48"/>
    </row>
    <row r="833" spans="13:26" x14ac:dyDescent="0.2">
      <c r="M833" s="55">
        <f t="shared" si="49"/>
        <v>0</v>
      </c>
      <c r="N833" s="21" t="e">
        <f>VLOOKUP(I833,'MÃ '!$A$2:$E$1048576,4,0)</f>
        <v>#N/A</v>
      </c>
      <c r="O833" s="21" t="e">
        <f>VLOOKUP(I833,'MÃ '!$A$2:$E$1048576,5,0)</f>
        <v>#N/A</v>
      </c>
      <c r="P833" s="21" t="str">
        <f t="shared" si="50"/>
        <v>TSG09</v>
      </c>
      <c r="Q833" s="21" t="e">
        <f>DAY(Table01456[[#This Row],[NGÀY]])&amp;Table01456[[#This Row],[TSG09]]&amp;Table01456[[#This Row],[MÃ FAST]]</f>
        <v>#N/A</v>
      </c>
      <c r="R833" s="21" t="e">
        <f>COUNTIF($Q$7:Q833,Q833)&amp;Q833</f>
        <v>#N/A</v>
      </c>
      <c r="S833" s="44">
        <f>IFERROR(VLOOKUP(R833,Table1[[ct2]:[Số lượng]],13,0),0)</f>
        <v>0</v>
      </c>
      <c r="T833" s="45">
        <f>IFERROR(VLOOKUP(R833,Table1[[ct2]:[Giá]],14,0),Table01456[[#This Row],[ĐƠN GIÁ]])</f>
        <v>0</v>
      </c>
      <c r="U833" s="45">
        <f t="shared" si="51"/>
        <v>0</v>
      </c>
      <c r="V833" s="32">
        <f t="shared" si="52"/>
        <v>0</v>
      </c>
      <c r="W833" s="45">
        <f>Table01456[[#This Row],[THÀNH TIỀN FAST]]-Table01456[[#This Row],[THÀNH TIỀN]]</f>
        <v>0</v>
      </c>
      <c r="X833" s="46" t="b">
        <f>Table01456[[#This Row],[ĐG FAST]]=Table01456[[#This Row],[ĐƠN GIÁ]]</f>
        <v>1</v>
      </c>
      <c r="Y833" s="47" t="b">
        <f>Table01456[[#This Row],[THÀNH TIỀN FAST]]=Table01456[[#This Row],[THÀNH TIỀN]]</f>
        <v>1</v>
      </c>
      <c r="Z833" s="48"/>
    </row>
    <row r="834" spans="13:26" x14ac:dyDescent="0.2">
      <c r="M834" s="55">
        <f t="shared" si="49"/>
        <v>0</v>
      </c>
      <c r="N834" s="21" t="e">
        <f>VLOOKUP(I834,'MÃ '!$A$2:$E$1048576,4,0)</f>
        <v>#N/A</v>
      </c>
      <c r="O834" s="21" t="e">
        <f>VLOOKUP(I834,'MÃ '!$A$2:$E$1048576,5,0)</f>
        <v>#N/A</v>
      </c>
      <c r="P834" s="21" t="str">
        <f t="shared" si="50"/>
        <v>TSG09</v>
      </c>
      <c r="Q834" s="21" t="e">
        <f>DAY(Table01456[[#This Row],[NGÀY]])&amp;Table01456[[#This Row],[TSG09]]&amp;Table01456[[#This Row],[MÃ FAST]]</f>
        <v>#N/A</v>
      </c>
      <c r="R834" s="21" t="e">
        <f>COUNTIF($Q$7:Q834,Q834)&amp;Q834</f>
        <v>#N/A</v>
      </c>
      <c r="S834" s="44">
        <f>IFERROR(VLOOKUP(R834,Table1[[ct2]:[Số lượng]],13,0),0)</f>
        <v>0</v>
      </c>
      <c r="T834" s="45">
        <f>IFERROR(VLOOKUP(R834,Table1[[ct2]:[Giá]],14,0),Table01456[[#This Row],[ĐƠN GIÁ]])</f>
        <v>0</v>
      </c>
      <c r="U834" s="45">
        <f t="shared" si="51"/>
        <v>0</v>
      </c>
      <c r="V834" s="32">
        <f t="shared" si="52"/>
        <v>0</v>
      </c>
      <c r="W834" s="45">
        <f>Table01456[[#This Row],[THÀNH TIỀN FAST]]-Table01456[[#This Row],[THÀNH TIỀN]]</f>
        <v>0</v>
      </c>
      <c r="X834" s="46" t="b">
        <f>Table01456[[#This Row],[ĐG FAST]]=Table01456[[#This Row],[ĐƠN GIÁ]]</f>
        <v>1</v>
      </c>
      <c r="Y834" s="47" t="b">
        <f>Table01456[[#This Row],[THÀNH TIỀN FAST]]=Table01456[[#This Row],[THÀNH TIỀN]]</f>
        <v>1</v>
      </c>
      <c r="Z834" s="48"/>
    </row>
    <row r="835" spans="13:26" x14ac:dyDescent="0.2">
      <c r="M835" s="55">
        <f t="shared" si="49"/>
        <v>0</v>
      </c>
      <c r="N835" s="21" t="e">
        <f>VLOOKUP(I835,'MÃ '!$A$2:$E$1048576,4,0)</f>
        <v>#N/A</v>
      </c>
      <c r="O835" s="21" t="e">
        <f>VLOOKUP(I835,'MÃ '!$A$2:$E$1048576,5,0)</f>
        <v>#N/A</v>
      </c>
      <c r="P835" s="21" t="str">
        <f t="shared" si="50"/>
        <v>TSG09</v>
      </c>
      <c r="Q835" s="21" t="e">
        <f>DAY(Table01456[[#This Row],[NGÀY]])&amp;Table01456[[#This Row],[TSG09]]&amp;Table01456[[#This Row],[MÃ FAST]]</f>
        <v>#N/A</v>
      </c>
      <c r="R835" s="21" t="e">
        <f>COUNTIF($Q$7:Q835,Q835)&amp;Q835</f>
        <v>#N/A</v>
      </c>
      <c r="S835" s="44">
        <f>IFERROR(VLOOKUP(R835,Table1[[ct2]:[Số lượng]],13,0),0)</f>
        <v>0</v>
      </c>
      <c r="T835" s="45">
        <f>IFERROR(VLOOKUP(R835,Table1[[ct2]:[Giá]],14,0),Table01456[[#This Row],[ĐƠN GIÁ]])</f>
        <v>0</v>
      </c>
      <c r="U835" s="45">
        <f t="shared" si="51"/>
        <v>0</v>
      </c>
      <c r="V835" s="32">
        <f t="shared" si="52"/>
        <v>0</v>
      </c>
      <c r="W835" s="45">
        <f>Table01456[[#This Row],[THÀNH TIỀN FAST]]-Table01456[[#This Row],[THÀNH TIỀN]]</f>
        <v>0</v>
      </c>
      <c r="X835" s="46" t="b">
        <f>Table01456[[#This Row],[ĐG FAST]]=Table01456[[#This Row],[ĐƠN GIÁ]]</f>
        <v>1</v>
      </c>
      <c r="Y835" s="47" t="b">
        <f>Table01456[[#This Row],[THÀNH TIỀN FAST]]=Table01456[[#This Row],[THÀNH TIỀN]]</f>
        <v>1</v>
      </c>
      <c r="Z835" s="48"/>
    </row>
    <row r="836" spans="13:26" x14ac:dyDescent="0.2">
      <c r="M836" s="55">
        <f t="shared" si="49"/>
        <v>0</v>
      </c>
      <c r="N836" s="21" t="e">
        <f>VLOOKUP(I836,'MÃ '!$A$2:$E$1048576,4,0)</f>
        <v>#N/A</v>
      </c>
      <c r="O836" s="21" t="e">
        <f>VLOOKUP(I836,'MÃ '!$A$2:$E$1048576,5,0)</f>
        <v>#N/A</v>
      </c>
      <c r="P836" s="21" t="str">
        <f t="shared" si="50"/>
        <v>TSG09</v>
      </c>
      <c r="Q836" s="21" t="e">
        <f>DAY(Table01456[[#This Row],[NGÀY]])&amp;Table01456[[#This Row],[TSG09]]&amp;Table01456[[#This Row],[MÃ FAST]]</f>
        <v>#N/A</v>
      </c>
      <c r="R836" s="21" t="e">
        <f>COUNTIF($Q$7:Q836,Q836)&amp;Q836</f>
        <v>#N/A</v>
      </c>
      <c r="S836" s="44">
        <f>IFERROR(VLOOKUP(R836,Table1[[ct2]:[Số lượng]],13,0),0)</f>
        <v>0</v>
      </c>
      <c r="T836" s="45">
        <f>IFERROR(VLOOKUP(R836,Table1[[ct2]:[Giá]],14,0),Table01456[[#This Row],[ĐƠN GIÁ]])</f>
        <v>0</v>
      </c>
      <c r="U836" s="45">
        <f t="shared" si="51"/>
        <v>0</v>
      </c>
      <c r="V836" s="32">
        <f t="shared" si="52"/>
        <v>0</v>
      </c>
      <c r="W836" s="45">
        <f>Table01456[[#This Row],[THÀNH TIỀN FAST]]-Table01456[[#This Row],[THÀNH TIỀN]]</f>
        <v>0</v>
      </c>
      <c r="X836" s="46" t="b">
        <f>Table01456[[#This Row],[ĐG FAST]]=Table01456[[#This Row],[ĐƠN GIÁ]]</f>
        <v>1</v>
      </c>
      <c r="Y836" s="47" t="b">
        <f>Table01456[[#This Row],[THÀNH TIỀN FAST]]=Table01456[[#This Row],[THÀNH TIỀN]]</f>
        <v>1</v>
      </c>
      <c r="Z836" s="48"/>
    </row>
    <row r="837" spans="13:26" x14ac:dyDescent="0.2">
      <c r="M837" s="55">
        <f t="shared" si="49"/>
        <v>0</v>
      </c>
      <c r="N837" s="21" t="e">
        <f>VLOOKUP(I837,'MÃ '!$A$2:$E$1048576,4,0)</f>
        <v>#N/A</v>
      </c>
      <c r="O837" s="21" t="e">
        <f>VLOOKUP(I837,'MÃ '!$A$2:$E$1048576,5,0)</f>
        <v>#N/A</v>
      </c>
      <c r="P837" s="21" t="str">
        <f t="shared" si="50"/>
        <v>TSG09</v>
      </c>
      <c r="Q837" s="21" t="e">
        <f>DAY(Table01456[[#This Row],[NGÀY]])&amp;Table01456[[#This Row],[TSG09]]&amp;Table01456[[#This Row],[MÃ FAST]]</f>
        <v>#N/A</v>
      </c>
      <c r="R837" s="21" t="e">
        <f>COUNTIF($Q$7:Q837,Q837)&amp;Q837</f>
        <v>#N/A</v>
      </c>
      <c r="S837" s="44">
        <f>IFERROR(VLOOKUP(R837,Table1[[ct2]:[Số lượng]],13,0),0)</f>
        <v>0</v>
      </c>
      <c r="T837" s="45">
        <f>IFERROR(VLOOKUP(R837,Table1[[ct2]:[Giá]],14,0),Table01456[[#This Row],[ĐƠN GIÁ]])</f>
        <v>0</v>
      </c>
      <c r="U837" s="45">
        <f t="shared" si="51"/>
        <v>0</v>
      </c>
      <c r="V837" s="32">
        <f t="shared" si="52"/>
        <v>0</v>
      </c>
      <c r="W837" s="45">
        <f>Table01456[[#This Row],[THÀNH TIỀN FAST]]-Table01456[[#This Row],[THÀNH TIỀN]]</f>
        <v>0</v>
      </c>
      <c r="X837" s="46" t="b">
        <f>Table01456[[#This Row],[ĐG FAST]]=Table01456[[#This Row],[ĐƠN GIÁ]]</f>
        <v>1</v>
      </c>
      <c r="Y837" s="47" t="b">
        <f>Table01456[[#This Row],[THÀNH TIỀN FAST]]=Table01456[[#This Row],[THÀNH TIỀN]]</f>
        <v>1</v>
      </c>
      <c r="Z837" s="48"/>
    </row>
    <row r="838" spans="13:26" x14ac:dyDescent="0.2">
      <c r="M838" s="55">
        <f t="shared" si="49"/>
        <v>0</v>
      </c>
      <c r="N838" s="21" t="e">
        <f>VLOOKUP(I838,'MÃ '!$A$2:$E$1048576,4,0)</f>
        <v>#N/A</v>
      </c>
      <c r="O838" s="21" t="e">
        <f>VLOOKUP(I838,'MÃ '!$A$2:$E$1048576,5,0)</f>
        <v>#N/A</v>
      </c>
      <c r="P838" s="21" t="str">
        <f t="shared" si="50"/>
        <v>TSG09</v>
      </c>
      <c r="Q838" s="21" t="e">
        <f>DAY(Table01456[[#This Row],[NGÀY]])&amp;Table01456[[#This Row],[TSG09]]&amp;Table01456[[#This Row],[MÃ FAST]]</f>
        <v>#N/A</v>
      </c>
      <c r="R838" s="21" t="e">
        <f>COUNTIF($Q$7:Q838,Q838)&amp;Q838</f>
        <v>#N/A</v>
      </c>
      <c r="S838" s="44">
        <f>IFERROR(VLOOKUP(R838,Table1[[ct2]:[Số lượng]],13,0),0)</f>
        <v>0</v>
      </c>
      <c r="T838" s="45">
        <f>IFERROR(VLOOKUP(R838,Table1[[ct2]:[Giá]],14,0),Table01456[[#This Row],[ĐƠN GIÁ]])</f>
        <v>0</v>
      </c>
      <c r="U838" s="45">
        <f t="shared" si="51"/>
        <v>0</v>
      </c>
      <c r="V838" s="32">
        <f t="shared" si="52"/>
        <v>0</v>
      </c>
      <c r="W838" s="45">
        <f>Table01456[[#This Row],[THÀNH TIỀN FAST]]-Table01456[[#This Row],[THÀNH TIỀN]]</f>
        <v>0</v>
      </c>
      <c r="X838" s="46" t="b">
        <f>Table01456[[#This Row],[ĐG FAST]]=Table01456[[#This Row],[ĐƠN GIÁ]]</f>
        <v>1</v>
      </c>
      <c r="Y838" s="47" t="b">
        <f>Table01456[[#This Row],[THÀNH TIỀN FAST]]=Table01456[[#This Row],[THÀNH TIỀN]]</f>
        <v>1</v>
      </c>
      <c r="Z838" s="48"/>
    </row>
    <row r="839" spans="13:26" x14ac:dyDescent="0.2">
      <c r="M839" s="55">
        <f t="shared" si="49"/>
        <v>0</v>
      </c>
      <c r="N839" s="21" t="e">
        <f>VLOOKUP(I839,'MÃ '!$A$2:$E$1048576,4,0)</f>
        <v>#N/A</v>
      </c>
      <c r="O839" s="21" t="e">
        <f>VLOOKUP(I839,'MÃ '!$A$2:$E$1048576,5,0)</f>
        <v>#N/A</v>
      </c>
      <c r="P839" s="21" t="str">
        <f t="shared" si="50"/>
        <v>TSG09</v>
      </c>
      <c r="Q839" s="21" t="e">
        <f>DAY(Table01456[[#This Row],[NGÀY]])&amp;Table01456[[#This Row],[TSG09]]&amp;Table01456[[#This Row],[MÃ FAST]]</f>
        <v>#N/A</v>
      </c>
      <c r="R839" s="21" t="e">
        <f>COUNTIF($Q$7:Q839,Q839)&amp;Q839</f>
        <v>#N/A</v>
      </c>
      <c r="S839" s="44">
        <f>IFERROR(VLOOKUP(R839,Table1[[ct2]:[Số lượng]],13,0),0)</f>
        <v>0</v>
      </c>
      <c r="T839" s="45">
        <f>IFERROR(VLOOKUP(R839,Table1[[ct2]:[Giá]],14,0),Table01456[[#This Row],[ĐƠN GIÁ]])</f>
        <v>0</v>
      </c>
      <c r="U839" s="45">
        <f t="shared" si="51"/>
        <v>0</v>
      </c>
      <c r="V839" s="32">
        <f t="shared" si="52"/>
        <v>0</v>
      </c>
      <c r="W839" s="45">
        <f>Table01456[[#This Row],[THÀNH TIỀN FAST]]-Table01456[[#This Row],[THÀNH TIỀN]]</f>
        <v>0</v>
      </c>
      <c r="X839" s="46" t="b">
        <f>Table01456[[#This Row],[ĐG FAST]]=Table01456[[#This Row],[ĐƠN GIÁ]]</f>
        <v>1</v>
      </c>
      <c r="Y839" s="47" t="b">
        <f>Table01456[[#This Row],[THÀNH TIỀN FAST]]=Table01456[[#This Row],[THÀNH TIỀN]]</f>
        <v>1</v>
      </c>
      <c r="Z839" s="48"/>
    </row>
    <row r="840" spans="13:26" x14ac:dyDescent="0.2">
      <c r="M840" s="55">
        <f t="shared" ref="M840:M903" si="53">K840*L840</f>
        <v>0</v>
      </c>
      <c r="N840" s="21" t="e">
        <f>VLOOKUP(I840,'MÃ '!$A$2:$E$1048576,4,0)</f>
        <v>#N/A</v>
      </c>
      <c r="O840" s="21" t="e">
        <f>VLOOKUP(I840,'MÃ '!$A$2:$E$1048576,5,0)</f>
        <v>#N/A</v>
      </c>
      <c r="P840" s="21" t="str">
        <f t="shared" ref="P840:P903" si="54">$P$6</f>
        <v>TSG09</v>
      </c>
      <c r="Q840" s="21" t="e">
        <f>DAY(Table01456[[#This Row],[NGÀY]])&amp;Table01456[[#This Row],[TSG09]]&amp;Table01456[[#This Row],[MÃ FAST]]</f>
        <v>#N/A</v>
      </c>
      <c r="R840" s="21" t="e">
        <f>COUNTIF($Q$7:Q840,Q840)&amp;Q840</f>
        <v>#N/A</v>
      </c>
      <c r="S840" s="44">
        <f>IFERROR(VLOOKUP(R840,Table1[[ct2]:[Số lượng]],13,0),0)</f>
        <v>0</v>
      </c>
      <c r="T840" s="45">
        <f>IFERROR(VLOOKUP(R840,Table1[[ct2]:[Giá]],14,0),Table01456[[#This Row],[ĐƠN GIÁ]])</f>
        <v>0</v>
      </c>
      <c r="U840" s="45">
        <f t="shared" ref="U840:U903" si="55">IFERROR((T840*S840),"0")</f>
        <v>0</v>
      </c>
      <c r="V840" s="32">
        <f t="shared" ref="V840:V903" si="56">S840-K840</f>
        <v>0</v>
      </c>
      <c r="W840" s="45">
        <f>Table01456[[#This Row],[THÀNH TIỀN FAST]]-Table01456[[#This Row],[THÀNH TIỀN]]</f>
        <v>0</v>
      </c>
      <c r="X840" s="46" t="b">
        <f>Table01456[[#This Row],[ĐG FAST]]=Table01456[[#This Row],[ĐƠN GIÁ]]</f>
        <v>1</v>
      </c>
      <c r="Y840" s="47" t="b">
        <f>Table01456[[#This Row],[THÀNH TIỀN FAST]]=Table01456[[#This Row],[THÀNH TIỀN]]</f>
        <v>1</v>
      </c>
      <c r="Z840" s="48"/>
    </row>
    <row r="841" spans="13:26" x14ac:dyDescent="0.2">
      <c r="M841" s="55">
        <f t="shared" si="53"/>
        <v>0</v>
      </c>
      <c r="N841" s="21" t="e">
        <f>VLOOKUP(I841,'MÃ '!$A$2:$E$1048576,4,0)</f>
        <v>#N/A</v>
      </c>
      <c r="O841" s="21" t="e">
        <f>VLOOKUP(I841,'MÃ '!$A$2:$E$1048576,5,0)</f>
        <v>#N/A</v>
      </c>
      <c r="P841" s="21" t="str">
        <f t="shared" si="54"/>
        <v>TSG09</v>
      </c>
      <c r="Q841" s="21" t="e">
        <f>DAY(Table01456[[#This Row],[NGÀY]])&amp;Table01456[[#This Row],[TSG09]]&amp;Table01456[[#This Row],[MÃ FAST]]</f>
        <v>#N/A</v>
      </c>
      <c r="R841" s="21" t="e">
        <f>COUNTIF($Q$7:Q841,Q841)&amp;Q841</f>
        <v>#N/A</v>
      </c>
      <c r="S841" s="44">
        <f>IFERROR(VLOOKUP(R841,Table1[[ct2]:[Số lượng]],13,0),0)</f>
        <v>0</v>
      </c>
      <c r="T841" s="45">
        <f>IFERROR(VLOOKUP(R841,Table1[[ct2]:[Giá]],14,0),Table01456[[#This Row],[ĐƠN GIÁ]])</f>
        <v>0</v>
      </c>
      <c r="U841" s="45">
        <f t="shared" si="55"/>
        <v>0</v>
      </c>
      <c r="V841" s="32">
        <f t="shared" si="56"/>
        <v>0</v>
      </c>
      <c r="W841" s="45">
        <f>Table01456[[#This Row],[THÀNH TIỀN FAST]]-Table01456[[#This Row],[THÀNH TIỀN]]</f>
        <v>0</v>
      </c>
      <c r="X841" s="46" t="b">
        <f>Table01456[[#This Row],[ĐG FAST]]=Table01456[[#This Row],[ĐƠN GIÁ]]</f>
        <v>1</v>
      </c>
      <c r="Y841" s="47" t="b">
        <f>Table01456[[#This Row],[THÀNH TIỀN FAST]]=Table01456[[#This Row],[THÀNH TIỀN]]</f>
        <v>1</v>
      </c>
      <c r="Z841" s="48"/>
    </row>
    <row r="842" spans="13:26" x14ac:dyDescent="0.2">
      <c r="M842" s="55">
        <f t="shared" si="53"/>
        <v>0</v>
      </c>
      <c r="N842" s="21" t="e">
        <f>VLOOKUP(I842,'MÃ '!$A$2:$E$1048576,4,0)</f>
        <v>#N/A</v>
      </c>
      <c r="O842" s="21" t="e">
        <f>VLOOKUP(I842,'MÃ '!$A$2:$E$1048576,5,0)</f>
        <v>#N/A</v>
      </c>
      <c r="P842" s="21" t="str">
        <f t="shared" si="54"/>
        <v>TSG09</v>
      </c>
      <c r="Q842" s="21" t="e">
        <f>DAY(Table01456[[#This Row],[NGÀY]])&amp;Table01456[[#This Row],[TSG09]]&amp;Table01456[[#This Row],[MÃ FAST]]</f>
        <v>#N/A</v>
      </c>
      <c r="R842" s="21" t="e">
        <f>COUNTIF($Q$7:Q842,Q842)&amp;Q842</f>
        <v>#N/A</v>
      </c>
      <c r="S842" s="44">
        <f>IFERROR(VLOOKUP(R842,Table1[[ct2]:[Số lượng]],13,0),0)</f>
        <v>0</v>
      </c>
      <c r="T842" s="45">
        <f>IFERROR(VLOOKUP(R842,Table1[[ct2]:[Giá]],14,0),Table01456[[#This Row],[ĐƠN GIÁ]])</f>
        <v>0</v>
      </c>
      <c r="U842" s="45">
        <f t="shared" si="55"/>
        <v>0</v>
      </c>
      <c r="V842" s="32">
        <f t="shared" si="56"/>
        <v>0</v>
      </c>
      <c r="W842" s="45">
        <f>Table01456[[#This Row],[THÀNH TIỀN FAST]]-Table01456[[#This Row],[THÀNH TIỀN]]</f>
        <v>0</v>
      </c>
      <c r="X842" s="46" t="b">
        <f>Table01456[[#This Row],[ĐG FAST]]=Table01456[[#This Row],[ĐƠN GIÁ]]</f>
        <v>1</v>
      </c>
      <c r="Y842" s="47" t="b">
        <f>Table01456[[#This Row],[THÀNH TIỀN FAST]]=Table01456[[#This Row],[THÀNH TIỀN]]</f>
        <v>1</v>
      </c>
      <c r="Z842" s="48"/>
    </row>
    <row r="843" spans="13:26" x14ac:dyDescent="0.2">
      <c r="M843" s="55">
        <f t="shared" si="53"/>
        <v>0</v>
      </c>
      <c r="N843" s="21" t="e">
        <f>VLOOKUP(I843,'MÃ '!$A$2:$E$1048576,4,0)</f>
        <v>#N/A</v>
      </c>
      <c r="O843" s="21" t="e">
        <f>VLOOKUP(I843,'MÃ '!$A$2:$E$1048576,5,0)</f>
        <v>#N/A</v>
      </c>
      <c r="P843" s="21" t="str">
        <f t="shared" si="54"/>
        <v>TSG09</v>
      </c>
      <c r="Q843" s="21" t="e">
        <f>DAY(Table01456[[#This Row],[NGÀY]])&amp;Table01456[[#This Row],[TSG09]]&amp;Table01456[[#This Row],[MÃ FAST]]</f>
        <v>#N/A</v>
      </c>
      <c r="R843" s="21" t="e">
        <f>COUNTIF($Q$7:Q843,Q843)&amp;Q843</f>
        <v>#N/A</v>
      </c>
      <c r="S843" s="44">
        <f>IFERROR(VLOOKUP(R843,Table1[[ct2]:[Số lượng]],13,0),0)</f>
        <v>0</v>
      </c>
      <c r="T843" s="45">
        <f>IFERROR(VLOOKUP(R843,Table1[[ct2]:[Giá]],14,0),Table01456[[#This Row],[ĐƠN GIÁ]])</f>
        <v>0</v>
      </c>
      <c r="U843" s="45">
        <f t="shared" si="55"/>
        <v>0</v>
      </c>
      <c r="V843" s="32">
        <f t="shared" si="56"/>
        <v>0</v>
      </c>
      <c r="W843" s="45">
        <f>Table01456[[#This Row],[THÀNH TIỀN FAST]]-Table01456[[#This Row],[THÀNH TIỀN]]</f>
        <v>0</v>
      </c>
      <c r="X843" s="46" t="b">
        <f>Table01456[[#This Row],[ĐG FAST]]=Table01456[[#This Row],[ĐƠN GIÁ]]</f>
        <v>1</v>
      </c>
      <c r="Y843" s="47" t="b">
        <f>Table01456[[#This Row],[THÀNH TIỀN FAST]]=Table01456[[#This Row],[THÀNH TIỀN]]</f>
        <v>1</v>
      </c>
      <c r="Z843" s="48"/>
    </row>
    <row r="844" spans="13:26" x14ac:dyDescent="0.2">
      <c r="M844" s="55">
        <f t="shared" si="53"/>
        <v>0</v>
      </c>
      <c r="N844" s="21" t="e">
        <f>VLOOKUP(I844,'MÃ '!$A$2:$E$1048576,4,0)</f>
        <v>#N/A</v>
      </c>
      <c r="O844" s="21" t="e">
        <f>VLOOKUP(I844,'MÃ '!$A$2:$E$1048576,5,0)</f>
        <v>#N/A</v>
      </c>
      <c r="P844" s="21" t="str">
        <f t="shared" si="54"/>
        <v>TSG09</v>
      </c>
      <c r="Q844" s="21" t="e">
        <f>DAY(Table01456[[#This Row],[NGÀY]])&amp;Table01456[[#This Row],[TSG09]]&amp;Table01456[[#This Row],[MÃ FAST]]</f>
        <v>#N/A</v>
      </c>
      <c r="R844" s="21" t="e">
        <f>COUNTIF($Q$7:Q844,Q844)&amp;Q844</f>
        <v>#N/A</v>
      </c>
      <c r="S844" s="44">
        <f>IFERROR(VLOOKUP(R844,Table1[[ct2]:[Số lượng]],13,0),0)</f>
        <v>0</v>
      </c>
      <c r="T844" s="45">
        <f>IFERROR(VLOOKUP(R844,Table1[[ct2]:[Giá]],14,0),Table01456[[#This Row],[ĐƠN GIÁ]])</f>
        <v>0</v>
      </c>
      <c r="U844" s="45">
        <f t="shared" si="55"/>
        <v>0</v>
      </c>
      <c r="V844" s="32">
        <f t="shared" si="56"/>
        <v>0</v>
      </c>
      <c r="W844" s="45">
        <f>Table01456[[#This Row],[THÀNH TIỀN FAST]]-Table01456[[#This Row],[THÀNH TIỀN]]</f>
        <v>0</v>
      </c>
      <c r="X844" s="46" t="b">
        <f>Table01456[[#This Row],[ĐG FAST]]=Table01456[[#This Row],[ĐƠN GIÁ]]</f>
        <v>1</v>
      </c>
      <c r="Y844" s="47" t="b">
        <f>Table01456[[#This Row],[THÀNH TIỀN FAST]]=Table01456[[#This Row],[THÀNH TIỀN]]</f>
        <v>1</v>
      </c>
      <c r="Z844" s="48"/>
    </row>
    <row r="845" spans="13:26" x14ac:dyDescent="0.2">
      <c r="M845" s="55">
        <f t="shared" si="53"/>
        <v>0</v>
      </c>
      <c r="N845" s="21" t="e">
        <f>VLOOKUP(I845,'MÃ '!$A$2:$E$1048576,4,0)</f>
        <v>#N/A</v>
      </c>
      <c r="O845" s="21" t="e">
        <f>VLOOKUP(I845,'MÃ '!$A$2:$E$1048576,5,0)</f>
        <v>#N/A</v>
      </c>
      <c r="P845" s="21" t="str">
        <f t="shared" si="54"/>
        <v>TSG09</v>
      </c>
      <c r="Q845" s="21" t="e">
        <f>DAY(Table01456[[#This Row],[NGÀY]])&amp;Table01456[[#This Row],[TSG09]]&amp;Table01456[[#This Row],[MÃ FAST]]</f>
        <v>#N/A</v>
      </c>
      <c r="R845" s="21" t="e">
        <f>COUNTIF($Q$7:Q845,Q845)&amp;Q845</f>
        <v>#N/A</v>
      </c>
      <c r="S845" s="44">
        <f>IFERROR(VLOOKUP(R845,Table1[[ct2]:[Số lượng]],13,0),0)</f>
        <v>0</v>
      </c>
      <c r="T845" s="45">
        <f>IFERROR(VLOOKUP(R845,Table1[[ct2]:[Giá]],14,0),Table01456[[#This Row],[ĐƠN GIÁ]])</f>
        <v>0</v>
      </c>
      <c r="U845" s="45">
        <f t="shared" si="55"/>
        <v>0</v>
      </c>
      <c r="V845" s="32">
        <f t="shared" si="56"/>
        <v>0</v>
      </c>
      <c r="W845" s="45">
        <f>Table01456[[#This Row],[THÀNH TIỀN FAST]]-Table01456[[#This Row],[THÀNH TIỀN]]</f>
        <v>0</v>
      </c>
      <c r="X845" s="46" t="b">
        <f>Table01456[[#This Row],[ĐG FAST]]=Table01456[[#This Row],[ĐƠN GIÁ]]</f>
        <v>1</v>
      </c>
      <c r="Y845" s="47" t="b">
        <f>Table01456[[#This Row],[THÀNH TIỀN FAST]]=Table01456[[#This Row],[THÀNH TIỀN]]</f>
        <v>1</v>
      </c>
      <c r="Z845" s="48"/>
    </row>
    <row r="846" spans="13:26" x14ac:dyDescent="0.2">
      <c r="M846" s="55">
        <f t="shared" si="53"/>
        <v>0</v>
      </c>
      <c r="N846" s="21" t="e">
        <f>VLOOKUP(I846,'MÃ '!$A$2:$E$1048576,4,0)</f>
        <v>#N/A</v>
      </c>
      <c r="O846" s="21" t="e">
        <f>VLOOKUP(I846,'MÃ '!$A$2:$E$1048576,5,0)</f>
        <v>#N/A</v>
      </c>
      <c r="P846" s="21" t="str">
        <f t="shared" si="54"/>
        <v>TSG09</v>
      </c>
      <c r="Q846" s="21" t="e">
        <f>DAY(Table01456[[#This Row],[NGÀY]])&amp;Table01456[[#This Row],[TSG09]]&amp;Table01456[[#This Row],[MÃ FAST]]</f>
        <v>#N/A</v>
      </c>
      <c r="R846" s="21" t="e">
        <f>COUNTIF($Q$7:Q846,Q846)&amp;Q846</f>
        <v>#N/A</v>
      </c>
      <c r="S846" s="44">
        <f>IFERROR(VLOOKUP(R846,Table1[[ct2]:[Số lượng]],13,0),0)</f>
        <v>0</v>
      </c>
      <c r="T846" s="45">
        <f>IFERROR(VLOOKUP(R846,Table1[[ct2]:[Giá]],14,0),Table01456[[#This Row],[ĐƠN GIÁ]])</f>
        <v>0</v>
      </c>
      <c r="U846" s="45">
        <f t="shared" si="55"/>
        <v>0</v>
      </c>
      <c r="V846" s="32">
        <f t="shared" si="56"/>
        <v>0</v>
      </c>
      <c r="W846" s="45">
        <f>Table01456[[#This Row],[THÀNH TIỀN FAST]]-Table01456[[#This Row],[THÀNH TIỀN]]</f>
        <v>0</v>
      </c>
      <c r="X846" s="46" t="b">
        <f>Table01456[[#This Row],[ĐG FAST]]=Table01456[[#This Row],[ĐƠN GIÁ]]</f>
        <v>1</v>
      </c>
      <c r="Y846" s="47" t="b">
        <f>Table01456[[#This Row],[THÀNH TIỀN FAST]]=Table01456[[#This Row],[THÀNH TIỀN]]</f>
        <v>1</v>
      </c>
      <c r="Z846" s="48"/>
    </row>
    <row r="847" spans="13:26" x14ac:dyDescent="0.2">
      <c r="M847" s="55">
        <f t="shared" si="53"/>
        <v>0</v>
      </c>
      <c r="N847" s="21" t="e">
        <f>VLOOKUP(I847,'MÃ '!$A$2:$E$1048576,4,0)</f>
        <v>#N/A</v>
      </c>
      <c r="O847" s="21" t="e">
        <f>VLOOKUP(I847,'MÃ '!$A$2:$E$1048576,5,0)</f>
        <v>#N/A</v>
      </c>
      <c r="P847" s="21" t="str">
        <f t="shared" si="54"/>
        <v>TSG09</v>
      </c>
      <c r="Q847" s="21" t="e">
        <f>DAY(Table01456[[#This Row],[NGÀY]])&amp;Table01456[[#This Row],[TSG09]]&amp;Table01456[[#This Row],[MÃ FAST]]</f>
        <v>#N/A</v>
      </c>
      <c r="R847" s="21" t="e">
        <f>COUNTIF($Q$7:Q847,Q847)&amp;Q847</f>
        <v>#N/A</v>
      </c>
      <c r="S847" s="44">
        <f>IFERROR(VLOOKUP(R847,Table1[[ct2]:[Số lượng]],13,0),0)</f>
        <v>0</v>
      </c>
      <c r="T847" s="45">
        <f>IFERROR(VLOOKUP(R847,Table1[[ct2]:[Giá]],14,0),Table01456[[#This Row],[ĐƠN GIÁ]])</f>
        <v>0</v>
      </c>
      <c r="U847" s="45">
        <f t="shared" si="55"/>
        <v>0</v>
      </c>
      <c r="V847" s="32">
        <f t="shared" si="56"/>
        <v>0</v>
      </c>
      <c r="W847" s="45">
        <f>Table01456[[#This Row],[THÀNH TIỀN FAST]]-Table01456[[#This Row],[THÀNH TIỀN]]</f>
        <v>0</v>
      </c>
      <c r="X847" s="46" t="b">
        <f>Table01456[[#This Row],[ĐG FAST]]=Table01456[[#This Row],[ĐƠN GIÁ]]</f>
        <v>1</v>
      </c>
      <c r="Y847" s="47" t="b">
        <f>Table01456[[#This Row],[THÀNH TIỀN FAST]]=Table01456[[#This Row],[THÀNH TIỀN]]</f>
        <v>1</v>
      </c>
      <c r="Z847" s="48"/>
    </row>
    <row r="848" spans="13:26" x14ac:dyDescent="0.2">
      <c r="M848" s="55">
        <f t="shared" si="53"/>
        <v>0</v>
      </c>
      <c r="N848" s="21" t="e">
        <f>VLOOKUP(I848,'MÃ '!$A$2:$E$1048576,4,0)</f>
        <v>#N/A</v>
      </c>
      <c r="O848" s="21" t="e">
        <f>VLOOKUP(I848,'MÃ '!$A$2:$E$1048576,5,0)</f>
        <v>#N/A</v>
      </c>
      <c r="P848" s="21" t="str">
        <f t="shared" si="54"/>
        <v>TSG09</v>
      </c>
      <c r="Q848" s="21" t="e">
        <f>DAY(Table01456[[#This Row],[NGÀY]])&amp;Table01456[[#This Row],[TSG09]]&amp;Table01456[[#This Row],[MÃ FAST]]</f>
        <v>#N/A</v>
      </c>
      <c r="R848" s="21" t="e">
        <f>COUNTIF($Q$7:Q848,Q848)&amp;Q848</f>
        <v>#N/A</v>
      </c>
      <c r="S848" s="44">
        <f>IFERROR(VLOOKUP(R848,Table1[[ct2]:[Số lượng]],13,0),0)</f>
        <v>0</v>
      </c>
      <c r="T848" s="45">
        <f>IFERROR(VLOOKUP(R848,Table1[[ct2]:[Giá]],14,0),Table01456[[#This Row],[ĐƠN GIÁ]])</f>
        <v>0</v>
      </c>
      <c r="U848" s="45">
        <f t="shared" si="55"/>
        <v>0</v>
      </c>
      <c r="V848" s="32">
        <f t="shared" si="56"/>
        <v>0</v>
      </c>
      <c r="W848" s="45">
        <f>Table01456[[#This Row],[THÀNH TIỀN FAST]]-Table01456[[#This Row],[THÀNH TIỀN]]</f>
        <v>0</v>
      </c>
      <c r="X848" s="46" t="b">
        <f>Table01456[[#This Row],[ĐG FAST]]=Table01456[[#This Row],[ĐƠN GIÁ]]</f>
        <v>1</v>
      </c>
      <c r="Y848" s="47" t="b">
        <f>Table01456[[#This Row],[THÀNH TIỀN FAST]]=Table01456[[#This Row],[THÀNH TIỀN]]</f>
        <v>1</v>
      </c>
      <c r="Z848" s="48"/>
    </row>
    <row r="849" spans="13:26" x14ac:dyDescent="0.2">
      <c r="M849" s="55">
        <f t="shared" si="53"/>
        <v>0</v>
      </c>
      <c r="N849" s="21" t="e">
        <f>VLOOKUP(I849,'MÃ '!$A$2:$E$1048576,4,0)</f>
        <v>#N/A</v>
      </c>
      <c r="O849" s="21" t="e">
        <f>VLOOKUP(I849,'MÃ '!$A$2:$E$1048576,5,0)</f>
        <v>#N/A</v>
      </c>
      <c r="P849" s="21" t="str">
        <f t="shared" si="54"/>
        <v>TSG09</v>
      </c>
      <c r="Q849" s="21" t="e">
        <f>DAY(Table01456[[#This Row],[NGÀY]])&amp;Table01456[[#This Row],[TSG09]]&amp;Table01456[[#This Row],[MÃ FAST]]</f>
        <v>#N/A</v>
      </c>
      <c r="R849" s="21" t="e">
        <f>COUNTIF($Q$7:Q849,Q849)&amp;Q849</f>
        <v>#N/A</v>
      </c>
      <c r="S849" s="44">
        <f>IFERROR(VLOOKUP(R849,Table1[[ct2]:[Số lượng]],13,0),0)</f>
        <v>0</v>
      </c>
      <c r="T849" s="45">
        <f>IFERROR(VLOOKUP(R849,Table1[[ct2]:[Giá]],14,0),Table01456[[#This Row],[ĐƠN GIÁ]])</f>
        <v>0</v>
      </c>
      <c r="U849" s="45">
        <f t="shared" si="55"/>
        <v>0</v>
      </c>
      <c r="V849" s="32">
        <f t="shared" si="56"/>
        <v>0</v>
      </c>
      <c r="W849" s="45">
        <f>Table01456[[#This Row],[THÀNH TIỀN FAST]]-Table01456[[#This Row],[THÀNH TIỀN]]</f>
        <v>0</v>
      </c>
      <c r="X849" s="46" t="b">
        <f>Table01456[[#This Row],[ĐG FAST]]=Table01456[[#This Row],[ĐƠN GIÁ]]</f>
        <v>1</v>
      </c>
      <c r="Y849" s="47" t="b">
        <f>Table01456[[#This Row],[THÀNH TIỀN FAST]]=Table01456[[#This Row],[THÀNH TIỀN]]</f>
        <v>1</v>
      </c>
      <c r="Z849" s="48"/>
    </row>
    <row r="850" spans="13:26" x14ac:dyDescent="0.2">
      <c r="M850" s="55">
        <f t="shared" si="53"/>
        <v>0</v>
      </c>
      <c r="N850" s="21" t="e">
        <f>VLOOKUP(I850,'MÃ '!$A$2:$E$1048576,4,0)</f>
        <v>#N/A</v>
      </c>
      <c r="O850" s="21" t="e">
        <f>VLOOKUP(I850,'MÃ '!$A$2:$E$1048576,5,0)</f>
        <v>#N/A</v>
      </c>
      <c r="P850" s="21" t="str">
        <f t="shared" si="54"/>
        <v>TSG09</v>
      </c>
      <c r="Q850" s="21" t="e">
        <f>DAY(Table01456[[#This Row],[NGÀY]])&amp;Table01456[[#This Row],[TSG09]]&amp;Table01456[[#This Row],[MÃ FAST]]</f>
        <v>#N/A</v>
      </c>
      <c r="R850" s="21" t="e">
        <f>COUNTIF($Q$7:Q850,Q850)&amp;Q850</f>
        <v>#N/A</v>
      </c>
      <c r="S850" s="44">
        <f>IFERROR(VLOOKUP(R850,Table1[[ct2]:[Số lượng]],13,0),0)</f>
        <v>0</v>
      </c>
      <c r="T850" s="45">
        <f>IFERROR(VLOOKUP(R850,Table1[[ct2]:[Giá]],14,0),Table01456[[#This Row],[ĐƠN GIÁ]])</f>
        <v>0</v>
      </c>
      <c r="U850" s="45">
        <f t="shared" si="55"/>
        <v>0</v>
      </c>
      <c r="V850" s="32">
        <f t="shared" si="56"/>
        <v>0</v>
      </c>
      <c r="W850" s="45">
        <f>Table01456[[#This Row],[THÀNH TIỀN FAST]]-Table01456[[#This Row],[THÀNH TIỀN]]</f>
        <v>0</v>
      </c>
      <c r="X850" s="46" t="b">
        <f>Table01456[[#This Row],[ĐG FAST]]=Table01456[[#This Row],[ĐƠN GIÁ]]</f>
        <v>1</v>
      </c>
      <c r="Y850" s="47" t="b">
        <f>Table01456[[#This Row],[THÀNH TIỀN FAST]]=Table01456[[#This Row],[THÀNH TIỀN]]</f>
        <v>1</v>
      </c>
      <c r="Z850" s="48"/>
    </row>
    <row r="851" spans="13:26" x14ac:dyDescent="0.2">
      <c r="M851" s="55">
        <f t="shared" si="53"/>
        <v>0</v>
      </c>
      <c r="N851" s="21" t="e">
        <f>VLOOKUP(I851,'MÃ '!$A$2:$E$1048576,4,0)</f>
        <v>#N/A</v>
      </c>
      <c r="O851" s="21" t="e">
        <f>VLOOKUP(I851,'MÃ '!$A$2:$E$1048576,5,0)</f>
        <v>#N/A</v>
      </c>
      <c r="P851" s="21" t="str">
        <f t="shared" si="54"/>
        <v>TSG09</v>
      </c>
      <c r="Q851" s="21" t="e">
        <f>DAY(Table01456[[#This Row],[NGÀY]])&amp;Table01456[[#This Row],[TSG09]]&amp;Table01456[[#This Row],[MÃ FAST]]</f>
        <v>#N/A</v>
      </c>
      <c r="R851" s="21" t="e">
        <f>COUNTIF($Q$7:Q851,Q851)&amp;Q851</f>
        <v>#N/A</v>
      </c>
      <c r="S851" s="44">
        <f>IFERROR(VLOOKUP(R851,Table1[[ct2]:[Số lượng]],13,0),0)</f>
        <v>0</v>
      </c>
      <c r="T851" s="45">
        <f>IFERROR(VLOOKUP(R851,Table1[[ct2]:[Giá]],14,0),Table01456[[#This Row],[ĐƠN GIÁ]])</f>
        <v>0</v>
      </c>
      <c r="U851" s="45">
        <f t="shared" si="55"/>
        <v>0</v>
      </c>
      <c r="V851" s="32">
        <f t="shared" si="56"/>
        <v>0</v>
      </c>
      <c r="W851" s="45">
        <f>Table01456[[#This Row],[THÀNH TIỀN FAST]]-Table01456[[#This Row],[THÀNH TIỀN]]</f>
        <v>0</v>
      </c>
      <c r="X851" s="46" t="b">
        <f>Table01456[[#This Row],[ĐG FAST]]=Table01456[[#This Row],[ĐƠN GIÁ]]</f>
        <v>1</v>
      </c>
      <c r="Y851" s="47" t="b">
        <f>Table01456[[#This Row],[THÀNH TIỀN FAST]]=Table01456[[#This Row],[THÀNH TIỀN]]</f>
        <v>1</v>
      </c>
      <c r="Z851" s="48"/>
    </row>
    <row r="852" spans="13:26" x14ac:dyDescent="0.2">
      <c r="M852" s="55">
        <f t="shared" si="53"/>
        <v>0</v>
      </c>
      <c r="N852" s="21" t="e">
        <f>VLOOKUP(I852,'MÃ '!$A$2:$E$1048576,4,0)</f>
        <v>#N/A</v>
      </c>
      <c r="O852" s="21" t="e">
        <f>VLOOKUP(I852,'MÃ '!$A$2:$E$1048576,5,0)</f>
        <v>#N/A</v>
      </c>
      <c r="P852" s="21" t="str">
        <f t="shared" si="54"/>
        <v>TSG09</v>
      </c>
      <c r="Q852" s="21" t="e">
        <f>DAY(Table01456[[#This Row],[NGÀY]])&amp;Table01456[[#This Row],[TSG09]]&amp;Table01456[[#This Row],[MÃ FAST]]</f>
        <v>#N/A</v>
      </c>
      <c r="R852" s="21" t="e">
        <f>COUNTIF($Q$7:Q852,Q852)&amp;Q852</f>
        <v>#N/A</v>
      </c>
      <c r="S852" s="44">
        <f>IFERROR(VLOOKUP(R852,Table1[[ct2]:[Số lượng]],13,0),0)</f>
        <v>0</v>
      </c>
      <c r="T852" s="45">
        <f>IFERROR(VLOOKUP(R852,Table1[[ct2]:[Giá]],14,0),Table01456[[#This Row],[ĐƠN GIÁ]])</f>
        <v>0</v>
      </c>
      <c r="U852" s="45">
        <f t="shared" si="55"/>
        <v>0</v>
      </c>
      <c r="V852" s="32">
        <f t="shared" si="56"/>
        <v>0</v>
      </c>
      <c r="W852" s="45">
        <f>Table01456[[#This Row],[THÀNH TIỀN FAST]]-Table01456[[#This Row],[THÀNH TIỀN]]</f>
        <v>0</v>
      </c>
      <c r="X852" s="46" t="b">
        <f>Table01456[[#This Row],[ĐG FAST]]=Table01456[[#This Row],[ĐƠN GIÁ]]</f>
        <v>1</v>
      </c>
      <c r="Y852" s="47" t="b">
        <f>Table01456[[#This Row],[THÀNH TIỀN FAST]]=Table01456[[#This Row],[THÀNH TIỀN]]</f>
        <v>1</v>
      </c>
      <c r="Z852" s="48"/>
    </row>
    <row r="853" spans="13:26" x14ac:dyDescent="0.2">
      <c r="M853" s="55">
        <f t="shared" si="53"/>
        <v>0</v>
      </c>
      <c r="N853" s="21" t="e">
        <f>VLOOKUP(I853,'MÃ '!$A$2:$E$1048576,4,0)</f>
        <v>#N/A</v>
      </c>
      <c r="O853" s="21" t="e">
        <f>VLOOKUP(I853,'MÃ '!$A$2:$E$1048576,5,0)</f>
        <v>#N/A</v>
      </c>
      <c r="P853" s="21" t="str">
        <f t="shared" si="54"/>
        <v>TSG09</v>
      </c>
      <c r="Q853" s="21" t="e">
        <f>DAY(Table01456[[#This Row],[NGÀY]])&amp;Table01456[[#This Row],[TSG09]]&amp;Table01456[[#This Row],[MÃ FAST]]</f>
        <v>#N/A</v>
      </c>
      <c r="R853" s="21" t="e">
        <f>COUNTIF($Q$7:Q853,Q853)&amp;Q853</f>
        <v>#N/A</v>
      </c>
      <c r="S853" s="44">
        <f>IFERROR(VLOOKUP(R853,Table1[[ct2]:[Số lượng]],13,0),0)</f>
        <v>0</v>
      </c>
      <c r="T853" s="45">
        <f>IFERROR(VLOOKUP(R853,Table1[[ct2]:[Giá]],14,0),Table01456[[#This Row],[ĐƠN GIÁ]])</f>
        <v>0</v>
      </c>
      <c r="U853" s="45">
        <f t="shared" si="55"/>
        <v>0</v>
      </c>
      <c r="V853" s="32">
        <f t="shared" si="56"/>
        <v>0</v>
      </c>
      <c r="W853" s="45">
        <f>Table01456[[#This Row],[THÀNH TIỀN FAST]]-Table01456[[#This Row],[THÀNH TIỀN]]</f>
        <v>0</v>
      </c>
      <c r="X853" s="46" t="b">
        <f>Table01456[[#This Row],[ĐG FAST]]=Table01456[[#This Row],[ĐƠN GIÁ]]</f>
        <v>1</v>
      </c>
      <c r="Y853" s="47" t="b">
        <f>Table01456[[#This Row],[THÀNH TIỀN FAST]]=Table01456[[#This Row],[THÀNH TIỀN]]</f>
        <v>1</v>
      </c>
      <c r="Z853" s="48"/>
    </row>
    <row r="854" spans="13:26" x14ac:dyDescent="0.2">
      <c r="M854" s="55">
        <f t="shared" si="53"/>
        <v>0</v>
      </c>
      <c r="N854" s="21" t="e">
        <f>VLOOKUP(I854,'MÃ '!$A$2:$E$1048576,4,0)</f>
        <v>#N/A</v>
      </c>
      <c r="O854" s="21" t="e">
        <f>VLOOKUP(I854,'MÃ '!$A$2:$E$1048576,5,0)</f>
        <v>#N/A</v>
      </c>
      <c r="P854" s="21" t="str">
        <f t="shared" si="54"/>
        <v>TSG09</v>
      </c>
      <c r="Q854" s="21" t="e">
        <f>DAY(Table01456[[#This Row],[NGÀY]])&amp;Table01456[[#This Row],[TSG09]]&amp;Table01456[[#This Row],[MÃ FAST]]</f>
        <v>#N/A</v>
      </c>
      <c r="R854" s="21" t="e">
        <f>COUNTIF($Q$7:Q854,Q854)&amp;Q854</f>
        <v>#N/A</v>
      </c>
      <c r="S854" s="44">
        <f>IFERROR(VLOOKUP(R854,Table1[[ct2]:[Số lượng]],13,0),0)</f>
        <v>0</v>
      </c>
      <c r="T854" s="45">
        <f>IFERROR(VLOOKUP(R854,Table1[[ct2]:[Giá]],14,0),Table01456[[#This Row],[ĐƠN GIÁ]])</f>
        <v>0</v>
      </c>
      <c r="U854" s="45">
        <f t="shared" si="55"/>
        <v>0</v>
      </c>
      <c r="V854" s="32">
        <f t="shared" si="56"/>
        <v>0</v>
      </c>
      <c r="W854" s="45">
        <f>Table01456[[#This Row],[THÀNH TIỀN FAST]]-Table01456[[#This Row],[THÀNH TIỀN]]</f>
        <v>0</v>
      </c>
      <c r="X854" s="46" t="b">
        <f>Table01456[[#This Row],[ĐG FAST]]=Table01456[[#This Row],[ĐƠN GIÁ]]</f>
        <v>1</v>
      </c>
      <c r="Y854" s="47" t="b">
        <f>Table01456[[#This Row],[THÀNH TIỀN FAST]]=Table01456[[#This Row],[THÀNH TIỀN]]</f>
        <v>1</v>
      </c>
      <c r="Z854" s="48"/>
    </row>
    <row r="855" spans="13:26" x14ac:dyDescent="0.2">
      <c r="M855" s="55">
        <f t="shared" si="53"/>
        <v>0</v>
      </c>
      <c r="N855" s="21" t="e">
        <f>VLOOKUP(I855,'MÃ '!$A$2:$E$1048576,4,0)</f>
        <v>#N/A</v>
      </c>
      <c r="O855" s="21" t="e">
        <f>VLOOKUP(I855,'MÃ '!$A$2:$E$1048576,5,0)</f>
        <v>#N/A</v>
      </c>
      <c r="P855" s="21" t="str">
        <f t="shared" si="54"/>
        <v>TSG09</v>
      </c>
      <c r="Q855" s="21" t="e">
        <f>DAY(Table01456[[#This Row],[NGÀY]])&amp;Table01456[[#This Row],[TSG09]]&amp;Table01456[[#This Row],[MÃ FAST]]</f>
        <v>#N/A</v>
      </c>
      <c r="R855" s="21" t="e">
        <f>COUNTIF($Q$7:Q855,Q855)&amp;Q855</f>
        <v>#N/A</v>
      </c>
      <c r="S855" s="44">
        <f>IFERROR(VLOOKUP(R855,Table1[[ct2]:[Số lượng]],13,0),0)</f>
        <v>0</v>
      </c>
      <c r="T855" s="45">
        <f>IFERROR(VLOOKUP(R855,Table1[[ct2]:[Giá]],14,0),Table01456[[#This Row],[ĐƠN GIÁ]])</f>
        <v>0</v>
      </c>
      <c r="U855" s="45">
        <f t="shared" si="55"/>
        <v>0</v>
      </c>
      <c r="V855" s="32">
        <f t="shared" si="56"/>
        <v>0</v>
      </c>
      <c r="W855" s="45">
        <f>Table01456[[#This Row],[THÀNH TIỀN FAST]]-Table01456[[#This Row],[THÀNH TIỀN]]</f>
        <v>0</v>
      </c>
      <c r="X855" s="46" t="b">
        <f>Table01456[[#This Row],[ĐG FAST]]=Table01456[[#This Row],[ĐƠN GIÁ]]</f>
        <v>1</v>
      </c>
      <c r="Y855" s="47" t="b">
        <f>Table01456[[#This Row],[THÀNH TIỀN FAST]]=Table01456[[#This Row],[THÀNH TIỀN]]</f>
        <v>1</v>
      </c>
      <c r="Z855" s="48"/>
    </row>
    <row r="856" spans="13:26" x14ac:dyDescent="0.2">
      <c r="M856" s="55">
        <f t="shared" si="53"/>
        <v>0</v>
      </c>
      <c r="N856" s="21" t="e">
        <f>VLOOKUP(I856,'MÃ '!$A$2:$E$1048576,4,0)</f>
        <v>#N/A</v>
      </c>
      <c r="O856" s="21" t="e">
        <f>VLOOKUP(I856,'MÃ '!$A$2:$E$1048576,5,0)</f>
        <v>#N/A</v>
      </c>
      <c r="P856" s="21" t="str">
        <f t="shared" si="54"/>
        <v>TSG09</v>
      </c>
      <c r="Q856" s="21" t="e">
        <f>DAY(Table01456[[#This Row],[NGÀY]])&amp;Table01456[[#This Row],[TSG09]]&amp;Table01456[[#This Row],[MÃ FAST]]</f>
        <v>#N/A</v>
      </c>
      <c r="R856" s="21" t="e">
        <f>COUNTIF($Q$7:Q856,Q856)&amp;Q856</f>
        <v>#N/A</v>
      </c>
      <c r="S856" s="44">
        <f>IFERROR(VLOOKUP(R856,Table1[[ct2]:[Số lượng]],13,0),0)</f>
        <v>0</v>
      </c>
      <c r="T856" s="45">
        <f>IFERROR(VLOOKUP(R856,Table1[[ct2]:[Giá]],14,0),Table01456[[#This Row],[ĐƠN GIÁ]])</f>
        <v>0</v>
      </c>
      <c r="U856" s="45">
        <f t="shared" si="55"/>
        <v>0</v>
      </c>
      <c r="V856" s="32">
        <f t="shared" si="56"/>
        <v>0</v>
      </c>
      <c r="W856" s="45">
        <f>Table01456[[#This Row],[THÀNH TIỀN FAST]]-Table01456[[#This Row],[THÀNH TIỀN]]</f>
        <v>0</v>
      </c>
      <c r="X856" s="46" t="b">
        <f>Table01456[[#This Row],[ĐG FAST]]=Table01456[[#This Row],[ĐƠN GIÁ]]</f>
        <v>1</v>
      </c>
      <c r="Y856" s="47" t="b">
        <f>Table01456[[#This Row],[THÀNH TIỀN FAST]]=Table01456[[#This Row],[THÀNH TIỀN]]</f>
        <v>1</v>
      </c>
      <c r="Z856" s="48"/>
    </row>
    <row r="857" spans="13:26" x14ac:dyDescent="0.2">
      <c r="M857" s="55">
        <f t="shared" si="53"/>
        <v>0</v>
      </c>
      <c r="N857" s="21" t="e">
        <f>VLOOKUP(I857,'MÃ '!$A$2:$E$1048576,4,0)</f>
        <v>#N/A</v>
      </c>
      <c r="O857" s="21" t="e">
        <f>VLOOKUP(I857,'MÃ '!$A$2:$E$1048576,5,0)</f>
        <v>#N/A</v>
      </c>
      <c r="P857" s="21" t="str">
        <f t="shared" si="54"/>
        <v>TSG09</v>
      </c>
      <c r="Q857" s="21" t="e">
        <f>DAY(Table01456[[#This Row],[NGÀY]])&amp;Table01456[[#This Row],[TSG09]]&amp;Table01456[[#This Row],[MÃ FAST]]</f>
        <v>#N/A</v>
      </c>
      <c r="R857" s="21" t="e">
        <f>COUNTIF($Q$7:Q857,Q857)&amp;Q857</f>
        <v>#N/A</v>
      </c>
      <c r="S857" s="44">
        <f>IFERROR(VLOOKUP(R857,Table1[[ct2]:[Số lượng]],13,0),0)</f>
        <v>0</v>
      </c>
      <c r="T857" s="45">
        <f>IFERROR(VLOOKUP(R857,Table1[[ct2]:[Giá]],14,0),Table01456[[#This Row],[ĐƠN GIÁ]])</f>
        <v>0</v>
      </c>
      <c r="U857" s="45">
        <f t="shared" si="55"/>
        <v>0</v>
      </c>
      <c r="V857" s="32">
        <f t="shared" si="56"/>
        <v>0</v>
      </c>
      <c r="W857" s="45">
        <f>Table01456[[#This Row],[THÀNH TIỀN FAST]]-Table01456[[#This Row],[THÀNH TIỀN]]</f>
        <v>0</v>
      </c>
      <c r="X857" s="46" t="b">
        <f>Table01456[[#This Row],[ĐG FAST]]=Table01456[[#This Row],[ĐƠN GIÁ]]</f>
        <v>1</v>
      </c>
      <c r="Y857" s="47" t="b">
        <f>Table01456[[#This Row],[THÀNH TIỀN FAST]]=Table01456[[#This Row],[THÀNH TIỀN]]</f>
        <v>1</v>
      </c>
      <c r="Z857" s="48"/>
    </row>
    <row r="858" spans="13:26" x14ac:dyDescent="0.2">
      <c r="M858" s="55">
        <f t="shared" si="53"/>
        <v>0</v>
      </c>
      <c r="N858" s="21" t="e">
        <f>VLOOKUP(I858,'MÃ '!$A$2:$E$1048576,4,0)</f>
        <v>#N/A</v>
      </c>
      <c r="O858" s="21" t="e">
        <f>VLOOKUP(I858,'MÃ '!$A$2:$E$1048576,5,0)</f>
        <v>#N/A</v>
      </c>
      <c r="P858" s="21" t="str">
        <f t="shared" si="54"/>
        <v>TSG09</v>
      </c>
      <c r="Q858" s="21" t="e">
        <f>DAY(Table01456[[#This Row],[NGÀY]])&amp;Table01456[[#This Row],[TSG09]]&amp;Table01456[[#This Row],[MÃ FAST]]</f>
        <v>#N/A</v>
      </c>
      <c r="R858" s="21" t="e">
        <f>COUNTIF($Q$7:Q858,Q858)&amp;Q858</f>
        <v>#N/A</v>
      </c>
      <c r="S858" s="44">
        <f>IFERROR(VLOOKUP(R858,Table1[[ct2]:[Số lượng]],13,0),0)</f>
        <v>0</v>
      </c>
      <c r="T858" s="45">
        <f>IFERROR(VLOOKUP(R858,Table1[[ct2]:[Giá]],14,0),Table01456[[#This Row],[ĐƠN GIÁ]])</f>
        <v>0</v>
      </c>
      <c r="U858" s="45">
        <f t="shared" si="55"/>
        <v>0</v>
      </c>
      <c r="V858" s="32">
        <f t="shared" si="56"/>
        <v>0</v>
      </c>
      <c r="W858" s="45">
        <f>Table01456[[#This Row],[THÀNH TIỀN FAST]]-Table01456[[#This Row],[THÀNH TIỀN]]</f>
        <v>0</v>
      </c>
      <c r="X858" s="46" t="b">
        <f>Table01456[[#This Row],[ĐG FAST]]=Table01456[[#This Row],[ĐƠN GIÁ]]</f>
        <v>1</v>
      </c>
      <c r="Y858" s="47" t="b">
        <f>Table01456[[#This Row],[THÀNH TIỀN FAST]]=Table01456[[#This Row],[THÀNH TIỀN]]</f>
        <v>1</v>
      </c>
      <c r="Z858" s="48"/>
    </row>
    <row r="859" spans="13:26" x14ac:dyDescent="0.2">
      <c r="M859" s="55">
        <f t="shared" si="53"/>
        <v>0</v>
      </c>
      <c r="N859" s="21" t="e">
        <f>VLOOKUP(I859,'MÃ '!$A$2:$E$1048576,4,0)</f>
        <v>#N/A</v>
      </c>
      <c r="O859" s="21" t="e">
        <f>VLOOKUP(I859,'MÃ '!$A$2:$E$1048576,5,0)</f>
        <v>#N/A</v>
      </c>
      <c r="P859" s="21" t="str">
        <f t="shared" si="54"/>
        <v>TSG09</v>
      </c>
      <c r="Q859" s="21" t="e">
        <f>DAY(Table01456[[#This Row],[NGÀY]])&amp;Table01456[[#This Row],[TSG09]]&amp;Table01456[[#This Row],[MÃ FAST]]</f>
        <v>#N/A</v>
      </c>
      <c r="R859" s="21" t="e">
        <f>COUNTIF($Q$7:Q859,Q859)&amp;Q859</f>
        <v>#N/A</v>
      </c>
      <c r="S859" s="44">
        <f>IFERROR(VLOOKUP(R859,Table1[[ct2]:[Số lượng]],13,0),0)</f>
        <v>0</v>
      </c>
      <c r="T859" s="45">
        <f>IFERROR(VLOOKUP(R859,Table1[[ct2]:[Giá]],14,0),Table01456[[#This Row],[ĐƠN GIÁ]])</f>
        <v>0</v>
      </c>
      <c r="U859" s="45">
        <f t="shared" si="55"/>
        <v>0</v>
      </c>
      <c r="V859" s="32">
        <f t="shared" si="56"/>
        <v>0</v>
      </c>
      <c r="W859" s="45">
        <f>Table01456[[#This Row],[THÀNH TIỀN FAST]]-Table01456[[#This Row],[THÀNH TIỀN]]</f>
        <v>0</v>
      </c>
      <c r="X859" s="46" t="b">
        <f>Table01456[[#This Row],[ĐG FAST]]=Table01456[[#This Row],[ĐƠN GIÁ]]</f>
        <v>1</v>
      </c>
      <c r="Y859" s="47" t="b">
        <f>Table01456[[#This Row],[THÀNH TIỀN FAST]]=Table01456[[#This Row],[THÀNH TIỀN]]</f>
        <v>1</v>
      </c>
      <c r="Z859" s="48"/>
    </row>
    <row r="860" spans="13:26" x14ac:dyDescent="0.2">
      <c r="M860" s="55">
        <f t="shared" si="53"/>
        <v>0</v>
      </c>
      <c r="N860" s="21" t="e">
        <f>VLOOKUP(I860,'MÃ '!$A$2:$E$1048576,4,0)</f>
        <v>#N/A</v>
      </c>
      <c r="O860" s="21" t="e">
        <f>VLOOKUP(I860,'MÃ '!$A$2:$E$1048576,5,0)</f>
        <v>#N/A</v>
      </c>
      <c r="P860" s="21" t="str">
        <f t="shared" si="54"/>
        <v>TSG09</v>
      </c>
      <c r="Q860" s="21" t="e">
        <f>DAY(Table01456[[#This Row],[NGÀY]])&amp;Table01456[[#This Row],[TSG09]]&amp;Table01456[[#This Row],[MÃ FAST]]</f>
        <v>#N/A</v>
      </c>
      <c r="R860" s="21" t="e">
        <f>COUNTIF($Q$7:Q860,Q860)&amp;Q860</f>
        <v>#N/A</v>
      </c>
      <c r="S860" s="44">
        <f>IFERROR(VLOOKUP(R860,Table1[[ct2]:[Số lượng]],13,0),0)</f>
        <v>0</v>
      </c>
      <c r="T860" s="45">
        <f>IFERROR(VLOOKUP(R860,Table1[[ct2]:[Giá]],14,0),Table01456[[#This Row],[ĐƠN GIÁ]])</f>
        <v>0</v>
      </c>
      <c r="U860" s="45">
        <f t="shared" si="55"/>
        <v>0</v>
      </c>
      <c r="V860" s="32">
        <f t="shared" si="56"/>
        <v>0</v>
      </c>
      <c r="W860" s="45">
        <f>Table01456[[#This Row],[THÀNH TIỀN FAST]]-Table01456[[#This Row],[THÀNH TIỀN]]</f>
        <v>0</v>
      </c>
      <c r="X860" s="46" t="b">
        <f>Table01456[[#This Row],[ĐG FAST]]=Table01456[[#This Row],[ĐƠN GIÁ]]</f>
        <v>1</v>
      </c>
      <c r="Y860" s="47" t="b">
        <f>Table01456[[#This Row],[THÀNH TIỀN FAST]]=Table01456[[#This Row],[THÀNH TIỀN]]</f>
        <v>1</v>
      </c>
      <c r="Z860" s="48"/>
    </row>
    <row r="861" spans="13:26" x14ac:dyDescent="0.2">
      <c r="M861" s="55">
        <f t="shared" si="53"/>
        <v>0</v>
      </c>
      <c r="N861" s="21" t="e">
        <f>VLOOKUP(I861,'MÃ '!$A$2:$E$1048576,4,0)</f>
        <v>#N/A</v>
      </c>
      <c r="O861" s="21" t="e">
        <f>VLOOKUP(I861,'MÃ '!$A$2:$E$1048576,5,0)</f>
        <v>#N/A</v>
      </c>
      <c r="P861" s="21" t="str">
        <f t="shared" si="54"/>
        <v>TSG09</v>
      </c>
      <c r="Q861" s="21" t="e">
        <f>DAY(Table01456[[#This Row],[NGÀY]])&amp;Table01456[[#This Row],[TSG09]]&amp;Table01456[[#This Row],[MÃ FAST]]</f>
        <v>#N/A</v>
      </c>
      <c r="R861" s="21" t="e">
        <f>COUNTIF($Q$7:Q861,Q861)&amp;Q861</f>
        <v>#N/A</v>
      </c>
      <c r="S861" s="44">
        <f>IFERROR(VLOOKUP(R861,Table1[[ct2]:[Số lượng]],13,0),0)</f>
        <v>0</v>
      </c>
      <c r="T861" s="45">
        <f>IFERROR(VLOOKUP(R861,Table1[[ct2]:[Giá]],14,0),Table01456[[#This Row],[ĐƠN GIÁ]])</f>
        <v>0</v>
      </c>
      <c r="U861" s="45">
        <f t="shared" si="55"/>
        <v>0</v>
      </c>
      <c r="V861" s="32">
        <f t="shared" si="56"/>
        <v>0</v>
      </c>
      <c r="W861" s="45">
        <f>Table01456[[#This Row],[THÀNH TIỀN FAST]]-Table01456[[#This Row],[THÀNH TIỀN]]</f>
        <v>0</v>
      </c>
      <c r="X861" s="46" t="b">
        <f>Table01456[[#This Row],[ĐG FAST]]=Table01456[[#This Row],[ĐƠN GIÁ]]</f>
        <v>1</v>
      </c>
      <c r="Y861" s="47" t="b">
        <f>Table01456[[#This Row],[THÀNH TIỀN FAST]]=Table01456[[#This Row],[THÀNH TIỀN]]</f>
        <v>1</v>
      </c>
      <c r="Z861" s="48"/>
    </row>
    <row r="862" spans="13:26" x14ac:dyDescent="0.2">
      <c r="M862" s="55">
        <f t="shared" si="53"/>
        <v>0</v>
      </c>
      <c r="N862" s="21" t="e">
        <f>VLOOKUP(I862,'MÃ '!$A$2:$E$1048576,4,0)</f>
        <v>#N/A</v>
      </c>
      <c r="O862" s="21" t="e">
        <f>VLOOKUP(I862,'MÃ '!$A$2:$E$1048576,5,0)</f>
        <v>#N/A</v>
      </c>
      <c r="P862" s="21" t="str">
        <f t="shared" si="54"/>
        <v>TSG09</v>
      </c>
      <c r="Q862" s="21" t="e">
        <f>DAY(Table01456[[#This Row],[NGÀY]])&amp;Table01456[[#This Row],[TSG09]]&amp;Table01456[[#This Row],[MÃ FAST]]</f>
        <v>#N/A</v>
      </c>
      <c r="R862" s="21" t="e">
        <f>COUNTIF($Q$7:Q862,Q862)&amp;Q862</f>
        <v>#N/A</v>
      </c>
      <c r="S862" s="44">
        <f>IFERROR(VLOOKUP(R862,Table1[[ct2]:[Số lượng]],13,0),0)</f>
        <v>0</v>
      </c>
      <c r="T862" s="45">
        <f>IFERROR(VLOOKUP(R862,Table1[[ct2]:[Giá]],14,0),Table01456[[#This Row],[ĐƠN GIÁ]])</f>
        <v>0</v>
      </c>
      <c r="U862" s="45">
        <f t="shared" si="55"/>
        <v>0</v>
      </c>
      <c r="V862" s="32">
        <f t="shared" si="56"/>
        <v>0</v>
      </c>
      <c r="W862" s="45">
        <f>Table01456[[#This Row],[THÀNH TIỀN FAST]]-Table01456[[#This Row],[THÀNH TIỀN]]</f>
        <v>0</v>
      </c>
      <c r="X862" s="46" t="b">
        <f>Table01456[[#This Row],[ĐG FAST]]=Table01456[[#This Row],[ĐƠN GIÁ]]</f>
        <v>1</v>
      </c>
      <c r="Y862" s="47" t="b">
        <f>Table01456[[#This Row],[THÀNH TIỀN FAST]]=Table01456[[#This Row],[THÀNH TIỀN]]</f>
        <v>1</v>
      </c>
      <c r="Z862" s="48"/>
    </row>
    <row r="863" spans="13:26" x14ac:dyDescent="0.2">
      <c r="M863" s="55">
        <f t="shared" si="53"/>
        <v>0</v>
      </c>
      <c r="N863" s="21" t="e">
        <f>VLOOKUP(I863,'MÃ '!$A$2:$E$1048576,4,0)</f>
        <v>#N/A</v>
      </c>
      <c r="O863" s="21" t="e">
        <f>VLOOKUP(I863,'MÃ '!$A$2:$E$1048576,5,0)</f>
        <v>#N/A</v>
      </c>
      <c r="P863" s="21" t="str">
        <f t="shared" si="54"/>
        <v>TSG09</v>
      </c>
      <c r="Q863" s="21" t="e">
        <f>DAY(Table01456[[#This Row],[NGÀY]])&amp;Table01456[[#This Row],[TSG09]]&amp;Table01456[[#This Row],[MÃ FAST]]</f>
        <v>#N/A</v>
      </c>
      <c r="R863" s="21" t="e">
        <f>COUNTIF($Q$7:Q863,Q863)&amp;Q863</f>
        <v>#N/A</v>
      </c>
      <c r="S863" s="44">
        <f>IFERROR(VLOOKUP(R863,Table1[[ct2]:[Số lượng]],13,0),0)</f>
        <v>0</v>
      </c>
      <c r="T863" s="45">
        <f>IFERROR(VLOOKUP(R863,Table1[[ct2]:[Giá]],14,0),Table01456[[#This Row],[ĐƠN GIÁ]])</f>
        <v>0</v>
      </c>
      <c r="U863" s="45">
        <f t="shared" si="55"/>
        <v>0</v>
      </c>
      <c r="V863" s="32">
        <f t="shared" si="56"/>
        <v>0</v>
      </c>
      <c r="W863" s="45">
        <f>Table01456[[#This Row],[THÀNH TIỀN FAST]]-Table01456[[#This Row],[THÀNH TIỀN]]</f>
        <v>0</v>
      </c>
      <c r="X863" s="46" t="b">
        <f>Table01456[[#This Row],[ĐG FAST]]=Table01456[[#This Row],[ĐƠN GIÁ]]</f>
        <v>1</v>
      </c>
      <c r="Y863" s="47" t="b">
        <f>Table01456[[#This Row],[THÀNH TIỀN FAST]]=Table01456[[#This Row],[THÀNH TIỀN]]</f>
        <v>1</v>
      </c>
      <c r="Z863" s="48"/>
    </row>
    <row r="864" spans="13:26" x14ac:dyDescent="0.2">
      <c r="M864" s="55">
        <f t="shared" si="53"/>
        <v>0</v>
      </c>
      <c r="N864" s="21" t="e">
        <f>VLOOKUP(I864,'MÃ '!$A$2:$E$1048576,4,0)</f>
        <v>#N/A</v>
      </c>
      <c r="O864" s="21" t="e">
        <f>VLOOKUP(I864,'MÃ '!$A$2:$E$1048576,5,0)</f>
        <v>#N/A</v>
      </c>
      <c r="P864" s="21" t="str">
        <f t="shared" si="54"/>
        <v>TSG09</v>
      </c>
      <c r="Q864" s="21" t="e">
        <f>DAY(Table01456[[#This Row],[NGÀY]])&amp;Table01456[[#This Row],[TSG09]]&amp;Table01456[[#This Row],[MÃ FAST]]</f>
        <v>#N/A</v>
      </c>
      <c r="R864" s="21" t="e">
        <f>COUNTIF($Q$7:Q864,Q864)&amp;Q864</f>
        <v>#N/A</v>
      </c>
      <c r="S864" s="44">
        <f>IFERROR(VLOOKUP(R864,Table1[[ct2]:[Số lượng]],13,0),0)</f>
        <v>0</v>
      </c>
      <c r="T864" s="45">
        <f>IFERROR(VLOOKUP(R864,Table1[[ct2]:[Giá]],14,0),Table01456[[#This Row],[ĐƠN GIÁ]])</f>
        <v>0</v>
      </c>
      <c r="U864" s="45">
        <f t="shared" si="55"/>
        <v>0</v>
      </c>
      <c r="V864" s="32">
        <f t="shared" si="56"/>
        <v>0</v>
      </c>
      <c r="W864" s="45">
        <f>Table01456[[#This Row],[THÀNH TIỀN FAST]]-Table01456[[#This Row],[THÀNH TIỀN]]</f>
        <v>0</v>
      </c>
      <c r="X864" s="46" t="b">
        <f>Table01456[[#This Row],[ĐG FAST]]=Table01456[[#This Row],[ĐƠN GIÁ]]</f>
        <v>1</v>
      </c>
      <c r="Y864" s="47" t="b">
        <f>Table01456[[#This Row],[THÀNH TIỀN FAST]]=Table01456[[#This Row],[THÀNH TIỀN]]</f>
        <v>1</v>
      </c>
      <c r="Z864" s="48"/>
    </row>
    <row r="865" spans="13:26" x14ac:dyDescent="0.2">
      <c r="M865" s="55">
        <f t="shared" si="53"/>
        <v>0</v>
      </c>
      <c r="N865" s="21" t="e">
        <f>VLOOKUP(I865,'MÃ '!$A$2:$E$1048576,4,0)</f>
        <v>#N/A</v>
      </c>
      <c r="O865" s="21" t="e">
        <f>VLOOKUP(I865,'MÃ '!$A$2:$E$1048576,5,0)</f>
        <v>#N/A</v>
      </c>
      <c r="P865" s="21" t="str">
        <f t="shared" si="54"/>
        <v>TSG09</v>
      </c>
      <c r="Q865" s="21" t="e">
        <f>DAY(Table01456[[#This Row],[NGÀY]])&amp;Table01456[[#This Row],[TSG09]]&amp;Table01456[[#This Row],[MÃ FAST]]</f>
        <v>#N/A</v>
      </c>
      <c r="R865" s="21" t="e">
        <f>COUNTIF($Q$7:Q865,Q865)&amp;Q865</f>
        <v>#N/A</v>
      </c>
      <c r="S865" s="44">
        <f>IFERROR(VLOOKUP(R865,Table1[[ct2]:[Số lượng]],13,0),0)</f>
        <v>0</v>
      </c>
      <c r="T865" s="45">
        <f>IFERROR(VLOOKUP(R865,Table1[[ct2]:[Giá]],14,0),Table01456[[#This Row],[ĐƠN GIÁ]])</f>
        <v>0</v>
      </c>
      <c r="U865" s="45">
        <f t="shared" si="55"/>
        <v>0</v>
      </c>
      <c r="V865" s="32">
        <f t="shared" si="56"/>
        <v>0</v>
      </c>
      <c r="W865" s="45">
        <f>Table01456[[#This Row],[THÀNH TIỀN FAST]]-Table01456[[#This Row],[THÀNH TIỀN]]</f>
        <v>0</v>
      </c>
      <c r="X865" s="46" t="b">
        <f>Table01456[[#This Row],[ĐG FAST]]=Table01456[[#This Row],[ĐƠN GIÁ]]</f>
        <v>1</v>
      </c>
      <c r="Y865" s="47" t="b">
        <f>Table01456[[#This Row],[THÀNH TIỀN FAST]]=Table01456[[#This Row],[THÀNH TIỀN]]</f>
        <v>1</v>
      </c>
      <c r="Z865" s="48"/>
    </row>
    <row r="866" spans="13:26" x14ac:dyDescent="0.2">
      <c r="M866" s="55">
        <f t="shared" si="53"/>
        <v>0</v>
      </c>
      <c r="N866" s="21" t="e">
        <f>VLOOKUP(I866,'MÃ '!$A$2:$E$1048576,4,0)</f>
        <v>#N/A</v>
      </c>
      <c r="O866" s="21" t="e">
        <f>VLOOKUP(I866,'MÃ '!$A$2:$E$1048576,5,0)</f>
        <v>#N/A</v>
      </c>
      <c r="P866" s="21" t="str">
        <f t="shared" si="54"/>
        <v>TSG09</v>
      </c>
      <c r="Q866" s="21" t="e">
        <f>DAY(Table01456[[#This Row],[NGÀY]])&amp;Table01456[[#This Row],[TSG09]]&amp;Table01456[[#This Row],[MÃ FAST]]</f>
        <v>#N/A</v>
      </c>
      <c r="R866" s="21" t="e">
        <f>COUNTIF($Q$7:Q866,Q866)&amp;Q866</f>
        <v>#N/A</v>
      </c>
      <c r="S866" s="44">
        <f>IFERROR(VLOOKUP(R866,Table1[[ct2]:[Số lượng]],13,0),0)</f>
        <v>0</v>
      </c>
      <c r="T866" s="45">
        <f>IFERROR(VLOOKUP(R866,Table1[[ct2]:[Giá]],14,0),Table01456[[#This Row],[ĐƠN GIÁ]])</f>
        <v>0</v>
      </c>
      <c r="U866" s="45">
        <f t="shared" si="55"/>
        <v>0</v>
      </c>
      <c r="V866" s="32">
        <f t="shared" si="56"/>
        <v>0</v>
      </c>
      <c r="W866" s="45">
        <f>Table01456[[#This Row],[THÀNH TIỀN FAST]]-Table01456[[#This Row],[THÀNH TIỀN]]</f>
        <v>0</v>
      </c>
      <c r="X866" s="46" t="b">
        <f>Table01456[[#This Row],[ĐG FAST]]=Table01456[[#This Row],[ĐƠN GIÁ]]</f>
        <v>1</v>
      </c>
      <c r="Y866" s="47" t="b">
        <f>Table01456[[#This Row],[THÀNH TIỀN FAST]]=Table01456[[#This Row],[THÀNH TIỀN]]</f>
        <v>1</v>
      </c>
      <c r="Z866" s="48"/>
    </row>
    <row r="867" spans="13:26" x14ac:dyDescent="0.2">
      <c r="M867" s="55">
        <f t="shared" si="53"/>
        <v>0</v>
      </c>
      <c r="N867" s="21" t="e">
        <f>VLOOKUP(I867,'MÃ '!$A$2:$E$1048576,4,0)</f>
        <v>#N/A</v>
      </c>
      <c r="O867" s="21" t="e">
        <f>VLOOKUP(I867,'MÃ '!$A$2:$E$1048576,5,0)</f>
        <v>#N/A</v>
      </c>
      <c r="P867" s="21" t="str">
        <f t="shared" si="54"/>
        <v>TSG09</v>
      </c>
      <c r="Q867" s="21" t="e">
        <f>DAY(Table01456[[#This Row],[NGÀY]])&amp;Table01456[[#This Row],[TSG09]]&amp;Table01456[[#This Row],[MÃ FAST]]</f>
        <v>#N/A</v>
      </c>
      <c r="R867" s="21" t="e">
        <f>COUNTIF($Q$7:Q867,Q867)&amp;Q867</f>
        <v>#N/A</v>
      </c>
      <c r="S867" s="44">
        <f>IFERROR(VLOOKUP(R867,Table1[[ct2]:[Số lượng]],13,0),0)</f>
        <v>0</v>
      </c>
      <c r="T867" s="45">
        <f>IFERROR(VLOOKUP(R867,Table1[[ct2]:[Giá]],14,0),Table01456[[#This Row],[ĐƠN GIÁ]])</f>
        <v>0</v>
      </c>
      <c r="U867" s="45">
        <f t="shared" si="55"/>
        <v>0</v>
      </c>
      <c r="V867" s="32">
        <f t="shared" si="56"/>
        <v>0</v>
      </c>
      <c r="W867" s="45">
        <f>Table01456[[#This Row],[THÀNH TIỀN FAST]]-Table01456[[#This Row],[THÀNH TIỀN]]</f>
        <v>0</v>
      </c>
      <c r="X867" s="46" t="b">
        <f>Table01456[[#This Row],[ĐG FAST]]=Table01456[[#This Row],[ĐƠN GIÁ]]</f>
        <v>1</v>
      </c>
      <c r="Y867" s="47" t="b">
        <f>Table01456[[#This Row],[THÀNH TIỀN FAST]]=Table01456[[#This Row],[THÀNH TIỀN]]</f>
        <v>1</v>
      </c>
      <c r="Z867" s="48"/>
    </row>
    <row r="868" spans="13:26" x14ac:dyDescent="0.2">
      <c r="M868" s="55">
        <f t="shared" si="53"/>
        <v>0</v>
      </c>
      <c r="N868" s="21" t="e">
        <f>VLOOKUP(I868,'MÃ '!$A$2:$E$1048576,4,0)</f>
        <v>#N/A</v>
      </c>
      <c r="O868" s="21" t="e">
        <f>VLOOKUP(I868,'MÃ '!$A$2:$E$1048576,5,0)</f>
        <v>#N/A</v>
      </c>
      <c r="P868" s="21" t="str">
        <f t="shared" si="54"/>
        <v>TSG09</v>
      </c>
      <c r="Q868" s="21" t="e">
        <f>DAY(Table01456[[#This Row],[NGÀY]])&amp;Table01456[[#This Row],[TSG09]]&amp;Table01456[[#This Row],[MÃ FAST]]</f>
        <v>#N/A</v>
      </c>
      <c r="R868" s="21" t="e">
        <f>COUNTIF($Q$7:Q868,Q868)&amp;Q868</f>
        <v>#N/A</v>
      </c>
      <c r="S868" s="44">
        <f>IFERROR(VLOOKUP(R868,Table1[[ct2]:[Số lượng]],13,0),0)</f>
        <v>0</v>
      </c>
      <c r="T868" s="45">
        <f>IFERROR(VLOOKUP(R868,Table1[[ct2]:[Giá]],14,0),Table01456[[#This Row],[ĐƠN GIÁ]])</f>
        <v>0</v>
      </c>
      <c r="U868" s="45">
        <f t="shared" si="55"/>
        <v>0</v>
      </c>
      <c r="V868" s="32">
        <f t="shared" si="56"/>
        <v>0</v>
      </c>
      <c r="W868" s="45">
        <f>Table01456[[#This Row],[THÀNH TIỀN FAST]]-Table01456[[#This Row],[THÀNH TIỀN]]</f>
        <v>0</v>
      </c>
      <c r="X868" s="46" t="b">
        <f>Table01456[[#This Row],[ĐG FAST]]=Table01456[[#This Row],[ĐƠN GIÁ]]</f>
        <v>1</v>
      </c>
      <c r="Y868" s="47" t="b">
        <f>Table01456[[#This Row],[THÀNH TIỀN FAST]]=Table01456[[#This Row],[THÀNH TIỀN]]</f>
        <v>1</v>
      </c>
      <c r="Z868" s="48"/>
    </row>
    <row r="869" spans="13:26" x14ac:dyDescent="0.2">
      <c r="M869" s="55">
        <f t="shared" si="53"/>
        <v>0</v>
      </c>
      <c r="N869" s="21" t="e">
        <f>VLOOKUP(I869,'MÃ '!$A$2:$E$1048576,4,0)</f>
        <v>#N/A</v>
      </c>
      <c r="O869" s="21" t="e">
        <f>VLOOKUP(I869,'MÃ '!$A$2:$E$1048576,5,0)</f>
        <v>#N/A</v>
      </c>
      <c r="P869" s="21" t="str">
        <f t="shared" si="54"/>
        <v>TSG09</v>
      </c>
      <c r="Q869" s="21" t="e">
        <f>DAY(Table01456[[#This Row],[NGÀY]])&amp;Table01456[[#This Row],[TSG09]]&amp;Table01456[[#This Row],[MÃ FAST]]</f>
        <v>#N/A</v>
      </c>
      <c r="R869" s="21" t="e">
        <f>COUNTIF($Q$7:Q869,Q869)&amp;Q869</f>
        <v>#N/A</v>
      </c>
      <c r="S869" s="44">
        <f>IFERROR(VLOOKUP(R869,Table1[[ct2]:[Số lượng]],13,0),0)</f>
        <v>0</v>
      </c>
      <c r="T869" s="45">
        <f>IFERROR(VLOOKUP(R869,Table1[[ct2]:[Giá]],14,0),Table01456[[#This Row],[ĐƠN GIÁ]])</f>
        <v>0</v>
      </c>
      <c r="U869" s="45">
        <f t="shared" si="55"/>
        <v>0</v>
      </c>
      <c r="V869" s="32">
        <f t="shared" si="56"/>
        <v>0</v>
      </c>
      <c r="W869" s="45">
        <f>Table01456[[#This Row],[THÀNH TIỀN FAST]]-Table01456[[#This Row],[THÀNH TIỀN]]</f>
        <v>0</v>
      </c>
      <c r="X869" s="46" t="b">
        <f>Table01456[[#This Row],[ĐG FAST]]=Table01456[[#This Row],[ĐƠN GIÁ]]</f>
        <v>1</v>
      </c>
      <c r="Y869" s="47" t="b">
        <f>Table01456[[#This Row],[THÀNH TIỀN FAST]]=Table01456[[#This Row],[THÀNH TIỀN]]</f>
        <v>1</v>
      </c>
      <c r="Z869" s="48"/>
    </row>
    <row r="870" spans="13:26" x14ac:dyDescent="0.2">
      <c r="M870" s="55">
        <f t="shared" si="53"/>
        <v>0</v>
      </c>
      <c r="N870" s="21" t="e">
        <f>VLOOKUP(I870,'MÃ '!$A$2:$E$1048576,4,0)</f>
        <v>#N/A</v>
      </c>
      <c r="O870" s="21" t="e">
        <f>VLOOKUP(I870,'MÃ '!$A$2:$E$1048576,5,0)</f>
        <v>#N/A</v>
      </c>
      <c r="P870" s="21" t="str">
        <f t="shared" si="54"/>
        <v>TSG09</v>
      </c>
      <c r="Q870" s="21" t="e">
        <f>DAY(Table01456[[#This Row],[NGÀY]])&amp;Table01456[[#This Row],[TSG09]]&amp;Table01456[[#This Row],[MÃ FAST]]</f>
        <v>#N/A</v>
      </c>
      <c r="R870" s="21" t="e">
        <f>COUNTIF($Q$7:Q870,Q870)&amp;Q870</f>
        <v>#N/A</v>
      </c>
      <c r="S870" s="44">
        <f>IFERROR(VLOOKUP(R870,Table1[[ct2]:[Số lượng]],13,0),0)</f>
        <v>0</v>
      </c>
      <c r="T870" s="45">
        <f>IFERROR(VLOOKUP(R870,Table1[[ct2]:[Giá]],14,0),Table01456[[#This Row],[ĐƠN GIÁ]])</f>
        <v>0</v>
      </c>
      <c r="U870" s="45">
        <f t="shared" si="55"/>
        <v>0</v>
      </c>
      <c r="V870" s="32">
        <f t="shared" si="56"/>
        <v>0</v>
      </c>
      <c r="W870" s="45">
        <f>Table01456[[#This Row],[THÀNH TIỀN FAST]]-Table01456[[#This Row],[THÀNH TIỀN]]</f>
        <v>0</v>
      </c>
      <c r="X870" s="46" t="b">
        <f>Table01456[[#This Row],[ĐG FAST]]=Table01456[[#This Row],[ĐƠN GIÁ]]</f>
        <v>1</v>
      </c>
      <c r="Y870" s="47" t="b">
        <f>Table01456[[#This Row],[THÀNH TIỀN FAST]]=Table01456[[#This Row],[THÀNH TIỀN]]</f>
        <v>1</v>
      </c>
      <c r="Z870" s="48"/>
    </row>
    <row r="871" spans="13:26" x14ac:dyDescent="0.2">
      <c r="M871" s="55">
        <f t="shared" si="53"/>
        <v>0</v>
      </c>
      <c r="N871" s="21" t="e">
        <f>VLOOKUP(I871,'MÃ '!$A$2:$E$1048576,4,0)</f>
        <v>#N/A</v>
      </c>
      <c r="O871" s="21" t="e">
        <f>VLOOKUP(I871,'MÃ '!$A$2:$E$1048576,5,0)</f>
        <v>#N/A</v>
      </c>
      <c r="P871" s="21" t="str">
        <f t="shared" si="54"/>
        <v>TSG09</v>
      </c>
      <c r="Q871" s="21" t="e">
        <f>DAY(Table01456[[#This Row],[NGÀY]])&amp;Table01456[[#This Row],[TSG09]]&amp;Table01456[[#This Row],[MÃ FAST]]</f>
        <v>#N/A</v>
      </c>
      <c r="R871" s="21" t="e">
        <f>COUNTIF($Q$7:Q871,Q871)&amp;Q871</f>
        <v>#N/A</v>
      </c>
      <c r="S871" s="44">
        <f>IFERROR(VLOOKUP(R871,Table1[[ct2]:[Số lượng]],13,0),0)</f>
        <v>0</v>
      </c>
      <c r="T871" s="45">
        <f>IFERROR(VLOOKUP(R871,Table1[[ct2]:[Giá]],14,0),Table01456[[#This Row],[ĐƠN GIÁ]])</f>
        <v>0</v>
      </c>
      <c r="U871" s="45">
        <f t="shared" si="55"/>
        <v>0</v>
      </c>
      <c r="V871" s="32">
        <f t="shared" si="56"/>
        <v>0</v>
      </c>
      <c r="W871" s="45">
        <f>Table01456[[#This Row],[THÀNH TIỀN FAST]]-Table01456[[#This Row],[THÀNH TIỀN]]</f>
        <v>0</v>
      </c>
      <c r="X871" s="46" t="b">
        <f>Table01456[[#This Row],[ĐG FAST]]=Table01456[[#This Row],[ĐƠN GIÁ]]</f>
        <v>1</v>
      </c>
      <c r="Y871" s="47" t="b">
        <f>Table01456[[#This Row],[THÀNH TIỀN FAST]]=Table01456[[#This Row],[THÀNH TIỀN]]</f>
        <v>1</v>
      </c>
      <c r="Z871" s="48"/>
    </row>
    <row r="872" spans="13:26" x14ac:dyDescent="0.2">
      <c r="M872" s="55">
        <f t="shared" si="53"/>
        <v>0</v>
      </c>
      <c r="N872" s="21" t="e">
        <f>VLOOKUP(I872,'MÃ '!$A$2:$E$1048576,4,0)</f>
        <v>#N/A</v>
      </c>
      <c r="O872" s="21" t="e">
        <f>VLOOKUP(I872,'MÃ '!$A$2:$E$1048576,5,0)</f>
        <v>#N/A</v>
      </c>
      <c r="P872" s="21" t="str">
        <f t="shared" si="54"/>
        <v>TSG09</v>
      </c>
      <c r="Q872" s="21" t="e">
        <f>DAY(Table01456[[#This Row],[NGÀY]])&amp;Table01456[[#This Row],[TSG09]]&amp;Table01456[[#This Row],[MÃ FAST]]</f>
        <v>#N/A</v>
      </c>
      <c r="R872" s="21" t="e">
        <f>COUNTIF($Q$7:Q872,Q872)&amp;Q872</f>
        <v>#N/A</v>
      </c>
      <c r="S872" s="44">
        <f>IFERROR(VLOOKUP(R872,Table1[[ct2]:[Số lượng]],13,0),0)</f>
        <v>0</v>
      </c>
      <c r="T872" s="45">
        <f>IFERROR(VLOOKUP(R872,Table1[[ct2]:[Giá]],14,0),Table01456[[#This Row],[ĐƠN GIÁ]])</f>
        <v>0</v>
      </c>
      <c r="U872" s="45">
        <f t="shared" si="55"/>
        <v>0</v>
      </c>
      <c r="V872" s="32">
        <f t="shared" si="56"/>
        <v>0</v>
      </c>
      <c r="W872" s="45">
        <f>Table01456[[#This Row],[THÀNH TIỀN FAST]]-Table01456[[#This Row],[THÀNH TIỀN]]</f>
        <v>0</v>
      </c>
      <c r="X872" s="46" t="b">
        <f>Table01456[[#This Row],[ĐG FAST]]=Table01456[[#This Row],[ĐƠN GIÁ]]</f>
        <v>1</v>
      </c>
      <c r="Y872" s="47" t="b">
        <f>Table01456[[#This Row],[THÀNH TIỀN FAST]]=Table01456[[#This Row],[THÀNH TIỀN]]</f>
        <v>1</v>
      </c>
      <c r="Z872" s="48"/>
    </row>
    <row r="873" spans="13:26" x14ac:dyDescent="0.2">
      <c r="M873" s="55">
        <f t="shared" si="53"/>
        <v>0</v>
      </c>
      <c r="N873" s="21" t="e">
        <f>VLOOKUP(I873,'MÃ '!$A$2:$E$1048576,4,0)</f>
        <v>#N/A</v>
      </c>
      <c r="O873" s="21" t="e">
        <f>VLOOKUP(I873,'MÃ '!$A$2:$E$1048576,5,0)</f>
        <v>#N/A</v>
      </c>
      <c r="P873" s="21" t="str">
        <f t="shared" si="54"/>
        <v>TSG09</v>
      </c>
      <c r="Q873" s="21" t="e">
        <f>DAY(Table01456[[#This Row],[NGÀY]])&amp;Table01456[[#This Row],[TSG09]]&amp;Table01456[[#This Row],[MÃ FAST]]</f>
        <v>#N/A</v>
      </c>
      <c r="R873" s="21" t="e">
        <f>COUNTIF($Q$7:Q873,Q873)&amp;Q873</f>
        <v>#N/A</v>
      </c>
      <c r="S873" s="44">
        <f>IFERROR(VLOOKUP(R873,Table1[[ct2]:[Số lượng]],13,0),0)</f>
        <v>0</v>
      </c>
      <c r="T873" s="45">
        <f>IFERROR(VLOOKUP(R873,Table1[[ct2]:[Giá]],14,0),Table01456[[#This Row],[ĐƠN GIÁ]])</f>
        <v>0</v>
      </c>
      <c r="U873" s="45">
        <f t="shared" si="55"/>
        <v>0</v>
      </c>
      <c r="V873" s="32">
        <f t="shared" si="56"/>
        <v>0</v>
      </c>
      <c r="W873" s="45">
        <f>Table01456[[#This Row],[THÀNH TIỀN FAST]]-Table01456[[#This Row],[THÀNH TIỀN]]</f>
        <v>0</v>
      </c>
      <c r="X873" s="46" t="b">
        <f>Table01456[[#This Row],[ĐG FAST]]=Table01456[[#This Row],[ĐƠN GIÁ]]</f>
        <v>1</v>
      </c>
      <c r="Y873" s="47" t="b">
        <f>Table01456[[#This Row],[THÀNH TIỀN FAST]]=Table01456[[#This Row],[THÀNH TIỀN]]</f>
        <v>1</v>
      </c>
      <c r="Z873" s="48"/>
    </row>
    <row r="874" spans="13:26" x14ac:dyDescent="0.2">
      <c r="M874" s="55">
        <f t="shared" si="53"/>
        <v>0</v>
      </c>
      <c r="N874" s="21" t="e">
        <f>VLOOKUP(I874,'MÃ '!$A$2:$E$1048576,4,0)</f>
        <v>#N/A</v>
      </c>
      <c r="O874" s="21" t="e">
        <f>VLOOKUP(I874,'MÃ '!$A$2:$E$1048576,5,0)</f>
        <v>#N/A</v>
      </c>
      <c r="P874" s="21" t="str">
        <f t="shared" si="54"/>
        <v>TSG09</v>
      </c>
      <c r="Q874" s="21" t="e">
        <f>DAY(Table01456[[#This Row],[NGÀY]])&amp;Table01456[[#This Row],[TSG09]]&amp;Table01456[[#This Row],[MÃ FAST]]</f>
        <v>#N/A</v>
      </c>
      <c r="R874" s="21" t="e">
        <f>COUNTIF($Q$7:Q874,Q874)&amp;Q874</f>
        <v>#N/A</v>
      </c>
      <c r="S874" s="44">
        <f>IFERROR(VLOOKUP(R874,Table1[[ct2]:[Số lượng]],13,0),0)</f>
        <v>0</v>
      </c>
      <c r="T874" s="45">
        <f>IFERROR(VLOOKUP(R874,Table1[[ct2]:[Giá]],14,0),Table01456[[#This Row],[ĐƠN GIÁ]])</f>
        <v>0</v>
      </c>
      <c r="U874" s="45">
        <f t="shared" si="55"/>
        <v>0</v>
      </c>
      <c r="V874" s="32">
        <f t="shared" si="56"/>
        <v>0</v>
      </c>
      <c r="W874" s="45">
        <f>Table01456[[#This Row],[THÀNH TIỀN FAST]]-Table01456[[#This Row],[THÀNH TIỀN]]</f>
        <v>0</v>
      </c>
      <c r="X874" s="46" t="b">
        <f>Table01456[[#This Row],[ĐG FAST]]=Table01456[[#This Row],[ĐƠN GIÁ]]</f>
        <v>1</v>
      </c>
      <c r="Y874" s="47" t="b">
        <f>Table01456[[#This Row],[THÀNH TIỀN FAST]]=Table01456[[#This Row],[THÀNH TIỀN]]</f>
        <v>1</v>
      </c>
      <c r="Z874" s="48"/>
    </row>
    <row r="875" spans="13:26" x14ac:dyDescent="0.2">
      <c r="M875" s="55">
        <f t="shared" si="53"/>
        <v>0</v>
      </c>
      <c r="N875" s="21" t="e">
        <f>VLOOKUP(I875,'MÃ '!$A$2:$E$1048576,4,0)</f>
        <v>#N/A</v>
      </c>
      <c r="O875" s="21" t="e">
        <f>VLOOKUP(I875,'MÃ '!$A$2:$E$1048576,5,0)</f>
        <v>#N/A</v>
      </c>
      <c r="P875" s="21" t="str">
        <f t="shared" si="54"/>
        <v>TSG09</v>
      </c>
      <c r="Q875" s="21" t="e">
        <f>DAY(Table01456[[#This Row],[NGÀY]])&amp;Table01456[[#This Row],[TSG09]]&amp;Table01456[[#This Row],[MÃ FAST]]</f>
        <v>#N/A</v>
      </c>
      <c r="R875" s="21" t="e">
        <f>COUNTIF($Q$7:Q875,Q875)&amp;Q875</f>
        <v>#N/A</v>
      </c>
      <c r="S875" s="44">
        <f>IFERROR(VLOOKUP(R875,Table1[[ct2]:[Số lượng]],13,0),0)</f>
        <v>0</v>
      </c>
      <c r="T875" s="45">
        <f>IFERROR(VLOOKUP(R875,Table1[[ct2]:[Giá]],14,0),Table01456[[#This Row],[ĐƠN GIÁ]])</f>
        <v>0</v>
      </c>
      <c r="U875" s="45">
        <f t="shared" si="55"/>
        <v>0</v>
      </c>
      <c r="V875" s="32">
        <f t="shared" si="56"/>
        <v>0</v>
      </c>
      <c r="W875" s="45">
        <f>Table01456[[#This Row],[THÀNH TIỀN FAST]]-Table01456[[#This Row],[THÀNH TIỀN]]</f>
        <v>0</v>
      </c>
      <c r="X875" s="46" t="b">
        <f>Table01456[[#This Row],[ĐG FAST]]=Table01456[[#This Row],[ĐƠN GIÁ]]</f>
        <v>1</v>
      </c>
      <c r="Y875" s="47" t="b">
        <f>Table01456[[#This Row],[THÀNH TIỀN FAST]]=Table01456[[#This Row],[THÀNH TIỀN]]</f>
        <v>1</v>
      </c>
      <c r="Z875" s="48"/>
    </row>
    <row r="876" spans="13:26" x14ac:dyDescent="0.2">
      <c r="M876" s="55">
        <f t="shared" si="53"/>
        <v>0</v>
      </c>
      <c r="N876" s="21" t="e">
        <f>VLOOKUP(I876,'MÃ '!$A$2:$E$1048576,4,0)</f>
        <v>#N/A</v>
      </c>
      <c r="O876" s="21" t="e">
        <f>VLOOKUP(I876,'MÃ '!$A$2:$E$1048576,5,0)</f>
        <v>#N/A</v>
      </c>
      <c r="P876" s="21" t="str">
        <f t="shared" si="54"/>
        <v>TSG09</v>
      </c>
      <c r="Q876" s="21" t="e">
        <f>DAY(Table01456[[#This Row],[NGÀY]])&amp;Table01456[[#This Row],[TSG09]]&amp;Table01456[[#This Row],[MÃ FAST]]</f>
        <v>#N/A</v>
      </c>
      <c r="R876" s="21" t="e">
        <f>COUNTIF($Q$7:Q876,Q876)&amp;Q876</f>
        <v>#N/A</v>
      </c>
      <c r="S876" s="44">
        <f>IFERROR(VLOOKUP(R876,Table1[[ct2]:[Số lượng]],13,0),0)</f>
        <v>0</v>
      </c>
      <c r="T876" s="45">
        <f>IFERROR(VLOOKUP(R876,Table1[[ct2]:[Giá]],14,0),Table01456[[#This Row],[ĐƠN GIÁ]])</f>
        <v>0</v>
      </c>
      <c r="U876" s="45">
        <f t="shared" si="55"/>
        <v>0</v>
      </c>
      <c r="V876" s="32">
        <f t="shared" si="56"/>
        <v>0</v>
      </c>
      <c r="W876" s="45">
        <f>Table01456[[#This Row],[THÀNH TIỀN FAST]]-Table01456[[#This Row],[THÀNH TIỀN]]</f>
        <v>0</v>
      </c>
      <c r="X876" s="46" t="b">
        <f>Table01456[[#This Row],[ĐG FAST]]=Table01456[[#This Row],[ĐƠN GIÁ]]</f>
        <v>1</v>
      </c>
      <c r="Y876" s="47" t="b">
        <f>Table01456[[#This Row],[THÀNH TIỀN FAST]]=Table01456[[#This Row],[THÀNH TIỀN]]</f>
        <v>1</v>
      </c>
      <c r="Z876" s="48"/>
    </row>
    <row r="877" spans="13:26" x14ac:dyDescent="0.2">
      <c r="M877" s="55">
        <f t="shared" si="53"/>
        <v>0</v>
      </c>
      <c r="N877" s="21" t="e">
        <f>VLOOKUP(I877,'MÃ '!$A$2:$E$1048576,4,0)</f>
        <v>#N/A</v>
      </c>
      <c r="O877" s="21" t="e">
        <f>VLOOKUP(I877,'MÃ '!$A$2:$E$1048576,5,0)</f>
        <v>#N/A</v>
      </c>
      <c r="P877" s="21" t="str">
        <f t="shared" si="54"/>
        <v>TSG09</v>
      </c>
      <c r="Q877" s="21" t="e">
        <f>DAY(Table01456[[#This Row],[NGÀY]])&amp;Table01456[[#This Row],[TSG09]]&amp;Table01456[[#This Row],[MÃ FAST]]</f>
        <v>#N/A</v>
      </c>
      <c r="R877" s="21" t="e">
        <f>COUNTIF($Q$7:Q877,Q877)&amp;Q877</f>
        <v>#N/A</v>
      </c>
      <c r="S877" s="44">
        <f>IFERROR(VLOOKUP(R877,Table1[[ct2]:[Số lượng]],13,0),0)</f>
        <v>0</v>
      </c>
      <c r="T877" s="45">
        <f>IFERROR(VLOOKUP(R877,Table1[[ct2]:[Giá]],14,0),Table01456[[#This Row],[ĐƠN GIÁ]])</f>
        <v>0</v>
      </c>
      <c r="U877" s="45">
        <f t="shared" si="55"/>
        <v>0</v>
      </c>
      <c r="V877" s="32">
        <f t="shared" si="56"/>
        <v>0</v>
      </c>
      <c r="W877" s="45">
        <f>Table01456[[#This Row],[THÀNH TIỀN FAST]]-Table01456[[#This Row],[THÀNH TIỀN]]</f>
        <v>0</v>
      </c>
      <c r="X877" s="46" t="b">
        <f>Table01456[[#This Row],[ĐG FAST]]=Table01456[[#This Row],[ĐƠN GIÁ]]</f>
        <v>1</v>
      </c>
      <c r="Y877" s="47" t="b">
        <f>Table01456[[#This Row],[THÀNH TIỀN FAST]]=Table01456[[#This Row],[THÀNH TIỀN]]</f>
        <v>1</v>
      </c>
      <c r="Z877" s="48"/>
    </row>
    <row r="878" spans="13:26" x14ac:dyDescent="0.2">
      <c r="M878" s="55">
        <f t="shared" si="53"/>
        <v>0</v>
      </c>
      <c r="N878" s="21" t="e">
        <f>VLOOKUP(I878,'MÃ '!$A$2:$E$1048576,4,0)</f>
        <v>#N/A</v>
      </c>
      <c r="O878" s="21" t="e">
        <f>VLOOKUP(I878,'MÃ '!$A$2:$E$1048576,5,0)</f>
        <v>#N/A</v>
      </c>
      <c r="P878" s="21" t="str">
        <f t="shared" si="54"/>
        <v>TSG09</v>
      </c>
      <c r="Q878" s="21" t="e">
        <f>DAY(Table01456[[#This Row],[NGÀY]])&amp;Table01456[[#This Row],[TSG09]]&amp;Table01456[[#This Row],[MÃ FAST]]</f>
        <v>#N/A</v>
      </c>
      <c r="R878" s="21" t="e">
        <f>COUNTIF($Q$7:Q878,Q878)&amp;Q878</f>
        <v>#N/A</v>
      </c>
      <c r="S878" s="44">
        <f>IFERROR(VLOOKUP(R878,Table1[[ct2]:[Số lượng]],13,0),0)</f>
        <v>0</v>
      </c>
      <c r="T878" s="45">
        <f>IFERROR(VLOOKUP(R878,Table1[[ct2]:[Giá]],14,0),Table01456[[#This Row],[ĐƠN GIÁ]])</f>
        <v>0</v>
      </c>
      <c r="U878" s="45">
        <f t="shared" si="55"/>
        <v>0</v>
      </c>
      <c r="V878" s="32">
        <f t="shared" si="56"/>
        <v>0</v>
      </c>
      <c r="W878" s="45">
        <f>Table01456[[#This Row],[THÀNH TIỀN FAST]]-Table01456[[#This Row],[THÀNH TIỀN]]</f>
        <v>0</v>
      </c>
      <c r="X878" s="46" t="b">
        <f>Table01456[[#This Row],[ĐG FAST]]=Table01456[[#This Row],[ĐƠN GIÁ]]</f>
        <v>1</v>
      </c>
      <c r="Y878" s="47" t="b">
        <f>Table01456[[#This Row],[THÀNH TIỀN FAST]]=Table01456[[#This Row],[THÀNH TIỀN]]</f>
        <v>1</v>
      </c>
      <c r="Z878" s="48"/>
    </row>
    <row r="879" spans="13:26" x14ac:dyDescent="0.2">
      <c r="M879" s="55">
        <f t="shared" si="53"/>
        <v>0</v>
      </c>
      <c r="N879" s="21" t="e">
        <f>VLOOKUP(I879,'MÃ '!$A$2:$E$1048576,4,0)</f>
        <v>#N/A</v>
      </c>
      <c r="O879" s="21" t="e">
        <f>VLOOKUP(I879,'MÃ '!$A$2:$E$1048576,5,0)</f>
        <v>#N/A</v>
      </c>
      <c r="P879" s="21" t="str">
        <f t="shared" si="54"/>
        <v>TSG09</v>
      </c>
      <c r="Q879" s="21" t="e">
        <f>DAY(Table01456[[#This Row],[NGÀY]])&amp;Table01456[[#This Row],[TSG09]]&amp;Table01456[[#This Row],[MÃ FAST]]</f>
        <v>#N/A</v>
      </c>
      <c r="R879" s="21" t="e">
        <f>COUNTIF($Q$7:Q879,Q879)&amp;Q879</f>
        <v>#N/A</v>
      </c>
      <c r="S879" s="44">
        <f>IFERROR(VLOOKUP(R879,Table1[[ct2]:[Số lượng]],13,0),0)</f>
        <v>0</v>
      </c>
      <c r="T879" s="45">
        <f>IFERROR(VLOOKUP(R879,Table1[[ct2]:[Giá]],14,0),Table01456[[#This Row],[ĐƠN GIÁ]])</f>
        <v>0</v>
      </c>
      <c r="U879" s="45">
        <f t="shared" si="55"/>
        <v>0</v>
      </c>
      <c r="V879" s="32">
        <f t="shared" si="56"/>
        <v>0</v>
      </c>
      <c r="W879" s="45">
        <f>Table01456[[#This Row],[THÀNH TIỀN FAST]]-Table01456[[#This Row],[THÀNH TIỀN]]</f>
        <v>0</v>
      </c>
      <c r="X879" s="46" t="b">
        <f>Table01456[[#This Row],[ĐG FAST]]=Table01456[[#This Row],[ĐƠN GIÁ]]</f>
        <v>1</v>
      </c>
      <c r="Y879" s="47" t="b">
        <f>Table01456[[#This Row],[THÀNH TIỀN FAST]]=Table01456[[#This Row],[THÀNH TIỀN]]</f>
        <v>1</v>
      </c>
      <c r="Z879" s="48"/>
    </row>
    <row r="880" spans="13:26" x14ac:dyDescent="0.2">
      <c r="M880" s="55">
        <f t="shared" si="53"/>
        <v>0</v>
      </c>
      <c r="N880" s="21" t="e">
        <f>VLOOKUP(I880,'MÃ '!$A$2:$E$1048576,4,0)</f>
        <v>#N/A</v>
      </c>
      <c r="O880" s="21" t="e">
        <f>VLOOKUP(I880,'MÃ '!$A$2:$E$1048576,5,0)</f>
        <v>#N/A</v>
      </c>
      <c r="P880" s="21" t="str">
        <f t="shared" si="54"/>
        <v>TSG09</v>
      </c>
      <c r="Q880" s="21" t="e">
        <f>DAY(Table01456[[#This Row],[NGÀY]])&amp;Table01456[[#This Row],[TSG09]]&amp;Table01456[[#This Row],[MÃ FAST]]</f>
        <v>#N/A</v>
      </c>
      <c r="R880" s="21" t="e">
        <f>COUNTIF($Q$7:Q880,Q880)&amp;Q880</f>
        <v>#N/A</v>
      </c>
      <c r="S880" s="44">
        <f>IFERROR(VLOOKUP(R880,Table1[[ct2]:[Số lượng]],13,0),0)</f>
        <v>0</v>
      </c>
      <c r="T880" s="45">
        <f>IFERROR(VLOOKUP(R880,Table1[[ct2]:[Giá]],14,0),Table01456[[#This Row],[ĐƠN GIÁ]])</f>
        <v>0</v>
      </c>
      <c r="U880" s="45">
        <f t="shared" si="55"/>
        <v>0</v>
      </c>
      <c r="V880" s="32">
        <f t="shared" si="56"/>
        <v>0</v>
      </c>
      <c r="W880" s="45">
        <f>Table01456[[#This Row],[THÀNH TIỀN FAST]]-Table01456[[#This Row],[THÀNH TIỀN]]</f>
        <v>0</v>
      </c>
      <c r="X880" s="46" t="b">
        <f>Table01456[[#This Row],[ĐG FAST]]=Table01456[[#This Row],[ĐƠN GIÁ]]</f>
        <v>1</v>
      </c>
      <c r="Y880" s="47" t="b">
        <f>Table01456[[#This Row],[THÀNH TIỀN FAST]]=Table01456[[#This Row],[THÀNH TIỀN]]</f>
        <v>1</v>
      </c>
      <c r="Z880" s="48"/>
    </row>
    <row r="881" spans="13:26" x14ac:dyDescent="0.2">
      <c r="M881" s="55">
        <f t="shared" si="53"/>
        <v>0</v>
      </c>
      <c r="N881" s="21" t="e">
        <f>VLOOKUP(I881,'MÃ '!$A$2:$E$1048576,4,0)</f>
        <v>#N/A</v>
      </c>
      <c r="O881" s="21" t="e">
        <f>VLOOKUP(I881,'MÃ '!$A$2:$E$1048576,5,0)</f>
        <v>#N/A</v>
      </c>
      <c r="P881" s="21" t="str">
        <f t="shared" si="54"/>
        <v>TSG09</v>
      </c>
      <c r="Q881" s="21" t="e">
        <f>DAY(Table01456[[#This Row],[NGÀY]])&amp;Table01456[[#This Row],[TSG09]]&amp;Table01456[[#This Row],[MÃ FAST]]</f>
        <v>#N/A</v>
      </c>
      <c r="R881" s="21" t="e">
        <f>COUNTIF($Q$7:Q881,Q881)&amp;Q881</f>
        <v>#N/A</v>
      </c>
      <c r="S881" s="44">
        <f>IFERROR(VLOOKUP(R881,Table1[[ct2]:[Số lượng]],13,0),0)</f>
        <v>0</v>
      </c>
      <c r="T881" s="45">
        <f>IFERROR(VLOOKUP(R881,Table1[[ct2]:[Giá]],14,0),Table01456[[#This Row],[ĐƠN GIÁ]])</f>
        <v>0</v>
      </c>
      <c r="U881" s="45">
        <f t="shared" si="55"/>
        <v>0</v>
      </c>
      <c r="V881" s="32">
        <f t="shared" si="56"/>
        <v>0</v>
      </c>
      <c r="W881" s="45">
        <f>Table01456[[#This Row],[THÀNH TIỀN FAST]]-Table01456[[#This Row],[THÀNH TIỀN]]</f>
        <v>0</v>
      </c>
      <c r="X881" s="46" t="b">
        <f>Table01456[[#This Row],[ĐG FAST]]=Table01456[[#This Row],[ĐƠN GIÁ]]</f>
        <v>1</v>
      </c>
      <c r="Y881" s="47" t="b">
        <f>Table01456[[#This Row],[THÀNH TIỀN FAST]]=Table01456[[#This Row],[THÀNH TIỀN]]</f>
        <v>1</v>
      </c>
      <c r="Z881" s="48"/>
    </row>
    <row r="882" spans="13:26" x14ac:dyDescent="0.2">
      <c r="M882" s="55">
        <f t="shared" si="53"/>
        <v>0</v>
      </c>
      <c r="N882" s="21" t="e">
        <f>VLOOKUP(I882,'MÃ '!$A$2:$E$1048576,4,0)</f>
        <v>#N/A</v>
      </c>
      <c r="O882" s="21" t="e">
        <f>VLOOKUP(I882,'MÃ '!$A$2:$E$1048576,5,0)</f>
        <v>#N/A</v>
      </c>
      <c r="P882" s="21" t="str">
        <f t="shared" si="54"/>
        <v>TSG09</v>
      </c>
      <c r="Q882" s="21" t="e">
        <f>DAY(Table01456[[#This Row],[NGÀY]])&amp;Table01456[[#This Row],[TSG09]]&amp;Table01456[[#This Row],[MÃ FAST]]</f>
        <v>#N/A</v>
      </c>
      <c r="R882" s="21" t="e">
        <f>COUNTIF($Q$7:Q882,Q882)&amp;Q882</f>
        <v>#N/A</v>
      </c>
      <c r="S882" s="44">
        <f>IFERROR(VLOOKUP(R882,Table1[[ct2]:[Số lượng]],13,0),0)</f>
        <v>0</v>
      </c>
      <c r="T882" s="45">
        <f>IFERROR(VLOOKUP(R882,Table1[[ct2]:[Giá]],14,0),Table01456[[#This Row],[ĐƠN GIÁ]])</f>
        <v>0</v>
      </c>
      <c r="U882" s="45">
        <f t="shared" si="55"/>
        <v>0</v>
      </c>
      <c r="V882" s="32">
        <f t="shared" si="56"/>
        <v>0</v>
      </c>
      <c r="W882" s="45">
        <f>Table01456[[#This Row],[THÀNH TIỀN FAST]]-Table01456[[#This Row],[THÀNH TIỀN]]</f>
        <v>0</v>
      </c>
      <c r="X882" s="46" t="b">
        <f>Table01456[[#This Row],[ĐG FAST]]=Table01456[[#This Row],[ĐƠN GIÁ]]</f>
        <v>1</v>
      </c>
      <c r="Y882" s="47" t="b">
        <f>Table01456[[#This Row],[THÀNH TIỀN FAST]]=Table01456[[#This Row],[THÀNH TIỀN]]</f>
        <v>1</v>
      </c>
      <c r="Z882" s="48"/>
    </row>
    <row r="883" spans="13:26" x14ac:dyDescent="0.2">
      <c r="M883" s="55">
        <f t="shared" si="53"/>
        <v>0</v>
      </c>
      <c r="N883" s="21" t="e">
        <f>VLOOKUP(I883,'MÃ '!$A$2:$E$1048576,4,0)</f>
        <v>#N/A</v>
      </c>
      <c r="O883" s="21" t="e">
        <f>VLOOKUP(I883,'MÃ '!$A$2:$E$1048576,5,0)</f>
        <v>#N/A</v>
      </c>
      <c r="P883" s="21" t="str">
        <f t="shared" si="54"/>
        <v>TSG09</v>
      </c>
      <c r="Q883" s="21" t="e">
        <f>DAY(Table01456[[#This Row],[NGÀY]])&amp;Table01456[[#This Row],[TSG09]]&amp;Table01456[[#This Row],[MÃ FAST]]</f>
        <v>#N/A</v>
      </c>
      <c r="R883" s="21" t="e">
        <f>COUNTIF($Q$7:Q883,Q883)&amp;Q883</f>
        <v>#N/A</v>
      </c>
      <c r="S883" s="44">
        <f>IFERROR(VLOOKUP(R883,Table1[[ct2]:[Số lượng]],13,0),0)</f>
        <v>0</v>
      </c>
      <c r="T883" s="45">
        <f>IFERROR(VLOOKUP(R883,Table1[[ct2]:[Giá]],14,0),Table01456[[#This Row],[ĐƠN GIÁ]])</f>
        <v>0</v>
      </c>
      <c r="U883" s="45">
        <f t="shared" si="55"/>
        <v>0</v>
      </c>
      <c r="V883" s="32">
        <f t="shared" si="56"/>
        <v>0</v>
      </c>
      <c r="W883" s="45">
        <f>Table01456[[#This Row],[THÀNH TIỀN FAST]]-Table01456[[#This Row],[THÀNH TIỀN]]</f>
        <v>0</v>
      </c>
      <c r="X883" s="46" t="b">
        <f>Table01456[[#This Row],[ĐG FAST]]=Table01456[[#This Row],[ĐƠN GIÁ]]</f>
        <v>1</v>
      </c>
      <c r="Y883" s="47" t="b">
        <f>Table01456[[#This Row],[THÀNH TIỀN FAST]]=Table01456[[#This Row],[THÀNH TIỀN]]</f>
        <v>1</v>
      </c>
      <c r="Z883" s="48"/>
    </row>
    <row r="884" spans="13:26" x14ac:dyDescent="0.2">
      <c r="M884" s="55">
        <f t="shared" si="53"/>
        <v>0</v>
      </c>
      <c r="N884" s="21" t="e">
        <f>VLOOKUP(I884,'MÃ '!$A$2:$E$1048576,4,0)</f>
        <v>#N/A</v>
      </c>
      <c r="O884" s="21" t="e">
        <f>VLOOKUP(I884,'MÃ '!$A$2:$E$1048576,5,0)</f>
        <v>#N/A</v>
      </c>
      <c r="P884" s="21" t="str">
        <f t="shared" si="54"/>
        <v>TSG09</v>
      </c>
      <c r="Q884" s="21" t="e">
        <f>DAY(Table01456[[#This Row],[NGÀY]])&amp;Table01456[[#This Row],[TSG09]]&amp;Table01456[[#This Row],[MÃ FAST]]</f>
        <v>#N/A</v>
      </c>
      <c r="R884" s="21" t="e">
        <f>COUNTIF($Q$7:Q884,Q884)&amp;Q884</f>
        <v>#N/A</v>
      </c>
      <c r="S884" s="44">
        <f>IFERROR(VLOOKUP(R884,Table1[[ct2]:[Số lượng]],13,0),0)</f>
        <v>0</v>
      </c>
      <c r="T884" s="45">
        <f>IFERROR(VLOOKUP(R884,Table1[[ct2]:[Giá]],14,0),Table01456[[#This Row],[ĐƠN GIÁ]])</f>
        <v>0</v>
      </c>
      <c r="U884" s="45">
        <f t="shared" si="55"/>
        <v>0</v>
      </c>
      <c r="V884" s="32">
        <f t="shared" si="56"/>
        <v>0</v>
      </c>
      <c r="W884" s="45">
        <f>Table01456[[#This Row],[THÀNH TIỀN FAST]]-Table01456[[#This Row],[THÀNH TIỀN]]</f>
        <v>0</v>
      </c>
      <c r="X884" s="46" t="b">
        <f>Table01456[[#This Row],[ĐG FAST]]=Table01456[[#This Row],[ĐƠN GIÁ]]</f>
        <v>1</v>
      </c>
      <c r="Y884" s="47" t="b">
        <f>Table01456[[#This Row],[THÀNH TIỀN FAST]]=Table01456[[#This Row],[THÀNH TIỀN]]</f>
        <v>1</v>
      </c>
      <c r="Z884" s="48"/>
    </row>
    <row r="885" spans="13:26" x14ac:dyDescent="0.2">
      <c r="M885" s="55">
        <f t="shared" si="53"/>
        <v>0</v>
      </c>
      <c r="N885" s="21" t="e">
        <f>VLOOKUP(I885,'MÃ '!$A$2:$E$1048576,4,0)</f>
        <v>#N/A</v>
      </c>
      <c r="O885" s="21" t="e">
        <f>VLOOKUP(I885,'MÃ '!$A$2:$E$1048576,5,0)</f>
        <v>#N/A</v>
      </c>
      <c r="P885" s="21" t="str">
        <f t="shared" si="54"/>
        <v>TSG09</v>
      </c>
      <c r="Q885" s="21" t="e">
        <f>DAY(Table01456[[#This Row],[NGÀY]])&amp;Table01456[[#This Row],[TSG09]]&amp;Table01456[[#This Row],[MÃ FAST]]</f>
        <v>#N/A</v>
      </c>
      <c r="R885" s="21" t="e">
        <f>COUNTIF($Q$7:Q885,Q885)&amp;Q885</f>
        <v>#N/A</v>
      </c>
      <c r="S885" s="44">
        <f>IFERROR(VLOOKUP(R885,Table1[[ct2]:[Số lượng]],13,0),0)</f>
        <v>0</v>
      </c>
      <c r="T885" s="45">
        <f>IFERROR(VLOOKUP(R885,Table1[[ct2]:[Giá]],14,0),Table01456[[#This Row],[ĐƠN GIÁ]])</f>
        <v>0</v>
      </c>
      <c r="U885" s="45">
        <f t="shared" si="55"/>
        <v>0</v>
      </c>
      <c r="V885" s="32">
        <f t="shared" si="56"/>
        <v>0</v>
      </c>
      <c r="W885" s="45">
        <f>Table01456[[#This Row],[THÀNH TIỀN FAST]]-Table01456[[#This Row],[THÀNH TIỀN]]</f>
        <v>0</v>
      </c>
      <c r="X885" s="46" t="b">
        <f>Table01456[[#This Row],[ĐG FAST]]=Table01456[[#This Row],[ĐƠN GIÁ]]</f>
        <v>1</v>
      </c>
      <c r="Y885" s="47" t="b">
        <f>Table01456[[#This Row],[THÀNH TIỀN FAST]]=Table01456[[#This Row],[THÀNH TIỀN]]</f>
        <v>1</v>
      </c>
      <c r="Z885" s="48"/>
    </row>
    <row r="886" spans="13:26" x14ac:dyDescent="0.2">
      <c r="M886" s="55">
        <f t="shared" si="53"/>
        <v>0</v>
      </c>
      <c r="N886" s="21" t="e">
        <f>VLOOKUP(I886,'MÃ '!$A$2:$E$1048576,4,0)</f>
        <v>#N/A</v>
      </c>
      <c r="O886" s="21" t="e">
        <f>VLOOKUP(I886,'MÃ '!$A$2:$E$1048576,5,0)</f>
        <v>#N/A</v>
      </c>
      <c r="P886" s="21" t="str">
        <f t="shared" si="54"/>
        <v>TSG09</v>
      </c>
      <c r="Q886" s="21" t="e">
        <f>DAY(Table01456[[#This Row],[NGÀY]])&amp;Table01456[[#This Row],[TSG09]]&amp;Table01456[[#This Row],[MÃ FAST]]</f>
        <v>#N/A</v>
      </c>
      <c r="R886" s="21" t="e">
        <f>COUNTIF($Q$7:Q886,Q886)&amp;Q886</f>
        <v>#N/A</v>
      </c>
      <c r="S886" s="44">
        <f>IFERROR(VLOOKUP(R886,Table1[[ct2]:[Số lượng]],13,0),0)</f>
        <v>0</v>
      </c>
      <c r="T886" s="45">
        <f>IFERROR(VLOOKUP(R886,Table1[[ct2]:[Giá]],14,0),Table01456[[#This Row],[ĐƠN GIÁ]])</f>
        <v>0</v>
      </c>
      <c r="U886" s="45">
        <f t="shared" si="55"/>
        <v>0</v>
      </c>
      <c r="V886" s="32">
        <f t="shared" si="56"/>
        <v>0</v>
      </c>
      <c r="W886" s="45">
        <f>Table01456[[#This Row],[THÀNH TIỀN FAST]]-Table01456[[#This Row],[THÀNH TIỀN]]</f>
        <v>0</v>
      </c>
      <c r="X886" s="46" t="b">
        <f>Table01456[[#This Row],[ĐG FAST]]=Table01456[[#This Row],[ĐƠN GIÁ]]</f>
        <v>1</v>
      </c>
      <c r="Y886" s="47" t="b">
        <f>Table01456[[#This Row],[THÀNH TIỀN FAST]]=Table01456[[#This Row],[THÀNH TIỀN]]</f>
        <v>1</v>
      </c>
      <c r="Z886" s="48"/>
    </row>
    <row r="887" spans="13:26" x14ac:dyDescent="0.2">
      <c r="M887" s="55">
        <f t="shared" si="53"/>
        <v>0</v>
      </c>
      <c r="N887" s="21" t="e">
        <f>VLOOKUP(I887,'MÃ '!$A$2:$E$1048576,4,0)</f>
        <v>#N/A</v>
      </c>
      <c r="O887" s="21" t="e">
        <f>VLOOKUP(I887,'MÃ '!$A$2:$E$1048576,5,0)</f>
        <v>#N/A</v>
      </c>
      <c r="P887" s="21" t="str">
        <f t="shared" si="54"/>
        <v>TSG09</v>
      </c>
      <c r="Q887" s="21" t="e">
        <f>DAY(Table01456[[#This Row],[NGÀY]])&amp;Table01456[[#This Row],[TSG09]]&amp;Table01456[[#This Row],[MÃ FAST]]</f>
        <v>#N/A</v>
      </c>
      <c r="R887" s="21" t="e">
        <f>COUNTIF($Q$7:Q887,Q887)&amp;Q887</f>
        <v>#N/A</v>
      </c>
      <c r="S887" s="44">
        <f>IFERROR(VLOOKUP(R887,Table1[[ct2]:[Số lượng]],13,0),0)</f>
        <v>0</v>
      </c>
      <c r="T887" s="45">
        <f>IFERROR(VLOOKUP(R887,Table1[[ct2]:[Giá]],14,0),Table01456[[#This Row],[ĐƠN GIÁ]])</f>
        <v>0</v>
      </c>
      <c r="U887" s="45">
        <f t="shared" si="55"/>
        <v>0</v>
      </c>
      <c r="V887" s="32">
        <f t="shared" si="56"/>
        <v>0</v>
      </c>
      <c r="W887" s="45">
        <f>Table01456[[#This Row],[THÀNH TIỀN FAST]]-Table01456[[#This Row],[THÀNH TIỀN]]</f>
        <v>0</v>
      </c>
      <c r="X887" s="46" t="b">
        <f>Table01456[[#This Row],[ĐG FAST]]=Table01456[[#This Row],[ĐƠN GIÁ]]</f>
        <v>1</v>
      </c>
      <c r="Y887" s="47" t="b">
        <f>Table01456[[#This Row],[THÀNH TIỀN FAST]]=Table01456[[#This Row],[THÀNH TIỀN]]</f>
        <v>1</v>
      </c>
      <c r="Z887" s="48"/>
    </row>
    <row r="888" spans="13:26" x14ac:dyDescent="0.2">
      <c r="M888" s="55">
        <f t="shared" si="53"/>
        <v>0</v>
      </c>
      <c r="N888" s="21" t="e">
        <f>VLOOKUP(I888,'MÃ '!$A$2:$E$1048576,4,0)</f>
        <v>#N/A</v>
      </c>
      <c r="O888" s="21" t="e">
        <f>VLOOKUP(I888,'MÃ '!$A$2:$E$1048576,5,0)</f>
        <v>#N/A</v>
      </c>
      <c r="P888" s="21" t="str">
        <f t="shared" si="54"/>
        <v>TSG09</v>
      </c>
      <c r="Q888" s="21" t="e">
        <f>DAY(Table01456[[#This Row],[NGÀY]])&amp;Table01456[[#This Row],[TSG09]]&amp;Table01456[[#This Row],[MÃ FAST]]</f>
        <v>#N/A</v>
      </c>
      <c r="R888" s="21" t="e">
        <f>COUNTIF($Q$7:Q888,Q888)&amp;Q888</f>
        <v>#N/A</v>
      </c>
      <c r="S888" s="44">
        <f>IFERROR(VLOOKUP(R888,Table1[[ct2]:[Số lượng]],13,0),0)</f>
        <v>0</v>
      </c>
      <c r="T888" s="45">
        <f>IFERROR(VLOOKUP(R888,Table1[[ct2]:[Giá]],14,0),Table01456[[#This Row],[ĐƠN GIÁ]])</f>
        <v>0</v>
      </c>
      <c r="U888" s="45">
        <f t="shared" si="55"/>
        <v>0</v>
      </c>
      <c r="V888" s="32">
        <f t="shared" si="56"/>
        <v>0</v>
      </c>
      <c r="W888" s="45">
        <f>Table01456[[#This Row],[THÀNH TIỀN FAST]]-Table01456[[#This Row],[THÀNH TIỀN]]</f>
        <v>0</v>
      </c>
      <c r="X888" s="46" t="b">
        <f>Table01456[[#This Row],[ĐG FAST]]=Table01456[[#This Row],[ĐƠN GIÁ]]</f>
        <v>1</v>
      </c>
      <c r="Y888" s="47" t="b">
        <f>Table01456[[#This Row],[THÀNH TIỀN FAST]]=Table01456[[#This Row],[THÀNH TIỀN]]</f>
        <v>1</v>
      </c>
      <c r="Z888" s="48"/>
    </row>
    <row r="889" spans="13:26" x14ac:dyDescent="0.2">
      <c r="M889" s="55">
        <f t="shared" si="53"/>
        <v>0</v>
      </c>
      <c r="N889" s="21" t="e">
        <f>VLOOKUP(I889,'MÃ '!$A$2:$E$1048576,4,0)</f>
        <v>#N/A</v>
      </c>
      <c r="O889" s="21" t="e">
        <f>VLOOKUP(I889,'MÃ '!$A$2:$E$1048576,5,0)</f>
        <v>#N/A</v>
      </c>
      <c r="P889" s="21" t="str">
        <f t="shared" si="54"/>
        <v>TSG09</v>
      </c>
      <c r="Q889" s="21" t="e">
        <f>DAY(Table01456[[#This Row],[NGÀY]])&amp;Table01456[[#This Row],[TSG09]]&amp;Table01456[[#This Row],[MÃ FAST]]</f>
        <v>#N/A</v>
      </c>
      <c r="R889" s="21" t="e">
        <f>COUNTIF($Q$7:Q889,Q889)&amp;Q889</f>
        <v>#N/A</v>
      </c>
      <c r="S889" s="44">
        <f>IFERROR(VLOOKUP(R889,Table1[[ct2]:[Số lượng]],13,0),0)</f>
        <v>0</v>
      </c>
      <c r="T889" s="45">
        <f>IFERROR(VLOOKUP(R889,Table1[[ct2]:[Giá]],14,0),Table01456[[#This Row],[ĐƠN GIÁ]])</f>
        <v>0</v>
      </c>
      <c r="U889" s="45">
        <f t="shared" si="55"/>
        <v>0</v>
      </c>
      <c r="V889" s="32">
        <f t="shared" si="56"/>
        <v>0</v>
      </c>
      <c r="W889" s="45">
        <f>Table01456[[#This Row],[THÀNH TIỀN FAST]]-Table01456[[#This Row],[THÀNH TIỀN]]</f>
        <v>0</v>
      </c>
      <c r="X889" s="46" t="b">
        <f>Table01456[[#This Row],[ĐG FAST]]=Table01456[[#This Row],[ĐƠN GIÁ]]</f>
        <v>1</v>
      </c>
      <c r="Y889" s="47" t="b">
        <f>Table01456[[#This Row],[THÀNH TIỀN FAST]]=Table01456[[#This Row],[THÀNH TIỀN]]</f>
        <v>1</v>
      </c>
      <c r="Z889" s="48"/>
    </row>
    <row r="890" spans="13:26" x14ac:dyDescent="0.2">
      <c r="M890" s="55">
        <f t="shared" si="53"/>
        <v>0</v>
      </c>
      <c r="N890" s="21" t="e">
        <f>VLOOKUP(I890,'MÃ '!$A$2:$E$1048576,4,0)</f>
        <v>#N/A</v>
      </c>
      <c r="O890" s="21" t="e">
        <f>VLOOKUP(I890,'MÃ '!$A$2:$E$1048576,5,0)</f>
        <v>#N/A</v>
      </c>
      <c r="P890" s="21" t="str">
        <f t="shared" si="54"/>
        <v>TSG09</v>
      </c>
      <c r="Q890" s="21" t="e">
        <f>DAY(Table01456[[#This Row],[NGÀY]])&amp;Table01456[[#This Row],[TSG09]]&amp;Table01456[[#This Row],[MÃ FAST]]</f>
        <v>#N/A</v>
      </c>
      <c r="R890" s="21" t="e">
        <f>COUNTIF($Q$7:Q890,Q890)&amp;Q890</f>
        <v>#N/A</v>
      </c>
      <c r="S890" s="44">
        <f>IFERROR(VLOOKUP(R890,Table1[[ct2]:[Số lượng]],13,0),0)</f>
        <v>0</v>
      </c>
      <c r="T890" s="45">
        <f>IFERROR(VLOOKUP(R890,Table1[[ct2]:[Giá]],14,0),Table01456[[#This Row],[ĐƠN GIÁ]])</f>
        <v>0</v>
      </c>
      <c r="U890" s="45">
        <f t="shared" si="55"/>
        <v>0</v>
      </c>
      <c r="V890" s="32">
        <f t="shared" si="56"/>
        <v>0</v>
      </c>
      <c r="W890" s="45">
        <f>Table01456[[#This Row],[THÀNH TIỀN FAST]]-Table01456[[#This Row],[THÀNH TIỀN]]</f>
        <v>0</v>
      </c>
      <c r="X890" s="46" t="b">
        <f>Table01456[[#This Row],[ĐG FAST]]=Table01456[[#This Row],[ĐƠN GIÁ]]</f>
        <v>1</v>
      </c>
      <c r="Y890" s="47" t="b">
        <f>Table01456[[#This Row],[THÀNH TIỀN FAST]]=Table01456[[#This Row],[THÀNH TIỀN]]</f>
        <v>1</v>
      </c>
      <c r="Z890" s="48"/>
    </row>
    <row r="891" spans="13:26" x14ac:dyDescent="0.2">
      <c r="M891" s="55">
        <f t="shared" si="53"/>
        <v>0</v>
      </c>
      <c r="N891" s="21" t="e">
        <f>VLOOKUP(I891,'MÃ '!$A$2:$E$1048576,4,0)</f>
        <v>#N/A</v>
      </c>
      <c r="O891" s="21" t="e">
        <f>VLOOKUP(I891,'MÃ '!$A$2:$E$1048576,5,0)</f>
        <v>#N/A</v>
      </c>
      <c r="P891" s="21" t="str">
        <f t="shared" si="54"/>
        <v>TSG09</v>
      </c>
      <c r="Q891" s="21" t="e">
        <f>DAY(Table01456[[#This Row],[NGÀY]])&amp;Table01456[[#This Row],[TSG09]]&amp;Table01456[[#This Row],[MÃ FAST]]</f>
        <v>#N/A</v>
      </c>
      <c r="R891" s="21" t="e">
        <f>COUNTIF($Q$7:Q891,Q891)&amp;Q891</f>
        <v>#N/A</v>
      </c>
      <c r="S891" s="44">
        <f>IFERROR(VLOOKUP(R891,Table1[[ct2]:[Số lượng]],13,0),0)</f>
        <v>0</v>
      </c>
      <c r="T891" s="45">
        <f>IFERROR(VLOOKUP(R891,Table1[[ct2]:[Giá]],14,0),Table01456[[#This Row],[ĐƠN GIÁ]])</f>
        <v>0</v>
      </c>
      <c r="U891" s="45">
        <f t="shared" si="55"/>
        <v>0</v>
      </c>
      <c r="V891" s="32">
        <f t="shared" si="56"/>
        <v>0</v>
      </c>
      <c r="W891" s="45">
        <f>Table01456[[#This Row],[THÀNH TIỀN FAST]]-Table01456[[#This Row],[THÀNH TIỀN]]</f>
        <v>0</v>
      </c>
      <c r="X891" s="46" t="b">
        <f>Table01456[[#This Row],[ĐG FAST]]=Table01456[[#This Row],[ĐƠN GIÁ]]</f>
        <v>1</v>
      </c>
      <c r="Y891" s="47" t="b">
        <f>Table01456[[#This Row],[THÀNH TIỀN FAST]]=Table01456[[#This Row],[THÀNH TIỀN]]</f>
        <v>1</v>
      </c>
      <c r="Z891" s="48"/>
    </row>
    <row r="892" spans="13:26" x14ac:dyDescent="0.2">
      <c r="M892" s="55">
        <f t="shared" si="53"/>
        <v>0</v>
      </c>
      <c r="N892" s="21" t="e">
        <f>VLOOKUP(I892,'MÃ '!$A$2:$E$1048576,4,0)</f>
        <v>#N/A</v>
      </c>
      <c r="O892" s="21" t="e">
        <f>VLOOKUP(I892,'MÃ '!$A$2:$E$1048576,5,0)</f>
        <v>#N/A</v>
      </c>
      <c r="P892" s="21" t="str">
        <f t="shared" si="54"/>
        <v>TSG09</v>
      </c>
      <c r="Q892" s="21" t="e">
        <f>DAY(Table01456[[#This Row],[NGÀY]])&amp;Table01456[[#This Row],[TSG09]]&amp;Table01456[[#This Row],[MÃ FAST]]</f>
        <v>#N/A</v>
      </c>
      <c r="R892" s="21" t="e">
        <f>COUNTIF($Q$7:Q892,Q892)&amp;Q892</f>
        <v>#N/A</v>
      </c>
      <c r="S892" s="44">
        <f>IFERROR(VLOOKUP(R892,Table1[[ct2]:[Số lượng]],13,0),0)</f>
        <v>0</v>
      </c>
      <c r="T892" s="45">
        <f>IFERROR(VLOOKUP(R892,Table1[[ct2]:[Giá]],14,0),Table01456[[#This Row],[ĐƠN GIÁ]])</f>
        <v>0</v>
      </c>
      <c r="U892" s="45">
        <f t="shared" si="55"/>
        <v>0</v>
      </c>
      <c r="V892" s="32">
        <f t="shared" si="56"/>
        <v>0</v>
      </c>
      <c r="W892" s="45">
        <f>Table01456[[#This Row],[THÀNH TIỀN FAST]]-Table01456[[#This Row],[THÀNH TIỀN]]</f>
        <v>0</v>
      </c>
      <c r="X892" s="46" t="b">
        <f>Table01456[[#This Row],[ĐG FAST]]=Table01456[[#This Row],[ĐƠN GIÁ]]</f>
        <v>1</v>
      </c>
      <c r="Y892" s="47" t="b">
        <f>Table01456[[#This Row],[THÀNH TIỀN FAST]]=Table01456[[#This Row],[THÀNH TIỀN]]</f>
        <v>1</v>
      </c>
      <c r="Z892" s="48"/>
    </row>
    <row r="893" spans="13:26" x14ac:dyDescent="0.2">
      <c r="M893" s="55">
        <f t="shared" si="53"/>
        <v>0</v>
      </c>
      <c r="N893" s="21" t="e">
        <f>VLOOKUP(I893,'MÃ '!$A$2:$E$1048576,4,0)</f>
        <v>#N/A</v>
      </c>
      <c r="O893" s="21" t="e">
        <f>VLOOKUP(I893,'MÃ '!$A$2:$E$1048576,5,0)</f>
        <v>#N/A</v>
      </c>
      <c r="P893" s="21" t="str">
        <f t="shared" si="54"/>
        <v>TSG09</v>
      </c>
      <c r="Q893" s="21" t="e">
        <f>DAY(Table01456[[#This Row],[NGÀY]])&amp;Table01456[[#This Row],[TSG09]]&amp;Table01456[[#This Row],[MÃ FAST]]</f>
        <v>#N/A</v>
      </c>
      <c r="R893" s="21" t="e">
        <f>COUNTIF($Q$7:Q893,Q893)&amp;Q893</f>
        <v>#N/A</v>
      </c>
      <c r="S893" s="44">
        <f>IFERROR(VLOOKUP(R893,Table1[[ct2]:[Số lượng]],13,0),0)</f>
        <v>0</v>
      </c>
      <c r="T893" s="45">
        <f>IFERROR(VLOOKUP(R893,Table1[[ct2]:[Giá]],14,0),Table01456[[#This Row],[ĐƠN GIÁ]])</f>
        <v>0</v>
      </c>
      <c r="U893" s="45">
        <f t="shared" si="55"/>
        <v>0</v>
      </c>
      <c r="V893" s="32">
        <f t="shared" si="56"/>
        <v>0</v>
      </c>
      <c r="W893" s="45">
        <f>Table01456[[#This Row],[THÀNH TIỀN FAST]]-Table01456[[#This Row],[THÀNH TIỀN]]</f>
        <v>0</v>
      </c>
      <c r="X893" s="46" t="b">
        <f>Table01456[[#This Row],[ĐG FAST]]=Table01456[[#This Row],[ĐƠN GIÁ]]</f>
        <v>1</v>
      </c>
      <c r="Y893" s="47" t="b">
        <f>Table01456[[#This Row],[THÀNH TIỀN FAST]]=Table01456[[#This Row],[THÀNH TIỀN]]</f>
        <v>1</v>
      </c>
      <c r="Z893" s="48"/>
    </row>
    <row r="894" spans="13:26" x14ac:dyDescent="0.2">
      <c r="M894" s="55">
        <f t="shared" si="53"/>
        <v>0</v>
      </c>
      <c r="N894" s="21" t="e">
        <f>VLOOKUP(I894,'MÃ '!$A$2:$E$1048576,4,0)</f>
        <v>#N/A</v>
      </c>
      <c r="O894" s="21" t="e">
        <f>VLOOKUP(I894,'MÃ '!$A$2:$E$1048576,5,0)</f>
        <v>#N/A</v>
      </c>
      <c r="P894" s="21" t="str">
        <f t="shared" si="54"/>
        <v>TSG09</v>
      </c>
      <c r="Q894" s="21" t="e">
        <f>DAY(Table01456[[#This Row],[NGÀY]])&amp;Table01456[[#This Row],[TSG09]]&amp;Table01456[[#This Row],[MÃ FAST]]</f>
        <v>#N/A</v>
      </c>
      <c r="R894" s="21" t="e">
        <f>COUNTIF($Q$7:Q894,Q894)&amp;Q894</f>
        <v>#N/A</v>
      </c>
      <c r="S894" s="44">
        <f>IFERROR(VLOOKUP(R894,Table1[[ct2]:[Số lượng]],13,0),0)</f>
        <v>0</v>
      </c>
      <c r="T894" s="45">
        <f>IFERROR(VLOOKUP(R894,Table1[[ct2]:[Giá]],14,0),Table01456[[#This Row],[ĐƠN GIÁ]])</f>
        <v>0</v>
      </c>
      <c r="U894" s="45">
        <f t="shared" si="55"/>
        <v>0</v>
      </c>
      <c r="V894" s="32">
        <f t="shared" si="56"/>
        <v>0</v>
      </c>
      <c r="W894" s="45">
        <f>Table01456[[#This Row],[THÀNH TIỀN FAST]]-Table01456[[#This Row],[THÀNH TIỀN]]</f>
        <v>0</v>
      </c>
      <c r="X894" s="46" t="b">
        <f>Table01456[[#This Row],[ĐG FAST]]=Table01456[[#This Row],[ĐƠN GIÁ]]</f>
        <v>1</v>
      </c>
      <c r="Y894" s="47" t="b">
        <f>Table01456[[#This Row],[THÀNH TIỀN FAST]]=Table01456[[#This Row],[THÀNH TIỀN]]</f>
        <v>1</v>
      </c>
      <c r="Z894" s="48"/>
    </row>
    <row r="895" spans="13:26" x14ac:dyDescent="0.2">
      <c r="M895" s="55">
        <f t="shared" si="53"/>
        <v>0</v>
      </c>
      <c r="N895" s="21" t="e">
        <f>VLOOKUP(I895,'MÃ '!$A$2:$E$1048576,4,0)</f>
        <v>#N/A</v>
      </c>
      <c r="O895" s="21" t="e">
        <f>VLOOKUP(I895,'MÃ '!$A$2:$E$1048576,5,0)</f>
        <v>#N/A</v>
      </c>
      <c r="P895" s="21" t="str">
        <f t="shared" si="54"/>
        <v>TSG09</v>
      </c>
      <c r="Q895" s="21" t="e">
        <f>DAY(Table01456[[#This Row],[NGÀY]])&amp;Table01456[[#This Row],[TSG09]]&amp;Table01456[[#This Row],[MÃ FAST]]</f>
        <v>#N/A</v>
      </c>
      <c r="R895" s="21" t="e">
        <f>COUNTIF($Q$7:Q895,Q895)&amp;Q895</f>
        <v>#N/A</v>
      </c>
      <c r="S895" s="44">
        <f>IFERROR(VLOOKUP(R895,Table1[[ct2]:[Số lượng]],13,0),0)</f>
        <v>0</v>
      </c>
      <c r="T895" s="45">
        <f>IFERROR(VLOOKUP(R895,Table1[[ct2]:[Giá]],14,0),Table01456[[#This Row],[ĐƠN GIÁ]])</f>
        <v>0</v>
      </c>
      <c r="U895" s="45">
        <f t="shared" si="55"/>
        <v>0</v>
      </c>
      <c r="V895" s="32">
        <f t="shared" si="56"/>
        <v>0</v>
      </c>
      <c r="W895" s="45">
        <f>Table01456[[#This Row],[THÀNH TIỀN FAST]]-Table01456[[#This Row],[THÀNH TIỀN]]</f>
        <v>0</v>
      </c>
      <c r="X895" s="46" t="b">
        <f>Table01456[[#This Row],[ĐG FAST]]=Table01456[[#This Row],[ĐƠN GIÁ]]</f>
        <v>1</v>
      </c>
      <c r="Y895" s="47" t="b">
        <f>Table01456[[#This Row],[THÀNH TIỀN FAST]]=Table01456[[#This Row],[THÀNH TIỀN]]</f>
        <v>1</v>
      </c>
      <c r="Z895" s="48"/>
    </row>
    <row r="896" spans="13:26" x14ac:dyDescent="0.2">
      <c r="M896" s="55">
        <f t="shared" si="53"/>
        <v>0</v>
      </c>
      <c r="N896" s="21" t="e">
        <f>VLOOKUP(I896,'MÃ '!$A$2:$E$1048576,4,0)</f>
        <v>#N/A</v>
      </c>
      <c r="O896" s="21" t="e">
        <f>VLOOKUP(I896,'MÃ '!$A$2:$E$1048576,5,0)</f>
        <v>#N/A</v>
      </c>
      <c r="P896" s="21" t="str">
        <f t="shared" si="54"/>
        <v>TSG09</v>
      </c>
      <c r="Q896" s="21" t="e">
        <f>DAY(Table01456[[#This Row],[NGÀY]])&amp;Table01456[[#This Row],[TSG09]]&amp;Table01456[[#This Row],[MÃ FAST]]</f>
        <v>#N/A</v>
      </c>
      <c r="R896" s="21" t="e">
        <f>COUNTIF($Q$7:Q896,Q896)&amp;Q896</f>
        <v>#N/A</v>
      </c>
      <c r="S896" s="44">
        <f>IFERROR(VLOOKUP(R896,Table1[[ct2]:[Số lượng]],13,0),0)</f>
        <v>0</v>
      </c>
      <c r="T896" s="45">
        <f>IFERROR(VLOOKUP(R896,Table1[[ct2]:[Giá]],14,0),Table01456[[#This Row],[ĐƠN GIÁ]])</f>
        <v>0</v>
      </c>
      <c r="U896" s="45">
        <f t="shared" si="55"/>
        <v>0</v>
      </c>
      <c r="V896" s="32">
        <f t="shared" si="56"/>
        <v>0</v>
      </c>
      <c r="W896" s="45">
        <f>Table01456[[#This Row],[THÀNH TIỀN FAST]]-Table01456[[#This Row],[THÀNH TIỀN]]</f>
        <v>0</v>
      </c>
      <c r="X896" s="46" t="b">
        <f>Table01456[[#This Row],[ĐG FAST]]=Table01456[[#This Row],[ĐƠN GIÁ]]</f>
        <v>1</v>
      </c>
      <c r="Y896" s="47" t="b">
        <f>Table01456[[#This Row],[THÀNH TIỀN FAST]]=Table01456[[#This Row],[THÀNH TIỀN]]</f>
        <v>1</v>
      </c>
      <c r="Z896" s="48"/>
    </row>
    <row r="897" spans="13:26" x14ac:dyDescent="0.2">
      <c r="M897" s="55">
        <f t="shared" si="53"/>
        <v>0</v>
      </c>
      <c r="N897" s="21" t="e">
        <f>VLOOKUP(I897,'MÃ '!$A$2:$E$1048576,4,0)</f>
        <v>#N/A</v>
      </c>
      <c r="O897" s="21" t="e">
        <f>VLOOKUP(I897,'MÃ '!$A$2:$E$1048576,5,0)</f>
        <v>#N/A</v>
      </c>
      <c r="P897" s="21" t="str">
        <f t="shared" si="54"/>
        <v>TSG09</v>
      </c>
      <c r="Q897" s="21" t="e">
        <f>DAY(Table01456[[#This Row],[NGÀY]])&amp;Table01456[[#This Row],[TSG09]]&amp;Table01456[[#This Row],[MÃ FAST]]</f>
        <v>#N/A</v>
      </c>
      <c r="R897" s="21" t="e">
        <f>COUNTIF($Q$7:Q897,Q897)&amp;Q897</f>
        <v>#N/A</v>
      </c>
      <c r="S897" s="44">
        <f>IFERROR(VLOOKUP(R897,Table1[[ct2]:[Số lượng]],13,0),0)</f>
        <v>0</v>
      </c>
      <c r="T897" s="45">
        <f>IFERROR(VLOOKUP(R897,Table1[[ct2]:[Giá]],14,0),Table01456[[#This Row],[ĐƠN GIÁ]])</f>
        <v>0</v>
      </c>
      <c r="U897" s="45">
        <f t="shared" si="55"/>
        <v>0</v>
      </c>
      <c r="V897" s="32">
        <f t="shared" si="56"/>
        <v>0</v>
      </c>
      <c r="W897" s="45">
        <f>Table01456[[#This Row],[THÀNH TIỀN FAST]]-Table01456[[#This Row],[THÀNH TIỀN]]</f>
        <v>0</v>
      </c>
      <c r="X897" s="46" t="b">
        <f>Table01456[[#This Row],[ĐG FAST]]=Table01456[[#This Row],[ĐƠN GIÁ]]</f>
        <v>1</v>
      </c>
      <c r="Y897" s="47" t="b">
        <f>Table01456[[#This Row],[THÀNH TIỀN FAST]]=Table01456[[#This Row],[THÀNH TIỀN]]</f>
        <v>1</v>
      </c>
      <c r="Z897" s="48"/>
    </row>
    <row r="898" spans="13:26" x14ac:dyDescent="0.2">
      <c r="M898" s="55">
        <f t="shared" si="53"/>
        <v>0</v>
      </c>
      <c r="N898" s="21" t="e">
        <f>VLOOKUP(I898,'MÃ '!$A$2:$E$1048576,4,0)</f>
        <v>#N/A</v>
      </c>
      <c r="O898" s="21" t="e">
        <f>VLOOKUP(I898,'MÃ '!$A$2:$E$1048576,5,0)</f>
        <v>#N/A</v>
      </c>
      <c r="P898" s="21" t="str">
        <f t="shared" si="54"/>
        <v>TSG09</v>
      </c>
      <c r="Q898" s="21" t="e">
        <f>DAY(Table01456[[#This Row],[NGÀY]])&amp;Table01456[[#This Row],[TSG09]]&amp;Table01456[[#This Row],[MÃ FAST]]</f>
        <v>#N/A</v>
      </c>
      <c r="R898" s="21" t="e">
        <f>COUNTIF($Q$7:Q898,Q898)&amp;Q898</f>
        <v>#N/A</v>
      </c>
      <c r="S898" s="44">
        <f>IFERROR(VLOOKUP(R898,Table1[[ct2]:[Số lượng]],13,0),0)</f>
        <v>0</v>
      </c>
      <c r="T898" s="45">
        <f>IFERROR(VLOOKUP(R898,Table1[[ct2]:[Giá]],14,0),Table01456[[#This Row],[ĐƠN GIÁ]])</f>
        <v>0</v>
      </c>
      <c r="U898" s="45">
        <f t="shared" si="55"/>
        <v>0</v>
      </c>
      <c r="V898" s="32">
        <f t="shared" si="56"/>
        <v>0</v>
      </c>
      <c r="W898" s="45">
        <f>Table01456[[#This Row],[THÀNH TIỀN FAST]]-Table01456[[#This Row],[THÀNH TIỀN]]</f>
        <v>0</v>
      </c>
      <c r="X898" s="46" t="b">
        <f>Table01456[[#This Row],[ĐG FAST]]=Table01456[[#This Row],[ĐƠN GIÁ]]</f>
        <v>1</v>
      </c>
      <c r="Y898" s="47" t="b">
        <f>Table01456[[#This Row],[THÀNH TIỀN FAST]]=Table01456[[#This Row],[THÀNH TIỀN]]</f>
        <v>1</v>
      </c>
      <c r="Z898" s="48"/>
    </row>
    <row r="899" spans="13:26" x14ac:dyDescent="0.2">
      <c r="M899" s="55">
        <f t="shared" si="53"/>
        <v>0</v>
      </c>
      <c r="N899" s="21" t="e">
        <f>VLOOKUP(I899,'MÃ '!$A$2:$E$1048576,4,0)</f>
        <v>#N/A</v>
      </c>
      <c r="O899" s="21" t="e">
        <f>VLOOKUP(I899,'MÃ '!$A$2:$E$1048576,5,0)</f>
        <v>#N/A</v>
      </c>
      <c r="P899" s="21" t="str">
        <f t="shared" si="54"/>
        <v>TSG09</v>
      </c>
      <c r="Q899" s="21" t="e">
        <f>DAY(Table01456[[#This Row],[NGÀY]])&amp;Table01456[[#This Row],[TSG09]]&amp;Table01456[[#This Row],[MÃ FAST]]</f>
        <v>#N/A</v>
      </c>
      <c r="R899" s="21" t="e">
        <f>COUNTIF($Q$7:Q899,Q899)&amp;Q899</f>
        <v>#N/A</v>
      </c>
      <c r="S899" s="44">
        <f>IFERROR(VLOOKUP(R899,Table1[[ct2]:[Số lượng]],13,0),0)</f>
        <v>0</v>
      </c>
      <c r="T899" s="45">
        <f>IFERROR(VLOOKUP(R899,Table1[[ct2]:[Giá]],14,0),Table01456[[#This Row],[ĐƠN GIÁ]])</f>
        <v>0</v>
      </c>
      <c r="U899" s="45">
        <f t="shared" si="55"/>
        <v>0</v>
      </c>
      <c r="V899" s="32">
        <f t="shared" si="56"/>
        <v>0</v>
      </c>
      <c r="W899" s="45">
        <f>Table01456[[#This Row],[THÀNH TIỀN FAST]]-Table01456[[#This Row],[THÀNH TIỀN]]</f>
        <v>0</v>
      </c>
      <c r="X899" s="46" t="b">
        <f>Table01456[[#This Row],[ĐG FAST]]=Table01456[[#This Row],[ĐƠN GIÁ]]</f>
        <v>1</v>
      </c>
      <c r="Y899" s="47" t="b">
        <f>Table01456[[#This Row],[THÀNH TIỀN FAST]]=Table01456[[#This Row],[THÀNH TIỀN]]</f>
        <v>1</v>
      </c>
      <c r="Z899" s="48"/>
    </row>
    <row r="900" spans="13:26" x14ac:dyDescent="0.2">
      <c r="M900" s="55">
        <f t="shared" si="53"/>
        <v>0</v>
      </c>
      <c r="N900" s="21" t="e">
        <f>VLOOKUP(I900,'MÃ '!$A$2:$E$1048576,4,0)</f>
        <v>#N/A</v>
      </c>
      <c r="O900" s="21" t="e">
        <f>VLOOKUP(I900,'MÃ '!$A$2:$E$1048576,5,0)</f>
        <v>#N/A</v>
      </c>
      <c r="P900" s="21" t="str">
        <f t="shared" si="54"/>
        <v>TSG09</v>
      </c>
      <c r="Q900" s="21" t="e">
        <f>DAY(Table01456[[#This Row],[NGÀY]])&amp;Table01456[[#This Row],[TSG09]]&amp;Table01456[[#This Row],[MÃ FAST]]</f>
        <v>#N/A</v>
      </c>
      <c r="R900" s="21" t="e">
        <f>COUNTIF($Q$7:Q900,Q900)&amp;Q900</f>
        <v>#N/A</v>
      </c>
      <c r="S900" s="44">
        <f>IFERROR(VLOOKUP(R900,Table1[[ct2]:[Số lượng]],13,0),0)</f>
        <v>0</v>
      </c>
      <c r="T900" s="45">
        <f>IFERROR(VLOOKUP(R900,Table1[[ct2]:[Giá]],14,0),Table01456[[#This Row],[ĐƠN GIÁ]])</f>
        <v>0</v>
      </c>
      <c r="U900" s="45">
        <f t="shared" si="55"/>
        <v>0</v>
      </c>
      <c r="V900" s="32">
        <f t="shared" si="56"/>
        <v>0</v>
      </c>
      <c r="W900" s="45">
        <f>Table01456[[#This Row],[THÀNH TIỀN FAST]]-Table01456[[#This Row],[THÀNH TIỀN]]</f>
        <v>0</v>
      </c>
      <c r="X900" s="46" t="b">
        <f>Table01456[[#This Row],[ĐG FAST]]=Table01456[[#This Row],[ĐƠN GIÁ]]</f>
        <v>1</v>
      </c>
      <c r="Y900" s="47" t="b">
        <f>Table01456[[#This Row],[THÀNH TIỀN FAST]]=Table01456[[#This Row],[THÀNH TIỀN]]</f>
        <v>1</v>
      </c>
      <c r="Z900" s="48"/>
    </row>
    <row r="901" spans="13:26" x14ac:dyDescent="0.2">
      <c r="M901" s="55">
        <f t="shared" si="53"/>
        <v>0</v>
      </c>
      <c r="N901" s="21" t="e">
        <f>VLOOKUP(I901,'MÃ '!$A$2:$E$1048576,4,0)</f>
        <v>#N/A</v>
      </c>
      <c r="O901" s="21" t="e">
        <f>VLOOKUP(I901,'MÃ '!$A$2:$E$1048576,5,0)</f>
        <v>#N/A</v>
      </c>
      <c r="P901" s="21" t="str">
        <f t="shared" si="54"/>
        <v>TSG09</v>
      </c>
      <c r="Q901" s="21" t="e">
        <f>DAY(Table01456[[#This Row],[NGÀY]])&amp;Table01456[[#This Row],[TSG09]]&amp;Table01456[[#This Row],[MÃ FAST]]</f>
        <v>#N/A</v>
      </c>
      <c r="R901" s="21" t="e">
        <f>COUNTIF($Q$7:Q901,Q901)&amp;Q901</f>
        <v>#N/A</v>
      </c>
      <c r="S901" s="44">
        <f>IFERROR(VLOOKUP(R901,Table1[[ct2]:[Số lượng]],13,0),0)</f>
        <v>0</v>
      </c>
      <c r="T901" s="45">
        <f>IFERROR(VLOOKUP(R901,Table1[[ct2]:[Giá]],14,0),Table01456[[#This Row],[ĐƠN GIÁ]])</f>
        <v>0</v>
      </c>
      <c r="U901" s="45">
        <f t="shared" si="55"/>
        <v>0</v>
      </c>
      <c r="V901" s="32">
        <f t="shared" si="56"/>
        <v>0</v>
      </c>
      <c r="W901" s="45">
        <f>Table01456[[#This Row],[THÀNH TIỀN FAST]]-Table01456[[#This Row],[THÀNH TIỀN]]</f>
        <v>0</v>
      </c>
      <c r="X901" s="46" t="b">
        <f>Table01456[[#This Row],[ĐG FAST]]=Table01456[[#This Row],[ĐƠN GIÁ]]</f>
        <v>1</v>
      </c>
      <c r="Y901" s="47" t="b">
        <f>Table01456[[#This Row],[THÀNH TIỀN FAST]]=Table01456[[#This Row],[THÀNH TIỀN]]</f>
        <v>1</v>
      </c>
      <c r="Z901" s="48"/>
    </row>
    <row r="902" spans="13:26" x14ac:dyDescent="0.2">
      <c r="M902" s="55">
        <f t="shared" si="53"/>
        <v>0</v>
      </c>
      <c r="N902" s="21" t="e">
        <f>VLOOKUP(I902,'MÃ '!$A$2:$E$1048576,4,0)</f>
        <v>#N/A</v>
      </c>
      <c r="O902" s="21" t="e">
        <f>VLOOKUP(I902,'MÃ '!$A$2:$E$1048576,5,0)</f>
        <v>#N/A</v>
      </c>
      <c r="P902" s="21" t="str">
        <f t="shared" si="54"/>
        <v>TSG09</v>
      </c>
      <c r="Q902" s="21" t="e">
        <f>DAY(Table01456[[#This Row],[NGÀY]])&amp;Table01456[[#This Row],[TSG09]]&amp;Table01456[[#This Row],[MÃ FAST]]</f>
        <v>#N/A</v>
      </c>
      <c r="R902" s="21" t="e">
        <f>COUNTIF($Q$7:Q902,Q902)&amp;Q902</f>
        <v>#N/A</v>
      </c>
      <c r="S902" s="44">
        <f>IFERROR(VLOOKUP(R902,Table1[[ct2]:[Số lượng]],13,0),0)</f>
        <v>0</v>
      </c>
      <c r="T902" s="45">
        <f>IFERROR(VLOOKUP(R902,Table1[[ct2]:[Giá]],14,0),Table01456[[#This Row],[ĐƠN GIÁ]])</f>
        <v>0</v>
      </c>
      <c r="U902" s="45">
        <f t="shared" si="55"/>
        <v>0</v>
      </c>
      <c r="V902" s="32">
        <f t="shared" si="56"/>
        <v>0</v>
      </c>
      <c r="W902" s="45">
        <f>Table01456[[#This Row],[THÀNH TIỀN FAST]]-Table01456[[#This Row],[THÀNH TIỀN]]</f>
        <v>0</v>
      </c>
      <c r="X902" s="46" t="b">
        <f>Table01456[[#This Row],[ĐG FAST]]=Table01456[[#This Row],[ĐƠN GIÁ]]</f>
        <v>1</v>
      </c>
      <c r="Y902" s="47" t="b">
        <f>Table01456[[#This Row],[THÀNH TIỀN FAST]]=Table01456[[#This Row],[THÀNH TIỀN]]</f>
        <v>1</v>
      </c>
      <c r="Z902" s="48"/>
    </row>
    <row r="903" spans="13:26" x14ac:dyDescent="0.2">
      <c r="M903" s="55">
        <f t="shared" si="53"/>
        <v>0</v>
      </c>
      <c r="N903" s="21" t="e">
        <f>VLOOKUP(I903,'MÃ '!$A$2:$E$1048576,4,0)</f>
        <v>#N/A</v>
      </c>
      <c r="O903" s="21" t="e">
        <f>VLOOKUP(I903,'MÃ '!$A$2:$E$1048576,5,0)</f>
        <v>#N/A</v>
      </c>
      <c r="P903" s="21" t="str">
        <f t="shared" si="54"/>
        <v>TSG09</v>
      </c>
      <c r="Q903" s="21" t="e">
        <f>DAY(Table01456[[#This Row],[NGÀY]])&amp;Table01456[[#This Row],[TSG09]]&amp;Table01456[[#This Row],[MÃ FAST]]</f>
        <v>#N/A</v>
      </c>
      <c r="R903" s="21" t="e">
        <f>COUNTIF($Q$7:Q903,Q903)&amp;Q903</f>
        <v>#N/A</v>
      </c>
      <c r="S903" s="44">
        <f>IFERROR(VLOOKUP(R903,Table1[[ct2]:[Số lượng]],13,0),0)</f>
        <v>0</v>
      </c>
      <c r="T903" s="45">
        <f>IFERROR(VLOOKUP(R903,Table1[[ct2]:[Giá]],14,0),Table01456[[#This Row],[ĐƠN GIÁ]])</f>
        <v>0</v>
      </c>
      <c r="U903" s="45">
        <f t="shared" si="55"/>
        <v>0</v>
      </c>
      <c r="V903" s="32">
        <f t="shared" si="56"/>
        <v>0</v>
      </c>
      <c r="W903" s="45">
        <f>Table01456[[#This Row],[THÀNH TIỀN FAST]]-Table01456[[#This Row],[THÀNH TIỀN]]</f>
        <v>0</v>
      </c>
      <c r="X903" s="46" t="b">
        <f>Table01456[[#This Row],[ĐG FAST]]=Table01456[[#This Row],[ĐƠN GIÁ]]</f>
        <v>1</v>
      </c>
      <c r="Y903" s="47" t="b">
        <f>Table01456[[#This Row],[THÀNH TIỀN FAST]]=Table01456[[#This Row],[THÀNH TIỀN]]</f>
        <v>1</v>
      </c>
      <c r="Z903" s="48"/>
    </row>
    <row r="904" spans="13:26" x14ac:dyDescent="0.2">
      <c r="M904" s="55">
        <f t="shared" ref="M904:M967" si="57">K904*L904</f>
        <v>0</v>
      </c>
      <c r="N904" s="21" t="e">
        <f>VLOOKUP(I904,'MÃ '!$A$2:$E$1048576,4,0)</f>
        <v>#N/A</v>
      </c>
      <c r="O904" s="21" t="e">
        <f>VLOOKUP(I904,'MÃ '!$A$2:$E$1048576,5,0)</f>
        <v>#N/A</v>
      </c>
      <c r="P904" s="21" t="str">
        <f t="shared" ref="P904:P967" si="58">$P$6</f>
        <v>TSG09</v>
      </c>
      <c r="Q904" s="21" t="e">
        <f>DAY(Table01456[[#This Row],[NGÀY]])&amp;Table01456[[#This Row],[TSG09]]&amp;Table01456[[#This Row],[MÃ FAST]]</f>
        <v>#N/A</v>
      </c>
      <c r="R904" s="21" t="e">
        <f>COUNTIF($Q$7:Q904,Q904)&amp;Q904</f>
        <v>#N/A</v>
      </c>
      <c r="S904" s="44">
        <f>IFERROR(VLOOKUP(R904,Table1[[ct2]:[Số lượng]],13,0),0)</f>
        <v>0</v>
      </c>
      <c r="T904" s="45">
        <f>IFERROR(VLOOKUP(R904,Table1[[ct2]:[Giá]],14,0),Table01456[[#This Row],[ĐƠN GIÁ]])</f>
        <v>0</v>
      </c>
      <c r="U904" s="45">
        <f t="shared" ref="U904:U967" si="59">IFERROR((T904*S904),"0")</f>
        <v>0</v>
      </c>
      <c r="V904" s="32">
        <f t="shared" ref="V904:V967" si="60">S904-K904</f>
        <v>0</v>
      </c>
      <c r="W904" s="45">
        <f>Table01456[[#This Row],[THÀNH TIỀN FAST]]-Table01456[[#This Row],[THÀNH TIỀN]]</f>
        <v>0</v>
      </c>
      <c r="X904" s="46" t="b">
        <f>Table01456[[#This Row],[ĐG FAST]]=Table01456[[#This Row],[ĐƠN GIÁ]]</f>
        <v>1</v>
      </c>
      <c r="Y904" s="47" t="b">
        <f>Table01456[[#This Row],[THÀNH TIỀN FAST]]=Table01456[[#This Row],[THÀNH TIỀN]]</f>
        <v>1</v>
      </c>
      <c r="Z904" s="48"/>
    </row>
    <row r="905" spans="13:26" x14ac:dyDescent="0.2">
      <c r="M905" s="55">
        <f t="shared" si="57"/>
        <v>0</v>
      </c>
      <c r="N905" s="21" t="e">
        <f>VLOOKUP(I905,'MÃ '!$A$2:$E$1048576,4,0)</f>
        <v>#N/A</v>
      </c>
      <c r="O905" s="21" t="e">
        <f>VLOOKUP(I905,'MÃ '!$A$2:$E$1048576,5,0)</f>
        <v>#N/A</v>
      </c>
      <c r="P905" s="21" t="str">
        <f t="shared" si="58"/>
        <v>TSG09</v>
      </c>
      <c r="Q905" s="21" t="e">
        <f>DAY(Table01456[[#This Row],[NGÀY]])&amp;Table01456[[#This Row],[TSG09]]&amp;Table01456[[#This Row],[MÃ FAST]]</f>
        <v>#N/A</v>
      </c>
      <c r="R905" s="21" t="e">
        <f>COUNTIF($Q$7:Q905,Q905)&amp;Q905</f>
        <v>#N/A</v>
      </c>
      <c r="S905" s="44">
        <f>IFERROR(VLOOKUP(R905,Table1[[ct2]:[Số lượng]],13,0),0)</f>
        <v>0</v>
      </c>
      <c r="T905" s="45">
        <f>IFERROR(VLOOKUP(R905,Table1[[ct2]:[Giá]],14,0),Table01456[[#This Row],[ĐƠN GIÁ]])</f>
        <v>0</v>
      </c>
      <c r="U905" s="45">
        <f t="shared" si="59"/>
        <v>0</v>
      </c>
      <c r="V905" s="32">
        <f t="shared" si="60"/>
        <v>0</v>
      </c>
      <c r="W905" s="45">
        <f>Table01456[[#This Row],[THÀNH TIỀN FAST]]-Table01456[[#This Row],[THÀNH TIỀN]]</f>
        <v>0</v>
      </c>
      <c r="X905" s="46" t="b">
        <f>Table01456[[#This Row],[ĐG FAST]]=Table01456[[#This Row],[ĐƠN GIÁ]]</f>
        <v>1</v>
      </c>
      <c r="Y905" s="47" t="b">
        <f>Table01456[[#This Row],[THÀNH TIỀN FAST]]=Table01456[[#This Row],[THÀNH TIỀN]]</f>
        <v>1</v>
      </c>
      <c r="Z905" s="48"/>
    </row>
    <row r="906" spans="13:26" x14ac:dyDescent="0.2">
      <c r="M906" s="55">
        <f t="shared" si="57"/>
        <v>0</v>
      </c>
      <c r="N906" s="21" t="e">
        <f>VLOOKUP(I906,'MÃ '!$A$2:$E$1048576,4,0)</f>
        <v>#N/A</v>
      </c>
      <c r="O906" s="21" t="e">
        <f>VLOOKUP(I906,'MÃ '!$A$2:$E$1048576,5,0)</f>
        <v>#N/A</v>
      </c>
      <c r="P906" s="21" t="str">
        <f t="shared" si="58"/>
        <v>TSG09</v>
      </c>
      <c r="Q906" s="21" t="e">
        <f>DAY(Table01456[[#This Row],[NGÀY]])&amp;Table01456[[#This Row],[TSG09]]&amp;Table01456[[#This Row],[MÃ FAST]]</f>
        <v>#N/A</v>
      </c>
      <c r="R906" s="21" t="e">
        <f>COUNTIF($Q$7:Q906,Q906)&amp;Q906</f>
        <v>#N/A</v>
      </c>
      <c r="S906" s="44">
        <f>IFERROR(VLOOKUP(R906,Table1[[ct2]:[Số lượng]],13,0),0)</f>
        <v>0</v>
      </c>
      <c r="T906" s="45">
        <f>IFERROR(VLOOKUP(R906,Table1[[ct2]:[Giá]],14,0),Table01456[[#This Row],[ĐƠN GIÁ]])</f>
        <v>0</v>
      </c>
      <c r="U906" s="45">
        <f t="shared" si="59"/>
        <v>0</v>
      </c>
      <c r="V906" s="32">
        <f t="shared" si="60"/>
        <v>0</v>
      </c>
      <c r="W906" s="45">
        <f>Table01456[[#This Row],[THÀNH TIỀN FAST]]-Table01456[[#This Row],[THÀNH TIỀN]]</f>
        <v>0</v>
      </c>
      <c r="X906" s="46" t="b">
        <f>Table01456[[#This Row],[ĐG FAST]]=Table01456[[#This Row],[ĐƠN GIÁ]]</f>
        <v>1</v>
      </c>
      <c r="Y906" s="47" t="b">
        <f>Table01456[[#This Row],[THÀNH TIỀN FAST]]=Table01456[[#This Row],[THÀNH TIỀN]]</f>
        <v>1</v>
      </c>
      <c r="Z906" s="48"/>
    </row>
    <row r="907" spans="13:26" x14ac:dyDescent="0.2">
      <c r="M907" s="55">
        <f t="shared" si="57"/>
        <v>0</v>
      </c>
      <c r="N907" s="21" t="e">
        <f>VLOOKUP(I907,'MÃ '!$A$2:$E$1048576,4,0)</f>
        <v>#N/A</v>
      </c>
      <c r="O907" s="21" t="e">
        <f>VLOOKUP(I907,'MÃ '!$A$2:$E$1048576,5,0)</f>
        <v>#N/A</v>
      </c>
      <c r="P907" s="21" t="str">
        <f t="shared" si="58"/>
        <v>TSG09</v>
      </c>
      <c r="Q907" s="21" t="e">
        <f>DAY(Table01456[[#This Row],[NGÀY]])&amp;Table01456[[#This Row],[TSG09]]&amp;Table01456[[#This Row],[MÃ FAST]]</f>
        <v>#N/A</v>
      </c>
      <c r="R907" s="21" t="e">
        <f>COUNTIF($Q$7:Q907,Q907)&amp;Q907</f>
        <v>#N/A</v>
      </c>
      <c r="S907" s="44">
        <f>IFERROR(VLOOKUP(R907,Table1[[ct2]:[Số lượng]],13,0),0)</f>
        <v>0</v>
      </c>
      <c r="T907" s="45">
        <f>IFERROR(VLOOKUP(R907,Table1[[ct2]:[Giá]],14,0),Table01456[[#This Row],[ĐƠN GIÁ]])</f>
        <v>0</v>
      </c>
      <c r="U907" s="45">
        <f t="shared" si="59"/>
        <v>0</v>
      </c>
      <c r="V907" s="32">
        <f t="shared" si="60"/>
        <v>0</v>
      </c>
      <c r="W907" s="45">
        <f>Table01456[[#This Row],[THÀNH TIỀN FAST]]-Table01456[[#This Row],[THÀNH TIỀN]]</f>
        <v>0</v>
      </c>
      <c r="X907" s="46" t="b">
        <f>Table01456[[#This Row],[ĐG FAST]]=Table01456[[#This Row],[ĐƠN GIÁ]]</f>
        <v>1</v>
      </c>
      <c r="Y907" s="47" t="b">
        <f>Table01456[[#This Row],[THÀNH TIỀN FAST]]=Table01456[[#This Row],[THÀNH TIỀN]]</f>
        <v>1</v>
      </c>
      <c r="Z907" s="48"/>
    </row>
    <row r="908" spans="13:26" x14ac:dyDescent="0.2">
      <c r="M908" s="55">
        <f t="shared" si="57"/>
        <v>0</v>
      </c>
      <c r="N908" s="21" t="e">
        <f>VLOOKUP(I908,'MÃ '!$A$2:$E$1048576,4,0)</f>
        <v>#N/A</v>
      </c>
      <c r="O908" s="21" t="e">
        <f>VLOOKUP(I908,'MÃ '!$A$2:$E$1048576,5,0)</f>
        <v>#N/A</v>
      </c>
      <c r="P908" s="21" t="str">
        <f t="shared" si="58"/>
        <v>TSG09</v>
      </c>
      <c r="Q908" s="21" t="e">
        <f>DAY(Table01456[[#This Row],[NGÀY]])&amp;Table01456[[#This Row],[TSG09]]&amp;Table01456[[#This Row],[MÃ FAST]]</f>
        <v>#N/A</v>
      </c>
      <c r="R908" s="21" t="e">
        <f>COUNTIF($Q$7:Q908,Q908)&amp;Q908</f>
        <v>#N/A</v>
      </c>
      <c r="S908" s="44">
        <f>IFERROR(VLOOKUP(R908,Table1[[ct2]:[Số lượng]],13,0),0)</f>
        <v>0</v>
      </c>
      <c r="T908" s="45">
        <f>IFERROR(VLOOKUP(R908,Table1[[ct2]:[Giá]],14,0),Table01456[[#This Row],[ĐƠN GIÁ]])</f>
        <v>0</v>
      </c>
      <c r="U908" s="45">
        <f t="shared" si="59"/>
        <v>0</v>
      </c>
      <c r="V908" s="32">
        <f t="shared" si="60"/>
        <v>0</v>
      </c>
      <c r="W908" s="45">
        <f>Table01456[[#This Row],[THÀNH TIỀN FAST]]-Table01456[[#This Row],[THÀNH TIỀN]]</f>
        <v>0</v>
      </c>
      <c r="X908" s="46" t="b">
        <f>Table01456[[#This Row],[ĐG FAST]]=Table01456[[#This Row],[ĐƠN GIÁ]]</f>
        <v>1</v>
      </c>
      <c r="Y908" s="47" t="b">
        <f>Table01456[[#This Row],[THÀNH TIỀN FAST]]=Table01456[[#This Row],[THÀNH TIỀN]]</f>
        <v>1</v>
      </c>
      <c r="Z908" s="48"/>
    </row>
    <row r="909" spans="13:26" x14ac:dyDescent="0.2">
      <c r="M909" s="55">
        <f t="shared" si="57"/>
        <v>0</v>
      </c>
      <c r="N909" s="21" t="e">
        <f>VLOOKUP(I909,'MÃ '!$A$2:$E$1048576,4,0)</f>
        <v>#N/A</v>
      </c>
      <c r="O909" s="21" t="e">
        <f>VLOOKUP(I909,'MÃ '!$A$2:$E$1048576,5,0)</f>
        <v>#N/A</v>
      </c>
      <c r="P909" s="21" t="str">
        <f t="shared" si="58"/>
        <v>TSG09</v>
      </c>
      <c r="Q909" s="21" t="e">
        <f>DAY(Table01456[[#This Row],[NGÀY]])&amp;Table01456[[#This Row],[TSG09]]&amp;Table01456[[#This Row],[MÃ FAST]]</f>
        <v>#N/A</v>
      </c>
      <c r="R909" s="21" t="e">
        <f>COUNTIF($Q$7:Q909,Q909)&amp;Q909</f>
        <v>#N/A</v>
      </c>
      <c r="S909" s="44">
        <f>IFERROR(VLOOKUP(R909,Table1[[ct2]:[Số lượng]],13,0),0)</f>
        <v>0</v>
      </c>
      <c r="T909" s="45">
        <f>IFERROR(VLOOKUP(R909,Table1[[ct2]:[Giá]],14,0),Table01456[[#This Row],[ĐƠN GIÁ]])</f>
        <v>0</v>
      </c>
      <c r="U909" s="45">
        <f t="shared" si="59"/>
        <v>0</v>
      </c>
      <c r="V909" s="32">
        <f t="shared" si="60"/>
        <v>0</v>
      </c>
      <c r="W909" s="45">
        <f>Table01456[[#This Row],[THÀNH TIỀN FAST]]-Table01456[[#This Row],[THÀNH TIỀN]]</f>
        <v>0</v>
      </c>
      <c r="X909" s="46" t="b">
        <f>Table01456[[#This Row],[ĐG FAST]]=Table01456[[#This Row],[ĐƠN GIÁ]]</f>
        <v>1</v>
      </c>
      <c r="Y909" s="47" t="b">
        <f>Table01456[[#This Row],[THÀNH TIỀN FAST]]=Table01456[[#This Row],[THÀNH TIỀN]]</f>
        <v>1</v>
      </c>
      <c r="Z909" s="48"/>
    </row>
    <row r="910" spans="13:26" x14ac:dyDescent="0.2">
      <c r="M910" s="55">
        <f t="shared" si="57"/>
        <v>0</v>
      </c>
      <c r="N910" s="21" t="e">
        <f>VLOOKUP(I910,'MÃ '!$A$2:$E$1048576,4,0)</f>
        <v>#N/A</v>
      </c>
      <c r="O910" s="21" t="e">
        <f>VLOOKUP(I910,'MÃ '!$A$2:$E$1048576,5,0)</f>
        <v>#N/A</v>
      </c>
      <c r="P910" s="21" t="str">
        <f t="shared" si="58"/>
        <v>TSG09</v>
      </c>
      <c r="Q910" s="21" t="e">
        <f>DAY(Table01456[[#This Row],[NGÀY]])&amp;Table01456[[#This Row],[TSG09]]&amp;Table01456[[#This Row],[MÃ FAST]]</f>
        <v>#N/A</v>
      </c>
      <c r="R910" s="21" t="e">
        <f>COUNTIF($Q$7:Q910,Q910)&amp;Q910</f>
        <v>#N/A</v>
      </c>
      <c r="S910" s="44">
        <f>IFERROR(VLOOKUP(R910,Table1[[ct2]:[Số lượng]],13,0),0)</f>
        <v>0</v>
      </c>
      <c r="T910" s="45">
        <f>IFERROR(VLOOKUP(R910,Table1[[ct2]:[Giá]],14,0),Table01456[[#This Row],[ĐƠN GIÁ]])</f>
        <v>0</v>
      </c>
      <c r="U910" s="45">
        <f t="shared" si="59"/>
        <v>0</v>
      </c>
      <c r="V910" s="32">
        <f t="shared" si="60"/>
        <v>0</v>
      </c>
      <c r="W910" s="45">
        <f>Table01456[[#This Row],[THÀNH TIỀN FAST]]-Table01456[[#This Row],[THÀNH TIỀN]]</f>
        <v>0</v>
      </c>
      <c r="X910" s="46" t="b">
        <f>Table01456[[#This Row],[ĐG FAST]]=Table01456[[#This Row],[ĐƠN GIÁ]]</f>
        <v>1</v>
      </c>
      <c r="Y910" s="47" t="b">
        <f>Table01456[[#This Row],[THÀNH TIỀN FAST]]=Table01456[[#This Row],[THÀNH TIỀN]]</f>
        <v>1</v>
      </c>
      <c r="Z910" s="48"/>
    </row>
    <row r="911" spans="13:26" x14ac:dyDescent="0.2">
      <c r="M911" s="55">
        <f t="shared" si="57"/>
        <v>0</v>
      </c>
      <c r="N911" s="21" t="e">
        <f>VLOOKUP(I911,'MÃ '!$A$2:$E$1048576,4,0)</f>
        <v>#N/A</v>
      </c>
      <c r="O911" s="21" t="e">
        <f>VLOOKUP(I911,'MÃ '!$A$2:$E$1048576,5,0)</f>
        <v>#N/A</v>
      </c>
      <c r="P911" s="21" t="str">
        <f t="shared" si="58"/>
        <v>TSG09</v>
      </c>
      <c r="Q911" s="21" t="e">
        <f>DAY(Table01456[[#This Row],[NGÀY]])&amp;Table01456[[#This Row],[TSG09]]&amp;Table01456[[#This Row],[MÃ FAST]]</f>
        <v>#N/A</v>
      </c>
      <c r="R911" s="21" t="e">
        <f>COUNTIF($Q$7:Q911,Q911)&amp;Q911</f>
        <v>#N/A</v>
      </c>
      <c r="S911" s="44">
        <f>IFERROR(VLOOKUP(R911,Table1[[ct2]:[Số lượng]],13,0),0)</f>
        <v>0</v>
      </c>
      <c r="T911" s="45">
        <f>IFERROR(VLOOKUP(R911,Table1[[ct2]:[Giá]],14,0),Table01456[[#This Row],[ĐƠN GIÁ]])</f>
        <v>0</v>
      </c>
      <c r="U911" s="45">
        <f t="shared" si="59"/>
        <v>0</v>
      </c>
      <c r="V911" s="32">
        <f t="shared" si="60"/>
        <v>0</v>
      </c>
      <c r="W911" s="45">
        <f>Table01456[[#This Row],[THÀNH TIỀN FAST]]-Table01456[[#This Row],[THÀNH TIỀN]]</f>
        <v>0</v>
      </c>
      <c r="X911" s="46" t="b">
        <f>Table01456[[#This Row],[ĐG FAST]]=Table01456[[#This Row],[ĐƠN GIÁ]]</f>
        <v>1</v>
      </c>
      <c r="Y911" s="47" t="b">
        <f>Table01456[[#This Row],[THÀNH TIỀN FAST]]=Table01456[[#This Row],[THÀNH TIỀN]]</f>
        <v>1</v>
      </c>
      <c r="Z911" s="48"/>
    </row>
    <row r="912" spans="13:26" x14ac:dyDescent="0.2">
      <c r="M912" s="55">
        <f t="shared" si="57"/>
        <v>0</v>
      </c>
      <c r="N912" s="21" t="e">
        <f>VLOOKUP(I912,'MÃ '!$A$2:$E$1048576,4,0)</f>
        <v>#N/A</v>
      </c>
      <c r="O912" s="21" t="e">
        <f>VLOOKUP(I912,'MÃ '!$A$2:$E$1048576,5,0)</f>
        <v>#N/A</v>
      </c>
      <c r="P912" s="21" t="str">
        <f t="shared" si="58"/>
        <v>TSG09</v>
      </c>
      <c r="Q912" s="21" t="e">
        <f>DAY(Table01456[[#This Row],[NGÀY]])&amp;Table01456[[#This Row],[TSG09]]&amp;Table01456[[#This Row],[MÃ FAST]]</f>
        <v>#N/A</v>
      </c>
      <c r="R912" s="21" t="e">
        <f>COUNTIF($Q$7:Q912,Q912)&amp;Q912</f>
        <v>#N/A</v>
      </c>
      <c r="S912" s="44">
        <f>IFERROR(VLOOKUP(R912,Table1[[ct2]:[Số lượng]],13,0),0)</f>
        <v>0</v>
      </c>
      <c r="T912" s="45">
        <f>IFERROR(VLOOKUP(R912,Table1[[ct2]:[Giá]],14,0),Table01456[[#This Row],[ĐƠN GIÁ]])</f>
        <v>0</v>
      </c>
      <c r="U912" s="45">
        <f t="shared" si="59"/>
        <v>0</v>
      </c>
      <c r="V912" s="32">
        <f t="shared" si="60"/>
        <v>0</v>
      </c>
      <c r="W912" s="45">
        <f>Table01456[[#This Row],[THÀNH TIỀN FAST]]-Table01456[[#This Row],[THÀNH TIỀN]]</f>
        <v>0</v>
      </c>
      <c r="X912" s="46" t="b">
        <f>Table01456[[#This Row],[ĐG FAST]]=Table01456[[#This Row],[ĐƠN GIÁ]]</f>
        <v>1</v>
      </c>
      <c r="Y912" s="47" t="b">
        <f>Table01456[[#This Row],[THÀNH TIỀN FAST]]=Table01456[[#This Row],[THÀNH TIỀN]]</f>
        <v>1</v>
      </c>
      <c r="Z912" s="48"/>
    </row>
    <row r="913" spans="13:26" x14ac:dyDescent="0.2">
      <c r="M913" s="55">
        <f t="shared" si="57"/>
        <v>0</v>
      </c>
      <c r="N913" s="21" t="e">
        <f>VLOOKUP(I913,'MÃ '!$A$2:$E$1048576,4,0)</f>
        <v>#N/A</v>
      </c>
      <c r="O913" s="21" t="e">
        <f>VLOOKUP(I913,'MÃ '!$A$2:$E$1048576,5,0)</f>
        <v>#N/A</v>
      </c>
      <c r="P913" s="21" t="str">
        <f t="shared" si="58"/>
        <v>TSG09</v>
      </c>
      <c r="Q913" s="21" t="e">
        <f>DAY(Table01456[[#This Row],[NGÀY]])&amp;Table01456[[#This Row],[TSG09]]&amp;Table01456[[#This Row],[MÃ FAST]]</f>
        <v>#N/A</v>
      </c>
      <c r="R913" s="21" t="e">
        <f>COUNTIF($Q$7:Q913,Q913)&amp;Q913</f>
        <v>#N/A</v>
      </c>
      <c r="S913" s="44">
        <f>IFERROR(VLOOKUP(R913,Table1[[ct2]:[Số lượng]],13,0),0)</f>
        <v>0</v>
      </c>
      <c r="T913" s="45">
        <f>IFERROR(VLOOKUP(R913,Table1[[ct2]:[Giá]],14,0),Table01456[[#This Row],[ĐƠN GIÁ]])</f>
        <v>0</v>
      </c>
      <c r="U913" s="45">
        <f t="shared" si="59"/>
        <v>0</v>
      </c>
      <c r="V913" s="32">
        <f t="shared" si="60"/>
        <v>0</v>
      </c>
      <c r="W913" s="45">
        <f>Table01456[[#This Row],[THÀNH TIỀN FAST]]-Table01456[[#This Row],[THÀNH TIỀN]]</f>
        <v>0</v>
      </c>
      <c r="X913" s="46" t="b">
        <f>Table01456[[#This Row],[ĐG FAST]]=Table01456[[#This Row],[ĐƠN GIÁ]]</f>
        <v>1</v>
      </c>
      <c r="Y913" s="47" t="b">
        <f>Table01456[[#This Row],[THÀNH TIỀN FAST]]=Table01456[[#This Row],[THÀNH TIỀN]]</f>
        <v>1</v>
      </c>
      <c r="Z913" s="48"/>
    </row>
    <row r="914" spans="13:26" x14ac:dyDescent="0.2">
      <c r="M914" s="55">
        <f t="shared" si="57"/>
        <v>0</v>
      </c>
      <c r="N914" s="21" t="e">
        <f>VLOOKUP(I914,'MÃ '!$A$2:$E$1048576,4,0)</f>
        <v>#N/A</v>
      </c>
      <c r="O914" s="21" t="e">
        <f>VLOOKUP(I914,'MÃ '!$A$2:$E$1048576,5,0)</f>
        <v>#N/A</v>
      </c>
      <c r="P914" s="21" t="str">
        <f t="shared" si="58"/>
        <v>TSG09</v>
      </c>
      <c r="Q914" s="21" t="e">
        <f>DAY(Table01456[[#This Row],[NGÀY]])&amp;Table01456[[#This Row],[TSG09]]&amp;Table01456[[#This Row],[MÃ FAST]]</f>
        <v>#N/A</v>
      </c>
      <c r="R914" s="21" t="e">
        <f>COUNTIF($Q$7:Q914,Q914)&amp;Q914</f>
        <v>#N/A</v>
      </c>
      <c r="S914" s="44">
        <f>IFERROR(VLOOKUP(R914,Table1[[ct2]:[Số lượng]],13,0),0)</f>
        <v>0</v>
      </c>
      <c r="T914" s="45">
        <f>IFERROR(VLOOKUP(R914,Table1[[ct2]:[Giá]],14,0),Table01456[[#This Row],[ĐƠN GIÁ]])</f>
        <v>0</v>
      </c>
      <c r="U914" s="45">
        <f t="shared" si="59"/>
        <v>0</v>
      </c>
      <c r="V914" s="32">
        <f t="shared" si="60"/>
        <v>0</v>
      </c>
      <c r="W914" s="45">
        <f>Table01456[[#This Row],[THÀNH TIỀN FAST]]-Table01456[[#This Row],[THÀNH TIỀN]]</f>
        <v>0</v>
      </c>
      <c r="X914" s="46" t="b">
        <f>Table01456[[#This Row],[ĐG FAST]]=Table01456[[#This Row],[ĐƠN GIÁ]]</f>
        <v>1</v>
      </c>
      <c r="Y914" s="47" t="b">
        <f>Table01456[[#This Row],[THÀNH TIỀN FAST]]=Table01456[[#This Row],[THÀNH TIỀN]]</f>
        <v>1</v>
      </c>
      <c r="Z914" s="48"/>
    </row>
    <row r="915" spans="13:26" x14ac:dyDescent="0.2">
      <c r="M915" s="55">
        <f t="shared" si="57"/>
        <v>0</v>
      </c>
      <c r="N915" s="21" t="e">
        <f>VLOOKUP(I915,'MÃ '!$A$2:$E$1048576,4,0)</f>
        <v>#N/A</v>
      </c>
      <c r="O915" s="21" t="e">
        <f>VLOOKUP(I915,'MÃ '!$A$2:$E$1048576,5,0)</f>
        <v>#N/A</v>
      </c>
      <c r="P915" s="21" t="str">
        <f t="shared" si="58"/>
        <v>TSG09</v>
      </c>
      <c r="Q915" s="21" t="e">
        <f>DAY(Table01456[[#This Row],[NGÀY]])&amp;Table01456[[#This Row],[TSG09]]&amp;Table01456[[#This Row],[MÃ FAST]]</f>
        <v>#N/A</v>
      </c>
      <c r="R915" s="21" t="e">
        <f>COUNTIF($Q$7:Q915,Q915)&amp;Q915</f>
        <v>#N/A</v>
      </c>
      <c r="S915" s="44">
        <f>IFERROR(VLOOKUP(R915,Table1[[ct2]:[Số lượng]],13,0),0)</f>
        <v>0</v>
      </c>
      <c r="T915" s="45">
        <f>IFERROR(VLOOKUP(R915,Table1[[ct2]:[Giá]],14,0),Table01456[[#This Row],[ĐƠN GIÁ]])</f>
        <v>0</v>
      </c>
      <c r="U915" s="45">
        <f t="shared" si="59"/>
        <v>0</v>
      </c>
      <c r="V915" s="32">
        <f t="shared" si="60"/>
        <v>0</v>
      </c>
      <c r="W915" s="45">
        <f>Table01456[[#This Row],[THÀNH TIỀN FAST]]-Table01456[[#This Row],[THÀNH TIỀN]]</f>
        <v>0</v>
      </c>
      <c r="X915" s="46" t="b">
        <f>Table01456[[#This Row],[ĐG FAST]]=Table01456[[#This Row],[ĐƠN GIÁ]]</f>
        <v>1</v>
      </c>
      <c r="Y915" s="47" t="b">
        <f>Table01456[[#This Row],[THÀNH TIỀN FAST]]=Table01456[[#This Row],[THÀNH TIỀN]]</f>
        <v>1</v>
      </c>
      <c r="Z915" s="48"/>
    </row>
    <row r="916" spans="13:26" x14ac:dyDescent="0.2">
      <c r="M916" s="55">
        <f t="shared" si="57"/>
        <v>0</v>
      </c>
      <c r="N916" s="21" t="e">
        <f>VLOOKUP(I916,'MÃ '!$A$2:$E$1048576,4,0)</f>
        <v>#N/A</v>
      </c>
      <c r="O916" s="21" t="e">
        <f>VLOOKUP(I916,'MÃ '!$A$2:$E$1048576,5,0)</f>
        <v>#N/A</v>
      </c>
      <c r="P916" s="21" t="str">
        <f t="shared" si="58"/>
        <v>TSG09</v>
      </c>
      <c r="Q916" s="21" t="e">
        <f>DAY(Table01456[[#This Row],[NGÀY]])&amp;Table01456[[#This Row],[TSG09]]&amp;Table01456[[#This Row],[MÃ FAST]]</f>
        <v>#N/A</v>
      </c>
      <c r="R916" s="21" t="e">
        <f>COUNTIF($Q$7:Q916,Q916)&amp;Q916</f>
        <v>#N/A</v>
      </c>
      <c r="S916" s="44">
        <f>IFERROR(VLOOKUP(R916,Table1[[ct2]:[Số lượng]],13,0),0)</f>
        <v>0</v>
      </c>
      <c r="T916" s="45">
        <f>IFERROR(VLOOKUP(R916,Table1[[ct2]:[Giá]],14,0),Table01456[[#This Row],[ĐƠN GIÁ]])</f>
        <v>0</v>
      </c>
      <c r="U916" s="45">
        <f t="shared" si="59"/>
        <v>0</v>
      </c>
      <c r="V916" s="32">
        <f t="shared" si="60"/>
        <v>0</v>
      </c>
      <c r="W916" s="45">
        <f>Table01456[[#This Row],[THÀNH TIỀN FAST]]-Table01456[[#This Row],[THÀNH TIỀN]]</f>
        <v>0</v>
      </c>
      <c r="X916" s="46" t="b">
        <f>Table01456[[#This Row],[ĐG FAST]]=Table01456[[#This Row],[ĐƠN GIÁ]]</f>
        <v>1</v>
      </c>
      <c r="Y916" s="47" t="b">
        <f>Table01456[[#This Row],[THÀNH TIỀN FAST]]=Table01456[[#This Row],[THÀNH TIỀN]]</f>
        <v>1</v>
      </c>
      <c r="Z916" s="48"/>
    </row>
    <row r="917" spans="13:26" x14ac:dyDescent="0.2">
      <c r="M917" s="55">
        <f t="shared" si="57"/>
        <v>0</v>
      </c>
      <c r="N917" s="21" t="e">
        <f>VLOOKUP(I917,'MÃ '!$A$2:$E$1048576,4,0)</f>
        <v>#N/A</v>
      </c>
      <c r="O917" s="21" t="e">
        <f>VLOOKUP(I917,'MÃ '!$A$2:$E$1048576,5,0)</f>
        <v>#N/A</v>
      </c>
      <c r="P917" s="21" t="str">
        <f t="shared" si="58"/>
        <v>TSG09</v>
      </c>
      <c r="Q917" s="21" t="e">
        <f>DAY(Table01456[[#This Row],[NGÀY]])&amp;Table01456[[#This Row],[TSG09]]&amp;Table01456[[#This Row],[MÃ FAST]]</f>
        <v>#N/A</v>
      </c>
      <c r="R917" s="21" t="e">
        <f>COUNTIF($Q$7:Q917,Q917)&amp;Q917</f>
        <v>#N/A</v>
      </c>
      <c r="S917" s="44">
        <f>IFERROR(VLOOKUP(R917,Table1[[ct2]:[Số lượng]],13,0),0)</f>
        <v>0</v>
      </c>
      <c r="T917" s="45">
        <f>IFERROR(VLOOKUP(R917,Table1[[ct2]:[Giá]],14,0),Table01456[[#This Row],[ĐƠN GIÁ]])</f>
        <v>0</v>
      </c>
      <c r="U917" s="45">
        <f t="shared" si="59"/>
        <v>0</v>
      </c>
      <c r="V917" s="32">
        <f t="shared" si="60"/>
        <v>0</v>
      </c>
      <c r="W917" s="45">
        <f>Table01456[[#This Row],[THÀNH TIỀN FAST]]-Table01456[[#This Row],[THÀNH TIỀN]]</f>
        <v>0</v>
      </c>
      <c r="X917" s="46" t="b">
        <f>Table01456[[#This Row],[ĐG FAST]]=Table01456[[#This Row],[ĐƠN GIÁ]]</f>
        <v>1</v>
      </c>
      <c r="Y917" s="47" t="b">
        <f>Table01456[[#This Row],[THÀNH TIỀN FAST]]=Table01456[[#This Row],[THÀNH TIỀN]]</f>
        <v>1</v>
      </c>
      <c r="Z917" s="48"/>
    </row>
    <row r="918" spans="13:26" x14ac:dyDescent="0.2">
      <c r="M918" s="55">
        <f t="shared" si="57"/>
        <v>0</v>
      </c>
      <c r="N918" s="21" t="e">
        <f>VLOOKUP(I918,'MÃ '!$A$2:$E$1048576,4,0)</f>
        <v>#N/A</v>
      </c>
      <c r="O918" s="21" t="e">
        <f>VLOOKUP(I918,'MÃ '!$A$2:$E$1048576,5,0)</f>
        <v>#N/A</v>
      </c>
      <c r="P918" s="21" t="str">
        <f t="shared" si="58"/>
        <v>TSG09</v>
      </c>
      <c r="Q918" s="21" t="e">
        <f>DAY(Table01456[[#This Row],[NGÀY]])&amp;Table01456[[#This Row],[TSG09]]&amp;Table01456[[#This Row],[MÃ FAST]]</f>
        <v>#N/A</v>
      </c>
      <c r="R918" s="21" t="e">
        <f>COUNTIF($Q$7:Q918,Q918)&amp;Q918</f>
        <v>#N/A</v>
      </c>
      <c r="S918" s="44">
        <f>IFERROR(VLOOKUP(R918,Table1[[ct2]:[Số lượng]],13,0),0)</f>
        <v>0</v>
      </c>
      <c r="T918" s="45">
        <f>IFERROR(VLOOKUP(R918,Table1[[ct2]:[Giá]],14,0),Table01456[[#This Row],[ĐƠN GIÁ]])</f>
        <v>0</v>
      </c>
      <c r="U918" s="45">
        <f t="shared" si="59"/>
        <v>0</v>
      </c>
      <c r="V918" s="32">
        <f t="shared" si="60"/>
        <v>0</v>
      </c>
      <c r="W918" s="45">
        <f>Table01456[[#This Row],[THÀNH TIỀN FAST]]-Table01456[[#This Row],[THÀNH TIỀN]]</f>
        <v>0</v>
      </c>
      <c r="X918" s="46" t="b">
        <f>Table01456[[#This Row],[ĐG FAST]]=Table01456[[#This Row],[ĐƠN GIÁ]]</f>
        <v>1</v>
      </c>
      <c r="Y918" s="47" t="b">
        <f>Table01456[[#This Row],[THÀNH TIỀN FAST]]=Table01456[[#This Row],[THÀNH TIỀN]]</f>
        <v>1</v>
      </c>
      <c r="Z918" s="48"/>
    </row>
    <row r="919" spans="13:26" x14ac:dyDescent="0.2">
      <c r="M919" s="55">
        <f t="shared" si="57"/>
        <v>0</v>
      </c>
      <c r="N919" s="21" t="e">
        <f>VLOOKUP(I919,'MÃ '!$A$2:$E$1048576,4,0)</f>
        <v>#N/A</v>
      </c>
      <c r="O919" s="21" t="e">
        <f>VLOOKUP(I919,'MÃ '!$A$2:$E$1048576,5,0)</f>
        <v>#N/A</v>
      </c>
      <c r="P919" s="21" t="str">
        <f t="shared" si="58"/>
        <v>TSG09</v>
      </c>
      <c r="Q919" s="21" t="e">
        <f>DAY(Table01456[[#This Row],[NGÀY]])&amp;Table01456[[#This Row],[TSG09]]&amp;Table01456[[#This Row],[MÃ FAST]]</f>
        <v>#N/A</v>
      </c>
      <c r="R919" s="21" t="e">
        <f>COUNTIF($Q$7:Q919,Q919)&amp;Q919</f>
        <v>#N/A</v>
      </c>
      <c r="S919" s="44">
        <f>IFERROR(VLOOKUP(R919,Table1[[ct2]:[Số lượng]],13,0),0)</f>
        <v>0</v>
      </c>
      <c r="T919" s="45">
        <f>IFERROR(VLOOKUP(R919,Table1[[ct2]:[Giá]],14,0),Table01456[[#This Row],[ĐƠN GIÁ]])</f>
        <v>0</v>
      </c>
      <c r="U919" s="45">
        <f t="shared" si="59"/>
        <v>0</v>
      </c>
      <c r="V919" s="32">
        <f t="shared" si="60"/>
        <v>0</v>
      </c>
      <c r="W919" s="45">
        <f>Table01456[[#This Row],[THÀNH TIỀN FAST]]-Table01456[[#This Row],[THÀNH TIỀN]]</f>
        <v>0</v>
      </c>
      <c r="X919" s="46" t="b">
        <f>Table01456[[#This Row],[ĐG FAST]]=Table01456[[#This Row],[ĐƠN GIÁ]]</f>
        <v>1</v>
      </c>
      <c r="Y919" s="47" t="b">
        <f>Table01456[[#This Row],[THÀNH TIỀN FAST]]=Table01456[[#This Row],[THÀNH TIỀN]]</f>
        <v>1</v>
      </c>
      <c r="Z919" s="48"/>
    </row>
    <row r="920" spans="13:26" x14ac:dyDescent="0.2">
      <c r="M920" s="55">
        <f t="shared" si="57"/>
        <v>0</v>
      </c>
      <c r="N920" s="21" t="e">
        <f>VLOOKUP(I920,'MÃ '!$A$2:$E$1048576,4,0)</f>
        <v>#N/A</v>
      </c>
      <c r="O920" s="21" t="e">
        <f>VLOOKUP(I920,'MÃ '!$A$2:$E$1048576,5,0)</f>
        <v>#N/A</v>
      </c>
      <c r="P920" s="21" t="str">
        <f t="shared" si="58"/>
        <v>TSG09</v>
      </c>
      <c r="Q920" s="21" t="e">
        <f>DAY(Table01456[[#This Row],[NGÀY]])&amp;Table01456[[#This Row],[TSG09]]&amp;Table01456[[#This Row],[MÃ FAST]]</f>
        <v>#N/A</v>
      </c>
      <c r="R920" s="21" t="e">
        <f>COUNTIF($Q$7:Q920,Q920)&amp;Q920</f>
        <v>#N/A</v>
      </c>
      <c r="S920" s="44">
        <f>IFERROR(VLOOKUP(R920,Table1[[ct2]:[Số lượng]],13,0),0)</f>
        <v>0</v>
      </c>
      <c r="T920" s="45">
        <f>IFERROR(VLOOKUP(R920,Table1[[ct2]:[Giá]],14,0),Table01456[[#This Row],[ĐƠN GIÁ]])</f>
        <v>0</v>
      </c>
      <c r="U920" s="45">
        <f t="shared" si="59"/>
        <v>0</v>
      </c>
      <c r="V920" s="32">
        <f t="shared" si="60"/>
        <v>0</v>
      </c>
      <c r="W920" s="45">
        <f>Table01456[[#This Row],[THÀNH TIỀN FAST]]-Table01456[[#This Row],[THÀNH TIỀN]]</f>
        <v>0</v>
      </c>
      <c r="X920" s="46" t="b">
        <f>Table01456[[#This Row],[ĐG FAST]]=Table01456[[#This Row],[ĐƠN GIÁ]]</f>
        <v>1</v>
      </c>
      <c r="Y920" s="47" t="b">
        <f>Table01456[[#This Row],[THÀNH TIỀN FAST]]=Table01456[[#This Row],[THÀNH TIỀN]]</f>
        <v>1</v>
      </c>
      <c r="Z920" s="48"/>
    </row>
    <row r="921" spans="13:26" x14ac:dyDescent="0.2">
      <c r="M921" s="55">
        <f t="shared" si="57"/>
        <v>0</v>
      </c>
      <c r="N921" s="21" t="e">
        <f>VLOOKUP(I921,'MÃ '!$A$2:$E$1048576,4,0)</f>
        <v>#N/A</v>
      </c>
      <c r="O921" s="21" t="e">
        <f>VLOOKUP(I921,'MÃ '!$A$2:$E$1048576,5,0)</f>
        <v>#N/A</v>
      </c>
      <c r="P921" s="21" t="str">
        <f t="shared" si="58"/>
        <v>TSG09</v>
      </c>
      <c r="Q921" s="21" t="e">
        <f>DAY(Table01456[[#This Row],[NGÀY]])&amp;Table01456[[#This Row],[TSG09]]&amp;Table01456[[#This Row],[MÃ FAST]]</f>
        <v>#N/A</v>
      </c>
      <c r="R921" s="21" t="e">
        <f>COUNTIF($Q$7:Q921,Q921)&amp;Q921</f>
        <v>#N/A</v>
      </c>
      <c r="S921" s="44">
        <f>IFERROR(VLOOKUP(R921,Table1[[ct2]:[Số lượng]],13,0),0)</f>
        <v>0</v>
      </c>
      <c r="T921" s="45">
        <f>IFERROR(VLOOKUP(R921,Table1[[ct2]:[Giá]],14,0),Table01456[[#This Row],[ĐƠN GIÁ]])</f>
        <v>0</v>
      </c>
      <c r="U921" s="45">
        <f t="shared" si="59"/>
        <v>0</v>
      </c>
      <c r="V921" s="32">
        <f t="shared" si="60"/>
        <v>0</v>
      </c>
      <c r="W921" s="45">
        <f>Table01456[[#This Row],[THÀNH TIỀN FAST]]-Table01456[[#This Row],[THÀNH TIỀN]]</f>
        <v>0</v>
      </c>
      <c r="X921" s="46" t="b">
        <f>Table01456[[#This Row],[ĐG FAST]]=Table01456[[#This Row],[ĐƠN GIÁ]]</f>
        <v>1</v>
      </c>
      <c r="Y921" s="47" t="b">
        <f>Table01456[[#This Row],[THÀNH TIỀN FAST]]=Table01456[[#This Row],[THÀNH TIỀN]]</f>
        <v>1</v>
      </c>
      <c r="Z921" s="48"/>
    </row>
    <row r="922" spans="13:26" x14ac:dyDescent="0.2">
      <c r="M922" s="55">
        <f t="shared" si="57"/>
        <v>0</v>
      </c>
      <c r="N922" s="21" t="e">
        <f>VLOOKUP(I922,'MÃ '!$A$2:$E$1048576,4,0)</f>
        <v>#N/A</v>
      </c>
      <c r="O922" s="21" t="e">
        <f>VLOOKUP(I922,'MÃ '!$A$2:$E$1048576,5,0)</f>
        <v>#N/A</v>
      </c>
      <c r="P922" s="21" t="str">
        <f t="shared" si="58"/>
        <v>TSG09</v>
      </c>
      <c r="Q922" s="21" t="e">
        <f>DAY(Table01456[[#This Row],[NGÀY]])&amp;Table01456[[#This Row],[TSG09]]&amp;Table01456[[#This Row],[MÃ FAST]]</f>
        <v>#N/A</v>
      </c>
      <c r="R922" s="21" t="e">
        <f>COUNTIF($Q$7:Q922,Q922)&amp;Q922</f>
        <v>#N/A</v>
      </c>
      <c r="S922" s="44">
        <f>IFERROR(VLOOKUP(R922,Table1[[ct2]:[Số lượng]],13,0),0)</f>
        <v>0</v>
      </c>
      <c r="T922" s="45">
        <f>IFERROR(VLOOKUP(R922,Table1[[ct2]:[Giá]],14,0),Table01456[[#This Row],[ĐƠN GIÁ]])</f>
        <v>0</v>
      </c>
      <c r="U922" s="45">
        <f t="shared" si="59"/>
        <v>0</v>
      </c>
      <c r="V922" s="32">
        <f t="shared" si="60"/>
        <v>0</v>
      </c>
      <c r="W922" s="45">
        <f>Table01456[[#This Row],[THÀNH TIỀN FAST]]-Table01456[[#This Row],[THÀNH TIỀN]]</f>
        <v>0</v>
      </c>
      <c r="X922" s="46" t="b">
        <f>Table01456[[#This Row],[ĐG FAST]]=Table01456[[#This Row],[ĐƠN GIÁ]]</f>
        <v>1</v>
      </c>
      <c r="Y922" s="47" t="b">
        <f>Table01456[[#This Row],[THÀNH TIỀN FAST]]=Table01456[[#This Row],[THÀNH TIỀN]]</f>
        <v>1</v>
      </c>
      <c r="Z922" s="48"/>
    </row>
    <row r="923" spans="13:26" x14ac:dyDescent="0.2">
      <c r="M923" s="55">
        <f t="shared" si="57"/>
        <v>0</v>
      </c>
      <c r="N923" s="21" t="e">
        <f>VLOOKUP(I923,'MÃ '!$A$2:$E$1048576,4,0)</f>
        <v>#N/A</v>
      </c>
      <c r="O923" s="21" t="e">
        <f>VLOOKUP(I923,'MÃ '!$A$2:$E$1048576,5,0)</f>
        <v>#N/A</v>
      </c>
      <c r="P923" s="21" t="str">
        <f t="shared" si="58"/>
        <v>TSG09</v>
      </c>
      <c r="Q923" s="21" t="e">
        <f>DAY(Table01456[[#This Row],[NGÀY]])&amp;Table01456[[#This Row],[TSG09]]&amp;Table01456[[#This Row],[MÃ FAST]]</f>
        <v>#N/A</v>
      </c>
      <c r="R923" s="21" t="e">
        <f>COUNTIF($Q$7:Q923,Q923)&amp;Q923</f>
        <v>#N/A</v>
      </c>
      <c r="S923" s="44">
        <f>IFERROR(VLOOKUP(R923,Table1[[ct2]:[Số lượng]],13,0),0)</f>
        <v>0</v>
      </c>
      <c r="T923" s="45">
        <f>IFERROR(VLOOKUP(R923,Table1[[ct2]:[Giá]],14,0),Table01456[[#This Row],[ĐƠN GIÁ]])</f>
        <v>0</v>
      </c>
      <c r="U923" s="45">
        <f t="shared" si="59"/>
        <v>0</v>
      </c>
      <c r="V923" s="32">
        <f t="shared" si="60"/>
        <v>0</v>
      </c>
      <c r="W923" s="45">
        <f>Table01456[[#This Row],[THÀNH TIỀN FAST]]-Table01456[[#This Row],[THÀNH TIỀN]]</f>
        <v>0</v>
      </c>
      <c r="X923" s="46" t="b">
        <f>Table01456[[#This Row],[ĐG FAST]]=Table01456[[#This Row],[ĐƠN GIÁ]]</f>
        <v>1</v>
      </c>
      <c r="Y923" s="47" t="b">
        <f>Table01456[[#This Row],[THÀNH TIỀN FAST]]=Table01456[[#This Row],[THÀNH TIỀN]]</f>
        <v>1</v>
      </c>
      <c r="Z923" s="48"/>
    </row>
    <row r="924" spans="13:26" x14ac:dyDescent="0.2">
      <c r="M924" s="55">
        <f t="shared" si="57"/>
        <v>0</v>
      </c>
      <c r="N924" s="21" t="e">
        <f>VLOOKUP(I924,'MÃ '!$A$2:$E$1048576,4,0)</f>
        <v>#N/A</v>
      </c>
      <c r="O924" s="21" t="e">
        <f>VLOOKUP(I924,'MÃ '!$A$2:$E$1048576,5,0)</f>
        <v>#N/A</v>
      </c>
      <c r="P924" s="21" t="str">
        <f t="shared" si="58"/>
        <v>TSG09</v>
      </c>
      <c r="Q924" s="21" t="e">
        <f>DAY(Table01456[[#This Row],[NGÀY]])&amp;Table01456[[#This Row],[TSG09]]&amp;Table01456[[#This Row],[MÃ FAST]]</f>
        <v>#N/A</v>
      </c>
      <c r="R924" s="21" t="e">
        <f>COUNTIF($Q$7:Q924,Q924)&amp;Q924</f>
        <v>#N/A</v>
      </c>
      <c r="S924" s="44">
        <f>IFERROR(VLOOKUP(R924,Table1[[ct2]:[Số lượng]],13,0),0)</f>
        <v>0</v>
      </c>
      <c r="T924" s="45">
        <f>IFERROR(VLOOKUP(R924,Table1[[ct2]:[Giá]],14,0),Table01456[[#This Row],[ĐƠN GIÁ]])</f>
        <v>0</v>
      </c>
      <c r="U924" s="45">
        <f t="shared" si="59"/>
        <v>0</v>
      </c>
      <c r="V924" s="32">
        <f t="shared" si="60"/>
        <v>0</v>
      </c>
      <c r="W924" s="45">
        <f>Table01456[[#This Row],[THÀNH TIỀN FAST]]-Table01456[[#This Row],[THÀNH TIỀN]]</f>
        <v>0</v>
      </c>
      <c r="X924" s="46" t="b">
        <f>Table01456[[#This Row],[ĐG FAST]]=Table01456[[#This Row],[ĐƠN GIÁ]]</f>
        <v>1</v>
      </c>
      <c r="Y924" s="47" t="b">
        <f>Table01456[[#This Row],[THÀNH TIỀN FAST]]=Table01456[[#This Row],[THÀNH TIỀN]]</f>
        <v>1</v>
      </c>
      <c r="Z924" s="48"/>
    </row>
    <row r="925" spans="13:26" x14ac:dyDescent="0.2">
      <c r="M925" s="55">
        <f t="shared" si="57"/>
        <v>0</v>
      </c>
      <c r="N925" s="21" t="e">
        <f>VLOOKUP(I925,'MÃ '!$A$2:$E$1048576,4,0)</f>
        <v>#N/A</v>
      </c>
      <c r="O925" s="21" t="e">
        <f>VLOOKUP(I925,'MÃ '!$A$2:$E$1048576,5,0)</f>
        <v>#N/A</v>
      </c>
      <c r="P925" s="21" t="str">
        <f t="shared" si="58"/>
        <v>TSG09</v>
      </c>
      <c r="Q925" s="21" t="e">
        <f>DAY(Table01456[[#This Row],[NGÀY]])&amp;Table01456[[#This Row],[TSG09]]&amp;Table01456[[#This Row],[MÃ FAST]]</f>
        <v>#N/A</v>
      </c>
      <c r="R925" s="21" t="e">
        <f>COUNTIF($Q$7:Q925,Q925)&amp;Q925</f>
        <v>#N/A</v>
      </c>
      <c r="S925" s="44">
        <f>IFERROR(VLOOKUP(R925,Table1[[ct2]:[Số lượng]],13,0),0)</f>
        <v>0</v>
      </c>
      <c r="T925" s="45">
        <f>IFERROR(VLOOKUP(R925,Table1[[ct2]:[Giá]],14,0),Table01456[[#This Row],[ĐƠN GIÁ]])</f>
        <v>0</v>
      </c>
      <c r="U925" s="45">
        <f t="shared" si="59"/>
        <v>0</v>
      </c>
      <c r="V925" s="32">
        <f t="shared" si="60"/>
        <v>0</v>
      </c>
      <c r="W925" s="45">
        <f>Table01456[[#This Row],[THÀNH TIỀN FAST]]-Table01456[[#This Row],[THÀNH TIỀN]]</f>
        <v>0</v>
      </c>
      <c r="X925" s="46" t="b">
        <f>Table01456[[#This Row],[ĐG FAST]]=Table01456[[#This Row],[ĐƠN GIÁ]]</f>
        <v>1</v>
      </c>
      <c r="Y925" s="47" t="b">
        <f>Table01456[[#This Row],[THÀNH TIỀN FAST]]=Table01456[[#This Row],[THÀNH TIỀN]]</f>
        <v>1</v>
      </c>
      <c r="Z925" s="48"/>
    </row>
    <row r="926" spans="13:26" x14ac:dyDescent="0.2">
      <c r="M926" s="55">
        <f t="shared" si="57"/>
        <v>0</v>
      </c>
      <c r="N926" s="21" t="e">
        <f>VLOOKUP(I926,'MÃ '!$A$2:$E$1048576,4,0)</f>
        <v>#N/A</v>
      </c>
      <c r="O926" s="21" t="e">
        <f>VLOOKUP(I926,'MÃ '!$A$2:$E$1048576,5,0)</f>
        <v>#N/A</v>
      </c>
      <c r="P926" s="21" t="str">
        <f t="shared" si="58"/>
        <v>TSG09</v>
      </c>
      <c r="Q926" s="21" t="e">
        <f>DAY(Table01456[[#This Row],[NGÀY]])&amp;Table01456[[#This Row],[TSG09]]&amp;Table01456[[#This Row],[MÃ FAST]]</f>
        <v>#N/A</v>
      </c>
      <c r="R926" s="21" t="e">
        <f>COUNTIF($Q$7:Q926,Q926)&amp;Q926</f>
        <v>#N/A</v>
      </c>
      <c r="S926" s="44">
        <f>IFERROR(VLOOKUP(R926,Table1[[ct2]:[Số lượng]],13,0),0)</f>
        <v>0</v>
      </c>
      <c r="T926" s="45">
        <f>IFERROR(VLOOKUP(R926,Table1[[ct2]:[Giá]],14,0),Table01456[[#This Row],[ĐƠN GIÁ]])</f>
        <v>0</v>
      </c>
      <c r="U926" s="45">
        <f t="shared" si="59"/>
        <v>0</v>
      </c>
      <c r="V926" s="32">
        <f t="shared" si="60"/>
        <v>0</v>
      </c>
      <c r="W926" s="45">
        <f>Table01456[[#This Row],[THÀNH TIỀN FAST]]-Table01456[[#This Row],[THÀNH TIỀN]]</f>
        <v>0</v>
      </c>
      <c r="X926" s="46" t="b">
        <f>Table01456[[#This Row],[ĐG FAST]]=Table01456[[#This Row],[ĐƠN GIÁ]]</f>
        <v>1</v>
      </c>
      <c r="Y926" s="47" t="b">
        <f>Table01456[[#This Row],[THÀNH TIỀN FAST]]=Table01456[[#This Row],[THÀNH TIỀN]]</f>
        <v>1</v>
      </c>
      <c r="Z926" s="48"/>
    </row>
    <row r="927" spans="13:26" x14ac:dyDescent="0.2">
      <c r="M927" s="55">
        <f t="shared" si="57"/>
        <v>0</v>
      </c>
      <c r="N927" s="21" t="e">
        <f>VLOOKUP(I927,'MÃ '!$A$2:$E$1048576,4,0)</f>
        <v>#N/A</v>
      </c>
      <c r="O927" s="21" t="e">
        <f>VLOOKUP(I927,'MÃ '!$A$2:$E$1048576,5,0)</f>
        <v>#N/A</v>
      </c>
      <c r="P927" s="21" t="str">
        <f t="shared" si="58"/>
        <v>TSG09</v>
      </c>
      <c r="Q927" s="21" t="e">
        <f>DAY(Table01456[[#This Row],[NGÀY]])&amp;Table01456[[#This Row],[TSG09]]&amp;Table01456[[#This Row],[MÃ FAST]]</f>
        <v>#N/A</v>
      </c>
      <c r="R927" s="21" t="e">
        <f>COUNTIF($Q$7:Q927,Q927)&amp;Q927</f>
        <v>#N/A</v>
      </c>
      <c r="S927" s="44">
        <f>IFERROR(VLOOKUP(R927,Table1[[ct2]:[Số lượng]],13,0),0)</f>
        <v>0</v>
      </c>
      <c r="T927" s="45">
        <f>IFERROR(VLOOKUP(R927,Table1[[ct2]:[Giá]],14,0),Table01456[[#This Row],[ĐƠN GIÁ]])</f>
        <v>0</v>
      </c>
      <c r="U927" s="45">
        <f t="shared" si="59"/>
        <v>0</v>
      </c>
      <c r="V927" s="32">
        <f t="shared" si="60"/>
        <v>0</v>
      </c>
      <c r="W927" s="45">
        <f>Table01456[[#This Row],[THÀNH TIỀN FAST]]-Table01456[[#This Row],[THÀNH TIỀN]]</f>
        <v>0</v>
      </c>
      <c r="X927" s="46" t="b">
        <f>Table01456[[#This Row],[ĐG FAST]]=Table01456[[#This Row],[ĐƠN GIÁ]]</f>
        <v>1</v>
      </c>
      <c r="Y927" s="47" t="b">
        <f>Table01456[[#This Row],[THÀNH TIỀN FAST]]=Table01456[[#This Row],[THÀNH TIỀN]]</f>
        <v>1</v>
      </c>
      <c r="Z927" s="48"/>
    </row>
    <row r="928" spans="13:26" x14ac:dyDescent="0.2">
      <c r="M928" s="55">
        <f t="shared" si="57"/>
        <v>0</v>
      </c>
      <c r="N928" s="21" t="e">
        <f>VLOOKUP(I928,'MÃ '!$A$2:$E$1048576,4,0)</f>
        <v>#N/A</v>
      </c>
      <c r="O928" s="21" t="e">
        <f>VLOOKUP(I928,'MÃ '!$A$2:$E$1048576,5,0)</f>
        <v>#N/A</v>
      </c>
      <c r="P928" s="21" t="str">
        <f t="shared" si="58"/>
        <v>TSG09</v>
      </c>
      <c r="Q928" s="21" t="e">
        <f>DAY(Table01456[[#This Row],[NGÀY]])&amp;Table01456[[#This Row],[TSG09]]&amp;Table01456[[#This Row],[MÃ FAST]]</f>
        <v>#N/A</v>
      </c>
      <c r="R928" s="21" t="e">
        <f>COUNTIF($Q$7:Q928,Q928)&amp;Q928</f>
        <v>#N/A</v>
      </c>
      <c r="S928" s="44">
        <f>IFERROR(VLOOKUP(R928,Table1[[ct2]:[Số lượng]],13,0),0)</f>
        <v>0</v>
      </c>
      <c r="T928" s="45">
        <f>IFERROR(VLOOKUP(R928,Table1[[ct2]:[Giá]],14,0),Table01456[[#This Row],[ĐƠN GIÁ]])</f>
        <v>0</v>
      </c>
      <c r="U928" s="45">
        <f t="shared" si="59"/>
        <v>0</v>
      </c>
      <c r="V928" s="32">
        <f t="shared" si="60"/>
        <v>0</v>
      </c>
      <c r="W928" s="45">
        <f>Table01456[[#This Row],[THÀNH TIỀN FAST]]-Table01456[[#This Row],[THÀNH TIỀN]]</f>
        <v>0</v>
      </c>
      <c r="X928" s="46" t="b">
        <f>Table01456[[#This Row],[ĐG FAST]]=Table01456[[#This Row],[ĐƠN GIÁ]]</f>
        <v>1</v>
      </c>
      <c r="Y928" s="47" t="b">
        <f>Table01456[[#This Row],[THÀNH TIỀN FAST]]=Table01456[[#This Row],[THÀNH TIỀN]]</f>
        <v>1</v>
      </c>
      <c r="Z928" s="48"/>
    </row>
    <row r="929" spans="13:26" x14ac:dyDescent="0.2">
      <c r="M929" s="55">
        <f t="shared" si="57"/>
        <v>0</v>
      </c>
      <c r="N929" s="21" t="e">
        <f>VLOOKUP(I929,'MÃ '!$A$2:$E$1048576,4,0)</f>
        <v>#N/A</v>
      </c>
      <c r="O929" s="21" t="e">
        <f>VLOOKUP(I929,'MÃ '!$A$2:$E$1048576,5,0)</f>
        <v>#N/A</v>
      </c>
      <c r="P929" s="21" t="str">
        <f t="shared" si="58"/>
        <v>TSG09</v>
      </c>
      <c r="Q929" s="21" t="e">
        <f>DAY(Table01456[[#This Row],[NGÀY]])&amp;Table01456[[#This Row],[TSG09]]&amp;Table01456[[#This Row],[MÃ FAST]]</f>
        <v>#N/A</v>
      </c>
      <c r="R929" s="21" t="e">
        <f>COUNTIF($Q$7:Q929,Q929)&amp;Q929</f>
        <v>#N/A</v>
      </c>
      <c r="S929" s="44">
        <f>IFERROR(VLOOKUP(R929,Table1[[ct2]:[Số lượng]],13,0),0)</f>
        <v>0</v>
      </c>
      <c r="T929" s="45">
        <f>IFERROR(VLOOKUP(R929,Table1[[ct2]:[Giá]],14,0),Table01456[[#This Row],[ĐƠN GIÁ]])</f>
        <v>0</v>
      </c>
      <c r="U929" s="45">
        <f t="shared" si="59"/>
        <v>0</v>
      </c>
      <c r="V929" s="32">
        <f t="shared" si="60"/>
        <v>0</v>
      </c>
      <c r="W929" s="45">
        <f>Table01456[[#This Row],[THÀNH TIỀN FAST]]-Table01456[[#This Row],[THÀNH TIỀN]]</f>
        <v>0</v>
      </c>
      <c r="X929" s="46" t="b">
        <f>Table01456[[#This Row],[ĐG FAST]]=Table01456[[#This Row],[ĐƠN GIÁ]]</f>
        <v>1</v>
      </c>
      <c r="Y929" s="47" t="b">
        <f>Table01456[[#This Row],[THÀNH TIỀN FAST]]=Table01456[[#This Row],[THÀNH TIỀN]]</f>
        <v>1</v>
      </c>
      <c r="Z929" s="48"/>
    </row>
    <row r="930" spans="13:26" x14ac:dyDescent="0.2">
      <c r="M930" s="55">
        <f t="shared" si="57"/>
        <v>0</v>
      </c>
      <c r="N930" s="21" t="e">
        <f>VLOOKUP(I930,'MÃ '!$A$2:$E$1048576,4,0)</f>
        <v>#N/A</v>
      </c>
      <c r="O930" s="21" t="e">
        <f>VLOOKUP(I930,'MÃ '!$A$2:$E$1048576,5,0)</f>
        <v>#N/A</v>
      </c>
      <c r="P930" s="21" t="str">
        <f t="shared" si="58"/>
        <v>TSG09</v>
      </c>
      <c r="Q930" s="21" t="e">
        <f>DAY(Table01456[[#This Row],[NGÀY]])&amp;Table01456[[#This Row],[TSG09]]&amp;Table01456[[#This Row],[MÃ FAST]]</f>
        <v>#N/A</v>
      </c>
      <c r="R930" s="21" t="e">
        <f>COUNTIF($Q$7:Q930,Q930)&amp;Q930</f>
        <v>#N/A</v>
      </c>
      <c r="S930" s="44">
        <f>IFERROR(VLOOKUP(R930,Table1[[ct2]:[Số lượng]],13,0),0)</f>
        <v>0</v>
      </c>
      <c r="T930" s="45">
        <f>IFERROR(VLOOKUP(R930,Table1[[ct2]:[Giá]],14,0),Table01456[[#This Row],[ĐƠN GIÁ]])</f>
        <v>0</v>
      </c>
      <c r="U930" s="45">
        <f t="shared" si="59"/>
        <v>0</v>
      </c>
      <c r="V930" s="32">
        <f t="shared" si="60"/>
        <v>0</v>
      </c>
      <c r="W930" s="45">
        <f>Table01456[[#This Row],[THÀNH TIỀN FAST]]-Table01456[[#This Row],[THÀNH TIỀN]]</f>
        <v>0</v>
      </c>
      <c r="X930" s="46" t="b">
        <f>Table01456[[#This Row],[ĐG FAST]]=Table01456[[#This Row],[ĐƠN GIÁ]]</f>
        <v>1</v>
      </c>
      <c r="Y930" s="47" t="b">
        <f>Table01456[[#This Row],[THÀNH TIỀN FAST]]=Table01456[[#This Row],[THÀNH TIỀN]]</f>
        <v>1</v>
      </c>
      <c r="Z930" s="48"/>
    </row>
    <row r="931" spans="13:26" x14ac:dyDescent="0.2">
      <c r="M931" s="55">
        <f t="shared" si="57"/>
        <v>0</v>
      </c>
      <c r="N931" s="21" t="e">
        <f>VLOOKUP(I931,'MÃ '!$A$2:$E$1048576,4,0)</f>
        <v>#N/A</v>
      </c>
      <c r="O931" s="21" t="e">
        <f>VLOOKUP(I931,'MÃ '!$A$2:$E$1048576,5,0)</f>
        <v>#N/A</v>
      </c>
      <c r="P931" s="21" t="str">
        <f t="shared" si="58"/>
        <v>TSG09</v>
      </c>
      <c r="Q931" s="21" t="e">
        <f>DAY(Table01456[[#This Row],[NGÀY]])&amp;Table01456[[#This Row],[TSG09]]&amp;Table01456[[#This Row],[MÃ FAST]]</f>
        <v>#N/A</v>
      </c>
      <c r="R931" s="21" t="e">
        <f>COUNTIF($Q$7:Q931,Q931)&amp;Q931</f>
        <v>#N/A</v>
      </c>
      <c r="S931" s="44">
        <f>IFERROR(VLOOKUP(R931,Table1[[ct2]:[Số lượng]],13,0),0)</f>
        <v>0</v>
      </c>
      <c r="T931" s="45">
        <f>IFERROR(VLOOKUP(R931,Table1[[ct2]:[Giá]],14,0),Table01456[[#This Row],[ĐƠN GIÁ]])</f>
        <v>0</v>
      </c>
      <c r="U931" s="45">
        <f t="shared" si="59"/>
        <v>0</v>
      </c>
      <c r="V931" s="32">
        <f t="shared" si="60"/>
        <v>0</v>
      </c>
      <c r="W931" s="45">
        <f>Table01456[[#This Row],[THÀNH TIỀN FAST]]-Table01456[[#This Row],[THÀNH TIỀN]]</f>
        <v>0</v>
      </c>
      <c r="X931" s="46" t="b">
        <f>Table01456[[#This Row],[ĐG FAST]]=Table01456[[#This Row],[ĐƠN GIÁ]]</f>
        <v>1</v>
      </c>
      <c r="Y931" s="47" t="b">
        <f>Table01456[[#This Row],[THÀNH TIỀN FAST]]=Table01456[[#This Row],[THÀNH TIỀN]]</f>
        <v>1</v>
      </c>
      <c r="Z931" s="48"/>
    </row>
    <row r="932" spans="13:26" x14ac:dyDescent="0.2">
      <c r="M932" s="55">
        <f t="shared" si="57"/>
        <v>0</v>
      </c>
      <c r="N932" s="21" t="e">
        <f>VLOOKUP(I932,'MÃ '!$A$2:$E$1048576,4,0)</f>
        <v>#N/A</v>
      </c>
      <c r="O932" s="21" t="e">
        <f>VLOOKUP(I932,'MÃ '!$A$2:$E$1048576,5,0)</f>
        <v>#N/A</v>
      </c>
      <c r="P932" s="21" t="str">
        <f t="shared" si="58"/>
        <v>TSG09</v>
      </c>
      <c r="Q932" s="21" t="e">
        <f>DAY(Table01456[[#This Row],[NGÀY]])&amp;Table01456[[#This Row],[TSG09]]&amp;Table01456[[#This Row],[MÃ FAST]]</f>
        <v>#N/A</v>
      </c>
      <c r="R932" s="21" t="e">
        <f>COUNTIF($Q$7:Q932,Q932)&amp;Q932</f>
        <v>#N/A</v>
      </c>
      <c r="S932" s="44">
        <f>IFERROR(VLOOKUP(R932,Table1[[ct2]:[Số lượng]],13,0),0)</f>
        <v>0</v>
      </c>
      <c r="T932" s="45">
        <f>IFERROR(VLOOKUP(R932,Table1[[ct2]:[Giá]],14,0),Table01456[[#This Row],[ĐƠN GIÁ]])</f>
        <v>0</v>
      </c>
      <c r="U932" s="45">
        <f t="shared" si="59"/>
        <v>0</v>
      </c>
      <c r="V932" s="32">
        <f t="shared" si="60"/>
        <v>0</v>
      </c>
      <c r="W932" s="45">
        <f>Table01456[[#This Row],[THÀNH TIỀN FAST]]-Table01456[[#This Row],[THÀNH TIỀN]]</f>
        <v>0</v>
      </c>
      <c r="X932" s="46" t="b">
        <f>Table01456[[#This Row],[ĐG FAST]]=Table01456[[#This Row],[ĐƠN GIÁ]]</f>
        <v>1</v>
      </c>
      <c r="Y932" s="47" t="b">
        <f>Table01456[[#This Row],[THÀNH TIỀN FAST]]=Table01456[[#This Row],[THÀNH TIỀN]]</f>
        <v>1</v>
      </c>
      <c r="Z932" s="48"/>
    </row>
    <row r="933" spans="13:26" x14ac:dyDescent="0.2">
      <c r="M933" s="55">
        <f t="shared" si="57"/>
        <v>0</v>
      </c>
      <c r="N933" s="21" t="e">
        <f>VLOOKUP(I933,'MÃ '!$A$2:$E$1048576,4,0)</f>
        <v>#N/A</v>
      </c>
      <c r="O933" s="21" t="e">
        <f>VLOOKUP(I933,'MÃ '!$A$2:$E$1048576,5,0)</f>
        <v>#N/A</v>
      </c>
      <c r="P933" s="21" t="str">
        <f t="shared" si="58"/>
        <v>TSG09</v>
      </c>
      <c r="Q933" s="21" t="e">
        <f>DAY(Table01456[[#This Row],[NGÀY]])&amp;Table01456[[#This Row],[TSG09]]&amp;Table01456[[#This Row],[MÃ FAST]]</f>
        <v>#N/A</v>
      </c>
      <c r="R933" s="21" t="e">
        <f>COUNTIF($Q$7:Q933,Q933)&amp;Q933</f>
        <v>#N/A</v>
      </c>
      <c r="S933" s="44">
        <f>IFERROR(VLOOKUP(R933,Table1[[ct2]:[Số lượng]],13,0),0)</f>
        <v>0</v>
      </c>
      <c r="T933" s="45">
        <f>IFERROR(VLOOKUP(R933,Table1[[ct2]:[Giá]],14,0),Table01456[[#This Row],[ĐƠN GIÁ]])</f>
        <v>0</v>
      </c>
      <c r="U933" s="45">
        <f t="shared" si="59"/>
        <v>0</v>
      </c>
      <c r="V933" s="32">
        <f t="shared" si="60"/>
        <v>0</v>
      </c>
      <c r="W933" s="45">
        <f>Table01456[[#This Row],[THÀNH TIỀN FAST]]-Table01456[[#This Row],[THÀNH TIỀN]]</f>
        <v>0</v>
      </c>
      <c r="X933" s="46" t="b">
        <f>Table01456[[#This Row],[ĐG FAST]]=Table01456[[#This Row],[ĐƠN GIÁ]]</f>
        <v>1</v>
      </c>
      <c r="Y933" s="47" t="b">
        <f>Table01456[[#This Row],[THÀNH TIỀN FAST]]=Table01456[[#This Row],[THÀNH TIỀN]]</f>
        <v>1</v>
      </c>
      <c r="Z933" s="48"/>
    </row>
    <row r="934" spans="13:26" x14ac:dyDescent="0.2">
      <c r="M934" s="55">
        <f t="shared" si="57"/>
        <v>0</v>
      </c>
      <c r="N934" s="21" t="e">
        <f>VLOOKUP(I934,'MÃ '!$A$2:$E$1048576,4,0)</f>
        <v>#N/A</v>
      </c>
      <c r="O934" s="21" t="e">
        <f>VLOOKUP(I934,'MÃ '!$A$2:$E$1048576,5,0)</f>
        <v>#N/A</v>
      </c>
      <c r="P934" s="21" t="str">
        <f t="shared" si="58"/>
        <v>TSG09</v>
      </c>
      <c r="Q934" s="21" t="e">
        <f>DAY(Table01456[[#This Row],[NGÀY]])&amp;Table01456[[#This Row],[TSG09]]&amp;Table01456[[#This Row],[MÃ FAST]]</f>
        <v>#N/A</v>
      </c>
      <c r="R934" s="21" t="e">
        <f>COUNTIF($Q$7:Q934,Q934)&amp;Q934</f>
        <v>#N/A</v>
      </c>
      <c r="S934" s="44">
        <f>IFERROR(VLOOKUP(R934,Table1[[ct2]:[Số lượng]],13,0),0)</f>
        <v>0</v>
      </c>
      <c r="T934" s="45">
        <f>IFERROR(VLOOKUP(R934,Table1[[ct2]:[Giá]],14,0),Table01456[[#This Row],[ĐƠN GIÁ]])</f>
        <v>0</v>
      </c>
      <c r="U934" s="45">
        <f t="shared" si="59"/>
        <v>0</v>
      </c>
      <c r="V934" s="32">
        <f t="shared" si="60"/>
        <v>0</v>
      </c>
      <c r="W934" s="45">
        <f>Table01456[[#This Row],[THÀNH TIỀN FAST]]-Table01456[[#This Row],[THÀNH TIỀN]]</f>
        <v>0</v>
      </c>
      <c r="X934" s="46" t="b">
        <f>Table01456[[#This Row],[ĐG FAST]]=Table01456[[#This Row],[ĐƠN GIÁ]]</f>
        <v>1</v>
      </c>
      <c r="Y934" s="47" t="b">
        <f>Table01456[[#This Row],[THÀNH TIỀN FAST]]=Table01456[[#This Row],[THÀNH TIỀN]]</f>
        <v>1</v>
      </c>
      <c r="Z934" s="48"/>
    </row>
    <row r="935" spans="13:26" x14ac:dyDescent="0.2">
      <c r="M935" s="55">
        <f t="shared" si="57"/>
        <v>0</v>
      </c>
      <c r="N935" s="21" t="e">
        <f>VLOOKUP(I935,'MÃ '!$A$2:$E$1048576,4,0)</f>
        <v>#N/A</v>
      </c>
      <c r="O935" s="21" t="e">
        <f>VLOOKUP(I935,'MÃ '!$A$2:$E$1048576,5,0)</f>
        <v>#N/A</v>
      </c>
      <c r="P935" s="21" t="str">
        <f t="shared" si="58"/>
        <v>TSG09</v>
      </c>
      <c r="Q935" s="21" t="e">
        <f>DAY(Table01456[[#This Row],[NGÀY]])&amp;Table01456[[#This Row],[TSG09]]&amp;Table01456[[#This Row],[MÃ FAST]]</f>
        <v>#N/A</v>
      </c>
      <c r="R935" s="21" t="e">
        <f>COUNTIF($Q$7:Q935,Q935)&amp;Q935</f>
        <v>#N/A</v>
      </c>
      <c r="S935" s="44">
        <f>IFERROR(VLOOKUP(R935,Table1[[ct2]:[Số lượng]],13,0),0)</f>
        <v>0</v>
      </c>
      <c r="T935" s="45">
        <f>IFERROR(VLOOKUP(R935,Table1[[ct2]:[Giá]],14,0),Table01456[[#This Row],[ĐƠN GIÁ]])</f>
        <v>0</v>
      </c>
      <c r="U935" s="45">
        <f t="shared" si="59"/>
        <v>0</v>
      </c>
      <c r="V935" s="32">
        <f t="shared" si="60"/>
        <v>0</v>
      </c>
      <c r="W935" s="45">
        <f>Table01456[[#This Row],[THÀNH TIỀN FAST]]-Table01456[[#This Row],[THÀNH TIỀN]]</f>
        <v>0</v>
      </c>
      <c r="X935" s="46" t="b">
        <f>Table01456[[#This Row],[ĐG FAST]]=Table01456[[#This Row],[ĐƠN GIÁ]]</f>
        <v>1</v>
      </c>
      <c r="Y935" s="47" t="b">
        <f>Table01456[[#This Row],[THÀNH TIỀN FAST]]=Table01456[[#This Row],[THÀNH TIỀN]]</f>
        <v>1</v>
      </c>
      <c r="Z935" s="48"/>
    </row>
    <row r="936" spans="13:26" x14ac:dyDescent="0.2">
      <c r="M936" s="55">
        <f t="shared" si="57"/>
        <v>0</v>
      </c>
      <c r="N936" s="21" t="e">
        <f>VLOOKUP(I936,'MÃ '!$A$2:$E$1048576,4,0)</f>
        <v>#N/A</v>
      </c>
      <c r="O936" s="21" t="e">
        <f>VLOOKUP(I936,'MÃ '!$A$2:$E$1048576,5,0)</f>
        <v>#N/A</v>
      </c>
      <c r="P936" s="21" t="str">
        <f t="shared" si="58"/>
        <v>TSG09</v>
      </c>
      <c r="Q936" s="21" t="e">
        <f>DAY(Table01456[[#This Row],[NGÀY]])&amp;Table01456[[#This Row],[TSG09]]&amp;Table01456[[#This Row],[MÃ FAST]]</f>
        <v>#N/A</v>
      </c>
      <c r="R936" s="21" t="e">
        <f>COUNTIF($Q$7:Q936,Q936)&amp;Q936</f>
        <v>#N/A</v>
      </c>
      <c r="S936" s="44">
        <f>IFERROR(VLOOKUP(R936,Table1[[ct2]:[Số lượng]],13,0),0)</f>
        <v>0</v>
      </c>
      <c r="T936" s="45">
        <f>IFERROR(VLOOKUP(R936,Table1[[ct2]:[Giá]],14,0),Table01456[[#This Row],[ĐƠN GIÁ]])</f>
        <v>0</v>
      </c>
      <c r="U936" s="45">
        <f t="shared" si="59"/>
        <v>0</v>
      </c>
      <c r="V936" s="32">
        <f t="shared" si="60"/>
        <v>0</v>
      </c>
      <c r="W936" s="45">
        <f>Table01456[[#This Row],[THÀNH TIỀN FAST]]-Table01456[[#This Row],[THÀNH TIỀN]]</f>
        <v>0</v>
      </c>
      <c r="X936" s="46" t="b">
        <f>Table01456[[#This Row],[ĐG FAST]]=Table01456[[#This Row],[ĐƠN GIÁ]]</f>
        <v>1</v>
      </c>
      <c r="Y936" s="47" t="b">
        <f>Table01456[[#This Row],[THÀNH TIỀN FAST]]=Table01456[[#This Row],[THÀNH TIỀN]]</f>
        <v>1</v>
      </c>
      <c r="Z936" s="48"/>
    </row>
    <row r="937" spans="13:26" x14ac:dyDescent="0.2">
      <c r="M937" s="55">
        <f t="shared" si="57"/>
        <v>0</v>
      </c>
      <c r="N937" s="21" t="e">
        <f>VLOOKUP(I937,'MÃ '!$A$2:$E$1048576,4,0)</f>
        <v>#N/A</v>
      </c>
      <c r="O937" s="21" t="e">
        <f>VLOOKUP(I937,'MÃ '!$A$2:$E$1048576,5,0)</f>
        <v>#N/A</v>
      </c>
      <c r="P937" s="21" t="str">
        <f t="shared" si="58"/>
        <v>TSG09</v>
      </c>
      <c r="Q937" s="21" t="e">
        <f>DAY(Table01456[[#This Row],[NGÀY]])&amp;Table01456[[#This Row],[TSG09]]&amp;Table01456[[#This Row],[MÃ FAST]]</f>
        <v>#N/A</v>
      </c>
      <c r="R937" s="21" t="e">
        <f>COUNTIF($Q$7:Q937,Q937)&amp;Q937</f>
        <v>#N/A</v>
      </c>
      <c r="S937" s="44">
        <f>IFERROR(VLOOKUP(R937,Table1[[ct2]:[Số lượng]],13,0),0)</f>
        <v>0</v>
      </c>
      <c r="T937" s="45">
        <f>IFERROR(VLOOKUP(R937,Table1[[ct2]:[Giá]],14,0),Table01456[[#This Row],[ĐƠN GIÁ]])</f>
        <v>0</v>
      </c>
      <c r="U937" s="45">
        <f t="shared" si="59"/>
        <v>0</v>
      </c>
      <c r="V937" s="32">
        <f t="shared" si="60"/>
        <v>0</v>
      </c>
      <c r="W937" s="45">
        <f>Table01456[[#This Row],[THÀNH TIỀN FAST]]-Table01456[[#This Row],[THÀNH TIỀN]]</f>
        <v>0</v>
      </c>
      <c r="X937" s="46" t="b">
        <f>Table01456[[#This Row],[ĐG FAST]]=Table01456[[#This Row],[ĐƠN GIÁ]]</f>
        <v>1</v>
      </c>
      <c r="Y937" s="47" t="b">
        <f>Table01456[[#This Row],[THÀNH TIỀN FAST]]=Table01456[[#This Row],[THÀNH TIỀN]]</f>
        <v>1</v>
      </c>
      <c r="Z937" s="48"/>
    </row>
    <row r="938" spans="13:26" x14ac:dyDescent="0.2">
      <c r="M938" s="55">
        <f t="shared" si="57"/>
        <v>0</v>
      </c>
      <c r="N938" s="21" t="e">
        <f>VLOOKUP(I938,'MÃ '!$A$2:$E$1048576,4,0)</f>
        <v>#N/A</v>
      </c>
      <c r="O938" s="21" t="e">
        <f>VLOOKUP(I938,'MÃ '!$A$2:$E$1048576,5,0)</f>
        <v>#N/A</v>
      </c>
      <c r="P938" s="21" t="str">
        <f t="shared" si="58"/>
        <v>TSG09</v>
      </c>
      <c r="Q938" s="21" t="e">
        <f>DAY(Table01456[[#This Row],[NGÀY]])&amp;Table01456[[#This Row],[TSG09]]&amp;Table01456[[#This Row],[MÃ FAST]]</f>
        <v>#N/A</v>
      </c>
      <c r="R938" s="21" t="e">
        <f>COUNTIF($Q$7:Q938,Q938)&amp;Q938</f>
        <v>#N/A</v>
      </c>
      <c r="S938" s="44">
        <f>IFERROR(VLOOKUP(R938,Table1[[ct2]:[Số lượng]],13,0),0)</f>
        <v>0</v>
      </c>
      <c r="T938" s="45">
        <f>IFERROR(VLOOKUP(R938,Table1[[ct2]:[Giá]],14,0),Table01456[[#This Row],[ĐƠN GIÁ]])</f>
        <v>0</v>
      </c>
      <c r="U938" s="45">
        <f t="shared" si="59"/>
        <v>0</v>
      </c>
      <c r="V938" s="32">
        <f t="shared" si="60"/>
        <v>0</v>
      </c>
      <c r="W938" s="45">
        <f>Table01456[[#This Row],[THÀNH TIỀN FAST]]-Table01456[[#This Row],[THÀNH TIỀN]]</f>
        <v>0</v>
      </c>
      <c r="X938" s="46" t="b">
        <f>Table01456[[#This Row],[ĐG FAST]]=Table01456[[#This Row],[ĐƠN GIÁ]]</f>
        <v>1</v>
      </c>
      <c r="Y938" s="47" t="b">
        <f>Table01456[[#This Row],[THÀNH TIỀN FAST]]=Table01456[[#This Row],[THÀNH TIỀN]]</f>
        <v>1</v>
      </c>
      <c r="Z938" s="48"/>
    </row>
    <row r="939" spans="13:26" x14ac:dyDescent="0.2">
      <c r="M939" s="55">
        <f t="shared" si="57"/>
        <v>0</v>
      </c>
      <c r="N939" s="21" t="e">
        <f>VLOOKUP(I939,'MÃ '!$A$2:$E$1048576,4,0)</f>
        <v>#N/A</v>
      </c>
      <c r="O939" s="21" t="e">
        <f>VLOOKUP(I939,'MÃ '!$A$2:$E$1048576,5,0)</f>
        <v>#N/A</v>
      </c>
      <c r="P939" s="21" t="str">
        <f t="shared" si="58"/>
        <v>TSG09</v>
      </c>
      <c r="Q939" s="21" t="e">
        <f>DAY(Table01456[[#This Row],[NGÀY]])&amp;Table01456[[#This Row],[TSG09]]&amp;Table01456[[#This Row],[MÃ FAST]]</f>
        <v>#N/A</v>
      </c>
      <c r="R939" s="21" t="e">
        <f>COUNTIF($Q$7:Q939,Q939)&amp;Q939</f>
        <v>#N/A</v>
      </c>
      <c r="S939" s="44">
        <f>IFERROR(VLOOKUP(R939,Table1[[ct2]:[Số lượng]],13,0),0)</f>
        <v>0</v>
      </c>
      <c r="T939" s="45">
        <f>IFERROR(VLOOKUP(R939,Table1[[ct2]:[Giá]],14,0),Table01456[[#This Row],[ĐƠN GIÁ]])</f>
        <v>0</v>
      </c>
      <c r="U939" s="45">
        <f t="shared" si="59"/>
        <v>0</v>
      </c>
      <c r="V939" s="32">
        <f t="shared" si="60"/>
        <v>0</v>
      </c>
      <c r="W939" s="45">
        <f>Table01456[[#This Row],[THÀNH TIỀN FAST]]-Table01456[[#This Row],[THÀNH TIỀN]]</f>
        <v>0</v>
      </c>
      <c r="X939" s="46" t="b">
        <f>Table01456[[#This Row],[ĐG FAST]]=Table01456[[#This Row],[ĐƠN GIÁ]]</f>
        <v>1</v>
      </c>
      <c r="Y939" s="47" t="b">
        <f>Table01456[[#This Row],[THÀNH TIỀN FAST]]=Table01456[[#This Row],[THÀNH TIỀN]]</f>
        <v>1</v>
      </c>
      <c r="Z939" s="48"/>
    </row>
    <row r="940" spans="13:26" x14ac:dyDescent="0.2">
      <c r="M940" s="55">
        <f t="shared" si="57"/>
        <v>0</v>
      </c>
      <c r="N940" s="21" t="e">
        <f>VLOOKUP(I940,'MÃ '!$A$2:$E$1048576,4,0)</f>
        <v>#N/A</v>
      </c>
      <c r="O940" s="21" t="e">
        <f>VLOOKUP(I940,'MÃ '!$A$2:$E$1048576,5,0)</f>
        <v>#N/A</v>
      </c>
      <c r="P940" s="21" t="str">
        <f t="shared" si="58"/>
        <v>TSG09</v>
      </c>
      <c r="Q940" s="21" t="e">
        <f>DAY(Table01456[[#This Row],[NGÀY]])&amp;Table01456[[#This Row],[TSG09]]&amp;Table01456[[#This Row],[MÃ FAST]]</f>
        <v>#N/A</v>
      </c>
      <c r="R940" s="21" t="e">
        <f>COUNTIF($Q$7:Q940,Q940)&amp;Q940</f>
        <v>#N/A</v>
      </c>
      <c r="S940" s="44">
        <f>IFERROR(VLOOKUP(R940,Table1[[ct2]:[Số lượng]],13,0),0)</f>
        <v>0</v>
      </c>
      <c r="T940" s="45">
        <f>IFERROR(VLOOKUP(R940,Table1[[ct2]:[Giá]],14,0),Table01456[[#This Row],[ĐƠN GIÁ]])</f>
        <v>0</v>
      </c>
      <c r="U940" s="45">
        <f t="shared" si="59"/>
        <v>0</v>
      </c>
      <c r="V940" s="32">
        <f t="shared" si="60"/>
        <v>0</v>
      </c>
      <c r="W940" s="45">
        <f>Table01456[[#This Row],[THÀNH TIỀN FAST]]-Table01456[[#This Row],[THÀNH TIỀN]]</f>
        <v>0</v>
      </c>
      <c r="X940" s="46" t="b">
        <f>Table01456[[#This Row],[ĐG FAST]]=Table01456[[#This Row],[ĐƠN GIÁ]]</f>
        <v>1</v>
      </c>
      <c r="Y940" s="47" t="b">
        <f>Table01456[[#This Row],[THÀNH TIỀN FAST]]=Table01456[[#This Row],[THÀNH TIỀN]]</f>
        <v>1</v>
      </c>
      <c r="Z940" s="48"/>
    </row>
    <row r="941" spans="13:26" x14ac:dyDescent="0.2">
      <c r="M941" s="55">
        <f t="shared" si="57"/>
        <v>0</v>
      </c>
      <c r="N941" s="21" t="e">
        <f>VLOOKUP(I941,'MÃ '!$A$2:$E$1048576,4,0)</f>
        <v>#N/A</v>
      </c>
      <c r="O941" s="21" t="e">
        <f>VLOOKUP(I941,'MÃ '!$A$2:$E$1048576,5,0)</f>
        <v>#N/A</v>
      </c>
      <c r="P941" s="21" t="str">
        <f t="shared" si="58"/>
        <v>TSG09</v>
      </c>
      <c r="Q941" s="21" t="e">
        <f>DAY(Table01456[[#This Row],[NGÀY]])&amp;Table01456[[#This Row],[TSG09]]&amp;Table01456[[#This Row],[MÃ FAST]]</f>
        <v>#N/A</v>
      </c>
      <c r="R941" s="21" t="e">
        <f>COUNTIF($Q$7:Q941,Q941)&amp;Q941</f>
        <v>#N/A</v>
      </c>
      <c r="S941" s="44">
        <f>IFERROR(VLOOKUP(R941,Table1[[ct2]:[Số lượng]],13,0),0)</f>
        <v>0</v>
      </c>
      <c r="T941" s="45">
        <f>IFERROR(VLOOKUP(R941,Table1[[ct2]:[Giá]],14,0),Table01456[[#This Row],[ĐƠN GIÁ]])</f>
        <v>0</v>
      </c>
      <c r="U941" s="45">
        <f t="shared" si="59"/>
        <v>0</v>
      </c>
      <c r="V941" s="32">
        <f t="shared" si="60"/>
        <v>0</v>
      </c>
      <c r="W941" s="45">
        <f>Table01456[[#This Row],[THÀNH TIỀN FAST]]-Table01456[[#This Row],[THÀNH TIỀN]]</f>
        <v>0</v>
      </c>
      <c r="X941" s="46" t="b">
        <f>Table01456[[#This Row],[ĐG FAST]]=Table01456[[#This Row],[ĐƠN GIÁ]]</f>
        <v>1</v>
      </c>
      <c r="Y941" s="47" t="b">
        <f>Table01456[[#This Row],[THÀNH TIỀN FAST]]=Table01456[[#This Row],[THÀNH TIỀN]]</f>
        <v>1</v>
      </c>
      <c r="Z941" s="48"/>
    </row>
    <row r="942" spans="13:26" x14ac:dyDescent="0.2">
      <c r="M942" s="55">
        <f t="shared" si="57"/>
        <v>0</v>
      </c>
      <c r="N942" s="21" t="e">
        <f>VLOOKUP(I942,'MÃ '!$A$2:$E$1048576,4,0)</f>
        <v>#N/A</v>
      </c>
      <c r="O942" s="21" t="e">
        <f>VLOOKUP(I942,'MÃ '!$A$2:$E$1048576,5,0)</f>
        <v>#N/A</v>
      </c>
      <c r="P942" s="21" t="str">
        <f t="shared" si="58"/>
        <v>TSG09</v>
      </c>
      <c r="Q942" s="21" t="e">
        <f>DAY(Table01456[[#This Row],[NGÀY]])&amp;Table01456[[#This Row],[TSG09]]&amp;Table01456[[#This Row],[MÃ FAST]]</f>
        <v>#N/A</v>
      </c>
      <c r="R942" s="21" t="e">
        <f>COUNTIF($Q$7:Q942,Q942)&amp;Q942</f>
        <v>#N/A</v>
      </c>
      <c r="S942" s="44">
        <f>IFERROR(VLOOKUP(R942,Table1[[ct2]:[Số lượng]],13,0),0)</f>
        <v>0</v>
      </c>
      <c r="T942" s="45">
        <f>IFERROR(VLOOKUP(R942,Table1[[ct2]:[Giá]],14,0),Table01456[[#This Row],[ĐƠN GIÁ]])</f>
        <v>0</v>
      </c>
      <c r="U942" s="45">
        <f t="shared" si="59"/>
        <v>0</v>
      </c>
      <c r="V942" s="32">
        <f t="shared" si="60"/>
        <v>0</v>
      </c>
      <c r="W942" s="45">
        <f>Table01456[[#This Row],[THÀNH TIỀN FAST]]-Table01456[[#This Row],[THÀNH TIỀN]]</f>
        <v>0</v>
      </c>
      <c r="X942" s="46" t="b">
        <f>Table01456[[#This Row],[ĐG FAST]]=Table01456[[#This Row],[ĐƠN GIÁ]]</f>
        <v>1</v>
      </c>
      <c r="Y942" s="47" t="b">
        <f>Table01456[[#This Row],[THÀNH TIỀN FAST]]=Table01456[[#This Row],[THÀNH TIỀN]]</f>
        <v>1</v>
      </c>
      <c r="Z942" s="48"/>
    </row>
    <row r="943" spans="13:26" x14ac:dyDescent="0.2">
      <c r="M943" s="55">
        <f t="shared" si="57"/>
        <v>0</v>
      </c>
      <c r="N943" s="21" t="e">
        <f>VLOOKUP(I943,'MÃ '!$A$2:$E$1048576,4,0)</f>
        <v>#N/A</v>
      </c>
      <c r="O943" s="21" t="e">
        <f>VLOOKUP(I943,'MÃ '!$A$2:$E$1048576,5,0)</f>
        <v>#N/A</v>
      </c>
      <c r="P943" s="21" t="str">
        <f t="shared" si="58"/>
        <v>TSG09</v>
      </c>
      <c r="Q943" s="21" t="e">
        <f>DAY(Table01456[[#This Row],[NGÀY]])&amp;Table01456[[#This Row],[TSG09]]&amp;Table01456[[#This Row],[MÃ FAST]]</f>
        <v>#N/A</v>
      </c>
      <c r="R943" s="21" t="e">
        <f>COUNTIF($Q$7:Q943,Q943)&amp;Q943</f>
        <v>#N/A</v>
      </c>
      <c r="S943" s="44">
        <f>IFERROR(VLOOKUP(R943,Table1[[ct2]:[Số lượng]],13,0),0)</f>
        <v>0</v>
      </c>
      <c r="T943" s="45">
        <f>IFERROR(VLOOKUP(R943,Table1[[ct2]:[Giá]],14,0),Table01456[[#This Row],[ĐƠN GIÁ]])</f>
        <v>0</v>
      </c>
      <c r="U943" s="45">
        <f t="shared" si="59"/>
        <v>0</v>
      </c>
      <c r="V943" s="32">
        <f t="shared" si="60"/>
        <v>0</v>
      </c>
      <c r="W943" s="45">
        <f>Table01456[[#This Row],[THÀNH TIỀN FAST]]-Table01456[[#This Row],[THÀNH TIỀN]]</f>
        <v>0</v>
      </c>
      <c r="X943" s="46" t="b">
        <f>Table01456[[#This Row],[ĐG FAST]]=Table01456[[#This Row],[ĐƠN GIÁ]]</f>
        <v>1</v>
      </c>
      <c r="Y943" s="47" t="b">
        <f>Table01456[[#This Row],[THÀNH TIỀN FAST]]=Table01456[[#This Row],[THÀNH TIỀN]]</f>
        <v>1</v>
      </c>
      <c r="Z943" s="48"/>
    </row>
    <row r="944" spans="13:26" x14ac:dyDescent="0.2">
      <c r="M944" s="55">
        <f t="shared" si="57"/>
        <v>0</v>
      </c>
      <c r="N944" s="21" t="e">
        <f>VLOOKUP(I944,'MÃ '!$A$2:$E$1048576,4,0)</f>
        <v>#N/A</v>
      </c>
      <c r="O944" s="21" t="e">
        <f>VLOOKUP(I944,'MÃ '!$A$2:$E$1048576,5,0)</f>
        <v>#N/A</v>
      </c>
      <c r="P944" s="21" t="str">
        <f t="shared" si="58"/>
        <v>TSG09</v>
      </c>
      <c r="Q944" s="21" t="e">
        <f>DAY(Table01456[[#This Row],[NGÀY]])&amp;Table01456[[#This Row],[TSG09]]&amp;Table01456[[#This Row],[MÃ FAST]]</f>
        <v>#N/A</v>
      </c>
      <c r="R944" s="21" t="e">
        <f>COUNTIF($Q$7:Q944,Q944)&amp;Q944</f>
        <v>#N/A</v>
      </c>
      <c r="S944" s="44">
        <f>IFERROR(VLOOKUP(R944,Table1[[ct2]:[Số lượng]],13,0),0)</f>
        <v>0</v>
      </c>
      <c r="T944" s="45">
        <f>IFERROR(VLOOKUP(R944,Table1[[ct2]:[Giá]],14,0),Table01456[[#This Row],[ĐƠN GIÁ]])</f>
        <v>0</v>
      </c>
      <c r="U944" s="45">
        <f t="shared" si="59"/>
        <v>0</v>
      </c>
      <c r="V944" s="32">
        <f t="shared" si="60"/>
        <v>0</v>
      </c>
      <c r="W944" s="45">
        <f>Table01456[[#This Row],[THÀNH TIỀN FAST]]-Table01456[[#This Row],[THÀNH TIỀN]]</f>
        <v>0</v>
      </c>
      <c r="X944" s="46" t="b">
        <f>Table01456[[#This Row],[ĐG FAST]]=Table01456[[#This Row],[ĐƠN GIÁ]]</f>
        <v>1</v>
      </c>
      <c r="Y944" s="47" t="b">
        <f>Table01456[[#This Row],[THÀNH TIỀN FAST]]=Table01456[[#This Row],[THÀNH TIỀN]]</f>
        <v>1</v>
      </c>
      <c r="Z944" s="48"/>
    </row>
    <row r="945" spans="13:26" x14ac:dyDescent="0.2">
      <c r="M945" s="55">
        <f t="shared" si="57"/>
        <v>0</v>
      </c>
      <c r="N945" s="21" t="e">
        <f>VLOOKUP(I945,'MÃ '!$A$2:$E$1048576,4,0)</f>
        <v>#N/A</v>
      </c>
      <c r="O945" s="21" t="e">
        <f>VLOOKUP(I945,'MÃ '!$A$2:$E$1048576,5,0)</f>
        <v>#N/A</v>
      </c>
      <c r="P945" s="21" t="str">
        <f t="shared" si="58"/>
        <v>TSG09</v>
      </c>
      <c r="Q945" s="21" t="e">
        <f>DAY(Table01456[[#This Row],[NGÀY]])&amp;Table01456[[#This Row],[TSG09]]&amp;Table01456[[#This Row],[MÃ FAST]]</f>
        <v>#N/A</v>
      </c>
      <c r="R945" s="21" t="e">
        <f>COUNTIF($Q$7:Q945,Q945)&amp;Q945</f>
        <v>#N/A</v>
      </c>
      <c r="S945" s="44">
        <f>IFERROR(VLOOKUP(R945,Table1[[ct2]:[Số lượng]],13,0),0)</f>
        <v>0</v>
      </c>
      <c r="T945" s="45">
        <f>IFERROR(VLOOKUP(R945,Table1[[ct2]:[Giá]],14,0),Table01456[[#This Row],[ĐƠN GIÁ]])</f>
        <v>0</v>
      </c>
      <c r="U945" s="45">
        <f t="shared" si="59"/>
        <v>0</v>
      </c>
      <c r="V945" s="32">
        <f t="shared" si="60"/>
        <v>0</v>
      </c>
      <c r="W945" s="45">
        <f>Table01456[[#This Row],[THÀNH TIỀN FAST]]-Table01456[[#This Row],[THÀNH TIỀN]]</f>
        <v>0</v>
      </c>
      <c r="X945" s="46" t="b">
        <f>Table01456[[#This Row],[ĐG FAST]]=Table01456[[#This Row],[ĐƠN GIÁ]]</f>
        <v>1</v>
      </c>
      <c r="Y945" s="47" t="b">
        <f>Table01456[[#This Row],[THÀNH TIỀN FAST]]=Table01456[[#This Row],[THÀNH TIỀN]]</f>
        <v>1</v>
      </c>
      <c r="Z945" s="48"/>
    </row>
    <row r="946" spans="13:26" x14ac:dyDescent="0.2">
      <c r="M946" s="55">
        <f t="shared" si="57"/>
        <v>0</v>
      </c>
      <c r="N946" s="21" t="e">
        <f>VLOOKUP(I946,'MÃ '!$A$2:$E$1048576,4,0)</f>
        <v>#N/A</v>
      </c>
      <c r="O946" s="21" t="e">
        <f>VLOOKUP(I946,'MÃ '!$A$2:$E$1048576,5,0)</f>
        <v>#N/A</v>
      </c>
      <c r="P946" s="21" t="str">
        <f t="shared" si="58"/>
        <v>TSG09</v>
      </c>
      <c r="Q946" s="21" t="e">
        <f>DAY(Table01456[[#This Row],[NGÀY]])&amp;Table01456[[#This Row],[TSG09]]&amp;Table01456[[#This Row],[MÃ FAST]]</f>
        <v>#N/A</v>
      </c>
      <c r="R946" s="21" t="e">
        <f>COUNTIF($Q$7:Q946,Q946)&amp;Q946</f>
        <v>#N/A</v>
      </c>
      <c r="S946" s="44">
        <f>IFERROR(VLOOKUP(R946,Table1[[ct2]:[Số lượng]],13,0),0)</f>
        <v>0</v>
      </c>
      <c r="T946" s="45">
        <f>IFERROR(VLOOKUP(R946,Table1[[ct2]:[Giá]],14,0),Table01456[[#This Row],[ĐƠN GIÁ]])</f>
        <v>0</v>
      </c>
      <c r="U946" s="45">
        <f t="shared" si="59"/>
        <v>0</v>
      </c>
      <c r="V946" s="32">
        <f t="shared" si="60"/>
        <v>0</v>
      </c>
      <c r="W946" s="45">
        <f>Table01456[[#This Row],[THÀNH TIỀN FAST]]-Table01456[[#This Row],[THÀNH TIỀN]]</f>
        <v>0</v>
      </c>
      <c r="X946" s="46" t="b">
        <f>Table01456[[#This Row],[ĐG FAST]]=Table01456[[#This Row],[ĐƠN GIÁ]]</f>
        <v>1</v>
      </c>
      <c r="Y946" s="47" t="b">
        <f>Table01456[[#This Row],[THÀNH TIỀN FAST]]=Table01456[[#This Row],[THÀNH TIỀN]]</f>
        <v>1</v>
      </c>
      <c r="Z946" s="48"/>
    </row>
    <row r="947" spans="13:26" x14ac:dyDescent="0.2">
      <c r="M947" s="55">
        <f t="shared" si="57"/>
        <v>0</v>
      </c>
      <c r="N947" s="21" t="e">
        <f>VLOOKUP(I947,'MÃ '!$A$2:$E$1048576,4,0)</f>
        <v>#N/A</v>
      </c>
      <c r="O947" s="21" t="e">
        <f>VLOOKUP(I947,'MÃ '!$A$2:$E$1048576,5,0)</f>
        <v>#N/A</v>
      </c>
      <c r="P947" s="21" t="str">
        <f t="shared" si="58"/>
        <v>TSG09</v>
      </c>
      <c r="Q947" s="21" t="e">
        <f>DAY(Table01456[[#This Row],[NGÀY]])&amp;Table01456[[#This Row],[TSG09]]&amp;Table01456[[#This Row],[MÃ FAST]]</f>
        <v>#N/A</v>
      </c>
      <c r="R947" s="21" t="e">
        <f>COUNTIF($Q$7:Q947,Q947)&amp;Q947</f>
        <v>#N/A</v>
      </c>
      <c r="S947" s="44">
        <f>IFERROR(VLOOKUP(R947,Table1[[ct2]:[Số lượng]],13,0),0)</f>
        <v>0</v>
      </c>
      <c r="T947" s="45">
        <f>IFERROR(VLOOKUP(R947,Table1[[ct2]:[Giá]],14,0),Table01456[[#This Row],[ĐƠN GIÁ]])</f>
        <v>0</v>
      </c>
      <c r="U947" s="45">
        <f t="shared" si="59"/>
        <v>0</v>
      </c>
      <c r="V947" s="32">
        <f t="shared" si="60"/>
        <v>0</v>
      </c>
      <c r="W947" s="45">
        <f>Table01456[[#This Row],[THÀNH TIỀN FAST]]-Table01456[[#This Row],[THÀNH TIỀN]]</f>
        <v>0</v>
      </c>
      <c r="X947" s="46" t="b">
        <f>Table01456[[#This Row],[ĐG FAST]]=Table01456[[#This Row],[ĐƠN GIÁ]]</f>
        <v>1</v>
      </c>
      <c r="Y947" s="47" t="b">
        <f>Table01456[[#This Row],[THÀNH TIỀN FAST]]=Table01456[[#This Row],[THÀNH TIỀN]]</f>
        <v>1</v>
      </c>
      <c r="Z947" s="48"/>
    </row>
    <row r="948" spans="13:26" x14ac:dyDescent="0.2">
      <c r="M948" s="55">
        <f t="shared" si="57"/>
        <v>0</v>
      </c>
      <c r="N948" s="21" t="e">
        <f>VLOOKUP(I948,'MÃ '!$A$2:$E$1048576,4,0)</f>
        <v>#N/A</v>
      </c>
      <c r="O948" s="21" t="e">
        <f>VLOOKUP(I948,'MÃ '!$A$2:$E$1048576,5,0)</f>
        <v>#N/A</v>
      </c>
      <c r="P948" s="21" t="str">
        <f t="shared" si="58"/>
        <v>TSG09</v>
      </c>
      <c r="Q948" s="21" t="e">
        <f>DAY(Table01456[[#This Row],[NGÀY]])&amp;Table01456[[#This Row],[TSG09]]&amp;Table01456[[#This Row],[MÃ FAST]]</f>
        <v>#N/A</v>
      </c>
      <c r="R948" s="21" t="e">
        <f>COUNTIF($Q$7:Q948,Q948)&amp;Q948</f>
        <v>#N/A</v>
      </c>
      <c r="S948" s="44">
        <f>IFERROR(VLOOKUP(R948,Table1[[ct2]:[Số lượng]],13,0),0)</f>
        <v>0</v>
      </c>
      <c r="T948" s="45">
        <f>IFERROR(VLOOKUP(R948,Table1[[ct2]:[Giá]],14,0),Table01456[[#This Row],[ĐƠN GIÁ]])</f>
        <v>0</v>
      </c>
      <c r="U948" s="45">
        <f t="shared" si="59"/>
        <v>0</v>
      </c>
      <c r="V948" s="32">
        <f t="shared" si="60"/>
        <v>0</v>
      </c>
      <c r="W948" s="45">
        <f>Table01456[[#This Row],[THÀNH TIỀN FAST]]-Table01456[[#This Row],[THÀNH TIỀN]]</f>
        <v>0</v>
      </c>
      <c r="X948" s="46" t="b">
        <f>Table01456[[#This Row],[ĐG FAST]]=Table01456[[#This Row],[ĐƠN GIÁ]]</f>
        <v>1</v>
      </c>
      <c r="Y948" s="47" t="b">
        <f>Table01456[[#This Row],[THÀNH TIỀN FAST]]=Table01456[[#This Row],[THÀNH TIỀN]]</f>
        <v>1</v>
      </c>
      <c r="Z948" s="48"/>
    </row>
    <row r="949" spans="13:26" x14ac:dyDescent="0.2">
      <c r="M949" s="55">
        <f t="shared" si="57"/>
        <v>0</v>
      </c>
      <c r="N949" s="21" t="e">
        <f>VLOOKUP(I949,'MÃ '!$A$2:$E$1048576,4,0)</f>
        <v>#N/A</v>
      </c>
      <c r="O949" s="21" t="e">
        <f>VLOOKUP(I949,'MÃ '!$A$2:$E$1048576,5,0)</f>
        <v>#N/A</v>
      </c>
      <c r="P949" s="21" t="str">
        <f t="shared" si="58"/>
        <v>TSG09</v>
      </c>
      <c r="Q949" s="21" t="e">
        <f>DAY(Table01456[[#This Row],[NGÀY]])&amp;Table01456[[#This Row],[TSG09]]&amp;Table01456[[#This Row],[MÃ FAST]]</f>
        <v>#N/A</v>
      </c>
      <c r="R949" s="21" t="e">
        <f>COUNTIF($Q$7:Q949,Q949)&amp;Q949</f>
        <v>#N/A</v>
      </c>
      <c r="S949" s="44">
        <f>IFERROR(VLOOKUP(R949,Table1[[ct2]:[Số lượng]],13,0),0)</f>
        <v>0</v>
      </c>
      <c r="T949" s="45">
        <f>IFERROR(VLOOKUP(R949,Table1[[ct2]:[Giá]],14,0),Table01456[[#This Row],[ĐƠN GIÁ]])</f>
        <v>0</v>
      </c>
      <c r="U949" s="45">
        <f t="shared" si="59"/>
        <v>0</v>
      </c>
      <c r="V949" s="32">
        <f t="shared" si="60"/>
        <v>0</v>
      </c>
      <c r="W949" s="45">
        <f>Table01456[[#This Row],[THÀNH TIỀN FAST]]-Table01456[[#This Row],[THÀNH TIỀN]]</f>
        <v>0</v>
      </c>
      <c r="X949" s="46" t="b">
        <f>Table01456[[#This Row],[ĐG FAST]]=Table01456[[#This Row],[ĐƠN GIÁ]]</f>
        <v>1</v>
      </c>
      <c r="Y949" s="47" t="b">
        <f>Table01456[[#This Row],[THÀNH TIỀN FAST]]=Table01456[[#This Row],[THÀNH TIỀN]]</f>
        <v>1</v>
      </c>
      <c r="Z949" s="48"/>
    </row>
    <row r="950" spans="13:26" x14ac:dyDescent="0.2">
      <c r="M950" s="55">
        <f t="shared" si="57"/>
        <v>0</v>
      </c>
      <c r="N950" s="21" t="e">
        <f>VLOOKUP(I950,'MÃ '!$A$2:$E$1048576,4,0)</f>
        <v>#N/A</v>
      </c>
      <c r="O950" s="21" t="e">
        <f>VLOOKUP(I950,'MÃ '!$A$2:$E$1048576,5,0)</f>
        <v>#N/A</v>
      </c>
      <c r="P950" s="21" t="str">
        <f t="shared" si="58"/>
        <v>TSG09</v>
      </c>
      <c r="Q950" s="21" t="e">
        <f>DAY(Table01456[[#This Row],[NGÀY]])&amp;Table01456[[#This Row],[TSG09]]&amp;Table01456[[#This Row],[MÃ FAST]]</f>
        <v>#N/A</v>
      </c>
      <c r="R950" s="21" t="e">
        <f>COUNTIF($Q$7:Q950,Q950)&amp;Q950</f>
        <v>#N/A</v>
      </c>
      <c r="S950" s="44">
        <f>IFERROR(VLOOKUP(R950,Table1[[ct2]:[Số lượng]],13,0),0)</f>
        <v>0</v>
      </c>
      <c r="T950" s="45">
        <f>IFERROR(VLOOKUP(R950,Table1[[ct2]:[Giá]],14,0),Table01456[[#This Row],[ĐƠN GIÁ]])</f>
        <v>0</v>
      </c>
      <c r="U950" s="45">
        <f t="shared" si="59"/>
        <v>0</v>
      </c>
      <c r="V950" s="32">
        <f t="shared" si="60"/>
        <v>0</v>
      </c>
      <c r="W950" s="45">
        <f>Table01456[[#This Row],[THÀNH TIỀN FAST]]-Table01456[[#This Row],[THÀNH TIỀN]]</f>
        <v>0</v>
      </c>
      <c r="X950" s="46" t="b">
        <f>Table01456[[#This Row],[ĐG FAST]]=Table01456[[#This Row],[ĐƠN GIÁ]]</f>
        <v>1</v>
      </c>
      <c r="Y950" s="47" t="b">
        <f>Table01456[[#This Row],[THÀNH TIỀN FAST]]=Table01456[[#This Row],[THÀNH TIỀN]]</f>
        <v>1</v>
      </c>
      <c r="Z950" s="48"/>
    </row>
    <row r="951" spans="13:26" x14ac:dyDescent="0.2">
      <c r="M951" s="55">
        <f t="shared" si="57"/>
        <v>0</v>
      </c>
      <c r="N951" s="21" t="e">
        <f>VLOOKUP(I951,'MÃ '!$A$2:$E$1048576,4,0)</f>
        <v>#N/A</v>
      </c>
      <c r="O951" s="21" t="e">
        <f>VLOOKUP(I951,'MÃ '!$A$2:$E$1048576,5,0)</f>
        <v>#N/A</v>
      </c>
      <c r="P951" s="21" t="str">
        <f t="shared" si="58"/>
        <v>TSG09</v>
      </c>
      <c r="Q951" s="21" t="e">
        <f>DAY(Table01456[[#This Row],[NGÀY]])&amp;Table01456[[#This Row],[TSG09]]&amp;Table01456[[#This Row],[MÃ FAST]]</f>
        <v>#N/A</v>
      </c>
      <c r="R951" s="21" t="e">
        <f>COUNTIF($Q$7:Q951,Q951)&amp;Q951</f>
        <v>#N/A</v>
      </c>
      <c r="S951" s="44">
        <f>IFERROR(VLOOKUP(R951,Table1[[ct2]:[Số lượng]],13,0),0)</f>
        <v>0</v>
      </c>
      <c r="T951" s="45">
        <f>IFERROR(VLOOKUP(R951,Table1[[ct2]:[Giá]],14,0),Table01456[[#This Row],[ĐƠN GIÁ]])</f>
        <v>0</v>
      </c>
      <c r="U951" s="45">
        <f t="shared" si="59"/>
        <v>0</v>
      </c>
      <c r="V951" s="32">
        <f t="shared" si="60"/>
        <v>0</v>
      </c>
      <c r="W951" s="45">
        <f>Table01456[[#This Row],[THÀNH TIỀN FAST]]-Table01456[[#This Row],[THÀNH TIỀN]]</f>
        <v>0</v>
      </c>
      <c r="X951" s="46" t="b">
        <f>Table01456[[#This Row],[ĐG FAST]]=Table01456[[#This Row],[ĐƠN GIÁ]]</f>
        <v>1</v>
      </c>
      <c r="Y951" s="47" t="b">
        <f>Table01456[[#This Row],[THÀNH TIỀN FAST]]=Table01456[[#This Row],[THÀNH TIỀN]]</f>
        <v>1</v>
      </c>
      <c r="Z951" s="48"/>
    </row>
    <row r="952" spans="13:26" x14ac:dyDescent="0.2">
      <c r="M952" s="55">
        <f t="shared" si="57"/>
        <v>0</v>
      </c>
      <c r="N952" s="21" t="e">
        <f>VLOOKUP(I952,'MÃ '!$A$2:$E$1048576,4,0)</f>
        <v>#N/A</v>
      </c>
      <c r="O952" s="21" t="e">
        <f>VLOOKUP(I952,'MÃ '!$A$2:$E$1048576,5,0)</f>
        <v>#N/A</v>
      </c>
      <c r="P952" s="21" t="str">
        <f t="shared" si="58"/>
        <v>TSG09</v>
      </c>
      <c r="Q952" s="21" t="e">
        <f>DAY(Table01456[[#This Row],[NGÀY]])&amp;Table01456[[#This Row],[TSG09]]&amp;Table01456[[#This Row],[MÃ FAST]]</f>
        <v>#N/A</v>
      </c>
      <c r="R952" s="21" t="e">
        <f>COUNTIF($Q$7:Q952,Q952)&amp;Q952</f>
        <v>#N/A</v>
      </c>
      <c r="S952" s="44">
        <f>IFERROR(VLOOKUP(R952,Table1[[ct2]:[Số lượng]],13,0),0)</f>
        <v>0</v>
      </c>
      <c r="T952" s="45">
        <f>IFERROR(VLOOKUP(R952,Table1[[ct2]:[Giá]],14,0),Table01456[[#This Row],[ĐƠN GIÁ]])</f>
        <v>0</v>
      </c>
      <c r="U952" s="45">
        <f t="shared" si="59"/>
        <v>0</v>
      </c>
      <c r="V952" s="32">
        <f t="shared" si="60"/>
        <v>0</v>
      </c>
      <c r="W952" s="45">
        <f>Table01456[[#This Row],[THÀNH TIỀN FAST]]-Table01456[[#This Row],[THÀNH TIỀN]]</f>
        <v>0</v>
      </c>
      <c r="X952" s="46" t="b">
        <f>Table01456[[#This Row],[ĐG FAST]]=Table01456[[#This Row],[ĐƠN GIÁ]]</f>
        <v>1</v>
      </c>
      <c r="Y952" s="47" t="b">
        <f>Table01456[[#This Row],[THÀNH TIỀN FAST]]=Table01456[[#This Row],[THÀNH TIỀN]]</f>
        <v>1</v>
      </c>
      <c r="Z952" s="48"/>
    </row>
    <row r="953" spans="13:26" x14ac:dyDescent="0.2">
      <c r="M953" s="55">
        <f t="shared" si="57"/>
        <v>0</v>
      </c>
      <c r="N953" s="21" t="e">
        <f>VLOOKUP(I953,'MÃ '!$A$2:$E$1048576,4,0)</f>
        <v>#N/A</v>
      </c>
      <c r="O953" s="21" t="e">
        <f>VLOOKUP(I953,'MÃ '!$A$2:$E$1048576,5,0)</f>
        <v>#N/A</v>
      </c>
      <c r="P953" s="21" t="str">
        <f t="shared" si="58"/>
        <v>TSG09</v>
      </c>
      <c r="Q953" s="21" t="e">
        <f>DAY(Table01456[[#This Row],[NGÀY]])&amp;Table01456[[#This Row],[TSG09]]&amp;Table01456[[#This Row],[MÃ FAST]]</f>
        <v>#N/A</v>
      </c>
      <c r="R953" s="21" t="e">
        <f>COUNTIF($Q$7:Q953,Q953)&amp;Q953</f>
        <v>#N/A</v>
      </c>
      <c r="S953" s="44">
        <f>IFERROR(VLOOKUP(R953,Table1[[ct2]:[Số lượng]],13,0),0)</f>
        <v>0</v>
      </c>
      <c r="T953" s="45">
        <f>IFERROR(VLOOKUP(R953,Table1[[ct2]:[Giá]],14,0),Table01456[[#This Row],[ĐƠN GIÁ]])</f>
        <v>0</v>
      </c>
      <c r="U953" s="45">
        <f t="shared" si="59"/>
        <v>0</v>
      </c>
      <c r="V953" s="32">
        <f t="shared" si="60"/>
        <v>0</v>
      </c>
      <c r="W953" s="45">
        <f>Table01456[[#This Row],[THÀNH TIỀN FAST]]-Table01456[[#This Row],[THÀNH TIỀN]]</f>
        <v>0</v>
      </c>
      <c r="X953" s="46" t="b">
        <f>Table01456[[#This Row],[ĐG FAST]]=Table01456[[#This Row],[ĐƠN GIÁ]]</f>
        <v>1</v>
      </c>
      <c r="Y953" s="47" t="b">
        <f>Table01456[[#This Row],[THÀNH TIỀN FAST]]=Table01456[[#This Row],[THÀNH TIỀN]]</f>
        <v>1</v>
      </c>
      <c r="Z953" s="48"/>
    </row>
    <row r="954" spans="13:26" x14ac:dyDescent="0.2">
      <c r="M954" s="55">
        <f t="shared" si="57"/>
        <v>0</v>
      </c>
      <c r="N954" s="21" t="e">
        <f>VLOOKUP(I954,'MÃ '!$A$2:$E$1048576,4,0)</f>
        <v>#N/A</v>
      </c>
      <c r="O954" s="21" t="e">
        <f>VLOOKUP(I954,'MÃ '!$A$2:$E$1048576,5,0)</f>
        <v>#N/A</v>
      </c>
      <c r="P954" s="21" t="str">
        <f t="shared" si="58"/>
        <v>TSG09</v>
      </c>
      <c r="Q954" s="21" t="e">
        <f>DAY(Table01456[[#This Row],[NGÀY]])&amp;Table01456[[#This Row],[TSG09]]&amp;Table01456[[#This Row],[MÃ FAST]]</f>
        <v>#N/A</v>
      </c>
      <c r="R954" s="21" t="e">
        <f>COUNTIF($Q$7:Q954,Q954)&amp;Q954</f>
        <v>#N/A</v>
      </c>
      <c r="S954" s="44">
        <f>IFERROR(VLOOKUP(R954,Table1[[ct2]:[Số lượng]],13,0),0)</f>
        <v>0</v>
      </c>
      <c r="T954" s="45">
        <f>IFERROR(VLOOKUP(R954,Table1[[ct2]:[Giá]],14,0),Table01456[[#This Row],[ĐƠN GIÁ]])</f>
        <v>0</v>
      </c>
      <c r="U954" s="45">
        <f t="shared" si="59"/>
        <v>0</v>
      </c>
      <c r="V954" s="32">
        <f t="shared" si="60"/>
        <v>0</v>
      </c>
      <c r="W954" s="45">
        <f>Table01456[[#This Row],[THÀNH TIỀN FAST]]-Table01456[[#This Row],[THÀNH TIỀN]]</f>
        <v>0</v>
      </c>
      <c r="X954" s="46" t="b">
        <f>Table01456[[#This Row],[ĐG FAST]]=Table01456[[#This Row],[ĐƠN GIÁ]]</f>
        <v>1</v>
      </c>
      <c r="Y954" s="47" t="b">
        <f>Table01456[[#This Row],[THÀNH TIỀN FAST]]=Table01456[[#This Row],[THÀNH TIỀN]]</f>
        <v>1</v>
      </c>
      <c r="Z954" s="48"/>
    </row>
    <row r="955" spans="13:26" x14ac:dyDescent="0.2">
      <c r="M955" s="55">
        <f t="shared" si="57"/>
        <v>0</v>
      </c>
      <c r="N955" s="21" t="e">
        <f>VLOOKUP(I955,'MÃ '!$A$2:$E$1048576,4,0)</f>
        <v>#N/A</v>
      </c>
      <c r="O955" s="21" t="e">
        <f>VLOOKUP(I955,'MÃ '!$A$2:$E$1048576,5,0)</f>
        <v>#N/A</v>
      </c>
      <c r="P955" s="21" t="str">
        <f t="shared" si="58"/>
        <v>TSG09</v>
      </c>
      <c r="Q955" s="21" t="e">
        <f>DAY(Table01456[[#This Row],[NGÀY]])&amp;Table01456[[#This Row],[TSG09]]&amp;Table01456[[#This Row],[MÃ FAST]]</f>
        <v>#N/A</v>
      </c>
      <c r="R955" s="21" t="e">
        <f>COUNTIF($Q$7:Q955,Q955)&amp;Q955</f>
        <v>#N/A</v>
      </c>
      <c r="S955" s="44">
        <f>IFERROR(VLOOKUP(R955,Table1[[ct2]:[Số lượng]],13,0),0)</f>
        <v>0</v>
      </c>
      <c r="T955" s="45">
        <f>IFERROR(VLOOKUP(R955,Table1[[ct2]:[Giá]],14,0),Table01456[[#This Row],[ĐƠN GIÁ]])</f>
        <v>0</v>
      </c>
      <c r="U955" s="45">
        <f t="shared" si="59"/>
        <v>0</v>
      </c>
      <c r="V955" s="32">
        <f t="shared" si="60"/>
        <v>0</v>
      </c>
      <c r="W955" s="45">
        <f>Table01456[[#This Row],[THÀNH TIỀN FAST]]-Table01456[[#This Row],[THÀNH TIỀN]]</f>
        <v>0</v>
      </c>
      <c r="X955" s="46" t="b">
        <f>Table01456[[#This Row],[ĐG FAST]]=Table01456[[#This Row],[ĐƠN GIÁ]]</f>
        <v>1</v>
      </c>
      <c r="Y955" s="47" t="b">
        <f>Table01456[[#This Row],[THÀNH TIỀN FAST]]=Table01456[[#This Row],[THÀNH TIỀN]]</f>
        <v>1</v>
      </c>
      <c r="Z955" s="48"/>
    </row>
    <row r="956" spans="13:26" x14ac:dyDescent="0.2">
      <c r="M956" s="55">
        <f t="shared" si="57"/>
        <v>0</v>
      </c>
      <c r="N956" s="21" t="e">
        <f>VLOOKUP(I956,'MÃ '!$A$2:$E$1048576,4,0)</f>
        <v>#N/A</v>
      </c>
      <c r="O956" s="21" t="e">
        <f>VLOOKUP(I956,'MÃ '!$A$2:$E$1048576,5,0)</f>
        <v>#N/A</v>
      </c>
      <c r="P956" s="21" t="str">
        <f t="shared" si="58"/>
        <v>TSG09</v>
      </c>
      <c r="Q956" s="21" t="e">
        <f>DAY(Table01456[[#This Row],[NGÀY]])&amp;Table01456[[#This Row],[TSG09]]&amp;Table01456[[#This Row],[MÃ FAST]]</f>
        <v>#N/A</v>
      </c>
      <c r="R956" s="21" t="e">
        <f>COUNTIF($Q$7:Q956,Q956)&amp;Q956</f>
        <v>#N/A</v>
      </c>
      <c r="S956" s="44">
        <f>IFERROR(VLOOKUP(R956,Table1[[ct2]:[Số lượng]],13,0),0)</f>
        <v>0</v>
      </c>
      <c r="T956" s="45">
        <f>IFERROR(VLOOKUP(R956,Table1[[ct2]:[Giá]],14,0),Table01456[[#This Row],[ĐƠN GIÁ]])</f>
        <v>0</v>
      </c>
      <c r="U956" s="45">
        <f t="shared" si="59"/>
        <v>0</v>
      </c>
      <c r="V956" s="32">
        <f t="shared" si="60"/>
        <v>0</v>
      </c>
      <c r="W956" s="45">
        <f>Table01456[[#This Row],[THÀNH TIỀN FAST]]-Table01456[[#This Row],[THÀNH TIỀN]]</f>
        <v>0</v>
      </c>
      <c r="X956" s="46" t="b">
        <f>Table01456[[#This Row],[ĐG FAST]]=Table01456[[#This Row],[ĐƠN GIÁ]]</f>
        <v>1</v>
      </c>
      <c r="Y956" s="47" t="b">
        <f>Table01456[[#This Row],[THÀNH TIỀN FAST]]=Table01456[[#This Row],[THÀNH TIỀN]]</f>
        <v>1</v>
      </c>
      <c r="Z956" s="48"/>
    </row>
    <row r="957" spans="13:26" x14ac:dyDescent="0.2">
      <c r="M957" s="55">
        <f t="shared" si="57"/>
        <v>0</v>
      </c>
      <c r="N957" s="21" t="e">
        <f>VLOOKUP(I957,'MÃ '!$A$2:$E$1048576,4,0)</f>
        <v>#N/A</v>
      </c>
      <c r="O957" s="21" t="e">
        <f>VLOOKUP(I957,'MÃ '!$A$2:$E$1048576,5,0)</f>
        <v>#N/A</v>
      </c>
      <c r="P957" s="21" t="str">
        <f t="shared" si="58"/>
        <v>TSG09</v>
      </c>
      <c r="Q957" s="21" t="e">
        <f>DAY(Table01456[[#This Row],[NGÀY]])&amp;Table01456[[#This Row],[TSG09]]&amp;Table01456[[#This Row],[MÃ FAST]]</f>
        <v>#N/A</v>
      </c>
      <c r="R957" s="21" t="e">
        <f>COUNTIF($Q$7:Q957,Q957)&amp;Q957</f>
        <v>#N/A</v>
      </c>
      <c r="S957" s="44">
        <f>IFERROR(VLOOKUP(R957,Table1[[ct2]:[Số lượng]],13,0),0)</f>
        <v>0</v>
      </c>
      <c r="T957" s="45">
        <f>IFERROR(VLOOKUP(R957,Table1[[ct2]:[Giá]],14,0),Table01456[[#This Row],[ĐƠN GIÁ]])</f>
        <v>0</v>
      </c>
      <c r="U957" s="45">
        <f t="shared" si="59"/>
        <v>0</v>
      </c>
      <c r="V957" s="32">
        <f t="shared" si="60"/>
        <v>0</v>
      </c>
      <c r="W957" s="45">
        <f>Table01456[[#This Row],[THÀNH TIỀN FAST]]-Table01456[[#This Row],[THÀNH TIỀN]]</f>
        <v>0</v>
      </c>
      <c r="X957" s="46" t="b">
        <f>Table01456[[#This Row],[ĐG FAST]]=Table01456[[#This Row],[ĐƠN GIÁ]]</f>
        <v>1</v>
      </c>
      <c r="Y957" s="47" t="b">
        <f>Table01456[[#This Row],[THÀNH TIỀN FAST]]=Table01456[[#This Row],[THÀNH TIỀN]]</f>
        <v>1</v>
      </c>
      <c r="Z957" s="48"/>
    </row>
    <row r="958" spans="13:26" x14ac:dyDescent="0.2">
      <c r="M958" s="55">
        <f t="shared" si="57"/>
        <v>0</v>
      </c>
      <c r="N958" s="21" t="e">
        <f>VLOOKUP(I958,'MÃ '!$A$2:$E$1048576,4,0)</f>
        <v>#N/A</v>
      </c>
      <c r="O958" s="21" t="e">
        <f>VLOOKUP(I958,'MÃ '!$A$2:$E$1048576,5,0)</f>
        <v>#N/A</v>
      </c>
      <c r="P958" s="21" t="str">
        <f t="shared" si="58"/>
        <v>TSG09</v>
      </c>
      <c r="Q958" s="21" t="e">
        <f>DAY(Table01456[[#This Row],[NGÀY]])&amp;Table01456[[#This Row],[TSG09]]&amp;Table01456[[#This Row],[MÃ FAST]]</f>
        <v>#N/A</v>
      </c>
      <c r="R958" s="21" t="e">
        <f>COUNTIF($Q$7:Q958,Q958)&amp;Q958</f>
        <v>#N/A</v>
      </c>
      <c r="S958" s="44">
        <f>IFERROR(VLOOKUP(R958,Table1[[ct2]:[Số lượng]],13,0),0)</f>
        <v>0</v>
      </c>
      <c r="T958" s="45">
        <f>IFERROR(VLOOKUP(R958,Table1[[ct2]:[Giá]],14,0),Table01456[[#This Row],[ĐƠN GIÁ]])</f>
        <v>0</v>
      </c>
      <c r="U958" s="45">
        <f t="shared" si="59"/>
        <v>0</v>
      </c>
      <c r="V958" s="32">
        <f t="shared" si="60"/>
        <v>0</v>
      </c>
      <c r="W958" s="45">
        <f>Table01456[[#This Row],[THÀNH TIỀN FAST]]-Table01456[[#This Row],[THÀNH TIỀN]]</f>
        <v>0</v>
      </c>
      <c r="X958" s="46" t="b">
        <f>Table01456[[#This Row],[ĐG FAST]]=Table01456[[#This Row],[ĐƠN GIÁ]]</f>
        <v>1</v>
      </c>
      <c r="Y958" s="47" t="b">
        <f>Table01456[[#This Row],[THÀNH TIỀN FAST]]=Table01456[[#This Row],[THÀNH TIỀN]]</f>
        <v>1</v>
      </c>
      <c r="Z958" s="48"/>
    </row>
    <row r="959" spans="13:26" x14ac:dyDescent="0.2">
      <c r="M959" s="55">
        <f t="shared" si="57"/>
        <v>0</v>
      </c>
      <c r="N959" s="21" t="e">
        <f>VLOOKUP(I959,'MÃ '!$A$2:$E$1048576,4,0)</f>
        <v>#N/A</v>
      </c>
      <c r="O959" s="21" t="e">
        <f>VLOOKUP(I959,'MÃ '!$A$2:$E$1048576,5,0)</f>
        <v>#N/A</v>
      </c>
      <c r="P959" s="21" t="str">
        <f t="shared" si="58"/>
        <v>TSG09</v>
      </c>
      <c r="Q959" s="21" t="e">
        <f>DAY(Table01456[[#This Row],[NGÀY]])&amp;Table01456[[#This Row],[TSG09]]&amp;Table01456[[#This Row],[MÃ FAST]]</f>
        <v>#N/A</v>
      </c>
      <c r="R959" s="21" t="e">
        <f>COUNTIF($Q$7:Q959,Q959)&amp;Q959</f>
        <v>#N/A</v>
      </c>
      <c r="S959" s="44">
        <f>IFERROR(VLOOKUP(R959,Table1[[ct2]:[Số lượng]],13,0),0)</f>
        <v>0</v>
      </c>
      <c r="T959" s="45">
        <f>IFERROR(VLOOKUP(R959,Table1[[ct2]:[Giá]],14,0),Table01456[[#This Row],[ĐƠN GIÁ]])</f>
        <v>0</v>
      </c>
      <c r="U959" s="45">
        <f t="shared" si="59"/>
        <v>0</v>
      </c>
      <c r="V959" s="32">
        <f t="shared" si="60"/>
        <v>0</v>
      </c>
      <c r="W959" s="45">
        <f>Table01456[[#This Row],[THÀNH TIỀN FAST]]-Table01456[[#This Row],[THÀNH TIỀN]]</f>
        <v>0</v>
      </c>
      <c r="X959" s="46" t="b">
        <f>Table01456[[#This Row],[ĐG FAST]]=Table01456[[#This Row],[ĐƠN GIÁ]]</f>
        <v>1</v>
      </c>
      <c r="Y959" s="47" t="b">
        <f>Table01456[[#This Row],[THÀNH TIỀN FAST]]=Table01456[[#This Row],[THÀNH TIỀN]]</f>
        <v>1</v>
      </c>
      <c r="Z959" s="48"/>
    </row>
    <row r="960" spans="13:26" x14ac:dyDescent="0.2">
      <c r="M960" s="55">
        <f t="shared" si="57"/>
        <v>0</v>
      </c>
      <c r="N960" s="21" t="e">
        <f>VLOOKUP(I960,'MÃ '!$A$2:$E$1048576,4,0)</f>
        <v>#N/A</v>
      </c>
      <c r="O960" s="21" t="e">
        <f>VLOOKUP(I960,'MÃ '!$A$2:$E$1048576,5,0)</f>
        <v>#N/A</v>
      </c>
      <c r="P960" s="21" t="str">
        <f t="shared" si="58"/>
        <v>TSG09</v>
      </c>
      <c r="Q960" s="21" t="e">
        <f>DAY(Table01456[[#This Row],[NGÀY]])&amp;Table01456[[#This Row],[TSG09]]&amp;Table01456[[#This Row],[MÃ FAST]]</f>
        <v>#N/A</v>
      </c>
      <c r="R960" s="21" t="e">
        <f>COUNTIF($Q$7:Q960,Q960)&amp;Q960</f>
        <v>#N/A</v>
      </c>
      <c r="S960" s="44">
        <f>IFERROR(VLOOKUP(R960,Table1[[ct2]:[Số lượng]],13,0),0)</f>
        <v>0</v>
      </c>
      <c r="T960" s="45">
        <f>IFERROR(VLOOKUP(R960,Table1[[ct2]:[Giá]],14,0),Table01456[[#This Row],[ĐƠN GIÁ]])</f>
        <v>0</v>
      </c>
      <c r="U960" s="45">
        <f t="shared" si="59"/>
        <v>0</v>
      </c>
      <c r="V960" s="32">
        <f t="shared" si="60"/>
        <v>0</v>
      </c>
      <c r="W960" s="45">
        <f>Table01456[[#This Row],[THÀNH TIỀN FAST]]-Table01456[[#This Row],[THÀNH TIỀN]]</f>
        <v>0</v>
      </c>
      <c r="X960" s="46" t="b">
        <f>Table01456[[#This Row],[ĐG FAST]]=Table01456[[#This Row],[ĐƠN GIÁ]]</f>
        <v>1</v>
      </c>
      <c r="Y960" s="47" t="b">
        <f>Table01456[[#This Row],[THÀNH TIỀN FAST]]=Table01456[[#This Row],[THÀNH TIỀN]]</f>
        <v>1</v>
      </c>
      <c r="Z960" s="48"/>
    </row>
    <row r="961" spans="13:26" x14ac:dyDescent="0.2">
      <c r="M961" s="55">
        <f t="shared" si="57"/>
        <v>0</v>
      </c>
      <c r="N961" s="21" t="e">
        <f>VLOOKUP(I961,'MÃ '!$A$2:$E$1048576,4,0)</f>
        <v>#N/A</v>
      </c>
      <c r="O961" s="21" t="e">
        <f>VLOOKUP(I961,'MÃ '!$A$2:$E$1048576,5,0)</f>
        <v>#N/A</v>
      </c>
      <c r="P961" s="21" t="str">
        <f t="shared" si="58"/>
        <v>TSG09</v>
      </c>
      <c r="Q961" s="21" t="e">
        <f>DAY(Table01456[[#This Row],[NGÀY]])&amp;Table01456[[#This Row],[TSG09]]&amp;Table01456[[#This Row],[MÃ FAST]]</f>
        <v>#N/A</v>
      </c>
      <c r="R961" s="21" t="e">
        <f>COUNTIF($Q$7:Q961,Q961)&amp;Q961</f>
        <v>#N/A</v>
      </c>
      <c r="S961" s="44">
        <f>IFERROR(VLOOKUP(R961,Table1[[ct2]:[Số lượng]],13,0),0)</f>
        <v>0</v>
      </c>
      <c r="T961" s="45">
        <f>IFERROR(VLOOKUP(R961,Table1[[ct2]:[Giá]],14,0),Table01456[[#This Row],[ĐƠN GIÁ]])</f>
        <v>0</v>
      </c>
      <c r="U961" s="45">
        <f t="shared" si="59"/>
        <v>0</v>
      </c>
      <c r="V961" s="32">
        <f t="shared" si="60"/>
        <v>0</v>
      </c>
      <c r="W961" s="45">
        <f>Table01456[[#This Row],[THÀNH TIỀN FAST]]-Table01456[[#This Row],[THÀNH TIỀN]]</f>
        <v>0</v>
      </c>
      <c r="X961" s="46" t="b">
        <f>Table01456[[#This Row],[ĐG FAST]]=Table01456[[#This Row],[ĐƠN GIÁ]]</f>
        <v>1</v>
      </c>
      <c r="Y961" s="47" t="b">
        <f>Table01456[[#This Row],[THÀNH TIỀN FAST]]=Table01456[[#This Row],[THÀNH TIỀN]]</f>
        <v>1</v>
      </c>
      <c r="Z961" s="48"/>
    </row>
    <row r="962" spans="13:26" x14ac:dyDescent="0.2">
      <c r="M962" s="55">
        <f t="shared" si="57"/>
        <v>0</v>
      </c>
      <c r="N962" s="21" t="e">
        <f>VLOOKUP(I962,'MÃ '!$A$2:$E$1048576,4,0)</f>
        <v>#N/A</v>
      </c>
      <c r="O962" s="21" t="e">
        <f>VLOOKUP(I962,'MÃ '!$A$2:$E$1048576,5,0)</f>
        <v>#N/A</v>
      </c>
      <c r="P962" s="21" t="str">
        <f t="shared" si="58"/>
        <v>TSG09</v>
      </c>
      <c r="Q962" s="21" t="e">
        <f>DAY(Table01456[[#This Row],[NGÀY]])&amp;Table01456[[#This Row],[TSG09]]&amp;Table01456[[#This Row],[MÃ FAST]]</f>
        <v>#N/A</v>
      </c>
      <c r="R962" s="21" t="e">
        <f>COUNTIF($Q$7:Q962,Q962)&amp;Q962</f>
        <v>#N/A</v>
      </c>
      <c r="S962" s="44">
        <f>IFERROR(VLOOKUP(R962,Table1[[ct2]:[Số lượng]],13,0),0)</f>
        <v>0</v>
      </c>
      <c r="T962" s="45">
        <f>IFERROR(VLOOKUP(R962,Table1[[ct2]:[Giá]],14,0),Table01456[[#This Row],[ĐƠN GIÁ]])</f>
        <v>0</v>
      </c>
      <c r="U962" s="45">
        <f t="shared" si="59"/>
        <v>0</v>
      </c>
      <c r="V962" s="32">
        <f t="shared" si="60"/>
        <v>0</v>
      </c>
      <c r="W962" s="45">
        <f>Table01456[[#This Row],[THÀNH TIỀN FAST]]-Table01456[[#This Row],[THÀNH TIỀN]]</f>
        <v>0</v>
      </c>
      <c r="X962" s="46" t="b">
        <f>Table01456[[#This Row],[ĐG FAST]]=Table01456[[#This Row],[ĐƠN GIÁ]]</f>
        <v>1</v>
      </c>
      <c r="Y962" s="47" t="b">
        <f>Table01456[[#This Row],[THÀNH TIỀN FAST]]=Table01456[[#This Row],[THÀNH TIỀN]]</f>
        <v>1</v>
      </c>
      <c r="Z962" s="48"/>
    </row>
    <row r="963" spans="13:26" x14ac:dyDescent="0.2">
      <c r="M963" s="55">
        <f t="shared" si="57"/>
        <v>0</v>
      </c>
      <c r="N963" s="21" t="e">
        <f>VLOOKUP(I963,'MÃ '!$A$2:$E$1048576,4,0)</f>
        <v>#N/A</v>
      </c>
      <c r="O963" s="21" t="e">
        <f>VLOOKUP(I963,'MÃ '!$A$2:$E$1048576,5,0)</f>
        <v>#N/A</v>
      </c>
      <c r="P963" s="21" t="str">
        <f t="shared" si="58"/>
        <v>TSG09</v>
      </c>
      <c r="Q963" s="21" t="e">
        <f>DAY(Table01456[[#This Row],[NGÀY]])&amp;Table01456[[#This Row],[TSG09]]&amp;Table01456[[#This Row],[MÃ FAST]]</f>
        <v>#N/A</v>
      </c>
      <c r="R963" s="21" t="e">
        <f>COUNTIF($Q$7:Q963,Q963)&amp;Q963</f>
        <v>#N/A</v>
      </c>
      <c r="S963" s="44">
        <f>IFERROR(VLOOKUP(R963,Table1[[ct2]:[Số lượng]],13,0),0)</f>
        <v>0</v>
      </c>
      <c r="T963" s="45">
        <f>IFERROR(VLOOKUP(R963,Table1[[ct2]:[Giá]],14,0),Table01456[[#This Row],[ĐƠN GIÁ]])</f>
        <v>0</v>
      </c>
      <c r="U963" s="45">
        <f t="shared" si="59"/>
        <v>0</v>
      </c>
      <c r="V963" s="32">
        <f t="shared" si="60"/>
        <v>0</v>
      </c>
      <c r="W963" s="45">
        <f>Table01456[[#This Row],[THÀNH TIỀN FAST]]-Table01456[[#This Row],[THÀNH TIỀN]]</f>
        <v>0</v>
      </c>
      <c r="X963" s="46" t="b">
        <f>Table01456[[#This Row],[ĐG FAST]]=Table01456[[#This Row],[ĐƠN GIÁ]]</f>
        <v>1</v>
      </c>
      <c r="Y963" s="47" t="b">
        <f>Table01456[[#This Row],[THÀNH TIỀN FAST]]=Table01456[[#This Row],[THÀNH TIỀN]]</f>
        <v>1</v>
      </c>
      <c r="Z963" s="48"/>
    </row>
    <row r="964" spans="13:26" x14ac:dyDescent="0.2">
      <c r="M964" s="55">
        <f t="shared" si="57"/>
        <v>0</v>
      </c>
      <c r="N964" s="21" t="e">
        <f>VLOOKUP(I964,'MÃ '!$A$2:$E$1048576,4,0)</f>
        <v>#N/A</v>
      </c>
      <c r="O964" s="21" t="e">
        <f>VLOOKUP(I964,'MÃ '!$A$2:$E$1048576,5,0)</f>
        <v>#N/A</v>
      </c>
      <c r="P964" s="21" t="str">
        <f t="shared" si="58"/>
        <v>TSG09</v>
      </c>
      <c r="Q964" s="21" t="e">
        <f>DAY(Table01456[[#This Row],[NGÀY]])&amp;Table01456[[#This Row],[TSG09]]&amp;Table01456[[#This Row],[MÃ FAST]]</f>
        <v>#N/A</v>
      </c>
      <c r="R964" s="21" t="e">
        <f>COUNTIF($Q$7:Q964,Q964)&amp;Q964</f>
        <v>#N/A</v>
      </c>
      <c r="S964" s="44">
        <f>IFERROR(VLOOKUP(R964,Table1[[ct2]:[Số lượng]],13,0),0)</f>
        <v>0</v>
      </c>
      <c r="T964" s="45">
        <f>IFERROR(VLOOKUP(R964,Table1[[ct2]:[Giá]],14,0),Table01456[[#This Row],[ĐƠN GIÁ]])</f>
        <v>0</v>
      </c>
      <c r="U964" s="45">
        <f t="shared" si="59"/>
        <v>0</v>
      </c>
      <c r="V964" s="32">
        <f t="shared" si="60"/>
        <v>0</v>
      </c>
      <c r="W964" s="45">
        <f>Table01456[[#This Row],[THÀNH TIỀN FAST]]-Table01456[[#This Row],[THÀNH TIỀN]]</f>
        <v>0</v>
      </c>
      <c r="X964" s="46" t="b">
        <f>Table01456[[#This Row],[ĐG FAST]]=Table01456[[#This Row],[ĐƠN GIÁ]]</f>
        <v>1</v>
      </c>
      <c r="Y964" s="47" t="b">
        <f>Table01456[[#This Row],[THÀNH TIỀN FAST]]=Table01456[[#This Row],[THÀNH TIỀN]]</f>
        <v>1</v>
      </c>
      <c r="Z964" s="48"/>
    </row>
    <row r="965" spans="13:26" x14ac:dyDescent="0.2">
      <c r="M965" s="55">
        <f t="shared" si="57"/>
        <v>0</v>
      </c>
      <c r="N965" s="21" t="e">
        <f>VLOOKUP(I965,'MÃ '!$A$2:$E$1048576,4,0)</f>
        <v>#N/A</v>
      </c>
      <c r="O965" s="21" t="e">
        <f>VLOOKUP(I965,'MÃ '!$A$2:$E$1048576,5,0)</f>
        <v>#N/A</v>
      </c>
      <c r="P965" s="21" t="str">
        <f t="shared" si="58"/>
        <v>TSG09</v>
      </c>
      <c r="Q965" s="21" t="e">
        <f>DAY(Table01456[[#This Row],[NGÀY]])&amp;Table01456[[#This Row],[TSG09]]&amp;Table01456[[#This Row],[MÃ FAST]]</f>
        <v>#N/A</v>
      </c>
      <c r="R965" s="21" t="e">
        <f>COUNTIF($Q$7:Q965,Q965)&amp;Q965</f>
        <v>#N/A</v>
      </c>
      <c r="S965" s="44">
        <f>IFERROR(VLOOKUP(R965,Table1[[ct2]:[Số lượng]],13,0),0)</f>
        <v>0</v>
      </c>
      <c r="T965" s="45">
        <f>IFERROR(VLOOKUP(R965,Table1[[ct2]:[Giá]],14,0),Table01456[[#This Row],[ĐƠN GIÁ]])</f>
        <v>0</v>
      </c>
      <c r="U965" s="45">
        <f t="shared" si="59"/>
        <v>0</v>
      </c>
      <c r="V965" s="32">
        <f t="shared" si="60"/>
        <v>0</v>
      </c>
      <c r="W965" s="45">
        <f>Table01456[[#This Row],[THÀNH TIỀN FAST]]-Table01456[[#This Row],[THÀNH TIỀN]]</f>
        <v>0</v>
      </c>
      <c r="X965" s="46" t="b">
        <f>Table01456[[#This Row],[ĐG FAST]]=Table01456[[#This Row],[ĐƠN GIÁ]]</f>
        <v>1</v>
      </c>
      <c r="Y965" s="47" t="b">
        <f>Table01456[[#This Row],[THÀNH TIỀN FAST]]=Table01456[[#This Row],[THÀNH TIỀN]]</f>
        <v>1</v>
      </c>
      <c r="Z965" s="48"/>
    </row>
    <row r="966" spans="13:26" x14ac:dyDescent="0.2">
      <c r="M966" s="55">
        <f t="shared" si="57"/>
        <v>0</v>
      </c>
      <c r="N966" s="21" t="e">
        <f>VLOOKUP(I966,'MÃ '!$A$2:$E$1048576,4,0)</f>
        <v>#N/A</v>
      </c>
      <c r="O966" s="21" t="e">
        <f>VLOOKUP(I966,'MÃ '!$A$2:$E$1048576,5,0)</f>
        <v>#N/A</v>
      </c>
      <c r="P966" s="21" t="str">
        <f t="shared" si="58"/>
        <v>TSG09</v>
      </c>
      <c r="Q966" s="21" t="e">
        <f>DAY(Table01456[[#This Row],[NGÀY]])&amp;Table01456[[#This Row],[TSG09]]&amp;Table01456[[#This Row],[MÃ FAST]]</f>
        <v>#N/A</v>
      </c>
      <c r="R966" s="21" t="e">
        <f>COUNTIF($Q$7:Q966,Q966)&amp;Q966</f>
        <v>#N/A</v>
      </c>
      <c r="S966" s="44">
        <f>IFERROR(VLOOKUP(R966,Table1[[ct2]:[Số lượng]],13,0),0)</f>
        <v>0</v>
      </c>
      <c r="T966" s="45">
        <f>IFERROR(VLOOKUP(R966,Table1[[ct2]:[Giá]],14,0),Table01456[[#This Row],[ĐƠN GIÁ]])</f>
        <v>0</v>
      </c>
      <c r="U966" s="45">
        <f t="shared" si="59"/>
        <v>0</v>
      </c>
      <c r="V966" s="32">
        <f t="shared" si="60"/>
        <v>0</v>
      </c>
      <c r="W966" s="45">
        <f>Table01456[[#This Row],[THÀNH TIỀN FAST]]-Table01456[[#This Row],[THÀNH TIỀN]]</f>
        <v>0</v>
      </c>
      <c r="X966" s="46" t="b">
        <f>Table01456[[#This Row],[ĐG FAST]]=Table01456[[#This Row],[ĐƠN GIÁ]]</f>
        <v>1</v>
      </c>
      <c r="Y966" s="47" t="b">
        <f>Table01456[[#This Row],[THÀNH TIỀN FAST]]=Table01456[[#This Row],[THÀNH TIỀN]]</f>
        <v>1</v>
      </c>
      <c r="Z966" s="48"/>
    </row>
    <row r="967" spans="13:26" x14ac:dyDescent="0.2">
      <c r="M967" s="55">
        <f t="shared" si="57"/>
        <v>0</v>
      </c>
      <c r="N967" s="21" t="e">
        <f>VLOOKUP(I967,'MÃ '!$A$2:$E$1048576,4,0)</f>
        <v>#N/A</v>
      </c>
      <c r="O967" s="21" t="e">
        <f>VLOOKUP(I967,'MÃ '!$A$2:$E$1048576,5,0)</f>
        <v>#N/A</v>
      </c>
      <c r="P967" s="21" t="str">
        <f t="shared" si="58"/>
        <v>TSG09</v>
      </c>
      <c r="Q967" s="21" t="e">
        <f>DAY(Table01456[[#This Row],[NGÀY]])&amp;Table01456[[#This Row],[TSG09]]&amp;Table01456[[#This Row],[MÃ FAST]]</f>
        <v>#N/A</v>
      </c>
      <c r="R967" s="21" t="e">
        <f>COUNTIF($Q$7:Q967,Q967)&amp;Q967</f>
        <v>#N/A</v>
      </c>
      <c r="S967" s="44">
        <f>IFERROR(VLOOKUP(R967,Table1[[ct2]:[Số lượng]],13,0),0)</f>
        <v>0</v>
      </c>
      <c r="T967" s="45">
        <f>IFERROR(VLOOKUP(R967,Table1[[ct2]:[Giá]],14,0),Table01456[[#This Row],[ĐƠN GIÁ]])</f>
        <v>0</v>
      </c>
      <c r="U967" s="45">
        <f t="shared" si="59"/>
        <v>0</v>
      </c>
      <c r="V967" s="32">
        <f t="shared" si="60"/>
        <v>0</v>
      </c>
      <c r="W967" s="45">
        <f>Table01456[[#This Row],[THÀNH TIỀN FAST]]-Table01456[[#This Row],[THÀNH TIỀN]]</f>
        <v>0</v>
      </c>
      <c r="X967" s="46" t="b">
        <f>Table01456[[#This Row],[ĐG FAST]]=Table01456[[#This Row],[ĐƠN GIÁ]]</f>
        <v>1</v>
      </c>
      <c r="Y967" s="47" t="b">
        <f>Table01456[[#This Row],[THÀNH TIỀN FAST]]=Table01456[[#This Row],[THÀNH TIỀN]]</f>
        <v>1</v>
      </c>
      <c r="Z967" s="48"/>
    </row>
    <row r="968" spans="13:26" x14ac:dyDescent="0.2">
      <c r="M968" s="55">
        <f t="shared" ref="M968:M1000" si="61">K968*L968</f>
        <v>0</v>
      </c>
      <c r="N968" s="21" t="e">
        <f>VLOOKUP(I968,'MÃ '!$A$2:$E$1048576,4,0)</f>
        <v>#N/A</v>
      </c>
      <c r="O968" s="21" t="e">
        <f>VLOOKUP(I968,'MÃ '!$A$2:$E$1048576,5,0)</f>
        <v>#N/A</v>
      </c>
      <c r="P968" s="21" t="str">
        <f t="shared" ref="P968:P1000" si="62">$P$6</f>
        <v>TSG09</v>
      </c>
      <c r="Q968" s="21" t="e">
        <f>DAY(Table01456[[#This Row],[NGÀY]])&amp;Table01456[[#This Row],[TSG09]]&amp;Table01456[[#This Row],[MÃ FAST]]</f>
        <v>#N/A</v>
      </c>
      <c r="R968" s="21" t="e">
        <f>COUNTIF($Q$7:Q968,Q968)&amp;Q968</f>
        <v>#N/A</v>
      </c>
      <c r="S968" s="44">
        <f>IFERROR(VLOOKUP(R968,Table1[[ct2]:[Số lượng]],13,0),0)</f>
        <v>0</v>
      </c>
      <c r="T968" s="45">
        <f>IFERROR(VLOOKUP(R968,Table1[[ct2]:[Giá]],14,0),Table01456[[#This Row],[ĐƠN GIÁ]])</f>
        <v>0</v>
      </c>
      <c r="U968" s="45">
        <f t="shared" ref="U968:U1000" si="63">IFERROR((T968*S968),"0")</f>
        <v>0</v>
      </c>
      <c r="V968" s="32">
        <f t="shared" ref="V968:V1000" si="64">S968-K968</f>
        <v>0</v>
      </c>
      <c r="W968" s="45">
        <f>Table01456[[#This Row],[THÀNH TIỀN FAST]]-Table01456[[#This Row],[THÀNH TIỀN]]</f>
        <v>0</v>
      </c>
      <c r="X968" s="46" t="b">
        <f>Table01456[[#This Row],[ĐG FAST]]=Table01456[[#This Row],[ĐƠN GIÁ]]</f>
        <v>1</v>
      </c>
      <c r="Y968" s="47" t="b">
        <f>Table01456[[#This Row],[THÀNH TIỀN FAST]]=Table01456[[#This Row],[THÀNH TIỀN]]</f>
        <v>1</v>
      </c>
      <c r="Z968" s="48"/>
    </row>
    <row r="969" spans="13:26" x14ac:dyDescent="0.2">
      <c r="M969" s="55">
        <f t="shared" si="61"/>
        <v>0</v>
      </c>
      <c r="N969" s="21" t="e">
        <f>VLOOKUP(I969,'MÃ '!$A$2:$E$1048576,4,0)</f>
        <v>#N/A</v>
      </c>
      <c r="O969" s="21" t="e">
        <f>VLOOKUP(I969,'MÃ '!$A$2:$E$1048576,5,0)</f>
        <v>#N/A</v>
      </c>
      <c r="P969" s="21" t="str">
        <f t="shared" si="62"/>
        <v>TSG09</v>
      </c>
      <c r="Q969" s="21" t="e">
        <f>DAY(Table01456[[#This Row],[NGÀY]])&amp;Table01456[[#This Row],[TSG09]]&amp;Table01456[[#This Row],[MÃ FAST]]</f>
        <v>#N/A</v>
      </c>
      <c r="R969" s="21" t="e">
        <f>COUNTIF($Q$7:Q969,Q969)&amp;Q969</f>
        <v>#N/A</v>
      </c>
      <c r="S969" s="44">
        <f>IFERROR(VLOOKUP(R969,Table1[[ct2]:[Số lượng]],13,0),0)</f>
        <v>0</v>
      </c>
      <c r="T969" s="45">
        <f>IFERROR(VLOOKUP(R969,Table1[[ct2]:[Giá]],14,0),Table01456[[#This Row],[ĐƠN GIÁ]])</f>
        <v>0</v>
      </c>
      <c r="U969" s="45">
        <f t="shared" si="63"/>
        <v>0</v>
      </c>
      <c r="V969" s="32">
        <f t="shared" si="64"/>
        <v>0</v>
      </c>
      <c r="W969" s="45">
        <f>Table01456[[#This Row],[THÀNH TIỀN FAST]]-Table01456[[#This Row],[THÀNH TIỀN]]</f>
        <v>0</v>
      </c>
      <c r="X969" s="46" t="b">
        <f>Table01456[[#This Row],[ĐG FAST]]=Table01456[[#This Row],[ĐƠN GIÁ]]</f>
        <v>1</v>
      </c>
      <c r="Y969" s="47" t="b">
        <f>Table01456[[#This Row],[THÀNH TIỀN FAST]]=Table01456[[#This Row],[THÀNH TIỀN]]</f>
        <v>1</v>
      </c>
      <c r="Z969" s="48"/>
    </row>
    <row r="970" spans="13:26" x14ac:dyDescent="0.2">
      <c r="M970" s="55">
        <f t="shared" si="61"/>
        <v>0</v>
      </c>
      <c r="N970" s="21" t="e">
        <f>VLOOKUP(I970,'MÃ '!$A$2:$E$1048576,4,0)</f>
        <v>#N/A</v>
      </c>
      <c r="O970" s="21" t="e">
        <f>VLOOKUP(I970,'MÃ '!$A$2:$E$1048576,5,0)</f>
        <v>#N/A</v>
      </c>
      <c r="P970" s="21" t="str">
        <f t="shared" si="62"/>
        <v>TSG09</v>
      </c>
      <c r="Q970" s="21" t="e">
        <f>DAY(Table01456[[#This Row],[NGÀY]])&amp;Table01456[[#This Row],[TSG09]]&amp;Table01456[[#This Row],[MÃ FAST]]</f>
        <v>#N/A</v>
      </c>
      <c r="R970" s="21" t="e">
        <f>COUNTIF($Q$7:Q970,Q970)&amp;Q970</f>
        <v>#N/A</v>
      </c>
      <c r="S970" s="44">
        <f>IFERROR(VLOOKUP(R970,Table1[[ct2]:[Số lượng]],13,0),0)</f>
        <v>0</v>
      </c>
      <c r="T970" s="45">
        <f>IFERROR(VLOOKUP(R970,Table1[[ct2]:[Giá]],14,0),Table01456[[#This Row],[ĐƠN GIÁ]])</f>
        <v>0</v>
      </c>
      <c r="U970" s="45">
        <f t="shared" si="63"/>
        <v>0</v>
      </c>
      <c r="V970" s="32">
        <f t="shared" si="64"/>
        <v>0</v>
      </c>
      <c r="W970" s="45">
        <f>Table01456[[#This Row],[THÀNH TIỀN FAST]]-Table01456[[#This Row],[THÀNH TIỀN]]</f>
        <v>0</v>
      </c>
      <c r="X970" s="46" t="b">
        <f>Table01456[[#This Row],[ĐG FAST]]=Table01456[[#This Row],[ĐƠN GIÁ]]</f>
        <v>1</v>
      </c>
      <c r="Y970" s="47" t="b">
        <f>Table01456[[#This Row],[THÀNH TIỀN FAST]]=Table01456[[#This Row],[THÀNH TIỀN]]</f>
        <v>1</v>
      </c>
      <c r="Z970" s="48"/>
    </row>
    <row r="971" spans="13:26" x14ac:dyDescent="0.2">
      <c r="M971" s="55">
        <f t="shared" si="61"/>
        <v>0</v>
      </c>
      <c r="N971" s="21" t="e">
        <f>VLOOKUP(I971,'MÃ '!$A$2:$E$1048576,4,0)</f>
        <v>#N/A</v>
      </c>
      <c r="O971" s="21" t="e">
        <f>VLOOKUP(I971,'MÃ '!$A$2:$E$1048576,5,0)</f>
        <v>#N/A</v>
      </c>
      <c r="P971" s="21" t="str">
        <f t="shared" si="62"/>
        <v>TSG09</v>
      </c>
      <c r="Q971" s="21" t="e">
        <f>DAY(Table01456[[#This Row],[NGÀY]])&amp;Table01456[[#This Row],[TSG09]]&amp;Table01456[[#This Row],[MÃ FAST]]</f>
        <v>#N/A</v>
      </c>
      <c r="R971" s="21" t="e">
        <f>COUNTIF($Q$7:Q971,Q971)&amp;Q971</f>
        <v>#N/A</v>
      </c>
      <c r="S971" s="44">
        <f>IFERROR(VLOOKUP(R971,Table1[[ct2]:[Số lượng]],13,0),0)</f>
        <v>0</v>
      </c>
      <c r="T971" s="45">
        <f>IFERROR(VLOOKUP(R971,Table1[[ct2]:[Giá]],14,0),Table01456[[#This Row],[ĐƠN GIÁ]])</f>
        <v>0</v>
      </c>
      <c r="U971" s="45">
        <f t="shared" si="63"/>
        <v>0</v>
      </c>
      <c r="V971" s="32">
        <f t="shared" si="64"/>
        <v>0</v>
      </c>
      <c r="W971" s="45">
        <f>Table01456[[#This Row],[THÀNH TIỀN FAST]]-Table01456[[#This Row],[THÀNH TIỀN]]</f>
        <v>0</v>
      </c>
      <c r="X971" s="46" t="b">
        <f>Table01456[[#This Row],[ĐG FAST]]=Table01456[[#This Row],[ĐƠN GIÁ]]</f>
        <v>1</v>
      </c>
      <c r="Y971" s="47" t="b">
        <f>Table01456[[#This Row],[THÀNH TIỀN FAST]]=Table01456[[#This Row],[THÀNH TIỀN]]</f>
        <v>1</v>
      </c>
      <c r="Z971" s="48"/>
    </row>
    <row r="972" spans="13:26" x14ac:dyDescent="0.2">
      <c r="M972" s="55">
        <f t="shared" si="61"/>
        <v>0</v>
      </c>
      <c r="N972" s="21" t="e">
        <f>VLOOKUP(I972,'MÃ '!$A$2:$E$1048576,4,0)</f>
        <v>#N/A</v>
      </c>
      <c r="O972" s="21" t="e">
        <f>VLOOKUP(I972,'MÃ '!$A$2:$E$1048576,5,0)</f>
        <v>#N/A</v>
      </c>
      <c r="P972" s="21" t="str">
        <f t="shared" si="62"/>
        <v>TSG09</v>
      </c>
      <c r="Q972" s="21" t="e">
        <f>DAY(Table01456[[#This Row],[NGÀY]])&amp;Table01456[[#This Row],[TSG09]]&amp;Table01456[[#This Row],[MÃ FAST]]</f>
        <v>#N/A</v>
      </c>
      <c r="R972" s="21" t="e">
        <f>COUNTIF($Q$7:Q972,Q972)&amp;Q972</f>
        <v>#N/A</v>
      </c>
      <c r="S972" s="44">
        <f>IFERROR(VLOOKUP(R972,Table1[[ct2]:[Số lượng]],13,0),0)</f>
        <v>0</v>
      </c>
      <c r="T972" s="45">
        <f>IFERROR(VLOOKUP(R972,Table1[[ct2]:[Giá]],14,0),Table01456[[#This Row],[ĐƠN GIÁ]])</f>
        <v>0</v>
      </c>
      <c r="U972" s="45">
        <f t="shared" si="63"/>
        <v>0</v>
      </c>
      <c r="V972" s="32">
        <f t="shared" si="64"/>
        <v>0</v>
      </c>
      <c r="W972" s="45">
        <f>Table01456[[#This Row],[THÀNH TIỀN FAST]]-Table01456[[#This Row],[THÀNH TIỀN]]</f>
        <v>0</v>
      </c>
      <c r="X972" s="46" t="b">
        <f>Table01456[[#This Row],[ĐG FAST]]=Table01456[[#This Row],[ĐƠN GIÁ]]</f>
        <v>1</v>
      </c>
      <c r="Y972" s="47" t="b">
        <f>Table01456[[#This Row],[THÀNH TIỀN FAST]]=Table01456[[#This Row],[THÀNH TIỀN]]</f>
        <v>1</v>
      </c>
      <c r="Z972" s="48"/>
    </row>
    <row r="973" spans="13:26" x14ac:dyDescent="0.2">
      <c r="M973" s="55">
        <f t="shared" si="61"/>
        <v>0</v>
      </c>
      <c r="N973" s="21" t="e">
        <f>VLOOKUP(I973,'MÃ '!$A$2:$E$1048576,4,0)</f>
        <v>#N/A</v>
      </c>
      <c r="O973" s="21" t="e">
        <f>VLOOKUP(I973,'MÃ '!$A$2:$E$1048576,5,0)</f>
        <v>#N/A</v>
      </c>
      <c r="P973" s="21" t="str">
        <f t="shared" si="62"/>
        <v>TSG09</v>
      </c>
      <c r="Q973" s="21" t="e">
        <f>DAY(Table01456[[#This Row],[NGÀY]])&amp;Table01456[[#This Row],[TSG09]]&amp;Table01456[[#This Row],[MÃ FAST]]</f>
        <v>#N/A</v>
      </c>
      <c r="R973" s="21" t="e">
        <f>COUNTIF($Q$7:Q973,Q973)&amp;Q973</f>
        <v>#N/A</v>
      </c>
      <c r="S973" s="44">
        <f>IFERROR(VLOOKUP(R973,Table1[[ct2]:[Số lượng]],13,0),0)</f>
        <v>0</v>
      </c>
      <c r="T973" s="45">
        <f>IFERROR(VLOOKUP(R973,Table1[[ct2]:[Giá]],14,0),Table01456[[#This Row],[ĐƠN GIÁ]])</f>
        <v>0</v>
      </c>
      <c r="U973" s="45">
        <f t="shared" si="63"/>
        <v>0</v>
      </c>
      <c r="V973" s="32">
        <f t="shared" si="64"/>
        <v>0</v>
      </c>
      <c r="W973" s="45">
        <f>Table01456[[#This Row],[THÀNH TIỀN FAST]]-Table01456[[#This Row],[THÀNH TIỀN]]</f>
        <v>0</v>
      </c>
      <c r="X973" s="46" t="b">
        <f>Table01456[[#This Row],[ĐG FAST]]=Table01456[[#This Row],[ĐƠN GIÁ]]</f>
        <v>1</v>
      </c>
      <c r="Y973" s="47" t="b">
        <f>Table01456[[#This Row],[THÀNH TIỀN FAST]]=Table01456[[#This Row],[THÀNH TIỀN]]</f>
        <v>1</v>
      </c>
      <c r="Z973" s="48"/>
    </row>
    <row r="974" spans="13:26" x14ac:dyDescent="0.2">
      <c r="M974" s="55">
        <f t="shared" si="61"/>
        <v>0</v>
      </c>
      <c r="N974" s="21" t="e">
        <f>VLOOKUP(I974,'MÃ '!$A$2:$E$1048576,4,0)</f>
        <v>#N/A</v>
      </c>
      <c r="O974" s="21" t="e">
        <f>VLOOKUP(I974,'MÃ '!$A$2:$E$1048576,5,0)</f>
        <v>#N/A</v>
      </c>
      <c r="P974" s="21" t="str">
        <f t="shared" si="62"/>
        <v>TSG09</v>
      </c>
      <c r="Q974" s="21" t="e">
        <f>DAY(Table01456[[#This Row],[NGÀY]])&amp;Table01456[[#This Row],[TSG09]]&amp;Table01456[[#This Row],[MÃ FAST]]</f>
        <v>#N/A</v>
      </c>
      <c r="R974" s="21" t="e">
        <f>COUNTIF($Q$7:Q974,Q974)&amp;Q974</f>
        <v>#N/A</v>
      </c>
      <c r="S974" s="44">
        <f>IFERROR(VLOOKUP(R974,Table1[[ct2]:[Số lượng]],13,0),0)</f>
        <v>0</v>
      </c>
      <c r="T974" s="45">
        <f>IFERROR(VLOOKUP(R974,Table1[[ct2]:[Giá]],14,0),Table01456[[#This Row],[ĐƠN GIÁ]])</f>
        <v>0</v>
      </c>
      <c r="U974" s="45">
        <f t="shared" si="63"/>
        <v>0</v>
      </c>
      <c r="V974" s="32">
        <f t="shared" si="64"/>
        <v>0</v>
      </c>
      <c r="W974" s="45">
        <f>Table01456[[#This Row],[THÀNH TIỀN FAST]]-Table01456[[#This Row],[THÀNH TIỀN]]</f>
        <v>0</v>
      </c>
      <c r="X974" s="46" t="b">
        <f>Table01456[[#This Row],[ĐG FAST]]=Table01456[[#This Row],[ĐƠN GIÁ]]</f>
        <v>1</v>
      </c>
      <c r="Y974" s="47" t="b">
        <f>Table01456[[#This Row],[THÀNH TIỀN FAST]]=Table01456[[#This Row],[THÀNH TIỀN]]</f>
        <v>1</v>
      </c>
      <c r="Z974" s="48"/>
    </row>
    <row r="975" spans="13:26" x14ac:dyDescent="0.2">
      <c r="M975" s="55">
        <f t="shared" si="61"/>
        <v>0</v>
      </c>
      <c r="N975" s="21" t="e">
        <f>VLOOKUP(I975,'MÃ '!$A$2:$E$1048576,4,0)</f>
        <v>#N/A</v>
      </c>
      <c r="O975" s="21" t="e">
        <f>VLOOKUP(I975,'MÃ '!$A$2:$E$1048576,5,0)</f>
        <v>#N/A</v>
      </c>
      <c r="P975" s="21" t="str">
        <f t="shared" si="62"/>
        <v>TSG09</v>
      </c>
      <c r="Q975" s="21" t="e">
        <f>DAY(Table01456[[#This Row],[NGÀY]])&amp;Table01456[[#This Row],[TSG09]]&amp;Table01456[[#This Row],[MÃ FAST]]</f>
        <v>#N/A</v>
      </c>
      <c r="R975" s="21" t="e">
        <f>COUNTIF($Q$7:Q975,Q975)&amp;Q975</f>
        <v>#N/A</v>
      </c>
      <c r="S975" s="44">
        <f>IFERROR(VLOOKUP(R975,Table1[[ct2]:[Số lượng]],13,0),0)</f>
        <v>0</v>
      </c>
      <c r="T975" s="45">
        <f>IFERROR(VLOOKUP(R975,Table1[[ct2]:[Giá]],14,0),Table01456[[#This Row],[ĐƠN GIÁ]])</f>
        <v>0</v>
      </c>
      <c r="U975" s="45">
        <f t="shared" si="63"/>
        <v>0</v>
      </c>
      <c r="V975" s="32">
        <f t="shared" si="64"/>
        <v>0</v>
      </c>
      <c r="W975" s="45">
        <f>Table01456[[#This Row],[THÀNH TIỀN FAST]]-Table01456[[#This Row],[THÀNH TIỀN]]</f>
        <v>0</v>
      </c>
      <c r="X975" s="46" t="b">
        <f>Table01456[[#This Row],[ĐG FAST]]=Table01456[[#This Row],[ĐƠN GIÁ]]</f>
        <v>1</v>
      </c>
      <c r="Y975" s="47" t="b">
        <f>Table01456[[#This Row],[THÀNH TIỀN FAST]]=Table01456[[#This Row],[THÀNH TIỀN]]</f>
        <v>1</v>
      </c>
      <c r="Z975" s="48"/>
    </row>
    <row r="976" spans="13:26" x14ac:dyDescent="0.2">
      <c r="M976" s="55">
        <f t="shared" si="61"/>
        <v>0</v>
      </c>
      <c r="N976" s="21" t="e">
        <f>VLOOKUP(I976,'MÃ '!$A$2:$E$1048576,4,0)</f>
        <v>#N/A</v>
      </c>
      <c r="O976" s="21" t="e">
        <f>VLOOKUP(I976,'MÃ '!$A$2:$E$1048576,5,0)</f>
        <v>#N/A</v>
      </c>
      <c r="P976" s="21" t="str">
        <f t="shared" si="62"/>
        <v>TSG09</v>
      </c>
      <c r="Q976" s="21" t="e">
        <f>DAY(Table01456[[#This Row],[NGÀY]])&amp;Table01456[[#This Row],[TSG09]]&amp;Table01456[[#This Row],[MÃ FAST]]</f>
        <v>#N/A</v>
      </c>
      <c r="R976" s="21" t="e">
        <f>COUNTIF($Q$7:Q976,Q976)&amp;Q976</f>
        <v>#N/A</v>
      </c>
      <c r="S976" s="44">
        <f>IFERROR(VLOOKUP(R976,Table1[[ct2]:[Số lượng]],13,0),0)</f>
        <v>0</v>
      </c>
      <c r="T976" s="45">
        <f>IFERROR(VLOOKUP(R976,Table1[[ct2]:[Giá]],14,0),Table01456[[#This Row],[ĐƠN GIÁ]])</f>
        <v>0</v>
      </c>
      <c r="U976" s="45">
        <f t="shared" si="63"/>
        <v>0</v>
      </c>
      <c r="V976" s="32">
        <f t="shared" si="64"/>
        <v>0</v>
      </c>
      <c r="W976" s="45">
        <f>Table01456[[#This Row],[THÀNH TIỀN FAST]]-Table01456[[#This Row],[THÀNH TIỀN]]</f>
        <v>0</v>
      </c>
      <c r="X976" s="46" t="b">
        <f>Table01456[[#This Row],[ĐG FAST]]=Table01456[[#This Row],[ĐƠN GIÁ]]</f>
        <v>1</v>
      </c>
      <c r="Y976" s="47" t="b">
        <f>Table01456[[#This Row],[THÀNH TIỀN FAST]]=Table01456[[#This Row],[THÀNH TIỀN]]</f>
        <v>1</v>
      </c>
      <c r="Z976" s="48"/>
    </row>
    <row r="977" spans="13:26" x14ac:dyDescent="0.2">
      <c r="M977" s="55">
        <f t="shared" si="61"/>
        <v>0</v>
      </c>
      <c r="N977" s="21" t="e">
        <f>VLOOKUP(I977,'MÃ '!$A$2:$E$1048576,4,0)</f>
        <v>#N/A</v>
      </c>
      <c r="O977" s="21" t="e">
        <f>VLOOKUP(I977,'MÃ '!$A$2:$E$1048576,5,0)</f>
        <v>#N/A</v>
      </c>
      <c r="P977" s="21" t="str">
        <f t="shared" si="62"/>
        <v>TSG09</v>
      </c>
      <c r="Q977" s="21" t="e">
        <f>DAY(Table01456[[#This Row],[NGÀY]])&amp;Table01456[[#This Row],[TSG09]]&amp;Table01456[[#This Row],[MÃ FAST]]</f>
        <v>#N/A</v>
      </c>
      <c r="R977" s="21" t="e">
        <f>COUNTIF($Q$7:Q977,Q977)&amp;Q977</f>
        <v>#N/A</v>
      </c>
      <c r="S977" s="44">
        <f>IFERROR(VLOOKUP(R977,Table1[[ct2]:[Số lượng]],13,0),0)</f>
        <v>0</v>
      </c>
      <c r="T977" s="45">
        <f>IFERROR(VLOOKUP(R977,Table1[[ct2]:[Giá]],14,0),Table01456[[#This Row],[ĐƠN GIÁ]])</f>
        <v>0</v>
      </c>
      <c r="U977" s="45">
        <f t="shared" si="63"/>
        <v>0</v>
      </c>
      <c r="V977" s="32">
        <f t="shared" si="64"/>
        <v>0</v>
      </c>
      <c r="W977" s="45">
        <f>Table01456[[#This Row],[THÀNH TIỀN FAST]]-Table01456[[#This Row],[THÀNH TIỀN]]</f>
        <v>0</v>
      </c>
      <c r="X977" s="46" t="b">
        <f>Table01456[[#This Row],[ĐG FAST]]=Table01456[[#This Row],[ĐƠN GIÁ]]</f>
        <v>1</v>
      </c>
      <c r="Y977" s="47" t="b">
        <f>Table01456[[#This Row],[THÀNH TIỀN FAST]]=Table01456[[#This Row],[THÀNH TIỀN]]</f>
        <v>1</v>
      </c>
      <c r="Z977" s="48"/>
    </row>
    <row r="978" spans="13:26" x14ac:dyDescent="0.2">
      <c r="M978" s="55">
        <f t="shared" si="61"/>
        <v>0</v>
      </c>
      <c r="N978" s="21" t="e">
        <f>VLOOKUP(I978,'MÃ '!$A$2:$E$1048576,4,0)</f>
        <v>#N/A</v>
      </c>
      <c r="O978" s="21" t="e">
        <f>VLOOKUP(I978,'MÃ '!$A$2:$E$1048576,5,0)</f>
        <v>#N/A</v>
      </c>
      <c r="P978" s="21" t="str">
        <f t="shared" si="62"/>
        <v>TSG09</v>
      </c>
      <c r="Q978" s="21" t="e">
        <f>DAY(Table01456[[#This Row],[NGÀY]])&amp;Table01456[[#This Row],[TSG09]]&amp;Table01456[[#This Row],[MÃ FAST]]</f>
        <v>#N/A</v>
      </c>
      <c r="R978" s="21" t="e">
        <f>COUNTIF($Q$7:Q978,Q978)&amp;Q978</f>
        <v>#N/A</v>
      </c>
      <c r="S978" s="44">
        <f>IFERROR(VLOOKUP(R978,Table1[[ct2]:[Số lượng]],13,0),0)</f>
        <v>0</v>
      </c>
      <c r="T978" s="45">
        <f>IFERROR(VLOOKUP(R978,Table1[[ct2]:[Giá]],14,0),Table01456[[#This Row],[ĐƠN GIÁ]])</f>
        <v>0</v>
      </c>
      <c r="U978" s="45">
        <f t="shared" si="63"/>
        <v>0</v>
      </c>
      <c r="V978" s="32">
        <f t="shared" si="64"/>
        <v>0</v>
      </c>
      <c r="W978" s="45">
        <f>Table01456[[#This Row],[THÀNH TIỀN FAST]]-Table01456[[#This Row],[THÀNH TIỀN]]</f>
        <v>0</v>
      </c>
      <c r="X978" s="46" t="b">
        <f>Table01456[[#This Row],[ĐG FAST]]=Table01456[[#This Row],[ĐƠN GIÁ]]</f>
        <v>1</v>
      </c>
      <c r="Y978" s="47" t="b">
        <f>Table01456[[#This Row],[THÀNH TIỀN FAST]]=Table01456[[#This Row],[THÀNH TIỀN]]</f>
        <v>1</v>
      </c>
      <c r="Z978" s="48"/>
    </row>
    <row r="979" spans="13:26" x14ac:dyDescent="0.2">
      <c r="M979" s="55">
        <f t="shared" si="61"/>
        <v>0</v>
      </c>
      <c r="N979" s="21" t="e">
        <f>VLOOKUP(I979,'MÃ '!$A$2:$E$1048576,4,0)</f>
        <v>#N/A</v>
      </c>
      <c r="O979" s="21" t="e">
        <f>VLOOKUP(I979,'MÃ '!$A$2:$E$1048576,5,0)</f>
        <v>#N/A</v>
      </c>
      <c r="P979" s="21" t="str">
        <f t="shared" si="62"/>
        <v>TSG09</v>
      </c>
      <c r="Q979" s="21" t="e">
        <f>DAY(Table01456[[#This Row],[NGÀY]])&amp;Table01456[[#This Row],[TSG09]]&amp;Table01456[[#This Row],[MÃ FAST]]</f>
        <v>#N/A</v>
      </c>
      <c r="R979" s="21" t="e">
        <f>COUNTIF($Q$7:Q979,Q979)&amp;Q979</f>
        <v>#N/A</v>
      </c>
      <c r="S979" s="44">
        <f>IFERROR(VLOOKUP(R979,Table1[[ct2]:[Số lượng]],13,0),0)</f>
        <v>0</v>
      </c>
      <c r="T979" s="45">
        <f>IFERROR(VLOOKUP(R979,Table1[[ct2]:[Giá]],14,0),Table01456[[#This Row],[ĐƠN GIÁ]])</f>
        <v>0</v>
      </c>
      <c r="U979" s="45">
        <f t="shared" si="63"/>
        <v>0</v>
      </c>
      <c r="V979" s="32">
        <f t="shared" si="64"/>
        <v>0</v>
      </c>
      <c r="W979" s="45">
        <f>Table01456[[#This Row],[THÀNH TIỀN FAST]]-Table01456[[#This Row],[THÀNH TIỀN]]</f>
        <v>0</v>
      </c>
      <c r="X979" s="46" t="b">
        <f>Table01456[[#This Row],[ĐG FAST]]=Table01456[[#This Row],[ĐƠN GIÁ]]</f>
        <v>1</v>
      </c>
      <c r="Y979" s="47" t="b">
        <f>Table01456[[#This Row],[THÀNH TIỀN FAST]]=Table01456[[#This Row],[THÀNH TIỀN]]</f>
        <v>1</v>
      </c>
      <c r="Z979" s="48"/>
    </row>
    <row r="980" spans="13:26" x14ac:dyDescent="0.2">
      <c r="M980" s="55">
        <f t="shared" si="61"/>
        <v>0</v>
      </c>
      <c r="N980" s="21" t="e">
        <f>VLOOKUP(I980,'MÃ '!$A$2:$E$1048576,4,0)</f>
        <v>#N/A</v>
      </c>
      <c r="O980" s="21" t="e">
        <f>VLOOKUP(I980,'MÃ '!$A$2:$E$1048576,5,0)</f>
        <v>#N/A</v>
      </c>
      <c r="P980" s="21" t="str">
        <f t="shared" si="62"/>
        <v>TSG09</v>
      </c>
      <c r="Q980" s="21" t="e">
        <f>DAY(Table01456[[#This Row],[NGÀY]])&amp;Table01456[[#This Row],[TSG09]]&amp;Table01456[[#This Row],[MÃ FAST]]</f>
        <v>#N/A</v>
      </c>
      <c r="R980" s="21" t="e">
        <f>COUNTIF($Q$7:Q980,Q980)&amp;Q980</f>
        <v>#N/A</v>
      </c>
      <c r="S980" s="44">
        <f>IFERROR(VLOOKUP(R980,Table1[[ct2]:[Số lượng]],13,0),0)</f>
        <v>0</v>
      </c>
      <c r="T980" s="45">
        <f>IFERROR(VLOOKUP(R980,Table1[[ct2]:[Giá]],14,0),Table01456[[#This Row],[ĐƠN GIÁ]])</f>
        <v>0</v>
      </c>
      <c r="U980" s="45">
        <f t="shared" si="63"/>
        <v>0</v>
      </c>
      <c r="V980" s="32">
        <f t="shared" si="64"/>
        <v>0</v>
      </c>
      <c r="W980" s="45">
        <f>Table01456[[#This Row],[THÀNH TIỀN FAST]]-Table01456[[#This Row],[THÀNH TIỀN]]</f>
        <v>0</v>
      </c>
      <c r="X980" s="46" t="b">
        <f>Table01456[[#This Row],[ĐG FAST]]=Table01456[[#This Row],[ĐƠN GIÁ]]</f>
        <v>1</v>
      </c>
      <c r="Y980" s="47" t="b">
        <f>Table01456[[#This Row],[THÀNH TIỀN FAST]]=Table01456[[#This Row],[THÀNH TIỀN]]</f>
        <v>1</v>
      </c>
      <c r="Z980" s="48"/>
    </row>
    <row r="981" spans="13:26" x14ac:dyDescent="0.2">
      <c r="M981" s="55">
        <f t="shared" si="61"/>
        <v>0</v>
      </c>
      <c r="N981" s="21" t="e">
        <f>VLOOKUP(I981,'MÃ '!$A$2:$E$1048576,4,0)</f>
        <v>#N/A</v>
      </c>
      <c r="O981" s="21" t="e">
        <f>VLOOKUP(I981,'MÃ '!$A$2:$E$1048576,5,0)</f>
        <v>#N/A</v>
      </c>
      <c r="P981" s="21" t="str">
        <f t="shared" si="62"/>
        <v>TSG09</v>
      </c>
      <c r="Q981" s="21" t="e">
        <f>DAY(Table01456[[#This Row],[NGÀY]])&amp;Table01456[[#This Row],[TSG09]]&amp;Table01456[[#This Row],[MÃ FAST]]</f>
        <v>#N/A</v>
      </c>
      <c r="R981" s="21" t="e">
        <f>COUNTIF($Q$7:Q981,Q981)&amp;Q981</f>
        <v>#N/A</v>
      </c>
      <c r="S981" s="44">
        <f>IFERROR(VLOOKUP(R981,Table1[[ct2]:[Số lượng]],13,0),0)</f>
        <v>0</v>
      </c>
      <c r="T981" s="45">
        <f>IFERROR(VLOOKUP(R981,Table1[[ct2]:[Giá]],14,0),Table01456[[#This Row],[ĐƠN GIÁ]])</f>
        <v>0</v>
      </c>
      <c r="U981" s="45">
        <f t="shared" si="63"/>
        <v>0</v>
      </c>
      <c r="V981" s="32">
        <f t="shared" si="64"/>
        <v>0</v>
      </c>
      <c r="W981" s="45">
        <f>Table01456[[#This Row],[THÀNH TIỀN FAST]]-Table01456[[#This Row],[THÀNH TIỀN]]</f>
        <v>0</v>
      </c>
      <c r="X981" s="46" t="b">
        <f>Table01456[[#This Row],[ĐG FAST]]=Table01456[[#This Row],[ĐƠN GIÁ]]</f>
        <v>1</v>
      </c>
      <c r="Y981" s="47" t="b">
        <f>Table01456[[#This Row],[THÀNH TIỀN FAST]]=Table01456[[#This Row],[THÀNH TIỀN]]</f>
        <v>1</v>
      </c>
      <c r="Z981" s="48"/>
    </row>
    <row r="982" spans="13:26" x14ac:dyDescent="0.2">
      <c r="M982" s="55">
        <f t="shared" si="61"/>
        <v>0</v>
      </c>
      <c r="N982" s="21" t="e">
        <f>VLOOKUP(I982,'MÃ '!$A$2:$E$1048576,4,0)</f>
        <v>#N/A</v>
      </c>
      <c r="O982" s="21" t="e">
        <f>VLOOKUP(I982,'MÃ '!$A$2:$E$1048576,5,0)</f>
        <v>#N/A</v>
      </c>
      <c r="P982" s="21" t="str">
        <f t="shared" si="62"/>
        <v>TSG09</v>
      </c>
      <c r="Q982" s="21" t="e">
        <f>DAY(Table01456[[#This Row],[NGÀY]])&amp;Table01456[[#This Row],[TSG09]]&amp;Table01456[[#This Row],[MÃ FAST]]</f>
        <v>#N/A</v>
      </c>
      <c r="R982" s="21" t="e">
        <f>COUNTIF($Q$7:Q982,Q982)&amp;Q982</f>
        <v>#N/A</v>
      </c>
      <c r="S982" s="44">
        <f>IFERROR(VLOOKUP(R982,Table1[[ct2]:[Số lượng]],13,0),0)</f>
        <v>0</v>
      </c>
      <c r="T982" s="45">
        <f>IFERROR(VLOOKUP(R982,Table1[[ct2]:[Giá]],14,0),Table01456[[#This Row],[ĐƠN GIÁ]])</f>
        <v>0</v>
      </c>
      <c r="U982" s="45">
        <f t="shared" si="63"/>
        <v>0</v>
      </c>
      <c r="V982" s="32">
        <f t="shared" si="64"/>
        <v>0</v>
      </c>
      <c r="W982" s="45">
        <f>Table01456[[#This Row],[THÀNH TIỀN FAST]]-Table01456[[#This Row],[THÀNH TIỀN]]</f>
        <v>0</v>
      </c>
      <c r="X982" s="46" t="b">
        <f>Table01456[[#This Row],[ĐG FAST]]=Table01456[[#This Row],[ĐƠN GIÁ]]</f>
        <v>1</v>
      </c>
      <c r="Y982" s="47" t="b">
        <f>Table01456[[#This Row],[THÀNH TIỀN FAST]]=Table01456[[#This Row],[THÀNH TIỀN]]</f>
        <v>1</v>
      </c>
      <c r="Z982" s="48"/>
    </row>
    <row r="983" spans="13:26" x14ac:dyDescent="0.2">
      <c r="M983" s="55">
        <f t="shared" si="61"/>
        <v>0</v>
      </c>
      <c r="N983" s="21" t="e">
        <f>VLOOKUP(I983,'MÃ '!$A$2:$E$1048576,4,0)</f>
        <v>#N/A</v>
      </c>
      <c r="O983" s="21" t="e">
        <f>VLOOKUP(I983,'MÃ '!$A$2:$E$1048576,5,0)</f>
        <v>#N/A</v>
      </c>
      <c r="P983" s="21" t="str">
        <f t="shared" si="62"/>
        <v>TSG09</v>
      </c>
      <c r="Q983" s="21" t="e">
        <f>DAY(Table01456[[#This Row],[NGÀY]])&amp;Table01456[[#This Row],[TSG09]]&amp;Table01456[[#This Row],[MÃ FAST]]</f>
        <v>#N/A</v>
      </c>
      <c r="R983" s="21" t="e">
        <f>COUNTIF($Q$7:Q983,Q983)&amp;Q983</f>
        <v>#N/A</v>
      </c>
      <c r="S983" s="44">
        <f>IFERROR(VLOOKUP(R983,Table1[[ct2]:[Số lượng]],13,0),0)</f>
        <v>0</v>
      </c>
      <c r="T983" s="45">
        <f>IFERROR(VLOOKUP(R983,Table1[[ct2]:[Giá]],14,0),Table01456[[#This Row],[ĐƠN GIÁ]])</f>
        <v>0</v>
      </c>
      <c r="U983" s="45">
        <f t="shared" si="63"/>
        <v>0</v>
      </c>
      <c r="V983" s="32">
        <f t="shared" si="64"/>
        <v>0</v>
      </c>
      <c r="W983" s="45">
        <f>Table01456[[#This Row],[THÀNH TIỀN FAST]]-Table01456[[#This Row],[THÀNH TIỀN]]</f>
        <v>0</v>
      </c>
      <c r="X983" s="46" t="b">
        <f>Table01456[[#This Row],[ĐG FAST]]=Table01456[[#This Row],[ĐƠN GIÁ]]</f>
        <v>1</v>
      </c>
      <c r="Y983" s="47" t="b">
        <f>Table01456[[#This Row],[THÀNH TIỀN FAST]]=Table01456[[#This Row],[THÀNH TIỀN]]</f>
        <v>1</v>
      </c>
      <c r="Z983" s="48"/>
    </row>
    <row r="984" spans="13:26" x14ac:dyDescent="0.2">
      <c r="M984" s="55">
        <f t="shared" si="61"/>
        <v>0</v>
      </c>
      <c r="N984" s="21" t="e">
        <f>VLOOKUP(I984,'MÃ '!$A$2:$E$1048576,4,0)</f>
        <v>#N/A</v>
      </c>
      <c r="O984" s="21" t="e">
        <f>VLOOKUP(I984,'MÃ '!$A$2:$E$1048576,5,0)</f>
        <v>#N/A</v>
      </c>
      <c r="P984" s="21" t="str">
        <f t="shared" si="62"/>
        <v>TSG09</v>
      </c>
      <c r="Q984" s="21" t="e">
        <f>DAY(Table01456[[#This Row],[NGÀY]])&amp;Table01456[[#This Row],[TSG09]]&amp;Table01456[[#This Row],[MÃ FAST]]</f>
        <v>#N/A</v>
      </c>
      <c r="R984" s="21" t="e">
        <f>COUNTIF($Q$7:Q984,Q984)&amp;Q984</f>
        <v>#N/A</v>
      </c>
      <c r="S984" s="44">
        <f>IFERROR(VLOOKUP(R984,Table1[[ct2]:[Số lượng]],13,0),0)</f>
        <v>0</v>
      </c>
      <c r="T984" s="45">
        <f>IFERROR(VLOOKUP(R984,Table1[[ct2]:[Giá]],14,0),Table01456[[#This Row],[ĐƠN GIÁ]])</f>
        <v>0</v>
      </c>
      <c r="U984" s="45">
        <f t="shared" si="63"/>
        <v>0</v>
      </c>
      <c r="V984" s="32">
        <f t="shared" si="64"/>
        <v>0</v>
      </c>
      <c r="W984" s="45">
        <f>Table01456[[#This Row],[THÀNH TIỀN FAST]]-Table01456[[#This Row],[THÀNH TIỀN]]</f>
        <v>0</v>
      </c>
      <c r="X984" s="46" t="b">
        <f>Table01456[[#This Row],[ĐG FAST]]=Table01456[[#This Row],[ĐƠN GIÁ]]</f>
        <v>1</v>
      </c>
      <c r="Y984" s="47" t="b">
        <f>Table01456[[#This Row],[THÀNH TIỀN FAST]]=Table01456[[#This Row],[THÀNH TIỀN]]</f>
        <v>1</v>
      </c>
      <c r="Z984" s="48"/>
    </row>
    <row r="985" spans="13:26" x14ac:dyDescent="0.2">
      <c r="M985" s="55">
        <f t="shared" si="61"/>
        <v>0</v>
      </c>
      <c r="N985" s="21" t="e">
        <f>VLOOKUP(I985,'MÃ '!$A$2:$E$1048576,4,0)</f>
        <v>#N/A</v>
      </c>
      <c r="O985" s="21" t="e">
        <f>VLOOKUP(I985,'MÃ '!$A$2:$E$1048576,5,0)</f>
        <v>#N/A</v>
      </c>
      <c r="P985" s="21" t="str">
        <f t="shared" si="62"/>
        <v>TSG09</v>
      </c>
      <c r="Q985" s="21" t="e">
        <f>DAY(Table01456[[#This Row],[NGÀY]])&amp;Table01456[[#This Row],[TSG09]]&amp;Table01456[[#This Row],[MÃ FAST]]</f>
        <v>#N/A</v>
      </c>
      <c r="R985" s="21" t="e">
        <f>COUNTIF($Q$7:Q985,Q985)&amp;Q985</f>
        <v>#N/A</v>
      </c>
      <c r="S985" s="44">
        <f>IFERROR(VLOOKUP(R985,Table1[[ct2]:[Số lượng]],13,0),0)</f>
        <v>0</v>
      </c>
      <c r="T985" s="45">
        <f>IFERROR(VLOOKUP(R985,Table1[[ct2]:[Giá]],14,0),Table01456[[#This Row],[ĐƠN GIÁ]])</f>
        <v>0</v>
      </c>
      <c r="U985" s="45">
        <f t="shared" si="63"/>
        <v>0</v>
      </c>
      <c r="V985" s="32">
        <f t="shared" si="64"/>
        <v>0</v>
      </c>
      <c r="W985" s="45">
        <f>Table01456[[#This Row],[THÀNH TIỀN FAST]]-Table01456[[#This Row],[THÀNH TIỀN]]</f>
        <v>0</v>
      </c>
      <c r="X985" s="46" t="b">
        <f>Table01456[[#This Row],[ĐG FAST]]=Table01456[[#This Row],[ĐƠN GIÁ]]</f>
        <v>1</v>
      </c>
      <c r="Y985" s="47" t="b">
        <f>Table01456[[#This Row],[THÀNH TIỀN FAST]]=Table01456[[#This Row],[THÀNH TIỀN]]</f>
        <v>1</v>
      </c>
      <c r="Z985" s="48"/>
    </row>
    <row r="986" spans="13:26" x14ac:dyDescent="0.2">
      <c r="M986" s="55">
        <f t="shared" si="61"/>
        <v>0</v>
      </c>
      <c r="N986" s="21" t="e">
        <f>VLOOKUP(I986,'MÃ '!$A$2:$E$1048576,4,0)</f>
        <v>#N/A</v>
      </c>
      <c r="O986" s="21" t="e">
        <f>VLOOKUP(I986,'MÃ '!$A$2:$E$1048576,5,0)</f>
        <v>#N/A</v>
      </c>
      <c r="P986" s="21" t="str">
        <f t="shared" si="62"/>
        <v>TSG09</v>
      </c>
      <c r="Q986" s="21" t="e">
        <f>DAY(Table01456[[#This Row],[NGÀY]])&amp;Table01456[[#This Row],[TSG09]]&amp;Table01456[[#This Row],[MÃ FAST]]</f>
        <v>#N/A</v>
      </c>
      <c r="R986" s="21" t="e">
        <f>COUNTIF($Q$7:Q986,Q986)&amp;Q986</f>
        <v>#N/A</v>
      </c>
      <c r="S986" s="44">
        <f>IFERROR(VLOOKUP(R986,Table1[[ct2]:[Số lượng]],13,0),0)</f>
        <v>0</v>
      </c>
      <c r="T986" s="45">
        <f>IFERROR(VLOOKUP(R986,Table1[[ct2]:[Giá]],14,0),Table01456[[#This Row],[ĐƠN GIÁ]])</f>
        <v>0</v>
      </c>
      <c r="U986" s="45">
        <f t="shared" si="63"/>
        <v>0</v>
      </c>
      <c r="V986" s="32">
        <f t="shared" si="64"/>
        <v>0</v>
      </c>
      <c r="W986" s="45">
        <f>Table01456[[#This Row],[THÀNH TIỀN FAST]]-Table01456[[#This Row],[THÀNH TIỀN]]</f>
        <v>0</v>
      </c>
      <c r="X986" s="46" t="b">
        <f>Table01456[[#This Row],[ĐG FAST]]=Table01456[[#This Row],[ĐƠN GIÁ]]</f>
        <v>1</v>
      </c>
      <c r="Y986" s="47" t="b">
        <f>Table01456[[#This Row],[THÀNH TIỀN FAST]]=Table01456[[#This Row],[THÀNH TIỀN]]</f>
        <v>1</v>
      </c>
      <c r="Z986" s="48"/>
    </row>
    <row r="987" spans="13:26" x14ac:dyDescent="0.2">
      <c r="M987" s="55">
        <f t="shared" si="61"/>
        <v>0</v>
      </c>
      <c r="N987" s="21" t="e">
        <f>VLOOKUP(I987,'MÃ '!$A$2:$E$1048576,4,0)</f>
        <v>#N/A</v>
      </c>
      <c r="O987" s="21" t="e">
        <f>VLOOKUP(I987,'MÃ '!$A$2:$E$1048576,5,0)</f>
        <v>#N/A</v>
      </c>
      <c r="P987" s="21" t="str">
        <f t="shared" si="62"/>
        <v>TSG09</v>
      </c>
      <c r="Q987" s="21" t="e">
        <f>DAY(Table01456[[#This Row],[NGÀY]])&amp;Table01456[[#This Row],[TSG09]]&amp;Table01456[[#This Row],[MÃ FAST]]</f>
        <v>#N/A</v>
      </c>
      <c r="R987" s="21" t="e">
        <f>COUNTIF($Q$7:Q987,Q987)&amp;Q987</f>
        <v>#N/A</v>
      </c>
      <c r="S987" s="44">
        <f>IFERROR(VLOOKUP(R987,Table1[[ct2]:[Số lượng]],13,0),0)</f>
        <v>0</v>
      </c>
      <c r="T987" s="45">
        <f>IFERROR(VLOOKUP(R987,Table1[[ct2]:[Giá]],14,0),Table01456[[#This Row],[ĐƠN GIÁ]])</f>
        <v>0</v>
      </c>
      <c r="U987" s="45">
        <f t="shared" si="63"/>
        <v>0</v>
      </c>
      <c r="V987" s="32">
        <f t="shared" si="64"/>
        <v>0</v>
      </c>
      <c r="W987" s="45">
        <f>Table01456[[#This Row],[THÀNH TIỀN FAST]]-Table01456[[#This Row],[THÀNH TIỀN]]</f>
        <v>0</v>
      </c>
      <c r="X987" s="46" t="b">
        <f>Table01456[[#This Row],[ĐG FAST]]=Table01456[[#This Row],[ĐƠN GIÁ]]</f>
        <v>1</v>
      </c>
      <c r="Y987" s="47" t="b">
        <f>Table01456[[#This Row],[THÀNH TIỀN FAST]]=Table01456[[#This Row],[THÀNH TIỀN]]</f>
        <v>1</v>
      </c>
      <c r="Z987" s="48"/>
    </row>
    <row r="988" spans="13:26" x14ac:dyDescent="0.2">
      <c r="M988" s="55">
        <f t="shared" si="61"/>
        <v>0</v>
      </c>
      <c r="N988" s="21" t="e">
        <f>VLOOKUP(I988,'MÃ '!$A$2:$E$1048576,4,0)</f>
        <v>#N/A</v>
      </c>
      <c r="O988" s="21" t="e">
        <f>VLOOKUP(I988,'MÃ '!$A$2:$E$1048576,5,0)</f>
        <v>#N/A</v>
      </c>
      <c r="P988" s="21" t="str">
        <f t="shared" si="62"/>
        <v>TSG09</v>
      </c>
      <c r="Q988" s="21" t="e">
        <f>DAY(Table01456[[#This Row],[NGÀY]])&amp;Table01456[[#This Row],[TSG09]]&amp;Table01456[[#This Row],[MÃ FAST]]</f>
        <v>#N/A</v>
      </c>
      <c r="R988" s="21" t="e">
        <f>COUNTIF($Q$7:Q988,Q988)&amp;Q988</f>
        <v>#N/A</v>
      </c>
      <c r="S988" s="44">
        <f>IFERROR(VLOOKUP(R988,Table1[[ct2]:[Số lượng]],13,0),0)</f>
        <v>0</v>
      </c>
      <c r="T988" s="45">
        <f>IFERROR(VLOOKUP(R988,Table1[[ct2]:[Giá]],14,0),Table01456[[#This Row],[ĐƠN GIÁ]])</f>
        <v>0</v>
      </c>
      <c r="U988" s="45">
        <f t="shared" si="63"/>
        <v>0</v>
      </c>
      <c r="V988" s="32">
        <f t="shared" si="64"/>
        <v>0</v>
      </c>
      <c r="W988" s="45">
        <f>Table01456[[#This Row],[THÀNH TIỀN FAST]]-Table01456[[#This Row],[THÀNH TIỀN]]</f>
        <v>0</v>
      </c>
      <c r="X988" s="46" t="b">
        <f>Table01456[[#This Row],[ĐG FAST]]=Table01456[[#This Row],[ĐƠN GIÁ]]</f>
        <v>1</v>
      </c>
      <c r="Y988" s="47" t="b">
        <f>Table01456[[#This Row],[THÀNH TIỀN FAST]]=Table01456[[#This Row],[THÀNH TIỀN]]</f>
        <v>1</v>
      </c>
      <c r="Z988" s="48"/>
    </row>
    <row r="989" spans="13:26" x14ac:dyDescent="0.2">
      <c r="M989" s="55">
        <f t="shared" si="61"/>
        <v>0</v>
      </c>
      <c r="N989" s="21" t="e">
        <f>VLOOKUP(I989,'MÃ '!$A$2:$E$1048576,4,0)</f>
        <v>#N/A</v>
      </c>
      <c r="O989" s="21" t="e">
        <f>VLOOKUP(I989,'MÃ '!$A$2:$E$1048576,5,0)</f>
        <v>#N/A</v>
      </c>
      <c r="P989" s="21" t="str">
        <f t="shared" si="62"/>
        <v>TSG09</v>
      </c>
      <c r="Q989" s="21" t="e">
        <f>DAY(Table01456[[#This Row],[NGÀY]])&amp;Table01456[[#This Row],[TSG09]]&amp;Table01456[[#This Row],[MÃ FAST]]</f>
        <v>#N/A</v>
      </c>
      <c r="R989" s="21" t="e">
        <f>COUNTIF($Q$7:Q989,Q989)&amp;Q989</f>
        <v>#N/A</v>
      </c>
      <c r="S989" s="44">
        <f>IFERROR(VLOOKUP(R989,Table1[[ct2]:[Số lượng]],13,0),0)</f>
        <v>0</v>
      </c>
      <c r="T989" s="45">
        <f>IFERROR(VLOOKUP(R989,Table1[[ct2]:[Giá]],14,0),Table01456[[#This Row],[ĐƠN GIÁ]])</f>
        <v>0</v>
      </c>
      <c r="U989" s="45">
        <f t="shared" si="63"/>
        <v>0</v>
      </c>
      <c r="V989" s="32">
        <f t="shared" si="64"/>
        <v>0</v>
      </c>
      <c r="W989" s="45">
        <f>Table01456[[#This Row],[THÀNH TIỀN FAST]]-Table01456[[#This Row],[THÀNH TIỀN]]</f>
        <v>0</v>
      </c>
      <c r="X989" s="46" t="b">
        <f>Table01456[[#This Row],[ĐG FAST]]=Table01456[[#This Row],[ĐƠN GIÁ]]</f>
        <v>1</v>
      </c>
      <c r="Y989" s="47" t="b">
        <f>Table01456[[#This Row],[THÀNH TIỀN FAST]]=Table01456[[#This Row],[THÀNH TIỀN]]</f>
        <v>1</v>
      </c>
      <c r="Z989" s="48"/>
    </row>
    <row r="990" spans="13:26" x14ac:dyDescent="0.2">
      <c r="M990" s="55">
        <f t="shared" si="61"/>
        <v>0</v>
      </c>
      <c r="N990" s="21" t="e">
        <f>VLOOKUP(I990,'MÃ '!$A$2:$E$1048576,4,0)</f>
        <v>#N/A</v>
      </c>
      <c r="O990" s="21" t="e">
        <f>VLOOKUP(I990,'MÃ '!$A$2:$E$1048576,5,0)</f>
        <v>#N/A</v>
      </c>
      <c r="P990" s="21" t="str">
        <f t="shared" si="62"/>
        <v>TSG09</v>
      </c>
      <c r="Q990" s="21" t="e">
        <f>DAY(Table01456[[#This Row],[NGÀY]])&amp;Table01456[[#This Row],[TSG09]]&amp;Table01456[[#This Row],[MÃ FAST]]</f>
        <v>#N/A</v>
      </c>
      <c r="R990" s="21" t="e">
        <f>COUNTIF($Q$7:Q990,Q990)&amp;Q990</f>
        <v>#N/A</v>
      </c>
      <c r="S990" s="44">
        <f>IFERROR(VLOOKUP(R990,Table1[[ct2]:[Số lượng]],13,0),0)</f>
        <v>0</v>
      </c>
      <c r="T990" s="45">
        <f>IFERROR(VLOOKUP(R990,Table1[[ct2]:[Giá]],14,0),Table01456[[#This Row],[ĐƠN GIÁ]])</f>
        <v>0</v>
      </c>
      <c r="U990" s="45">
        <f t="shared" si="63"/>
        <v>0</v>
      </c>
      <c r="V990" s="32">
        <f t="shared" si="64"/>
        <v>0</v>
      </c>
      <c r="W990" s="45">
        <f>Table01456[[#This Row],[THÀNH TIỀN FAST]]-Table01456[[#This Row],[THÀNH TIỀN]]</f>
        <v>0</v>
      </c>
      <c r="X990" s="46" t="b">
        <f>Table01456[[#This Row],[ĐG FAST]]=Table01456[[#This Row],[ĐƠN GIÁ]]</f>
        <v>1</v>
      </c>
      <c r="Y990" s="47" t="b">
        <f>Table01456[[#This Row],[THÀNH TIỀN FAST]]=Table01456[[#This Row],[THÀNH TIỀN]]</f>
        <v>1</v>
      </c>
      <c r="Z990" s="48"/>
    </row>
    <row r="991" spans="13:26" x14ac:dyDescent="0.2">
      <c r="M991" s="55">
        <f t="shared" si="61"/>
        <v>0</v>
      </c>
      <c r="N991" s="21" t="e">
        <f>VLOOKUP(I991,'MÃ '!$A$2:$E$1048576,4,0)</f>
        <v>#N/A</v>
      </c>
      <c r="O991" s="21" t="e">
        <f>VLOOKUP(I991,'MÃ '!$A$2:$E$1048576,5,0)</f>
        <v>#N/A</v>
      </c>
      <c r="P991" s="21" t="str">
        <f t="shared" si="62"/>
        <v>TSG09</v>
      </c>
      <c r="Q991" s="21" t="e">
        <f>DAY(Table01456[[#This Row],[NGÀY]])&amp;Table01456[[#This Row],[TSG09]]&amp;Table01456[[#This Row],[MÃ FAST]]</f>
        <v>#N/A</v>
      </c>
      <c r="R991" s="21" t="e">
        <f>COUNTIF($Q$7:Q991,Q991)&amp;Q991</f>
        <v>#N/A</v>
      </c>
      <c r="S991" s="44">
        <f>IFERROR(VLOOKUP(R991,Table1[[ct2]:[Số lượng]],13,0),0)</f>
        <v>0</v>
      </c>
      <c r="T991" s="45">
        <f>IFERROR(VLOOKUP(R991,Table1[[ct2]:[Giá]],14,0),Table01456[[#This Row],[ĐƠN GIÁ]])</f>
        <v>0</v>
      </c>
      <c r="U991" s="45">
        <f t="shared" si="63"/>
        <v>0</v>
      </c>
      <c r="V991" s="32">
        <f t="shared" si="64"/>
        <v>0</v>
      </c>
      <c r="W991" s="45">
        <f>Table01456[[#This Row],[THÀNH TIỀN FAST]]-Table01456[[#This Row],[THÀNH TIỀN]]</f>
        <v>0</v>
      </c>
      <c r="X991" s="46" t="b">
        <f>Table01456[[#This Row],[ĐG FAST]]=Table01456[[#This Row],[ĐƠN GIÁ]]</f>
        <v>1</v>
      </c>
      <c r="Y991" s="47" t="b">
        <f>Table01456[[#This Row],[THÀNH TIỀN FAST]]=Table01456[[#This Row],[THÀNH TIỀN]]</f>
        <v>1</v>
      </c>
      <c r="Z991" s="48"/>
    </row>
    <row r="992" spans="13:26" x14ac:dyDescent="0.2">
      <c r="M992" s="55">
        <f t="shared" si="61"/>
        <v>0</v>
      </c>
      <c r="N992" s="21" t="e">
        <f>VLOOKUP(I992,'MÃ '!$A$2:$E$1048576,4,0)</f>
        <v>#N/A</v>
      </c>
      <c r="O992" s="21" t="e">
        <f>VLOOKUP(I992,'MÃ '!$A$2:$E$1048576,5,0)</f>
        <v>#N/A</v>
      </c>
      <c r="P992" s="21" t="str">
        <f t="shared" si="62"/>
        <v>TSG09</v>
      </c>
      <c r="Q992" s="21" t="e">
        <f>DAY(Table01456[[#This Row],[NGÀY]])&amp;Table01456[[#This Row],[TSG09]]&amp;Table01456[[#This Row],[MÃ FAST]]</f>
        <v>#N/A</v>
      </c>
      <c r="R992" s="21" t="e">
        <f>COUNTIF($Q$7:Q992,Q992)&amp;Q992</f>
        <v>#N/A</v>
      </c>
      <c r="S992" s="44">
        <f>IFERROR(VLOOKUP(R992,Table1[[ct2]:[Số lượng]],13,0),0)</f>
        <v>0</v>
      </c>
      <c r="T992" s="45">
        <f>IFERROR(VLOOKUP(R992,Table1[[ct2]:[Giá]],14,0),Table01456[[#This Row],[ĐƠN GIÁ]])</f>
        <v>0</v>
      </c>
      <c r="U992" s="45">
        <f t="shared" si="63"/>
        <v>0</v>
      </c>
      <c r="V992" s="32">
        <f t="shared" si="64"/>
        <v>0</v>
      </c>
      <c r="W992" s="45">
        <f>Table01456[[#This Row],[THÀNH TIỀN FAST]]-Table01456[[#This Row],[THÀNH TIỀN]]</f>
        <v>0</v>
      </c>
      <c r="X992" s="46" t="b">
        <f>Table01456[[#This Row],[ĐG FAST]]=Table01456[[#This Row],[ĐƠN GIÁ]]</f>
        <v>1</v>
      </c>
      <c r="Y992" s="47" t="b">
        <f>Table01456[[#This Row],[THÀNH TIỀN FAST]]=Table01456[[#This Row],[THÀNH TIỀN]]</f>
        <v>1</v>
      </c>
      <c r="Z992" s="48"/>
    </row>
    <row r="993" spans="13:26" x14ac:dyDescent="0.2">
      <c r="M993" s="55">
        <f t="shared" si="61"/>
        <v>0</v>
      </c>
      <c r="N993" s="21" t="e">
        <f>VLOOKUP(I993,'MÃ '!$A$2:$E$1048576,4,0)</f>
        <v>#N/A</v>
      </c>
      <c r="O993" s="21" t="e">
        <f>VLOOKUP(I993,'MÃ '!$A$2:$E$1048576,5,0)</f>
        <v>#N/A</v>
      </c>
      <c r="P993" s="21" t="str">
        <f t="shared" si="62"/>
        <v>TSG09</v>
      </c>
      <c r="Q993" s="21" t="e">
        <f>DAY(Table01456[[#This Row],[NGÀY]])&amp;Table01456[[#This Row],[TSG09]]&amp;Table01456[[#This Row],[MÃ FAST]]</f>
        <v>#N/A</v>
      </c>
      <c r="R993" s="21" t="e">
        <f>COUNTIF($Q$7:Q993,Q993)&amp;Q993</f>
        <v>#N/A</v>
      </c>
      <c r="S993" s="44">
        <f>IFERROR(VLOOKUP(R993,Table1[[ct2]:[Số lượng]],13,0),0)</f>
        <v>0</v>
      </c>
      <c r="T993" s="45">
        <f>IFERROR(VLOOKUP(R993,Table1[[ct2]:[Giá]],14,0),Table01456[[#This Row],[ĐƠN GIÁ]])</f>
        <v>0</v>
      </c>
      <c r="U993" s="45">
        <f t="shared" si="63"/>
        <v>0</v>
      </c>
      <c r="V993" s="32">
        <f t="shared" si="64"/>
        <v>0</v>
      </c>
      <c r="W993" s="45">
        <f>Table01456[[#This Row],[THÀNH TIỀN FAST]]-Table01456[[#This Row],[THÀNH TIỀN]]</f>
        <v>0</v>
      </c>
      <c r="X993" s="46" t="b">
        <f>Table01456[[#This Row],[ĐG FAST]]=Table01456[[#This Row],[ĐƠN GIÁ]]</f>
        <v>1</v>
      </c>
      <c r="Y993" s="47" t="b">
        <f>Table01456[[#This Row],[THÀNH TIỀN FAST]]=Table01456[[#This Row],[THÀNH TIỀN]]</f>
        <v>1</v>
      </c>
      <c r="Z993" s="48"/>
    </row>
    <row r="994" spans="13:26" x14ac:dyDescent="0.2">
      <c r="M994" s="55">
        <f t="shared" si="61"/>
        <v>0</v>
      </c>
      <c r="N994" s="21" t="e">
        <f>VLOOKUP(I994,'MÃ '!$A$2:$E$1048576,4,0)</f>
        <v>#N/A</v>
      </c>
      <c r="O994" s="21" t="e">
        <f>VLOOKUP(I994,'MÃ '!$A$2:$E$1048576,5,0)</f>
        <v>#N/A</v>
      </c>
      <c r="P994" s="21" t="str">
        <f t="shared" si="62"/>
        <v>TSG09</v>
      </c>
      <c r="Q994" s="21" t="e">
        <f>DAY(Table01456[[#This Row],[NGÀY]])&amp;Table01456[[#This Row],[TSG09]]&amp;Table01456[[#This Row],[MÃ FAST]]</f>
        <v>#N/A</v>
      </c>
      <c r="R994" s="21" t="e">
        <f>COUNTIF($Q$7:Q994,Q994)&amp;Q994</f>
        <v>#N/A</v>
      </c>
      <c r="S994" s="44">
        <f>IFERROR(VLOOKUP(R994,Table1[[ct2]:[Số lượng]],13,0),0)</f>
        <v>0</v>
      </c>
      <c r="T994" s="45">
        <f>IFERROR(VLOOKUP(R994,Table1[[ct2]:[Giá]],14,0),Table01456[[#This Row],[ĐƠN GIÁ]])</f>
        <v>0</v>
      </c>
      <c r="U994" s="45">
        <f t="shared" si="63"/>
        <v>0</v>
      </c>
      <c r="V994" s="32">
        <f t="shared" si="64"/>
        <v>0</v>
      </c>
      <c r="W994" s="45">
        <f>Table01456[[#This Row],[THÀNH TIỀN FAST]]-Table01456[[#This Row],[THÀNH TIỀN]]</f>
        <v>0</v>
      </c>
      <c r="X994" s="46" t="b">
        <f>Table01456[[#This Row],[ĐG FAST]]=Table01456[[#This Row],[ĐƠN GIÁ]]</f>
        <v>1</v>
      </c>
      <c r="Y994" s="47" t="b">
        <f>Table01456[[#This Row],[THÀNH TIỀN FAST]]=Table01456[[#This Row],[THÀNH TIỀN]]</f>
        <v>1</v>
      </c>
      <c r="Z994" s="48"/>
    </row>
    <row r="995" spans="13:26" x14ac:dyDescent="0.2">
      <c r="M995" s="55">
        <f t="shared" si="61"/>
        <v>0</v>
      </c>
      <c r="N995" s="21" t="e">
        <f>VLOOKUP(I995,'MÃ '!$A$2:$E$1048576,4,0)</f>
        <v>#N/A</v>
      </c>
      <c r="O995" s="21" t="e">
        <f>VLOOKUP(I995,'MÃ '!$A$2:$E$1048576,5,0)</f>
        <v>#N/A</v>
      </c>
      <c r="P995" s="21" t="str">
        <f t="shared" si="62"/>
        <v>TSG09</v>
      </c>
      <c r="Q995" s="21" t="e">
        <f>DAY(Table01456[[#This Row],[NGÀY]])&amp;Table01456[[#This Row],[TSG09]]&amp;Table01456[[#This Row],[MÃ FAST]]</f>
        <v>#N/A</v>
      </c>
      <c r="R995" s="21" t="e">
        <f>COUNTIF($Q$7:Q995,Q995)&amp;Q995</f>
        <v>#N/A</v>
      </c>
      <c r="S995" s="44">
        <f>IFERROR(VLOOKUP(R995,Table1[[ct2]:[Số lượng]],13,0),0)</f>
        <v>0</v>
      </c>
      <c r="T995" s="45">
        <f>IFERROR(VLOOKUP(R995,Table1[[ct2]:[Giá]],14,0),Table01456[[#This Row],[ĐƠN GIÁ]])</f>
        <v>0</v>
      </c>
      <c r="U995" s="45">
        <f t="shared" si="63"/>
        <v>0</v>
      </c>
      <c r="V995" s="32">
        <f t="shared" si="64"/>
        <v>0</v>
      </c>
      <c r="W995" s="45">
        <f>Table01456[[#This Row],[THÀNH TIỀN FAST]]-Table01456[[#This Row],[THÀNH TIỀN]]</f>
        <v>0</v>
      </c>
      <c r="X995" s="46" t="b">
        <f>Table01456[[#This Row],[ĐG FAST]]=Table01456[[#This Row],[ĐƠN GIÁ]]</f>
        <v>1</v>
      </c>
      <c r="Y995" s="47" t="b">
        <f>Table01456[[#This Row],[THÀNH TIỀN FAST]]=Table01456[[#This Row],[THÀNH TIỀN]]</f>
        <v>1</v>
      </c>
      <c r="Z995" s="48"/>
    </row>
    <row r="996" spans="13:26" x14ac:dyDescent="0.2">
      <c r="M996" s="55">
        <f t="shared" si="61"/>
        <v>0</v>
      </c>
      <c r="N996" s="21" t="e">
        <f>VLOOKUP(I996,'MÃ '!$A$2:$E$1048576,4,0)</f>
        <v>#N/A</v>
      </c>
      <c r="O996" s="21" t="e">
        <f>VLOOKUP(I996,'MÃ '!$A$2:$E$1048576,5,0)</f>
        <v>#N/A</v>
      </c>
      <c r="P996" s="21" t="str">
        <f t="shared" si="62"/>
        <v>TSG09</v>
      </c>
      <c r="Q996" s="21" t="e">
        <f>DAY(Table01456[[#This Row],[NGÀY]])&amp;Table01456[[#This Row],[TSG09]]&amp;Table01456[[#This Row],[MÃ FAST]]</f>
        <v>#N/A</v>
      </c>
      <c r="R996" s="21" t="e">
        <f>COUNTIF($Q$7:Q996,Q996)&amp;Q996</f>
        <v>#N/A</v>
      </c>
      <c r="S996" s="44">
        <f>IFERROR(VLOOKUP(R996,Table1[[ct2]:[Số lượng]],13,0),0)</f>
        <v>0</v>
      </c>
      <c r="T996" s="45">
        <f>IFERROR(VLOOKUP(R996,Table1[[ct2]:[Giá]],14,0),Table01456[[#This Row],[ĐƠN GIÁ]])</f>
        <v>0</v>
      </c>
      <c r="U996" s="45">
        <f t="shared" si="63"/>
        <v>0</v>
      </c>
      <c r="V996" s="32">
        <f t="shared" si="64"/>
        <v>0</v>
      </c>
      <c r="W996" s="45">
        <f>Table01456[[#This Row],[THÀNH TIỀN FAST]]-Table01456[[#This Row],[THÀNH TIỀN]]</f>
        <v>0</v>
      </c>
      <c r="X996" s="46" t="b">
        <f>Table01456[[#This Row],[ĐG FAST]]=Table01456[[#This Row],[ĐƠN GIÁ]]</f>
        <v>1</v>
      </c>
      <c r="Y996" s="47" t="b">
        <f>Table01456[[#This Row],[THÀNH TIỀN FAST]]=Table01456[[#This Row],[THÀNH TIỀN]]</f>
        <v>1</v>
      </c>
      <c r="Z996" s="48"/>
    </row>
    <row r="997" spans="13:26" x14ac:dyDescent="0.2">
      <c r="M997" s="55">
        <f t="shared" si="61"/>
        <v>0</v>
      </c>
      <c r="N997" s="21" t="e">
        <f>VLOOKUP(I997,'MÃ '!$A$2:$E$1048576,4,0)</f>
        <v>#N/A</v>
      </c>
      <c r="O997" s="21" t="e">
        <f>VLOOKUP(I997,'MÃ '!$A$2:$E$1048576,5,0)</f>
        <v>#N/A</v>
      </c>
      <c r="P997" s="21" t="str">
        <f t="shared" si="62"/>
        <v>TSG09</v>
      </c>
      <c r="Q997" s="21" t="e">
        <f>DAY(Table01456[[#This Row],[NGÀY]])&amp;Table01456[[#This Row],[TSG09]]&amp;Table01456[[#This Row],[MÃ FAST]]</f>
        <v>#N/A</v>
      </c>
      <c r="R997" s="21" t="e">
        <f>COUNTIF($Q$7:Q997,Q997)&amp;Q997</f>
        <v>#N/A</v>
      </c>
      <c r="S997" s="44">
        <f>IFERROR(VLOOKUP(R997,Table1[[ct2]:[Số lượng]],13,0),0)</f>
        <v>0</v>
      </c>
      <c r="T997" s="45">
        <f>IFERROR(VLOOKUP(R997,Table1[[ct2]:[Giá]],14,0),Table01456[[#This Row],[ĐƠN GIÁ]])</f>
        <v>0</v>
      </c>
      <c r="U997" s="45">
        <f t="shared" si="63"/>
        <v>0</v>
      </c>
      <c r="V997" s="32">
        <f t="shared" si="64"/>
        <v>0</v>
      </c>
      <c r="W997" s="45">
        <f>Table01456[[#This Row],[THÀNH TIỀN FAST]]-Table01456[[#This Row],[THÀNH TIỀN]]</f>
        <v>0</v>
      </c>
      <c r="X997" s="46" t="b">
        <f>Table01456[[#This Row],[ĐG FAST]]=Table01456[[#This Row],[ĐƠN GIÁ]]</f>
        <v>1</v>
      </c>
      <c r="Y997" s="47" t="b">
        <f>Table01456[[#This Row],[THÀNH TIỀN FAST]]=Table01456[[#This Row],[THÀNH TIỀN]]</f>
        <v>1</v>
      </c>
      <c r="Z997" s="48"/>
    </row>
    <row r="998" spans="13:26" x14ac:dyDescent="0.2">
      <c r="M998" s="55">
        <f t="shared" si="61"/>
        <v>0</v>
      </c>
      <c r="N998" s="21" t="e">
        <f>VLOOKUP(I998,'MÃ '!$A$2:$E$1048576,4,0)</f>
        <v>#N/A</v>
      </c>
      <c r="O998" s="21" t="e">
        <f>VLOOKUP(I998,'MÃ '!$A$2:$E$1048576,5,0)</f>
        <v>#N/A</v>
      </c>
      <c r="P998" s="21" t="str">
        <f t="shared" si="62"/>
        <v>TSG09</v>
      </c>
      <c r="Q998" s="21" t="e">
        <f>DAY(Table01456[[#This Row],[NGÀY]])&amp;Table01456[[#This Row],[TSG09]]&amp;Table01456[[#This Row],[MÃ FAST]]</f>
        <v>#N/A</v>
      </c>
      <c r="R998" s="21" t="e">
        <f>COUNTIF($Q$7:Q998,Q998)&amp;Q998</f>
        <v>#N/A</v>
      </c>
      <c r="S998" s="44">
        <f>IFERROR(VLOOKUP(R998,Table1[[ct2]:[Số lượng]],13,0),0)</f>
        <v>0</v>
      </c>
      <c r="T998" s="45">
        <f>IFERROR(VLOOKUP(R998,Table1[[ct2]:[Giá]],14,0),Table01456[[#This Row],[ĐƠN GIÁ]])</f>
        <v>0</v>
      </c>
      <c r="U998" s="45">
        <f t="shared" si="63"/>
        <v>0</v>
      </c>
      <c r="V998" s="32">
        <f t="shared" si="64"/>
        <v>0</v>
      </c>
      <c r="W998" s="45">
        <f>Table01456[[#This Row],[THÀNH TIỀN FAST]]-Table01456[[#This Row],[THÀNH TIỀN]]</f>
        <v>0</v>
      </c>
      <c r="X998" s="46" t="b">
        <f>Table01456[[#This Row],[ĐG FAST]]=Table01456[[#This Row],[ĐƠN GIÁ]]</f>
        <v>1</v>
      </c>
      <c r="Y998" s="47" t="b">
        <f>Table01456[[#This Row],[THÀNH TIỀN FAST]]=Table01456[[#This Row],[THÀNH TIỀN]]</f>
        <v>1</v>
      </c>
      <c r="Z998" s="48"/>
    </row>
    <row r="999" spans="13:26" x14ac:dyDescent="0.2">
      <c r="M999" s="55">
        <f t="shared" si="61"/>
        <v>0</v>
      </c>
      <c r="N999" s="21" t="e">
        <f>VLOOKUP(I999,'MÃ '!$A$2:$E$1048576,4,0)</f>
        <v>#N/A</v>
      </c>
      <c r="O999" s="21" t="e">
        <f>VLOOKUP(I999,'MÃ '!$A$2:$E$1048576,5,0)</f>
        <v>#N/A</v>
      </c>
      <c r="P999" s="21" t="str">
        <f t="shared" si="62"/>
        <v>TSG09</v>
      </c>
      <c r="Q999" s="21" t="e">
        <f>DAY(Table01456[[#This Row],[NGÀY]])&amp;Table01456[[#This Row],[TSG09]]&amp;Table01456[[#This Row],[MÃ FAST]]</f>
        <v>#N/A</v>
      </c>
      <c r="R999" s="21" t="e">
        <f>COUNTIF($Q$7:Q999,Q999)&amp;Q999</f>
        <v>#N/A</v>
      </c>
      <c r="S999" s="44">
        <f>IFERROR(VLOOKUP(R999,Table1[[ct2]:[Số lượng]],13,0),0)</f>
        <v>0</v>
      </c>
      <c r="T999" s="45">
        <f>IFERROR(VLOOKUP(R999,Table1[[ct2]:[Giá]],14,0),Table01456[[#This Row],[ĐƠN GIÁ]])</f>
        <v>0</v>
      </c>
      <c r="U999" s="45">
        <f t="shared" si="63"/>
        <v>0</v>
      </c>
      <c r="V999" s="32">
        <f t="shared" si="64"/>
        <v>0</v>
      </c>
      <c r="W999" s="45">
        <f>Table01456[[#This Row],[THÀNH TIỀN FAST]]-Table01456[[#This Row],[THÀNH TIỀN]]</f>
        <v>0</v>
      </c>
      <c r="X999" s="46" t="b">
        <f>Table01456[[#This Row],[ĐG FAST]]=Table01456[[#This Row],[ĐƠN GIÁ]]</f>
        <v>1</v>
      </c>
      <c r="Y999" s="47" t="b">
        <f>Table01456[[#This Row],[THÀNH TIỀN FAST]]=Table01456[[#This Row],[THÀNH TIỀN]]</f>
        <v>1</v>
      </c>
      <c r="Z999" s="48"/>
    </row>
    <row r="1000" spans="13:26" x14ac:dyDescent="0.2">
      <c r="M1000" s="55">
        <f t="shared" si="61"/>
        <v>0</v>
      </c>
      <c r="N1000" s="21" t="e">
        <f>VLOOKUP(I1000,'MÃ '!$A$2:$E$1048576,4,0)</f>
        <v>#N/A</v>
      </c>
      <c r="O1000" s="21" t="e">
        <f>VLOOKUP(I1000,'MÃ '!$A$2:$E$1048576,5,0)</f>
        <v>#N/A</v>
      </c>
      <c r="P1000" s="21" t="str">
        <f t="shared" si="62"/>
        <v>TSG09</v>
      </c>
      <c r="Q1000" s="21" t="e">
        <f>DAY(Table01456[[#This Row],[NGÀY]])&amp;Table01456[[#This Row],[TSG09]]&amp;Table01456[[#This Row],[MÃ FAST]]</f>
        <v>#N/A</v>
      </c>
      <c r="R1000" s="21" t="e">
        <f>COUNTIF($Q$7:Q1000,Q1000)&amp;Q1000</f>
        <v>#N/A</v>
      </c>
      <c r="S1000" s="44">
        <f>IFERROR(VLOOKUP(R1000,Table1[[ct2]:[Số lượng]],13,0),0)</f>
        <v>0</v>
      </c>
      <c r="T1000" s="45">
        <f>IFERROR(VLOOKUP(R1000,Table1[[ct2]:[Giá]],14,0),Table01456[[#This Row],[ĐƠN GIÁ]])</f>
        <v>0</v>
      </c>
      <c r="U1000" s="45">
        <f t="shared" si="63"/>
        <v>0</v>
      </c>
      <c r="V1000" s="32">
        <f t="shared" si="64"/>
        <v>0</v>
      </c>
      <c r="W1000" s="45">
        <f>Table01456[[#This Row],[THÀNH TIỀN FAST]]-Table01456[[#This Row],[THÀNH TIỀN]]</f>
        <v>0</v>
      </c>
      <c r="X1000" s="46" t="b">
        <f>Table01456[[#This Row],[ĐG FAST]]=Table01456[[#This Row],[ĐƠN GIÁ]]</f>
        <v>1</v>
      </c>
      <c r="Y1000" s="47" t="b">
        <f>Table01456[[#This Row],[THÀNH TIỀN FAST]]=Table01456[[#This Row],[THÀNH TIỀN]]</f>
        <v>1</v>
      </c>
      <c r="Z1000" s="48"/>
    </row>
  </sheetData>
  <mergeCells count="1">
    <mergeCell ref="A1:M3"/>
  </mergeCells>
  <conditionalFormatting sqref="V7:V1000">
    <cfRule type="cellIs" dxfId="162" priority="1" operator="lessThan">
      <formula>0</formula>
    </cfRule>
    <cfRule type="cellIs" dxfId="161" priority="2" operator="greaterThan">
      <formula>0</formula>
    </cfRule>
  </conditionalFormatting>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A4999"/>
  <sheetViews>
    <sheetView topLeftCell="C67" zoomScaleNormal="100" workbookViewId="0">
      <selection activeCell="C5" sqref="C5:Z1177"/>
    </sheetView>
  </sheetViews>
  <sheetFormatPr defaultColWidth="9" defaultRowHeight="15" x14ac:dyDescent="0.25"/>
  <cols>
    <col min="1" max="1" width="15.42578125" style="6" hidden="1" customWidth="1"/>
    <col min="2" max="2" width="16.42578125" style="6" hidden="1" customWidth="1"/>
    <col min="3" max="3" width="12.5703125" style="6" bestFit="1" customWidth="1"/>
    <col min="4" max="4" width="10.42578125" style="6" bestFit="1" customWidth="1"/>
    <col min="5" max="5" width="13.5703125" style="6" bestFit="1" customWidth="1"/>
    <col min="6" max="6" width="10.7109375" style="6" bestFit="1" customWidth="1"/>
    <col min="7" max="7" width="11.42578125" style="6" bestFit="1" customWidth="1"/>
    <col min="8" max="8" width="11.85546875" style="6" bestFit="1" customWidth="1"/>
    <col min="9" max="9" width="43.140625" style="6" bestFit="1" customWidth="1"/>
    <col min="10" max="10" width="36.5703125" style="6" bestFit="1" customWidth="1"/>
    <col min="11" max="11" width="13.28515625" style="6" bestFit="1" customWidth="1"/>
    <col min="12" max="12" width="20" style="6" bestFit="1" customWidth="1"/>
    <col min="13" max="13" width="8.7109375" style="6" bestFit="1" customWidth="1"/>
    <col min="14" max="14" width="19.7109375" style="6" bestFit="1" customWidth="1"/>
    <col min="15" max="15" width="10.140625" style="6" bestFit="1" customWidth="1"/>
    <col min="16" max="16" width="12.5703125" style="6" bestFit="1" customWidth="1"/>
    <col min="17" max="17" width="25.28515625" style="6" bestFit="1" customWidth="1"/>
    <col min="18" max="18" width="14.7109375" style="6" bestFit="1" customWidth="1"/>
    <col min="19" max="19" width="12.85546875" style="6" bestFit="1" customWidth="1"/>
    <col min="20" max="20" width="14.85546875" style="6" bestFit="1" customWidth="1"/>
    <col min="21" max="21" width="11" style="6" bestFit="1" customWidth="1"/>
    <col min="22" max="22" width="12.28515625" style="6" bestFit="1" customWidth="1"/>
    <col min="23" max="23" width="13" style="6" bestFit="1" customWidth="1"/>
    <col min="24" max="24" width="10.140625" style="10" bestFit="1" customWidth="1"/>
    <col min="25" max="25" width="14.42578125" style="6" bestFit="1" customWidth="1"/>
    <col min="26" max="26" width="11.42578125" style="6" bestFit="1" customWidth="1"/>
    <col min="27" max="16384" width="9" style="6"/>
  </cols>
  <sheetData>
    <row r="1" spans="1:27" ht="72" customHeight="1" x14ac:dyDescent="0.25">
      <c r="T1" s="10"/>
    </row>
    <row r="2" spans="1:27" x14ac:dyDescent="0.25">
      <c r="M2" s="24"/>
    </row>
    <row r="3" spans="1:27" ht="21" x14ac:dyDescent="0.35">
      <c r="M3" s="23">
        <f>SUM(Table1[Đvt])</f>
        <v>0</v>
      </c>
      <c r="N3" s="71">
        <f>SUM(Table1[Số lượng])</f>
        <v>4809.2919999999976</v>
      </c>
      <c r="O3" s="71"/>
      <c r="P3" s="71"/>
      <c r="Q3" s="71">
        <f>SUM(Table1[Tiền])</f>
        <v>188213891</v>
      </c>
    </row>
    <row r="4" spans="1:27" ht="21" x14ac:dyDescent="0.25">
      <c r="A4" s="22" t="s">
        <v>341</v>
      </c>
      <c r="B4" s="22" t="s">
        <v>342</v>
      </c>
      <c r="C4" s="29" t="s">
        <v>293</v>
      </c>
      <c r="D4" s="29" t="s">
        <v>294</v>
      </c>
      <c r="E4" s="29" t="s">
        <v>295</v>
      </c>
      <c r="F4" s="29" t="s">
        <v>508</v>
      </c>
      <c r="G4" s="29" t="s">
        <v>296</v>
      </c>
      <c r="H4" s="29" t="s">
        <v>297</v>
      </c>
      <c r="I4" s="29" t="s">
        <v>298</v>
      </c>
      <c r="J4" s="29" t="s">
        <v>299</v>
      </c>
      <c r="K4" s="29" t="s">
        <v>300</v>
      </c>
      <c r="L4" s="29" t="s">
        <v>301</v>
      </c>
      <c r="M4" s="29" t="s">
        <v>302</v>
      </c>
      <c r="N4" s="29" t="s">
        <v>303</v>
      </c>
      <c r="O4" s="29" t="s">
        <v>304</v>
      </c>
      <c r="P4" s="29" t="s">
        <v>305</v>
      </c>
      <c r="Q4" s="29" t="s">
        <v>306</v>
      </c>
      <c r="R4" s="29" t="s">
        <v>509</v>
      </c>
      <c r="S4" s="29" t="s">
        <v>307</v>
      </c>
      <c r="T4" s="29" t="s">
        <v>308</v>
      </c>
      <c r="U4" s="29" t="s">
        <v>309</v>
      </c>
      <c r="V4" s="29" t="s">
        <v>310</v>
      </c>
      <c r="W4" s="29" t="s">
        <v>311</v>
      </c>
      <c r="X4" s="29" t="s">
        <v>312</v>
      </c>
      <c r="Y4" s="29" t="s">
        <v>510</v>
      </c>
      <c r="Z4" s="29" t="s">
        <v>511</v>
      </c>
      <c r="AA4" s="72" t="s">
        <v>348</v>
      </c>
    </row>
    <row r="5" spans="1:27" x14ac:dyDescent="0.25">
      <c r="A5" s="6" t="str">
        <f>DAY(C5)&amp;Table1[[#This Row],[Bộ phận]]&amp;Table1[[#This Row],[Mã hàng]]</f>
        <v>1TSG01NL300090</v>
      </c>
      <c r="B5" s="6" t="str">
        <f>COUNTIF($A$5:A5,A5)&amp;A5</f>
        <v>11TSG01NL300090</v>
      </c>
      <c r="C5" s="75">
        <v>46023</v>
      </c>
      <c r="D5" s="76" t="s">
        <v>313</v>
      </c>
      <c r="E5" s="74" t="s">
        <v>369</v>
      </c>
      <c r="F5" s="74" t="s">
        <v>316</v>
      </c>
      <c r="G5" s="74" t="s">
        <v>314</v>
      </c>
      <c r="H5" s="76" t="s">
        <v>370</v>
      </c>
      <c r="I5" s="76" t="s">
        <v>371</v>
      </c>
      <c r="J5" s="76" t="s">
        <v>372</v>
      </c>
      <c r="K5" s="76" t="s">
        <v>171</v>
      </c>
      <c r="L5" s="76" t="s">
        <v>34</v>
      </c>
      <c r="M5" s="76" t="s">
        <v>284</v>
      </c>
      <c r="N5" s="77">
        <v>6</v>
      </c>
      <c r="O5" s="78">
        <v>145000</v>
      </c>
      <c r="P5" s="78">
        <v>0</v>
      </c>
      <c r="Q5" s="79">
        <v>870000</v>
      </c>
      <c r="R5" s="79">
        <v>0</v>
      </c>
      <c r="S5" s="78">
        <v>145000</v>
      </c>
      <c r="T5" s="76" t="s">
        <v>315</v>
      </c>
      <c r="U5" s="76" t="s">
        <v>373</v>
      </c>
      <c r="V5" s="76" t="s">
        <v>316</v>
      </c>
      <c r="W5" s="76" t="s">
        <v>317</v>
      </c>
      <c r="X5" s="76" t="s">
        <v>316</v>
      </c>
      <c r="Y5" s="76" t="s">
        <v>374</v>
      </c>
      <c r="Z5" s="76" t="s">
        <v>374</v>
      </c>
      <c r="AA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 spans="1:27" x14ac:dyDescent="0.25">
      <c r="A6" s="6" t="str">
        <f>DAY(C6)&amp;Table1[[#This Row],[Bộ phận]]&amp;Table1[[#This Row],[Mã hàng]]</f>
        <v>1TSG01NL300091</v>
      </c>
      <c r="B6" s="6" t="str">
        <f>COUNTIF($A$5:A6,A6)&amp;A6</f>
        <v>11TSG01NL300091</v>
      </c>
      <c r="C6" s="75">
        <v>46023</v>
      </c>
      <c r="D6" s="76" t="s">
        <v>313</v>
      </c>
      <c r="E6" s="74" t="s">
        <v>369</v>
      </c>
      <c r="F6" s="74" t="s">
        <v>316</v>
      </c>
      <c r="G6" s="74" t="s">
        <v>314</v>
      </c>
      <c r="H6" s="76" t="s">
        <v>370</v>
      </c>
      <c r="I6" s="76" t="s">
        <v>371</v>
      </c>
      <c r="J6" s="76" t="s">
        <v>372</v>
      </c>
      <c r="K6" s="76" t="s">
        <v>172</v>
      </c>
      <c r="L6" s="76" t="s">
        <v>35</v>
      </c>
      <c r="M6" s="76" t="s">
        <v>284</v>
      </c>
      <c r="N6" s="77">
        <v>6</v>
      </c>
      <c r="O6" s="78">
        <v>47000</v>
      </c>
      <c r="P6" s="78">
        <v>0</v>
      </c>
      <c r="Q6" s="79">
        <v>282000</v>
      </c>
      <c r="R6" s="79">
        <v>0</v>
      </c>
      <c r="S6" s="78">
        <v>47000</v>
      </c>
      <c r="T6" s="76" t="s">
        <v>315</v>
      </c>
      <c r="U6" s="76" t="s">
        <v>373</v>
      </c>
      <c r="V6" s="76" t="s">
        <v>316</v>
      </c>
      <c r="W6" s="76" t="s">
        <v>317</v>
      </c>
      <c r="X6" s="76" t="s">
        <v>316</v>
      </c>
      <c r="Y6" s="76" t="s">
        <v>374</v>
      </c>
      <c r="Z6" s="76" t="s">
        <v>374</v>
      </c>
      <c r="AA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 spans="1:27" x14ac:dyDescent="0.25">
      <c r="A7" s="6" t="str">
        <f>DAY(C7)&amp;Table1[[#This Row],[Bộ phận]]&amp;Table1[[#This Row],[Mã hàng]]</f>
        <v>1TSG01NL300094</v>
      </c>
      <c r="B7" s="6" t="str">
        <f>COUNTIF($A$5:A7,A7)&amp;A7</f>
        <v>11TSG01NL300094</v>
      </c>
      <c r="C7" s="75">
        <v>46023</v>
      </c>
      <c r="D7" s="76" t="s">
        <v>313</v>
      </c>
      <c r="E7" s="74" t="s">
        <v>369</v>
      </c>
      <c r="F7" s="74" t="s">
        <v>316</v>
      </c>
      <c r="G7" s="74" t="s">
        <v>314</v>
      </c>
      <c r="H7" s="76" t="s">
        <v>370</v>
      </c>
      <c r="I7" s="76" t="s">
        <v>371</v>
      </c>
      <c r="J7" s="76" t="s">
        <v>372</v>
      </c>
      <c r="K7" s="76" t="s">
        <v>176</v>
      </c>
      <c r="L7" s="76" t="s">
        <v>175</v>
      </c>
      <c r="M7" s="76" t="s">
        <v>284</v>
      </c>
      <c r="N7" s="77">
        <v>1</v>
      </c>
      <c r="O7" s="78">
        <v>80000</v>
      </c>
      <c r="P7" s="78">
        <v>0</v>
      </c>
      <c r="Q7" s="79">
        <v>80000</v>
      </c>
      <c r="R7" s="79">
        <v>0</v>
      </c>
      <c r="S7" s="78">
        <v>80000</v>
      </c>
      <c r="T7" s="76" t="s">
        <v>315</v>
      </c>
      <c r="U7" s="76" t="s">
        <v>373</v>
      </c>
      <c r="V7" s="76" t="s">
        <v>316</v>
      </c>
      <c r="W7" s="76" t="s">
        <v>317</v>
      </c>
      <c r="X7" s="76" t="s">
        <v>316</v>
      </c>
      <c r="Y7" s="76" t="s">
        <v>374</v>
      </c>
      <c r="Z7" s="76" t="s">
        <v>374</v>
      </c>
      <c r="AA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 spans="1:27" x14ac:dyDescent="0.25">
      <c r="A8" s="6" t="str">
        <f>DAY(C8)&amp;Table1[[#This Row],[Bộ phận]]&amp;Table1[[#This Row],[Mã hàng]]</f>
        <v>1TSG01NL300098</v>
      </c>
      <c r="B8" s="6" t="str">
        <f>COUNTIF($A$5:A8,A8)&amp;A8</f>
        <v>11TSG01NL300098</v>
      </c>
      <c r="C8" s="75">
        <v>46023</v>
      </c>
      <c r="D8" s="76" t="s">
        <v>313</v>
      </c>
      <c r="E8" s="74" t="s">
        <v>369</v>
      </c>
      <c r="F8" s="74" t="s">
        <v>316</v>
      </c>
      <c r="G8" s="74" t="s">
        <v>314</v>
      </c>
      <c r="H8" s="76" t="s">
        <v>370</v>
      </c>
      <c r="I8" s="76" t="s">
        <v>371</v>
      </c>
      <c r="J8" s="76" t="s">
        <v>372</v>
      </c>
      <c r="K8" s="76" t="s">
        <v>179</v>
      </c>
      <c r="L8" s="76" t="s">
        <v>327</v>
      </c>
      <c r="M8" s="76" t="s">
        <v>284</v>
      </c>
      <c r="N8" s="77">
        <v>10</v>
      </c>
      <c r="O8" s="78">
        <v>95000</v>
      </c>
      <c r="P8" s="78">
        <v>0</v>
      </c>
      <c r="Q8" s="79">
        <v>950000</v>
      </c>
      <c r="R8" s="79">
        <v>0</v>
      </c>
      <c r="S8" s="78">
        <v>95000</v>
      </c>
      <c r="T8" s="76" t="s">
        <v>315</v>
      </c>
      <c r="U8" s="76" t="s">
        <v>373</v>
      </c>
      <c r="V8" s="76" t="s">
        <v>316</v>
      </c>
      <c r="W8" s="76" t="s">
        <v>317</v>
      </c>
      <c r="X8" s="76" t="s">
        <v>316</v>
      </c>
      <c r="Y8" s="76" t="s">
        <v>374</v>
      </c>
      <c r="Z8" s="76" t="s">
        <v>374</v>
      </c>
      <c r="AA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 spans="1:27" x14ac:dyDescent="0.25">
      <c r="A9" s="6" t="str">
        <f>DAY(C9)&amp;Table1[[#This Row],[Bộ phận]]&amp;Table1[[#This Row],[Mã hàng]]</f>
        <v>1TSG01NL300013</v>
      </c>
      <c r="B9" s="6" t="str">
        <f>COUNTIF($A$5:A9,A9)&amp;A9</f>
        <v>11TSG01NL300013</v>
      </c>
      <c r="C9" s="75">
        <v>46023</v>
      </c>
      <c r="D9" s="76" t="s">
        <v>313</v>
      </c>
      <c r="E9" s="74" t="s">
        <v>369</v>
      </c>
      <c r="F9" s="74" t="s">
        <v>316</v>
      </c>
      <c r="G9" s="74" t="s">
        <v>314</v>
      </c>
      <c r="H9" s="76" t="s">
        <v>370</v>
      </c>
      <c r="I9" s="76" t="s">
        <v>371</v>
      </c>
      <c r="J9" s="76" t="s">
        <v>372</v>
      </c>
      <c r="K9" s="76" t="s">
        <v>86</v>
      </c>
      <c r="L9" s="76" t="s">
        <v>19</v>
      </c>
      <c r="M9" s="76" t="s">
        <v>284</v>
      </c>
      <c r="N9" s="77">
        <v>2</v>
      </c>
      <c r="O9" s="78">
        <v>50000</v>
      </c>
      <c r="P9" s="78">
        <v>0</v>
      </c>
      <c r="Q9" s="79">
        <v>100000</v>
      </c>
      <c r="R9" s="79">
        <v>0</v>
      </c>
      <c r="S9" s="78">
        <v>50000</v>
      </c>
      <c r="T9" s="76" t="s">
        <v>315</v>
      </c>
      <c r="U9" s="76" t="s">
        <v>373</v>
      </c>
      <c r="V9" s="76" t="s">
        <v>316</v>
      </c>
      <c r="W9" s="76" t="s">
        <v>317</v>
      </c>
      <c r="X9" s="76" t="s">
        <v>316</v>
      </c>
      <c r="Y9" s="76" t="s">
        <v>374</v>
      </c>
      <c r="Z9" s="76" t="s">
        <v>374</v>
      </c>
      <c r="AA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 spans="1:27" x14ac:dyDescent="0.25">
      <c r="A10" s="6" t="str">
        <f>DAY(C10)&amp;Table1[[#This Row],[Bộ phận]]&amp;Table1[[#This Row],[Mã hàng]]</f>
        <v>1TSG01NL300022</v>
      </c>
      <c r="B10" s="6" t="str">
        <f>COUNTIF($A$5:A10,A10)&amp;A10</f>
        <v>11TSG01NL300022</v>
      </c>
      <c r="C10" s="75">
        <v>46023</v>
      </c>
      <c r="D10" s="76" t="s">
        <v>313</v>
      </c>
      <c r="E10" s="74" t="s">
        <v>369</v>
      </c>
      <c r="F10" s="74" t="s">
        <v>316</v>
      </c>
      <c r="G10" s="74" t="s">
        <v>314</v>
      </c>
      <c r="H10" s="76" t="s">
        <v>370</v>
      </c>
      <c r="I10" s="76" t="s">
        <v>371</v>
      </c>
      <c r="J10" s="76" t="s">
        <v>372</v>
      </c>
      <c r="K10" s="76" t="s">
        <v>94</v>
      </c>
      <c r="L10" s="76" t="s">
        <v>20</v>
      </c>
      <c r="M10" s="76" t="s">
        <v>284</v>
      </c>
      <c r="N10" s="77">
        <v>9.5</v>
      </c>
      <c r="O10" s="78">
        <v>18000</v>
      </c>
      <c r="P10" s="78">
        <v>0</v>
      </c>
      <c r="Q10" s="79">
        <v>171000</v>
      </c>
      <c r="R10" s="79">
        <v>0</v>
      </c>
      <c r="S10" s="78">
        <v>18000</v>
      </c>
      <c r="T10" s="76" t="s">
        <v>315</v>
      </c>
      <c r="U10" s="76" t="s">
        <v>373</v>
      </c>
      <c r="V10" s="76" t="s">
        <v>316</v>
      </c>
      <c r="W10" s="76" t="s">
        <v>317</v>
      </c>
      <c r="X10" s="76" t="s">
        <v>316</v>
      </c>
      <c r="Y10" s="76" t="s">
        <v>374</v>
      </c>
      <c r="Z10" s="76" t="s">
        <v>374</v>
      </c>
      <c r="AA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 spans="1:27" x14ac:dyDescent="0.25">
      <c r="A11" s="6" t="str">
        <f>DAY(C11)&amp;Table1[[#This Row],[Bộ phận]]&amp;Table1[[#This Row],[Mã hàng]]</f>
        <v>1TSG01NL300033</v>
      </c>
      <c r="B11" s="6" t="str">
        <f>COUNTIF($A$5:A11,A11)&amp;A11</f>
        <v>11TSG01NL300033</v>
      </c>
      <c r="C11" s="75">
        <v>46023</v>
      </c>
      <c r="D11" s="76" t="s">
        <v>313</v>
      </c>
      <c r="E11" s="74" t="s">
        <v>369</v>
      </c>
      <c r="F11" s="74" t="s">
        <v>316</v>
      </c>
      <c r="G11" s="74" t="s">
        <v>314</v>
      </c>
      <c r="H11" s="76" t="s">
        <v>370</v>
      </c>
      <c r="I11" s="76" t="s">
        <v>371</v>
      </c>
      <c r="J11" s="76" t="s">
        <v>372</v>
      </c>
      <c r="K11" s="76" t="s">
        <v>104</v>
      </c>
      <c r="L11" s="76" t="s">
        <v>335</v>
      </c>
      <c r="M11" s="76" t="s">
        <v>284</v>
      </c>
      <c r="N11" s="77">
        <v>1.2</v>
      </c>
      <c r="O11" s="78">
        <v>13000</v>
      </c>
      <c r="P11" s="78">
        <v>0</v>
      </c>
      <c r="Q11" s="79">
        <v>15600</v>
      </c>
      <c r="R11" s="79">
        <v>0</v>
      </c>
      <c r="S11" s="78">
        <v>13000</v>
      </c>
      <c r="T11" s="76" t="s">
        <v>315</v>
      </c>
      <c r="U11" s="76" t="s">
        <v>373</v>
      </c>
      <c r="V11" s="76" t="s">
        <v>316</v>
      </c>
      <c r="W11" s="76" t="s">
        <v>317</v>
      </c>
      <c r="X11" s="76" t="s">
        <v>316</v>
      </c>
      <c r="Y11" s="76" t="s">
        <v>374</v>
      </c>
      <c r="Z11" s="76" t="s">
        <v>374</v>
      </c>
      <c r="AA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 spans="1:27" x14ac:dyDescent="0.25">
      <c r="A12" s="6" t="str">
        <f>DAY(C12)&amp;Table1[[#This Row],[Bộ phận]]&amp;Table1[[#This Row],[Mã hàng]]</f>
        <v>1TSG01NL300036</v>
      </c>
      <c r="B12" s="6" t="str">
        <f>COUNTIF($A$5:A12,A12)&amp;A12</f>
        <v>11TSG01NL300036</v>
      </c>
      <c r="C12" s="75">
        <v>46023</v>
      </c>
      <c r="D12" s="76" t="s">
        <v>313</v>
      </c>
      <c r="E12" s="74" t="s">
        <v>369</v>
      </c>
      <c r="F12" s="74" t="s">
        <v>316</v>
      </c>
      <c r="G12" s="74" t="s">
        <v>314</v>
      </c>
      <c r="H12" s="76" t="s">
        <v>370</v>
      </c>
      <c r="I12" s="76" t="s">
        <v>371</v>
      </c>
      <c r="J12" s="76" t="s">
        <v>372</v>
      </c>
      <c r="K12" s="76" t="s">
        <v>109</v>
      </c>
      <c r="L12" s="76" t="s">
        <v>24</v>
      </c>
      <c r="M12" s="76" t="s">
        <v>284</v>
      </c>
      <c r="N12" s="77">
        <v>1.8</v>
      </c>
      <c r="O12" s="78">
        <v>47000</v>
      </c>
      <c r="P12" s="78">
        <v>0</v>
      </c>
      <c r="Q12" s="79">
        <v>84600</v>
      </c>
      <c r="R12" s="79">
        <v>0</v>
      </c>
      <c r="S12" s="78">
        <v>47000</v>
      </c>
      <c r="T12" s="76" t="s">
        <v>315</v>
      </c>
      <c r="U12" s="76" t="s">
        <v>373</v>
      </c>
      <c r="V12" s="76" t="s">
        <v>316</v>
      </c>
      <c r="W12" s="76" t="s">
        <v>317</v>
      </c>
      <c r="X12" s="76" t="s">
        <v>316</v>
      </c>
      <c r="Y12" s="76" t="s">
        <v>374</v>
      </c>
      <c r="Z12" s="76" t="s">
        <v>374</v>
      </c>
      <c r="AA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 spans="1:27" x14ac:dyDescent="0.25">
      <c r="A13" s="6" t="str">
        <f>DAY(C13)&amp;Table1[[#This Row],[Bộ phận]]&amp;Table1[[#This Row],[Mã hàng]]</f>
        <v>1TSG01NL300058</v>
      </c>
      <c r="B13" s="6" t="str">
        <f>COUNTIF($A$5:A13,A13)&amp;A13</f>
        <v>11TSG01NL300058</v>
      </c>
      <c r="C13" s="75">
        <v>46023</v>
      </c>
      <c r="D13" s="76" t="s">
        <v>313</v>
      </c>
      <c r="E13" s="74" t="s">
        <v>369</v>
      </c>
      <c r="F13" s="74" t="s">
        <v>316</v>
      </c>
      <c r="G13" s="74" t="s">
        <v>314</v>
      </c>
      <c r="H13" s="76" t="s">
        <v>370</v>
      </c>
      <c r="I13" s="76" t="s">
        <v>371</v>
      </c>
      <c r="J13" s="76" t="s">
        <v>372</v>
      </c>
      <c r="K13" s="76" t="s">
        <v>135</v>
      </c>
      <c r="L13" s="76" t="s">
        <v>27</v>
      </c>
      <c r="M13" s="76" t="s">
        <v>284</v>
      </c>
      <c r="N13" s="77">
        <v>1</v>
      </c>
      <c r="O13" s="78">
        <v>55000</v>
      </c>
      <c r="P13" s="78">
        <v>0</v>
      </c>
      <c r="Q13" s="79">
        <v>55000</v>
      </c>
      <c r="R13" s="79">
        <v>0</v>
      </c>
      <c r="S13" s="78">
        <v>55000</v>
      </c>
      <c r="T13" s="76" t="s">
        <v>315</v>
      </c>
      <c r="U13" s="76" t="s">
        <v>373</v>
      </c>
      <c r="V13" s="76" t="s">
        <v>316</v>
      </c>
      <c r="W13" s="76" t="s">
        <v>317</v>
      </c>
      <c r="X13" s="76" t="s">
        <v>316</v>
      </c>
      <c r="Y13" s="76" t="s">
        <v>374</v>
      </c>
      <c r="Z13" s="76" t="s">
        <v>374</v>
      </c>
      <c r="AA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 spans="1:27" x14ac:dyDescent="0.25">
      <c r="A14" s="6" t="str">
        <f>DAY(C14)&amp;Table1[[#This Row],[Bộ phận]]&amp;Table1[[#This Row],[Mã hàng]]</f>
        <v>1TSG01NL300074</v>
      </c>
      <c r="B14" s="6" t="str">
        <f>COUNTIF($A$5:A14,A14)&amp;A14</f>
        <v>11TSG01NL300074</v>
      </c>
      <c r="C14" s="75">
        <v>46023</v>
      </c>
      <c r="D14" s="76" t="s">
        <v>313</v>
      </c>
      <c r="E14" s="74" t="s">
        <v>369</v>
      </c>
      <c r="F14" s="74" t="s">
        <v>316</v>
      </c>
      <c r="G14" s="74" t="s">
        <v>314</v>
      </c>
      <c r="H14" s="76" t="s">
        <v>370</v>
      </c>
      <c r="I14" s="76" t="s">
        <v>371</v>
      </c>
      <c r="J14" s="76" t="s">
        <v>372</v>
      </c>
      <c r="K14" s="76" t="s">
        <v>155</v>
      </c>
      <c r="L14" s="76" t="s">
        <v>32</v>
      </c>
      <c r="M14" s="76" t="s">
        <v>284</v>
      </c>
      <c r="N14" s="77">
        <v>1.2</v>
      </c>
      <c r="O14" s="78">
        <v>18000</v>
      </c>
      <c r="P14" s="78">
        <v>0</v>
      </c>
      <c r="Q14" s="79">
        <v>21600</v>
      </c>
      <c r="R14" s="79">
        <v>0</v>
      </c>
      <c r="S14" s="78">
        <v>18000</v>
      </c>
      <c r="T14" s="76" t="s">
        <v>315</v>
      </c>
      <c r="U14" s="76" t="s">
        <v>373</v>
      </c>
      <c r="V14" s="76" t="s">
        <v>316</v>
      </c>
      <c r="W14" s="76" t="s">
        <v>317</v>
      </c>
      <c r="X14" s="76" t="s">
        <v>316</v>
      </c>
      <c r="Y14" s="76" t="s">
        <v>374</v>
      </c>
      <c r="Z14" s="76" t="s">
        <v>374</v>
      </c>
      <c r="AA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 spans="1:27" x14ac:dyDescent="0.25">
      <c r="A15" s="6" t="str">
        <f>DAY(C15)&amp;Table1[[#This Row],[Bộ phận]]&amp;Table1[[#This Row],[Mã hàng]]</f>
        <v>1TSG01NL300085</v>
      </c>
      <c r="B15" s="6" t="str">
        <f>COUNTIF($A$5:A15,A15)&amp;A15</f>
        <v>11TSG01NL300085</v>
      </c>
      <c r="C15" s="75">
        <v>46023</v>
      </c>
      <c r="D15" s="76" t="s">
        <v>313</v>
      </c>
      <c r="E15" s="74" t="s">
        <v>369</v>
      </c>
      <c r="F15" s="74" t="s">
        <v>316</v>
      </c>
      <c r="G15" s="74" t="s">
        <v>314</v>
      </c>
      <c r="H15" s="76" t="s">
        <v>370</v>
      </c>
      <c r="I15" s="76" t="s">
        <v>371</v>
      </c>
      <c r="J15" s="76" t="s">
        <v>372</v>
      </c>
      <c r="K15" s="76" t="s">
        <v>164</v>
      </c>
      <c r="L15" s="76" t="s">
        <v>318</v>
      </c>
      <c r="M15" s="76" t="s">
        <v>284</v>
      </c>
      <c r="N15" s="77">
        <v>1.2</v>
      </c>
      <c r="O15" s="78">
        <v>45000</v>
      </c>
      <c r="P15" s="78">
        <v>0</v>
      </c>
      <c r="Q15" s="79">
        <v>54000</v>
      </c>
      <c r="R15" s="79">
        <v>0</v>
      </c>
      <c r="S15" s="78">
        <v>45000</v>
      </c>
      <c r="T15" s="76" t="s">
        <v>315</v>
      </c>
      <c r="U15" s="76" t="s">
        <v>373</v>
      </c>
      <c r="V15" s="76" t="s">
        <v>316</v>
      </c>
      <c r="W15" s="76" t="s">
        <v>317</v>
      </c>
      <c r="X15" s="76" t="s">
        <v>316</v>
      </c>
      <c r="Y15" s="76" t="s">
        <v>374</v>
      </c>
      <c r="Z15" s="76" t="s">
        <v>374</v>
      </c>
      <c r="AA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 spans="1:27" x14ac:dyDescent="0.25">
      <c r="A16" s="6" t="str">
        <f>DAY(C16)&amp;Table1[[#This Row],[Bộ phận]]&amp;Table1[[#This Row],[Mã hàng]]</f>
        <v>1TSG01NL300096</v>
      </c>
      <c r="B16" s="6" t="str">
        <f>COUNTIF($A$5:A16,A16)&amp;A16</f>
        <v>11TSG01NL300096</v>
      </c>
      <c r="C16" s="75">
        <v>46023</v>
      </c>
      <c r="D16" s="76" t="s">
        <v>313</v>
      </c>
      <c r="E16" s="74" t="s">
        <v>369</v>
      </c>
      <c r="F16" s="74" t="s">
        <v>316</v>
      </c>
      <c r="G16" s="74" t="s">
        <v>314</v>
      </c>
      <c r="H16" s="76" t="s">
        <v>370</v>
      </c>
      <c r="I16" s="76" t="s">
        <v>371</v>
      </c>
      <c r="J16" s="76" t="s">
        <v>372</v>
      </c>
      <c r="K16" s="76" t="s">
        <v>177</v>
      </c>
      <c r="L16" s="76" t="s">
        <v>50</v>
      </c>
      <c r="M16" s="76" t="s">
        <v>284</v>
      </c>
      <c r="N16" s="77">
        <v>4</v>
      </c>
      <c r="O16" s="78">
        <v>45000</v>
      </c>
      <c r="P16" s="78">
        <v>0</v>
      </c>
      <c r="Q16" s="79">
        <v>180000</v>
      </c>
      <c r="R16" s="79">
        <v>0</v>
      </c>
      <c r="S16" s="78">
        <v>45000</v>
      </c>
      <c r="T16" s="76" t="s">
        <v>315</v>
      </c>
      <c r="U16" s="76" t="s">
        <v>373</v>
      </c>
      <c r="V16" s="76" t="s">
        <v>316</v>
      </c>
      <c r="W16" s="76" t="s">
        <v>317</v>
      </c>
      <c r="X16" s="76" t="s">
        <v>316</v>
      </c>
      <c r="Y16" s="76" t="s">
        <v>374</v>
      </c>
      <c r="Z16" s="76" t="s">
        <v>374</v>
      </c>
      <c r="AA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 spans="1:27" x14ac:dyDescent="0.25">
      <c r="A17" s="6" t="str">
        <f>DAY(C17)&amp;Table1[[#This Row],[Bộ phận]]&amp;Table1[[#This Row],[Mã hàng]]</f>
        <v>1TSG01NL300107</v>
      </c>
      <c r="B17" s="6" t="str">
        <f>COUNTIF($A$5:A17,A17)&amp;A17</f>
        <v>11TSG01NL300107</v>
      </c>
      <c r="C17" s="75">
        <v>46023</v>
      </c>
      <c r="D17" s="76" t="s">
        <v>313</v>
      </c>
      <c r="E17" s="74" t="s">
        <v>369</v>
      </c>
      <c r="F17" s="74" t="s">
        <v>316</v>
      </c>
      <c r="G17" s="74" t="s">
        <v>314</v>
      </c>
      <c r="H17" s="76" t="s">
        <v>370</v>
      </c>
      <c r="I17" s="76" t="s">
        <v>371</v>
      </c>
      <c r="J17" s="76" t="s">
        <v>372</v>
      </c>
      <c r="K17" s="76" t="s">
        <v>187</v>
      </c>
      <c r="L17" s="76" t="s">
        <v>328</v>
      </c>
      <c r="M17" s="76" t="s">
        <v>329</v>
      </c>
      <c r="N17" s="77">
        <v>10</v>
      </c>
      <c r="O17" s="78">
        <v>8500</v>
      </c>
      <c r="P17" s="78">
        <v>0</v>
      </c>
      <c r="Q17" s="79">
        <v>85000</v>
      </c>
      <c r="R17" s="79">
        <v>0</v>
      </c>
      <c r="S17" s="78">
        <v>8500</v>
      </c>
      <c r="T17" s="76" t="s">
        <v>315</v>
      </c>
      <c r="U17" s="76" t="s">
        <v>373</v>
      </c>
      <c r="V17" s="76" t="s">
        <v>316</v>
      </c>
      <c r="W17" s="76" t="s">
        <v>317</v>
      </c>
      <c r="X17" s="76" t="s">
        <v>316</v>
      </c>
      <c r="Y17" s="76" t="s">
        <v>374</v>
      </c>
      <c r="Z17" s="76" t="s">
        <v>374</v>
      </c>
      <c r="AA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 spans="1:27" x14ac:dyDescent="0.25">
      <c r="A18" s="6" t="str">
        <f>DAY(C18)&amp;Table1[[#This Row],[Bộ phận]]&amp;Table1[[#This Row],[Mã hàng]]</f>
        <v>1TSG01NL300126</v>
      </c>
      <c r="B18" s="6" t="str">
        <f>COUNTIF($A$5:A18,A18)&amp;A18</f>
        <v>11TSG01NL300126</v>
      </c>
      <c r="C18" s="75">
        <v>46023</v>
      </c>
      <c r="D18" s="76" t="s">
        <v>313</v>
      </c>
      <c r="E18" s="74" t="s">
        <v>369</v>
      </c>
      <c r="F18" s="74" t="s">
        <v>316</v>
      </c>
      <c r="G18" s="74" t="s">
        <v>314</v>
      </c>
      <c r="H18" s="76" t="s">
        <v>370</v>
      </c>
      <c r="I18" s="76" t="s">
        <v>371</v>
      </c>
      <c r="J18" s="76" t="s">
        <v>372</v>
      </c>
      <c r="K18" s="76" t="s">
        <v>208</v>
      </c>
      <c r="L18" s="76" t="s">
        <v>340</v>
      </c>
      <c r="M18" s="76" t="s">
        <v>284</v>
      </c>
      <c r="N18" s="77">
        <v>0.3</v>
      </c>
      <c r="O18" s="78">
        <v>70000</v>
      </c>
      <c r="P18" s="78">
        <v>0</v>
      </c>
      <c r="Q18" s="79">
        <v>21000</v>
      </c>
      <c r="R18" s="79">
        <v>0</v>
      </c>
      <c r="S18" s="78">
        <v>70000</v>
      </c>
      <c r="T18" s="76" t="s">
        <v>315</v>
      </c>
      <c r="U18" s="76" t="s">
        <v>373</v>
      </c>
      <c r="V18" s="76" t="s">
        <v>316</v>
      </c>
      <c r="W18" s="76" t="s">
        <v>317</v>
      </c>
      <c r="X18" s="76" t="s">
        <v>316</v>
      </c>
      <c r="Y18" s="76" t="s">
        <v>374</v>
      </c>
      <c r="Z18" s="76" t="s">
        <v>374</v>
      </c>
      <c r="AA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 spans="1:27" x14ac:dyDescent="0.25">
      <c r="A19" s="6" t="str">
        <f>DAY(C19)&amp;Table1[[#This Row],[Bộ phận]]&amp;Table1[[#This Row],[Mã hàng]]</f>
        <v>1TSG01NL300142</v>
      </c>
      <c r="B19" s="6" t="str">
        <f>COUNTIF($A$5:A19,A19)&amp;A19</f>
        <v>11TSG01NL300142</v>
      </c>
      <c r="C19" s="75">
        <v>46023</v>
      </c>
      <c r="D19" s="76" t="s">
        <v>313</v>
      </c>
      <c r="E19" s="74" t="s">
        <v>369</v>
      </c>
      <c r="F19" s="74" t="s">
        <v>316</v>
      </c>
      <c r="G19" s="74" t="s">
        <v>314</v>
      </c>
      <c r="H19" s="76" t="s">
        <v>370</v>
      </c>
      <c r="I19" s="76" t="s">
        <v>371</v>
      </c>
      <c r="J19" s="76" t="s">
        <v>372</v>
      </c>
      <c r="K19" s="76" t="s">
        <v>226</v>
      </c>
      <c r="L19" s="76" t="s">
        <v>319</v>
      </c>
      <c r="M19" s="76" t="s">
        <v>284</v>
      </c>
      <c r="N19" s="77">
        <v>2</v>
      </c>
      <c r="O19" s="78">
        <v>50000</v>
      </c>
      <c r="P19" s="78">
        <v>0</v>
      </c>
      <c r="Q19" s="79">
        <v>100000</v>
      </c>
      <c r="R19" s="79">
        <v>0</v>
      </c>
      <c r="S19" s="78">
        <v>50000</v>
      </c>
      <c r="T19" s="76" t="s">
        <v>315</v>
      </c>
      <c r="U19" s="76" t="s">
        <v>373</v>
      </c>
      <c r="V19" s="76" t="s">
        <v>316</v>
      </c>
      <c r="W19" s="76" t="s">
        <v>317</v>
      </c>
      <c r="X19" s="76" t="s">
        <v>316</v>
      </c>
      <c r="Y19" s="76" t="s">
        <v>374</v>
      </c>
      <c r="Z19" s="76" t="s">
        <v>374</v>
      </c>
      <c r="AA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 spans="1:27" x14ac:dyDescent="0.25">
      <c r="A20" s="6" t="str">
        <f>DAY(C20)&amp;Table1[[#This Row],[Bộ phận]]&amp;Table1[[#This Row],[Mã hàng]]</f>
        <v>1TSG01NL300147</v>
      </c>
      <c r="B20" s="6" t="str">
        <f>COUNTIF($A$5:A20,A20)&amp;A20</f>
        <v>11TSG01NL300147</v>
      </c>
      <c r="C20" s="75">
        <v>46023</v>
      </c>
      <c r="D20" s="76" t="s">
        <v>313</v>
      </c>
      <c r="E20" s="74" t="s">
        <v>369</v>
      </c>
      <c r="F20" s="74" t="s">
        <v>316</v>
      </c>
      <c r="G20" s="74" t="s">
        <v>314</v>
      </c>
      <c r="H20" s="76" t="s">
        <v>370</v>
      </c>
      <c r="I20" s="76" t="s">
        <v>371</v>
      </c>
      <c r="J20" s="76" t="s">
        <v>372</v>
      </c>
      <c r="K20" s="76" t="s">
        <v>234</v>
      </c>
      <c r="L20" s="76" t="s">
        <v>330</v>
      </c>
      <c r="M20" s="76" t="s">
        <v>284</v>
      </c>
      <c r="N20" s="77">
        <v>11</v>
      </c>
      <c r="O20" s="78">
        <v>62000</v>
      </c>
      <c r="P20" s="78">
        <v>0</v>
      </c>
      <c r="Q20" s="79">
        <v>682000</v>
      </c>
      <c r="R20" s="79">
        <v>0</v>
      </c>
      <c r="S20" s="78">
        <v>62000</v>
      </c>
      <c r="T20" s="76" t="s">
        <v>315</v>
      </c>
      <c r="U20" s="76" t="s">
        <v>373</v>
      </c>
      <c r="V20" s="76" t="s">
        <v>316</v>
      </c>
      <c r="W20" s="76" t="s">
        <v>317</v>
      </c>
      <c r="X20" s="76" t="s">
        <v>316</v>
      </c>
      <c r="Y20" s="76" t="s">
        <v>374</v>
      </c>
      <c r="Z20" s="76" t="s">
        <v>374</v>
      </c>
      <c r="AA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 spans="1:27" x14ac:dyDescent="0.25">
      <c r="A21" s="6" t="str">
        <f>DAY(C21)&amp;Table1[[#This Row],[Bộ phận]]&amp;Table1[[#This Row],[Mã hàng]]</f>
        <v>1TSG01NL300203</v>
      </c>
      <c r="B21" s="6" t="str">
        <f>COUNTIF($A$5:A21,A21)&amp;A21</f>
        <v>11TSG01NL300203</v>
      </c>
      <c r="C21" s="75">
        <v>46023</v>
      </c>
      <c r="D21" s="76" t="s">
        <v>313</v>
      </c>
      <c r="E21" s="74" t="s">
        <v>369</v>
      </c>
      <c r="F21" s="74" t="s">
        <v>316</v>
      </c>
      <c r="G21" s="74" t="s">
        <v>314</v>
      </c>
      <c r="H21" s="76" t="s">
        <v>370</v>
      </c>
      <c r="I21" s="76" t="s">
        <v>371</v>
      </c>
      <c r="J21" s="76" t="s">
        <v>372</v>
      </c>
      <c r="K21" s="76" t="s">
        <v>260</v>
      </c>
      <c r="L21" s="76" t="s">
        <v>320</v>
      </c>
      <c r="M21" s="76" t="s">
        <v>284</v>
      </c>
      <c r="N21" s="77">
        <v>1.7</v>
      </c>
      <c r="O21" s="78">
        <v>45000</v>
      </c>
      <c r="P21" s="78">
        <v>0</v>
      </c>
      <c r="Q21" s="79">
        <v>76500</v>
      </c>
      <c r="R21" s="79">
        <v>0</v>
      </c>
      <c r="S21" s="78">
        <v>45000</v>
      </c>
      <c r="T21" s="76" t="s">
        <v>315</v>
      </c>
      <c r="U21" s="76" t="s">
        <v>373</v>
      </c>
      <c r="V21" s="76" t="s">
        <v>316</v>
      </c>
      <c r="W21" s="76" t="s">
        <v>317</v>
      </c>
      <c r="X21" s="76" t="s">
        <v>316</v>
      </c>
      <c r="Y21" s="76" t="s">
        <v>374</v>
      </c>
      <c r="Z21" s="76" t="s">
        <v>374</v>
      </c>
      <c r="AA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 spans="1:27" x14ac:dyDescent="0.25">
      <c r="A22" s="6" t="str">
        <f>DAY(C22)&amp;Table1[[#This Row],[Bộ phận]]&amp;Table1[[#This Row],[Mã hàng]]</f>
        <v>1TSG01NL300209</v>
      </c>
      <c r="B22" s="6" t="str">
        <f>COUNTIF($A$5:A22,A22)&amp;A22</f>
        <v>11TSG01NL300209</v>
      </c>
      <c r="C22" s="75">
        <v>46023</v>
      </c>
      <c r="D22" s="76" t="s">
        <v>313</v>
      </c>
      <c r="E22" s="74" t="s">
        <v>369</v>
      </c>
      <c r="F22" s="74" t="s">
        <v>316</v>
      </c>
      <c r="G22" s="74" t="s">
        <v>314</v>
      </c>
      <c r="H22" s="76" t="s">
        <v>370</v>
      </c>
      <c r="I22" s="76" t="s">
        <v>371</v>
      </c>
      <c r="J22" s="76" t="s">
        <v>372</v>
      </c>
      <c r="K22" s="76" t="s">
        <v>261</v>
      </c>
      <c r="L22" s="76" t="s">
        <v>321</v>
      </c>
      <c r="M22" s="76" t="s">
        <v>284</v>
      </c>
      <c r="N22" s="77">
        <v>5</v>
      </c>
      <c r="O22" s="78">
        <v>30000</v>
      </c>
      <c r="P22" s="78">
        <v>0</v>
      </c>
      <c r="Q22" s="79">
        <v>150000</v>
      </c>
      <c r="R22" s="79">
        <v>0</v>
      </c>
      <c r="S22" s="78">
        <v>30000</v>
      </c>
      <c r="T22" s="76" t="s">
        <v>315</v>
      </c>
      <c r="U22" s="76" t="s">
        <v>373</v>
      </c>
      <c r="V22" s="76" t="s">
        <v>316</v>
      </c>
      <c r="W22" s="76" t="s">
        <v>317</v>
      </c>
      <c r="X22" s="76" t="s">
        <v>316</v>
      </c>
      <c r="Y22" s="76" t="s">
        <v>374</v>
      </c>
      <c r="Z22" s="76" t="s">
        <v>374</v>
      </c>
      <c r="AA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 spans="1:27" x14ac:dyDescent="0.25">
      <c r="A23" s="6" t="str">
        <f>DAY(C23)&amp;Table1[[#This Row],[Bộ phận]]&amp;Table1[[#This Row],[Mã hàng]]</f>
        <v>1TSG01NL300218</v>
      </c>
      <c r="B23" s="6" t="str">
        <f>COUNTIF($A$5:A23,A23)&amp;A23</f>
        <v>11TSG01NL300218</v>
      </c>
      <c r="C23" s="75">
        <v>46023</v>
      </c>
      <c r="D23" s="76" t="s">
        <v>313</v>
      </c>
      <c r="E23" s="74" t="s">
        <v>369</v>
      </c>
      <c r="F23" s="74" t="s">
        <v>316</v>
      </c>
      <c r="G23" s="74" t="s">
        <v>314</v>
      </c>
      <c r="H23" s="76" t="s">
        <v>370</v>
      </c>
      <c r="I23" s="76" t="s">
        <v>371</v>
      </c>
      <c r="J23" s="76" t="s">
        <v>372</v>
      </c>
      <c r="K23" s="76" t="s">
        <v>287</v>
      </c>
      <c r="L23" s="76" t="s">
        <v>288</v>
      </c>
      <c r="M23" s="76" t="s">
        <v>29</v>
      </c>
      <c r="N23" s="77">
        <v>1</v>
      </c>
      <c r="O23" s="78">
        <v>40000</v>
      </c>
      <c r="P23" s="78">
        <v>0</v>
      </c>
      <c r="Q23" s="79">
        <v>40000</v>
      </c>
      <c r="R23" s="79">
        <v>0</v>
      </c>
      <c r="S23" s="78">
        <v>40000</v>
      </c>
      <c r="T23" s="76" t="s">
        <v>315</v>
      </c>
      <c r="U23" s="76" t="s">
        <v>373</v>
      </c>
      <c r="V23" s="76" t="s">
        <v>316</v>
      </c>
      <c r="W23" s="76" t="s">
        <v>317</v>
      </c>
      <c r="X23" s="76" t="s">
        <v>316</v>
      </c>
      <c r="Y23" s="76" t="s">
        <v>374</v>
      </c>
      <c r="Z23" s="76" t="s">
        <v>374</v>
      </c>
      <c r="AA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 spans="1:27" x14ac:dyDescent="0.25">
      <c r="A24" s="6" t="str">
        <f>DAY(C24)&amp;Table1[[#This Row],[Bộ phận]]&amp;Table1[[#This Row],[Mã hàng]]</f>
        <v>1TSG01NL300018</v>
      </c>
      <c r="B24" s="6" t="str">
        <f>COUNTIF($A$5:A24,A24)&amp;A24</f>
        <v>11TSG01NL300018</v>
      </c>
      <c r="C24" s="75">
        <v>46023</v>
      </c>
      <c r="D24" s="76" t="s">
        <v>313</v>
      </c>
      <c r="E24" s="74" t="s">
        <v>369</v>
      </c>
      <c r="F24" s="74" t="s">
        <v>316</v>
      </c>
      <c r="G24" s="74" t="s">
        <v>314</v>
      </c>
      <c r="H24" s="76" t="s">
        <v>370</v>
      </c>
      <c r="I24" s="76" t="s">
        <v>371</v>
      </c>
      <c r="J24" s="76" t="s">
        <v>372</v>
      </c>
      <c r="K24" s="76" t="s">
        <v>91</v>
      </c>
      <c r="L24" s="76" t="s">
        <v>331</v>
      </c>
      <c r="M24" s="76" t="s">
        <v>284</v>
      </c>
      <c r="N24" s="77">
        <v>6.5</v>
      </c>
      <c r="O24" s="78">
        <v>38000</v>
      </c>
      <c r="P24" s="78">
        <v>0</v>
      </c>
      <c r="Q24" s="79">
        <v>247000</v>
      </c>
      <c r="R24" s="79">
        <v>0</v>
      </c>
      <c r="S24" s="78">
        <v>38000</v>
      </c>
      <c r="T24" s="76" t="s">
        <v>315</v>
      </c>
      <c r="U24" s="76" t="s">
        <v>373</v>
      </c>
      <c r="V24" s="76" t="s">
        <v>316</v>
      </c>
      <c r="W24" s="76" t="s">
        <v>317</v>
      </c>
      <c r="X24" s="76" t="s">
        <v>316</v>
      </c>
      <c r="Y24" s="76" t="s">
        <v>374</v>
      </c>
      <c r="Z24" s="76" t="s">
        <v>374</v>
      </c>
      <c r="AA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 spans="1:27" x14ac:dyDescent="0.25">
      <c r="A25" s="6" t="str">
        <f>DAY(C25)&amp;Table1[[#This Row],[Bộ phận]]&amp;Table1[[#This Row],[Mã hàng]]</f>
        <v>1TSG01NL300084</v>
      </c>
      <c r="B25" s="6" t="str">
        <f>COUNTIF($A$5:A25,A25)&amp;A25</f>
        <v>11TSG01NL300084</v>
      </c>
      <c r="C25" s="75">
        <v>46023</v>
      </c>
      <c r="D25" s="76" t="s">
        <v>313</v>
      </c>
      <c r="E25" s="74" t="s">
        <v>369</v>
      </c>
      <c r="F25" s="74" t="s">
        <v>316</v>
      </c>
      <c r="G25" s="74" t="s">
        <v>314</v>
      </c>
      <c r="H25" s="76" t="s">
        <v>370</v>
      </c>
      <c r="I25" s="76" t="s">
        <v>371</v>
      </c>
      <c r="J25" s="76" t="s">
        <v>372</v>
      </c>
      <c r="K25" s="76" t="s">
        <v>163</v>
      </c>
      <c r="L25" s="76" t="s">
        <v>322</v>
      </c>
      <c r="M25" s="76" t="s">
        <v>284</v>
      </c>
      <c r="N25" s="77">
        <v>5.5</v>
      </c>
      <c r="O25" s="78">
        <v>22000</v>
      </c>
      <c r="P25" s="78">
        <v>0</v>
      </c>
      <c r="Q25" s="79">
        <v>121000</v>
      </c>
      <c r="R25" s="79">
        <v>0</v>
      </c>
      <c r="S25" s="78">
        <v>22000</v>
      </c>
      <c r="T25" s="76" t="s">
        <v>315</v>
      </c>
      <c r="U25" s="76" t="s">
        <v>373</v>
      </c>
      <c r="V25" s="76" t="s">
        <v>316</v>
      </c>
      <c r="W25" s="76" t="s">
        <v>317</v>
      </c>
      <c r="X25" s="76" t="s">
        <v>316</v>
      </c>
      <c r="Y25" s="76" t="s">
        <v>374</v>
      </c>
      <c r="Z25" s="76" t="s">
        <v>374</v>
      </c>
      <c r="AA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 spans="1:27" x14ac:dyDescent="0.25">
      <c r="A26" s="6" t="str">
        <f>DAY(C26)&amp;Table1[[#This Row],[Bộ phận]]&amp;Table1[[#This Row],[Mã hàng]]</f>
        <v>1TSG01NL600004</v>
      </c>
      <c r="B26" s="6" t="str">
        <f>COUNTIF($A$5:A26,A26)&amp;A26</f>
        <v>11TSG01NL600004</v>
      </c>
      <c r="C26" s="75">
        <v>46023</v>
      </c>
      <c r="D26" s="76" t="s">
        <v>313</v>
      </c>
      <c r="E26" s="74" t="s">
        <v>369</v>
      </c>
      <c r="F26" s="74" t="s">
        <v>316</v>
      </c>
      <c r="G26" s="74" t="s">
        <v>314</v>
      </c>
      <c r="H26" s="76" t="s">
        <v>370</v>
      </c>
      <c r="I26" s="76" t="s">
        <v>371</v>
      </c>
      <c r="J26" s="76" t="s">
        <v>372</v>
      </c>
      <c r="K26" s="76" t="s">
        <v>266</v>
      </c>
      <c r="L26" s="76" t="s">
        <v>25</v>
      </c>
      <c r="M26" s="76" t="s">
        <v>284</v>
      </c>
      <c r="N26" s="77">
        <v>20</v>
      </c>
      <c r="O26" s="78">
        <v>18000</v>
      </c>
      <c r="P26" s="78">
        <v>0</v>
      </c>
      <c r="Q26" s="79">
        <v>360000</v>
      </c>
      <c r="R26" s="79">
        <v>0</v>
      </c>
      <c r="S26" s="78">
        <v>18000</v>
      </c>
      <c r="T26" s="76" t="s">
        <v>315</v>
      </c>
      <c r="U26" s="76" t="s">
        <v>373</v>
      </c>
      <c r="V26" s="76" t="s">
        <v>316</v>
      </c>
      <c r="W26" s="76" t="s">
        <v>317</v>
      </c>
      <c r="X26" s="76" t="s">
        <v>316</v>
      </c>
      <c r="Y26" s="76" t="s">
        <v>374</v>
      </c>
      <c r="Z26" s="76" t="s">
        <v>374</v>
      </c>
      <c r="AA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 spans="1:27" x14ac:dyDescent="0.25">
      <c r="A27" s="6" t="str">
        <f>DAY(C27)&amp;Table1[[#This Row],[Bộ phận]]&amp;Table1[[#This Row],[Mã hàng]]</f>
        <v>1TSG01NL600068</v>
      </c>
      <c r="B27" s="6" t="str">
        <f>COUNTIF($A$5:A27,A27)&amp;A27</f>
        <v>11TSG01NL600068</v>
      </c>
      <c r="C27" s="75">
        <v>46023</v>
      </c>
      <c r="D27" s="76" t="s">
        <v>313</v>
      </c>
      <c r="E27" s="74" t="s">
        <v>369</v>
      </c>
      <c r="F27" s="74" t="s">
        <v>316</v>
      </c>
      <c r="G27" s="74" t="s">
        <v>314</v>
      </c>
      <c r="H27" s="76" t="s">
        <v>370</v>
      </c>
      <c r="I27" s="76" t="s">
        <v>371</v>
      </c>
      <c r="J27" s="76" t="s">
        <v>372</v>
      </c>
      <c r="K27" s="76" t="s">
        <v>281</v>
      </c>
      <c r="L27" s="76" t="s">
        <v>48</v>
      </c>
      <c r="M27" s="76" t="s">
        <v>284</v>
      </c>
      <c r="N27" s="77">
        <v>0.5</v>
      </c>
      <c r="O27" s="78">
        <v>95000</v>
      </c>
      <c r="P27" s="78">
        <v>0</v>
      </c>
      <c r="Q27" s="79">
        <v>47500</v>
      </c>
      <c r="R27" s="79">
        <v>0</v>
      </c>
      <c r="S27" s="78">
        <v>95000</v>
      </c>
      <c r="T27" s="76" t="s">
        <v>315</v>
      </c>
      <c r="U27" s="76" t="s">
        <v>373</v>
      </c>
      <c r="V27" s="76" t="s">
        <v>316</v>
      </c>
      <c r="W27" s="76" t="s">
        <v>317</v>
      </c>
      <c r="X27" s="76" t="s">
        <v>316</v>
      </c>
      <c r="Y27" s="76" t="s">
        <v>374</v>
      </c>
      <c r="Z27" s="76" t="s">
        <v>374</v>
      </c>
      <c r="AA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 spans="1:27" x14ac:dyDescent="0.25">
      <c r="A28" s="6" t="str">
        <f>DAY(C28)&amp;Table1[[#This Row],[Bộ phận]]&amp;Table1[[#This Row],[Mã hàng]]</f>
        <v>1TSG01NL600067</v>
      </c>
      <c r="B28" s="6" t="str">
        <f>COUNTIF($A$5:A28,A28)&amp;A28</f>
        <v>11TSG01NL600067</v>
      </c>
      <c r="C28" s="75">
        <v>46023</v>
      </c>
      <c r="D28" s="76" t="s">
        <v>313</v>
      </c>
      <c r="E28" s="74" t="s">
        <v>369</v>
      </c>
      <c r="F28" s="74" t="s">
        <v>316</v>
      </c>
      <c r="G28" s="74" t="s">
        <v>314</v>
      </c>
      <c r="H28" s="76" t="s">
        <v>370</v>
      </c>
      <c r="I28" s="76" t="s">
        <v>371</v>
      </c>
      <c r="J28" s="76" t="s">
        <v>372</v>
      </c>
      <c r="K28" s="76" t="s">
        <v>280</v>
      </c>
      <c r="L28" s="76" t="s">
        <v>21</v>
      </c>
      <c r="M28" s="76" t="s">
        <v>284</v>
      </c>
      <c r="N28" s="77">
        <v>0.9</v>
      </c>
      <c r="O28" s="78">
        <v>75000</v>
      </c>
      <c r="P28" s="78">
        <v>0</v>
      </c>
      <c r="Q28" s="79">
        <v>67500</v>
      </c>
      <c r="R28" s="79">
        <v>0</v>
      </c>
      <c r="S28" s="78">
        <v>75000</v>
      </c>
      <c r="T28" s="76" t="s">
        <v>315</v>
      </c>
      <c r="U28" s="76" t="s">
        <v>373</v>
      </c>
      <c r="V28" s="76" t="s">
        <v>316</v>
      </c>
      <c r="W28" s="76" t="s">
        <v>317</v>
      </c>
      <c r="X28" s="76" t="s">
        <v>316</v>
      </c>
      <c r="Y28" s="76" t="s">
        <v>374</v>
      </c>
      <c r="Z28" s="76" t="s">
        <v>374</v>
      </c>
      <c r="AA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 spans="1:27" x14ac:dyDescent="0.25">
      <c r="A29" s="6" t="str">
        <f>DAY(C29)&amp;Table1[[#This Row],[Bộ phận]]&amp;Table1[[#This Row],[Mã hàng]]</f>
        <v>1TSG01NL300119</v>
      </c>
      <c r="B29" s="6" t="str">
        <f>COUNTIF($A$5:A29,A29)&amp;A29</f>
        <v>11TSG01NL300119</v>
      </c>
      <c r="C29" s="75">
        <v>46023</v>
      </c>
      <c r="D29" s="76" t="s">
        <v>313</v>
      </c>
      <c r="E29" s="74" t="s">
        <v>369</v>
      </c>
      <c r="F29" s="74" t="s">
        <v>316</v>
      </c>
      <c r="G29" s="74" t="s">
        <v>314</v>
      </c>
      <c r="H29" s="76" t="s">
        <v>370</v>
      </c>
      <c r="I29" s="76" t="s">
        <v>371</v>
      </c>
      <c r="J29" s="76" t="s">
        <v>372</v>
      </c>
      <c r="K29" s="76" t="s">
        <v>197</v>
      </c>
      <c r="L29" s="76" t="s">
        <v>324</v>
      </c>
      <c r="M29" s="76" t="s">
        <v>284</v>
      </c>
      <c r="N29" s="77">
        <v>7.5</v>
      </c>
      <c r="O29" s="78">
        <v>21000</v>
      </c>
      <c r="P29" s="78">
        <v>0</v>
      </c>
      <c r="Q29" s="79">
        <v>157500</v>
      </c>
      <c r="R29" s="79">
        <v>0</v>
      </c>
      <c r="S29" s="78">
        <v>21000</v>
      </c>
      <c r="T29" s="76" t="s">
        <v>315</v>
      </c>
      <c r="U29" s="76" t="s">
        <v>373</v>
      </c>
      <c r="V29" s="76" t="s">
        <v>316</v>
      </c>
      <c r="W29" s="76" t="s">
        <v>317</v>
      </c>
      <c r="X29" s="76" t="s">
        <v>316</v>
      </c>
      <c r="Y29" s="76" t="s">
        <v>374</v>
      </c>
      <c r="Z29" s="76" t="s">
        <v>374</v>
      </c>
      <c r="AA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 spans="1:27" x14ac:dyDescent="0.25">
      <c r="A30" s="6" t="str">
        <f>DAY(C30)&amp;Table1[[#This Row],[Bộ phận]]&amp;Table1[[#This Row],[Mã hàng]]</f>
        <v>1TSG01NL300062</v>
      </c>
      <c r="B30" s="6" t="str">
        <f>COUNTIF($A$5:A30,A30)&amp;A30</f>
        <v>11TSG01NL300062</v>
      </c>
      <c r="C30" s="75">
        <v>46023</v>
      </c>
      <c r="D30" s="76" t="s">
        <v>313</v>
      </c>
      <c r="E30" s="74" t="s">
        <v>369</v>
      </c>
      <c r="F30" s="74" t="s">
        <v>316</v>
      </c>
      <c r="G30" s="74" t="s">
        <v>314</v>
      </c>
      <c r="H30" s="76" t="s">
        <v>370</v>
      </c>
      <c r="I30" s="76" t="s">
        <v>371</v>
      </c>
      <c r="J30" s="76" t="s">
        <v>372</v>
      </c>
      <c r="K30" s="76" t="s">
        <v>141</v>
      </c>
      <c r="L30" s="76" t="s">
        <v>326</v>
      </c>
      <c r="M30" s="76" t="s">
        <v>284</v>
      </c>
      <c r="N30" s="77">
        <v>0.3</v>
      </c>
      <c r="O30" s="78">
        <v>65000</v>
      </c>
      <c r="P30" s="78">
        <v>0</v>
      </c>
      <c r="Q30" s="79">
        <v>19500</v>
      </c>
      <c r="R30" s="79">
        <v>0</v>
      </c>
      <c r="S30" s="78">
        <v>65000</v>
      </c>
      <c r="T30" s="76" t="s">
        <v>315</v>
      </c>
      <c r="U30" s="76" t="s">
        <v>373</v>
      </c>
      <c r="V30" s="76" t="s">
        <v>316</v>
      </c>
      <c r="W30" s="76" t="s">
        <v>317</v>
      </c>
      <c r="X30" s="76" t="s">
        <v>316</v>
      </c>
      <c r="Y30" s="76" t="s">
        <v>374</v>
      </c>
      <c r="Z30" s="76" t="s">
        <v>374</v>
      </c>
      <c r="AA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 spans="1:27" x14ac:dyDescent="0.25">
      <c r="A31" s="6" t="str">
        <f>DAY(C31)&amp;Table1[[#This Row],[Bộ phận]]&amp;Table1[[#This Row],[Mã hàng]]</f>
        <v>1TSG08NL300203</v>
      </c>
      <c r="B31" s="6" t="str">
        <f>COUNTIF($A$5:A31,A31)&amp;A31</f>
        <v>11TSG08NL300203</v>
      </c>
      <c r="C31" s="75">
        <v>46023</v>
      </c>
      <c r="D31" s="76" t="s">
        <v>313</v>
      </c>
      <c r="E31" s="74" t="s">
        <v>375</v>
      </c>
      <c r="F31" s="74" t="s">
        <v>316</v>
      </c>
      <c r="G31" s="74" t="s">
        <v>314</v>
      </c>
      <c r="H31" s="76" t="s">
        <v>370</v>
      </c>
      <c r="I31" s="76" t="s">
        <v>371</v>
      </c>
      <c r="J31" s="76" t="s">
        <v>376</v>
      </c>
      <c r="K31" s="76" t="s">
        <v>260</v>
      </c>
      <c r="L31" s="76" t="s">
        <v>320</v>
      </c>
      <c r="M31" s="76" t="s">
        <v>284</v>
      </c>
      <c r="N31" s="77">
        <v>2.7</v>
      </c>
      <c r="O31" s="78">
        <v>45000</v>
      </c>
      <c r="P31" s="78">
        <v>0</v>
      </c>
      <c r="Q31" s="79">
        <v>121500</v>
      </c>
      <c r="R31" s="79">
        <v>0</v>
      </c>
      <c r="S31" s="78">
        <v>45000</v>
      </c>
      <c r="T31" s="76" t="s">
        <v>336</v>
      </c>
      <c r="U31" s="76" t="s">
        <v>373</v>
      </c>
      <c r="V31" s="76" t="s">
        <v>316</v>
      </c>
      <c r="W31" s="76" t="s">
        <v>337</v>
      </c>
      <c r="X31" s="76" t="s">
        <v>316</v>
      </c>
      <c r="Y31" s="76" t="s">
        <v>374</v>
      </c>
      <c r="Z31" s="76" t="s">
        <v>374</v>
      </c>
      <c r="AA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 spans="1:27" x14ac:dyDescent="0.25">
      <c r="A32" s="6" t="str">
        <f>DAY(C32)&amp;Table1[[#This Row],[Bộ phận]]&amp;Table1[[#This Row],[Mã hàng]]</f>
        <v>1TSG08NL300147</v>
      </c>
      <c r="B32" s="6" t="str">
        <f>COUNTIF($A$5:A32,A32)&amp;A32</f>
        <v>11TSG08NL300147</v>
      </c>
      <c r="C32" s="75">
        <v>46023</v>
      </c>
      <c r="D32" s="76" t="s">
        <v>313</v>
      </c>
      <c r="E32" s="74" t="s">
        <v>375</v>
      </c>
      <c r="F32" s="74" t="s">
        <v>316</v>
      </c>
      <c r="G32" s="74" t="s">
        <v>314</v>
      </c>
      <c r="H32" s="76" t="s">
        <v>370</v>
      </c>
      <c r="I32" s="76" t="s">
        <v>371</v>
      </c>
      <c r="J32" s="76" t="s">
        <v>376</v>
      </c>
      <c r="K32" s="76" t="s">
        <v>234</v>
      </c>
      <c r="L32" s="76" t="s">
        <v>330</v>
      </c>
      <c r="M32" s="76" t="s">
        <v>284</v>
      </c>
      <c r="N32" s="77">
        <v>12</v>
      </c>
      <c r="O32" s="78">
        <v>62000</v>
      </c>
      <c r="P32" s="78">
        <v>0</v>
      </c>
      <c r="Q32" s="79">
        <v>744000</v>
      </c>
      <c r="R32" s="79">
        <v>0</v>
      </c>
      <c r="S32" s="78">
        <v>62000</v>
      </c>
      <c r="T32" s="76" t="s">
        <v>336</v>
      </c>
      <c r="U32" s="76" t="s">
        <v>373</v>
      </c>
      <c r="V32" s="76" t="s">
        <v>316</v>
      </c>
      <c r="W32" s="76" t="s">
        <v>337</v>
      </c>
      <c r="X32" s="76" t="s">
        <v>316</v>
      </c>
      <c r="Y32" s="76" t="s">
        <v>374</v>
      </c>
      <c r="Z32" s="76" t="s">
        <v>374</v>
      </c>
      <c r="AA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 spans="1:27" x14ac:dyDescent="0.25">
      <c r="A33" s="6" t="str">
        <f>DAY(C33)&amp;Table1[[#This Row],[Bộ phận]]&amp;Table1[[#This Row],[Mã hàng]]</f>
        <v>1TSG08NL300119</v>
      </c>
      <c r="B33" s="6" t="str">
        <f>COUNTIF($A$5:A33,A33)&amp;A33</f>
        <v>11TSG08NL300119</v>
      </c>
      <c r="C33" s="75">
        <v>46023</v>
      </c>
      <c r="D33" s="76" t="s">
        <v>313</v>
      </c>
      <c r="E33" s="74" t="s">
        <v>375</v>
      </c>
      <c r="F33" s="74" t="s">
        <v>316</v>
      </c>
      <c r="G33" s="74" t="s">
        <v>314</v>
      </c>
      <c r="H33" s="76" t="s">
        <v>370</v>
      </c>
      <c r="I33" s="76" t="s">
        <v>371</v>
      </c>
      <c r="J33" s="76" t="s">
        <v>376</v>
      </c>
      <c r="K33" s="76" t="s">
        <v>197</v>
      </c>
      <c r="L33" s="76" t="s">
        <v>324</v>
      </c>
      <c r="M33" s="76" t="s">
        <v>284</v>
      </c>
      <c r="N33" s="77">
        <v>25</v>
      </c>
      <c r="O33" s="78">
        <v>21000</v>
      </c>
      <c r="P33" s="78">
        <v>0</v>
      </c>
      <c r="Q33" s="79">
        <v>525000</v>
      </c>
      <c r="R33" s="79">
        <v>0</v>
      </c>
      <c r="S33" s="78">
        <v>21000</v>
      </c>
      <c r="T33" s="76" t="s">
        <v>336</v>
      </c>
      <c r="U33" s="76" t="s">
        <v>373</v>
      </c>
      <c r="V33" s="76" t="s">
        <v>316</v>
      </c>
      <c r="W33" s="76" t="s">
        <v>337</v>
      </c>
      <c r="X33" s="76" t="s">
        <v>316</v>
      </c>
      <c r="Y33" s="76" t="s">
        <v>374</v>
      </c>
      <c r="Z33" s="76" t="s">
        <v>374</v>
      </c>
      <c r="AA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 spans="1:27" x14ac:dyDescent="0.25">
      <c r="A34" s="6" t="str">
        <f>DAY(C34)&amp;Table1[[#This Row],[Bộ phận]]&amp;Table1[[#This Row],[Mã hàng]]</f>
        <v>1TSG08NL600004</v>
      </c>
      <c r="B34" s="6" t="str">
        <f>COUNTIF($A$5:A34,A34)&amp;A34</f>
        <v>11TSG08NL600004</v>
      </c>
      <c r="C34" s="75">
        <v>46023</v>
      </c>
      <c r="D34" s="76" t="s">
        <v>313</v>
      </c>
      <c r="E34" s="74" t="s">
        <v>375</v>
      </c>
      <c r="F34" s="74" t="s">
        <v>316</v>
      </c>
      <c r="G34" s="74" t="s">
        <v>314</v>
      </c>
      <c r="H34" s="76" t="s">
        <v>370</v>
      </c>
      <c r="I34" s="76" t="s">
        <v>371</v>
      </c>
      <c r="J34" s="76" t="s">
        <v>376</v>
      </c>
      <c r="K34" s="76" t="s">
        <v>266</v>
      </c>
      <c r="L34" s="76" t="s">
        <v>25</v>
      </c>
      <c r="M34" s="76" t="s">
        <v>284</v>
      </c>
      <c r="N34" s="77">
        <v>50</v>
      </c>
      <c r="O34" s="78">
        <v>18000</v>
      </c>
      <c r="P34" s="78">
        <v>0</v>
      </c>
      <c r="Q34" s="79">
        <v>900000</v>
      </c>
      <c r="R34" s="79">
        <v>0</v>
      </c>
      <c r="S34" s="78">
        <v>18000</v>
      </c>
      <c r="T34" s="76" t="s">
        <v>336</v>
      </c>
      <c r="U34" s="76" t="s">
        <v>373</v>
      </c>
      <c r="V34" s="76" t="s">
        <v>316</v>
      </c>
      <c r="W34" s="76" t="s">
        <v>337</v>
      </c>
      <c r="X34" s="76" t="s">
        <v>316</v>
      </c>
      <c r="Y34" s="76" t="s">
        <v>374</v>
      </c>
      <c r="Z34" s="76" t="s">
        <v>374</v>
      </c>
      <c r="AA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 spans="1:27" x14ac:dyDescent="0.25">
      <c r="A35" s="6" t="str">
        <f>DAY(C35)&amp;Table1[[#This Row],[Bộ phận]]&amp;Table1[[#This Row],[Mã hàng]]</f>
        <v>1TSG08NL300030</v>
      </c>
      <c r="B35" s="6" t="str">
        <f>COUNTIF($A$5:A35,A35)&amp;A35</f>
        <v>11TSG08NL300030</v>
      </c>
      <c r="C35" s="75">
        <v>46023</v>
      </c>
      <c r="D35" s="76" t="s">
        <v>313</v>
      </c>
      <c r="E35" s="74" t="s">
        <v>375</v>
      </c>
      <c r="F35" s="74" t="s">
        <v>316</v>
      </c>
      <c r="G35" s="74" t="s">
        <v>314</v>
      </c>
      <c r="H35" s="76" t="s">
        <v>370</v>
      </c>
      <c r="I35" s="76" t="s">
        <v>371</v>
      </c>
      <c r="J35" s="76" t="s">
        <v>376</v>
      </c>
      <c r="K35" s="76" t="s">
        <v>103</v>
      </c>
      <c r="L35" s="76" t="s">
        <v>325</v>
      </c>
      <c r="M35" s="76" t="s">
        <v>284</v>
      </c>
      <c r="N35" s="77">
        <v>0.5</v>
      </c>
      <c r="O35" s="78">
        <v>34000</v>
      </c>
      <c r="P35" s="78">
        <v>0</v>
      </c>
      <c r="Q35" s="79">
        <v>17000</v>
      </c>
      <c r="R35" s="79">
        <v>0</v>
      </c>
      <c r="S35" s="78">
        <v>34000</v>
      </c>
      <c r="T35" s="76" t="s">
        <v>336</v>
      </c>
      <c r="U35" s="76" t="s">
        <v>373</v>
      </c>
      <c r="V35" s="76" t="s">
        <v>316</v>
      </c>
      <c r="W35" s="76" t="s">
        <v>337</v>
      </c>
      <c r="X35" s="76" t="s">
        <v>316</v>
      </c>
      <c r="Y35" s="76" t="s">
        <v>374</v>
      </c>
      <c r="Z35" s="76" t="s">
        <v>374</v>
      </c>
      <c r="AA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 spans="1:27" x14ac:dyDescent="0.25">
      <c r="A36" s="6" t="str">
        <f>DAY(C36)&amp;Table1[[#This Row],[Bộ phận]]&amp;Table1[[#This Row],[Mã hàng]]</f>
        <v>1TSG08NL600068</v>
      </c>
      <c r="B36" s="6" t="str">
        <f>COUNTIF($A$5:A36,A36)&amp;A36</f>
        <v>11TSG08NL600068</v>
      </c>
      <c r="C36" s="75">
        <v>46023</v>
      </c>
      <c r="D36" s="76" t="s">
        <v>313</v>
      </c>
      <c r="E36" s="74" t="s">
        <v>375</v>
      </c>
      <c r="F36" s="74" t="s">
        <v>316</v>
      </c>
      <c r="G36" s="74" t="s">
        <v>314</v>
      </c>
      <c r="H36" s="76" t="s">
        <v>370</v>
      </c>
      <c r="I36" s="76" t="s">
        <v>371</v>
      </c>
      <c r="J36" s="76" t="s">
        <v>376</v>
      </c>
      <c r="K36" s="76" t="s">
        <v>281</v>
      </c>
      <c r="L36" s="76" t="s">
        <v>48</v>
      </c>
      <c r="M36" s="76" t="s">
        <v>284</v>
      </c>
      <c r="N36" s="77">
        <v>0.5</v>
      </c>
      <c r="O36" s="78">
        <v>95000</v>
      </c>
      <c r="P36" s="78">
        <v>0</v>
      </c>
      <c r="Q36" s="79">
        <v>47500</v>
      </c>
      <c r="R36" s="79">
        <v>0</v>
      </c>
      <c r="S36" s="78">
        <v>95000</v>
      </c>
      <c r="T36" s="76" t="s">
        <v>336</v>
      </c>
      <c r="U36" s="76" t="s">
        <v>373</v>
      </c>
      <c r="V36" s="76" t="s">
        <v>316</v>
      </c>
      <c r="W36" s="76" t="s">
        <v>337</v>
      </c>
      <c r="X36" s="76" t="s">
        <v>316</v>
      </c>
      <c r="Y36" s="76" t="s">
        <v>374</v>
      </c>
      <c r="Z36" s="76" t="s">
        <v>374</v>
      </c>
      <c r="AA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 spans="1:27" x14ac:dyDescent="0.25">
      <c r="A37" s="6" t="str">
        <f>DAY(C37)&amp;Table1[[#This Row],[Bộ phận]]&amp;Table1[[#This Row],[Mã hàng]]</f>
        <v>1TSG08NL300033</v>
      </c>
      <c r="B37" s="6" t="str">
        <f>COUNTIF($A$5:A37,A37)&amp;A37</f>
        <v>11TSG08NL300033</v>
      </c>
      <c r="C37" s="75">
        <v>46023</v>
      </c>
      <c r="D37" s="76" t="s">
        <v>313</v>
      </c>
      <c r="E37" s="74" t="s">
        <v>375</v>
      </c>
      <c r="F37" s="74" t="s">
        <v>316</v>
      </c>
      <c r="G37" s="74" t="s">
        <v>314</v>
      </c>
      <c r="H37" s="76" t="s">
        <v>370</v>
      </c>
      <c r="I37" s="76" t="s">
        <v>371</v>
      </c>
      <c r="J37" s="76" t="s">
        <v>376</v>
      </c>
      <c r="K37" s="76" t="s">
        <v>104</v>
      </c>
      <c r="L37" s="76" t="s">
        <v>335</v>
      </c>
      <c r="M37" s="76" t="s">
        <v>284</v>
      </c>
      <c r="N37" s="77">
        <v>0.9</v>
      </c>
      <c r="O37" s="78">
        <v>13000</v>
      </c>
      <c r="P37" s="78">
        <v>0</v>
      </c>
      <c r="Q37" s="79">
        <v>11700</v>
      </c>
      <c r="R37" s="79">
        <v>0</v>
      </c>
      <c r="S37" s="78">
        <v>13000</v>
      </c>
      <c r="T37" s="76" t="s">
        <v>336</v>
      </c>
      <c r="U37" s="76" t="s">
        <v>373</v>
      </c>
      <c r="V37" s="76" t="s">
        <v>316</v>
      </c>
      <c r="W37" s="76" t="s">
        <v>337</v>
      </c>
      <c r="X37" s="76" t="s">
        <v>316</v>
      </c>
      <c r="Y37" s="76" t="s">
        <v>374</v>
      </c>
      <c r="Z37" s="76" t="s">
        <v>374</v>
      </c>
      <c r="AA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 spans="1:27" x14ac:dyDescent="0.25">
      <c r="A38" s="6" t="str">
        <f>DAY(C38)&amp;Table1[[#This Row],[Bộ phận]]&amp;Table1[[#This Row],[Mã hàng]]</f>
        <v>1TSG08NL300036</v>
      </c>
      <c r="B38" s="6" t="str">
        <f>COUNTIF($A$5:A38,A38)&amp;A38</f>
        <v>11TSG08NL300036</v>
      </c>
      <c r="C38" s="75">
        <v>46023</v>
      </c>
      <c r="D38" s="76" t="s">
        <v>313</v>
      </c>
      <c r="E38" s="74" t="s">
        <v>375</v>
      </c>
      <c r="F38" s="74" t="s">
        <v>316</v>
      </c>
      <c r="G38" s="74" t="s">
        <v>314</v>
      </c>
      <c r="H38" s="76" t="s">
        <v>370</v>
      </c>
      <c r="I38" s="76" t="s">
        <v>371</v>
      </c>
      <c r="J38" s="76" t="s">
        <v>376</v>
      </c>
      <c r="K38" s="76" t="s">
        <v>109</v>
      </c>
      <c r="L38" s="76" t="s">
        <v>24</v>
      </c>
      <c r="M38" s="76" t="s">
        <v>284</v>
      </c>
      <c r="N38" s="77">
        <v>0.9</v>
      </c>
      <c r="O38" s="78">
        <v>47000</v>
      </c>
      <c r="P38" s="78">
        <v>0</v>
      </c>
      <c r="Q38" s="79">
        <v>42300</v>
      </c>
      <c r="R38" s="79">
        <v>0</v>
      </c>
      <c r="S38" s="78">
        <v>47000</v>
      </c>
      <c r="T38" s="76" t="s">
        <v>336</v>
      </c>
      <c r="U38" s="76" t="s">
        <v>373</v>
      </c>
      <c r="V38" s="76" t="s">
        <v>316</v>
      </c>
      <c r="W38" s="76" t="s">
        <v>337</v>
      </c>
      <c r="X38" s="76" t="s">
        <v>316</v>
      </c>
      <c r="Y38" s="76" t="s">
        <v>374</v>
      </c>
      <c r="Z38" s="76" t="s">
        <v>374</v>
      </c>
      <c r="AA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 spans="1:27" x14ac:dyDescent="0.25">
      <c r="A39" s="6" t="str">
        <f>DAY(C39)&amp;Table1[[#This Row],[Bộ phận]]&amp;Table1[[#This Row],[Mã hàng]]</f>
        <v>1TSG08NL300058</v>
      </c>
      <c r="B39" s="6" t="str">
        <f>COUNTIF($A$5:A39,A39)&amp;A39</f>
        <v>11TSG08NL300058</v>
      </c>
      <c r="C39" s="75">
        <v>46023</v>
      </c>
      <c r="D39" s="76" t="s">
        <v>313</v>
      </c>
      <c r="E39" s="74" t="s">
        <v>375</v>
      </c>
      <c r="F39" s="74" t="s">
        <v>316</v>
      </c>
      <c r="G39" s="74" t="s">
        <v>314</v>
      </c>
      <c r="H39" s="76" t="s">
        <v>370</v>
      </c>
      <c r="I39" s="76" t="s">
        <v>371</v>
      </c>
      <c r="J39" s="76" t="s">
        <v>376</v>
      </c>
      <c r="K39" s="76" t="s">
        <v>135</v>
      </c>
      <c r="L39" s="76" t="s">
        <v>27</v>
      </c>
      <c r="M39" s="76" t="s">
        <v>284</v>
      </c>
      <c r="N39" s="77">
        <v>2</v>
      </c>
      <c r="O39" s="78">
        <v>55000</v>
      </c>
      <c r="P39" s="78">
        <v>0</v>
      </c>
      <c r="Q39" s="79">
        <v>110000</v>
      </c>
      <c r="R39" s="79">
        <v>0</v>
      </c>
      <c r="S39" s="78">
        <v>55000</v>
      </c>
      <c r="T39" s="76" t="s">
        <v>336</v>
      </c>
      <c r="U39" s="76" t="s">
        <v>373</v>
      </c>
      <c r="V39" s="76" t="s">
        <v>316</v>
      </c>
      <c r="W39" s="76" t="s">
        <v>337</v>
      </c>
      <c r="X39" s="76" t="s">
        <v>316</v>
      </c>
      <c r="Y39" s="76" t="s">
        <v>374</v>
      </c>
      <c r="Z39" s="76" t="s">
        <v>374</v>
      </c>
      <c r="AA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 spans="1:27" x14ac:dyDescent="0.25">
      <c r="A40" s="6" t="str">
        <f>DAY(C40)&amp;Table1[[#This Row],[Bộ phận]]&amp;Table1[[#This Row],[Mã hàng]]</f>
        <v>1TSG08NL300074</v>
      </c>
      <c r="B40" s="6" t="str">
        <f>COUNTIF($A$5:A40,A40)&amp;A40</f>
        <v>11TSG08NL300074</v>
      </c>
      <c r="C40" s="75">
        <v>46023</v>
      </c>
      <c r="D40" s="76" t="s">
        <v>313</v>
      </c>
      <c r="E40" s="74" t="s">
        <v>375</v>
      </c>
      <c r="F40" s="74" t="s">
        <v>316</v>
      </c>
      <c r="G40" s="74" t="s">
        <v>314</v>
      </c>
      <c r="H40" s="76" t="s">
        <v>370</v>
      </c>
      <c r="I40" s="76" t="s">
        <v>371</v>
      </c>
      <c r="J40" s="76" t="s">
        <v>376</v>
      </c>
      <c r="K40" s="76" t="s">
        <v>155</v>
      </c>
      <c r="L40" s="76" t="s">
        <v>32</v>
      </c>
      <c r="M40" s="76" t="s">
        <v>284</v>
      </c>
      <c r="N40" s="77">
        <v>1.4</v>
      </c>
      <c r="O40" s="78">
        <v>18000</v>
      </c>
      <c r="P40" s="78">
        <v>0</v>
      </c>
      <c r="Q40" s="79">
        <v>25200</v>
      </c>
      <c r="R40" s="79">
        <v>0</v>
      </c>
      <c r="S40" s="78">
        <v>18000</v>
      </c>
      <c r="T40" s="76" t="s">
        <v>336</v>
      </c>
      <c r="U40" s="76" t="s">
        <v>373</v>
      </c>
      <c r="V40" s="76" t="s">
        <v>316</v>
      </c>
      <c r="W40" s="76" t="s">
        <v>337</v>
      </c>
      <c r="X40" s="76" t="s">
        <v>316</v>
      </c>
      <c r="Y40" s="76" t="s">
        <v>374</v>
      </c>
      <c r="Z40" s="76" t="s">
        <v>374</v>
      </c>
      <c r="AA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 spans="1:27" x14ac:dyDescent="0.25">
      <c r="A41" s="6" t="str">
        <f>DAY(C41)&amp;Table1[[#This Row],[Bộ phận]]&amp;Table1[[#This Row],[Mã hàng]]</f>
        <v>1TSG08NL300084</v>
      </c>
      <c r="B41" s="6" t="str">
        <f>COUNTIF($A$5:A41,A41)&amp;A41</f>
        <v>11TSG08NL300084</v>
      </c>
      <c r="C41" s="75">
        <v>46023</v>
      </c>
      <c r="D41" s="76" t="s">
        <v>313</v>
      </c>
      <c r="E41" s="74" t="s">
        <v>375</v>
      </c>
      <c r="F41" s="74" t="s">
        <v>316</v>
      </c>
      <c r="G41" s="74" t="s">
        <v>314</v>
      </c>
      <c r="H41" s="76" t="s">
        <v>370</v>
      </c>
      <c r="I41" s="76" t="s">
        <v>371</v>
      </c>
      <c r="J41" s="76" t="s">
        <v>376</v>
      </c>
      <c r="K41" s="76" t="s">
        <v>163</v>
      </c>
      <c r="L41" s="76" t="s">
        <v>322</v>
      </c>
      <c r="M41" s="76" t="s">
        <v>284</v>
      </c>
      <c r="N41" s="77">
        <v>5.7</v>
      </c>
      <c r="O41" s="78">
        <v>22000</v>
      </c>
      <c r="P41" s="78">
        <v>0</v>
      </c>
      <c r="Q41" s="79">
        <v>125400</v>
      </c>
      <c r="R41" s="79">
        <v>0</v>
      </c>
      <c r="S41" s="78">
        <v>22000</v>
      </c>
      <c r="T41" s="76" t="s">
        <v>336</v>
      </c>
      <c r="U41" s="76" t="s">
        <v>373</v>
      </c>
      <c r="V41" s="76" t="s">
        <v>316</v>
      </c>
      <c r="W41" s="76" t="s">
        <v>337</v>
      </c>
      <c r="X41" s="76" t="s">
        <v>316</v>
      </c>
      <c r="Y41" s="76" t="s">
        <v>374</v>
      </c>
      <c r="Z41" s="76" t="s">
        <v>374</v>
      </c>
      <c r="AA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 spans="1:27" x14ac:dyDescent="0.25">
      <c r="A42" s="6" t="str">
        <f>DAY(C42)&amp;Table1[[#This Row],[Bộ phận]]&amp;Table1[[#This Row],[Mã hàng]]</f>
        <v>1TSG08NL300113</v>
      </c>
      <c r="B42" s="6" t="str">
        <f>COUNTIF($A$5:A42,A42)&amp;A42</f>
        <v>11TSG08NL300113</v>
      </c>
      <c r="C42" s="75">
        <v>46023</v>
      </c>
      <c r="D42" s="76" t="s">
        <v>313</v>
      </c>
      <c r="E42" s="74" t="s">
        <v>375</v>
      </c>
      <c r="F42" s="74" t="s">
        <v>316</v>
      </c>
      <c r="G42" s="74" t="s">
        <v>314</v>
      </c>
      <c r="H42" s="76" t="s">
        <v>370</v>
      </c>
      <c r="I42" s="76" t="s">
        <v>371</v>
      </c>
      <c r="J42" s="76" t="s">
        <v>376</v>
      </c>
      <c r="K42" s="76" t="s">
        <v>192</v>
      </c>
      <c r="L42" s="76" t="s">
        <v>40</v>
      </c>
      <c r="M42" s="76" t="s">
        <v>284</v>
      </c>
      <c r="N42" s="77">
        <v>1.6</v>
      </c>
      <c r="O42" s="78">
        <v>145000</v>
      </c>
      <c r="P42" s="78">
        <v>0</v>
      </c>
      <c r="Q42" s="79">
        <v>232000</v>
      </c>
      <c r="R42" s="79">
        <v>0</v>
      </c>
      <c r="S42" s="78">
        <v>145000</v>
      </c>
      <c r="T42" s="76" t="s">
        <v>336</v>
      </c>
      <c r="U42" s="76" t="s">
        <v>373</v>
      </c>
      <c r="V42" s="76" t="s">
        <v>316</v>
      </c>
      <c r="W42" s="76" t="s">
        <v>337</v>
      </c>
      <c r="X42" s="76" t="s">
        <v>316</v>
      </c>
      <c r="Y42" s="76" t="s">
        <v>374</v>
      </c>
      <c r="Z42" s="76" t="s">
        <v>374</v>
      </c>
      <c r="AA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 spans="1:27" x14ac:dyDescent="0.25">
      <c r="A43" s="6" t="str">
        <f>DAY(C43)&amp;Table1[[#This Row],[Bộ phận]]&amp;Table1[[#This Row],[Mã hàng]]</f>
        <v>1TSG08NL300142</v>
      </c>
      <c r="B43" s="6" t="str">
        <f>COUNTIF($A$5:A43,A43)&amp;A43</f>
        <v>11TSG08NL300142</v>
      </c>
      <c r="C43" s="75">
        <v>46023</v>
      </c>
      <c r="D43" s="76" t="s">
        <v>313</v>
      </c>
      <c r="E43" s="74" t="s">
        <v>375</v>
      </c>
      <c r="F43" s="74" t="s">
        <v>316</v>
      </c>
      <c r="G43" s="74" t="s">
        <v>314</v>
      </c>
      <c r="H43" s="76" t="s">
        <v>370</v>
      </c>
      <c r="I43" s="76" t="s">
        <v>371</v>
      </c>
      <c r="J43" s="76" t="s">
        <v>376</v>
      </c>
      <c r="K43" s="76" t="s">
        <v>226</v>
      </c>
      <c r="L43" s="76" t="s">
        <v>319</v>
      </c>
      <c r="M43" s="76" t="s">
        <v>284</v>
      </c>
      <c r="N43" s="77">
        <v>2</v>
      </c>
      <c r="O43" s="78">
        <v>50000</v>
      </c>
      <c r="P43" s="78">
        <v>0</v>
      </c>
      <c r="Q43" s="79">
        <v>100000</v>
      </c>
      <c r="R43" s="79">
        <v>0</v>
      </c>
      <c r="S43" s="78">
        <v>50000</v>
      </c>
      <c r="T43" s="76" t="s">
        <v>336</v>
      </c>
      <c r="U43" s="76" t="s">
        <v>373</v>
      </c>
      <c r="V43" s="76" t="s">
        <v>316</v>
      </c>
      <c r="W43" s="76" t="s">
        <v>337</v>
      </c>
      <c r="X43" s="76" t="s">
        <v>316</v>
      </c>
      <c r="Y43" s="76" t="s">
        <v>374</v>
      </c>
      <c r="Z43" s="76" t="s">
        <v>374</v>
      </c>
      <c r="AA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 spans="1:27" x14ac:dyDescent="0.25">
      <c r="A44" s="6" t="str">
        <f>DAY(C44)&amp;Table1[[#This Row],[Bộ phận]]&amp;Table1[[#This Row],[Mã hàng]]</f>
        <v>1TSG08NL300018</v>
      </c>
      <c r="B44" s="6" t="str">
        <f>COUNTIF($A$5:A44,A44)&amp;A44</f>
        <v>11TSG08NL300018</v>
      </c>
      <c r="C44" s="75">
        <v>46023</v>
      </c>
      <c r="D44" s="76" t="s">
        <v>313</v>
      </c>
      <c r="E44" s="74" t="s">
        <v>375</v>
      </c>
      <c r="F44" s="74" t="s">
        <v>316</v>
      </c>
      <c r="G44" s="74" t="s">
        <v>314</v>
      </c>
      <c r="H44" s="76" t="s">
        <v>370</v>
      </c>
      <c r="I44" s="76" t="s">
        <v>371</v>
      </c>
      <c r="J44" s="76" t="s">
        <v>376</v>
      </c>
      <c r="K44" s="76" t="s">
        <v>91</v>
      </c>
      <c r="L44" s="76" t="s">
        <v>331</v>
      </c>
      <c r="M44" s="76" t="s">
        <v>284</v>
      </c>
      <c r="N44" s="77">
        <v>6.5</v>
      </c>
      <c r="O44" s="78">
        <v>38000</v>
      </c>
      <c r="P44" s="78">
        <v>0</v>
      </c>
      <c r="Q44" s="79">
        <v>247000</v>
      </c>
      <c r="R44" s="79">
        <v>0</v>
      </c>
      <c r="S44" s="78">
        <v>38000</v>
      </c>
      <c r="T44" s="76" t="s">
        <v>336</v>
      </c>
      <c r="U44" s="76" t="s">
        <v>373</v>
      </c>
      <c r="V44" s="76" t="s">
        <v>316</v>
      </c>
      <c r="W44" s="76" t="s">
        <v>337</v>
      </c>
      <c r="X44" s="76" t="s">
        <v>316</v>
      </c>
      <c r="Y44" s="76" t="s">
        <v>374</v>
      </c>
      <c r="Z44" s="76" t="s">
        <v>374</v>
      </c>
      <c r="AA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 spans="1:27" x14ac:dyDescent="0.25">
      <c r="A45" s="6" t="str">
        <f>DAY(C45)&amp;Table1[[#This Row],[Bộ phận]]&amp;Table1[[#This Row],[Mã hàng]]</f>
        <v>1TSG08NL300022</v>
      </c>
      <c r="B45" s="6" t="str">
        <f>COUNTIF($A$5:A45,A45)&amp;A45</f>
        <v>11TSG08NL300022</v>
      </c>
      <c r="C45" s="75">
        <v>46023</v>
      </c>
      <c r="D45" s="76" t="s">
        <v>313</v>
      </c>
      <c r="E45" s="74" t="s">
        <v>375</v>
      </c>
      <c r="F45" s="74" t="s">
        <v>316</v>
      </c>
      <c r="G45" s="74" t="s">
        <v>314</v>
      </c>
      <c r="H45" s="76" t="s">
        <v>370</v>
      </c>
      <c r="I45" s="76" t="s">
        <v>371</v>
      </c>
      <c r="J45" s="76" t="s">
        <v>376</v>
      </c>
      <c r="K45" s="76" t="s">
        <v>94</v>
      </c>
      <c r="L45" s="76" t="s">
        <v>20</v>
      </c>
      <c r="M45" s="76" t="s">
        <v>284</v>
      </c>
      <c r="N45" s="77">
        <v>12</v>
      </c>
      <c r="O45" s="78">
        <v>18000</v>
      </c>
      <c r="P45" s="78">
        <v>0</v>
      </c>
      <c r="Q45" s="79">
        <v>216000</v>
      </c>
      <c r="R45" s="79">
        <v>0</v>
      </c>
      <c r="S45" s="78">
        <v>18000</v>
      </c>
      <c r="T45" s="76" t="s">
        <v>336</v>
      </c>
      <c r="U45" s="76" t="s">
        <v>373</v>
      </c>
      <c r="V45" s="76" t="s">
        <v>316</v>
      </c>
      <c r="W45" s="76" t="s">
        <v>337</v>
      </c>
      <c r="X45" s="76" t="s">
        <v>316</v>
      </c>
      <c r="Y45" s="76" t="s">
        <v>374</v>
      </c>
      <c r="Z45" s="76" t="s">
        <v>374</v>
      </c>
      <c r="AA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 spans="1:27" x14ac:dyDescent="0.25">
      <c r="A46" s="6" t="str">
        <f>DAY(C46)&amp;Table1[[#This Row],[Bộ phận]]&amp;Table1[[#This Row],[Mã hàng]]</f>
        <v>1TSG08NL300085</v>
      </c>
      <c r="B46" s="6" t="str">
        <f>COUNTIF($A$5:A46,A46)&amp;A46</f>
        <v>11TSG08NL300085</v>
      </c>
      <c r="C46" s="75">
        <v>46023</v>
      </c>
      <c r="D46" s="76" t="s">
        <v>313</v>
      </c>
      <c r="E46" s="74" t="s">
        <v>375</v>
      </c>
      <c r="F46" s="74" t="s">
        <v>316</v>
      </c>
      <c r="G46" s="74" t="s">
        <v>314</v>
      </c>
      <c r="H46" s="76" t="s">
        <v>370</v>
      </c>
      <c r="I46" s="76" t="s">
        <v>371</v>
      </c>
      <c r="J46" s="76" t="s">
        <v>376</v>
      </c>
      <c r="K46" s="76" t="s">
        <v>164</v>
      </c>
      <c r="L46" s="76" t="s">
        <v>318</v>
      </c>
      <c r="M46" s="76" t="s">
        <v>284</v>
      </c>
      <c r="N46" s="77">
        <v>1.5</v>
      </c>
      <c r="O46" s="78">
        <v>45000</v>
      </c>
      <c r="P46" s="78">
        <v>0</v>
      </c>
      <c r="Q46" s="79">
        <v>67500</v>
      </c>
      <c r="R46" s="79">
        <v>0</v>
      </c>
      <c r="S46" s="78">
        <v>45000</v>
      </c>
      <c r="T46" s="76" t="s">
        <v>336</v>
      </c>
      <c r="U46" s="76" t="s">
        <v>373</v>
      </c>
      <c r="V46" s="76" t="s">
        <v>316</v>
      </c>
      <c r="W46" s="76" t="s">
        <v>337</v>
      </c>
      <c r="X46" s="76" t="s">
        <v>316</v>
      </c>
      <c r="Y46" s="76" t="s">
        <v>374</v>
      </c>
      <c r="Z46" s="76" t="s">
        <v>374</v>
      </c>
      <c r="AA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 spans="1:27" x14ac:dyDescent="0.25">
      <c r="A47" s="6" t="str">
        <f>DAY(C47)&amp;Table1[[#This Row],[Bộ phận]]&amp;Table1[[#This Row],[Mã hàng]]</f>
        <v>1TSG08NL300209</v>
      </c>
      <c r="B47" s="6" t="str">
        <f>COUNTIF($A$5:A47,A47)&amp;A47</f>
        <v>11TSG08NL300209</v>
      </c>
      <c r="C47" s="75">
        <v>46023</v>
      </c>
      <c r="D47" s="76" t="s">
        <v>313</v>
      </c>
      <c r="E47" s="74" t="s">
        <v>375</v>
      </c>
      <c r="F47" s="74" t="s">
        <v>316</v>
      </c>
      <c r="G47" s="74" t="s">
        <v>314</v>
      </c>
      <c r="H47" s="76" t="s">
        <v>370</v>
      </c>
      <c r="I47" s="76" t="s">
        <v>371</v>
      </c>
      <c r="J47" s="76" t="s">
        <v>376</v>
      </c>
      <c r="K47" s="76" t="s">
        <v>261</v>
      </c>
      <c r="L47" s="76" t="s">
        <v>321</v>
      </c>
      <c r="M47" s="76" t="s">
        <v>284</v>
      </c>
      <c r="N47" s="77">
        <v>1.7</v>
      </c>
      <c r="O47" s="78">
        <v>30000</v>
      </c>
      <c r="P47" s="78">
        <v>0</v>
      </c>
      <c r="Q47" s="79">
        <v>51000</v>
      </c>
      <c r="R47" s="79">
        <v>0</v>
      </c>
      <c r="S47" s="78">
        <v>30000</v>
      </c>
      <c r="T47" s="76" t="s">
        <v>336</v>
      </c>
      <c r="U47" s="76" t="s">
        <v>373</v>
      </c>
      <c r="V47" s="76" t="s">
        <v>316</v>
      </c>
      <c r="W47" s="76" t="s">
        <v>337</v>
      </c>
      <c r="X47" s="76" t="s">
        <v>316</v>
      </c>
      <c r="Y47" s="76" t="s">
        <v>374</v>
      </c>
      <c r="Z47" s="76" t="s">
        <v>374</v>
      </c>
      <c r="AA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 spans="1:27" x14ac:dyDescent="0.25">
      <c r="A48" s="6" t="str">
        <f>DAY(C48)&amp;Table1[[#This Row],[Bộ phận]]&amp;Table1[[#This Row],[Mã hàng]]</f>
        <v>1TSG08NL300013</v>
      </c>
      <c r="B48" s="6" t="str">
        <f>COUNTIF($A$5:A48,A48)&amp;A48</f>
        <v>11TSG08NL300013</v>
      </c>
      <c r="C48" s="75">
        <v>46023</v>
      </c>
      <c r="D48" s="76" t="s">
        <v>313</v>
      </c>
      <c r="E48" s="74" t="s">
        <v>375</v>
      </c>
      <c r="F48" s="74" t="s">
        <v>316</v>
      </c>
      <c r="G48" s="74" t="s">
        <v>314</v>
      </c>
      <c r="H48" s="76" t="s">
        <v>370</v>
      </c>
      <c r="I48" s="76" t="s">
        <v>371</v>
      </c>
      <c r="J48" s="76" t="s">
        <v>376</v>
      </c>
      <c r="K48" s="76" t="s">
        <v>86</v>
      </c>
      <c r="L48" s="76" t="s">
        <v>19</v>
      </c>
      <c r="M48" s="76" t="s">
        <v>284</v>
      </c>
      <c r="N48" s="77">
        <v>1</v>
      </c>
      <c r="O48" s="78">
        <v>50000</v>
      </c>
      <c r="P48" s="78">
        <v>0</v>
      </c>
      <c r="Q48" s="79">
        <v>50000</v>
      </c>
      <c r="R48" s="79">
        <v>0</v>
      </c>
      <c r="S48" s="78">
        <v>50000</v>
      </c>
      <c r="T48" s="76" t="s">
        <v>336</v>
      </c>
      <c r="U48" s="76" t="s">
        <v>373</v>
      </c>
      <c r="V48" s="76" t="s">
        <v>316</v>
      </c>
      <c r="W48" s="76" t="s">
        <v>337</v>
      </c>
      <c r="X48" s="76" t="s">
        <v>316</v>
      </c>
      <c r="Y48" s="76" t="s">
        <v>374</v>
      </c>
      <c r="Z48" s="76" t="s">
        <v>374</v>
      </c>
      <c r="AA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 spans="1:27" x14ac:dyDescent="0.25">
      <c r="A49" s="6" t="str">
        <f>DAY(C49)&amp;Table1[[#This Row],[Bộ phận]]&amp;Table1[[#This Row],[Mã hàng]]</f>
        <v>1TSG08NL300053</v>
      </c>
      <c r="B49" s="6" t="str">
        <f>COUNTIF($A$5:A49,A49)&amp;A49</f>
        <v>11TSG08NL300053</v>
      </c>
      <c r="C49" s="75">
        <v>46023</v>
      </c>
      <c r="D49" s="76" t="s">
        <v>313</v>
      </c>
      <c r="E49" s="74" t="s">
        <v>375</v>
      </c>
      <c r="F49" s="74" t="s">
        <v>316</v>
      </c>
      <c r="G49" s="74" t="s">
        <v>314</v>
      </c>
      <c r="H49" s="76" t="s">
        <v>370</v>
      </c>
      <c r="I49" s="76" t="s">
        <v>371</v>
      </c>
      <c r="J49" s="76" t="s">
        <v>376</v>
      </c>
      <c r="K49" s="76" t="s">
        <v>282</v>
      </c>
      <c r="L49" s="76" t="s">
        <v>283</v>
      </c>
      <c r="M49" s="76" t="s">
        <v>284</v>
      </c>
      <c r="N49" s="77">
        <v>0.4</v>
      </c>
      <c r="O49" s="78">
        <v>30000</v>
      </c>
      <c r="P49" s="78">
        <v>0</v>
      </c>
      <c r="Q49" s="79">
        <v>12000</v>
      </c>
      <c r="R49" s="79">
        <v>0</v>
      </c>
      <c r="S49" s="78">
        <v>30000</v>
      </c>
      <c r="T49" s="76" t="s">
        <v>336</v>
      </c>
      <c r="U49" s="76" t="s">
        <v>373</v>
      </c>
      <c r="V49" s="76" t="s">
        <v>316</v>
      </c>
      <c r="W49" s="76" t="s">
        <v>337</v>
      </c>
      <c r="X49" s="76" t="s">
        <v>316</v>
      </c>
      <c r="Y49" s="76" t="s">
        <v>374</v>
      </c>
      <c r="Z49" s="76" t="s">
        <v>374</v>
      </c>
      <c r="AA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 spans="1:27" x14ac:dyDescent="0.25">
      <c r="A50" s="6" t="str">
        <f>DAY(C50)&amp;Table1[[#This Row],[Bộ phận]]&amp;Table1[[#This Row],[Mã hàng]]</f>
        <v>1TSG08NL300090</v>
      </c>
      <c r="B50" s="6" t="str">
        <f>COUNTIF($A$5:A50,A50)&amp;A50</f>
        <v>11TSG08NL300090</v>
      </c>
      <c r="C50" s="75">
        <v>46023</v>
      </c>
      <c r="D50" s="76" t="s">
        <v>313</v>
      </c>
      <c r="E50" s="74" t="s">
        <v>375</v>
      </c>
      <c r="F50" s="74" t="s">
        <v>316</v>
      </c>
      <c r="G50" s="74" t="s">
        <v>314</v>
      </c>
      <c r="H50" s="76" t="s">
        <v>370</v>
      </c>
      <c r="I50" s="76" t="s">
        <v>371</v>
      </c>
      <c r="J50" s="76" t="s">
        <v>376</v>
      </c>
      <c r="K50" s="76" t="s">
        <v>171</v>
      </c>
      <c r="L50" s="76" t="s">
        <v>34</v>
      </c>
      <c r="M50" s="76" t="s">
        <v>284</v>
      </c>
      <c r="N50" s="77">
        <v>3</v>
      </c>
      <c r="O50" s="78">
        <v>145000</v>
      </c>
      <c r="P50" s="78">
        <v>0</v>
      </c>
      <c r="Q50" s="79">
        <v>435000</v>
      </c>
      <c r="R50" s="79">
        <v>0</v>
      </c>
      <c r="S50" s="78">
        <v>145000</v>
      </c>
      <c r="T50" s="76" t="s">
        <v>336</v>
      </c>
      <c r="U50" s="76" t="s">
        <v>373</v>
      </c>
      <c r="V50" s="76" t="s">
        <v>316</v>
      </c>
      <c r="W50" s="76" t="s">
        <v>337</v>
      </c>
      <c r="X50" s="76" t="s">
        <v>316</v>
      </c>
      <c r="Y50" s="76" t="s">
        <v>374</v>
      </c>
      <c r="Z50" s="76" t="s">
        <v>374</v>
      </c>
      <c r="AA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 spans="1:27" x14ac:dyDescent="0.25">
      <c r="A51" s="6" t="str">
        <f>DAY(C51)&amp;Table1[[#This Row],[Bộ phận]]&amp;Table1[[#This Row],[Mã hàng]]</f>
        <v>1TSG08NL300091</v>
      </c>
      <c r="B51" s="6" t="str">
        <f>COUNTIF($A$5:A51,A51)&amp;A51</f>
        <v>11TSG08NL300091</v>
      </c>
      <c r="C51" s="75">
        <v>46023</v>
      </c>
      <c r="D51" s="76" t="s">
        <v>313</v>
      </c>
      <c r="E51" s="74" t="s">
        <v>375</v>
      </c>
      <c r="F51" s="74" t="s">
        <v>316</v>
      </c>
      <c r="G51" s="74" t="s">
        <v>314</v>
      </c>
      <c r="H51" s="76" t="s">
        <v>370</v>
      </c>
      <c r="I51" s="76" t="s">
        <v>371</v>
      </c>
      <c r="J51" s="76" t="s">
        <v>376</v>
      </c>
      <c r="K51" s="76" t="s">
        <v>172</v>
      </c>
      <c r="L51" s="76" t="s">
        <v>35</v>
      </c>
      <c r="M51" s="76" t="s">
        <v>284</v>
      </c>
      <c r="N51" s="77">
        <v>7</v>
      </c>
      <c r="O51" s="78">
        <v>47000</v>
      </c>
      <c r="P51" s="78">
        <v>0</v>
      </c>
      <c r="Q51" s="79">
        <v>329000</v>
      </c>
      <c r="R51" s="79">
        <v>0</v>
      </c>
      <c r="S51" s="78">
        <v>47000</v>
      </c>
      <c r="T51" s="76" t="s">
        <v>336</v>
      </c>
      <c r="U51" s="76" t="s">
        <v>373</v>
      </c>
      <c r="V51" s="76" t="s">
        <v>316</v>
      </c>
      <c r="W51" s="76" t="s">
        <v>337</v>
      </c>
      <c r="X51" s="76" t="s">
        <v>316</v>
      </c>
      <c r="Y51" s="76" t="s">
        <v>374</v>
      </c>
      <c r="Z51" s="76" t="s">
        <v>374</v>
      </c>
      <c r="AA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 spans="1:27" x14ac:dyDescent="0.25">
      <c r="A52" s="6" t="str">
        <f>DAY(C52)&amp;Table1[[#This Row],[Bộ phận]]&amp;Table1[[#This Row],[Mã hàng]]</f>
        <v>1TSG08NL300094</v>
      </c>
      <c r="B52" s="6" t="str">
        <f>COUNTIF($A$5:A52,A52)&amp;A52</f>
        <v>11TSG08NL300094</v>
      </c>
      <c r="C52" s="75">
        <v>46023</v>
      </c>
      <c r="D52" s="76" t="s">
        <v>313</v>
      </c>
      <c r="E52" s="74" t="s">
        <v>375</v>
      </c>
      <c r="F52" s="74" t="s">
        <v>316</v>
      </c>
      <c r="G52" s="74" t="s">
        <v>314</v>
      </c>
      <c r="H52" s="76" t="s">
        <v>370</v>
      </c>
      <c r="I52" s="76" t="s">
        <v>371</v>
      </c>
      <c r="J52" s="76" t="s">
        <v>376</v>
      </c>
      <c r="K52" s="76" t="s">
        <v>176</v>
      </c>
      <c r="L52" s="76" t="s">
        <v>175</v>
      </c>
      <c r="M52" s="76" t="s">
        <v>284</v>
      </c>
      <c r="N52" s="77">
        <v>3</v>
      </c>
      <c r="O52" s="78">
        <v>80000</v>
      </c>
      <c r="P52" s="78">
        <v>0</v>
      </c>
      <c r="Q52" s="79">
        <v>240000</v>
      </c>
      <c r="R52" s="79">
        <v>0</v>
      </c>
      <c r="S52" s="78">
        <v>80000</v>
      </c>
      <c r="T52" s="76" t="s">
        <v>336</v>
      </c>
      <c r="U52" s="76" t="s">
        <v>373</v>
      </c>
      <c r="V52" s="76" t="s">
        <v>316</v>
      </c>
      <c r="W52" s="76" t="s">
        <v>337</v>
      </c>
      <c r="X52" s="76" t="s">
        <v>316</v>
      </c>
      <c r="Y52" s="76" t="s">
        <v>374</v>
      </c>
      <c r="Z52" s="76" t="s">
        <v>374</v>
      </c>
      <c r="AA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 spans="1:27" x14ac:dyDescent="0.25">
      <c r="A53" s="6" t="str">
        <f>DAY(C53)&amp;Table1[[#This Row],[Bộ phận]]&amp;Table1[[#This Row],[Mã hàng]]</f>
        <v>1TSG08NL300096</v>
      </c>
      <c r="B53" s="6" t="str">
        <f>COUNTIF($A$5:A53,A53)&amp;A53</f>
        <v>11TSG08NL300096</v>
      </c>
      <c r="C53" s="75">
        <v>46023</v>
      </c>
      <c r="D53" s="76" t="s">
        <v>313</v>
      </c>
      <c r="E53" s="74" t="s">
        <v>375</v>
      </c>
      <c r="F53" s="74" t="s">
        <v>316</v>
      </c>
      <c r="G53" s="74" t="s">
        <v>314</v>
      </c>
      <c r="H53" s="76" t="s">
        <v>370</v>
      </c>
      <c r="I53" s="76" t="s">
        <v>371</v>
      </c>
      <c r="J53" s="76" t="s">
        <v>376</v>
      </c>
      <c r="K53" s="76" t="s">
        <v>177</v>
      </c>
      <c r="L53" s="76" t="s">
        <v>50</v>
      </c>
      <c r="M53" s="76" t="s">
        <v>284</v>
      </c>
      <c r="N53" s="77">
        <v>6</v>
      </c>
      <c r="O53" s="78">
        <v>45000</v>
      </c>
      <c r="P53" s="78">
        <v>0</v>
      </c>
      <c r="Q53" s="79">
        <v>270000</v>
      </c>
      <c r="R53" s="79">
        <v>0</v>
      </c>
      <c r="S53" s="78">
        <v>45000</v>
      </c>
      <c r="T53" s="76" t="s">
        <v>336</v>
      </c>
      <c r="U53" s="76" t="s">
        <v>373</v>
      </c>
      <c r="V53" s="76" t="s">
        <v>316</v>
      </c>
      <c r="W53" s="76" t="s">
        <v>337</v>
      </c>
      <c r="X53" s="76" t="s">
        <v>316</v>
      </c>
      <c r="Y53" s="76" t="s">
        <v>374</v>
      </c>
      <c r="Z53" s="76" t="s">
        <v>374</v>
      </c>
      <c r="AA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 spans="1:27" x14ac:dyDescent="0.25">
      <c r="A54" s="6" t="str">
        <f>DAY(C54)&amp;Table1[[#This Row],[Bộ phận]]&amp;Table1[[#This Row],[Mã hàng]]</f>
        <v>1TSG08NL300098</v>
      </c>
      <c r="B54" s="6" t="str">
        <f>COUNTIF($A$5:A54,A54)&amp;A54</f>
        <v>11TSG08NL300098</v>
      </c>
      <c r="C54" s="75">
        <v>46023</v>
      </c>
      <c r="D54" s="76" t="s">
        <v>313</v>
      </c>
      <c r="E54" s="74" t="s">
        <v>375</v>
      </c>
      <c r="F54" s="74" t="s">
        <v>316</v>
      </c>
      <c r="G54" s="74" t="s">
        <v>314</v>
      </c>
      <c r="H54" s="76" t="s">
        <v>370</v>
      </c>
      <c r="I54" s="76" t="s">
        <v>371</v>
      </c>
      <c r="J54" s="76" t="s">
        <v>376</v>
      </c>
      <c r="K54" s="76" t="s">
        <v>179</v>
      </c>
      <c r="L54" s="76" t="s">
        <v>327</v>
      </c>
      <c r="M54" s="76" t="s">
        <v>284</v>
      </c>
      <c r="N54" s="77">
        <v>7</v>
      </c>
      <c r="O54" s="78">
        <v>95000</v>
      </c>
      <c r="P54" s="78">
        <v>0</v>
      </c>
      <c r="Q54" s="79">
        <v>665000</v>
      </c>
      <c r="R54" s="79">
        <v>0</v>
      </c>
      <c r="S54" s="78">
        <v>95000</v>
      </c>
      <c r="T54" s="76" t="s">
        <v>336</v>
      </c>
      <c r="U54" s="76" t="s">
        <v>373</v>
      </c>
      <c r="V54" s="76" t="s">
        <v>316</v>
      </c>
      <c r="W54" s="76" t="s">
        <v>337</v>
      </c>
      <c r="X54" s="76" t="s">
        <v>316</v>
      </c>
      <c r="Y54" s="76" t="s">
        <v>374</v>
      </c>
      <c r="Z54" s="76" t="s">
        <v>374</v>
      </c>
      <c r="AA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 spans="1:27" x14ac:dyDescent="0.25">
      <c r="A55" s="6" t="str">
        <f>DAY(C55)&amp;Table1[[#This Row],[Bộ phận]]&amp;Table1[[#This Row],[Mã hàng]]</f>
        <v>1TSG08NL300107</v>
      </c>
      <c r="B55" s="6" t="str">
        <f>COUNTIF($A$5:A55,A55)&amp;A55</f>
        <v>11TSG08NL300107</v>
      </c>
      <c r="C55" s="75">
        <v>46023</v>
      </c>
      <c r="D55" s="76" t="s">
        <v>313</v>
      </c>
      <c r="E55" s="74" t="s">
        <v>375</v>
      </c>
      <c r="F55" s="74" t="s">
        <v>316</v>
      </c>
      <c r="G55" s="74" t="s">
        <v>314</v>
      </c>
      <c r="H55" s="76" t="s">
        <v>370</v>
      </c>
      <c r="I55" s="76" t="s">
        <v>371</v>
      </c>
      <c r="J55" s="76" t="s">
        <v>376</v>
      </c>
      <c r="K55" s="76" t="s">
        <v>187</v>
      </c>
      <c r="L55" s="76" t="s">
        <v>328</v>
      </c>
      <c r="M55" s="76" t="s">
        <v>329</v>
      </c>
      <c r="N55" s="77">
        <v>8</v>
      </c>
      <c r="O55" s="78">
        <v>8500</v>
      </c>
      <c r="P55" s="78">
        <v>0</v>
      </c>
      <c r="Q55" s="79">
        <v>68000</v>
      </c>
      <c r="R55" s="79">
        <v>0</v>
      </c>
      <c r="S55" s="78">
        <v>8500</v>
      </c>
      <c r="T55" s="76" t="s">
        <v>336</v>
      </c>
      <c r="U55" s="76" t="s">
        <v>373</v>
      </c>
      <c r="V55" s="76" t="s">
        <v>316</v>
      </c>
      <c r="W55" s="76" t="s">
        <v>337</v>
      </c>
      <c r="X55" s="76" t="s">
        <v>316</v>
      </c>
      <c r="Y55" s="76" t="s">
        <v>374</v>
      </c>
      <c r="Z55" s="76" t="s">
        <v>374</v>
      </c>
      <c r="AA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 spans="1:27" x14ac:dyDescent="0.25">
      <c r="A56" s="6" t="str">
        <f>DAY(C56)&amp;Table1[[#This Row],[Bộ phận]]&amp;Table1[[#This Row],[Mã hàng]]</f>
        <v>1TSG06NL300007</v>
      </c>
      <c r="B56" s="6" t="str">
        <f>COUNTIF($A$5:A56,A56)&amp;A56</f>
        <v>11TSG06NL300007</v>
      </c>
      <c r="C56" s="75">
        <v>46023</v>
      </c>
      <c r="D56" s="76" t="s">
        <v>313</v>
      </c>
      <c r="E56" s="74" t="s">
        <v>377</v>
      </c>
      <c r="F56" s="74" t="s">
        <v>316</v>
      </c>
      <c r="G56" s="74" t="s">
        <v>314</v>
      </c>
      <c r="H56" s="76" t="s">
        <v>370</v>
      </c>
      <c r="I56" s="76" t="s">
        <v>371</v>
      </c>
      <c r="J56" s="76" t="s">
        <v>378</v>
      </c>
      <c r="K56" s="76" t="s">
        <v>79</v>
      </c>
      <c r="L56" s="76" t="s">
        <v>332</v>
      </c>
      <c r="M56" s="76" t="s">
        <v>284</v>
      </c>
      <c r="N56" s="77">
        <v>1</v>
      </c>
      <c r="O56" s="78">
        <v>30000</v>
      </c>
      <c r="P56" s="78">
        <v>0</v>
      </c>
      <c r="Q56" s="79">
        <v>30000</v>
      </c>
      <c r="R56" s="79">
        <v>0</v>
      </c>
      <c r="S56" s="78">
        <v>30000</v>
      </c>
      <c r="T56" s="76" t="s">
        <v>333</v>
      </c>
      <c r="U56" s="76" t="s">
        <v>373</v>
      </c>
      <c r="V56" s="76" t="s">
        <v>316</v>
      </c>
      <c r="W56" s="76" t="s">
        <v>334</v>
      </c>
      <c r="X56" s="76" t="s">
        <v>316</v>
      </c>
      <c r="Y56" s="76" t="s">
        <v>374</v>
      </c>
      <c r="Z56" s="76" t="s">
        <v>374</v>
      </c>
      <c r="AA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 spans="1:27" x14ac:dyDescent="0.25">
      <c r="A57" s="6" t="str">
        <f>DAY(C57)&amp;Table1[[#This Row],[Bộ phận]]&amp;Table1[[#This Row],[Mã hàng]]</f>
        <v>1TSG06NL300013</v>
      </c>
      <c r="B57" s="6" t="str">
        <f>COUNTIF($A$5:A57,A57)&amp;A57</f>
        <v>11TSG06NL300013</v>
      </c>
      <c r="C57" s="75">
        <v>46023</v>
      </c>
      <c r="D57" s="76" t="s">
        <v>313</v>
      </c>
      <c r="E57" s="74" t="s">
        <v>377</v>
      </c>
      <c r="F57" s="74" t="s">
        <v>316</v>
      </c>
      <c r="G57" s="74" t="s">
        <v>314</v>
      </c>
      <c r="H57" s="76" t="s">
        <v>370</v>
      </c>
      <c r="I57" s="76" t="s">
        <v>371</v>
      </c>
      <c r="J57" s="76" t="s">
        <v>378</v>
      </c>
      <c r="K57" s="76" t="s">
        <v>86</v>
      </c>
      <c r="L57" s="76" t="s">
        <v>19</v>
      </c>
      <c r="M57" s="76" t="s">
        <v>284</v>
      </c>
      <c r="N57" s="77">
        <v>1</v>
      </c>
      <c r="O57" s="78">
        <v>50000</v>
      </c>
      <c r="P57" s="78">
        <v>0</v>
      </c>
      <c r="Q57" s="79">
        <v>50000</v>
      </c>
      <c r="R57" s="79">
        <v>0</v>
      </c>
      <c r="S57" s="78">
        <v>50000</v>
      </c>
      <c r="T57" s="76" t="s">
        <v>333</v>
      </c>
      <c r="U57" s="76" t="s">
        <v>373</v>
      </c>
      <c r="V57" s="76" t="s">
        <v>316</v>
      </c>
      <c r="W57" s="76" t="s">
        <v>334</v>
      </c>
      <c r="X57" s="76" t="s">
        <v>316</v>
      </c>
      <c r="Y57" s="76" t="s">
        <v>374</v>
      </c>
      <c r="Z57" s="76" t="s">
        <v>374</v>
      </c>
      <c r="AA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 spans="1:27" x14ac:dyDescent="0.25">
      <c r="A58" s="6" t="str">
        <f>DAY(C58)&amp;Table1[[#This Row],[Bộ phận]]&amp;Table1[[#This Row],[Mã hàng]]</f>
        <v>1TSG06NL300203</v>
      </c>
      <c r="B58" s="6" t="str">
        <f>COUNTIF($A$5:A58,A58)&amp;A58</f>
        <v>11TSG06NL300203</v>
      </c>
      <c r="C58" s="75">
        <v>46023</v>
      </c>
      <c r="D58" s="76" t="s">
        <v>313</v>
      </c>
      <c r="E58" s="74" t="s">
        <v>377</v>
      </c>
      <c r="F58" s="74" t="s">
        <v>316</v>
      </c>
      <c r="G58" s="74" t="s">
        <v>314</v>
      </c>
      <c r="H58" s="76" t="s">
        <v>370</v>
      </c>
      <c r="I58" s="76" t="s">
        <v>371</v>
      </c>
      <c r="J58" s="76" t="s">
        <v>378</v>
      </c>
      <c r="K58" s="76" t="s">
        <v>260</v>
      </c>
      <c r="L58" s="76" t="s">
        <v>320</v>
      </c>
      <c r="M58" s="76" t="s">
        <v>284</v>
      </c>
      <c r="N58" s="77">
        <v>4</v>
      </c>
      <c r="O58" s="78">
        <v>45000</v>
      </c>
      <c r="P58" s="78">
        <v>0</v>
      </c>
      <c r="Q58" s="79">
        <v>180000</v>
      </c>
      <c r="R58" s="79">
        <v>0</v>
      </c>
      <c r="S58" s="78">
        <v>45000</v>
      </c>
      <c r="T58" s="76" t="s">
        <v>333</v>
      </c>
      <c r="U58" s="76" t="s">
        <v>373</v>
      </c>
      <c r="V58" s="76" t="s">
        <v>316</v>
      </c>
      <c r="W58" s="76" t="s">
        <v>334</v>
      </c>
      <c r="X58" s="76" t="s">
        <v>316</v>
      </c>
      <c r="Y58" s="76" t="s">
        <v>374</v>
      </c>
      <c r="Z58" s="76" t="s">
        <v>374</v>
      </c>
      <c r="AA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 spans="1:27" x14ac:dyDescent="0.25">
      <c r="A59" s="6" t="str">
        <f>DAY(C59)&amp;Table1[[#This Row],[Bộ phận]]&amp;Table1[[#This Row],[Mã hàng]]</f>
        <v>1TSG06NL300022</v>
      </c>
      <c r="B59" s="6" t="str">
        <f>COUNTIF($A$5:A59,A59)&amp;A59</f>
        <v>11TSG06NL300022</v>
      </c>
      <c r="C59" s="75">
        <v>46023</v>
      </c>
      <c r="D59" s="76" t="s">
        <v>313</v>
      </c>
      <c r="E59" s="74" t="s">
        <v>377</v>
      </c>
      <c r="F59" s="74" t="s">
        <v>316</v>
      </c>
      <c r="G59" s="74" t="s">
        <v>314</v>
      </c>
      <c r="H59" s="76" t="s">
        <v>370</v>
      </c>
      <c r="I59" s="76" t="s">
        <v>371</v>
      </c>
      <c r="J59" s="76" t="s">
        <v>378</v>
      </c>
      <c r="K59" s="76" t="s">
        <v>94</v>
      </c>
      <c r="L59" s="76" t="s">
        <v>20</v>
      </c>
      <c r="M59" s="76" t="s">
        <v>284</v>
      </c>
      <c r="N59" s="77">
        <v>16</v>
      </c>
      <c r="O59" s="78">
        <v>18000</v>
      </c>
      <c r="P59" s="78">
        <v>0</v>
      </c>
      <c r="Q59" s="79">
        <v>288000</v>
      </c>
      <c r="R59" s="79">
        <v>0</v>
      </c>
      <c r="S59" s="78">
        <v>18000</v>
      </c>
      <c r="T59" s="76" t="s">
        <v>333</v>
      </c>
      <c r="U59" s="76" t="s">
        <v>373</v>
      </c>
      <c r="V59" s="76" t="s">
        <v>316</v>
      </c>
      <c r="W59" s="76" t="s">
        <v>334</v>
      </c>
      <c r="X59" s="76" t="s">
        <v>316</v>
      </c>
      <c r="Y59" s="76" t="s">
        <v>374</v>
      </c>
      <c r="Z59" s="76" t="s">
        <v>374</v>
      </c>
      <c r="AA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 spans="1:27" x14ac:dyDescent="0.25">
      <c r="A60" s="6" t="str">
        <f>DAY(C60)&amp;Table1[[#This Row],[Bộ phận]]&amp;Table1[[#This Row],[Mã hàng]]</f>
        <v>1TSG06NL300033</v>
      </c>
      <c r="B60" s="6" t="str">
        <f>COUNTIF($A$5:A60,A60)&amp;A60</f>
        <v>11TSG06NL300033</v>
      </c>
      <c r="C60" s="75">
        <v>46023</v>
      </c>
      <c r="D60" s="76" t="s">
        <v>313</v>
      </c>
      <c r="E60" s="74" t="s">
        <v>377</v>
      </c>
      <c r="F60" s="74" t="s">
        <v>316</v>
      </c>
      <c r="G60" s="74" t="s">
        <v>314</v>
      </c>
      <c r="H60" s="76" t="s">
        <v>370</v>
      </c>
      <c r="I60" s="76" t="s">
        <v>371</v>
      </c>
      <c r="J60" s="76" t="s">
        <v>378</v>
      </c>
      <c r="K60" s="76" t="s">
        <v>104</v>
      </c>
      <c r="L60" s="76" t="s">
        <v>335</v>
      </c>
      <c r="M60" s="76" t="s">
        <v>284</v>
      </c>
      <c r="N60" s="77">
        <v>3.3</v>
      </c>
      <c r="O60" s="78">
        <v>13000</v>
      </c>
      <c r="P60" s="78">
        <v>0</v>
      </c>
      <c r="Q60" s="79">
        <v>42900</v>
      </c>
      <c r="R60" s="79">
        <v>0</v>
      </c>
      <c r="S60" s="78">
        <v>13000</v>
      </c>
      <c r="T60" s="76" t="s">
        <v>333</v>
      </c>
      <c r="U60" s="76" t="s">
        <v>373</v>
      </c>
      <c r="V60" s="76" t="s">
        <v>316</v>
      </c>
      <c r="W60" s="76" t="s">
        <v>334</v>
      </c>
      <c r="X60" s="76" t="s">
        <v>316</v>
      </c>
      <c r="Y60" s="76" t="s">
        <v>374</v>
      </c>
      <c r="Z60" s="76" t="s">
        <v>374</v>
      </c>
      <c r="AA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 spans="1:27" x14ac:dyDescent="0.25">
      <c r="A61" s="6" t="str">
        <f>DAY(C61)&amp;Table1[[#This Row],[Bộ phận]]&amp;Table1[[#This Row],[Mã hàng]]</f>
        <v>1TSG06NL300036</v>
      </c>
      <c r="B61" s="6" t="str">
        <f>COUNTIF($A$5:A61,A61)&amp;A61</f>
        <v>11TSG06NL300036</v>
      </c>
      <c r="C61" s="75">
        <v>46023</v>
      </c>
      <c r="D61" s="76" t="s">
        <v>313</v>
      </c>
      <c r="E61" s="74" t="s">
        <v>377</v>
      </c>
      <c r="F61" s="74" t="s">
        <v>316</v>
      </c>
      <c r="G61" s="74" t="s">
        <v>314</v>
      </c>
      <c r="H61" s="76" t="s">
        <v>370</v>
      </c>
      <c r="I61" s="76" t="s">
        <v>371</v>
      </c>
      <c r="J61" s="76" t="s">
        <v>378</v>
      </c>
      <c r="K61" s="76" t="s">
        <v>109</v>
      </c>
      <c r="L61" s="76" t="s">
        <v>24</v>
      </c>
      <c r="M61" s="76" t="s">
        <v>284</v>
      </c>
      <c r="N61" s="77">
        <v>2.1</v>
      </c>
      <c r="O61" s="78">
        <v>47000</v>
      </c>
      <c r="P61" s="78">
        <v>0</v>
      </c>
      <c r="Q61" s="79">
        <v>98700</v>
      </c>
      <c r="R61" s="79">
        <v>0</v>
      </c>
      <c r="S61" s="78">
        <v>47000</v>
      </c>
      <c r="T61" s="76" t="s">
        <v>333</v>
      </c>
      <c r="U61" s="76" t="s">
        <v>373</v>
      </c>
      <c r="V61" s="76" t="s">
        <v>316</v>
      </c>
      <c r="W61" s="76" t="s">
        <v>334</v>
      </c>
      <c r="X61" s="76" t="s">
        <v>316</v>
      </c>
      <c r="Y61" s="76" t="s">
        <v>374</v>
      </c>
      <c r="Z61" s="76" t="s">
        <v>374</v>
      </c>
      <c r="AA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 spans="1:27" x14ac:dyDescent="0.25">
      <c r="A62" s="6" t="str">
        <f>DAY(C62)&amp;Table1[[#This Row],[Bộ phận]]&amp;Table1[[#This Row],[Mã hàng]]</f>
        <v>1TSG06NL300058</v>
      </c>
      <c r="B62" s="6" t="str">
        <f>COUNTIF($A$5:A62,A62)&amp;A62</f>
        <v>11TSG06NL300058</v>
      </c>
      <c r="C62" s="75">
        <v>46023</v>
      </c>
      <c r="D62" s="76" t="s">
        <v>313</v>
      </c>
      <c r="E62" s="74" t="s">
        <v>377</v>
      </c>
      <c r="F62" s="74" t="s">
        <v>316</v>
      </c>
      <c r="G62" s="74" t="s">
        <v>314</v>
      </c>
      <c r="H62" s="76" t="s">
        <v>370</v>
      </c>
      <c r="I62" s="76" t="s">
        <v>371</v>
      </c>
      <c r="J62" s="76" t="s">
        <v>378</v>
      </c>
      <c r="K62" s="76" t="s">
        <v>135</v>
      </c>
      <c r="L62" s="76" t="s">
        <v>27</v>
      </c>
      <c r="M62" s="76" t="s">
        <v>284</v>
      </c>
      <c r="N62" s="77">
        <v>2</v>
      </c>
      <c r="O62" s="78">
        <v>55000</v>
      </c>
      <c r="P62" s="78">
        <v>0</v>
      </c>
      <c r="Q62" s="79">
        <v>110000</v>
      </c>
      <c r="R62" s="79">
        <v>0</v>
      </c>
      <c r="S62" s="78">
        <v>55000</v>
      </c>
      <c r="T62" s="76" t="s">
        <v>333</v>
      </c>
      <c r="U62" s="76" t="s">
        <v>373</v>
      </c>
      <c r="V62" s="76" t="s">
        <v>316</v>
      </c>
      <c r="W62" s="76" t="s">
        <v>334</v>
      </c>
      <c r="X62" s="76" t="s">
        <v>316</v>
      </c>
      <c r="Y62" s="76" t="s">
        <v>374</v>
      </c>
      <c r="Z62" s="76" t="s">
        <v>374</v>
      </c>
      <c r="AA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 spans="1:27" x14ac:dyDescent="0.25">
      <c r="A63" s="6" t="str">
        <f>DAY(C63)&amp;Table1[[#This Row],[Bộ phận]]&amp;Table1[[#This Row],[Mã hàng]]</f>
        <v>1TSG06NL300218</v>
      </c>
      <c r="B63" s="6" t="str">
        <f>COUNTIF($A$5:A63,A63)&amp;A63</f>
        <v>11TSG06NL300218</v>
      </c>
      <c r="C63" s="75">
        <v>46023</v>
      </c>
      <c r="D63" s="76" t="s">
        <v>313</v>
      </c>
      <c r="E63" s="74" t="s">
        <v>377</v>
      </c>
      <c r="F63" s="74" t="s">
        <v>316</v>
      </c>
      <c r="G63" s="74" t="s">
        <v>314</v>
      </c>
      <c r="H63" s="76" t="s">
        <v>370</v>
      </c>
      <c r="I63" s="76" t="s">
        <v>371</v>
      </c>
      <c r="J63" s="76" t="s">
        <v>378</v>
      </c>
      <c r="K63" s="76" t="s">
        <v>287</v>
      </c>
      <c r="L63" s="76" t="s">
        <v>288</v>
      </c>
      <c r="M63" s="76" t="s">
        <v>29</v>
      </c>
      <c r="N63" s="77">
        <v>1</v>
      </c>
      <c r="O63" s="78">
        <v>40000</v>
      </c>
      <c r="P63" s="78">
        <v>0</v>
      </c>
      <c r="Q63" s="79">
        <v>40000</v>
      </c>
      <c r="R63" s="79">
        <v>0</v>
      </c>
      <c r="S63" s="78">
        <v>40000</v>
      </c>
      <c r="T63" s="76" t="s">
        <v>333</v>
      </c>
      <c r="U63" s="76" t="s">
        <v>373</v>
      </c>
      <c r="V63" s="76" t="s">
        <v>316</v>
      </c>
      <c r="W63" s="76" t="s">
        <v>334</v>
      </c>
      <c r="X63" s="76" t="s">
        <v>316</v>
      </c>
      <c r="Y63" s="76" t="s">
        <v>374</v>
      </c>
      <c r="Z63" s="76" t="s">
        <v>374</v>
      </c>
      <c r="AA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 spans="1:27" x14ac:dyDescent="0.25">
      <c r="A64" s="6" t="str">
        <f>DAY(C64)&amp;Table1[[#This Row],[Bộ phận]]&amp;Table1[[#This Row],[Mã hàng]]</f>
        <v>1TSG06NL300209</v>
      </c>
      <c r="B64" s="6" t="str">
        <f>COUNTIF($A$5:A64,A64)&amp;A64</f>
        <v>11TSG06NL300209</v>
      </c>
      <c r="C64" s="75">
        <v>46023</v>
      </c>
      <c r="D64" s="76" t="s">
        <v>313</v>
      </c>
      <c r="E64" s="74" t="s">
        <v>377</v>
      </c>
      <c r="F64" s="74" t="s">
        <v>316</v>
      </c>
      <c r="G64" s="74" t="s">
        <v>314</v>
      </c>
      <c r="H64" s="76" t="s">
        <v>370</v>
      </c>
      <c r="I64" s="76" t="s">
        <v>371</v>
      </c>
      <c r="J64" s="76" t="s">
        <v>378</v>
      </c>
      <c r="K64" s="76" t="s">
        <v>261</v>
      </c>
      <c r="L64" s="76" t="s">
        <v>321</v>
      </c>
      <c r="M64" s="76" t="s">
        <v>284</v>
      </c>
      <c r="N64" s="77">
        <v>3.9</v>
      </c>
      <c r="O64" s="78">
        <v>30000</v>
      </c>
      <c r="P64" s="78">
        <v>0</v>
      </c>
      <c r="Q64" s="79">
        <v>117000</v>
      </c>
      <c r="R64" s="79">
        <v>0</v>
      </c>
      <c r="S64" s="78">
        <v>30000</v>
      </c>
      <c r="T64" s="76" t="s">
        <v>333</v>
      </c>
      <c r="U64" s="76" t="s">
        <v>373</v>
      </c>
      <c r="V64" s="76" t="s">
        <v>316</v>
      </c>
      <c r="W64" s="76" t="s">
        <v>334</v>
      </c>
      <c r="X64" s="76" t="s">
        <v>316</v>
      </c>
      <c r="Y64" s="76" t="s">
        <v>374</v>
      </c>
      <c r="Z64" s="76" t="s">
        <v>374</v>
      </c>
      <c r="AA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 spans="1:27" x14ac:dyDescent="0.25">
      <c r="A65" s="6" t="str">
        <f>DAY(C65)&amp;Table1[[#This Row],[Bộ phận]]&amp;Table1[[#This Row],[Mã hàng]]</f>
        <v>1TSG06NL300074</v>
      </c>
      <c r="B65" s="6" t="str">
        <f>COUNTIF($A$5:A65,A65)&amp;A65</f>
        <v>11TSG06NL300074</v>
      </c>
      <c r="C65" s="75">
        <v>46023</v>
      </c>
      <c r="D65" s="76" t="s">
        <v>313</v>
      </c>
      <c r="E65" s="74" t="s">
        <v>377</v>
      </c>
      <c r="F65" s="74" t="s">
        <v>316</v>
      </c>
      <c r="G65" s="74" t="s">
        <v>314</v>
      </c>
      <c r="H65" s="76" t="s">
        <v>370</v>
      </c>
      <c r="I65" s="76" t="s">
        <v>371</v>
      </c>
      <c r="J65" s="76" t="s">
        <v>378</v>
      </c>
      <c r="K65" s="76" t="s">
        <v>155</v>
      </c>
      <c r="L65" s="76" t="s">
        <v>32</v>
      </c>
      <c r="M65" s="76" t="s">
        <v>284</v>
      </c>
      <c r="N65" s="77">
        <v>0.8</v>
      </c>
      <c r="O65" s="78">
        <v>18000</v>
      </c>
      <c r="P65" s="78">
        <v>0</v>
      </c>
      <c r="Q65" s="79">
        <v>14400</v>
      </c>
      <c r="R65" s="79">
        <v>0</v>
      </c>
      <c r="S65" s="78">
        <v>18000</v>
      </c>
      <c r="T65" s="76" t="s">
        <v>333</v>
      </c>
      <c r="U65" s="76" t="s">
        <v>373</v>
      </c>
      <c r="V65" s="76" t="s">
        <v>316</v>
      </c>
      <c r="W65" s="76" t="s">
        <v>334</v>
      </c>
      <c r="X65" s="76" t="s">
        <v>316</v>
      </c>
      <c r="Y65" s="76" t="s">
        <v>374</v>
      </c>
      <c r="Z65" s="76" t="s">
        <v>374</v>
      </c>
      <c r="AA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 spans="1:27" x14ac:dyDescent="0.25">
      <c r="A66" s="6" t="str">
        <f>DAY(C66)&amp;Table1[[#This Row],[Bộ phận]]&amp;Table1[[#This Row],[Mã hàng]]</f>
        <v>1TSG06NL300084</v>
      </c>
      <c r="B66" s="6" t="str">
        <f>COUNTIF($A$5:A66,A66)&amp;A66</f>
        <v>11TSG06NL300084</v>
      </c>
      <c r="C66" s="75">
        <v>46023</v>
      </c>
      <c r="D66" s="76" t="s">
        <v>313</v>
      </c>
      <c r="E66" s="74" t="s">
        <v>377</v>
      </c>
      <c r="F66" s="74" t="s">
        <v>316</v>
      </c>
      <c r="G66" s="74" t="s">
        <v>314</v>
      </c>
      <c r="H66" s="76" t="s">
        <v>370</v>
      </c>
      <c r="I66" s="76" t="s">
        <v>371</v>
      </c>
      <c r="J66" s="76" t="s">
        <v>378</v>
      </c>
      <c r="K66" s="76" t="s">
        <v>163</v>
      </c>
      <c r="L66" s="76" t="s">
        <v>322</v>
      </c>
      <c r="M66" s="76" t="s">
        <v>284</v>
      </c>
      <c r="N66" s="77">
        <v>6</v>
      </c>
      <c r="O66" s="78">
        <v>22000</v>
      </c>
      <c r="P66" s="78">
        <v>0</v>
      </c>
      <c r="Q66" s="79">
        <v>132000</v>
      </c>
      <c r="R66" s="79">
        <v>0</v>
      </c>
      <c r="S66" s="78">
        <v>22000</v>
      </c>
      <c r="T66" s="76" t="s">
        <v>333</v>
      </c>
      <c r="U66" s="76" t="s">
        <v>373</v>
      </c>
      <c r="V66" s="76" t="s">
        <v>316</v>
      </c>
      <c r="W66" s="76" t="s">
        <v>334</v>
      </c>
      <c r="X66" s="76" t="s">
        <v>316</v>
      </c>
      <c r="Y66" s="76" t="s">
        <v>374</v>
      </c>
      <c r="Z66" s="76" t="s">
        <v>374</v>
      </c>
      <c r="AA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 spans="1:27" x14ac:dyDescent="0.25">
      <c r="A67" s="6" t="str">
        <f>DAY(C67)&amp;Table1[[#This Row],[Bộ phận]]&amp;Table1[[#This Row],[Mã hàng]]</f>
        <v>1TSG06NL300085</v>
      </c>
      <c r="B67" s="6" t="str">
        <f>COUNTIF($A$5:A67,A67)&amp;A67</f>
        <v>11TSG06NL300085</v>
      </c>
      <c r="C67" s="75">
        <v>46023</v>
      </c>
      <c r="D67" s="76" t="s">
        <v>313</v>
      </c>
      <c r="E67" s="74" t="s">
        <v>377</v>
      </c>
      <c r="F67" s="74" t="s">
        <v>316</v>
      </c>
      <c r="G67" s="74" t="s">
        <v>314</v>
      </c>
      <c r="H67" s="76" t="s">
        <v>370</v>
      </c>
      <c r="I67" s="76" t="s">
        <v>371</v>
      </c>
      <c r="J67" s="76" t="s">
        <v>378</v>
      </c>
      <c r="K67" s="76" t="s">
        <v>164</v>
      </c>
      <c r="L67" s="76" t="s">
        <v>318</v>
      </c>
      <c r="M67" s="76" t="s">
        <v>284</v>
      </c>
      <c r="N67" s="77">
        <v>2.5</v>
      </c>
      <c r="O67" s="78">
        <v>45000</v>
      </c>
      <c r="P67" s="78">
        <v>0</v>
      </c>
      <c r="Q67" s="79">
        <v>112500</v>
      </c>
      <c r="R67" s="79">
        <v>0</v>
      </c>
      <c r="S67" s="78">
        <v>45000</v>
      </c>
      <c r="T67" s="76" t="s">
        <v>333</v>
      </c>
      <c r="U67" s="76" t="s">
        <v>373</v>
      </c>
      <c r="V67" s="76" t="s">
        <v>316</v>
      </c>
      <c r="W67" s="76" t="s">
        <v>334</v>
      </c>
      <c r="X67" s="76" t="s">
        <v>316</v>
      </c>
      <c r="Y67" s="76" t="s">
        <v>374</v>
      </c>
      <c r="Z67" s="76" t="s">
        <v>374</v>
      </c>
      <c r="AA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 spans="1:27" x14ac:dyDescent="0.25">
      <c r="A68" s="6" t="str">
        <f>DAY(C68)&amp;Table1[[#This Row],[Bộ phận]]&amp;Table1[[#This Row],[Mã hàng]]</f>
        <v>1TSG06NL300107</v>
      </c>
      <c r="B68" s="6" t="str">
        <f>COUNTIF($A$5:A68,A68)&amp;A68</f>
        <v>11TSG06NL300107</v>
      </c>
      <c r="C68" s="75">
        <v>46023</v>
      </c>
      <c r="D68" s="76" t="s">
        <v>313</v>
      </c>
      <c r="E68" s="74" t="s">
        <v>377</v>
      </c>
      <c r="F68" s="74" t="s">
        <v>316</v>
      </c>
      <c r="G68" s="74" t="s">
        <v>314</v>
      </c>
      <c r="H68" s="76" t="s">
        <v>370</v>
      </c>
      <c r="I68" s="76" t="s">
        <v>371</v>
      </c>
      <c r="J68" s="76" t="s">
        <v>378</v>
      </c>
      <c r="K68" s="76" t="s">
        <v>187</v>
      </c>
      <c r="L68" s="76" t="s">
        <v>328</v>
      </c>
      <c r="M68" s="76" t="s">
        <v>329</v>
      </c>
      <c r="N68" s="77">
        <v>10</v>
      </c>
      <c r="O68" s="78">
        <v>8500</v>
      </c>
      <c r="P68" s="78">
        <v>0</v>
      </c>
      <c r="Q68" s="79">
        <v>85000</v>
      </c>
      <c r="R68" s="79">
        <v>0</v>
      </c>
      <c r="S68" s="78">
        <v>8500</v>
      </c>
      <c r="T68" s="76" t="s">
        <v>333</v>
      </c>
      <c r="U68" s="76" t="s">
        <v>373</v>
      </c>
      <c r="V68" s="76" t="s">
        <v>316</v>
      </c>
      <c r="W68" s="76" t="s">
        <v>334</v>
      </c>
      <c r="X68" s="76" t="s">
        <v>316</v>
      </c>
      <c r="Y68" s="76" t="s">
        <v>374</v>
      </c>
      <c r="Z68" s="76" t="s">
        <v>374</v>
      </c>
      <c r="AA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 spans="1:27" x14ac:dyDescent="0.25">
      <c r="A69" s="6" t="str">
        <f>DAY(C69)&amp;Table1[[#This Row],[Bộ phận]]&amp;Table1[[#This Row],[Mã hàng]]</f>
        <v>1TSG06NL300113</v>
      </c>
      <c r="B69" s="6" t="str">
        <f>COUNTIF($A$5:A69,A69)&amp;A69</f>
        <v>11TSG06NL300113</v>
      </c>
      <c r="C69" s="75">
        <v>46023</v>
      </c>
      <c r="D69" s="76" t="s">
        <v>313</v>
      </c>
      <c r="E69" s="74" t="s">
        <v>377</v>
      </c>
      <c r="F69" s="74" t="s">
        <v>316</v>
      </c>
      <c r="G69" s="74" t="s">
        <v>314</v>
      </c>
      <c r="H69" s="76" t="s">
        <v>370</v>
      </c>
      <c r="I69" s="76" t="s">
        <v>371</v>
      </c>
      <c r="J69" s="76" t="s">
        <v>378</v>
      </c>
      <c r="K69" s="76" t="s">
        <v>192</v>
      </c>
      <c r="L69" s="76" t="s">
        <v>40</v>
      </c>
      <c r="M69" s="76" t="s">
        <v>284</v>
      </c>
      <c r="N69" s="77">
        <v>2.8</v>
      </c>
      <c r="O69" s="78">
        <v>145000</v>
      </c>
      <c r="P69" s="78">
        <v>0</v>
      </c>
      <c r="Q69" s="79">
        <v>406000</v>
      </c>
      <c r="R69" s="79">
        <v>0</v>
      </c>
      <c r="S69" s="78">
        <v>145000</v>
      </c>
      <c r="T69" s="76" t="s">
        <v>333</v>
      </c>
      <c r="U69" s="76" t="s">
        <v>373</v>
      </c>
      <c r="V69" s="76" t="s">
        <v>316</v>
      </c>
      <c r="W69" s="76" t="s">
        <v>334</v>
      </c>
      <c r="X69" s="76" t="s">
        <v>316</v>
      </c>
      <c r="Y69" s="76" t="s">
        <v>374</v>
      </c>
      <c r="Z69" s="76" t="s">
        <v>374</v>
      </c>
      <c r="AA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 spans="1:27" x14ac:dyDescent="0.25">
      <c r="A70" s="6" t="str">
        <f>DAY(C70)&amp;Table1[[#This Row],[Bộ phận]]&amp;Table1[[#This Row],[Mã hàng]]</f>
        <v>1TSG06NL300126</v>
      </c>
      <c r="B70" s="6" t="str">
        <f>COUNTIF($A$5:A70,A70)&amp;A70</f>
        <v>11TSG06NL300126</v>
      </c>
      <c r="C70" s="75">
        <v>46023</v>
      </c>
      <c r="D70" s="76" t="s">
        <v>313</v>
      </c>
      <c r="E70" s="74" t="s">
        <v>377</v>
      </c>
      <c r="F70" s="74" t="s">
        <v>316</v>
      </c>
      <c r="G70" s="74" t="s">
        <v>314</v>
      </c>
      <c r="H70" s="76" t="s">
        <v>370</v>
      </c>
      <c r="I70" s="76" t="s">
        <v>371</v>
      </c>
      <c r="J70" s="76" t="s">
        <v>378</v>
      </c>
      <c r="K70" s="76" t="s">
        <v>208</v>
      </c>
      <c r="L70" s="76" t="s">
        <v>340</v>
      </c>
      <c r="M70" s="76" t="s">
        <v>284</v>
      </c>
      <c r="N70" s="77">
        <v>0.3</v>
      </c>
      <c r="O70" s="78">
        <v>70000</v>
      </c>
      <c r="P70" s="78">
        <v>0</v>
      </c>
      <c r="Q70" s="79">
        <v>21000</v>
      </c>
      <c r="R70" s="79">
        <v>0</v>
      </c>
      <c r="S70" s="78">
        <v>70000</v>
      </c>
      <c r="T70" s="76" t="s">
        <v>333</v>
      </c>
      <c r="U70" s="76" t="s">
        <v>373</v>
      </c>
      <c r="V70" s="76" t="s">
        <v>316</v>
      </c>
      <c r="W70" s="76" t="s">
        <v>334</v>
      </c>
      <c r="X70" s="76" t="s">
        <v>316</v>
      </c>
      <c r="Y70" s="76" t="s">
        <v>374</v>
      </c>
      <c r="Z70" s="76" t="s">
        <v>374</v>
      </c>
      <c r="AA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 spans="1:27" x14ac:dyDescent="0.25">
      <c r="A71" s="6" t="str">
        <f>DAY(C71)&amp;Table1[[#This Row],[Bộ phận]]&amp;Table1[[#This Row],[Mã hàng]]</f>
        <v>1TSG06NL300142</v>
      </c>
      <c r="B71" s="6" t="str">
        <f>COUNTIF($A$5:A71,A71)&amp;A71</f>
        <v>11TSG06NL300142</v>
      </c>
      <c r="C71" s="75">
        <v>46023</v>
      </c>
      <c r="D71" s="76" t="s">
        <v>313</v>
      </c>
      <c r="E71" s="74" t="s">
        <v>377</v>
      </c>
      <c r="F71" s="74" t="s">
        <v>316</v>
      </c>
      <c r="G71" s="74" t="s">
        <v>314</v>
      </c>
      <c r="H71" s="76" t="s">
        <v>370</v>
      </c>
      <c r="I71" s="76" t="s">
        <v>371</v>
      </c>
      <c r="J71" s="76" t="s">
        <v>378</v>
      </c>
      <c r="K71" s="76" t="s">
        <v>226</v>
      </c>
      <c r="L71" s="76" t="s">
        <v>319</v>
      </c>
      <c r="M71" s="76" t="s">
        <v>284</v>
      </c>
      <c r="N71" s="77">
        <v>3</v>
      </c>
      <c r="O71" s="78">
        <v>50000</v>
      </c>
      <c r="P71" s="78">
        <v>0</v>
      </c>
      <c r="Q71" s="79">
        <v>150000</v>
      </c>
      <c r="R71" s="79">
        <v>0</v>
      </c>
      <c r="S71" s="78">
        <v>50000</v>
      </c>
      <c r="T71" s="76" t="s">
        <v>333</v>
      </c>
      <c r="U71" s="76" t="s">
        <v>373</v>
      </c>
      <c r="V71" s="76" t="s">
        <v>316</v>
      </c>
      <c r="W71" s="76" t="s">
        <v>334</v>
      </c>
      <c r="X71" s="76" t="s">
        <v>316</v>
      </c>
      <c r="Y71" s="76" t="s">
        <v>374</v>
      </c>
      <c r="Z71" s="76" t="s">
        <v>374</v>
      </c>
      <c r="AA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 spans="1:27" x14ac:dyDescent="0.25">
      <c r="A72" s="6" t="str">
        <f>DAY(C72)&amp;Table1[[#This Row],[Bộ phận]]&amp;Table1[[#This Row],[Mã hàng]]</f>
        <v>1TSG06NL300147</v>
      </c>
      <c r="B72" s="6" t="str">
        <f>COUNTIF($A$5:A72,A72)&amp;A72</f>
        <v>11TSG06NL300147</v>
      </c>
      <c r="C72" s="75">
        <v>46023</v>
      </c>
      <c r="D72" s="76" t="s">
        <v>313</v>
      </c>
      <c r="E72" s="74" t="s">
        <v>377</v>
      </c>
      <c r="F72" s="74" t="s">
        <v>316</v>
      </c>
      <c r="G72" s="74" t="s">
        <v>314</v>
      </c>
      <c r="H72" s="76" t="s">
        <v>370</v>
      </c>
      <c r="I72" s="76" t="s">
        <v>371</v>
      </c>
      <c r="J72" s="76" t="s">
        <v>378</v>
      </c>
      <c r="K72" s="76" t="s">
        <v>234</v>
      </c>
      <c r="L72" s="76" t="s">
        <v>330</v>
      </c>
      <c r="M72" s="76" t="s">
        <v>284</v>
      </c>
      <c r="N72" s="77">
        <v>14</v>
      </c>
      <c r="O72" s="78">
        <v>62000</v>
      </c>
      <c r="P72" s="78">
        <v>0</v>
      </c>
      <c r="Q72" s="79">
        <v>868000</v>
      </c>
      <c r="R72" s="79">
        <v>0</v>
      </c>
      <c r="S72" s="78">
        <v>62000</v>
      </c>
      <c r="T72" s="76" t="s">
        <v>333</v>
      </c>
      <c r="U72" s="76" t="s">
        <v>373</v>
      </c>
      <c r="V72" s="76" t="s">
        <v>316</v>
      </c>
      <c r="W72" s="76" t="s">
        <v>334</v>
      </c>
      <c r="X72" s="76" t="s">
        <v>316</v>
      </c>
      <c r="Y72" s="76" t="s">
        <v>374</v>
      </c>
      <c r="Z72" s="76" t="s">
        <v>374</v>
      </c>
      <c r="AA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 spans="1:27" x14ac:dyDescent="0.25">
      <c r="A73" s="6" t="str">
        <f>DAY(C73)&amp;Table1[[#This Row],[Bộ phận]]&amp;Table1[[#This Row],[Mã hàng]]</f>
        <v>1TSG06NL300090</v>
      </c>
      <c r="B73" s="6" t="str">
        <f>COUNTIF($A$5:A73,A73)&amp;A73</f>
        <v>11TSG06NL300090</v>
      </c>
      <c r="C73" s="75">
        <v>46023</v>
      </c>
      <c r="D73" s="76" t="s">
        <v>313</v>
      </c>
      <c r="E73" s="74" t="s">
        <v>377</v>
      </c>
      <c r="F73" s="74" t="s">
        <v>316</v>
      </c>
      <c r="G73" s="74" t="s">
        <v>314</v>
      </c>
      <c r="H73" s="76" t="s">
        <v>370</v>
      </c>
      <c r="I73" s="76" t="s">
        <v>371</v>
      </c>
      <c r="J73" s="76" t="s">
        <v>378</v>
      </c>
      <c r="K73" s="76" t="s">
        <v>171</v>
      </c>
      <c r="L73" s="76" t="s">
        <v>34</v>
      </c>
      <c r="M73" s="76" t="s">
        <v>284</v>
      </c>
      <c r="N73" s="77">
        <v>4</v>
      </c>
      <c r="O73" s="78">
        <v>145000</v>
      </c>
      <c r="P73" s="78">
        <v>0</v>
      </c>
      <c r="Q73" s="79">
        <v>580000</v>
      </c>
      <c r="R73" s="79">
        <v>0</v>
      </c>
      <c r="S73" s="78">
        <v>145000</v>
      </c>
      <c r="T73" s="76" t="s">
        <v>333</v>
      </c>
      <c r="U73" s="76" t="s">
        <v>373</v>
      </c>
      <c r="V73" s="76" t="s">
        <v>316</v>
      </c>
      <c r="W73" s="76" t="s">
        <v>334</v>
      </c>
      <c r="X73" s="76" t="s">
        <v>316</v>
      </c>
      <c r="Y73" s="76" t="s">
        <v>374</v>
      </c>
      <c r="Z73" s="76" t="s">
        <v>374</v>
      </c>
      <c r="AA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 spans="1:27" x14ac:dyDescent="0.25">
      <c r="A74" s="6" t="str">
        <f>DAY(C74)&amp;Table1[[#This Row],[Bộ phận]]&amp;Table1[[#This Row],[Mã hàng]]</f>
        <v>1TSG06NL300091</v>
      </c>
      <c r="B74" s="6" t="str">
        <f>COUNTIF($A$5:A74,A74)&amp;A74</f>
        <v>11TSG06NL300091</v>
      </c>
      <c r="C74" s="75">
        <v>46023</v>
      </c>
      <c r="D74" s="76" t="s">
        <v>313</v>
      </c>
      <c r="E74" s="74" t="s">
        <v>377</v>
      </c>
      <c r="F74" s="74" t="s">
        <v>316</v>
      </c>
      <c r="G74" s="74" t="s">
        <v>314</v>
      </c>
      <c r="H74" s="76" t="s">
        <v>370</v>
      </c>
      <c r="I74" s="76" t="s">
        <v>371</v>
      </c>
      <c r="J74" s="76" t="s">
        <v>378</v>
      </c>
      <c r="K74" s="76" t="s">
        <v>172</v>
      </c>
      <c r="L74" s="76" t="s">
        <v>35</v>
      </c>
      <c r="M74" s="76" t="s">
        <v>284</v>
      </c>
      <c r="N74" s="77">
        <v>10</v>
      </c>
      <c r="O74" s="78">
        <v>47000</v>
      </c>
      <c r="P74" s="78">
        <v>0</v>
      </c>
      <c r="Q74" s="79">
        <v>470000</v>
      </c>
      <c r="R74" s="79">
        <v>0</v>
      </c>
      <c r="S74" s="78">
        <v>47000</v>
      </c>
      <c r="T74" s="76" t="s">
        <v>333</v>
      </c>
      <c r="U74" s="76" t="s">
        <v>373</v>
      </c>
      <c r="V74" s="76" t="s">
        <v>316</v>
      </c>
      <c r="W74" s="76" t="s">
        <v>334</v>
      </c>
      <c r="X74" s="76" t="s">
        <v>316</v>
      </c>
      <c r="Y74" s="76" t="s">
        <v>374</v>
      </c>
      <c r="Z74" s="76" t="s">
        <v>374</v>
      </c>
      <c r="AA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 spans="1:27" x14ac:dyDescent="0.25">
      <c r="A75" s="6" t="str">
        <f>DAY(C75)&amp;Table1[[#This Row],[Bộ phận]]&amp;Table1[[#This Row],[Mã hàng]]</f>
        <v>1TSG06NL300094</v>
      </c>
      <c r="B75" s="6" t="str">
        <f>COUNTIF($A$5:A75,A75)&amp;A75</f>
        <v>11TSG06NL300094</v>
      </c>
      <c r="C75" s="75">
        <v>46023</v>
      </c>
      <c r="D75" s="76" t="s">
        <v>313</v>
      </c>
      <c r="E75" s="74" t="s">
        <v>377</v>
      </c>
      <c r="F75" s="74" t="s">
        <v>316</v>
      </c>
      <c r="G75" s="74" t="s">
        <v>314</v>
      </c>
      <c r="H75" s="76" t="s">
        <v>370</v>
      </c>
      <c r="I75" s="76" t="s">
        <v>371</v>
      </c>
      <c r="J75" s="76" t="s">
        <v>378</v>
      </c>
      <c r="K75" s="76" t="s">
        <v>176</v>
      </c>
      <c r="L75" s="76" t="s">
        <v>175</v>
      </c>
      <c r="M75" s="76" t="s">
        <v>284</v>
      </c>
      <c r="N75" s="77">
        <v>1</v>
      </c>
      <c r="O75" s="78">
        <v>80000</v>
      </c>
      <c r="P75" s="78">
        <v>0</v>
      </c>
      <c r="Q75" s="79">
        <v>80000</v>
      </c>
      <c r="R75" s="79">
        <v>0</v>
      </c>
      <c r="S75" s="78">
        <v>80000</v>
      </c>
      <c r="T75" s="76" t="s">
        <v>333</v>
      </c>
      <c r="U75" s="76" t="s">
        <v>373</v>
      </c>
      <c r="V75" s="76" t="s">
        <v>316</v>
      </c>
      <c r="W75" s="76" t="s">
        <v>334</v>
      </c>
      <c r="X75" s="76" t="s">
        <v>316</v>
      </c>
      <c r="Y75" s="76" t="s">
        <v>374</v>
      </c>
      <c r="Z75" s="76" t="s">
        <v>374</v>
      </c>
      <c r="AA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 spans="1:27" x14ac:dyDescent="0.25">
      <c r="A76" s="6" t="str">
        <f>DAY(C76)&amp;Table1[[#This Row],[Bộ phận]]&amp;Table1[[#This Row],[Mã hàng]]</f>
        <v>1TSG06NL300096</v>
      </c>
      <c r="B76" s="6" t="str">
        <f>COUNTIF($A$5:A76,A76)&amp;A76</f>
        <v>11TSG06NL300096</v>
      </c>
      <c r="C76" s="75">
        <v>46023</v>
      </c>
      <c r="D76" s="76" t="s">
        <v>313</v>
      </c>
      <c r="E76" s="74" t="s">
        <v>377</v>
      </c>
      <c r="F76" s="74" t="s">
        <v>316</v>
      </c>
      <c r="G76" s="74" t="s">
        <v>314</v>
      </c>
      <c r="H76" s="76" t="s">
        <v>370</v>
      </c>
      <c r="I76" s="76" t="s">
        <v>371</v>
      </c>
      <c r="J76" s="76" t="s">
        <v>378</v>
      </c>
      <c r="K76" s="76" t="s">
        <v>177</v>
      </c>
      <c r="L76" s="76" t="s">
        <v>50</v>
      </c>
      <c r="M76" s="76" t="s">
        <v>284</v>
      </c>
      <c r="N76" s="77">
        <v>10</v>
      </c>
      <c r="O76" s="78">
        <v>45000</v>
      </c>
      <c r="P76" s="78">
        <v>0</v>
      </c>
      <c r="Q76" s="79">
        <v>450000</v>
      </c>
      <c r="R76" s="79">
        <v>0</v>
      </c>
      <c r="S76" s="78">
        <v>45000</v>
      </c>
      <c r="T76" s="76" t="s">
        <v>333</v>
      </c>
      <c r="U76" s="76" t="s">
        <v>373</v>
      </c>
      <c r="V76" s="76" t="s">
        <v>316</v>
      </c>
      <c r="W76" s="76" t="s">
        <v>334</v>
      </c>
      <c r="X76" s="76" t="s">
        <v>316</v>
      </c>
      <c r="Y76" s="76" t="s">
        <v>374</v>
      </c>
      <c r="Z76" s="76" t="s">
        <v>374</v>
      </c>
      <c r="AA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 spans="1:27" x14ac:dyDescent="0.25">
      <c r="A77" s="6" t="str">
        <f>DAY(C77)&amp;Table1[[#This Row],[Bộ phận]]&amp;Table1[[#This Row],[Mã hàng]]</f>
        <v>1TSG06NL300098</v>
      </c>
      <c r="B77" s="6" t="str">
        <f>COUNTIF($A$5:A77,A77)&amp;A77</f>
        <v>11TSG06NL300098</v>
      </c>
      <c r="C77" s="75">
        <v>46023</v>
      </c>
      <c r="D77" s="76" t="s">
        <v>313</v>
      </c>
      <c r="E77" s="74" t="s">
        <v>377</v>
      </c>
      <c r="F77" s="74" t="s">
        <v>316</v>
      </c>
      <c r="G77" s="74" t="s">
        <v>314</v>
      </c>
      <c r="H77" s="76" t="s">
        <v>370</v>
      </c>
      <c r="I77" s="76" t="s">
        <v>371</v>
      </c>
      <c r="J77" s="76" t="s">
        <v>378</v>
      </c>
      <c r="K77" s="76" t="s">
        <v>179</v>
      </c>
      <c r="L77" s="76" t="s">
        <v>327</v>
      </c>
      <c r="M77" s="76" t="s">
        <v>284</v>
      </c>
      <c r="N77" s="77">
        <v>7</v>
      </c>
      <c r="O77" s="78">
        <v>95000</v>
      </c>
      <c r="P77" s="78">
        <v>0</v>
      </c>
      <c r="Q77" s="79">
        <v>665000</v>
      </c>
      <c r="R77" s="79">
        <v>0</v>
      </c>
      <c r="S77" s="78">
        <v>95000</v>
      </c>
      <c r="T77" s="76" t="s">
        <v>333</v>
      </c>
      <c r="U77" s="76" t="s">
        <v>373</v>
      </c>
      <c r="V77" s="76" t="s">
        <v>316</v>
      </c>
      <c r="W77" s="76" t="s">
        <v>334</v>
      </c>
      <c r="X77" s="76" t="s">
        <v>316</v>
      </c>
      <c r="Y77" s="76" t="s">
        <v>374</v>
      </c>
      <c r="Z77" s="76" t="s">
        <v>374</v>
      </c>
      <c r="AA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 spans="1:27" x14ac:dyDescent="0.25">
      <c r="A78" s="6" t="str">
        <f>DAY(C78)&amp;Table1[[#This Row],[Bộ phận]]&amp;Table1[[#This Row],[Mã hàng]]</f>
        <v>1TSG06NL300018</v>
      </c>
      <c r="B78" s="6" t="str">
        <f>COUNTIF($A$5:A78,A78)&amp;A78</f>
        <v>11TSG06NL300018</v>
      </c>
      <c r="C78" s="75">
        <v>46023</v>
      </c>
      <c r="D78" s="76" t="s">
        <v>313</v>
      </c>
      <c r="E78" s="74" t="s">
        <v>377</v>
      </c>
      <c r="F78" s="74" t="s">
        <v>316</v>
      </c>
      <c r="G78" s="74" t="s">
        <v>314</v>
      </c>
      <c r="H78" s="76" t="s">
        <v>370</v>
      </c>
      <c r="I78" s="76" t="s">
        <v>371</v>
      </c>
      <c r="J78" s="76" t="s">
        <v>378</v>
      </c>
      <c r="K78" s="76" t="s">
        <v>91</v>
      </c>
      <c r="L78" s="76" t="s">
        <v>331</v>
      </c>
      <c r="M78" s="76" t="s">
        <v>284</v>
      </c>
      <c r="N78" s="77">
        <v>8</v>
      </c>
      <c r="O78" s="78">
        <v>38000</v>
      </c>
      <c r="P78" s="78">
        <v>0</v>
      </c>
      <c r="Q78" s="79">
        <v>304000</v>
      </c>
      <c r="R78" s="79">
        <v>0</v>
      </c>
      <c r="S78" s="78">
        <v>38000</v>
      </c>
      <c r="T78" s="76" t="s">
        <v>333</v>
      </c>
      <c r="U78" s="76" t="s">
        <v>373</v>
      </c>
      <c r="V78" s="76" t="s">
        <v>316</v>
      </c>
      <c r="W78" s="76" t="s">
        <v>334</v>
      </c>
      <c r="X78" s="76" t="s">
        <v>316</v>
      </c>
      <c r="Y78" s="76" t="s">
        <v>374</v>
      </c>
      <c r="Z78" s="76" t="s">
        <v>374</v>
      </c>
      <c r="AA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 spans="1:27" x14ac:dyDescent="0.25">
      <c r="A79" s="6" t="str">
        <f>DAY(C79)&amp;Table1[[#This Row],[Bộ phận]]&amp;Table1[[#This Row],[Mã hàng]]</f>
        <v>1TSG06NL300029</v>
      </c>
      <c r="B79" s="6" t="str">
        <f>COUNTIF($A$5:A79,A79)&amp;A79</f>
        <v>11TSG06NL300029</v>
      </c>
      <c r="C79" s="75">
        <v>46023</v>
      </c>
      <c r="D79" s="76" t="s">
        <v>313</v>
      </c>
      <c r="E79" s="74" t="s">
        <v>377</v>
      </c>
      <c r="F79" s="74" t="s">
        <v>316</v>
      </c>
      <c r="G79" s="74" t="s">
        <v>314</v>
      </c>
      <c r="H79" s="76" t="s">
        <v>370</v>
      </c>
      <c r="I79" s="76" t="s">
        <v>371</v>
      </c>
      <c r="J79" s="76" t="s">
        <v>378</v>
      </c>
      <c r="K79" s="76" t="s">
        <v>101</v>
      </c>
      <c r="L79" s="76" t="s">
        <v>323</v>
      </c>
      <c r="M79" s="76" t="s">
        <v>284</v>
      </c>
      <c r="N79" s="77">
        <v>0.5</v>
      </c>
      <c r="O79" s="78">
        <v>22000</v>
      </c>
      <c r="P79" s="78">
        <v>0</v>
      </c>
      <c r="Q79" s="79">
        <v>11000</v>
      </c>
      <c r="R79" s="79">
        <v>0</v>
      </c>
      <c r="S79" s="78">
        <v>22000</v>
      </c>
      <c r="T79" s="76" t="s">
        <v>333</v>
      </c>
      <c r="U79" s="76" t="s">
        <v>373</v>
      </c>
      <c r="V79" s="76" t="s">
        <v>316</v>
      </c>
      <c r="W79" s="76" t="s">
        <v>334</v>
      </c>
      <c r="X79" s="76" t="s">
        <v>316</v>
      </c>
      <c r="Y79" s="76" t="s">
        <v>374</v>
      </c>
      <c r="Z79" s="76" t="s">
        <v>374</v>
      </c>
      <c r="AA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 spans="1:27" x14ac:dyDescent="0.25">
      <c r="A80" s="6" t="str">
        <f>DAY(C80)&amp;Table1[[#This Row],[Bộ phận]]&amp;Table1[[#This Row],[Mã hàng]]</f>
        <v>1TSG06NL600067</v>
      </c>
      <c r="B80" s="6" t="str">
        <f>COUNTIF($A$5:A80,A80)&amp;A80</f>
        <v>11TSG06NL600067</v>
      </c>
      <c r="C80" s="75">
        <v>46023</v>
      </c>
      <c r="D80" s="76" t="s">
        <v>313</v>
      </c>
      <c r="E80" s="74" t="s">
        <v>377</v>
      </c>
      <c r="F80" s="74" t="s">
        <v>316</v>
      </c>
      <c r="G80" s="74" t="s">
        <v>314</v>
      </c>
      <c r="H80" s="76" t="s">
        <v>370</v>
      </c>
      <c r="I80" s="76" t="s">
        <v>371</v>
      </c>
      <c r="J80" s="76" t="s">
        <v>378</v>
      </c>
      <c r="K80" s="76" t="s">
        <v>280</v>
      </c>
      <c r="L80" s="76" t="s">
        <v>21</v>
      </c>
      <c r="M80" s="76" t="s">
        <v>284</v>
      </c>
      <c r="N80" s="77">
        <v>0.55000000000000004</v>
      </c>
      <c r="O80" s="78">
        <v>75000</v>
      </c>
      <c r="P80" s="78">
        <v>0</v>
      </c>
      <c r="Q80" s="79">
        <v>41250</v>
      </c>
      <c r="R80" s="79">
        <v>0</v>
      </c>
      <c r="S80" s="78">
        <v>75000</v>
      </c>
      <c r="T80" s="76" t="s">
        <v>333</v>
      </c>
      <c r="U80" s="76" t="s">
        <v>373</v>
      </c>
      <c r="V80" s="76" t="s">
        <v>316</v>
      </c>
      <c r="W80" s="76" t="s">
        <v>334</v>
      </c>
      <c r="X80" s="76" t="s">
        <v>316</v>
      </c>
      <c r="Y80" s="76" t="s">
        <v>374</v>
      </c>
      <c r="Z80" s="76" t="s">
        <v>374</v>
      </c>
      <c r="AA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 spans="1:27" x14ac:dyDescent="0.25">
      <c r="A81" s="6" t="str">
        <f>DAY(C81)&amp;Table1[[#This Row],[Bộ phận]]&amp;Table1[[#This Row],[Mã hàng]]</f>
        <v>1TSG06NL600004</v>
      </c>
      <c r="B81" s="6" t="str">
        <f>COUNTIF($A$5:A81,A81)&amp;A81</f>
        <v>11TSG06NL600004</v>
      </c>
      <c r="C81" s="75">
        <v>46023</v>
      </c>
      <c r="D81" s="76" t="s">
        <v>313</v>
      </c>
      <c r="E81" s="74" t="s">
        <v>377</v>
      </c>
      <c r="F81" s="74" t="s">
        <v>316</v>
      </c>
      <c r="G81" s="74" t="s">
        <v>314</v>
      </c>
      <c r="H81" s="76" t="s">
        <v>370</v>
      </c>
      <c r="I81" s="76" t="s">
        <v>371</v>
      </c>
      <c r="J81" s="76" t="s">
        <v>378</v>
      </c>
      <c r="K81" s="76" t="s">
        <v>266</v>
      </c>
      <c r="L81" s="76" t="s">
        <v>25</v>
      </c>
      <c r="M81" s="76" t="s">
        <v>284</v>
      </c>
      <c r="N81" s="77">
        <v>45</v>
      </c>
      <c r="O81" s="78">
        <v>18000</v>
      </c>
      <c r="P81" s="78">
        <v>0</v>
      </c>
      <c r="Q81" s="79">
        <v>810000</v>
      </c>
      <c r="R81" s="79">
        <v>0</v>
      </c>
      <c r="S81" s="78">
        <v>18000</v>
      </c>
      <c r="T81" s="76" t="s">
        <v>333</v>
      </c>
      <c r="U81" s="76" t="s">
        <v>373</v>
      </c>
      <c r="V81" s="76" t="s">
        <v>316</v>
      </c>
      <c r="W81" s="76" t="s">
        <v>334</v>
      </c>
      <c r="X81" s="76" t="s">
        <v>316</v>
      </c>
      <c r="Y81" s="76" t="s">
        <v>374</v>
      </c>
      <c r="Z81" s="76" t="s">
        <v>374</v>
      </c>
      <c r="AA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 spans="1:27" x14ac:dyDescent="0.25">
      <c r="A82" s="6" t="str">
        <f>DAY(C82)&amp;Table1[[#This Row],[Bộ phận]]&amp;Table1[[#This Row],[Mã hàng]]</f>
        <v>1TSG06NL300062</v>
      </c>
      <c r="B82" s="6" t="str">
        <f>COUNTIF($A$5:A82,A82)&amp;A82</f>
        <v>11TSG06NL300062</v>
      </c>
      <c r="C82" s="75">
        <v>46023</v>
      </c>
      <c r="D82" s="76" t="s">
        <v>313</v>
      </c>
      <c r="E82" s="74" t="s">
        <v>377</v>
      </c>
      <c r="F82" s="74" t="s">
        <v>316</v>
      </c>
      <c r="G82" s="74" t="s">
        <v>314</v>
      </c>
      <c r="H82" s="76" t="s">
        <v>370</v>
      </c>
      <c r="I82" s="76" t="s">
        <v>371</v>
      </c>
      <c r="J82" s="76" t="s">
        <v>378</v>
      </c>
      <c r="K82" s="76" t="s">
        <v>141</v>
      </c>
      <c r="L82" s="76" t="s">
        <v>326</v>
      </c>
      <c r="M82" s="76" t="s">
        <v>284</v>
      </c>
      <c r="N82" s="77">
        <v>0.2</v>
      </c>
      <c r="O82" s="78">
        <v>65000</v>
      </c>
      <c r="P82" s="78">
        <v>0</v>
      </c>
      <c r="Q82" s="79">
        <v>13000</v>
      </c>
      <c r="R82" s="79">
        <v>0</v>
      </c>
      <c r="S82" s="78">
        <v>65000</v>
      </c>
      <c r="T82" s="76" t="s">
        <v>333</v>
      </c>
      <c r="U82" s="76" t="s">
        <v>373</v>
      </c>
      <c r="V82" s="76" t="s">
        <v>316</v>
      </c>
      <c r="W82" s="76" t="s">
        <v>334</v>
      </c>
      <c r="X82" s="76" t="s">
        <v>316</v>
      </c>
      <c r="Y82" s="76" t="s">
        <v>374</v>
      </c>
      <c r="Z82" s="76" t="s">
        <v>374</v>
      </c>
      <c r="AA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 spans="1:27" x14ac:dyDescent="0.25">
      <c r="A83" s="6" t="str">
        <f>DAY(C83)&amp;Table1[[#This Row],[Bộ phận]]&amp;Table1[[#This Row],[Mã hàng]]</f>
        <v>1TSG06NL300119</v>
      </c>
      <c r="B83" s="6" t="str">
        <f>COUNTIF($A$5:A83,A83)&amp;A83</f>
        <v>11TSG06NL300119</v>
      </c>
      <c r="C83" s="75">
        <v>46023</v>
      </c>
      <c r="D83" s="76" t="s">
        <v>313</v>
      </c>
      <c r="E83" s="74" t="s">
        <v>377</v>
      </c>
      <c r="F83" s="74" t="s">
        <v>316</v>
      </c>
      <c r="G83" s="74" t="s">
        <v>314</v>
      </c>
      <c r="H83" s="76" t="s">
        <v>370</v>
      </c>
      <c r="I83" s="76" t="s">
        <v>371</v>
      </c>
      <c r="J83" s="76" t="s">
        <v>378</v>
      </c>
      <c r="K83" s="76" t="s">
        <v>197</v>
      </c>
      <c r="L83" s="76" t="s">
        <v>324</v>
      </c>
      <c r="M83" s="76" t="s">
        <v>284</v>
      </c>
      <c r="N83" s="77">
        <v>8.4</v>
      </c>
      <c r="O83" s="78">
        <v>21000</v>
      </c>
      <c r="P83" s="78">
        <v>0</v>
      </c>
      <c r="Q83" s="79">
        <v>176400</v>
      </c>
      <c r="R83" s="79">
        <v>0</v>
      </c>
      <c r="S83" s="78">
        <v>21000</v>
      </c>
      <c r="T83" s="76" t="s">
        <v>333</v>
      </c>
      <c r="U83" s="76" t="s">
        <v>373</v>
      </c>
      <c r="V83" s="76" t="s">
        <v>316</v>
      </c>
      <c r="W83" s="76" t="s">
        <v>334</v>
      </c>
      <c r="X83" s="76" t="s">
        <v>316</v>
      </c>
      <c r="Y83" s="76" t="s">
        <v>374</v>
      </c>
      <c r="Z83" s="76" t="s">
        <v>374</v>
      </c>
      <c r="AA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 spans="1:27" x14ac:dyDescent="0.25">
      <c r="A84" s="6" t="str">
        <f>DAY(C84)&amp;Table1[[#This Row],[Bộ phận]]&amp;Table1[[#This Row],[Mã hàng]]</f>
        <v>1TSG08NL300126</v>
      </c>
      <c r="B84" s="6" t="str">
        <f>COUNTIF($A$5:A84,A84)&amp;A84</f>
        <v>11TSG08NL300126</v>
      </c>
      <c r="C84" s="75">
        <v>46023</v>
      </c>
      <c r="D84" s="76" t="s">
        <v>313</v>
      </c>
      <c r="E84" s="74" t="s">
        <v>379</v>
      </c>
      <c r="F84" s="74" t="s">
        <v>316</v>
      </c>
      <c r="G84" s="74" t="s">
        <v>314</v>
      </c>
      <c r="H84" s="76" t="s">
        <v>370</v>
      </c>
      <c r="I84" s="76" t="s">
        <v>371</v>
      </c>
      <c r="J84" s="76" t="s">
        <v>376</v>
      </c>
      <c r="K84" s="76" t="s">
        <v>208</v>
      </c>
      <c r="L84" s="76" t="s">
        <v>340</v>
      </c>
      <c r="M84" s="76" t="s">
        <v>284</v>
      </c>
      <c r="N84" s="77">
        <v>0.2</v>
      </c>
      <c r="O84" s="78">
        <v>70000</v>
      </c>
      <c r="P84" s="78">
        <v>0</v>
      </c>
      <c r="Q84" s="79">
        <v>14000</v>
      </c>
      <c r="R84" s="79">
        <v>0</v>
      </c>
      <c r="S84" s="78">
        <v>70000</v>
      </c>
      <c r="T84" s="76" t="s">
        <v>336</v>
      </c>
      <c r="U84" s="76" t="s">
        <v>373</v>
      </c>
      <c r="V84" s="76" t="s">
        <v>316</v>
      </c>
      <c r="W84" s="76" t="s">
        <v>337</v>
      </c>
      <c r="X84" s="76" t="s">
        <v>316</v>
      </c>
      <c r="Y84" s="76" t="s">
        <v>374</v>
      </c>
      <c r="Z84" s="76" t="s">
        <v>374</v>
      </c>
      <c r="AA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 spans="1:27" x14ac:dyDescent="0.25">
      <c r="A85" s="6" t="str">
        <f>DAY(C85)&amp;Table1[[#This Row],[Bộ phận]]&amp;Table1[[#This Row],[Mã hàng]]</f>
        <v>1TSG09NL600004</v>
      </c>
      <c r="B85" s="6" t="str">
        <f>COUNTIF($A$5:A85,A85)&amp;A85</f>
        <v>11TSG09NL600004</v>
      </c>
      <c r="C85" s="75">
        <v>46023</v>
      </c>
      <c r="D85" s="76" t="s">
        <v>313</v>
      </c>
      <c r="E85" s="74" t="s">
        <v>380</v>
      </c>
      <c r="F85" s="74" t="s">
        <v>316</v>
      </c>
      <c r="G85" s="74" t="s">
        <v>314</v>
      </c>
      <c r="H85" s="76" t="s">
        <v>370</v>
      </c>
      <c r="I85" s="76" t="s">
        <v>371</v>
      </c>
      <c r="J85" s="76" t="s">
        <v>381</v>
      </c>
      <c r="K85" s="76" t="s">
        <v>266</v>
      </c>
      <c r="L85" s="76" t="s">
        <v>25</v>
      </c>
      <c r="M85" s="76" t="s">
        <v>284</v>
      </c>
      <c r="N85" s="77">
        <v>22</v>
      </c>
      <c r="O85" s="78">
        <v>18000</v>
      </c>
      <c r="P85" s="78">
        <v>0</v>
      </c>
      <c r="Q85" s="79">
        <v>396000</v>
      </c>
      <c r="R85" s="79">
        <v>0</v>
      </c>
      <c r="S85" s="78">
        <v>18000</v>
      </c>
      <c r="T85" s="76" t="s">
        <v>338</v>
      </c>
      <c r="U85" s="76" t="s">
        <v>373</v>
      </c>
      <c r="V85" s="76" t="s">
        <v>316</v>
      </c>
      <c r="W85" s="76" t="s">
        <v>339</v>
      </c>
      <c r="X85" s="76" t="s">
        <v>316</v>
      </c>
      <c r="Y85" s="76" t="s">
        <v>374</v>
      </c>
      <c r="Z85" s="76" t="s">
        <v>374</v>
      </c>
      <c r="AA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 spans="1:27" x14ac:dyDescent="0.25">
      <c r="A86" s="6" t="str">
        <f>DAY(C86)&amp;Table1[[#This Row],[Bộ phận]]&amp;Table1[[#This Row],[Mã hàng]]</f>
        <v>1TSG09NL600068</v>
      </c>
      <c r="B86" s="6" t="str">
        <f>COUNTIF($A$5:A86,A86)&amp;A86</f>
        <v>11TSG09NL600068</v>
      </c>
      <c r="C86" s="75">
        <v>46023</v>
      </c>
      <c r="D86" s="76" t="s">
        <v>313</v>
      </c>
      <c r="E86" s="74" t="s">
        <v>380</v>
      </c>
      <c r="F86" s="74" t="s">
        <v>316</v>
      </c>
      <c r="G86" s="74" t="s">
        <v>314</v>
      </c>
      <c r="H86" s="76" t="s">
        <v>370</v>
      </c>
      <c r="I86" s="76" t="s">
        <v>371</v>
      </c>
      <c r="J86" s="76" t="s">
        <v>381</v>
      </c>
      <c r="K86" s="76" t="s">
        <v>281</v>
      </c>
      <c r="L86" s="76" t="s">
        <v>48</v>
      </c>
      <c r="M86" s="76" t="s">
        <v>284</v>
      </c>
      <c r="N86" s="77">
        <v>0.3</v>
      </c>
      <c r="O86" s="78">
        <v>95000</v>
      </c>
      <c r="P86" s="78">
        <v>0</v>
      </c>
      <c r="Q86" s="79">
        <v>28500</v>
      </c>
      <c r="R86" s="79">
        <v>0</v>
      </c>
      <c r="S86" s="78">
        <v>95000</v>
      </c>
      <c r="T86" s="76" t="s">
        <v>338</v>
      </c>
      <c r="U86" s="76" t="s">
        <v>373</v>
      </c>
      <c r="V86" s="76" t="s">
        <v>316</v>
      </c>
      <c r="W86" s="76" t="s">
        <v>339</v>
      </c>
      <c r="X86" s="76" t="s">
        <v>316</v>
      </c>
      <c r="Y86" s="76" t="s">
        <v>374</v>
      </c>
      <c r="Z86" s="76" t="s">
        <v>374</v>
      </c>
      <c r="AA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 spans="1:27" x14ac:dyDescent="0.25">
      <c r="A87" s="6" t="str">
        <f>DAY(C87)&amp;Table1[[#This Row],[Bộ phận]]&amp;Table1[[#This Row],[Mã hàng]]</f>
        <v>1TSG09NL300119</v>
      </c>
      <c r="B87" s="6" t="str">
        <f>COUNTIF($A$5:A87,A87)&amp;A87</f>
        <v>11TSG09NL300119</v>
      </c>
      <c r="C87" s="75">
        <v>46023</v>
      </c>
      <c r="D87" s="76" t="s">
        <v>313</v>
      </c>
      <c r="E87" s="74" t="s">
        <v>380</v>
      </c>
      <c r="F87" s="74" t="s">
        <v>316</v>
      </c>
      <c r="G87" s="74" t="s">
        <v>314</v>
      </c>
      <c r="H87" s="76" t="s">
        <v>370</v>
      </c>
      <c r="I87" s="76" t="s">
        <v>371</v>
      </c>
      <c r="J87" s="76" t="s">
        <v>381</v>
      </c>
      <c r="K87" s="76" t="s">
        <v>197</v>
      </c>
      <c r="L87" s="76" t="s">
        <v>324</v>
      </c>
      <c r="M87" s="76" t="s">
        <v>284</v>
      </c>
      <c r="N87" s="77">
        <v>7</v>
      </c>
      <c r="O87" s="78">
        <v>21000</v>
      </c>
      <c r="P87" s="78">
        <v>0</v>
      </c>
      <c r="Q87" s="79">
        <v>147000</v>
      </c>
      <c r="R87" s="79">
        <v>0</v>
      </c>
      <c r="S87" s="78">
        <v>21000</v>
      </c>
      <c r="T87" s="76" t="s">
        <v>338</v>
      </c>
      <c r="U87" s="76" t="s">
        <v>373</v>
      </c>
      <c r="V87" s="76" t="s">
        <v>316</v>
      </c>
      <c r="W87" s="76" t="s">
        <v>339</v>
      </c>
      <c r="X87" s="76" t="s">
        <v>316</v>
      </c>
      <c r="Y87" s="76" t="s">
        <v>374</v>
      </c>
      <c r="Z87" s="76" t="s">
        <v>374</v>
      </c>
      <c r="AA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 spans="1:27" x14ac:dyDescent="0.25">
      <c r="A88" s="6" t="str">
        <f>DAY(C88)&amp;Table1[[#This Row],[Bộ phận]]&amp;Table1[[#This Row],[Mã hàng]]</f>
        <v>1TSG09NL300062</v>
      </c>
      <c r="B88" s="6" t="str">
        <f>COUNTIF($A$5:A88,A88)&amp;A88</f>
        <v>11TSG09NL300062</v>
      </c>
      <c r="C88" s="75">
        <v>46023</v>
      </c>
      <c r="D88" s="76" t="s">
        <v>313</v>
      </c>
      <c r="E88" s="74" t="s">
        <v>380</v>
      </c>
      <c r="F88" s="74" t="s">
        <v>316</v>
      </c>
      <c r="G88" s="74" t="s">
        <v>314</v>
      </c>
      <c r="H88" s="76" t="s">
        <v>370</v>
      </c>
      <c r="I88" s="76" t="s">
        <v>371</v>
      </c>
      <c r="J88" s="76" t="s">
        <v>381</v>
      </c>
      <c r="K88" s="76" t="s">
        <v>141</v>
      </c>
      <c r="L88" s="76" t="s">
        <v>326</v>
      </c>
      <c r="M88" s="76" t="s">
        <v>284</v>
      </c>
      <c r="N88" s="77">
        <v>0.3</v>
      </c>
      <c r="O88" s="78">
        <v>65000</v>
      </c>
      <c r="P88" s="78">
        <v>0</v>
      </c>
      <c r="Q88" s="79">
        <v>19500</v>
      </c>
      <c r="R88" s="79">
        <v>0</v>
      </c>
      <c r="S88" s="78">
        <v>65000</v>
      </c>
      <c r="T88" s="76" t="s">
        <v>338</v>
      </c>
      <c r="U88" s="76" t="s">
        <v>373</v>
      </c>
      <c r="V88" s="76" t="s">
        <v>316</v>
      </c>
      <c r="W88" s="76" t="s">
        <v>339</v>
      </c>
      <c r="X88" s="76" t="s">
        <v>316</v>
      </c>
      <c r="Y88" s="76" t="s">
        <v>374</v>
      </c>
      <c r="Z88" s="76" t="s">
        <v>374</v>
      </c>
      <c r="AA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 spans="1:27" x14ac:dyDescent="0.25">
      <c r="A89" s="6" t="str">
        <f>DAY(C89)&amp;Table1[[#This Row],[Bộ phận]]&amp;Table1[[#This Row],[Mã hàng]]</f>
        <v>1TSG09NL300013</v>
      </c>
      <c r="B89" s="6" t="str">
        <f>COUNTIF($A$5:A89,A89)&amp;A89</f>
        <v>11TSG09NL300013</v>
      </c>
      <c r="C89" s="75">
        <v>46023</v>
      </c>
      <c r="D89" s="76" t="s">
        <v>313</v>
      </c>
      <c r="E89" s="74" t="s">
        <v>380</v>
      </c>
      <c r="F89" s="74" t="s">
        <v>316</v>
      </c>
      <c r="G89" s="74" t="s">
        <v>314</v>
      </c>
      <c r="H89" s="76" t="s">
        <v>370</v>
      </c>
      <c r="I89" s="76" t="s">
        <v>371</v>
      </c>
      <c r="J89" s="76" t="s">
        <v>381</v>
      </c>
      <c r="K89" s="76" t="s">
        <v>86</v>
      </c>
      <c r="L89" s="76" t="s">
        <v>19</v>
      </c>
      <c r="M89" s="76" t="s">
        <v>284</v>
      </c>
      <c r="N89" s="77">
        <v>1</v>
      </c>
      <c r="O89" s="78">
        <v>50000</v>
      </c>
      <c r="P89" s="78">
        <v>0</v>
      </c>
      <c r="Q89" s="79">
        <v>50000</v>
      </c>
      <c r="R89" s="79">
        <v>0</v>
      </c>
      <c r="S89" s="78">
        <v>50000</v>
      </c>
      <c r="T89" s="76" t="s">
        <v>338</v>
      </c>
      <c r="U89" s="76" t="s">
        <v>373</v>
      </c>
      <c r="V89" s="76" t="s">
        <v>316</v>
      </c>
      <c r="W89" s="76" t="s">
        <v>339</v>
      </c>
      <c r="X89" s="76" t="s">
        <v>316</v>
      </c>
      <c r="Y89" s="76" t="s">
        <v>374</v>
      </c>
      <c r="Z89" s="76" t="s">
        <v>374</v>
      </c>
      <c r="AA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 spans="1:27" x14ac:dyDescent="0.25">
      <c r="A90" s="6" t="str">
        <f>DAY(C90)&amp;Table1[[#This Row],[Bộ phận]]&amp;Table1[[#This Row],[Mã hàng]]</f>
        <v>1TSG09NL300022</v>
      </c>
      <c r="B90" s="6" t="str">
        <f>COUNTIF($A$5:A90,A90)&amp;A90</f>
        <v>11TSG09NL300022</v>
      </c>
      <c r="C90" s="75">
        <v>46023</v>
      </c>
      <c r="D90" s="76" t="s">
        <v>313</v>
      </c>
      <c r="E90" s="74" t="s">
        <v>380</v>
      </c>
      <c r="F90" s="74" t="s">
        <v>316</v>
      </c>
      <c r="G90" s="74" t="s">
        <v>314</v>
      </c>
      <c r="H90" s="76" t="s">
        <v>370</v>
      </c>
      <c r="I90" s="76" t="s">
        <v>371</v>
      </c>
      <c r="J90" s="76" t="s">
        <v>381</v>
      </c>
      <c r="K90" s="76" t="s">
        <v>94</v>
      </c>
      <c r="L90" s="76" t="s">
        <v>20</v>
      </c>
      <c r="M90" s="76" t="s">
        <v>284</v>
      </c>
      <c r="N90" s="77">
        <v>9.3000000000000007</v>
      </c>
      <c r="O90" s="78">
        <v>18000</v>
      </c>
      <c r="P90" s="78">
        <v>0</v>
      </c>
      <c r="Q90" s="79">
        <v>167400</v>
      </c>
      <c r="R90" s="79">
        <v>0</v>
      </c>
      <c r="S90" s="78">
        <v>18000</v>
      </c>
      <c r="T90" s="76" t="s">
        <v>338</v>
      </c>
      <c r="U90" s="76" t="s">
        <v>373</v>
      </c>
      <c r="V90" s="76" t="s">
        <v>316</v>
      </c>
      <c r="W90" s="76" t="s">
        <v>339</v>
      </c>
      <c r="X90" s="76" t="s">
        <v>316</v>
      </c>
      <c r="Y90" s="76" t="s">
        <v>374</v>
      </c>
      <c r="Z90" s="76" t="s">
        <v>374</v>
      </c>
      <c r="AA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 spans="1:27" x14ac:dyDescent="0.25">
      <c r="A91" s="6" t="str">
        <f>DAY(C91)&amp;Table1[[#This Row],[Bộ phận]]&amp;Table1[[#This Row],[Mã hàng]]</f>
        <v>1TSG09NL300033</v>
      </c>
      <c r="B91" s="6" t="str">
        <f>COUNTIF($A$5:A91,A91)&amp;A91</f>
        <v>11TSG09NL300033</v>
      </c>
      <c r="C91" s="75">
        <v>46023</v>
      </c>
      <c r="D91" s="76" t="s">
        <v>313</v>
      </c>
      <c r="E91" s="74" t="s">
        <v>380</v>
      </c>
      <c r="F91" s="74" t="s">
        <v>316</v>
      </c>
      <c r="G91" s="74" t="s">
        <v>314</v>
      </c>
      <c r="H91" s="76" t="s">
        <v>370</v>
      </c>
      <c r="I91" s="76" t="s">
        <v>371</v>
      </c>
      <c r="J91" s="76" t="s">
        <v>381</v>
      </c>
      <c r="K91" s="76" t="s">
        <v>104</v>
      </c>
      <c r="L91" s="76" t="s">
        <v>335</v>
      </c>
      <c r="M91" s="76" t="s">
        <v>284</v>
      </c>
      <c r="N91" s="77">
        <v>2</v>
      </c>
      <c r="O91" s="78">
        <v>13000</v>
      </c>
      <c r="P91" s="78">
        <v>0</v>
      </c>
      <c r="Q91" s="79">
        <v>26000</v>
      </c>
      <c r="R91" s="79">
        <v>0</v>
      </c>
      <c r="S91" s="78">
        <v>13000</v>
      </c>
      <c r="T91" s="76" t="s">
        <v>338</v>
      </c>
      <c r="U91" s="76" t="s">
        <v>373</v>
      </c>
      <c r="V91" s="76" t="s">
        <v>316</v>
      </c>
      <c r="W91" s="76" t="s">
        <v>339</v>
      </c>
      <c r="X91" s="76" t="s">
        <v>316</v>
      </c>
      <c r="Y91" s="76" t="s">
        <v>374</v>
      </c>
      <c r="Z91" s="76" t="s">
        <v>374</v>
      </c>
      <c r="AA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 spans="1:27" x14ac:dyDescent="0.25">
      <c r="A92" s="6" t="str">
        <f>DAY(C92)&amp;Table1[[#This Row],[Bộ phận]]&amp;Table1[[#This Row],[Mã hàng]]</f>
        <v>1TSG09NL300036</v>
      </c>
      <c r="B92" s="6" t="str">
        <f>COUNTIF($A$5:A92,A92)&amp;A92</f>
        <v>11TSG09NL300036</v>
      </c>
      <c r="C92" s="75">
        <v>46023</v>
      </c>
      <c r="D92" s="76" t="s">
        <v>313</v>
      </c>
      <c r="E92" s="74" t="s">
        <v>380</v>
      </c>
      <c r="F92" s="74" t="s">
        <v>316</v>
      </c>
      <c r="G92" s="74" t="s">
        <v>314</v>
      </c>
      <c r="H92" s="76" t="s">
        <v>370</v>
      </c>
      <c r="I92" s="76" t="s">
        <v>371</v>
      </c>
      <c r="J92" s="76" t="s">
        <v>381</v>
      </c>
      <c r="K92" s="76" t="s">
        <v>109</v>
      </c>
      <c r="L92" s="76" t="s">
        <v>24</v>
      </c>
      <c r="M92" s="76" t="s">
        <v>284</v>
      </c>
      <c r="N92" s="77">
        <v>1.4</v>
      </c>
      <c r="O92" s="78">
        <v>47000</v>
      </c>
      <c r="P92" s="78">
        <v>0</v>
      </c>
      <c r="Q92" s="79">
        <v>65800</v>
      </c>
      <c r="R92" s="79">
        <v>0</v>
      </c>
      <c r="S92" s="78">
        <v>47000</v>
      </c>
      <c r="T92" s="76" t="s">
        <v>338</v>
      </c>
      <c r="U92" s="76" t="s">
        <v>373</v>
      </c>
      <c r="V92" s="76" t="s">
        <v>316</v>
      </c>
      <c r="W92" s="76" t="s">
        <v>339</v>
      </c>
      <c r="X92" s="76" t="s">
        <v>316</v>
      </c>
      <c r="Y92" s="76" t="s">
        <v>374</v>
      </c>
      <c r="Z92" s="76" t="s">
        <v>374</v>
      </c>
      <c r="AA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 spans="1:27" x14ac:dyDescent="0.25">
      <c r="A93" s="6" t="str">
        <f>DAY(C93)&amp;Table1[[#This Row],[Bộ phận]]&amp;Table1[[#This Row],[Mã hàng]]</f>
        <v>1TSG09NL300090</v>
      </c>
      <c r="B93" s="6" t="str">
        <f>COUNTIF($A$5:A93,A93)&amp;A93</f>
        <v>11TSG09NL300090</v>
      </c>
      <c r="C93" s="75">
        <v>46023</v>
      </c>
      <c r="D93" s="76" t="s">
        <v>313</v>
      </c>
      <c r="E93" s="74" t="s">
        <v>380</v>
      </c>
      <c r="F93" s="74" t="s">
        <v>316</v>
      </c>
      <c r="G93" s="74" t="s">
        <v>314</v>
      </c>
      <c r="H93" s="76" t="s">
        <v>370</v>
      </c>
      <c r="I93" s="76" t="s">
        <v>371</v>
      </c>
      <c r="J93" s="76" t="s">
        <v>381</v>
      </c>
      <c r="K93" s="76" t="s">
        <v>171</v>
      </c>
      <c r="L93" s="76" t="s">
        <v>34</v>
      </c>
      <c r="M93" s="76" t="s">
        <v>284</v>
      </c>
      <c r="N93" s="77">
        <v>2.8</v>
      </c>
      <c r="O93" s="78">
        <v>145000</v>
      </c>
      <c r="P93" s="78">
        <v>0</v>
      </c>
      <c r="Q93" s="79">
        <v>406000</v>
      </c>
      <c r="R93" s="79">
        <v>0</v>
      </c>
      <c r="S93" s="78">
        <v>145000</v>
      </c>
      <c r="T93" s="76" t="s">
        <v>338</v>
      </c>
      <c r="U93" s="76" t="s">
        <v>373</v>
      </c>
      <c r="V93" s="76" t="s">
        <v>316</v>
      </c>
      <c r="W93" s="76" t="s">
        <v>339</v>
      </c>
      <c r="X93" s="76" t="s">
        <v>316</v>
      </c>
      <c r="Y93" s="76" t="s">
        <v>374</v>
      </c>
      <c r="Z93" s="76" t="s">
        <v>374</v>
      </c>
      <c r="AA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 spans="1:27" x14ac:dyDescent="0.25">
      <c r="A94" s="6" t="str">
        <f>DAY(C94)&amp;Table1[[#This Row],[Bộ phận]]&amp;Table1[[#This Row],[Mã hàng]]</f>
        <v>1TSG09NL300091</v>
      </c>
      <c r="B94" s="6" t="str">
        <f>COUNTIF($A$5:A94,A94)&amp;A94</f>
        <v>11TSG09NL300091</v>
      </c>
      <c r="C94" s="75">
        <v>46023</v>
      </c>
      <c r="D94" s="76" t="s">
        <v>313</v>
      </c>
      <c r="E94" s="74" t="s">
        <v>380</v>
      </c>
      <c r="F94" s="74" t="s">
        <v>316</v>
      </c>
      <c r="G94" s="74" t="s">
        <v>314</v>
      </c>
      <c r="H94" s="76" t="s">
        <v>370</v>
      </c>
      <c r="I94" s="76" t="s">
        <v>371</v>
      </c>
      <c r="J94" s="76" t="s">
        <v>381</v>
      </c>
      <c r="K94" s="76" t="s">
        <v>172</v>
      </c>
      <c r="L94" s="76" t="s">
        <v>35</v>
      </c>
      <c r="M94" s="76" t="s">
        <v>284</v>
      </c>
      <c r="N94" s="77">
        <v>3</v>
      </c>
      <c r="O94" s="78">
        <v>47000</v>
      </c>
      <c r="P94" s="78">
        <v>0</v>
      </c>
      <c r="Q94" s="79">
        <v>141000</v>
      </c>
      <c r="R94" s="79">
        <v>0</v>
      </c>
      <c r="S94" s="78">
        <v>47000</v>
      </c>
      <c r="T94" s="76" t="s">
        <v>338</v>
      </c>
      <c r="U94" s="76" t="s">
        <v>373</v>
      </c>
      <c r="V94" s="76" t="s">
        <v>316</v>
      </c>
      <c r="W94" s="76" t="s">
        <v>339</v>
      </c>
      <c r="X94" s="76" t="s">
        <v>316</v>
      </c>
      <c r="Y94" s="76" t="s">
        <v>374</v>
      </c>
      <c r="Z94" s="76" t="s">
        <v>374</v>
      </c>
      <c r="AA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 spans="1:27" x14ac:dyDescent="0.25">
      <c r="A95" s="6" t="str">
        <f>DAY(C95)&amp;Table1[[#This Row],[Bộ phận]]&amp;Table1[[#This Row],[Mã hàng]]</f>
        <v>1TSG09NL300094</v>
      </c>
      <c r="B95" s="6" t="str">
        <f>COUNTIF($A$5:A95,A95)&amp;A95</f>
        <v>11TSG09NL300094</v>
      </c>
      <c r="C95" s="75">
        <v>46023</v>
      </c>
      <c r="D95" s="76" t="s">
        <v>313</v>
      </c>
      <c r="E95" s="74" t="s">
        <v>380</v>
      </c>
      <c r="F95" s="74" t="s">
        <v>316</v>
      </c>
      <c r="G95" s="74" t="s">
        <v>314</v>
      </c>
      <c r="H95" s="76" t="s">
        <v>370</v>
      </c>
      <c r="I95" s="76" t="s">
        <v>371</v>
      </c>
      <c r="J95" s="76" t="s">
        <v>381</v>
      </c>
      <c r="K95" s="76" t="s">
        <v>176</v>
      </c>
      <c r="L95" s="76" t="s">
        <v>175</v>
      </c>
      <c r="M95" s="76" t="s">
        <v>284</v>
      </c>
      <c r="N95" s="77">
        <v>2</v>
      </c>
      <c r="O95" s="78">
        <v>80000</v>
      </c>
      <c r="P95" s="78">
        <v>0</v>
      </c>
      <c r="Q95" s="79">
        <v>160000</v>
      </c>
      <c r="R95" s="79">
        <v>0</v>
      </c>
      <c r="S95" s="78">
        <v>80000</v>
      </c>
      <c r="T95" s="76" t="s">
        <v>338</v>
      </c>
      <c r="U95" s="76" t="s">
        <v>373</v>
      </c>
      <c r="V95" s="76" t="s">
        <v>316</v>
      </c>
      <c r="W95" s="76" t="s">
        <v>339</v>
      </c>
      <c r="X95" s="76" t="s">
        <v>316</v>
      </c>
      <c r="Y95" s="76" t="s">
        <v>374</v>
      </c>
      <c r="Z95" s="76" t="s">
        <v>374</v>
      </c>
      <c r="AA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 spans="1:27" x14ac:dyDescent="0.25">
      <c r="A96" s="6" t="str">
        <f>DAY(C96)&amp;Table1[[#This Row],[Bộ phận]]&amp;Table1[[#This Row],[Mã hàng]]</f>
        <v>1TSG09NL300096</v>
      </c>
      <c r="B96" s="6" t="str">
        <f>COUNTIF($A$5:A96,A96)&amp;A96</f>
        <v>11TSG09NL300096</v>
      </c>
      <c r="C96" s="75">
        <v>46023</v>
      </c>
      <c r="D96" s="76" t="s">
        <v>313</v>
      </c>
      <c r="E96" s="74" t="s">
        <v>380</v>
      </c>
      <c r="F96" s="74" t="s">
        <v>316</v>
      </c>
      <c r="G96" s="74" t="s">
        <v>314</v>
      </c>
      <c r="H96" s="76" t="s">
        <v>370</v>
      </c>
      <c r="I96" s="76" t="s">
        <v>371</v>
      </c>
      <c r="J96" s="76" t="s">
        <v>381</v>
      </c>
      <c r="K96" s="76" t="s">
        <v>177</v>
      </c>
      <c r="L96" s="76" t="s">
        <v>50</v>
      </c>
      <c r="M96" s="76" t="s">
        <v>284</v>
      </c>
      <c r="N96" s="77">
        <v>4.4000000000000004</v>
      </c>
      <c r="O96" s="78">
        <v>45000</v>
      </c>
      <c r="P96" s="78">
        <v>0</v>
      </c>
      <c r="Q96" s="79">
        <v>198000</v>
      </c>
      <c r="R96" s="79">
        <v>0</v>
      </c>
      <c r="S96" s="78">
        <v>45000</v>
      </c>
      <c r="T96" s="76" t="s">
        <v>338</v>
      </c>
      <c r="U96" s="76" t="s">
        <v>373</v>
      </c>
      <c r="V96" s="76" t="s">
        <v>316</v>
      </c>
      <c r="W96" s="76" t="s">
        <v>339</v>
      </c>
      <c r="X96" s="76" t="s">
        <v>316</v>
      </c>
      <c r="Y96" s="76" t="s">
        <v>374</v>
      </c>
      <c r="Z96" s="76" t="s">
        <v>374</v>
      </c>
      <c r="AA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 spans="1:27" x14ac:dyDescent="0.25">
      <c r="A97" s="6" t="str">
        <f>DAY(C97)&amp;Table1[[#This Row],[Bộ phận]]&amp;Table1[[#This Row],[Mã hàng]]</f>
        <v>1TSG09NL300098</v>
      </c>
      <c r="B97" s="6" t="str">
        <f>COUNTIF($A$5:A97,A97)&amp;A97</f>
        <v>11TSG09NL300098</v>
      </c>
      <c r="C97" s="75">
        <v>46023</v>
      </c>
      <c r="D97" s="76" t="s">
        <v>313</v>
      </c>
      <c r="E97" s="74" t="s">
        <v>380</v>
      </c>
      <c r="F97" s="74" t="s">
        <v>316</v>
      </c>
      <c r="G97" s="74" t="s">
        <v>314</v>
      </c>
      <c r="H97" s="76" t="s">
        <v>370</v>
      </c>
      <c r="I97" s="76" t="s">
        <v>371</v>
      </c>
      <c r="J97" s="76" t="s">
        <v>381</v>
      </c>
      <c r="K97" s="76" t="s">
        <v>179</v>
      </c>
      <c r="L97" s="76" t="s">
        <v>327</v>
      </c>
      <c r="M97" s="76" t="s">
        <v>284</v>
      </c>
      <c r="N97" s="77">
        <v>3.7</v>
      </c>
      <c r="O97" s="78">
        <v>95000</v>
      </c>
      <c r="P97" s="78">
        <v>0</v>
      </c>
      <c r="Q97" s="79">
        <v>351500</v>
      </c>
      <c r="R97" s="79">
        <v>0</v>
      </c>
      <c r="S97" s="78">
        <v>95000</v>
      </c>
      <c r="T97" s="76" t="s">
        <v>338</v>
      </c>
      <c r="U97" s="76" t="s">
        <v>373</v>
      </c>
      <c r="V97" s="76" t="s">
        <v>316</v>
      </c>
      <c r="W97" s="76" t="s">
        <v>339</v>
      </c>
      <c r="X97" s="76" t="s">
        <v>316</v>
      </c>
      <c r="Y97" s="76" t="s">
        <v>374</v>
      </c>
      <c r="Z97" s="76" t="s">
        <v>374</v>
      </c>
      <c r="AA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8" spans="1:27" x14ac:dyDescent="0.25">
      <c r="A98" s="6" t="str">
        <f>DAY(C98)&amp;Table1[[#This Row],[Bộ phận]]&amp;Table1[[#This Row],[Mã hàng]]</f>
        <v>1TSG09NL300107</v>
      </c>
      <c r="B98" s="6" t="str">
        <f>COUNTIF($A$5:A98,A98)&amp;A98</f>
        <v>11TSG09NL300107</v>
      </c>
      <c r="C98" s="75">
        <v>46023</v>
      </c>
      <c r="D98" s="76" t="s">
        <v>313</v>
      </c>
      <c r="E98" s="74" t="s">
        <v>380</v>
      </c>
      <c r="F98" s="74" t="s">
        <v>316</v>
      </c>
      <c r="G98" s="74" t="s">
        <v>314</v>
      </c>
      <c r="H98" s="76" t="s">
        <v>370</v>
      </c>
      <c r="I98" s="76" t="s">
        <v>371</v>
      </c>
      <c r="J98" s="76" t="s">
        <v>381</v>
      </c>
      <c r="K98" s="76" t="s">
        <v>187</v>
      </c>
      <c r="L98" s="76" t="s">
        <v>328</v>
      </c>
      <c r="M98" s="76" t="s">
        <v>329</v>
      </c>
      <c r="N98" s="77">
        <v>8</v>
      </c>
      <c r="O98" s="78">
        <v>8500</v>
      </c>
      <c r="P98" s="78">
        <v>0</v>
      </c>
      <c r="Q98" s="79">
        <v>68000</v>
      </c>
      <c r="R98" s="79">
        <v>0</v>
      </c>
      <c r="S98" s="78">
        <v>8500</v>
      </c>
      <c r="T98" s="76" t="s">
        <v>338</v>
      </c>
      <c r="U98" s="76" t="s">
        <v>373</v>
      </c>
      <c r="V98" s="76" t="s">
        <v>316</v>
      </c>
      <c r="W98" s="76" t="s">
        <v>339</v>
      </c>
      <c r="X98" s="76" t="s">
        <v>316</v>
      </c>
      <c r="Y98" s="76" t="s">
        <v>374</v>
      </c>
      <c r="Z98" s="76" t="s">
        <v>374</v>
      </c>
      <c r="AA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9" spans="1:27" x14ac:dyDescent="0.25">
      <c r="A99" s="6" t="str">
        <f>DAY(C99)&amp;Table1[[#This Row],[Bộ phận]]&amp;Table1[[#This Row],[Mã hàng]]</f>
        <v>1TSG09NL300142</v>
      </c>
      <c r="B99" s="6" t="str">
        <f>COUNTIF($A$5:A99,A99)&amp;A99</f>
        <v>11TSG09NL300142</v>
      </c>
      <c r="C99" s="75">
        <v>46023</v>
      </c>
      <c r="D99" s="76" t="s">
        <v>313</v>
      </c>
      <c r="E99" s="74" t="s">
        <v>380</v>
      </c>
      <c r="F99" s="74" t="s">
        <v>316</v>
      </c>
      <c r="G99" s="74" t="s">
        <v>314</v>
      </c>
      <c r="H99" s="76" t="s">
        <v>370</v>
      </c>
      <c r="I99" s="76" t="s">
        <v>371</v>
      </c>
      <c r="J99" s="76" t="s">
        <v>381</v>
      </c>
      <c r="K99" s="76" t="s">
        <v>226</v>
      </c>
      <c r="L99" s="76" t="s">
        <v>319</v>
      </c>
      <c r="M99" s="76" t="s">
        <v>284</v>
      </c>
      <c r="N99" s="77">
        <v>2</v>
      </c>
      <c r="O99" s="78">
        <v>50000</v>
      </c>
      <c r="P99" s="78">
        <v>0</v>
      </c>
      <c r="Q99" s="79">
        <v>100000</v>
      </c>
      <c r="R99" s="79">
        <v>0</v>
      </c>
      <c r="S99" s="78">
        <v>50000</v>
      </c>
      <c r="T99" s="76" t="s">
        <v>338</v>
      </c>
      <c r="U99" s="76" t="s">
        <v>373</v>
      </c>
      <c r="V99" s="76" t="s">
        <v>316</v>
      </c>
      <c r="W99" s="76" t="s">
        <v>339</v>
      </c>
      <c r="X99" s="76" t="s">
        <v>316</v>
      </c>
      <c r="Y99" s="76" t="s">
        <v>374</v>
      </c>
      <c r="Z99" s="76" t="s">
        <v>374</v>
      </c>
      <c r="AA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0" spans="1:27" x14ac:dyDescent="0.25">
      <c r="A100" s="6" t="str">
        <f>DAY(C100)&amp;Table1[[#This Row],[Bộ phận]]&amp;Table1[[#This Row],[Mã hàng]]</f>
        <v>1TSG09NL300147</v>
      </c>
      <c r="B100" s="6" t="str">
        <f>COUNTIF($A$5:A100,A100)&amp;A100</f>
        <v>11TSG09NL300147</v>
      </c>
      <c r="C100" s="75">
        <v>46023</v>
      </c>
      <c r="D100" s="76" t="s">
        <v>313</v>
      </c>
      <c r="E100" s="74" t="s">
        <v>380</v>
      </c>
      <c r="F100" s="74" t="s">
        <v>316</v>
      </c>
      <c r="G100" s="74" t="s">
        <v>314</v>
      </c>
      <c r="H100" s="76" t="s">
        <v>370</v>
      </c>
      <c r="I100" s="76" t="s">
        <v>371</v>
      </c>
      <c r="J100" s="76" t="s">
        <v>381</v>
      </c>
      <c r="K100" s="76" t="s">
        <v>234</v>
      </c>
      <c r="L100" s="76" t="s">
        <v>330</v>
      </c>
      <c r="M100" s="76" t="s">
        <v>284</v>
      </c>
      <c r="N100" s="77">
        <v>8</v>
      </c>
      <c r="O100" s="78">
        <v>62000</v>
      </c>
      <c r="P100" s="78">
        <v>0</v>
      </c>
      <c r="Q100" s="79">
        <v>496000</v>
      </c>
      <c r="R100" s="79">
        <v>0</v>
      </c>
      <c r="S100" s="78">
        <v>62000</v>
      </c>
      <c r="T100" s="76" t="s">
        <v>338</v>
      </c>
      <c r="U100" s="76" t="s">
        <v>373</v>
      </c>
      <c r="V100" s="76" t="s">
        <v>316</v>
      </c>
      <c r="W100" s="76" t="s">
        <v>339</v>
      </c>
      <c r="X100" s="76" t="s">
        <v>316</v>
      </c>
      <c r="Y100" s="76" t="s">
        <v>374</v>
      </c>
      <c r="Z100" s="76" t="s">
        <v>374</v>
      </c>
      <c r="AA1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1" spans="1:27" x14ac:dyDescent="0.25">
      <c r="A101" s="6" t="str">
        <f>DAY(C101)&amp;Table1[[#This Row],[Bộ phận]]&amp;Table1[[#This Row],[Mã hàng]]</f>
        <v>1TSG09NL300209</v>
      </c>
      <c r="B101" s="6" t="str">
        <f>COUNTIF($A$5:A101,A101)&amp;A101</f>
        <v>11TSG09NL300209</v>
      </c>
      <c r="C101" s="75">
        <v>46023</v>
      </c>
      <c r="D101" s="76" t="s">
        <v>313</v>
      </c>
      <c r="E101" s="74" t="s">
        <v>380</v>
      </c>
      <c r="F101" s="74" t="s">
        <v>316</v>
      </c>
      <c r="G101" s="74" t="s">
        <v>314</v>
      </c>
      <c r="H101" s="76" t="s">
        <v>370</v>
      </c>
      <c r="I101" s="76" t="s">
        <v>371</v>
      </c>
      <c r="J101" s="76" t="s">
        <v>381</v>
      </c>
      <c r="K101" s="76" t="s">
        <v>261</v>
      </c>
      <c r="L101" s="76" t="s">
        <v>321</v>
      </c>
      <c r="M101" s="76" t="s">
        <v>284</v>
      </c>
      <c r="N101" s="77">
        <v>2</v>
      </c>
      <c r="O101" s="78">
        <v>30000</v>
      </c>
      <c r="P101" s="78">
        <v>0</v>
      </c>
      <c r="Q101" s="79">
        <v>60000</v>
      </c>
      <c r="R101" s="79">
        <v>0</v>
      </c>
      <c r="S101" s="78">
        <v>30000</v>
      </c>
      <c r="T101" s="76" t="s">
        <v>338</v>
      </c>
      <c r="U101" s="76" t="s">
        <v>373</v>
      </c>
      <c r="V101" s="76" t="s">
        <v>316</v>
      </c>
      <c r="W101" s="76" t="s">
        <v>339</v>
      </c>
      <c r="X101" s="76" t="s">
        <v>316</v>
      </c>
      <c r="Y101" s="76" t="s">
        <v>374</v>
      </c>
      <c r="Z101" s="76" t="s">
        <v>374</v>
      </c>
      <c r="AA1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2" spans="1:27" x14ac:dyDescent="0.25">
      <c r="A102" s="6" t="str">
        <f>DAY(C102)&amp;Table1[[#This Row],[Bộ phận]]&amp;Table1[[#This Row],[Mã hàng]]</f>
        <v>1TSG09NL300218</v>
      </c>
      <c r="B102" s="6" t="str">
        <f>COUNTIF($A$5:A102,A102)&amp;A102</f>
        <v>11TSG09NL300218</v>
      </c>
      <c r="C102" s="75">
        <v>46023</v>
      </c>
      <c r="D102" s="76" t="s">
        <v>313</v>
      </c>
      <c r="E102" s="74" t="s">
        <v>380</v>
      </c>
      <c r="F102" s="74" t="s">
        <v>316</v>
      </c>
      <c r="G102" s="74" t="s">
        <v>314</v>
      </c>
      <c r="H102" s="76" t="s">
        <v>370</v>
      </c>
      <c r="I102" s="76" t="s">
        <v>371</v>
      </c>
      <c r="J102" s="76" t="s">
        <v>381</v>
      </c>
      <c r="K102" s="76" t="s">
        <v>287</v>
      </c>
      <c r="L102" s="76" t="s">
        <v>288</v>
      </c>
      <c r="M102" s="76" t="s">
        <v>29</v>
      </c>
      <c r="N102" s="77">
        <v>1</v>
      </c>
      <c r="O102" s="78">
        <v>40000</v>
      </c>
      <c r="P102" s="78">
        <v>0</v>
      </c>
      <c r="Q102" s="79">
        <v>40000</v>
      </c>
      <c r="R102" s="79">
        <v>0</v>
      </c>
      <c r="S102" s="78">
        <v>40000</v>
      </c>
      <c r="T102" s="76" t="s">
        <v>338</v>
      </c>
      <c r="U102" s="76" t="s">
        <v>373</v>
      </c>
      <c r="V102" s="76" t="s">
        <v>316</v>
      </c>
      <c r="W102" s="76" t="s">
        <v>339</v>
      </c>
      <c r="X102" s="76" t="s">
        <v>316</v>
      </c>
      <c r="Y102" s="76" t="s">
        <v>374</v>
      </c>
      <c r="Z102" s="76" t="s">
        <v>374</v>
      </c>
      <c r="AA1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3" spans="1:27" x14ac:dyDescent="0.25">
      <c r="A103" s="6" t="str">
        <f>DAY(C103)&amp;Table1[[#This Row],[Bộ phận]]&amp;Table1[[#This Row],[Mã hàng]]</f>
        <v>1TSG09NL300018</v>
      </c>
      <c r="B103" s="6" t="str">
        <f>COUNTIF($A$5:A103,A103)&amp;A103</f>
        <v>11TSG09NL300018</v>
      </c>
      <c r="C103" s="75">
        <v>46023</v>
      </c>
      <c r="D103" s="76" t="s">
        <v>313</v>
      </c>
      <c r="E103" s="74" t="s">
        <v>380</v>
      </c>
      <c r="F103" s="74" t="s">
        <v>316</v>
      </c>
      <c r="G103" s="74" t="s">
        <v>314</v>
      </c>
      <c r="H103" s="76" t="s">
        <v>370</v>
      </c>
      <c r="I103" s="76" t="s">
        <v>371</v>
      </c>
      <c r="J103" s="76" t="s">
        <v>381</v>
      </c>
      <c r="K103" s="76" t="s">
        <v>91</v>
      </c>
      <c r="L103" s="76" t="s">
        <v>331</v>
      </c>
      <c r="M103" s="76" t="s">
        <v>284</v>
      </c>
      <c r="N103" s="77">
        <v>4</v>
      </c>
      <c r="O103" s="78">
        <v>38000</v>
      </c>
      <c r="P103" s="78">
        <v>0</v>
      </c>
      <c r="Q103" s="79">
        <v>152000</v>
      </c>
      <c r="R103" s="79">
        <v>0</v>
      </c>
      <c r="S103" s="78">
        <v>38000</v>
      </c>
      <c r="T103" s="76" t="s">
        <v>338</v>
      </c>
      <c r="U103" s="76" t="s">
        <v>373</v>
      </c>
      <c r="V103" s="76" t="s">
        <v>316</v>
      </c>
      <c r="W103" s="76" t="s">
        <v>339</v>
      </c>
      <c r="X103" s="76" t="s">
        <v>316</v>
      </c>
      <c r="Y103" s="76" t="s">
        <v>374</v>
      </c>
      <c r="Z103" s="76" t="s">
        <v>374</v>
      </c>
      <c r="AA1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4" spans="1:27" x14ac:dyDescent="0.25">
      <c r="A104" s="6" t="str">
        <f>DAY(C104)&amp;Table1[[#This Row],[Bộ phận]]&amp;Table1[[#This Row],[Mã hàng]]</f>
        <v>1TSG09NL300084</v>
      </c>
      <c r="B104" s="6" t="str">
        <f>COUNTIF($A$5:A104,A104)&amp;A104</f>
        <v>11TSG09NL300084</v>
      </c>
      <c r="C104" s="75">
        <v>46023</v>
      </c>
      <c r="D104" s="76" t="s">
        <v>313</v>
      </c>
      <c r="E104" s="74" t="s">
        <v>380</v>
      </c>
      <c r="F104" s="74" t="s">
        <v>316</v>
      </c>
      <c r="G104" s="74" t="s">
        <v>314</v>
      </c>
      <c r="H104" s="76" t="s">
        <v>370</v>
      </c>
      <c r="I104" s="76" t="s">
        <v>371</v>
      </c>
      <c r="J104" s="76" t="s">
        <v>381</v>
      </c>
      <c r="K104" s="76" t="s">
        <v>163</v>
      </c>
      <c r="L104" s="76" t="s">
        <v>322</v>
      </c>
      <c r="M104" s="76" t="s">
        <v>284</v>
      </c>
      <c r="N104" s="77">
        <v>2.5</v>
      </c>
      <c r="O104" s="78">
        <v>22000</v>
      </c>
      <c r="P104" s="78">
        <v>0</v>
      </c>
      <c r="Q104" s="79">
        <v>55000</v>
      </c>
      <c r="R104" s="79">
        <v>0</v>
      </c>
      <c r="S104" s="78">
        <v>22000</v>
      </c>
      <c r="T104" s="76" t="s">
        <v>338</v>
      </c>
      <c r="U104" s="76" t="s">
        <v>373</v>
      </c>
      <c r="V104" s="76" t="s">
        <v>316</v>
      </c>
      <c r="W104" s="76" t="s">
        <v>339</v>
      </c>
      <c r="X104" s="76" t="s">
        <v>316</v>
      </c>
      <c r="Y104" s="76" t="s">
        <v>374</v>
      </c>
      <c r="Z104" s="76" t="s">
        <v>374</v>
      </c>
      <c r="AA1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5" spans="1:27" x14ac:dyDescent="0.25">
      <c r="A105" s="6" t="str">
        <f>DAY(C105)&amp;Table1[[#This Row],[Bộ phận]]&amp;Table1[[#This Row],[Mã hàng]]</f>
        <v>2TSG01NL300022</v>
      </c>
      <c r="B105" s="6" t="str">
        <f>COUNTIF($A$5:A105,A105)&amp;A105</f>
        <v>12TSG01NL300022</v>
      </c>
      <c r="C105" s="75">
        <v>46024</v>
      </c>
      <c r="D105" s="76" t="s">
        <v>313</v>
      </c>
      <c r="E105" s="74" t="s">
        <v>382</v>
      </c>
      <c r="F105" s="74" t="s">
        <v>316</v>
      </c>
      <c r="G105" s="74" t="s">
        <v>314</v>
      </c>
      <c r="H105" s="76" t="s">
        <v>370</v>
      </c>
      <c r="I105" s="76" t="s">
        <v>371</v>
      </c>
      <c r="J105" s="76" t="s">
        <v>383</v>
      </c>
      <c r="K105" s="76" t="s">
        <v>94</v>
      </c>
      <c r="L105" s="76" t="s">
        <v>20</v>
      </c>
      <c r="M105" s="76" t="s">
        <v>284</v>
      </c>
      <c r="N105" s="77">
        <v>9.5</v>
      </c>
      <c r="O105" s="78">
        <v>18000</v>
      </c>
      <c r="P105" s="78">
        <v>0</v>
      </c>
      <c r="Q105" s="79">
        <v>171000</v>
      </c>
      <c r="R105" s="79">
        <v>0</v>
      </c>
      <c r="S105" s="78">
        <v>18000</v>
      </c>
      <c r="T105" s="76" t="s">
        <v>315</v>
      </c>
      <c r="U105" s="76" t="s">
        <v>373</v>
      </c>
      <c r="V105" s="76" t="s">
        <v>316</v>
      </c>
      <c r="W105" s="76" t="s">
        <v>317</v>
      </c>
      <c r="X105" s="76" t="s">
        <v>316</v>
      </c>
      <c r="Y105" s="76" t="s">
        <v>374</v>
      </c>
      <c r="Z105" s="76" t="s">
        <v>374</v>
      </c>
      <c r="AA1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6" spans="1:27" x14ac:dyDescent="0.25">
      <c r="A106" s="6" t="str">
        <f>DAY(C106)&amp;Table1[[#This Row],[Bộ phận]]&amp;Table1[[#This Row],[Mã hàng]]</f>
        <v>2TSG01NL300058</v>
      </c>
      <c r="B106" s="6" t="str">
        <f>COUNTIF($A$5:A106,A106)&amp;A106</f>
        <v>12TSG01NL300058</v>
      </c>
      <c r="C106" s="75">
        <v>46024</v>
      </c>
      <c r="D106" s="76" t="s">
        <v>313</v>
      </c>
      <c r="E106" s="74" t="s">
        <v>382</v>
      </c>
      <c r="F106" s="74" t="s">
        <v>316</v>
      </c>
      <c r="G106" s="74" t="s">
        <v>314</v>
      </c>
      <c r="H106" s="76" t="s">
        <v>370</v>
      </c>
      <c r="I106" s="76" t="s">
        <v>371</v>
      </c>
      <c r="J106" s="76" t="s">
        <v>383</v>
      </c>
      <c r="K106" s="76" t="s">
        <v>135</v>
      </c>
      <c r="L106" s="76" t="s">
        <v>27</v>
      </c>
      <c r="M106" s="76" t="s">
        <v>284</v>
      </c>
      <c r="N106" s="77">
        <v>1.8</v>
      </c>
      <c r="O106" s="78">
        <v>55000</v>
      </c>
      <c r="P106" s="78">
        <v>0</v>
      </c>
      <c r="Q106" s="79">
        <v>99000</v>
      </c>
      <c r="R106" s="79">
        <v>0</v>
      </c>
      <c r="S106" s="78">
        <v>55000</v>
      </c>
      <c r="T106" s="76" t="s">
        <v>315</v>
      </c>
      <c r="U106" s="76" t="s">
        <v>373</v>
      </c>
      <c r="V106" s="76" t="s">
        <v>316</v>
      </c>
      <c r="W106" s="76" t="s">
        <v>317</v>
      </c>
      <c r="X106" s="76" t="s">
        <v>316</v>
      </c>
      <c r="Y106" s="76" t="s">
        <v>374</v>
      </c>
      <c r="Z106" s="76" t="s">
        <v>374</v>
      </c>
      <c r="AA1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7" spans="1:27" x14ac:dyDescent="0.25">
      <c r="A107" s="6" t="str">
        <f>DAY(C107)&amp;Table1[[#This Row],[Bộ phận]]&amp;Table1[[#This Row],[Mã hàng]]</f>
        <v>2TSG01NL300085</v>
      </c>
      <c r="B107" s="6" t="str">
        <f>COUNTIF($A$5:A107,A107)&amp;A107</f>
        <v>12TSG01NL300085</v>
      </c>
      <c r="C107" s="75">
        <v>46024</v>
      </c>
      <c r="D107" s="76" t="s">
        <v>313</v>
      </c>
      <c r="E107" s="74" t="s">
        <v>382</v>
      </c>
      <c r="F107" s="74" t="s">
        <v>316</v>
      </c>
      <c r="G107" s="74" t="s">
        <v>314</v>
      </c>
      <c r="H107" s="76" t="s">
        <v>370</v>
      </c>
      <c r="I107" s="76" t="s">
        <v>371</v>
      </c>
      <c r="J107" s="76" t="s">
        <v>383</v>
      </c>
      <c r="K107" s="76" t="s">
        <v>164</v>
      </c>
      <c r="L107" s="76" t="s">
        <v>318</v>
      </c>
      <c r="M107" s="76" t="s">
        <v>284</v>
      </c>
      <c r="N107" s="77">
        <v>1.5</v>
      </c>
      <c r="O107" s="78">
        <v>45000</v>
      </c>
      <c r="P107" s="78">
        <v>0</v>
      </c>
      <c r="Q107" s="79">
        <v>67500</v>
      </c>
      <c r="R107" s="79">
        <v>0</v>
      </c>
      <c r="S107" s="78">
        <v>45000</v>
      </c>
      <c r="T107" s="76" t="s">
        <v>315</v>
      </c>
      <c r="U107" s="76" t="s">
        <v>373</v>
      </c>
      <c r="V107" s="76" t="s">
        <v>316</v>
      </c>
      <c r="W107" s="76" t="s">
        <v>317</v>
      </c>
      <c r="X107" s="76" t="s">
        <v>316</v>
      </c>
      <c r="Y107" s="76" t="s">
        <v>374</v>
      </c>
      <c r="Z107" s="76" t="s">
        <v>374</v>
      </c>
      <c r="AA1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8" spans="1:27" x14ac:dyDescent="0.25">
      <c r="A108" s="6" t="str">
        <f>DAY(C108)&amp;Table1[[#This Row],[Bộ phận]]&amp;Table1[[#This Row],[Mã hàng]]</f>
        <v>2TSG01NL300091</v>
      </c>
      <c r="B108" s="6" t="str">
        <f>COUNTIF($A$5:A108,A108)&amp;A108</f>
        <v>12TSG01NL300091</v>
      </c>
      <c r="C108" s="75">
        <v>46024</v>
      </c>
      <c r="D108" s="76" t="s">
        <v>313</v>
      </c>
      <c r="E108" s="74" t="s">
        <v>382</v>
      </c>
      <c r="F108" s="74" t="s">
        <v>316</v>
      </c>
      <c r="G108" s="74" t="s">
        <v>314</v>
      </c>
      <c r="H108" s="76" t="s">
        <v>370</v>
      </c>
      <c r="I108" s="76" t="s">
        <v>371</v>
      </c>
      <c r="J108" s="76" t="s">
        <v>383</v>
      </c>
      <c r="K108" s="76" t="s">
        <v>172</v>
      </c>
      <c r="L108" s="76" t="s">
        <v>35</v>
      </c>
      <c r="M108" s="76" t="s">
        <v>284</v>
      </c>
      <c r="N108" s="77">
        <v>5</v>
      </c>
      <c r="O108" s="78">
        <v>47000</v>
      </c>
      <c r="P108" s="78">
        <v>0</v>
      </c>
      <c r="Q108" s="79">
        <v>235000</v>
      </c>
      <c r="R108" s="79">
        <v>0</v>
      </c>
      <c r="S108" s="78">
        <v>47000</v>
      </c>
      <c r="T108" s="76" t="s">
        <v>315</v>
      </c>
      <c r="U108" s="76" t="s">
        <v>373</v>
      </c>
      <c r="V108" s="76" t="s">
        <v>316</v>
      </c>
      <c r="W108" s="76" t="s">
        <v>317</v>
      </c>
      <c r="X108" s="76" t="s">
        <v>316</v>
      </c>
      <c r="Y108" s="76" t="s">
        <v>374</v>
      </c>
      <c r="Z108" s="76" t="s">
        <v>374</v>
      </c>
      <c r="AA1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9" spans="1:27" x14ac:dyDescent="0.25">
      <c r="A109" s="6" t="str">
        <f>DAY(C109)&amp;Table1[[#This Row],[Bộ phận]]&amp;Table1[[#This Row],[Mã hàng]]</f>
        <v>2TSG01NL300098</v>
      </c>
      <c r="B109" s="6" t="str">
        <f>COUNTIF($A$5:A109,A109)&amp;A109</f>
        <v>12TSG01NL300098</v>
      </c>
      <c r="C109" s="75">
        <v>46024</v>
      </c>
      <c r="D109" s="76" t="s">
        <v>313</v>
      </c>
      <c r="E109" s="74" t="s">
        <v>382</v>
      </c>
      <c r="F109" s="74" t="s">
        <v>316</v>
      </c>
      <c r="G109" s="74" t="s">
        <v>314</v>
      </c>
      <c r="H109" s="76" t="s">
        <v>370</v>
      </c>
      <c r="I109" s="76" t="s">
        <v>371</v>
      </c>
      <c r="J109" s="76" t="s">
        <v>383</v>
      </c>
      <c r="K109" s="76" t="s">
        <v>179</v>
      </c>
      <c r="L109" s="76" t="s">
        <v>327</v>
      </c>
      <c r="M109" s="76" t="s">
        <v>284</v>
      </c>
      <c r="N109" s="77">
        <v>6</v>
      </c>
      <c r="O109" s="78">
        <v>95000</v>
      </c>
      <c r="P109" s="78">
        <v>0</v>
      </c>
      <c r="Q109" s="79">
        <v>570000</v>
      </c>
      <c r="R109" s="79">
        <v>0</v>
      </c>
      <c r="S109" s="78">
        <v>95000</v>
      </c>
      <c r="T109" s="76" t="s">
        <v>315</v>
      </c>
      <c r="U109" s="76" t="s">
        <v>373</v>
      </c>
      <c r="V109" s="76" t="s">
        <v>316</v>
      </c>
      <c r="W109" s="76" t="s">
        <v>317</v>
      </c>
      <c r="X109" s="76" t="s">
        <v>316</v>
      </c>
      <c r="Y109" s="76" t="s">
        <v>374</v>
      </c>
      <c r="Z109" s="76" t="s">
        <v>374</v>
      </c>
      <c r="AA1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0" spans="1:27" x14ac:dyDescent="0.25">
      <c r="A110" s="6" t="str">
        <f>DAY(C110)&amp;Table1[[#This Row],[Bộ phận]]&amp;Table1[[#This Row],[Mã hàng]]</f>
        <v>2TSG01NL300147</v>
      </c>
      <c r="B110" s="6" t="str">
        <f>COUNTIF($A$5:A110,A110)&amp;A110</f>
        <v>12TSG01NL300147</v>
      </c>
      <c r="C110" s="75">
        <v>46024</v>
      </c>
      <c r="D110" s="76" t="s">
        <v>313</v>
      </c>
      <c r="E110" s="74" t="s">
        <v>382</v>
      </c>
      <c r="F110" s="74" t="s">
        <v>316</v>
      </c>
      <c r="G110" s="74" t="s">
        <v>314</v>
      </c>
      <c r="H110" s="76" t="s">
        <v>370</v>
      </c>
      <c r="I110" s="76" t="s">
        <v>371</v>
      </c>
      <c r="J110" s="76" t="s">
        <v>383</v>
      </c>
      <c r="K110" s="76" t="s">
        <v>234</v>
      </c>
      <c r="L110" s="76" t="s">
        <v>330</v>
      </c>
      <c r="M110" s="76" t="s">
        <v>284</v>
      </c>
      <c r="N110" s="77">
        <v>8</v>
      </c>
      <c r="O110" s="78">
        <v>62000</v>
      </c>
      <c r="P110" s="78">
        <v>0</v>
      </c>
      <c r="Q110" s="79">
        <v>496000</v>
      </c>
      <c r="R110" s="79">
        <v>0</v>
      </c>
      <c r="S110" s="78">
        <v>62000</v>
      </c>
      <c r="T110" s="76" t="s">
        <v>315</v>
      </c>
      <c r="U110" s="76" t="s">
        <v>373</v>
      </c>
      <c r="V110" s="76" t="s">
        <v>316</v>
      </c>
      <c r="W110" s="76" t="s">
        <v>317</v>
      </c>
      <c r="X110" s="76" t="s">
        <v>316</v>
      </c>
      <c r="Y110" s="76" t="s">
        <v>374</v>
      </c>
      <c r="Z110" s="76" t="s">
        <v>374</v>
      </c>
      <c r="AA1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1" spans="1:27" x14ac:dyDescent="0.25">
      <c r="A111" s="6" t="str">
        <f>DAY(C111)&amp;Table1[[#This Row],[Bộ phận]]&amp;Table1[[#This Row],[Mã hàng]]</f>
        <v>2TSG01NL300209</v>
      </c>
      <c r="B111" s="6" t="str">
        <f>COUNTIF($A$5:A111,A111)&amp;A111</f>
        <v>12TSG01NL300209</v>
      </c>
      <c r="C111" s="75">
        <v>46024</v>
      </c>
      <c r="D111" s="76" t="s">
        <v>313</v>
      </c>
      <c r="E111" s="74" t="s">
        <v>382</v>
      </c>
      <c r="F111" s="74" t="s">
        <v>316</v>
      </c>
      <c r="G111" s="74" t="s">
        <v>314</v>
      </c>
      <c r="H111" s="76" t="s">
        <v>370</v>
      </c>
      <c r="I111" s="76" t="s">
        <v>371</v>
      </c>
      <c r="J111" s="76" t="s">
        <v>383</v>
      </c>
      <c r="K111" s="76" t="s">
        <v>261</v>
      </c>
      <c r="L111" s="76" t="s">
        <v>321</v>
      </c>
      <c r="M111" s="76" t="s">
        <v>284</v>
      </c>
      <c r="N111" s="77">
        <v>3</v>
      </c>
      <c r="O111" s="78">
        <v>30000</v>
      </c>
      <c r="P111" s="78">
        <v>0</v>
      </c>
      <c r="Q111" s="79">
        <v>90000</v>
      </c>
      <c r="R111" s="79">
        <v>0</v>
      </c>
      <c r="S111" s="78">
        <v>30000</v>
      </c>
      <c r="T111" s="76" t="s">
        <v>315</v>
      </c>
      <c r="U111" s="76" t="s">
        <v>373</v>
      </c>
      <c r="V111" s="76" t="s">
        <v>316</v>
      </c>
      <c r="W111" s="76" t="s">
        <v>317</v>
      </c>
      <c r="X111" s="76" t="s">
        <v>316</v>
      </c>
      <c r="Y111" s="76" t="s">
        <v>374</v>
      </c>
      <c r="Z111" s="76" t="s">
        <v>374</v>
      </c>
      <c r="AA1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2" spans="1:27" x14ac:dyDescent="0.25">
      <c r="A112" s="6" t="str">
        <f>DAY(C112)&amp;Table1[[#This Row],[Bộ phận]]&amp;Table1[[#This Row],[Mã hàng]]</f>
        <v>2TSG01NL300218</v>
      </c>
      <c r="B112" s="6" t="str">
        <f>COUNTIF($A$5:A112,A112)&amp;A112</f>
        <v>12TSG01NL300218</v>
      </c>
      <c r="C112" s="75">
        <v>46024</v>
      </c>
      <c r="D112" s="76" t="s">
        <v>313</v>
      </c>
      <c r="E112" s="74" t="s">
        <v>382</v>
      </c>
      <c r="F112" s="74" t="s">
        <v>316</v>
      </c>
      <c r="G112" s="74" t="s">
        <v>314</v>
      </c>
      <c r="H112" s="76" t="s">
        <v>370</v>
      </c>
      <c r="I112" s="76" t="s">
        <v>371</v>
      </c>
      <c r="J112" s="76" t="s">
        <v>383</v>
      </c>
      <c r="K112" s="76" t="s">
        <v>287</v>
      </c>
      <c r="L112" s="76" t="s">
        <v>288</v>
      </c>
      <c r="M112" s="76" t="s">
        <v>29</v>
      </c>
      <c r="N112" s="77">
        <v>1</v>
      </c>
      <c r="O112" s="78">
        <v>40000</v>
      </c>
      <c r="P112" s="78">
        <v>0</v>
      </c>
      <c r="Q112" s="79">
        <v>40000</v>
      </c>
      <c r="R112" s="79">
        <v>0</v>
      </c>
      <c r="S112" s="78">
        <v>40000</v>
      </c>
      <c r="T112" s="76" t="s">
        <v>315</v>
      </c>
      <c r="U112" s="76" t="s">
        <v>373</v>
      </c>
      <c r="V112" s="76" t="s">
        <v>316</v>
      </c>
      <c r="W112" s="76" t="s">
        <v>317</v>
      </c>
      <c r="X112" s="76" t="s">
        <v>316</v>
      </c>
      <c r="Y112" s="76" t="s">
        <v>374</v>
      </c>
      <c r="Z112" s="76" t="s">
        <v>374</v>
      </c>
      <c r="AA1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3" spans="1:27" x14ac:dyDescent="0.25">
      <c r="A113" s="6" t="str">
        <f>DAY(C113)&amp;Table1[[#This Row],[Bộ phận]]&amp;Table1[[#This Row],[Mã hàng]]</f>
        <v>2TSG01NL300018</v>
      </c>
      <c r="B113" s="6" t="str">
        <f>COUNTIF($A$5:A113,A113)&amp;A113</f>
        <v>12TSG01NL300018</v>
      </c>
      <c r="C113" s="75">
        <v>46024</v>
      </c>
      <c r="D113" s="76" t="s">
        <v>313</v>
      </c>
      <c r="E113" s="74" t="s">
        <v>382</v>
      </c>
      <c r="F113" s="74" t="s">
        <v>316</v>
      </c>
      <c r="G113" s="74" t="s">
        <v>314</v>
      </c>
      <c r="H113" s="76" t="s">
        <v>370</v>
      </c>
      <c r="I113" s="76" t="s">
        <v>371</v>
      </c>
      <c r="J113" s="76" t="s">
        <v>383</v>
      </c>
      <c r="K113" s="76" t="s">
        <v>91</v>
      </c>
      <c r="L113" s="76" t="s">
        <v>331</v>
      </c>
      <c r="M113" s="76" t="s">
        <v>284</v>
      </c>
      <c r="N113" s="77">
        <v>5</v>
      </c>
      <c r="O113" s="78">
        <v>38000</v>
      </c>
      <c r="P113" s="78">
        <v>0</v>
      </c>
      <c r="Q113" s="79">
        <v>190000</v>
      </c>
      <c r="R113" s="79">
        <v>0</v>
      </c>
      <c r="S113" s="78">
        <v>38000</v>
      </c>
      <c r="T113" s="76" t="s">
        <v>315</v>
      </c>
      <c r="U113" s="76" t="s">
        <v>373</v>
      </c>
      <c r="V113" s="76" t="s">
        <v>316</v>
      </c>
      <c r="W113" s="76" t="s">
        <v>317</v>
      </c>
      <c r="X113" s="76" t="s">
        <v>316</v>
      </c>
      <c r="Y113" s="76" t="s">
        <v>374</v>
      </c>
      <c r="Z113" s="76" t="s">
        <v>374</v>
      </c>
      <c r="AA1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4" spans="1:27" x14ac:dyDescent="0.25">
      <c r="A114" s="6" t="str">
        <f>DAY(C114)&amp;Table1[[#This Row],[Bộ phận]]&amp;Table1[[#This Row],[Mã hàng]]</f>
        <v>2TSG01NL300084</v>
      </c>
      <c r="B114" s="6" t="str">
        <f>COUNTIF($A$5:A114,A114)&amp;A114</f>
        <v>12TSG01NL300084</v>
      </c>
      <c r="C114" s="75">
        <v>46024</v>
      </c>
      <c r="D114" s="76" t="s">
        <v>313</v>
      </c>
      <c r="E114" s="74" t="s">
        <v>382</v>
      </c>
      <c r="F114" s="74" t="s">
        <v>316</v>
      </c>
      <c r="G114" s="74" t="s">
        <v>314</v>
      </c>
      <c r="H114" s="76" t="s">
        <v>370</v>
      </c>
      <c r="I114" s="76" t="s">
        <v>371</v>
      </c>
      <c r="J114" s="76" t="s">
        <v>383</v>
      </c>
      <c r="K114" s="76" t="s">
        <v>163</v>
      </c>
      <c r="L114" s="76" t="s">
        <v>322</v>
      </c>
      <c r="M114" s="76" t="s">
        <v>284</v>
      </c>
      <c r="N114" s="77">
        <v>3.8</v>
      </c>
      <c r="O114" s="78">
        <v>22000</v>
      </c>
      <c r="P114" s="78">
        <v>0</v>
      </c>
      <c r="Q114" s="79">
        <v>83600</v>
      </c>
      <c r="R114" s="79">
        <v>0</v>
      </c>
      <c r="S114" s="78">
        <v>22000</v>
      </c>
      <c r="T114" s="76" t="s">
        <v>315</v>
      </c>
      <c r="U114" s="76" t="s">
        <v>373</v>
      </c>
      <c r="V114" s="76" t="s">
        <v>316</v>
      </c>
      <c r="W114" s="76" t="s">
        <v>317</v>
      </c>
      <c r="X114" s="76" t="s">
        <v>316</v>
      </c>
      <c r="Y114" s="76" t="s">
        <v>374</v>
      </c>
      <c r="Z114" s="76" t="s">
        <v>374</v>
      </c>
      <c r="AA1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5" spans="1:27" x14ac:dyDescent="0.25">
      <c r="A115" s="6" t="str">
        <f>DAY(C115)&amp;Table1[[#This Row],[Bộ phận]]&amp;Table1[[#This Row],[Mã hàng]]</f>
        <v>2TSG01NL300096</v>
      </c>
      <c r="B115" s="6" t="str">
        <f>COUNTIF($A$5:A115,A115)&amp;A115</f>
        <v>12TSG01NL300096</v>
      </c>
      <c r="C115" s="75">
        <v>46024</v>
      </c>
      <c r="D115" s="76" t="s">
        <v>313</v>
      </c>
      <c r="E115" s="74" t="s">
        <v>382</v>
      </c>
      <c r="F115" s="74" t="s">
        <v>316</v>
      </c>
      <c r="G115" s="74" t="s">
        <v>314</v>
      </c>
      <c r="H115" s="76" t="s">
        <v>370</v>
      </c>
      <c r="I115" s="76" t="s">
        <v>371</v>
      </c>
      <c r="J115" s="76" t="s">
        <v>383</v>
      </c>
      <c r="K115" s="76" t="s">
        <v>177</v>
      </c>
      <c r="L115" s="76" t="s">
        <v>50</v>
      </c>
      <c r="M115" s="76" t="s">
        <v>284</v>
      </c>
      <c r="N115" s="77">
        <v>8</v>
      </c>
      <c r="O115" s="78">
        <v>45000</v>
      </c>
      <c r="P115" s="78">
        <v>0</v>
      </c>
      <c r="Q115" s="79">
        <v>360000</v>
      </c>
      <c r="R115" s="79">
        <v>0</v>
      </c>
      <c r="S115" s="78">
        <v>45000</v>
      </c>
      <c r="T115" s="76" t="s">
        <v>315</v>
      </c>
      <c r="U115" s="76" t="s">
        <v>373</v>
      </c>
      <c r="V115" s="76" t="s">
        <v>316</v>
      </c>
      <c r="W115" s="76" t="s">
        <v>317</v>
      </c>
      <c r="X115" s="76" t="s">
        <v>316</v>
      </c>
      <c r="Y115" s="76" t="s">
        <v>374</v>
      </c>
      <c r="Z115" s="76" t="s">
        <v>374</v>
      </c>
      <c r="AA1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6" spans="1:27" x14ac:dyDescent="0.25">
      <c r="A116" s="6" t="str">
        <f>DAY(C116)&amp;Table1[[#This Row],[Bộ phận]]&amp;Table1[[#This Row],[Mã hàng]]</f>
        <v>2TSG01NL600004</v>
      </c>
      <c r="B116" s="6" t="str">
        <f>COUNTIF($A$5:A116,A116)&amp;A116</f>
        <v>12TSG01NL600004</v>
      </c>
      <c r="C116" s="75">
        <v>46024</v>
      </c>
      <c r="D116" s="76" t="s">
        <v>313</v>
      </c>
      <c r="E116" s="74" t="s">
        <v>382</v>
      </c>
      <c r="F116" s="74" t="s">
        <v>316</v>
      </c>
      <c r="G116" s="74" t="s">
        <v>314</v>
      </c>
      <c r="H116" s="76" t="s">
        <v>370</v>
      </c>
      <c r="I116" s="76" t="s">
        <v>371</v>
      </c>
      <c r="J116" s="76" t="s">
        <v>383</v>
      </c>
      <c r="K116" s="76" t="s">
        <v>266</v>
      </c>
      <c r="L116" s="76" t="s">
        <v>25</v>
      </c>
      <c r="M116" s="76" t="s">
        <v>284</v>
      </c>
      <c r="N116" s="77">
        <v>35</v>
      </c>
      <c r="O116" s="78">
        <v>18000</v>
      </c>
      <c r="P116" s="78">
        <v>0</v>
      </c>
      <c r="Q116" s="79">
        <v>630000</v>
      </c>
      <c r="R116" s="79">
        <v>0</v>
      </c>
      <c r="S116" s="78">
        <v>18000</v>
      </c>
      <c r="T116" s="76" t="s">
        <v>315</v>
      </c>
      <c r="U116" s="76" t="s">
        <v>373</v>
      </c>
      <c r="V116" s="76" t="s">
        <v>316</v>
      </c>
      <c r="W116" s="76" t="s">
        <v>317</v>
      </c>
      <c r="X116" s="76" t="s">
        <v>316</v>
      </c>
      <c r="Y116" s="76" t="s">
        <v>374</v>
      </c>
      <c r="Z116" s="76" t="s">
        <v>374</v>
      </c>
      <c r="AA1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7" spans="1:27" x14ac:dyDescent="0.25">
      <c r="A117" s="6" t="str">
        <f>DAY(C117)&amp;Table1[[#This Row],[Bộ phận]]&amp;Table1[[#This Row],[Mã hàng]]</f>
        <v>2TSG01NL300029</v>
      </c>
      <c r="B117" s="6" t="str">
        <f>COUNTIF($A$5:A117,A117)&amp;A117</f>
        <v>12TSG01NL300029</v>
      </c>
      <c r="C117" s="75">
        <v>46024</v>
      </c>
      <c r="D117" s="76" t="s">
        <v>313</v>
      </c>
      <c r="E117" s="74" t="s">
        <v>382</v>
      </c>
      <c r="F117" s="74" t="s">
        <v>316</v>
      </c>
      <c r="G117" s="74" t="s">
        <v>314</v>
      </c>
      <c r="H117" s="76" t="s">
        <v>370</v>
      </c>
      <c r="I117" s="76" t="s">
        <v>371</v>
      </c>
      <c r="J117" s="76" t="s">
        <v>383</v>
      </c>
      <c r="K117" s="76" t="s">
        <v>101</v>
      </c>
      <c r="L117" s="76" t="s">
        <v>323</v>
      </c>
      <c r="M117" s="76" t="s">
        <v>284</v>
      </c>
      <c r="N117" s="77">
        <v>1</v>
      </c>
      <c r="O117" s="78">
        <v>22000</v>
      </c>
      <c r="P117" s="78">
        <v>0</v>
      </c>
      <c r="Q117" s="79">
        <v>22000</v>
      </c>
      <c r="R117" s="79">
        <v>0</v>
      </c>
      <c r="S117" s="78">
        <v>22000</v>
      </c>
      <c r="T117" s="76" t="s">
        <v>315</v>
      </c>
      <c r="U117" s="76" t="s">
        <v>373</v>
      </c>
      <c r="V117" s="76" t="s">
        <v>316</v>
      </c>
      <c r="W117" s="76" t="s">
        <v>317</v>
      </c>
      <c r="X117" s="76" t="s">
        <v>316</v>
      </c>
      <c r="Y117" s="76" t="s">
        <v>374</v>
      </c>
      <c r="Z117" s="76" t="s">
        <v>374</v>
      </c>
      <c r="AA1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8" spans="1:27" x14ac:dyDescent="0.25">
      <c r="A118" s="6" t="str">
        <f>DAY(C118)&amp;Table1[[#This Row],[Bộ phận]]&amp;Table1[[#This Row],[Mã hàng]]</f>
        <v>2TSG01NL300119</v>
      </c>
      <c r="B118" s="6" t="str">
        <f>COUNTIF($A$5:A118,A118)&amp;A118</f>
        <v>12TSG01NL300119</v>
      </c>
      <c r="C118" s="75">
        <v>46024</v>
      </c>
      <c r="D118" s="76" t="s">
        <v>313</v>
      </c>
      <c r="E118" s="74" t="s">
        <v>382</v>
      </c>
      <c r="F118" s="74" t="s">
        <v>316</v>
      </c>
      <c r="G118" s="74" t="s">
        <v>314</v>
      </c>
      <c r="H118" s="76" t="s">
        <v>370</v>
      </c>
      <c r="I118" s="76" t="s">
        <v>371</v>
      </c>
      <c r="J118" s="76" t="s">
        <v>383</v>
      </c>
      <c r="K118" s="76" t="s">
        <v>197</v>
      </c>
      <c r="L118" s="76" t="s">
        <v>324</v>
      </c>
      <c r="M118" s="76" t="s">
        <v>284</v>
      </c>
      <c r="N118" s="77">
        <v>12</v>
      </c>
      <c r="O118" s="78">
        <v>21000</v>
      </c>
      <c r="P118" s="78">
        <v>0</v>
      </c>
      <c r="Q118" s="79">
        <v>252000</v>
      </c>
      <c r="R118" s="79">
        <v>0</v>
      </c>
      <c r="S118" s="78">
        <v>21000</v>
      </c>
      <c r="T118" s="76" t="s">
        <v>315</v>
      </c>
      <c r="U118" s="76" t="s">
        <v>373</v>
      </c>
      <c r="V118" s="76" t="s">
        <v>316</v>
      </c>
      <c r="W118" s="76" t="s">
        <v>317</v>
      </c>
      <c r="X118" s="76" t="s">
        <v>316</v>
      </c>
      <c r="Y118" s="76" t="s">
        <v>374</v>
      </c>
      <c r="Z118" s="76" t="s">
        <v>374</v>
      </c>
      <c r="AA1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9" spans="1:27" x14ac:dyDescent="0.25">
      <c r="A119" s="6" t="str">
        <f>DAY(C119)&amp;Table1[[#This Row],[Bộ phận]]&amp;Table1[[#This Row],[Mã hàng]]</f>
        <v>2TSG01NL300074</v>
      </c>
      <c r="B119" s="6" t="str">
        <f>COUNTIF($A$5:A119,A119)&amp;A119</f>
        <v>12TSG01NL300074</v>
      </c>
      <c r="C119" s="75">
        <v>46024</v>
      </c>
      <c r="D119" s="76" t="s">
        <v>313</v>
      </c>
      <c r="E119" s="74" t="s">
        <v>384</v>
      </c>
      <c r="F119" s="74" t="s">
        <v>316</v>
      </c>
      <c r="G119" s="74" t="s">
        <v>314</v>
      </c>
      <c r="H119" s="76" t="s">
        <v>370</v>
      </c>
      <c r="I119" s="76" t="s">
        <v>371</v>
      </c>
      <c r="J119" s="76" t="s">
        <v>383</v>
      </c>
      <c r="K119" s="76" t="s">
        <v>155</v>
      </c>
      <c r="L119" s="76" t="s">
        <v>32</v>
      </c>
      <c r="M119" s="76" t="s">
        <v>284</v>
      </c>
      <c r="N119" s="77">
        <v>2</v>
      </c>
      <c r="O119" s="78">
        <v>18000</v>
      </c>
      <c r="P119" s="78">
        <v>0</v>
      </c>
      <c r="Q119" s="79">
        <v>36000</v>
      </c>
      <c r="R119" s="79">
        <v>0</v>
      </c>
      <c r="S119" s="78">
        <v>18000</v>
      </c>
      <c r="T119" s="76" t="s">
        <v>315</v>
      </c>
      <c r="U119" s="76" t="s">
        <v>373</v>
      </c>
      <c r="V119" s="76" t="s">
        <v>316</v>
      </c>
      <c r="W119" s="76" t="s">
        <v>317</v>
      </c>
      <c r="X119" s="76" t="s">
        <v>316</v>
      </c>
      <c r="Y119" s="76" t="s">
        <v>374</v>
      </c>
      <c r="Z119" s="76" t="s">
        <v>374</v>
      </c>
      <c r="AA1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0" spans="1:27" x14ac:dyDescent="0.25">
      <c r="A120" s="6" t="str">
        <f>DAY(C120)&amp;Table1[[#This Row],[Bộ phận]]&amp;Table1[[#This Row],[Mã hàng]]</f>
        <v>2TSG01NL300126</v>
      </c>
      <c r="B120" s="6" t="str">
        <f>COUNTIF($A$5:A120,A120)&amp;A120</f>
        <v>12TSG01NL300126</v>
      </c>
      <c r="C120" s="75">
        <v>46024</v>
      </c>
      <c r="D120" s="76" t="s">
        <v>313</v>
      </c>
      <c r="E120" s="74" t="s">
        <v>384</v>
      </c>
      <c r="F120" s="74" t="s">
        <v>316</v>
      </c>
      <c r="G120" s="74" t="s">
        <v>314</v>
      </c>
      <c r="H120" s="76" t="s">
        <v>370</v>
      </c>
      <c r="I120" s="76" t="s">
        <v>371</v>
      </c>
      <c r="J120" s="76" t="s">
        <v>383</v>
      </c>
      <c r="K120" s="76" t="s">
        <v>208</v>
      </c>
      <c r="L120" s="76" t="s">
        <v>340</v>
      </c>
      <c r="M120" s="76" t="s">
        <v>284</v>
      </c>
      <c r="N120" s="77">
        <v>0.2</v>
      </c>
      <c r="O120" s="78">
        <v>70000</v>
      </c>
      <c r="P120" s="78">
        <v>0</v>
      </c>
      <c r="Q120" s="79">
        <v>14000</v>
      </c>
      <c r="R120" s="79">
        <v>0</v>
      </c>
      <c r="S120" s="78">
        <v>70000</v>
      </c>
      <c r="T120" s="76" t="s">
        <v>315</v>
      </c>
      <c r="U120" s="76" t="s">
        <v>373</v>
      </c>
      <c r="V120" s="76" t="s">
        <v>316</v>
      </c>
      <c r="W120" s="76" t="s">
        <v>317</v>
      </c>
      <c r="X120" s="76" t="s">
        <v>316</v>
      </c>
      <c r="Y120" s="76" t="s">
        <v>374</v>
      </c>
      <c r="Z120" s="76" t="s">
        <v>374</v>
      </c>
      <c r="AA1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1" spans="1:27" x14ac:dyDescent="0.25">
      <c r="A121" s="6" t="str">
        <f>DAY(C121)&amp;Table1[[#This Row],[Bộ phận]]&amp;Table1[[#This Row],[Mã hàng]]</f>
        <v>2TSG01NL300142</v>
      </c>
      <c r="B121" s="6" t="str">
        <f>COUNTIF($A$5:A121,A121)&amp;A121</f>
        <v>12TSG01NL300142</v>
      </c>
      <c r="C121" s="75">
        <v>46024</v>
      </c>
      <c r="D121" s="76" t="s">
        <v>313</v>
      </c>
      <c r="E121" s="74" t="s">
        <v>384</v>
      </c>
      <c r="F121" s="74" t="s">
        <v>316</v>
      </c>
      <c r="G121" s="74" t="s">
        <v>314</v>
      </c>
      <c r="H121" s="76" t="s">
        <v>370</v>
      </c>
      <c r="I121" s="76" t="s">
        <v>371</v>
      </c>
      <c r="J121" s="76" t="s">
        <v>383</v>
      </c>
      <c r="K121" s="76" t="s">
        <v>226</v>
      </c>
      <c r="L121" s="76" t="s">
        <v>319</v>
      </c>
      <c r="M121" s="76" t="s">
        <v>284</v>
      </c>
      <c r="N121" s="77">
        <v>1</v>
      </c>
      <c r="O121" s="78">
        <v>50000</v>
      </c>
      <c r="P121" s="78">
        <v>0</v>
      </c>
      <c r="Q121" s="79">
        <v>50000</v>
      </c>
      <c r="R121" s="79">
        <v>0</v>
      </c>
      <c r="S121" s="78">
        <v>50000</v>
      </c>
      <c r="T121" s="76" t="s">
        <v>315</v>
      </c>
      <c r="U121" s="76" t="s">
        <v>373</v>
      </c>
      <c r="V121" s="76" t="s">
        <v>316</v>
      </c>
      <c r="W121" s="76" t="s">
        <v>317</v>
      </c>
      <c r="X121" s="76" t="s">
        <v>316</v>
      </c>
      <c r="Y121" s="76" t="s">
        <v>374</v>
      </c>
      <c r="Z121" s="76" t="s">
        <v>374</v>
      </c>
      <c r="AA1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2" spans="1:27" x14ac:dyDescent="0.25">
      <c r="A122" s="6" t="str">
        <f>DAY(C122)&amp;Table1[[#This Row],[Bộ phận]]&amp;Table1[[#This Row],[Mã hàng]]</f>
        <v>2TSG01NL300113</v>
      </c>
      <c r="B122" s="6" t="str">
        <f>COUNTIF($A$5:A122,A122)&amp;A122</f>
        <v>12TSG01NL300113</v>
      </c>
      <c r="C122" s="75">
        <v>46024</v>
      </c>
      <c r="D122" s="76" t="s">
        <v>313</v>
      </c>
      <c r="E122" s="74" t="s">
        <v>384</v>
      </c>
      <c r="F122" s="74" t="s">
        <v>316</v>
      </c>
      <c r="G122" s="74" t="s">
        <v>314</v>
      </c>
      <c r="H122" s="76" t="s">
        <v>370</v>
      </c>
      <c r="I122" s="76" t="s">
        <v>371</v>
      </c>
      <c r="J122" s="76" t="s">
        <v>383</v>
      </c>
      <c r="K122" s="76" t="s">
        <v>192</v>
      </c>
      <c r="L122" s="76" t="s">
        <v>40</v>
      </c>
      <c r="M122" s="76" t="s">
        <v>284</v>
      </c>
      <c r="N122" s="77">
        <v>1</v>
      </c>
      <c r="O122" s="78">
        <v>145000</v>
      </c>
      <c r="P122" s="78">
        <v>0</v>
      </c>
      <c r="Q122" s="79">
        <v>145000</v>
      </c>
      <c r="R122" s="79">
        <v>0</v>
      </c>
      <c r="S122" s="78">
        <v>145000</v>
      </c>
      <c r="T122" s="76" t="s">
        <v>315</v>
      </c>
      <c r="U122" s="76" t="s">
        <v>373</v>
      </c>
      <c r="V122" s="76" t="s">
        <v>316</v>
      </c>
      <c r="W122" s="76" t="s">
        <v>317</v>
      </c>
      <c r="X122" s="76" t="s">
        <v>316</v>
      </c>
      <c r="Y122" s="76" t="s">
        <v>374</v>
      </c>
      <c r="Z122" s="76" t="s">
        <v>374</v>
      </c>
      <c r="AA1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3" spans="1:27" x14ac:dyDescent="0.25">
      <c r="A123" s="6" t="str">
        <f>DAY(C123)&amp;Table1[[#This Row],[Bộ phận]]&amp;Table1[[#This Row],[Mã hàng]]</f>
        <v>2TSG08NL300074</v>
      </c>
      <c r="B123" s="6" t="str">
        <f>COUNTIF($A$5:A123,A123)&amp;A123</f>
        <v>12TSG08NL300074</v>
      </c>
      <c r="C123" s="75">
        <v>46024</v>
      </c>
      <c r="D123" s="76" t="s">
        <v>313</v>
      </c>
      <c r="E123" s="74" t="s">
        <v>385</v>
      </c>
      <c r="F123" s="74" t="s">
        <v>316</v>
      </c>
      <c r="G123" s="74" t="s">
        <v>314</v>
      </c>
      <c r="H123" s="76" t="s">
        <v>370</v>
      </c>
      <c r="I123" s="76" t="s">
        <v>371</v>
      </c>
      <c r="J123" s="76" t="s">
        <v>386</v>
      </c>
      <c r="K123" s="76" t="s">
        <v>155</v>
      </c>
      <c r="L123" s="76" t="s">
        <v>32</v>
      </c>
      <c r="M123" s="76" t="s">
        <v>284</v>
      </c>
      <c r="N123" s="77">
        <v>1.1000000000000001</v>
      </c>
      <c r="O123" s="78">
        <v>18000</v>
      </c>
      <c r="P123" s="78">
        <v>0</v>
      </c>
      <c r="Q123" s="79">
        <v>19800</v>
      </c>
      <c r="R123" s="79">
        <v>0</v>
      </c>
      <c r="S123" s="78">
        <v>18000</v>
      </c>
      <c r="T123" s="76" t="s">
        <v>336</v>
      </c>
      <c r="U123" s="76" t="s">
        <v>373</v>
      </c>
      <c r="V123" s="76" t="s">
        <v>316</v>
      </c>
      <c r="W123" s="76" t="s">
        <v>337</v>
      </c>
      <c r="X123" s="76" t="s">
        <v>316</v>
      </c>
      <c r="Y123" s="76" t="s">
        <v>374</v>
      </c>
      <c r="Z123" s="76" t="s">
        <v>374</v>
      </c>
      <c r="AA1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4" spans="1:27" x14ac:dyDescent="0.25">
      <c r="A124" s="6" t="str">
        <f>DAY(C124)&amp;Table1[[#This Row],[Bộ phận]]&amp;Table1[[#This Row],[Mã hàng]]</f>
        <v>2TSG08NL300084</v>
      </c>
      <c r="B124" s="6" t="str">
        <f>COUNTIF($A$5:A124,A124)&amp;A124</f>
        <v>12TSG08NL300084</v>
      </c>
      <c r="C124" s="75">
        <v>46024</v>
      </c>
      <c r="D124" s="76" t="s">
        <v>313</v>
      </c>
      <c r="E124" s="74" t="s">
        <v>385</v>
      </c>
      <c r="F124" s="74" t="s">
        <v>316</v>
      </c>
      <c r="G124" s="74" t="s">
        <v>314</v>
      </c>
      <c r="H124" s="76" t="s">
        <v>370</v>
      </c>
      <c r="I124" s="76" t="s">
        <v>371</v>
      </c>
      <c r="J124" s="76" t="s">
        <v>386</v>
      </c>
      <c r="K124" s="76" t="s">
        <v>163</v>
      </c>
      <c r="L124" s="76" t="s">
        <v>322</v>
      </c>
      <c r="M124" s="76" t="s">
        <v>284</v>
      </c>
      <c r="N124" s="77">
        <v>4.5</v>
      </c>
      <c r="O124" s="78">
        <v>22000</v>
      </c>
      <c r="P124" s="78">
        <v>0</v>
      </c>
      <c r="Q124" s="79">
        <v>99000</v>
      </c>
      <c r="R124" s="79">
        <v>0</v>
      </c>
      <c r="S124" s="78">
        <v>22000</v>
      </c>
      <c r="T124" s="76" t="s">
        <v>336</v>
      </c>
      <c r="U124" s="76" t="s">
        <v>373</v>
      </c>
      <c r="V124" s="76" t="s">
        <v>316</v>
      </c>
      <c r="W124" s="76" t="s">
        <v>337</v>
      </c>
      <c r="X124" s="76" t="s">
        <v>316</v>
      </c>
      <c r="Y124" s="76" t="s">
        <v>374</v>
      </c>
      <c r="Z124" s="76" t="s">
        <v>374</v>
      </c>
      <c r="AA1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5" spans="1:27" x14ac:dyDescent="0.25">
      <c r="A125" s="6" t="str">
        <f>DAY(C125)&amp;Table1[[#This Row],[Bộ phận]]&amp;Table1[[#This Row],[Mã hàng]]</f>
        <v>2TSG08NL300113</v>
      </c>
      <c r="B125" s="6" t="str">
        <f>COUNTIF($A$5:A125,A125)&amp;A125</f>
        <v>12TSG08NL300113</v>
      </c>
      <c r="C125" s="75">
        <v>46024</v>
      </c>
      <c r="D125" s="76" t="s">
        <v>313</v>
      </c>
      <c r="E125" s="74" t="s">
        <v>385</v>
      </c>
      <c r="F125" s="74" t="s">
        <v>316</v>
      </c>
      <c r="G125" s="74" t="s">
        <v>314</v>
      </c>
      <c r="H125" s="76" t="s">
        <v>370</v>
      </c>
      <c r="I125" s="76" t="s">
        <v>371</v>
      </c>
      <c r="J125" s="76" t="s">
        <v>386</v>
      </c>
      <c r="K125" s="76" t="s">
        <v>192</v>
      </c>
      <c r="L125" s="76" t="s">
        <v>40</v>
      </c>
      <c r="M125" s="76" t="s">
        <v>284</v>
      </c>
      <c r="N125" s="77">
        <v>2</v>
      </c>
      <c r="O125" s="78">
        <v>145000</v>
      </c>
      <c r="P125" s="78">
        <v>0</v>
      </c>
      <c r="Q125" s="79">
        <v>290000</v>
      </c>
      <c r="R125" s="79">
        <v>0</v>
      </c>
      <c r="S125" s="78">
        <v>145000</v>
      </c>
      <c r="T125" s="76" t="s">
        <v>336</v>
      </c>
      <c r="U125" s="76" t="s">
        <v>373</v>
      </c>
      <c r="V125" s="76" t="s">
        <v>316</v>
      </c>
      <c r="W125" s="76" t="s">
        <v>337</v>
      </c>
      <c r="X125" s="76" t="s">
        <v>316</v>
      </c>
      <c r="Y125" s="76" t="s">
        <v>374</v>
      </c>
      <c r="Z125" s="76" t="s">
        <v>374</v>
      </c>
      <c r="AA1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6" spans="1:27" x14ac:dyDescent="0.25">
      <c r="A126" s="6" t="str">
        <f>DAY(C126)&amp;Table1[[#This Row],[Bộ phận]]&amp;Table1[[#This Row],[Mã hàng]]</f>
        <v>2TSG08NL300142</v>
      </c>
      <c r="B126" s="6" t="str">
        <f>COUNTIF($A$5:A126,A126)&amp;A126</f>
        <v>12TSG08NL300142</v>
      </c>
      <c r="C126" s="75">
        <v>46024</v>
      </c>
      <c r="D126" s="76" t="s">
        <v>313</v>
      </c>
      <c r="E126" s="74" t="s">
        <v>385</v>
      </c>
      <c r="F126" s="74" t="s">
        <v>316</v>
      </c>
      <c r="G126" s="74" t="s">
        <v>314</v>
      </c>
      <c r="H126" s="76" t="s">
        <v>370</v>
      </c>
      <c r="I126" s="76" t="s">
        <v>371</v>
      </c>
      <c r="J126" s="76" t="s">
        <v>386</v>
      </c>
      <c r="K126" s="76" t="s">
        <v>226</v>
      </c>
      <c r="L126" s="76" t="s">
        <v>319</v>
      </c>
      <c r="M126" s="76" t="s">
        <v>284</v>
      </c>
      <c r="N126" s="77">
        <v>2</v>
      </c>
      <c r="O126" s="78">
        <v>50000</v>
      </c>
      <c r="P126" s="78">
        <v>0</v>
      </c>
      <c r="Q126" s="79">
        <v>100000</v>
      </c>
      <c r="R126" s="79">
        <v>0</v>
      </c>
      <c r="S126" s="78">
        <v>50000</v>
      </c>
      <c r="T126" s="76" t="s">
        <v>336</v>
      </c>
      <c r="U126" s="76" t="s">
        <v>373</v>
      </c>
      <c r="V126" s="76" t="s">
        <v>316</v>
      </c>
      <c r="W126" s="76" t="s">
        <v>337</v>
      </c>
      <c r="X126" s="76" t="s">
        <v>316</v>
      </c>
      <c r="Y126" s="76" t="s">
        <v>374</v>
      </c>
      <c r="Z126" s="76" t="s">
        <v>374</v>
      </c>
      <c r="AA1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7" spans="1:27" x14ac:dyDescent="0.25">
      <c r="A127" s="6" t="str">
        <f>DAY(C127)&amp;Table1[[#This Row],[Bộ phận]]&amp;Table1[[#This Row],[Mã hàng]]</f>
        <v>2TSG08NL300018</v>
      </c>
      <c r="B127" s="6" t="str">
        <f>COUNTIF($A$5:A127,A127)&amp;A127</f>
        <v>12TSG08NL300018</v>
      </c>
      <c r="C127" s="75">
        <v>46024</v>
      </c>
      <c r="D127" s="76" t="s">
        <v>313</v>
      </c>
      <c r="E127" s="74" t="s">
        <v>385</v>
      </c>
      <c r="F127" s="74" t="s">
        <v>316</v>
      </c>
      <c r="G127" s="74" t="s">
        <v>314</v>
      </c>
      <c r="H127" s="76" t="s">
        <v>370</v>
      </c>
      <c r="I127" s="76" t="s">
        <v>371</v>
      </c>
      <c r="J127" s="76" t="s">
        <v>386</v>
      </c>
      <c r="K127" s="76" t="s">
        <v>91</v>
      </c>
      <c r="L127" s="76" t="s">
        <v>331</v>
      </c>
      <c r="M127" s="76" t="s">
        <v>284</v>
      </c>
      <c r="N127" s="77">
        <v>6.5</v>
      </c>
      <c r="O127" s="78">
        <v>38000</v>
      </c>
      <c r="P127" s="78">
        <v>0</v>
      </c>
      <c r="Q127" s="79">
        <v>247000</v>
      </c>
      <c r="R127" s="79">
        <v>0</v>
      </c>
      <c r="S127" s="78">
        <v>38000</v>
      </c>
      <c r="T127" s="76" t="s">
        <v>336</v>
      </c>
      <c r="U127" s="76" t="s">
        <v>373</v>
      </c>
      <c r="V127" s="76" t="s">
        <v>316</v>
      </c>
      <c r="W127" s="76" t="s">
        <v>337</v>
      </c>
      <c r="X127" s="76" t="s">
        <v>316</v>
      </c>
      <c r="Y127" s="76" t="s">
        <v>374</v>
      </c>
      <c r="Z127" s="76" t="s">
        <v>374</v>
      </c>
      <c r="AA1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8" spans="1:27" x14ac:dyDescent="0.25">
      <c r="A128" s="6" t="str">
        <f>DAY(C128)&amp;Table1[[#This Row],[Bộ phận]]&amp;Table1[[#This Row],[Mã hàng]]</f>
        <v>2TSG08NL300022</v>
      </c>
      <c r="B128" s="6" t="str">
        <f>COUNTIF($A$5:A128,A128)&amp;A128</f>
        <v>12TSG08NL300022</v>
      </c>
      <c r="C128" s="75">
        <v>46024</v>
      </c>
      <c r="D128" s="76" t="s">
        <v>313</v>
      </c>
      <c r="E128" s="74" t="s">
        <v>385</v>
      </c>
      <c r="F128" s="74" t="s">
        <v>316</v>
      </c>
      <c r="G128" s="74" t="s">
        <v>314</v>
      </c>
      <c r="H128" s="76" t="s">
        <v>370</v>
      </c>
      <c r="I128" s="76" t="s">
        <v>371</v>
      </c>
      <c r="J128" s="76" t="s">
        <v>386</v>
      </c>
      <c r="K128" s="76" t="s">
        <v>94</v>
      </c>
      <c r="L128" s="76" t="s">
        <v>20</v>
      </c>
      <c r="M128" s="76" t="s">
        <v>284</v>
      </c>
      <c r="N128" s="77">
        <v>12</v>
      </c>
      <c r="O128" s="78">
        <v>18000</v>
      </c>
      <c r="P128" s="78">
        <v>0</v>
      </c>
      <c r="Q128" s="79">
        <v>216000</v>
      </c>
      <c r="R128" s="79">
        <v>0</v>
      </c>
      <c r="S128" s="78">
        <v>18000</v>
      </c>
      <c r="T128" s="76" t="s">
        <v>336</v>
      </c>
      <c r="U128" s="76" t="s">
        <v>373</v>
      </c>
      <c r="V128" s="76" t="s">
        <v>316</v>
      </c>
      <c r="W128" s="76" t="s">
        <v>337</v>
      </c>
      <c r="X128" s="76" t="s">
        <v>316</v>
      </c>
      <c r="Y128" s="76" t="s">
        <v>374</v>
      </c>
      <c r="Z128" s="76" t="s">
        <v>374</v>
      </c>
      <c r="AA1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9" spans="1:27" x14ac:dyDescent="0.25">
      <c r="A129" s="6" t="str">
        <f>DAY(C129)&amp;Table1[[#This Row],[Bộ phận]]&amp;Table1[[#This Row],[Mã hàng]]</f>
        <v>2TSG08NL300209</v>
      </c>
      <c r="B129" s="6" t="str">
        <f>COUNTIF($A$5:A129,A129)&amp;A129</f>
        <v>12TSG08NL300209</v>
      </c>
      <c r="C129" s="75">
        <v>46024</v>
      </c>
      <c r="D129" s="76" t="s">
        <v>313</v>
      </c>
      <c r="E129" s="74" t="s">
        <v>385</v>
      </c>
      <c r="F129" s="74" t="s">
        <v>316</v>
      </c>
      <c r="G129" s="74" t="s">
        <v>314</v>
      </c>
      <c r="H129" s="76" t="s">
        <v>370</v>
      </c>
      <c r="I129" s="76" t="s">
        <v>371</v>
      </c>
      <c r="J129" s="76" t="s">
        <v>386</v>
      </c>
      <c r="K129" s="76" t="s">
        <v>261</v>
      </c>
      <c r="L129" s="76" t="s">
        <v>321</v>
      </c>
      <c r="M129" s="76" t="s">
        <v>284</v>
      </c>
      <c r="N129" s="77">
        <v>3.3</v>
      </c>
      <c r="O129" s="78">
        <v>30000</v>
      </c>
      <c r="P129" s="78">
        <v>0</v>
      </c>
      <c r="Q129" s="79">
        <v>99000</v>
      </c>
      <c r="R129" s="79">
        <v>0</v>
      </c>
      <c r="S129" s="78">
        <v>30000</v>
      </c>
      <c r="T129" s="76" t="s">
        <v>336</v>
      </c>
      <c r="U129" s="76" t="s">
        <v>373</v>
      </c>
      <c r="V129" s="76" t="s">
        <v>316</v>
      </c>
      <c r="W129" s="76" t="s">
        <v>337</v>
      </c>
      <c r="X129" s="76" t="s">
        <v>316</v>
      </c>
      <c r="Y129" s="76" t="s">
        <v>374</v>
      </c>
      <c r="Z129" s="76" t="s">
        <v>374</v>
      </c>
      <c r="AA1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0" spans="1:27" x14ac:dyDescent="0.25">
      <c r="A130" s="6" t="str">
        <f>DAY(C130)&amp;Table1[[#This Row],[Bộ phận]]&amp;Table1[[#This Row],[Mã hàng]]</f>
        <v>2TSG08NL300013</v>
      </c>
      <c r="B130" s="6" t="str">
        <f>COUNTIF($A$5:A130,A130)&amp;A130</f>
        <v>12TSG08NL300013</v>
      </c>
      <c r="C130" s="75">
        <v>46024</v>
      </c>
      <c r="D130" s="76" t="s">
        <v>313</v>
      </c>
      <c r="E130" s="74" t="s">
        <v>385</v>
      </c>
      <c r="F130" s="74" t="s">
        <v>316</v>
      </c>
      <c r="G130" s="74" t="s">
        <v>314</v>
      </c>
      <c r="H130" s="76" t="s">
        <v>370</v>
      </c>
      <c r="I130" s="76" t="s">
        <v>371</v>
      </c>
      <c r="J130" s="76" t="s">
        <v>386</v>
      </c>
      <c r="K130" s="76" t="s">
        <v>86</v>
      </c>
      <c r="L130" s="76" t="s">
        <v>19</v>
      </c>
      <c r="M130" s="76" t="s">
        <v>284</v>
      </c>
      <c r="N130" s="77">
        <v>1</v>
      </c>
      <c r="O130" s="78">
        <v>50000</v>
      </c>
      <c r="P130" s="78">
        <v>0</v>
      </c>
      <c r="Q130" s="79">
        <v>50000</v>
      </c>
      <c r="R130" s="79">
        <v>0</v>
      </c>
      <c r="S130" s="78">
        <v>50000</v>
      </c>
      <c r="T130" s="76" t="s">
        <v>336</v>
      </c>
      <c r="U130" s="76" t="s">
        <v>373</v>
      </c>
      <c r="V130" s="76" t="s">
        <v>316</v>
      </c>
      <c r="W130" s="76" t="s">
        <v>337</v>
      </c>
      <c r="X130" s="76" t="s">
        <v>316</v>
      </c>
      <c r="Y130" s="76" t="s">
        <v>374</v>
      </c>
      <c r="Z130" s="76" t="s">
        <v>374</v>
      </c>
      <c r="AA1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1" spans="1:27" x14ac:dyDescent="0.25">
      <c r="A131" s="6" t="str">
        <f>DAY(C131)&amp;Table1[[#This Row],[Bộ phận]]&amp;Table1[[#This Row],[Mã hàng]]</f>
        <v>2TSG08NL300090</v>
      </c>
      <c r="B131" s="6" t="str">
        <f>COUNTIF($A$5:A131,A131)&amp;A131</f>
        <v>12TSG08NL300090</v>
      </c>
      <c r="C131" s="75">
        <v>46024</v>
      </c>
      <c r="D131" s="76" t="s">
        <v>313</v>
      </c>
      <c r="E131" s="74" t="s">
        <v>385</v>
      </c>
      <c r="F131" s="74" t="s">
        <v>316</v>
      </c>
      <c r="G131" s="74" t="s">
        <v>314</v>
      </c>
      <c r="H131" s="76" t="s">
        <v>370</v>
      </c>
      <c r="I131" s="76" t="s">
        <v>371</v>
      </c>
      <c r="J131" s="76" t="s">
        <v>386</v>
      </c>
      <c r="K131" s="76" t="s">
        <v>171</v>
      </c>
      <c r="L131" s="76" t="s">
        <v>34</v>
      </c>
      <c r="M131" s="76" t="s">
        <v>284</v>
      </c>
      <c r="N131" s="77">
        <v>3</v>
      </c>
      <c r="O131" s="78">
        <v>145000</v>
      </c>
      <c r="P131" s="78">
        <v>0</v>
      </c>
      <c r="Q131" s="79">
        <v>435000</v>
      </c>
      <c r="R131" s="79">
        <v>0</v>
      </c>
      <c r="S131" s="78">
        <v>145000</v>
      </c>
      <c r="T131" s="76" t="s">
        <v>336</v>
      </c>
      <c r="U131" s="76" t="s">
        <v>373</v>
      </c>
      <c r="V131" s="76" t="s">
        <v>316</v>
      </c>
      <c r="W131" s="76" t="s">
        <v>337</v>
      </c>
      <c r="X131" s="76" t="s">
        <v>316</v>
      </c>
      <c r="Y131" s="76" t="s">
        <v>374</v>
      </c>
      <c r="Z131" s="76" t="s">
        <v>374</v>
      </c>
      <c r="AA1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2" spans="1:27" x14ac:dyDescent="0.25">
      <c r="A132" s="6" t="str">
        <f>DAY(C132)&amp;Table1[[#This Row],[Bộ phận]]&amp;Table1[[#This Row],[Mã hàng]]</f>
        <v>2TSG08NL300091</v>
      </c>
      <c r="B132" s="6" t="str">
        <f>COUNTIF($A$5:A132,A132)&amp;A132</f>
        <v>12TSG08NL300091</v>
      </c>
      <c r="C132" s="75">
        <v>46024</v>
      </c>
      <c r="D132" s="76" t="s">
        <v>313</v>
      </c>
      <c r="E132" s="74" t="s">
        <v>385</v>
      </c>
      <c r="F132" s="74" t="s">
        <v>316</v>
      </c>
      <c r="G132" s="74" t="s">
        <v>314</v>
      </c>
      <c r="H132" s="76" t="s">
        <v>370</v>
      </c>
      <c r="I132" s="76" t="s">
        <v>371</v>
      </c>
      <c r="J132" s="76" t="s">
        <v>386</v>
      </c>
      <c r="K132" s="76" t="s">
        <v>172</v>
      </c>
      <c r="L132" s="76" t="s">
        <v>35</v>
      </c>
      <c r="M132" s="76" t="s">
        <v>284</v>
      </c>
      <c r="N132" s="77">
        <v>6</v>
      </c>
      <c r="O132" s="78">
        <v>47000</v>
      </c>
      <c r="P132" s="78">
        <v>0</v>
      </c>
      <c r="Q132" s="79">
        <v>282000</v>
      </c>
      <c r="R132" s="79">
        <v>0</v>
      </c>
      <c r="S132" s="78">
        <v>47000</v>
      </c>
      <c r="T132" s="76" t="s">
        <v>336</v>
      </c>
      <c r="U132" s="76" t="s">
        <v>373</v>
      </c>
      <c r="V132" s="76" t="s">
        <v>316</v>
      </c>
      <c r="W132" s="76" t="s">
        <v>337</v>
      </c>
      <c r="X132" s="76" t="s">
        <v>316</v>
      </c>
      <c r="Y132" s="76" t="s">
        <v>374</v>
      </c>
      <c r="Z132" s="76" t="s">
        <v>374</v>
      </c>
      <c r="AA1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3" spans="1:27" x14ac:dyDescent="0.25">
      <c r="A133" s="6" t="str">
        <f>DAY(C133)&amp;Table1[[#This Row],[Bộ phận]]&amp;Table1[[#This Row],[Mã hàng]]</f>
        <v>2TSG08NL300096</v>
      </c>
      <c r="B133" s="6" t="str">
        <f>COUNTIF($A$5:A133,A133)&amp;A133</f>
        <v>12TSG08NL300096</v>
      </c>
      <c r="C133" s="75">
        <v>46024</v>
      </c>
      <c r="D133" s="76" t="s">
        <v>313</v>
      </c>
      <c r="E133" s="74" t="s">
        <v>385</v>
      </c>
      <c r="F133" s="74" t="s">
        <v>316</v>
      </c>
      <c r="G133" s="74" t="s">
        <v>314</v>
      </c>
      <c r="H133" s="76" t="s">
        <v>370</v>
      </c>
      <c r="I133" s="76" t="s">
        <v>371</v>
      </c>
      <c r="J133" s="76" t="s">
        <v>386</v>
      </c>
      <c r="K133" s="76" t="s">
        <v>177</v>
      </c>
      <c r="L133" s="76" t="s">
        <v>50</v>
      </c>
      <c r="M133" s="76" t="s">
        <v>284</v>
      </c>
      <c r="N133" s="77">
        <v>6</v>
      </c>
      <c r="O133" s="78">
        <v>45000</v>
      </c>
      <c r="P133" s="78">
        <v>0</v>
      </c>
      <c r="Q133" s="79">
        <v>270000</v>
      </c>
      <c r="R133" s="79">
        <v>0</v>
      </c>
      <c r="S133" s="78">
        <v>45000</v>
      </c>
      <c r="T133" s="76" t="s">
        <v>336</v>
      </c>
      <c r="U133" s="76" t="s">
        <v>373</v>
      </c>
      <c r="V133" s="76" t="s">
        <v>316</v>
      </c>
      <c r="W133" s="76" t="s">
        <v>337</v>
      </c>
      <c r="X133" s="76" t="s">
        <v>316</v>
      </c>
      <c r="Y133" s="76" t="s">
        <v>374</v>
      </c>
      <c r="Z133" s="76" t="s">
        <v>374</v>
      </c>
      <c r="AA1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4" spans="1:27" x14ac:dyDescent="0.25">
      <c r="A134" s="6" t="str">
        <f>DAY(C134)&amp;Table1[[#This Row],[Bộ phận]]&amp;Table1[[#This Row],[Mã hàng]]</f>
        <v>2TSG08NL300098</v>
      </c>
      <c r="B134" s="6" t="str">
        <f>COUNTIF($A$5:A134,A134)&amp;A134</f>
        <v>12TSG08NL300098</v>
      </c>
      <c r="C134" s="75">
        <v>46024</v>
      </c>
      <c r="D134" s="76" t="s">
        <v>313</v>
      </c>
      <c r="E134" s="74" t="s">
        <v>385</v>
      </c>
      <c r="F134" s="74" t="s">
        <v>316</v>
      </c>
      <c r="G134" s="74" t="s">
        <v>314</v>
      </c>
      <c r="H134" s="76" t="s">
        <v>370</v>
      </c>
      <c r="I134" s="76" t="s">
        <v>371</v>
      </c>
      <c r="J134" s="76" t="s">
        <v>386</v>
      </c>
      <c r="K134" s="76" t="s">
        <v>179</v>
      </c>
      <c r="L134" s="76" t="s">
        <v>327</v>
      </c>
      <c r="M134" s="76" t="s">
        <v>284</v>
      </c>
      <c r="N134" s="77">
        <v>8</v>
      </c>
      <c r="O134" s="78">
        <v>95000</v>
      </c>
      <c r="P134" s="78">
        <v>0</v>
      </c>
      <c r="Q134" s="79">
        <v>760000</v>
      </c>
      <c r="R134" s="79">
        <v>0</v>
      </c>
      <c r="S134" s="78">
        <v>95000</v>
      </c>
      <c r="T134" s="76" t="s">
        <v>336</v>
      </c>
      <c r="U134" s="76" t="s">
        <v>373</v>
      </c>
      <c r="V134" s="76" t="s">
        <v>316</v>
      </c>
      <c r="W134" s="76" t="s">
        <v>337</v>
      </c>
      <c r="X134" s="76" t="s">
        <v>316</v>
      </c>
      <c r="Y134" s="76" t="s">
        <v>374</v>
      </c>
      <c r="Z134" s="76" t="s">
        <v>374</v>
      </c>
      <c r="AA1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5" spans="1:27" x14ac:dyDescent="0.25">
      <c r="A135" s="6" t="str">
        <f>DAY(C135)&amp;Table1[[#This Row],[Bộ phận]]&amp;Table1[[#This Row],[Mã hàng]]</f>
        <v>2TSG08NL300107</v>
      </c>
      <c r="B135" s="6" t="str">
        <f>COUNTIF($A$5:A135,A135)&amp;A135</f>
        <v>12TSG08NL300107</v>
      </c>
      <c r="C135" s="75">
        <v>46024</v>
      </c>
      <c r="D135" s="76" t="s">
        <v>313</v>
      </c>
      <c r="E135" s="74" t="s">
        <v>385</v>
      </c>
      <c r="F135" s="74" t="s">
        <v>316</v>
      </c>
      <c r="G135" s="74" t="s">
        <v>314</v>
      </c>
      <c r="H135" s="76" t="s">
        <v>370</v>
      </c>
      <c r="I135" s="76" t="s">
        <v>371</v>
      </c>
      <c r="J135" s="76" t="s">
        <v>386</v>
      </c>
      <c r="K135" s="76" t="s">
        <v>187</v>
      </c>
      <c r="L135" s="76" t="s">
        <v>328</v>
      </c>
      <c r="M135" s="76" t="s">
        <v>329</v>
      </c>
      <c r="N135" s="77">
        <v>8</v>
      </c>
      <c r="O135" s="78">
        <v>8500</v>
      </c>
      <c r="P135" s="78">
        <v>0</v>
      </c>
      <c r="Q135" s="79">
        <v>68000</v>
      </c>
      <c r="R135" s="79">
        <v>0</v>
      </c>
      <c r="S135" s="78">
        <v>8500</v>
      </c>
      <c r="T135" s="76" t="s">
        <v>336</v>
      </c>
      <c r="U135" s="76" t="s">
        <v>373</v>
      </c>
      <c r="V135" s="76" t="s">
        <v>316</v>
      </c>
      <c r="W135" s="76" t="s">
        <v>337</v>
      </c>
      <c r="X135" s="76" t="s">
        <v>316</v>
      </c>
      <c r="Y135" s="76" t="s">
        <v>374</v>
      </c>
      <c r="Z135" s="76" t="s">
        <v>374</v>
      </c>
      <c r="AA1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6" spans="1:27" x14ac:dyDescent="0.25">
      <c r="A136" s="6" t="str">
        <f>DAY(C136)&amp;Table1[[#This Row],[Bộ phận]]&amp;Table1[[#This Row],[Mã hàng]]</f>
        <v>2TSG08NL300147</v>
      </c>
      <c r="B136" s="6" t="str">
        <f>COUNTIF($A$5:A136,A136)&amp;A136</f>
        <v>12TSG08NL300147</v>
      </c>
      <c r="C136" s="75">
        <v>46024</v>
      </c>
      <c r="D136" s="76" t="s">
        <v>313</v>
      </c>
      <c r="E136" s="74" t="s">
        <v>385</v>
      </c>
      <c r="F136" s="74" t="s">
        <v>316</v>
      </c>
      <c r="G136" s="74" t="s">
        <v>314</v>
      </c>
      <c r="H136" s="76" t="s">
        <v>370</v>
      </c>
      <c r="I136" s="76" t="s">
        <v>371</v>
      </c>
      <c r="J136" s="76" t="s">
        <v>386</v>
      </c>
      <c r="K136" s="76" t="s">
        <v>234</v>
      </c>
      <c r="L136" s="76" t="s">
        <v>330</v>
      </c>
      <c r="M136" s="76" t="s">
        <v>284</v>
      </c>
      <c r="N136" s="77">
        <v>12</v>
      </c>
      <c r="O136" s="78">
        <v>62000</v>
      </c>
      <c r="P136" s="78">
        <v>0</v>
      </c>
      <c r="Q136" s="79">
        <v>744000</v>
      </c>
      <c r="R136" s="79">
        <v>0</v>
      </c>
      <c r="S136" s="78">
        <v>62000</v>
      </c>
      <c r="T136" s="76" t="s">
        <v>336</v>
      </c>
      <c r="U136" s="76" t="s">
        <v>373</v>
      </c>
      <c r="V136" s="76" t="s">
        <v>316</v>
      </c>
      <c r="W136" s="76" t="s">
        <v>337</v>
      </c>
      <c r="X136" s="76" t="s">
        <v>316</v>
      </c>
      <c r="Y136" s="76" t="s">
        <v>374</v>
      </c>
      <c r="Z136" s="76" t="s">
        <v>374</v>
      </c>
      <c r="AA1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7" spans="1:27" x14ac:dyDescent="0.25">
      <c r="A137" s="6" t="str">
        <f>DAY(C137)&amp;Table1[[#This Row],[Bộ phận]]&amp;Table1[[#This Row],[Mã hàng]]</f>
        <v>2TSG08NL300029</v>
      </c>
      <c r="B137" s="6" t="str">
        <f>COUNTIF($A$5:A137,A137)&amp;A137</f>
        <v>12TSG08NL300029</v>
      </c>
      <c r="C137" s="75">
        <v>46024</v>
      </c>
      <c r="D137" s="76" t="s">
        <v>313</v>
      </c>
      <c r="E137" s="74" t="s">
        <v>385</v>
      </c>
      <c r="F137" s="74" t="s">
        <v>316</v>
      </c>
      <c r="G137" s="74" t="s">
        <v>314</v>
      </c>
      <c r="H137" s="76" t="s">
        <v>370</v>
      </c>
      <c r="I137" s="76" t="s">
        <v>371</v>
      </c>
      <c r="J137" s="76" t="s">
        <v>386</v>
      </c>
      <c r="K137" s="76" t="s">
        <v>101</v>
      </c>
      <c r="L137" s="76" t="s">
        <v>323</v>
      </c>
      <c r="M137" s="76" t="s">
        <v>284</v>
      </c>
      <c r="N137" s="77">
        <v>0.5</v>
      </c>
      <c r="O137" s="78">
        <v>22000</v>
      </c>
      <c r="P137" s="78">
        <v>0</v>
      </c>
      <c r="Q137" s="79">
        <v>11000</v>
      </c>
      <c r="R137" s="79">
        <v>0</v>
      </c>
      <c r="S137" s="78">
        <v>22000</v>
      </c>
      <c r="T137" s="76" t="s">
        <v>336</v>
      </c>
      <c r="U137" s="76" t="s">
        <v>373</v>
      </c>
      <c r="V137" s="76" t="s">
        <v>316</v>
      </c>
      <c r="W137" s="76" t="s">
        <v>337</v>
      </c>
      <c r="X137" s="76" t="s">
        <v>316</v>
      </c>
      <c r="Y137" s="76" t="s">
        <v>374</v>
      </c>
      <c r="Z137" s="76" t="s">
        <v>374</v>
      </c>
      <c r="AA1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8" spans="1:27" x14ac:dyDescent="0.25">
      <c r="A138" s="6" t="str">
        <f>DAY(C138)&amp;Table1[[#This Row],[Bộ phận]]&amp;Table1[[#This Row],[Mã hàng]]</f>
        <v>2TSG08NL300062</v>
      </c>
      <c r="B138" s="6" t="str">
        <f>COUNTIF($A$5:A138,A138)&amp;A138</f>
        <v>12TSG08NL300062</v>
      </c>
      <c r="C138" s="75">
        <v>46024</v>
      </c>
      <c r="D138" s="76" t="s">
        <v>313</v>
      </c>
      <c r="E138" s="74" t="s">
        <v>387</v>
      </c>
      <c r="F138" s="74" t="s">
        <v>316</v>
      </c>
      <c r="G138" s="74" t="s">
        <v>314</v>
      </c>
      <c r="H138" s="76" t="s">
        <v>370</v>
      </c>
      <c r="I138" s="76" t="s">
        <v>371</v>
      </c>
      <c r="J138" s="76" t="s">
        <v>386</v>
      </c>
      <c r="K138" s="76" t="s">
        <v>141</v>
      </c>
      <c r="L138" s="76" t="s">
        <v>326</v>
      </c>
      <c r="M138" s="76" t="s">
        <v>284</v>
      </c>
      <c r="N138" s="77">
        <v>0.65</v>
      </c>
      <c r="O138" s="78">
        <v>65000</v>
      </c>
      <c r="P138" s="78">
        <v>0</v>
      </c>
      <c r="Q138" s="79">
        <v>42250</v>
      </c>
      <c r="R138" s="79">
        <v>0</v>
      </c>
      <c r="S138" s="78">
        <v>65000</v>
      </c>
      <c r="T138" s="76" t="s">
        <v>336</v>
      </c>
      <c r="U138" s="76" t="s">
        <v>373</v>
      </c>
      <c r="V138" s="76" t="s">
        <v>316</v>
      </c>
      <c r="W138" s="76" t="s">
        <v>337</v>
      </c>
      <c r="X138" s="76" t="s">
        <v>316</v>
      </c>
      <c r="Y138" s="76" t="s">
        <v>374</v>
      </c>
      <c r="Z138" s="76" t="s">
        <v>374</v>
      </c>
      <c r="AA1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9" spans="1:27" x14ac:dyDescent="0.25">
      <c r="A139" s="6" t="str">
        <f>DAY(C139)&amp;Table1[[#This Row],[Bộ phận]]&amp;Table1[[#This Row],[Mã hàng]]</f>
        <v>2TSG08NL300119</v>
      </c>
      <c r="B139" s="6" t="str">
        <f>COUNTIF($A$5:A139,A139)&amp;A139</f>
        <v>12TSG08NL300119</v>
      </c>
      <c r="C139" s="75">
        <v>46024</v>
      </c>
      <c r="D139" s="76" t="s">
        <v>313</v>
      </c>
      <c r="E139" s="74" t="s">
        <v>387</v>
      </c>
      <c r="F139" s="74" t="s">
        <v>316</v>
      </c>
      <c r="G139" s="74" t="s">
        <v>314</v>
      </c>
      <c r="H139" s="76" t="s">
        <v>370</v>
      </c>
      <c r="I139" s="76" t="s">
        <v>371</v>
      </c>
      <c r="J139" s="76" t="s">
        <v>386</v>
      </c>
      <c r="K139" s="76" t="s">
        <v>197</v>
      </c>
      <c r="L139" s="76" t="s">
        <v>324</v>
      </c>
      <c r="M139" s="76" t="s">
        <v>284</v>
      </c>
      <c r="N139" s="77">
        <v>5</v>
      </c>
      <c r="O139" s="78">
        <v>21000</v>
      </c>
      <c r="P139" s="78">
        <v>0</v>
      </c>
      <c r="Q139" s="79">
        <v>105000</v>
      </c>
      <c r="R139" s="79">
        <v>0</v>
      </c>
      <c r="S139" s="78">
        <v>21000</v>
      </c>
      <c r="T139" s="76" t="s">
        <v>336</v>
      </c>
      <c r="U139" s="76" t="s">
        <v>373</v>
      </c>
      <c r="V139" s="76" t="s">
        <v>316</v>
      </c>
      <c r="W139" s="76" t="s">
        <v>337</v>
      </c>
      <c r="X139" s="76" t="s">
        <v>316</v>
      </c>
      <c r="Y139" s="76" t="s">
        <v>374</v>
      </c>
      <c r="Z139" s="76" t="s">
        <v>374</v>
      </c>
      <c r="AA1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0" spans="1:27" x14ac:dyDescent="0.25">
      <c r="A140" s="6" t="str">
        <f>DAY(C140)&amp;Table1[[#This Row],[Bộ phận]]&amp;Table1[[#This Row],[Mã hàng]]</f>
        <v>2TSG08NL600004</v>
      </c>
      <c r="B140" s="6" t="str">
        <f>COUNTIF($A$5:A140,A140)&amp;A140</f>
        <v>12TSG08NL600004</v>
      </c>
      <c r="C140" s="75">
        <v>46024</v>
      </c>
      <c r="D140" s="76" t="s">
        <v>313</v>
      </c>
      <c r="E140" s="74" t="s">
        <v>387</v>
      </c>
      <c r="F140" s="74" t="s">
        <v>316</v>
      </c>
      <c r="G140" s="74" t="s">
        <v>314</v>
      </c>
      <c r="H140" s="76" t="s">
        <v>370</v>
      </c>
      <c r="I140" s="76" t="s">
        <v>371</v>
      </c>
      <c r="J140" s="76" t="s">
        <v>386</v>
      </c>
      <c r="K140" s="76" t="s">
        <v>266</v>
      </c>
      <c r="L140" s="76" t="s">
        <v>25</v>
      </c>
      <c r="M140" s="76" t="s">
        <v>284</v>
      </c>
      <c r="N140" s="77">
        <v>38</v>
      </c>
      <c r="O140" s="78">
        <v>18000</v>
      </c>
      <c r="P140" s="78">
        <v>0</v>
      </c>
      <c r="Q140" s="79">
        <v>684000</v>
      </c>
      <c r="R140" s="79">
        <v>0</v>
      </c>
      <c r="S140" s="78">
        <v>18000</v>
      </c>
      <c r="T140" s="76" t="s">
        <v>336</v>
      </c>
      <c r="U140" s="76" t="s">
        <v>373</v>
      </c>
      <c r="V140" s="76" t="s">
        <v>316</v>
      </c>
      <c r="W140" s="76" t="s">
        <v>337</v>
      </c>
      <c r="X140" s="76" t="s">
        <v>316</v>
      </c>
      <c r="Y140" s="76" t="s">
        <v>374</v>
      </c>
      <c r="Z140" s="76" t="s">
        <v>374</v>
      </c>
      <c r="AA1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1" spans="1:27" x14ac:dyDescent="0.25">
      <c r="A141" s="6" t="str">
        <f>DAY(C141)&amp;Table1[[#This Row],[Bộ phận]]&amp;Table1[[#This Row],[Mã hàng]]</f>
        <v>2TSG08NL600067</v>
      </c>
      <c r="B141" s="6" t="str">
        <f>COUNTIF($A$5:A141,A141)&amp;A141</f>
        <v>12TSG08NL600067</v>
      </c>
      <c r="C141" s="75">
        <v>46024</v>
      </c>
      <c r="D141" s="76" t="s">
        <v>313</v>
      </c>
      <c r="E141" s="74" t="s">
        <v>387</v>
      </c>
      <c r="F141" s="74" t="s">
        <v>316</v>
      </c>
      <c r="G141" s="74" t="s">
        <v>314</v>
      </c>
      <c r="H141" s="76" t="s">
        <v>370</v>
      </c>
      <c r="I141" s="76" t="s">
        <v>371</v>
      </c>
      <c r="J141" s="76" t="s">
        <v>386</v>
      </c>
      <c r="K141" s="76" t="s">
        <v>280</v>
      </c>
      <c r="L141" s="76" t="s">
        <v>21</v>
      </c>
      <c r="M141" s="76" t="s">
        <v>284</v>
      </c>
      <c r="N141" s="77">
        <v>0.7</v>
      </c>
      <c r="O141" s="78">
        <v>75000</v>
      </c>
      <c r="P141" s="78">
        <v>0</v>
      </c>
      <c r="Q141" s="79">
        <v>52500</v>
      </c>
      <c r="R141" s="79">
        <v>0</v>
      </c>
      <c r="S141" s="78">
        <v>75000</v>
      </c>
      <c r="T141" s="76" t="s">
        <v>336</v>
      </c>
      <c r="U141" s="76" t="s">
        <v>373</v>
      </c>
      <c r="V141" s="76" t="s">
        <v>316</v>
      </c>
      <c r="W141" s="76" t="s">
        <v>337</v>
      </c>
      <c r="X141" s="76" t="s">
        <v>316</v>
      </c>
      <c r="Y141" s="76" t="s">
        <v>374</v>
      </c>
      <c r="Z141" s="76" t="s">
        <v>374</v>
      </c>
      <c r="AA1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2" spans="1:27" x14ac:dyDescent="0.25">
      <c r="A142" s="6" t="str">
        <f>DAY(C142)&amp;Table1[[#This Row],[Bộ phận]]&amp;Table1[[#This Row],[Mã hàng]]</f>
        <v>2TSG08NL300030</v>
      </c>
      <c r="B142" s="6" t="str">
        <f>COUNTIF($A$5:A142,A142)&amp;A142</f>
        <v>12TSG08NL300030</v>
      </c>
      <c r="C142" s="75">
        <v>46024</v>
      </c>
      <c r="D142" s="76" t="s">
        <v>313</v>
      </c>
      <c r="E142" s="74" t="s">
        <v>387</v>
      </c>
      <c r="F142" s="74" t="s">
        <v>316</v>
      </c>
      <c r="G142" s="74" t="s">
        <v>314</v>
      </c>
      <c r="H142" s="76" t="s">
        <v>370</v>
      </c>
      <c r="I142" s="76" t="s">
        <v>371</v>
      </c>
      <c r="J142" s="76" t="s">
        <v>386</v>
      </c>
      <c r="K142" s="76" t="s">
        <v>103</v>
      </c>
      <c r="L142" s="76" t="s">
        <v>325</v>
      </c>
      <c r="M142" s="76" t="s">
        <v>284</v>
      </c>
      <c r="N142" s="77">
        <v>0.6</v>
      </c>
      <c r="O142" s="78">
        <v>34000</v>
      </c>
      <c r="P142" s="78">
        <v>0</v>
      </c>
      <c r="Q142" s="79">
        <v>20400</v>
      </c>
      <c r="R142" s="79">
        <v>0</v>
      </c>
      <c r="S142" s="78">
        <v>34000</v>
      </c>
      <c r="T142" s="76" t="s">
        <v>336</v>
      </c>
      <c r="U142" s="76" t="s">
        <v>373</v>
      </c>
      <c r="V142" s="76" t="s">
        <v>316</v>
      </c>
      <c r="W142" s="76" t="s">
        <v>337</v>
      </c>
      <c r="X142" s="76" t="s">
        <v>316</v>
      </c>
      <c r="Y142" s="76" t="s">
        <v>374</v>
      </c>
      <c r="Z142" s="76" t="s">
        <v>374</v>
      </c>
      <c r="AA1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3" spans="1:27" x14ac:dyDescent="0.25">
      <c r="A143" s="6" t="str">
        <f>DAY(C143)&amp;Table1[[#This Row],[Bộ phận]]&amp;Table1[[#This Row],[Mã hàng]]</f>
        <v>2TSG08NL300033</v>
      </c>
      <c r="B143" s="6" t="str">
        <f>COUNTIF($A$5:A143,A143)&amp;A143</f>
        <v>12TSG08NL300033</v>
      </c>
      <c r="C143" s="75">
        <v>46024</v>
      </c>
      <c r="D143" s="76" t="s">
        <v>313</v>
      </c>
      <c r="E143" s="74" t="s">
        <v>387</v>
      </c>
      <c r="F143" s="74" t="s">
        <v>316</v>
      </c>
      <c r="G143" s="74" t="s">
        <v>314</v>
      </c>
      <c r="H143" s="76" t="s">
        <v>370</v>
      </c>
      <c r="I143" s="76" t="s">
        <v>371</v>
      </c>
      <c r="J143" s="76" t="s">
        <v>386</v>
      </c>
      <c r="K143" s="76" t="s">
        <v>104</v>
      </c>
      <c r="L143" s="76" t="s">
        <v>335</v>
      </c>
      <c r="M143" s="76" t="s">
        <v>284</v>
      </c>
      <c r="N143" s="77">
        <v>1.1000000000000001</v>
      </c>
      <c r="O143" s="78">
        <v>13000</v>
      </c>
      <c r="P143" s="78">
        <v>0</v>
      </c>
      <c r="Q143" s="79">
        <v>14300</v>
      </c>
      <c r="R143" s="79">
        <v>0</v>
      </c>
      <c r="S143" s="78">
        <v>13000</v>
      </c>
      <c r="T143" s="76" t="s">
        <v>336</v>
      </c>
      <c r="U143" s="76" t="s">
        <v>373</v>
      </c>
      <c r="V143" s="76" t="s">
        <v>316</v>
      </c>
      <c r="W143" s="76" t="s">
        <v>337</v>
      </c>
      <c r="X143" s="76" t="s">
        <v>316</v>
      </c>
      <c r="Y143" s="76" t="s">
        <v>374</v>
      </c>
      <c r="Z143" s="76" t="s">
        <v>374</v>
      </c>
      <c r="AA1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4" spans="1:27" x14ac:dyDescent="0.25">
      <c r="A144" s="6" t="str">
        <f>DAY(C144)&amp;Table1[[#This Row],[Bộ phận]]&amp;Table1[[#This Row],[Mã hàng]]</f>
        <v>2TSG08NL300036</v>
      </c>
      <c r="B144" s="6" t="str">
        <f>COUNTIF($A$5:A144,A144)&amp;A144</f>
        <v>12TSG08NL300036</v>
      </c>
      <c r="C144" s="75">
        <v>46024</v>
      </c>
      <c r="D144" s="76" t="s">
        <v>313</v>
      </c>
      <c r="E144" s="74" t="s">
        <v>387</v>
      </c>
      <c r="F144" s="74" t="s">
        <v>316</v>
      </c>
      <c r="G144" s="74" t="s">
        <v>314</v>
      </c>
      <c r="H144" s="76" t="s">
        <v>370</v>
      </c>
      <c r="I144" s="76" t="s">
        <v>371</v>
      </c>
      <c r="J144" s="76" t="s">
        <v>386</v>
      </c>
      <c r="K144" s="76" t="s">
        <v>109</v>
      </c>
      <c r="L144" s="76" t="s">
        <v>24</v>
      </c>
      <c r="M144" s="76" t="s">
        <v>284</v>
      </c>
      <c r="N144" s="77">
        <v>1</v>
      </c>
      <c r="O144" s="78">
        <v>47000</v>
      </c>
      <c r="P144" s="78">
        <v>0</v>
      </c>
      <c r="Q144" s="79">
        <v>47000</v>
      </c>
      <c r="R144" s="79">
        <v>0</v>
      </c>
      <c r="S144" s="78">
        <v>47000</v>
      </c>
      <c r="T144" s="76" t="s">
        <v>336</v>
      </c>
      <c r="U144" s="76" t="s">
        <v>373</v>
      </c>
      <c r="V144" s="76" t="s">
        <v>316</v>
      </c>
      <c r="W144" s="76" t="s">
        <v>337</v>
      </c>
      <c r="X144" s="76" t="s">
        <v>316</v>
      </c>
      <c r="Y144" s="76" t="s">
        <v>374</v>
      </c>
      <c r="Z144" s="76" t="s">
        <v>374</v>
      </c>
      <c r="AA1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5" spans="1:27" x14ac:dyDescent="0.25">
      <c r="A145" s="6" t="str">
        <f>DAY(C145)&amp;Table1[[#This Row],[Bộ phận]]&amp;Table1[[#This Row],[Mã hàng]]</f>
        <v>2TSG08NL300058</v>
      </c>
      <c r="B145" s="6" t="str">
        <f>COUNTIF($A$5:A145,A145)&amp;A145</f>
        <v>12TSG08NL300058</v>
      </c>
      <c r="C145" s="75">
        <v>46024</v>
      </c>
      <c r="D145" s="76" t="s">
        <v>313</v>
      </c>
      <c r="E145" s="74" t="s">
        <v>387</v>
      </c>
      <c r="F145" s="74" t="s">
        <v>316</v>
      </c>
      <c r="G145" s="74" t="s">
        <v>314</v>
      </c>
      <c r="H145" s="76" t="s">
        <v>370</v>
      </c>
      <c r="I145" s="76" t="s">
        <v>371</v>
      </c>
      <c r="J145" s="76" t="s">
        <v>386</v>
      </c>
      <c r="K145" s="76" t="s">
        <v>135</v>
      </c>
      <c r="L145" s="76" t="s">
        <v>27</v>
      </c>
      <c r="M145" s="76" t="s">
        <v>284</v>
      </c>
      <c r="N145" s="77">
        <v>2</v>
      </c>
      <c r="O145" s="78">
        <v>55000</v>
      </c>
      <c r="P145" s="78">
        <v>0</v>
      </c>
      <c r="Q145" s="79">
        <v>110000</v>
      </c>
      <c r="R145" s="79">
        <v>0</v>
      </c>
      <c r="S145" s="78">
        <v>55000</v>
      </c>
      <c r="T145" s="76" t="s">
        <v>336</v>
      </c>
      <c r="U145" s="76" t="s">
        <v>373</v>
      </c>
      <c r="V145" s="76" t="s">
        <v>316</v>
      </c>
      <c r="W145" s="76" t="s">
        <v>337</v>
      </c>
      <c r="X145" s="76" t="s">
        <v>316</v>
      </c>
      <c r="Y145" s="76" t="s">
        <v>374</v>
      </c>
      <c r="Z145" s="76" t="s">
        <v>374</v>
      </c>
      <c r="AA1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6" spans="1:27" x14ac:dyDescent="0.25">
      <c r="A146" s="6" t="str">
        <f>DAY(C146)&amp;Table1[[#This Row],[Bộ phận]]&amp;Table1[[#This Row],[Mã hàng]]</f>
        <v>2TSG08NL300085</v>
      </c>
      <c r="B146" s="6" t="str">
        <f>COUNTIF($A$5:A146,A146)&amp;A146</f>
        <v>12TSG08NL300085</v>
      </c>
      <c r="C146" s="75">
        <v>46024</v>
      </c>
      <c r="D146" s="76" t="s">
        <v>313</v>
      </c>
      <c r="E146" s="74" t="s">
        <v>387</v>
      </c>
      <c r="F146" s="74" t="s">
        <v>316</v>
      </c>
      <c r="G146" s="74" t="s">
        <v>314</v>
      </c>
      <c r="H146" s="76" t="s">
        <v>370</v>
      </c>
      <c r="I146" s="76" t="s">
        <v>371</v>
      </c>
      <c r="J146" s="76" t="s">
        <v>386</v>
      </c>
      <c r="K146" s="76" t="s">
        <v>164</v>
      </c>
      <c r="L146" s="76" t="s">
        <v>318</v>
      </c>
      <c r="M146" s="76" t="s">
        <v>284</v>
      </c>
      <c r="N146" s="77">
        <v>1.8</v>
      </c>
      <c r="O146" s="78">
        <v>45000</v>
      </c>
      <c r="P146" s="78">
        <v>0</v>
      </c>
      <c r="Q146" s="79">
        <v>81000</v>
      </c>
      <c r="R146" s="79">
        <v>0</v>
      </c>
      <c r="S146" s="78">
        <v>45000</v>
      </c>
      <c r="T146" s="76" t="s">
        <v>336</v>
      </c>
      <c r="U146" s="76" t="s">
        <v>373</v>
      </c>
      <c r="V146" s="76" t="s">
        <v>316</v>
      </c>
      <c r="W146" s="76" t="s">
        <v>337</v>
      </c>
      <c r="X146" s="76" t="s">
        <v>316</v>
      </c>
      <c r="Y146" s="76" t="s">
        <v>374</v>
      </c>
      <c r="Z146" s="76" t="s">
        <v>374</v>
      </c>
      <c r="AA1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7" spans="1:27" x14ac:dyDescent="0.25">
      <c r="A147" s="6" t="str">
        <f>DAY(C147)&amp;Table1[[#This Row],[Bộ phận]]&amp;Table1[[#This Row],[Mã hàng]]</f>
        <v>2TSG08NL300053</v>
      </c>
      <c r="B147" s="6" t="str">
        <f>COUNTIF($A$5:A147,A147)&amp;A147</f>
        <v>12TSG08NL300053</v>
      </c>
      <c r="C147" s="75">
        <v>46024</v>
      </c>
      <c r="D147" s="76" t="s">
        <v>313</v>
      </c>
      <c r="E147" s="74" t="s">
        <v>387</v>
      </c>
      <c r="F147" s="74" t="s">
        <v>316</v>
      </c>
      <c r="G147" s="74" t="s">
        <v>314</v>
      </c>
      <c r="H147" s="76" t="s">
        <v>370</v>
      </c>
      <c r="I147" s="76" t="s">
        <v>371</v>
      </c>
      <c r="J147" s="76" t="s">
        <v>386</v>
      </c>
      <c r="K147" s="76" t="s">
        <v>282</v>
      </c>
      <c r="L147" s="76" t="s">
        <v>283</v>
      </c>
      <c r="M147" s="76" t="s">
        <v>284</v>
      </c>
      <c r="N147" s="77">
        <v>0.5</v>
      </c>
      <c r="O147" s="78">
        <v>30000</v>
      </c>
      <c r="P147" s="78">
        <v>0</v>
      </c>
      <c r="Q147" s="79">
        <v>15000</v>
      </c>
      <c r="R147" s="79">
        <v>0</v>
      </c>
      <c r="S147" s="78">
        <v>30000</v>
      </c>
      <c r="T147" s="76" t="s">
        <v>336</v>
      </c>
      <c r="U147" s="76" t="s">
        <v>373</v>
      </c>
      <c r="V147" s="76" t="s">
        <v>316</v>
      </c>
      <c r="W147" s="76" t="s">
        <v>337</v>
      </c>
      <c r="X147" s="76" t="s">
        <v>316</v>
      </c>
      <c r="Y147" s="76" t="s">
        <v>374</v>
      </c>
      <c r="Z147" s="76" t="s">
        <v>374</v>
      </c>
      <c r="AA1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8" spans="1:27" x14ac:dyDescent="0.25">
      <c r="A148" s="6" t="str">
        <f>DAY(C148)&amp;Table1[[#This Row],[Bộ phận]]&amp;Table1[[#This Row],[Mã hàng]]</f>
        <v>2TSG08NL300094</v>
      </c>
      <c r="B148" s="6" t="str">
        <f>COUNTIF($A$5:A148,A148)&amp;A148</f>
        <v>12TSG08NL300094</v>
      </c>
      <c r="C148" s="75">
        <v>46024</v>
      </c>
      <c r="D148" s="76" t="s">
        <v>313</v>
      </c>
      <c r="E148" s="74" t="s">
        <v>387</v>
      </c>
      <c r="F148" s="74" t="s">
        <v>316</v>
      </c>
      <c r="G148" s="74" t="s">
        <v>314</v>
      </c>
      <c r="H148" s="76" t="s">
        <v>370</v>
      </c>
      <c r="I148" s="76" t="s">
        <v>371</v>
      </c>
      <c r="J148" s="76" t="s">
        <v>386</v>
      </c>
      <c r="K148" s="76" t="s">
        <v>176</v>
      </c>
      <c r="L148" s="76" t="s">
        <v>175</v>
      </c>
      <c r="M148" s="76" t="s">
        <v>284</v>
      </c>
      <c r="N148" s="77">
        <v>1</v>
      </c>
      <c r="O148" s="78">
        <v>80000</v>
      </c>
      <c r="P148" s="78">
        <v>0</v>
      </c>
      <c r="Q148" s="79">
        <v>80000</v>
      </c>
      <c r="R148" s="79">
        <v>0</v>
      </c>
      <c r="S148" s="78">
        <v>80000</v>
      </c>
      <c r="T148" s="76" t="s">
        <v>336</v>
      </c>
      <c r="U148" s="76" t="s">
        <v>373</v>
      </c>
      <c r="V148" s="76" t="s">
        <v>316</v>
      </c>
      <c r="W148" s="76" t="s">
        <v>337</v>
      </c>
      <c r="X148" s="76" t="s">
        <v>316</v>
      </c>
      <c r="Y148" s="76" t="s">
        <v>374</v>
      </c>
      <c r="Z148" s="76" t="s">
        <v>374</v>
      </c>
      <c r="AA1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9" spans="1:27" x14ac:dyDescent="0.25">
      <c r="A149" s="6" t="str">
        <f>DAY(C149)&amp;Table1[[#This Row],[Bộ phận]]&amp;Table1[[#This Row],[Mã hàng]]</f>
        <v>2TSG08NL300203</v>
      </c>
      <c r="B149" s="6" t="str">
        <f>COUNTIF($A$5:A149,A149)&amp;A149</f>
        <v>12TSG08NL300203</v>
      </c>
      <c r="C149" s="75">
        <v>46024</v>
      </c>
      <c r="D149" s="76" t="s">
        <v>313</v>
      </c>
      <c r="E149" s="74" t="s">
        <v>387</v>
      </c>
      <c r="F149" s="74" t="s">
        <v>316</v>
      </c>
      <c r="G149" s="74" t="s">
        <v>314</v>
      </c>
      <c r="H149" s="76" t="s">
        <v>370</v>
      </c>
      <c r="I149" s="76" t="s">
        <v>371</v>
      </c>
      <c r="J149" s="76" t="s">
        <v>386</v>
      </c>
      <c r="K149" s="76" t="s">
        <v>260</v>
      </c>
      <c r="L149" s="76" t="s">
        <v>320</v>
      </c>
      <c r="M149" s="76" t="s">
        <v>284</v>
      </c>
      <c r="N149" s="77">
        <v>2</v>
      </c>
      <c r="O149" s="78">
        <v>45000</v>
      </c>
      <c r="P149" s="78">
        <v>0</v>
      </c>
      <c r="Q149" s="79">
        <v>90000</v>
      </c>
      <c r="R149" s="79">
        <v>0</v>
      </c>
      <c r="S149" s="78">
        <v>45000</v>
      </c>
      <c r="T149" s="76" t="s">
        <v>336</v>
      </c>
      <c r="U149" s="76" t="s">
        <v>373</v>
      </c>
      <c r="V149" s="76" t="s">
        <v>316</v>
      </c>
      <c r="W149" s="76" t="s">
        <v>337</v>
      </c>
      <c r="X149" s="76" t="s">
        <v>316</v>
      </c>
      <c r="Y149" s="76" t="s">
        <v>374</v>
      </c>
      <c r="Z149" s="76" t="s">
        <v>374</v>
      </c>
      <c r="AA1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0" spans="1:27" x14ac:dyDescent="0.25">
      <c r="A150" s="6" t="str">
        <f>DAY(C150)&amp;Table1[[#This Row],[Bộ phận]]&amp;Table1[[#This Row],[Mã hàng]]</f>
        <v>2TSG09NL600004</v>
      </c>
      <c r="B150" s="6" t="str">
        <f>COUNTIF($A$5:A150,A150)&amp;A150</f>
        <v>12TSG09NL600004</v>
      </c>
      <c r="C150" s="75">
        <v>46024</v>
      </c>
      <c r="D150" s="76" t="s">
        <v>313</v>
      </c>
      <c r="E150" s="74" t="s">
        <v>388</v>
      </c>
      <c r="F150" s="74" t="s">
        <v>316</v>
      </c>
      <c r="G150" s="74" t="s">
        <v>314</v>
      </c>
      <c r="H150" s="76" t="s">
        <v>370</v>
      </c>
      <c r="I150" s="76" t="s">
        <v>371</v>
      </c>
      <c r="J150" s="76" t="s">
        <v>389</v>
      </c>
      <c r="K150" s="76" t="s">
        <v>266</v>
      </c>
      <c r="L150" s="76" t="s">
        <v>25</v>
      </c>
      <c r="M150" s="76" t="s">
        <v>284</v>
      </c>
      <c r="N150" s="77">
        <v>17.399999999999999</v>
      </c>
      <c r="O150" s="78">
        <v>18000</v>
      </c>
      <c r="P150" s="78">
        <v>0</v>
      </c>
      <c r="Q150" s="79">
        <v>313200</v>
      </c>
      <c r="R150" s="79">
        <v>0</v>
      </c>
      <c r="S150" s="78">
        <v>18000</v>
      </c>
      <c r="T150" s="76" t="s">
        <v>338</v>
      </c>
      <c r="U150" s="76" t="s">
        <v>373</v>
      </c>
      <c r="V150" s="76" t="s">
        <v>316</v>
      </c>
      <c r="W150" s="76" t="s">
        <v>339</v>
      </c>
      <c r="X150" s="76" t="s">
        <v>316</v>
      </c>
      <c r="Y150" s="76" t="s">
        <v>374</v>
      </c>
      <c r="Z150" s="76" t="s">
        <v>374</v>
      </c>
      <c r="AA1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1" spans="1:27" x14ac:dyDescent="0.25">
      <c r="A151" s="6" t="str">
        <f>DAY(C151)&amp;Table1[[#This Row],[Bộ phận]]&amp;Table1[[#This Row],[Mã hàng]]</f>
        <v>2TSG09NL600067</v>
      </c>
      <c r="B151" s="6" t="str">
        <f>COUNTIF($A$5:A151,A151)&amp;A151</f>
        <v>12TSG09NL600067</v>
      </c>
      <c r="C151" s="75">
        <v>46024</v>
      </c>
      <c r="D151" s="76" t="s">
        <v>313</v>
      </c>
      <c r="E151" s="74" t="s">
        <v>388</v>
      </c>
      <c r="F151" s="74" t="s">
        <v>316</v>
      </c>
      <c r="G151" s="74" t="s">
        <v>314</v>
      </c>
      <c r="H151" s="76" t="s">
        <v>370</v>
      </c>
      <c r="I151" s="76" t="s">
        <v>371</v>
      </c>
      <c r="J151" s="76" t="s">
        <v>389</v>
      </c>
      <c r="K151" s="76" t="s">
        <v>280</v>
      </c>
      <c r="L151" s="76" t="s">
        <v>21</v>
      </c>
      <c r="M151" s="76" t="s">
        <v>284</v>
      </c>
      <c r="N151" s="77">
        <v>0.4</v>
      </c>
      <c r="O151" s="78">
        <v>75000</v>
      </c>
      <c r="P151" s="78">
        <v>0</v>
      </c>
      <c r="Q151" s="79">
        <v>30000</v>
      </c>
      <c r="R151" s="79">
        <v>0</v>
      </c>
      <c r="S151" s="78">
        <v>75000</v>
      </c>
      <c r="T151" s="76" t="s">
        <v>338</v>
      </c>
      <c r="U151" s="76" t="s">
        <v>373</v>
      </c>
      <c r="V151" s="76" t="s">
        <v>316</v>
      </c>
      <c r="W151" s="76" t="s">
        <v>339</v>
      </c>
      <c r="X151" s="76" t="s">
        <v>316</v>
      </c>
      <c r="Y151" s="76" t="s">
        <v>374</v>
      </c>
      <c r="Z151" s="76" t="s">
        <v>374</v>
      </c>
      <c r="AA1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2" spans="1:27" x14ac:dyDescent="0.25">
      <c r="A152" s="6" t="str">
        <f>DAY(C152)&amp;Table1[[#This Row],[Bộ phận]]&amp;Table1[[#This Row],[Mã hàng]]</f>
        <v>2TSG09NL300119</v>
      </c>
      <c r="B152" s="6" t="str">
        <f>COUNTIF($A$5:A152,A152)&amp;A152</f>
        <v>12TSG09NL300119</v>
      </c>
      <c r="C152" s="75">
        <v>46024</v>
      </c>
      <c r="D152" s="76" t="s">
        <v>313</v>
      </c>
      <c r="E152" s="74" t="s">
        <v>388</v>
      </c>
      <c r="F152" s="74" t="s">
        <v>316</v>
      </c>
      <c r="G152" s="74" t="s">
        <v>314</v>
      </c>
      <c r="H152" s="76" t="s">
        <v>370</v>
      </c>
      <c r="I152" s="76" t="s">
        <v>371</v>
      </c>
      <c r="J152" s="76" t="s">
        <v>389</v>
      </c>
      <c r="K152" s="76" t="s">
        <v>197</v>
      </c>
      <c r="L152" s="76" t="s">
        <v>324</v>
      </c>
      <c r="M152" s="76" t="s">
        <v>284</v>
      </c>
      <c r="N152" s="77">
        <v>6.2</v>
      </c>
      <c r="O152" s="78">
        <v>21000</v>
      </c>
      <c r="P152" s="78">
        <v>0</v>
      </c>
      <c r="Q152" s="79">
        <v>130200</v>
      </c>
      <c r="R152" s="79">
        <v>0</v>
      </c>
      <c r="S152" s="78">
        <v>21000</v>
      </c>
      <c r="T152" s="76" t="s">
        <v>338</v>
      </c>
      <c r="U152" s="76" t="s">
        <v>373</v>
      </c>
      <c r="V152" s="76" t="s">
        <v>316</v>
      </c>
      <c r="W152" s="76" t="s">
        <v>339</v>
      </c>
      <c r="X152" s="76" t="s">
        <v>316</v>
      </c>
      <c r="Y152" s="76" t="s">
        <v>374</v>
      </c>
      <c r="Z152" s="76" t="s">
        <v>374</v>
      </c>
      <c r="AA1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3" spans="1:27" x14ac:dyDescent="0.25">
      <c r="A153" s="6" t="str">
        <f>DAY(C153)&amp;Table1[[#This Row],[Bộ phận]]&amp;Table1[[#This Row],[Mã hàng]]</f>
        <v>2TSG09NL300030</v>
      </c>
      <c r="B153" s="6" t="str">
        <f>COUNTIF($A$5:A153,A153)&amp;A153</f>
        <v>12TSG09NL300030</v>
      </c>
      <c r="C153" s="75">
        <v>46024</v>
      </c>
      <c r="D153" s="76" t="s">
        <v>313</v>
      </c>
      <c r="E153" s="74" t="s">
        <v>388</v>
      </c>
      <c r="F153" s="74" t="s">
        <v>316</v>
      </c>
      <c r="G153" s="74" t="s">
        <v>314</v>
      </c>
      <c r="H153" s="76" t="s">
        <v>370</v>
      </c>
      <c r="I153" s="76" t="s">
        <v>371</v>
      </c>
      <c r="J153" s="76" t="s">
        <v>389</v>
      </c>
      <c r="K153" s="76" t="s">
        <v>103</v>
      </c>
      <c r="L153" s="76" t="s">
        <v>325</v>
      </c>
      <c r="M153" s="76" t="s">
        <v>284</v>
      </c>
      <c r="N153" s="77">
        <v>0.5</v>
      </c>
      <c r="O153" s="78">
        <v>34000</v>
      </c>
      <c r="P153" s="78">
        <v>0</v>
      </c>
      <c r="Q153" s="79">
        <v>17000</v>
      </c>
      <c r="R153" s="79">
        <v>0</v>
      </c>
      <c r="S153" s="78">
        <v>34000</v>
      </c>
      <c r="T153" s="76" t="s">
        <v>338</v>
      </c>
      <c r="U153" s="76" t="s">
        <v>373</v>
      </c>
      <c r="V153" s="76" t="s">
        <v>316</v>
      </c>
      <c r="W153" s="76" t="s">
        <v>339</v>
      </c>
      <c r="X153" s="76" t="s">
        <v>316</v>
      </c>
      <c r="Y153" s="76" t="s">
        <v>374</v>
      </c>
      <c r="Z153" s="76" t="s">
        <v>374</v>
      </c>
      <c r="AA1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4" spans="1:27" x14ac:dyDescent="0.25">
      <c r="A154" s="6" t="str">
        <f>DAY(C154)&amp;Table1[[#This Row],[Bộ phận]]&amp;Table1[[#This Row],[Mã hàng]]</f>
        <v>2TSG09NL300013</v>
      </c>
      <c r="B154" s="6" t="str">
        <f>COUNTIF($A$5:A154,A154)&amp;A154</f>
        <v>12TSG09NL300013</v>
      </c>
      <c r="C154" s="75">
        <v>46024</v>
      </c>
      <c r="D154" s="76" t="s">
        <v>313</v>
      </c>
      <c r="E154" s="74" t="s">
        <v>388</v>
      </c>
      <c r="F154" s="74" t="s">
        <v>316</v>
      </c>
      <c r="G154" s="74" t="s">
        <v>314</v>
      </c>
      <c r="H154" s="76" t="s">
        <v>370</v>
      </c>
      <c r="I154" s="76" t="s">
        <v>371</v>
      </c>
      <c r="J154" s="76" t="s">
        <v>389</v>
      </c>
      <c r="K154" s="76" t="s">
        <v>86</v>
      </c>
      <c r="L154" s="76" t="s">
        <v>19</v>
      </c>
      <c r="M154" s="76" t="s">
        <v>284</v>
      </c>
      <c r="N154" s="77">
        <v>0.5</v>
      </c>
      <c r="O154" s="78">
        <v>50000</v>
      </c>
      <c r="P154" s="78">
        <v>0</v>
      </c>
      <c r="Q154" s="79">
        <v>25000</v>
      </c>
      <c r="R154" s="79">
        <v>0</v>
      </c>
      <c r="S154" s="78">
        <v>50000</v>
      </c>
      <c r="T154" s="76" t="s">
        <v>338</v>
      </c>
      <c r="U154" s="76" t="s">
        <v>373</v>
      </c>
      <c r="V154" s="76" t="s">
        <v>316</v>
      </c>
      <c r="W154" s="76" t="s">
        <v>339</v>
      </c>
      <c r="X154" s="76" t="s">
        <v>316</v>
      </c>
      <c r="Y154" s="76" t="s">
        <v>374</v>
      </c>
      <c r="Z154" s="76" t="s">
        <v>374</v>
      </c>
      <c r="AA1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5" spans="1:27" x14ac:dyDescent="0.25">
      <c r="A155" s="6" t="str">
        <f>DAY(C155)&amp;Table1[[#This Row],[Bộ phận]]&amp;Table1[[#This Row],[Mã hàng]]</f>
        <v>2TSG09NL300022</v>
      </c>
      <c r="B155" s="6" t="str">
        <f>COUNTIF($A$5:A155,A155)&amp;A155</f>
        <v>12TSG09NL300022</v>
      </c>
      <c r="C155" s="75">
        <v>46024</v>
      </c>
      <c r="D155" s="76" t="s">
        <v>313</v>
      </c>
      <c r="E155" s="74" t="s">
        <v>388</v>
      </c>
      <c r="F155" s="74" t="s">
        <v>316</v>
      </c>
      <c r="G155" s="74" t="s">
        <v>314</v>
      </c>
      <c r="H155" s="76" t="s">
        <v>370</v>
      </c>
      <c r="I155" s="76" t="s">
        <v>371</v>
      </c>
      <c r="J155" s="76" t="s">
        <v>389</v>
      </c>
      <c r="K155" s="76" t="s">
        <v>94</v>
      </c>
      <c r="L155" s="76" t="s">
        <v>20</v>
      </c>
      <c r="M155" s="76" t="s">
        <v>284</v>
      </c>
      <c r="N155" s="77">
        <v>5.0999999999999996</v>
      </c>
      <c r="O155" s="78">
        <v>18000</v>
      </c>
      <c r="P155" s="78">
        <v>0</v>
      </c>
      <c r="Q155" s="79">
        <v>91800</v>
      </c>
      <c r="R155" s="79">
        <v>0</v>
      </c>
      <c r="S155" s="78">
        <v>18000</v>
      </c>
      <c r="T155" s="76" t="s">
        <v>338</v>
      </c>
      <c r="U155" s="76" t="s">
        <v>373</v>
      </c>
      <c r="V155" s="76" t="s">
        <v>316</v>
      </c>
      <c r="W155" s="76" t="s">
        <v>339</v>
      </c>
      <c r="X155" s="76" t="s">
        <v>316</v>
      </c>
      <c r="Y155" s="76" t="s">
        <v>374</v>
      </c>
      <c r="Z155" s="76" t="s">
        <v>374</v>
      </c>
      <c r="AA1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6" spans="1:27" x14ac:dyDescent="0.25">
      <c r="A156" s="6" t="str">
        <f>DAY(C156)&amp;Table1[[#This Row],[Bộ phận]]&amp;Table1[[#This Row],[Mã hàng]]</f>
        <v>2TSG09NL300036</v>
      </c>
      <c r="B156" s="6" t="str">
        <f>COUNTIF($A$5:A156,A156)&amp;A156</f>
        <v>12TSG09NL300036</v>
      </c>
      <c r="C156" s="75">
        <v>46024</v>
      </c>
      <c r="D156" s="76" t="s">
        <v>313</v>
      </c>
      <c r="E156" s="74" t="s">
        <v>388</v>
      </c>
      <c r="F156" s="74" t="s">
        <v>316</v>
      </c>
      <c r="G156" s="74" t="s">
        <v>314</v>
      </c>
      <c r="H156" s="76" t="s">
        <v>370</v>
      </c>
      <c r="I156" s="76" t="s">
        <v>371</v>
      </c>
      <c r="J156" s="76" t="s">
        <v>389</v>
      </c>
      <c r="K156" s="76" t="s">
        <v>109</v>
      </c>
      <c r="L156" s="76" t="s">
        <v>24</v>
      </c>
      <c r="M156" s="76" t="s">
        <v>284</v>
      </c>
      <c r="N156" s="77">
        <v>2</v>
      </c>
      <c r="O156" s="78">
        <v>47000</v>
      </c>
      <c r="P156" s="78">
        <v>0</v>
      </c>
      <c r="Q156" s="79">
        <v>94000</v>
      </c>
      <c r="R156" s="79">
        <v>0</v>
      </c>
      <c r="S156" s="78">
        <v>47000</v>
      </c>
      <c r="T156" s="76" t="s">
        <v>338</v>
      </c>
      <c r="U156" s="76" t="s">
        <v>373</v>
      </c>
      <c r="V156" s="76" t="s">
        <v>316</v>
      </c>
      <c r="W156" s="76" t="s">
        <v>339</v>
      </c>
      <c r="X156" s="76" t="s">
        <v>316</v>
      </c>
      <c r="Y156" s="76" t="s">
        <v>374</v>
      </c>
      <c r="Z156" s="76" t="s">
        <v>374</v>
      </c>
      <c r="AA1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7" spans="1:27" x14ac:dyDescent="0.25">
      <c r="A157" s="6" t="str">
        <f>DAY(C157)&amp;Table1[[#This Row],[Bộ phận]]&amp;Table1[[#This Row],[Mã hàng]]</f>
        <v>2TSG09NL300058</v>
      </c>
      <c r="B157" s="6" t="str">
        <f>COUNTIF($A$5:A157,A157)&amp;A157</f>
        <v>12TSG09NL300058</v>
      </c>
      <c r="C157" s="75">
        <v>46024</v>
      </c>
      <c r="D157" s="76" t="s">
        <v>313</v>
      </c>
      <c r="E157" s="74" t="s">
        <v>388</v>
      </c>
      <c r="F157" s="74" t="s">
        <v>316</v>
      </c>
      <c r="G157" s="74" t="s">
        <v>314</v>
      </c>
      <c r="H157" s="76" t="s">
        <v>370</v>
      </c>
      <c r="I157" s="76" t="s">
        <v>371</v>
      </c>
      <c r="J157" s="76" t="s">
        <v>389</v>
      </c>
      <c r="K157" s="76" t="s">
        <v>135</v>
      </c>
      <c r="L157" s="76" t="s">
        <v>27</v>
      </c>
      <c r="M157" s="76" t="s">
        <v>284</v>
      </c>
      <c r="N157" s="77">
        <v>1.5</v>
      </c>
      <c r="O157" s="78">
        <v>55000</v>
      </c>
      <c r="P157" s="78">
        <v>0</v>
      </c>
      <c r="Q157" s="79">
        <v>82500</v>
      </c>
      <c r="R157" s="79">
        <v>0</v>
      </c>
      <c r="S157" s="78">
        <v>55000</v>
      </c>
      <c r="T157" s="76" t="s">
        <v>338</v>
      </c>
      <c r="U157" s="76" t="s">
        <v>373</v>
      </c>
      <c r="V157" s="76" t="s">
        <v>316</v>
      </c>
      <c r="W157" s="76" t="s">
        <v>339</v>
      </c>
      <c r="X157" s="76" t="s">
        <v>316</v>
      </c>
      <c r="Y157" s="76" t="s">
        <v>374</v>
      </c>
      <c r="Z157" s="76" t="s">
        <v>374</v>
      </c>
      <c r="AA1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8" spans="1:27" x14ac:dyDescent="0.25">
      <c r="A158" s="6" t="str">
        <f>DAY(C158)&amp;Table1[[#This Row],[Bộ phận]]&amp;Table1[[#This Row],[Mã hàng]]</f>
        <v>2TSG09NL300085</v>
      </c>
      <c r="B158" s="6" t="str">
        <f>COUNTIF($A$5:A158,A158)&amp;A158</f>
        <v>12TSG09NL300085</v>
      </c>
      <c r="C158" s="75">
        <v>46024</v>
      </c>
      <c r="D158" s="76" t="s">
        <v>313</v>
      </c>
      <c r="E158" s="74" t="s">
        <v>388</v>
      </c>
      <c r="F158" s="74" t="s">
        <v>316</v>
      </c>
      <c r="G158" s="74" t="s">
        <v>314</v>
      </c>
      <c r="H158" s="76" t="s">
        <v>370</v>
      </c>
      <c r="I158" s="76" t="s">
        <v>371</v>
      </c>
      <c r="J158" s="76" t="s">
        <v>389</v>
      </c>
      <c r="K158" s="76" t="s">
        <v>164</v>
      </c>
      <c r="L158" s="76" t="s">
        <v>318</v>
      </c>
      <c r="M158" s="76" t="s">
        <v>284</v>
      </c>
      <c r="N158" s="77">
        <v>1.5</v>
      </c>
      <c r="O158" s="78">
        <v>45000</v>
      </c>
      <c r="P158" s="78">
        <v>0</v>
      </c>
      <c r="Q158" s="79">
        <v>67500</v>
      </c>
      <c r="R158" s="79">
        <v>0</v>
      </c>
      <c r="S158" s="78">
        <v>45000</v>
      </c>
      <c r="T158" s="76" t="s">
        <v>338</v>
      </c>
      <c r="U158" s="76" t="s">
        <v>373</v>
      </c>
      <c r="V158" s="76" t="s">
        <v>316</v>
      </c>
      <c r="W158" s="76" t="s">
        <v>339</v>
      </c>
      <c r="X158" s="76" t="s">
        <v>316</v>
      </c>
      <c r="Y158" s="76" t="s">
        <v>374</v>
      </c>
      <c r="Z158" s="76" t="s">
        <v>374</v>
      </c>
      <c r="AA1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9" spans="1:27" x14ac:dyDescent="0.25">
      <c r="A159" s="6" t="str">
        <f>DAY(C159)&amp;Table1[[#This Row],[Bộ phận]]&amp;Table1[[#This Row],[Mã hàng]]</f>
        <v>2TSG09NL300090</v>
      </c>
      <c r="B159" s="6" t="str">
        <f>COUNTIF($A$5:A159,A159)&amp;A159</f>
        <v>12TSG09NL300090</v>
      </c>
      <c r="C159" s="75">
        <v>46024</v>
      </c>
      <c r="D159" s="76" t="s">
        <v>313</v>
      </c>
      <c r="E159" s="74" t="s">
        <v>388</v>
      </c>
      <c r="F159" s="74" t="s">
        <v>316</v>
      </c>
      <c r="G159" s="74" t="s">
        <v>314</v>
      </c>
      <c r="H159" s="76" t="s">
        <v>370</v>
      </c>
      <c r="I159" s="76" t="s">
        <v>371</v>
      </c>
      <c r="J159" s="76" t="s">
        <v>389</v>
      </c>
      <c r="K159" s="76" t="s">
        <v>171</v>
      </c>
      <c r="L159" s="76" t="s">
        <v>34</v>
      </c>
      <c r="M159" s="76" t="s">
        <v>284</v>
      </c>
      <c r="N159" s="77">
        <v>3</v>
      </c>
      <c r="O159" s="78">
        <v>145000</v>
      </c>
      <c r="P159" s="78">
        <v>0</v>
      </c>
      <c r="Q159" s="79">
        <v>435000</v>
      </c>
      <c r="R159" s="79">
        <v>0</v>
      </c>
      <c r="S159" s="78">
        <v>145000</v>
      </c>
      <c r="T159" s="76" t="s">
        <v>338</v>
      </c>
      <c r="U159" s="76" t="s">
        <v>373</v>
      </c>
      <c r="V159" s="76" t="s">
        <v>316</v>
      </c>
      <c r="W159" s="76" t="s">
        <v>339</v>
      </c>
      <c r="X159" s="76" t="s">
        <v>316</v>
      </c>
      <c r="Y159" s="76" t="s">
        <v>374</v>
      </c>
      <c r="Z159" s="76" t="s">
        <v>374</v>
      </c>
      <c r="AA1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0" spans="1:27" x14ac:dyDescent="0.25">
      <c r="A160" s="6" t="str">
        <f>DAY(C160)&amp;Table1[[#This Row],[Bộ phận]]&amp;Table1[[#This Row],[Mã hàng]]</f>
        <v>2TSG09NL300091</v>
      </c>
      <c r="B160" s="6" t="str">
        <f>COUNTIF($A$5:A160,A160)&amp;A160</f>
        <v>12TSG09NL300091</v>
      </c>
      <c r="C160" s="75">
        <v>46024</v>
      </c>
      <c r="D160" s="76" t="s">
        <v>313</v>
      </c>
      <c r="E160" s="74" t="s">
        <v>388</v>
      </c>
      <c r="F160" s="74" t="s">
        <v>316</v>
      </c>
      <c r="G160" s="74" t="s">
        <v>314</v>
      </c>
      <c r="H160" s="76" t="s">
        <v>370</v>
      </c>
      <c r="I160" s="76" t="s">
        <v>371</v>
      </c>
      <c r="J160" s="76" t="s">
        <v>389</v>
      </c>
      <c r="K160" s="76" t="s">
        <v>172</v>
      </c>
      <c r="L160" s="76" t="s">
        <v>35</v>
      </c>
      <c r="M160" s="76" t="s">
        <v>284</v>
      </c>
      <c r="N160" s="77">
        <v>5</v>
      </c>
      <c r="O160" s="78">
        <v>47000</v>
      </c>
      <c r="P160" s="78">
        <v>0</v>
      </c>
      <c r="Q160" s="79">
        <v>235000</v>
      </c>
      <c r="R160" s="79">
        <v>0</v>
      </c>
      <c r="S160" s="78">
        <v>47000</v>
      </c>
      <c r="T160" s="76" t="s">
        <v>338</v>
      </c>
      <c r="U160" s="76" t="s">
        <v>373</v>
      </c>
      <c r="V160" s="76" t="s">
        <v>316</v>
      </c>
      <c r="W160" s="76" t="s">
        <v>339</v>
      </c>
      <c r="X160" s="76" t="s">
        <v>316</v>
      </c>
      <c r="Y160" s="76" t="s">
        <v>374</v>
      </c>
      <c r="Z160" s="76" t="s">
        <v>374</v>
      </c>
      <c r="AA1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1" spans="1:27" x14ac:dyDescent="0.25">
      <c r="A161" s="6" t="str">
        <f>DAY(C161)&amp;Table1[[#This Row],[Bộ phận]]&amp;Table1[[#This Row],[Mã hàng]]</f>
        <v>2TSG09NL300094</v>
      </c>
      <c r="B161" s="6" t="str">
        <f>COUNTIF($A$5:A161,A161)&amp;A161</f>
        <v>12TSG09NL300094</v>
      </c>
      <c r="C161" s="75">
        <v>46024</v>
      </c>
      <c r="D161" s="76" t="s">
        <v>313</v>
      </c>
      <c r="E161" s="74" t="s">
        <v>388</v>
      </c>
      <c r="F161" s="74" t="s">
        <v>316</v>
      </c>
      <c r="G161" s="74" t="s">
        <v>314</v>
      </c>
      <c r="H161" s="76" t="s">
        <v>370</v>
      </c>
      <c r="I161" s="76" t="s">
        <v>371</v>
      </c>
      <c r="J161" s="76" t="s">
        <v>389</v>
      </c>
      <c r="K161" s="76" t="s">
        <v>176</v>
      </c>
      <c r="L161" s="76" t="s">
        <v>175</v>
      </c>
      <c r="M161" s="76" t="s">
        <v>284</v>
      </c>
      <c r="N161" s="77">
        <v>2</v>
      </c>
      <c r="O161" s="78">
        <v>80000</v>
      </c>
      <c r="P161" s="78">
        <v>0</v>
      </c>
      <c r="Q161" s="79">
        <v>160000</v>
      </c>
      <c r="R161" s="79">
        <v>0</v>
      </c>
      <c r="S161" s="78">
        <v>80000</v>
      </c>
      <c r="T161" s="76" t="s">
        <v>338</v>
      </c>
      <c r="U161" s="76" t="s">
        <v>373</v>
      </c>
      <c r="V161" s="76" t="s">
        <v>316</v>
      </c>
      <c r="W161" s="76" t="s">
        <v>339</v>
      </c>
      <c r="X161" s="76" t="s">
        <v>316</v>
      </c>
      <c r="Y161" s="76" t="s">
        <v>374</v>
      </c>
      <c r="Z161" s="76" t="s">
        <v>374</v>
      </c>
      <c r="AA1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2" spans="1:27" x14ac:dyDescent="0.25">
      <c r="A162" s="6" t="str">
        <f>DAY(C162)&amp;Table1[[#This Row],[Bộ phận]]&amp;Table1[[#This Row],[Mã hàng]]</f>
        <v>2TSG09NL300096</v>
      </c>
      <c r="B162" s="6" t="str">
        <f>COUNTIF($A$5:A162,A162)&amp;A162</f>
        <v>12TSG09NL300096</v>
      </c>
      <c r="C162" s="75">
        <v>46024</v>
      </c>
      <c r="D162" s="76" t="s">
        <v>313</v>
      </c>
      <c r="E162" s="74" t="s">
        <v>388</v>
      </c>
      <c r="F162" s="74" t="s">
        <v>316</v>
      </c>
      <c r="G162" s="74" t="s">
        <v>314</v>
      </c>
      <c r="H162" s="76" t="s">
        <v>370</v>
      </c>
      <c r="I162" s="76" t="s">
        <v>371</v>
      </c>
      <c r="J162" s="76" t="s">
        <v>389</v>
      </c>
      <c r="K162" s="76" t="s">
        <v>177</v>
      </c>
      <c r="L162" s="76" t="s">
        <v>50</v>
      </c>
      <c r="M162" s="76" t="s">
        <v>284</v>
      </c>
      <c r="N162" s="77">
        <v>6</v>
      </c>
      <c r="O162" s="78">
        <v>45000</v>
      </c>
      <c r="P162" s="78">
        <v>0</v>
      </c>
      <c r="Q162" s="79">
        <v>270000</v>
      </c>
      <c r="R162" s="79">
        <v>0</v>
      </c>
      <c r="S162" s="78">
        <v>45000</v>
      </c>
      <c r="T162" s="76" t="s">
        <v>338</v>
      </c>
      <c r="U162" s="76" t="s">
        <v>373</v>
      </c>
      <c r="V162" s="76" t="s">
        <v>316</v>
      </c>
      <c r="W162" s="76" t="s">
        <v>339</v>
      </c>
      <c r="X162" s="76" t="s">
        <v>316</v>
      </c>
      <c r="Y162" s="76" t="s">
        <v>374</v>
      </c>
      <c r="Z162" s="76" t="s">
        <v>374</v>
      </c>
      <c r="AA1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3" spans="1:27" x14ac:dyDescent="0.25">
      <c r="A163" s="6" t="str">
        <f>DAY(C163)&amp;Table1[[#This Row],[Bộ phận]]&amp;Table1[[#This Row],[Mã hàng]]</f>
        <v>2TSG09NL300098</v>
      </c>
      <c r="B163" s="6" t="str">
        <f>COUNTIF($A$5:A163,A163)&amp;A163</f>
        <v>12TSG09NL300098</v>
      </c>
      <c r="C163" s="75">
        <v>46024</v>
      </c>
      <c r="D163" s="76" t="s">
        <v>313</v>
      </c>
      <c r="E163" s="74" t="s">
        <v>388</v>
      </c>
      <c r="F163" s="74" t="s">
        <v>316</v>
      </c>
      <c r="G163" s="74" t="s">
        <v>314</v>
      </c>
      <c r="H163" s="76" t="s">
        <v>370</v>
      </c>
      <c r="I163" s="76" t="s">
        <v>371</v>
      </c>
      <c r="J163" s="76" t="s">
        <v>389</v>
      </c>
      <c r="K163" s="76" t="s">
        <v>179</v>
      </c>
      <c r="L163" s="76" t="s">
        <v>327</v>
      </c>
      <c r="M163" s="76" t="s">
        <v>284</v>
      </c>
      <c r="N163" s="77">
        <v>5</v>
      </c>
      <c r="O163" s="78">
        <v>95000</v>
      </c>
      <c r="P163" s="78">
        <v>0</v>
      </c>
      <c r="Q163" s="79">
        <v>475000</v>
      </c>
      <c r="R163" s="79">
        <v>0</v>
      </c>
      <c r="S163" s="78">
        <v>95000</v>
      </c>
      <c r="T163" s="76" t="s">
        <v>338</v>
      </c>
      <c r="U163" s="76" t="s">
        <v>373</v>
      </c>
      <c r="V163" s="76" t="s">
        <v>316</v>
      </c>
      <c r="W163" s="76" t="s">
        <v>339</v>
      </c>
      <c r="X163" s="76" t="s">
        <v>316</v>
      </c>
      <c r="Y163" s="76" t="s">
        <v>374</v>
      </c>
      <c r="Z163" s="76" t="s">
        <v>374</v>
      </c>
      <c r="AA1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4" spans="1:27" x14ac:dyDescent="0.25">
      <c r="A164" s="6" t="str">
        <f>DAY(C164)&amp;Table1[[#This Row],[Bộ phận]]&amp;Table1[[#This Row],[Mã hàng]]</f>
        <v>2TSG09NL300107</v>
      </c>
      <c r="B164" s="6" t="str">
        <f>COUNTIF($A$5:A164,A164)&amp;A164</f>
        <v>12TSG09NL300107</v>
      </c>
      <c r="C164" s="75">
        <v>46024</v>
      </c>
      <c r="D164" s="76" t="s">
        <v>313</v>
      </c>
      <c r="E164" s="74" t="s">
        <v>388</v>
      </c>
      <c r="F164" s="74" t="s">
        <v>316</v>
      </c>
      <c r="G164" s="74" t="s">
        <v>314</v>
      </c>
      <c r="H164" s="76" t="s">
        <v>370</v>
      </c>
      <c r="I164" s="76" t="s">
        <v>371</v>
      </c>
      <c r="J164" s="76" t="s">
        <v>389</v>
      </c>
      <c r="K164" s="76" t="s">
        <v>187</v>
      </c>
      <c r="L164" s="76" t="s">
        <v>328</v>
      </c>
      <c r="M164" s="76" t="s">
        <v>329</v>
      </c>
      <c r="N164" s="77">
        <v>8</v>
      </c>
      <c r="O164" s="78">
        <v>8500</v>
      </c>
      <c r="P164" s="78">
        <v>0</v>
      </c>
      <c r="Q164" s="79">
        <v>68000</v>
      </c>
      <c r="R164" s="79">
        <v>0</v>
      </c>
      <c r="S164" s="78">
        <v>8500</v>
      </c>
      <c r="T164" s="76" t="s">
        <v>338</v>
      </c>
      <c r="U164" s="76" t="s">
        <v>373</v>
      </c>
      <c r="V164" s="76" t="s">
        <v>316</v>
      </c>
      <c r="W164" s="76" t="s">
        <v>339</v>
      </c>
      <c r="X164" s="76" t="s">
        <v>316</v>
      </c>
      <c r="Y164" s="76" t="s">
        <v>374</v>
      </c>
      <c r="Z164" s="76" t="s">
        <v>374</v>
      </c>
      <c r="AA1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5" spans="1:27" x14ac:dyDescent="0.25">
      <c r="A165" s="6" t="str">
        <f>DAY(C165)&amp;Table1[[#This Row],[Bộ phận]]&amp;Table1[[#This Row],[Mã hàng]]</f>
        <v>2TSG09NL300126</v>
      </c>
      <c r="B165" s="6" t="str">
        <f>COUNTIF($A$5:A165,A165)&amp;A165</f>
        <v>12TSG09NL300126</v>
      </c>
      <c r="C165" s="75">
        <v>46024</v>
      </c>
      <c r="D165" s="76" t="s">
        <v>313</v>
      </c>
      <c r="E165" s="74" t="s">
        <v>388</v>
      </c>
      <c r="F165" s="74" t="s">
        <v>316</v>
      </c>
      <c r="G165" s="74" t="s">
        <v>314</v>
      </c>
      <c r="H165" s="76" t="s">
        <v>370</v>
      </c>
      <c r="I165" s="76" t="s">
        <v>371</v>
      </c>
      <c r="J165" s="76" t="s">
        <v>389</v>
      </c>
      <c r="K165" s="76" t="s">
        <v>208</v>
      </c>
      <c r="L165" s="76" t="s">
        <v>340</v>
      </c>
      <c r="M165" s="76" t="s">
        <v>284</v>
      </c>
      <c r="N165" s="77">
        <v>0.2</v>
      </c>
      <c r="O165" s="78">
        <v>70000</v>
      </c>
      <c r="P165" s="78">
        <v>0</v>
      </c>
      <c r="Q165" s="79">
        <v>14000</v>
      </c>
      <c r="R165" s="79">
        <v>0</v>
      </c>
      <c r="S165" s="78">
        <v>70000</v>
      </c>
      <c r="T165" s="76" t="s">
        <v>338</v>
      </c>
      <c r="U165" s="76" t="s">
        <v>373</v>
      </c>
      <c r="V165" s="76" t="s">
        <v>316</v>
      </c>
      <c r="W165" s="76" t="s">
        <v>339</v>
      </c>
      <c r="X165" s="76" t="s">
        <v>316</v>
      </c>
      <c r="Y165" s="76" t="s">
        <v>374</v>
      </c>
      <c r="Z165" s="76" t="s">
        <v>374</v>
      </c>
      <c r="AA1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6" spans="1:27" x14ac:dyDescent="0.25">
      <c r="A166" s="6" t="str">
        <f>DAY(C166)&amp;Table1[[#This Row],[Bộ phận]]&amp;Table1[[#This Row],[Mã hàng]]</f>
        <v>2TSG09NL300142</v>
      </c>
      <c r="B166" s="6" t="str">
        <f>COUNTIF($A$5:A166,A166)&amp;A166</f>
        <v>12TSG09NL300142</v>
      </c>
      <c r="C166" s="75">
        <v>46024</v>
      </c>
      <c r="D166" s="76" t="s">
        <v>313</v>
      </c>
      <c r="E166" s="74" t="s">
        <v>388</v>
      </c>
      <c r="F166" s="74" t="s">
        <v>316</v>
      </c>
      <c r="G166" s="74" t="s">
        <v>314</v>
      </c>
      <c r="H166" s="76" t="s">
        <v>370</v>
      </c>
      <c r="I166" s="76" t="s">
        <v>371</v>
      </c>
      <c r="J166" s="76" t="s">
        <v>389</v>
      </c>
      <c r="K166" s="76" t="s">
        <v>226</v>
      </c>
      <c r="L166" s="76" t="s">
        <v>319</v>
      </c>
      <c r="M166" s="76" t="s">
        <v>284</v>
      </c>
      <c r="N166" s="77">
        <v>2</v>
      </c>
      <c r="O166" s="78">
        <v>50000</v>
      </c>
      <c r="P166" s="78">
        <v>0</v>
      </c>
      <c r="Q166" s="79">
        <v>100000</v>
      </c>
      <c r="R166" s="79">
        <v>0</v>
      </c>
      <c r="S166" s="78">
        <v>50000</v>
      </c>
      <c r="T166" s="76" t="s">
        <v>338</v>
      </c>
      <c r="U166" s="76" t="s">
        <v>373</v>
      </c>
      <c r="V166" s="76" t="s">
        <v>316</v>
      </c>
      <c r="W166" s="76" t="s">
        <v>339</v>
      </c>
      <c r="X166" s="76" t="s">
        <v>316</v>
      </c>
      <c r="Y166" s="76" t="s">
        <v>374</v>
      </c>
      <c r="Z166" s="76" t="s">
        <v>374</v>
      </c>
      <c r="AA1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7" spans="1:27" x14ac:dyDescent="0.25">
      <c r="A167" s="6" t="str">
        <f>DAY(C167)&amp;Table1[[#This Row],[Bộ phận]]&amp;Table1[[#This Row],[Mã hàng]]</f>
        <v>2TSG09NL300147</v>
      </c>
      <c r="B167" s="6" t="str">
        <f>COUNTIF($A$5:A167,A167)&amp;A167</f>
        <v>12TSG09NL300147</v>
      </c>
      <c r="C167" s="75">
        <v>46024</v>
      </c>
      <c r="D167" s="76" t="s">
        <v>313</v>
      </c>
      <c r="E167" s="74" t="s">
        <v>388</v>
      </c>
      <c r="F167" s="74" t="s">
        <v>316</v>
      </c>
      <c r="G167" s="74" t="s">
        <v>314</v>
      </c>
      <c r="H167" s="76" t="s">
        <v>370</v>
      </c>
      <c r="I167" s="76" t="s">
        <v>371</v>
      </c>
      <c r="J167" s="76" t="s">
        <v>389</v>
      </c>
      <c r="K167" s="76" t="s">
        <v>234</v>
      </c>
      <c r="L167" s="76" t="s">
        <v>330</v>
      </c>
      <c r="M167" s="76" t="s">
        <v>284</v>
      </c>
      <c r="N167" s="77">
        <v>6.9</v>
      </c>
      <c r="O167" s="78">
        <v>62000</v>
      </c>
      <c r="P167" s="78">
        <v>0</v>
      </c>
      <c r="Q167" s="79">
        <v>427800</v>
      </c>
      <c r="R167" s="79">
        <v>0</v>
      </c>
      <c r="S167" s="78">
        <v>62000</v>
      </c>
      <c r="T167" s="76" t="s">
        <v>338</v>
      </c>
      <c r="U167" s="76" t="s">
        <v>373</v>
      </c>
      <c r="V167" s="76" t="s">
        <v>316</v>
      </c>
      <c r="W167" s="76" t="s">
        <v>339</v>
      </c>
      <c r="X167" s="76" t="s">
        <v>316</v>
      </c>
      <c r="Y167" s="76" t="s">
        <v>374</v>
      </c>
      <c r="Z167" s="76" t="s">
        <v>374</v>
      </c>
      <c r="AA1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8" spans="1:27" x14ac:dyDescent="0.25">
      <c r="A168" s="6" t="str">
        <f>DAY(C168)&amp;Table1[[#This Row],[Bộ phận]]&amp;Table1[[#This Row],[Mã hàng]]</f>
        <v>2TSG09NL300203</v>
      </c>
      <c r="B168" s="6" t="str">
        <f>COUNTIF($A$5:A168,A168)&amp;A168</f>
        <v>12TSG09NL300203</v>
      </c>
      <c r="C168" s="75">
        <v>46024</v>
      </c>
      <c r="D168" s="76" t="s">
        <v>313</v>
      </c>
      <c r="E168" s="74" t="s">
        <v>388</v>
      </c>
      <c r="F168" s="74" t="s">
        <v>316</v>
      </c>
      <c r="G168" s="74" t="s">
        <v>314</v>
      </c>
      <c r="H168" s="76" t="s">
        <v>370</v>
      </c>
      <c r="I168" s="76" t="s">
        <v>371</v>
      </c>
      <c r="J168" s="76" t="s">
        <v>389</v>
      </c>
      <c r="K168" s="76" t="s">
        <v>260</v>
      </c>
      <c r="L168" s="76" t="s">
        <v>320</v>
      </c>
      <c r="M168" s="76" t="s">
        <v>284</v>
      </c>
      <c r="N168" s="77">
        <v>1.5</v>
      </c>
      <c r="O168" s="78">
        <v>45000</v>
      </c>
      <c r="P168" s="78">
        <v>0</v>
      </c>
      <c r="Q168" s="79">
        <v>67500</v>
      </c>
      <c r="R168" s="79">
        <v>0</v>
      </c>
      <c r="S168" s="78">
        <v>45000</v>
      </c>
      <c r="T168" s="76" t="s">
        <v>338</v>
      </c>
      <c r="U168" s="76" t="s">
        <v>373</v>
      </c>
      <c r="V168" s="76" t="s">
        <v>316</v>
      </c>
      <c r="W168" s="76" t="s">
        <v>339</v>
      </c>
      <c r="X168" s="76" t="s">
        <v>316</v>
      </c>
      <c r="Y168" s="76" t="s">
        <v>374</v>
      </c>
      <c r="Z168" s="76" t="s">
        <v>374</v>
      </c>
      <c r="AA1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9" spans="1:27" x14ac:dyDescent="0.25">
      <c r="A169" s="6" t="str">
        <f>DAY(C169)&amp;Table1[[#This Row],[Bộ phận]]&amp;Table1[[#This Row],[Mã hàng]]</f>
        <v>2TSG09NL300209</v>
      </c>
      <c r="B169" s="6" t="str">
        <f>COUNTIF($A$5:A169,A169)&amp;A169</f>
        <v>12TSG09NL300209</v>
      </c>
      <c r="C169" s="75">
        <v>46024</v>
      </c>
      <c r="D169" s="76" t="s">
        <v>313</v>
      </c>
      <c r="E169" s="74" t="s">
        <v>388</v>
      </c>
      <c r="F169" s="74" t="s">
        <v>316</v>
      </c>
      <c r="G169" s="74" t="s">
        <v>314</v>
      </c>
      <c r="H169" s="76" t="s">
        <v>370</v>
      </c>
      <c r="I169" s="76" t="s">
        <v>371</v>
      </c>
      <c r="J169" s="76" t="s">
        <v>389</v>
      </c>
      <c r="K169" s="76" t="s">
        <v>261</v>
      </c>
      <c r="L169" s="76" t="s">
        <v>321</v>
      </c>
      <c r="M169" s="76" t="s">
        <v>284</v>
      </c>
      <c r="N169" s="77">
        <v>2.5</v>
      </c>
      <c r="O169" s="78">
        <v>30000</v>
      </c>
      <c r="P169" s="78">
        <v>0</v>
      </c>
      <c r="Q169" s="79">
        <v>75000</v>
      </c>
      <c r="R169" s="79">
        <v>0</v>
      </c>
      <c r="S169" s="78">
        <v>30000</v>
      </c>
      <c r="T169" s="76" t="s">
        <v>338</v>
      </c>
      <c r="U169" s="76" t="s">
        <v>373</v>
      </c>
      <c r="V169" s="76" t="s">
        <v>316</v>
      </c>
      <c r="W169" s="76" t="s">
        <v>339</v>
      </c>
      <c r="X169" s="76" t="s">
        <v>316</v>
      </c>
      <c r="Y169" s="76" t="s">
        <v>374</v>
      </c>
      <c r="Z169" s="76" t="s">
        <v>374</v>
      </c>
      <c r="AA1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0" spans="1:27" x14ac:dyDescent="0.25">
      <c r="A170" s="6" t="str">
        <f>DAY(C170)&amp;Table1[[#This Row],[Bộ phận]]&amp;Table1[[#This Row],[Mã hàng]]</f>
        <v>2TSG09NL300218</v>
      </c>
      <c r="B170" s="6" t="str">
        <f>COUNTIF($A$5:A170,A170)&amp;A170</f>
        <v>12TSG09NL300218</v>
      </c>
      <c r="C170" s="75">
        <v>46024</v>
      </c>
      <c r="D170" s="76" t="s">
        <v>313</v>
      </c>
      <c r="E170" s="74" t="s">
        <v>388</v>
      </c>
      <c r="F170" s="74" t="s">
        <v>316</v>
      </c>
      <c r="G170" s="74" t="s">
        <v>314</v>
      </c>
      <c r="H170" s="76" t="s">
        <v>370</v>
      </c>
      <c r="I170" s="76" t="s">
        <v>371</v>
      </c>
      <c r="J170" s="76" t="s">
        <v>389</v>
      </c>
      <c r="K170" s="76" t="s">
        <v>287</v>
      </c>
      <c r="L170" s="76" t="s">
        <v>288</v>
      </c>
      <c r="M170" s="76" t="s">
        <v>29</v>
      </c>
      <c r="N170" s="77">
        <v>1</v>
      </c>
      <c r="O170" s="78">
        <v>40000</v>
      </c>
      <c r="P170" s="78">
        <v>0</v>
      </c>
      <c r="Q170" s="79">
        <v>40000</v>
      </c>
      <c r="R170" s="79">
        <v>0</v>
      </c>
      <c r="S170" s="78">
        <v>40000</v>
      </c>
      <c r="T170" s="76" t="s">
        <v>338</v>
      </c>
      <c r="U170" s="76" t="s">
        <v>373</v>
      </c>
      <c r="V170" s="76" t="s">
        <v>316</v>
      </c>
      <c r="W170" s="76" t="s">
        <v>339</v>
      </c>
      <c r="X170" s="76" t="s">
        <v>316</v>
      </c>
      <c r="Y170" s="76" t="s">
        <v>374</v>
      </c>
      <c r="Z170" s="76" t="s">
        <v>374</v>
      </c>
      <c r="AA1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1" spans="1:27" x14ac:dyDescent="0.25">
      <c r="A171" s="6" t="str">
        <f>DAY(C171)&amp;Table1[[#This Row],[Bộ phận]]&amp;Table1[[#This Row],[Mã hàng]]</f>
        <v>2TSG09NL300018</v>
      </c>
      <c r="B171" s="6" t="str">
        <f>COUNTIF($A$5:A171,A171)&amp;A171</f>
        <v>12TSG09NL300018</v>
      </c>
      <c r="C171" s="75">
        <v>46024</v>
      </c>
      <c r="D171" s="76" t="s">
        <v>313</v>
      </c>
      <c r="E171" s="74" t="s">
        <v>388</v>
      </c>
      <c r="F171" s="74" t="s">
        <v>316</v>
      </c>
      <c r="G171" s="74" t="s">
        <v>314</v>
      </c>
      <c r="H171" s="76" t="s">
        <v>370</v>
      </c>
      <c r="I171" s="76" t="s">
        <v>371</v>
      </c>
      <c r="J171" s="76" t="s">
        <v>389</v>
      </c>
      <c r="K171" s="76" t="s">
        <v>91</v>
      </c>
      <c r="L171" s="76" t="s">
        <v>331</v>
      </c>
      <c r="M171" s="76" t="s">
        <v>284</v>
      </c>
      <c r="N171" s="77">
        <v>3.6</v>
      </c>
      <c r="O171" s="78">
        <v>38000</v>
      </c>
      <c r="P171" s="78">
        <v>0</v>
      </c>
      <c r="Q171" s="79">
        <v>136800</v>
      </c>
      <c r="R171" s="79">
        <v>0</v>
      </c>
      <c r="S171" s="78">
        <v>38000</v>
      </c>
      <c r="T171" s="76" t="s">
        <v>338</v>
      </c>
      <c r="U171" s="76" t="s">
        <v>373</v>
      </c>
      <c r="V171" s="76" t="s">
        <v>316</v>
      </c>
      <c r="W171" s="76" t="s">
        <v>339</v>
      </c>
      <c r="X171" s="76" t="s">
        <v>316</v>
      </c>
      <c r="Y171" s="76" t="s">
        <v>374</v>
      </c>
      <c r="Z171" s="76" t="s">
        <v>374</v>
      </c>
      <c r="AA1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2" spans="1:27" x14ac:dyDescent="0.25">
      <c r="A172" s="6" t="str">
        <f>DAY(C172)&amp;Table1[[#This Row],[Bộ phận]]&amp;Table1[[#This Row],[Mã hàng]]</f>
        <v>2TSG09NL300113</v>
      </c>
      <c r="B172" s="6" t="str">
        <f>COUNTIF($A$5:A172,A172)&amp;A172</f>
        <v>12TSG09NL300113</v>
      </c>
      <c r="C172" s="75">
        <v>46024</v>
      </c>
      <c r="D172" s="76" t="s">
        <v>313</v>
      </c>
      <c r="E172" s="74" t="s">
        <v>388</v>
      </c>
      <c r="F172" s="74" t="s">
        <v>316</v>
      </c>
      <c r="G172" s="74" t="s">
        <v>314</v>
      </c>
      <c r="H172" s="76" t="s">
        <v>370</v>
      </c>
      <c r="I172" s="76" t="s">
        <v>371</v>
      </c>
      <c r="J172" s="76" t="s">
        <v>389</v>
      </c>
      <c r="K172" s="76" t="s">
        <v>192</v>
      </c>
      <c r="L172" s="76" t="s">
        <v>40</v>
      </c>
      <c r="M172" s="76" t="s">
        <v>284</v>
      </c>
      <c r="N172" s="77">
        <v>1.5</v>
      </c>
      <c r="O172" s="78">
        <v>145000</v>
      </c>
      <c r="P172" s="78">
        <v>0</v>
      </c>
      <c r="Q172" s="79">
        <v>217500</v>
      </c>
      <c r="R172" s="79">
        <v>0</v>
      </c>
      <c r="S172" s="78">
        <v>145000</v>
      </c>
      <c r="T172" s="76" t="s">
        <v>338</v>
      </c>
      <c r="U172" s="76" t="s">
        <v>373</v>
      </c>
      <c r="V172" s="76" t="s">
        <v>316</v>
      </c>
      <c r="W172" s="76" t="s">
        <v>339</v>
      </c>
      <c r="X172" s="76" t="s">
        <v>316</v>
      </c>
      <c r="Y172" s="76" t="s">
        <v>374</v>
      </c>
      <c r="Z172" s="76" t="s">
        <v>374</v>
      </c>
      <c r="AA1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3" spans="1:27" x14ac:dyDescent="0.25">
      <c r="A173" s="6" t="str">
        <f>DAY(C173)&amp;Table1[[#This Row],[Bộ phận]]&amp;Table1[[#This Row],[Mã hàng]]</f>
        <v>2TSG09NL300053</v>
      </c>
      <c r="B173" s="6" t="str">
        <f>COUNTIF($A$5:A173,A173)&amp;A173</f>
        <v>12TSG09NL300053</v>
      </c>
      <c r="C173" s="75">
        <v>46024</v>
      </c>
      <c r="D173" s="76" t="s">
        <v>313</v>
      </c>
      <c r="E173" s="74" t="s">
        <v>388</v>
      </c>
      <c r="F173" s="74" t="s">
        <v>316</v>
      </c>
      <c r="G173" s="74" t="s">
        <v>314</v>
      </c>
      <c r="H173" s="76" t="s">
        <v>370</v>
      </c>
      <c r="I173" s="76" t="s">
        <v>371</v>
      </c>
      <c r="J173" s="76" t="s">
        <v>389</v>
      </c>
      <c r="K173" s="76" t="s">
        <v>282</v>
      </c>
      <c r="L173" s="76" t="s">
        <v>283</v>
      </c>
      <c r="M173" s="76" t="s">
        <v>284</v>
      </c>
      <c r="N173" s="77">
        <v>0.5</v>
      </c>
      <c r="O173" s="78">
        <v>30000</v>
      </c>
      <c r="P173" s="78">
        <v>0</v>
      </c>
      <c r="Q173" s="79">
        <v>15000</v>
      </c>
      <c r="R173" s="79">
        <v>0</v>
      </c>
      <c r="S173" s="78">
        <v>30000</v>
      </c>
      <c r="T173" s="76" t="s">
        <v>338</v>
      </c>
      <c r="U173" s="76" t="s">
        <v>373</v>
      </c>
      <c r="V173" s="76" t="s">
        <v>316</v>
      </c>
      <c r="W173" s="76" t="s">
        <v>339</v>
      </c>
      <c r="X173" s="76" t="s">
        <v>316</v>
      </c>
      <c r="Y173" s="76" t="s">
        <v>374</v>
      </c>
      <c r="Z173" s="76" t="s">
        <v>374</v>
      </c>
      <c r="AA1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4" spans="1:27" x14ac:dyDescent="0.25">
      <c r="A174" s="6" t="str">
        <f>DAY(C174)&amp;Table1[[#This Row],[Bộ phận]]&amp;Table1[[#This Row],[Mã hàng]]</f>
        <v>2TSG09NL300007</v>
      </c>
      <c r="B174" s="6" t="str">
        <f>COUNTIF($A$5:A174,A174)&amp;A174</f>
        <v>12TSG09NL300007</v>
      </c>
      <c r="C174" s="75">
        <v>46024</v>
      </c>
      <c r="D174" s="76" t="s">
        <v>313</v>
      </c>
      <c r="E174" s="74" t="s">
        <v>388</v>
      </c>
      <c r="F174" s="74" t="s">
        <v>316</v>
      </c>
      <c r="G174" s="74" t="s">
        <v>314</v>
      </c>
      <c r="H174" s="76" t="s">
        <v>370</v>
      </c>
      <c r="I174" s="76" t="s">
        <v>371</v>
      </c>
      <c r="J174" s="76" t="s">
        <v>389</v>
      </c>
      <c r="K174" s="76" t="s">
        <v>79</v>
      </c>
      <c r="L174" s="76" t="s">
        <v>332</v>
      </c>
      <c r="M174" s="76" t="s">
        <v>284</v>
      </c>
      <c r="N174" s="77">
        <v>1.5</v>
      </c>
      <c r="O174" s="78">
        <v>30000</v>
      </c>
      <c r="P174" s="78">
        <v>0</v>
      </c>
      <c r="Q174" s="79">
        <v>45000</v>
      </c>
      <c r="R174" s="79">
        <v>0</v>
      </c>
      <c r="S174" s="78">
        <v>30000</v>
      </c>
      <c r="T174" s="76" t="s">
        <v>338</v>
      </c>
      <c r="U174" s="76" t="s">
        <v>373</v>
      </c>
      <c r="V174" s="76" t="s">
        <v>316</v>
      </c>
      <c r="W174" s="76" t="s">
        <v>339</v>
      </c>
      <c r="X174" s="76" t="s">
        <v>316</v>
      </c>
      <c r="Y174" s="76" t="s">
        <v>374</v>
      </c>
      <c r="Z174" s="76" t="s">
        <v>374</v>
      </c>
      <c r="AA1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5" spans="1:27" x14ac:dyDescent="0.25">
      <c r="A175" s="6" t="str">
        <f>DAY(C175)&amp;Table1[[#This Row],[Bộ phận]]&amp;Table1[[#This Row],[Mã hàng]]</f>
        <v>2TSG09NL300084</v>
      </c>
      <c r="B175" s="6" t="str">
        <f>COUNTIF($A$5:A175,A175)&amp;A175</f>
        <v>12TSG09NL300084</v>
      </c>
      <c r="C175" s="75">
        <v>46024</v>
      </c>
      <c r="D175" s="76" t="s">
        <v>313</v>
      </c>
      <c r="E175" s="74" t="s">
        <v>388</v>
      </c>
      <c r="F175" s="74" t="s">
        <v>316</v>
      </c>
      <c r="G175" s="74" t="s">
        <v>314</v>
      </c>
      <c r="H175" s="76" t="s">
        <v>370</v>
      </c>
      <c r="I175" s="76" t="s">
        <v>371</v>
      </c>
      <c r="J175" s="76" t="s">
        <v>389</v>
      </c>
      <c r="K175" s="76" t="s">
        <v>163</v>
      </c>
      <c r="L175" s="76" t="s">
        <v>322</v>
      </c>
      <c r="M175" s="76" t="s">
        <v>284</v>
      </c>
      <c r="N175" s="77">
        <v>2.9</v>
      </c>
      <c r="O175" s="78">
        <v>22000</v>
      </c>
      <c r="P175" s="78">
        <v>0</v>
      </c>
      <c r="Q175" s="79">
        <v>63800</v>
      </c>
      <c r="R175" s="79">
        <v>0</v>
      </c>
      <c r="S175" s="78">
        <v>22000</v>
      </c>
      <c r="T175" s="76" t="s">
        <v>338</v>
      </c>
      <c r="U175" s="76" t="s">
        <v>373</v>
      </c>
      <c r="V175" s="76" t="s">
        <v>316</v>
      </c>
      <c r="W175" s="76" t="s">
        <v>339</v>
      </c>
      <c r="X175" s="76" t="s">
        <v>316</v>
      </c>
      <c r="Y175" s="76" t="s">
        <v>374</v>
      </c>
      <c r="Z175" s="76" t="s">
        <v>374</v>
      </c>
      <c r="AA1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6" spans="1:27" x14ac:dyDescent="0.25">
      <c r="A176" s="6" t="str">
        <f>DAY(C176)&amp;Table1[[#This Row],[Bộ phận]]&amp;Table1[[#This Row],[Mã hàng]]</f>
        <v>2TSG06NL300107</v>
      </c>
      <c r="B176" s="6" t="str">
        <f>COUNTIF($A$5:A176,A176)&amp;A176</f>
        <v>12TSG06NL300107</v>
      </c>
      <c r="C176" s="75">
        <v>46024</v>
      </c>
      <c r="D176" s="76" t="s">
        <v>313</v>
      </c>
      <c r="E176" s="74" t="s">
        <v>390</v>
      </c>
      <c r="F176" s="74" t="s">
        <v>316</v>
      </c>
      <c r="G176" s="74" t="s">
        <v>314</v>
      </c>
      <c r="H176" s="76" t="s">
        <v>370</v>
      </c>
      <c r="I176" s="76" t="s">
        <v>371</v>
      </c>
      <c r="J176" s="76" t="s">
        <v>391</v>
      </c>
      <c r="K176" s="76" t="s">
        <v>187</v>
      </c>
      <c r="L176" s="76" t="s">
        <v>328</v>
      </c>
      <c r="M176" s="76" t="s">
        <v>329</v>
      </c>
      <c r="N176" s="77">
        <v>4</v>
      </c>
      <c r="O176" s="78">
        <v>8500</v>
      </c>
      <c r="P176" s="78">
        <v>0</v>
      </c>
      <c r="Q176" s="79">
        <v>34000</v>
      </c>
      <c r="R176" s="79">
        <v>0</v>
      </c>
      <c r="S176" s="78">
        <v>8500</v>
      </c>
      <c r="T176" s="76" t="s">
        <v>333</v>
      </c>
      <c r="U176" s="76" t="s">
        <v>373</v>
      </c>
      <c r="V176" s="76" t="s">
        <v>316</v>
      </c>
      <c r="W176" s="76" t="s">
        <v>334</v>
      </c>
      <c r="X176" s="76" t="s">
        <v>316</v>
      </c>
      <c r="Y176" s="76" t="s">
        <v>374</v>
      </c>
      <c r="Z176" s="76" t="s">
        <v>374</v>
      </c>
      <c r="AA1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7" spans="1:27" x14ac:dyDescent="0.25">
      <c r="A177" s="6" t="str">
        <f>DAY(C177)&amp;Table1[[#This Row],[Bộ phận]]&amp;Table1[[#This Row],[Mã hàng]]</f>
        <v>2TSG06NL300203</v>
      </c>
      <c r="B177" s="6" t="str">
        <f>COUNTIF($A$5:A177,A177)&amp;A177</f>
        <v>12TSG06NL300203</v>
      </c>
      <c r="C177" s="75">
        <v>46024</v>
      </c>
      <c r="D177" s="76" t="s">
        <v>313</v>
      </c>
      <c r="E177" s="74" t="s">
        <v>390</v>
      </c>
      <c r="F177" s="74" t="s">
        <v>316</v>
      </c>
      <c r="G177" s="74" t="s">
        <v>314</v>
      </c>
      <c r="H177" s="76" t="s">
        <v>370</v>
      </c>
      <c r="I177" s="76" t="s">
        <v>371</v>
      </c>
      <c r="J177" s="76" t="s">
        <v>391</v>
      </c>
      <c r="K177" s="76" t="s">
        <v>260</v>
      </c>
      <c r="L177" s="76" t="s">
        <v>320</v>
      </c>
      <c r="M177" s="76" t="s">
        <v>284</v>
      </c>
      <c r="N177" s="77">
        <v>3</v>
      </c>
      <c r="O177" s="78">
        <v>45000</v>
      </c>
      <c r="P177" s="78">
        <v>0</v>
      </c>
      <c r="Q177" s="79">
        <v>135000</v>
      </c>
      <c r="R177" s="79">
        <v>0</v>
      </c>
      <c r="S177" s="78">
        <v>45000</v>
      </c>
      <c r="T177" s="76" t="s">
        <v>333</v>
      </c>
      <c r="U177" s="76" t="s">
        <v>373</v>
      </c>
      <c r="V177" s="76" t="s">
        <v>316</v>
      </c>
      <c r="W177" s="76" t="s">
        <v>334</v>
      </c>
      <c r="X177" s="76" t="s">
        <v>316</v>
      </c>
      <c r="Y177" s="76" t="s">
        <v>374</v>
      </c>
      <c r="Z177" s="76" t="s">
        <v>374</v>
      </c>
      <c r="AA1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8" spans="1:27" x14ac:dyDescent="0.25">
      <c r="A178" s="6" t="str">
        <f>DAY(C178)&amp;Table1[[#This Row],[Bộ phận]]&amp;Table1[[#This Row],[Mã hàng]]</f>
        <v>2TSG06NL300013</v>
      </c>
      <c r="B178" s="6" t="str">
        <f>COUNTIF($A$5:A178,A178)&amp;A178</f>
        <v>12TSG06NL300013</v>
      </c>
      <c r="C178" s="75">
        <v>46024</v>
      </c>
      <c r="D178" s="76" t="s">
        <v>313</v>
      </c>
      <c r="E178" s="74" t="s">
        <v>390</v>
      </c>
      <c r="F178" s="74" t="s">
        <v>316</v>
      </c>
      <c r="G178" s="74" t="s">
        <v>314</v>
      </c>
      <c r="H178" s="76" t="s">
        <v>370</v>
      </c>
      <c r="I178" s="76" t="s">
        <v>371</v>
      </c>
      <c r="J178" s="76" t="s">
        <v>391</v>
      </c>
      <c r="K178" s="76" t="s">
        <v>86</v>
      </c>
      <c r="L178" s="76" t="s">
        <v>19</v>
      </c>
      <c r="M178" s="76" t="s">
        <v>284</v>
      </c>
      <c r="N178" s="77">
        <v>1</v>
      </c>
      <c r="O178" s="78">
        <v>50000</v>
      </c>
      <c r="P178" s="78">
        <v>0</v>
      </c>
      <c r="Q178" s="79">
        <v>50000</v>
      </c>
      <c r="R178" s="79">
        <v>0</v>
      </c>
      <c r="S178" s="78">
        <v>50000</v>
      </c>
      <c r="T178" s="76" t="s">
        <v>333</v>
      </c>
      <c r="U178" s="76" t="s">
        <v>373</v>
      </c>
      <c r="V178" s="76" t="s">
        <v>316</v>
      </c>
      <c r="W178" s="76" t="s">
        <v>334</v>
      </c>
      <c r="X178" s="76" t="s">
        <v>316</v>
      </c>
      <c r="Y178" s="76" t="s">
        <v>374</v>
      </c>
      <c r="Z178" s="76" t="s">
        <v>374</v>
      </c>
      <c r="AA1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9" spans="1:27" x14ac:dyDescent="0.25">
      <c r="A179" s="6" t="str">
        <f>DAY(C179)&amp;Table1[[#This Row],[Bộ phận]]&amp;Table1[[#This Row],[Mã hàng]]</f>
        <v>2TSG06NL300022</v>
      </c>
      <c r="B179" s="6" t="str">
        <f>COUNTIF($A$5:A179,A179)&amp;A179</f>
        <v>12TSG06NL300022</v>
      </c>
      <c r="C179" s="75">
        <v>46024</v>
      </c>
      <c r="D179" s="76" t="s">
        <v>313</v>
      </c>
      <c r="E179" s="74" t="s">
        <v>390</v>
      </c>
      <c r="F179" s="74" t="s">
        <v>316</v>
      </c>
      <c r="G179" s="74" t="s">
        <v>314</v>
      </c>
      <c r="H179" s="76" t="s">
        <v>370</v>
      </c>
      <c r="I179" s="76" t="s">
        <v>371</v>
      </c>
      <c r="J179" s="76" t="s">
        <v>391</v>
      </c>
      <c r="K179" s="76" t="s">
        <v>94</v>
      </c>
      <c r="L179" s="76" t="s">
        <v>20</v>
      </c>
      <c r="M179" s="76" t="s">
        <v>284</v>
      </c>
      <c r="N179" s="77">
        <v>5.5</v>
      </c>
      <c r="O179" s="78">
        <v>18000</v>
      </c>
      <c r="P179" s="78">
        <v>0</v>
      </c>
      <c r="Q179" s="79">
        <v>99000</v>
      </c>
      <c r="R179" s="79">
        <v>0</v>
      </c>
      <c r="S179" s="78">
        <v>18000</v>
      </c>
      <c r="T179" s="76" t="s">
        <v>333</v>
      </c>
      <c r="U179" s="76" t="s">
        <v>373</v>
      </c>
      <c r="V179" s="76" t="s">
        <v>316</v>
      </c>
      <c r="W179" s="76" t="s">
        <v>334</v>
      </c>
      <c r="X179" s="76" t="s">
        <v>316</v>
      </c>
      <c r="Y179" s="76" t="s">
        <v>374</v>
      </c>
      <c r="Z179" s="76" t="s">
        <v>374</v>
      </c>
      <c r="AA1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0" spans="1:27" x14ac:dyDescent="0.25">
      <c r="A180" s="6" t="str">
        <f>DAY(C180)&amp;Table1[[#This Row],[Bộ phận]]&amp;Table1[[#This Row],[Mã hàng]]</f>
        <v>2TSG06NL300029</v>
      </c>
      <c r="B180" s="6" t="str">
        <f>COUNTIF($A$5:A180,A180)&amp;A180</f>
        <v>12TSG06NL300029</v>
      </c>
      <c r="C180" s="75">
        <v>46024</v>
      </c>
      <c r="D180" s="76" t="s">
        <v>313</v>
      </c>
      <c r="E180" s="74" t="s">
        <v>390</v>
      </c>
      <c r="F180" s="74" t="s">
        <v>316</v>
      </c>
      <c r="G180" s="74" t="s">
        <v>314</v>
      </c>
      <c r="H180" s="76" t="s">
        <v>370</v>
      </c>
      <c r="I180" s="76" t="s">
        <v>371</v>
      </c>
      <c r="J180" s="76" t="s">
        <v>391</v>
      </c>
      <c r="K180" s="76" t="s">
        <v>101</v>
      </c>
      <c r="L180" s="76" t="s">
        <v>323</v>
      </c>
      <c r="M180" s="76" t="s">
        <v>284</v>
      </c>
      <c r="N180" s="77">
        <v>0.3</v>
      </c>
      <c r="O180" s="78">
        <v>22000</v>
      </c>
      <c r="P180" s="78">
        <v>0</v>
      </c>
      <c r="Q180" s="79">
        <v>6600</v>
      </c>
      <c r="R180" s="79">
        <v>0</v>
      </c>
      <c r="S180" s="78">
        <v>22000</v>
      </c>
      <c r="T180" s="76" t="s">
        <v>333</v>
      </c>
      <c r="U180" s="76" t="s">
        <v>373</v>
      </c>
      <c r="V180" s="76" t="s">
        <v>316</v>
      </c>
      <c r="W180" s="76" t="s">
        <v>334</v>
      </c>
      <c r="X180" s="76" t="s">
        <v>316</v>
      </c>
      <c r="Y180" s="76" t="s">
        <v>374</v>
      </c>
      <c r="Z180" s="76" t="s">
        <v>374</v>
      </c>
      <c r="AA1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1" spans="1:27" x14ac:dyDescent="0.25">
      <c r="A181" s="6" t="str">
        <f>DAY(C181)&amp;Table1[[#This Row],[Bộ phận]]&amp;Table1[[#This Row],[Mã hàng]]</f>
        <v>2TSG06NL300033</v>
      </c>
      <c r="B181" s="6" t="str">
        <f>COUNTIF($A$5:A181,A181)&amp;A181</f>
        <v>12TSG06NL300033</v>
      </c>
      <c r="C181" s="75">
        <v>46024</v>
      </c>
      <c r="D181" s="76" t="s">
        <v>313</v>
      </c>
      <c r="E181" s="74" t="s">
        <v>390</v>
      </c>
      <c r="F181" s="74" t="s">
        <v>316</v>
      </c>
      <c r="G181" s="74" t="s">
        <v>314</v>
      </c>
      <c r="H181" s="76" t="s">
        <v>370</v>
      </c>
      <c r="I181" s="76" t="s">
        <v>371</v>
      </c>
      <c r="J181" s="76" t="s">
        <v>391</v>
      </c>
      <c r="K181" s="76" t="s">
        <v>104</v>
      </c>
      <c r="L181" s="76" t="s">
        <v>335</v>
      </c>
      <c r="M181" s="76" t="s">
        <v>284</v>
      </c>
      <c r="N181" s="77">
        <v>1</v>
      </c>
      <c r="O181" s="78">
        <v>13000</v>
      </c>
      <c r="P181" s="78">
        <v>0</v>
      </c>
      <c r="Q181" s="79">
        <v>13000</v>
      </c>
      <c r="R181" s="79">
        <v>0</v>
      </c>
      <c r="S181" s="78">
        <v>13000</v>
      </c>
      <c r="T181" s="76" t="s">
        <v>333</v>
      </c>
      <c r="U181" s="76" t="s">
        <v>373</v>
      </c>
      <c r="V181" s="76" t="s">
        <v>316</v>
      </c>
      <c r="W181" s="76" t="s">
        <v>334</v>
      </c>
      <c r="X181" s="76" t="s">
        <v>316</v>
      </c>
      <c r="Y181" s="76" t="s">
        <v>374</v>
      </c>
      <c r="Z181" s="76" t="s">
        <v>374</v>
      </c>
      <c r="AA1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2" spans="1:27" x14ac:dyDescent="0.25">
      <c r="A182" s="6" t="str">
        <f>DAY(C182)&amp;Table1[[#This Row],[Bộ phận]]&amp;Table1[[#This Row],[Mã hàng]]</f>
        <v>2TSG06NL300036</v>
      </c>
      <c r="B182" s="6" t="str">
        <f>COUNTIF($A$5:A182,A182)&amp;A182</f>
        <v>12TSG06NL300036</v>
      </c>
      <c r="C182" s="75">
        <v>46024</v>
      </c>
      <c r="D182" s="76" t="s">
        <v>313</v>
      </c>
      <c r="E182" s="74" t="s">
        <v>390</v>
      </c>
      <c r="F182" s="74" t="s">
        <v>316</v>
      </c>
      <c r="G182" s="74" t="s">
        <v>314</v>
      </c>
      <c r="H182" s="76" t="s">
        <v>370</v>
      </c>
      <c r="I182" s="76" t="s">
        <v>371</v>
      </c>
      <c r="J182" s="76" t="s">
        <v>391</v>
      </c>
      <c r="K182" s="76" t="s">
        <v>109</v>
      </c>
      <c r="L182" s="76" t="s">
        <v>24</v>
      </c>
      <c r="M182" s="76" t="s">
        <v>284</v>
      </c>
      <c r="N182" s="77">
        <v>1</v>
      </c>
      <c r="O182" s="78">
        <v>47000</v>
      </c>
      <c r="P182" s="78">
        <v>0</v>
      </c>
      <c r="Q182" s="79">
        <v>47000</v>
      </c>
      <c r="R182" s="79">
        <v>0</v>
      </c>
      <c r="S182" s="78">
        <v>47000</v>
      </c>
      <c r="T182" s="76" t="s">
        <v>333</v>
      </c>
      <c r="U182" s="76" t="s">
        <v>373</v>
      </c>
      <c r="V182" s="76" t="s">
        <v>316</v>
      </c>
      <c r="W182" s="76" t="s">
        <v>334</v>
      </c>
      <c r="X182" s="76" t="s">
        <v>316</v>
      </c>
      <c r="Y182" s="76" t="s">
        <v>374</v>
      </c>
      <c r="Z182" s="76" t="s">
        <v>374</v>
      </c>
      <c r="AA1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3" spans="1:27" x14ac:dyDescent="0.25">
      <c r="A183" s="6" t="str">
        <f>DAY(C183)&amp;Table1[[#This Row],[Bộ phận]]&amp;Table1[[#This Row],[Mã hàng]]</f>
        <v>2TSG06NL600004</v>
      </c>
      <c r="B183" s="6" t="str">
        <f>COUNTIF($A$5:A183,A183)&amp;A183</f>
        <v>12TSG06NL600004</v>
      </c>
      <c r="C183" s="75">
        <v>46024</v>
      </c>
      <c r="D183" s="76" t="s">
        <v>313</v>
      </c>
      <c r="E183" s="74" t="s">
        <v>390</v>
      </c>
      <c r="F183" s="74" t="s">
        <v>316</v>
      </c>
      <c r="G183" s="74" t="s">
        <v>314</v>
      </c>
      <c r="H183" s="76" t="s">
        <v>370</v>
      </c>
      <c r="I183" s="76" t="s">
        <v>371</v>
      </c>
      <c r="J183" s="76" t="s">
        <v>391</v>
      </c>
      <c r="K183" s="76" t="s">
        <v>266</v>
      </c>
      <c r="L183" s="76" t="s">
        <v>25</v>
      </c>
      <c r="M183" s="76" t="s">
        <v>284</v>
      </c>
      <c r="N183" s="77">
        <v>31</v>
      </c>
      <c r="O183" s="78">
        <v>18000</v>
      </c>
      <c r="P183" s="78">
        <v>0</v>
      </c>
      <c r="Q183" s="79">
        <v>558000</v>
      </c>
      <c r="R183" s="79">
        <v>0</v>
      </c>
      <c r="S183" s="78">
        <v>18000</v>
      </c>
      <c r="T183" s="76" t="s">
        <v>333</v>
      </c>
      <c r="U183" s="76" t="s">
        <v>373</v>
      </c>
      <c r="V183" s="76" t="s">
        <v>316</v>
      </c>
      <c r="W183" s="76" t="s">
        <v>334</v>
      </c>
      <c r="X183" s="76" t="s">
        <v>316</v>
      </c>
      <c r="Y183" s="76" t="s">
        <v>374</v>
      </c>
      <c r="Z183" s="76" t="s">
        <v>374</v>
      </c>
      <c r="AA1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4" spans="1:27" x14ac:dyDescent="0.25">
      <c r="A184" s="6" t="str">
        <f>DAY(C184)&amp;Table1[[#This Row],[Bộ phận]]&amp;Table1[[#This Row],[Mã hàng]]</f>
        <v>2TSG06NL300058</v>
      </c>
      <c r="B184" s="6" t="str">
        <f>COUNTIF($A$5:A184,A184)&amp;A184</f>
        <v>12TSG06NL300058</v>
      </c>
      <c r="C184" s="75">
        <v>46024</v>
      </c>
      <c r="D184" s="76" t="s">
        <v>313</v>
      </c>
      <c r="E184" s="74" t="s">
        <v>390</v>
      </c>
      <c r="F184" s="74" t="s">
        <v>316</v>
      </c>
      <c r="G184" s="74" t="s">
        <v>314</v>
      </c>
      <c r="H184" s="76" t="s">
        <v>370</v>
      </c>
      <c r="I184" s="76" t="s">
        <v>371</v>
      </c>
      <c r="J184" s="76" t="s">
        <v>391</v>
      </c>
      <c r="K184" s="76" t="s">
        <v>135</v>
      </c>
      <c r="L184" s="76" t="s">
        <v>27</v>
      </c>
      <c r="M184" s="76" t="s">
        <v>284</v>
      </c>
      <c r="N184" s="77">
        <v>1</v>
      </c>
      <c r="O184" s="78">
        <v>55000</v>
      </c>
      <c r="P184" s="78">
        <v>0</v>
      </c>
      <c r="Q184" s="79">
        <v>55000</v>
      </c>
      <c r="R184" s="79">
        <v>0</v>
      </c>
      <c r="S184" s="78">
        <v>55000</v>
      </c>
      <c r="T184" s="76" t="s">
        <v>333</v>
      </c>
      <c r="U184" s="76" t="s">
        <v>373</v>
      </c>
      <c r="V184" s="76" t="s">
        <v>316</v>
      </c>
      <c r="W184" s="76" t="s">
        <v>334</v>
      </c>
      <c r="X184" s="76" t="s">
        <v>316</v>
      </c>
      <c r="Y184" s="76" t="s">
        <v>374</v>
      </c>
      <c r="Z184" s="76" t="s">
        <v>374</v>
      </c>
      <c r="AA1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5" spans="1:27" x14ac:dyDescent="0.25">
      <c r="A185" s="6" t="str">
        <f>DAY(C185)&amp;Table1[[#This Row],[Bộ phận]]&amp;Table1[[#This Row],[Mã hàng]]</f>
        <v>2TSG06NL300218</v>
      </c>
      <c r="B185" s="6" t="str">
        <f>COUNTIF($A$5:A185,A185)&amp;A185</f>
        <v>12TSG06NL300218</v>
      </c>
      <c r="C185" s="75">
        <v>46024</v>
      </c>
      <c r="D185" s="76" t="s">
        <v>313</v>
      </c>
      <c r="E185" s="74" t="s">
        <v>390</v>
      </c>
      <c r="F185" s="74" t="s">
        <v>316</v>
      </c>
      <c r="G185" s="74" t="s">
        <v>314</v>
      </c>
      <c r="H185" s="76" t="s">
        <v>370</v>
      </c>
      <c r="I185" s="76" t="s">
        <v>371</v>
      </c>
      <c r="J185" s="76" t="s">
        <v>391</v>
      </c>
      <c r="K185" s="76" t="s">
        <v>287</v>
      </c>
      <c r="L185" s="76" t="s">
        <v>288</v>
      </c>
      <c r="M185" s="76" t="s">
        <v>29</v>
      </c>
      <c r="N185" s="77">
        <v>1</v>
      </c>
      <c r="O185" s="78">
        <v>40000</v>
      </c>
      <c r="P185" s="78">
        <v>0</v>
      </c>
      <c r="Q185" s="79">
        <v>40000</v>
      </c>
      <c r="R185" s="79">
        <v>0</v>
      </c>
      <c r="S185" s="78">
        <v>40000</v>
      </c>
      <c r="T185" s="76" t="s">
        <v>333</v>
      </c>
      <c r="U185" s="76" t="s">
        <v>373</v>
      </c>
      <c r="V185" s="76" t="s">
        <v>316</v>
      </c>
      <c r="W185" s="76" t="s">
        <v>334</v>
      </c>
      <c r="X185" s="76" t="s">
        <v>316</v>
      </c>
      <c r="Y185" s="76" t="s">
        <v>374</v>
      </c>
      <c r="Z185" s="76" t="s">
        <v>374</v>
      </c>
      <c r="AA1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6" spans="1:27" x14ac:dyDescent="0.25">
      <c r="A186" s="6" t="str">
        <f>DAY(C186)&amp;Table1[[#This Row],[Bộ phận]]&amp;Table1[[#This Row],[Mã hàng]]</f>
        <v>2TSG06NL300209</v>
      </c>
      <c r="B186" s="6" t="str">
        <f>COUNTIF($A$5:A186,A186)&amp;A186</f>
        <v>12TSG06NL300209</v>
      </c>
      <c r="C186" s="75">
        <v>46024</v>
      </c>
      <c r="D186" s="76" t="s">
        <v>313</v>
      </c>
      <c r="E186" s="74" t="s">
        <v>390</v>
      </c>
      <c r="F186" s="74" t="s">
        <v>316</v>
      </c>
      <c r="G186" s="74" t="s">
        <v>314</v>
      </c>
      <c r="H186" s="76" t="s">
        <v>370</v>
      </c>
      <c r="I186" s="76" t="s">
        <v>371</v>
      </c>
      <c r="J186" s="76" t="s">
        <v>391</v>
      </c>
      <c r="K186" s="76" t="s">
        <v>261</v>
      </c>
      <c r="L186" s="76" t="s">
        <v>321</v>
      </c>
      <c r="M186" s="76" t="s">
        <v>284</v>
      </c>
      <c r="N186" s="77">
        <v>2.4</v>
      </c>
      <c r="O186" s="78">
        <v>30000</v>
      </c>
      <c r="P186" s="78">
        <v>0</v>
      </c>
      <c r="Q186" s="79">
        <v>72000</v>
      </c>
      <c r="R186" s="79">
        <v>0</v>
      </c>
      <c r="S186" s="78">
        <v>30000</v>
      </c>
      <c r="T186" s="76" t="s">
        <v>333</v>
      </c>
      <c r="U186" s="76" t="s">
        <v>373</v>
      </c>
      <c r="V186" s="76" t="s">
        <v>316</v>
      </c>
      <c r="W186" s="76" t="s">
        <v>334</v>
      </c>
      <c r="X186" s="76" t="s">
        <v>316</v>
      </c>
      <c r="Y186" s="76" t="s">
        <v>374</v>
      </c>
      <c r="Z186" s="76" t="s">
        <v>374</v>
      </c>
      <c r="AA1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7" spans="1:27" x14ac:dyDescent="0.25">
      <c r="A187" s="6" t="str">
        <f>DAY(C187)&amp;Table1[[#This Row],[Bộ phận]]&amp;Table1[[#This Row],[Mã hàng]]</f>
        <v>2TSG06NL300084</v>
      </c>
      <c r="B187" s="6" t="str">
        <f>COUNTIF($A$5:A187,A187)&amp;A187</f>
        <v>12TSG06NL300084</v>
      </c>
      <c r="C187" s="75">
        <v>46024</v>
      </c>
      <c r="D187" s="76" t="s">
        <v>313</v>
      </c>
      <c r="E187" s="74" t="s">
        <v>390</v>
      </c>
      <c r="F187" s="74" t="s">
        <v>316</v>
      </c>
      <c r="G187" s="74" t="s">
        <v>314</v>
      </c>
      <c r="H187" s="76" t="s">
        <v>370</v>
      </c>
      <c r="I187" s="76" t="s">
        <v>371</v>
      </c>
      <c r="J187" s="76" t="s">
        <v>391</v>
      </c>
      <c r="K187" s="76" t="s">
        <v>163</v>
      </c>
      <c r="L187" s="76" t="s">
        <v>322</v>
      </c>
      <c r="M187" s="76" t="s">
        <v>284</v>
      </c>
      <c r="N187" s="77">
        <v>4</v>
      </c>
      <c r="O187" s="78">
        <v>22000</v>
      </c>
      <c r="P187" s="78">
        <v>0</v>
      </c>
      <c r="Q187" s="79">
        <v>88000</v>
      </c>
      <c r="R187" s="79">
        <v>0</v>
      </c>
      <c r="S187" s="78">
        <v>22000</v>
      </c>
      <c r="T187" s="76" t="s">
        <v>333</v>
      </c>
      <c r="U187" s="76" t="s">
        <v>373</v>
      </c>
      <c r="V187" s="76" t="s">
        <v>316</v>
      </c>
      <c r="W187" s="76" t="s">
        <v>334</v>
      </c>
      <c r="X187" s="76" t="s">
        <v>316</v>
      </c>
      <c r="Y187" s="76" t="s">
        <v>374</v>
      </c>
      <c r="Z187" s="76" t="s">
        <v>374</v>
      </c>
      <c r="AA1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8" spans="1:27" x14ac:dyDescent="0.25">
      <c r="A188" s="6" t="str">
        <f>DAY(C188)&amp;Table1[[#This Row],[Bộ phận]]&amp;Table1[[#This Row],[Mã hàng]]</f>
        <v>2TSG06NL300090</v>
      </c>
      <c r="B188" s="6" t="str">
        <f>COUNTIF($A$5:A188,A188)&amp;A188</f>
        <v>12TSG06NL300090</v>
      </c>
      <c r="C188" s="75">
        <v>46024</v>
      </c>
      <c r="D188" s="76" t="s">
        <v>313</v>
      </c>
      <c r="E188" s="74" t="s">
        <v>390</v>
      </c>
      <c r="F188" s="74" t="s">
        <v>316</v>
      </c>
      <c r="G188" s="74" t="s">
        <v>314</v>
      </c>
      <c r="H188" s="76" t="s">
        <v>370</v>
      </c>
      <c r="I188" s="76" t="s">
        <v>371</v>
      </c>
      <c r="J188" s="76" t="s">
        <v>391</v>
      </c>
      <c r="K188" s="76" t="s">
        <v>171</v>
      </c>
      <c r="L188" s="76" t="s">
        <v>34</v>
      </c>
      <c r="M188" s="76" t="s">
        <v>284</v>
      </c>
      <c r="N188" s="77">
        <v>2</v>
      </c>
      <c r="O188" s="78">
        <v>145000</v>
      </c>
      <c r="P188" s="78">
        <v>0</v>
      </c>
      <c r="Q188" s="79">
        <v>290000</v>
      </c>
      <c r="R188" s="79">
        <v>0</v>
      </c>
      <c r="S188" s="78">
        <v>145000</v>
      </c>
      <c r="T188" s="76" t="s">
        <v>333</v>
      </c>
      <c r="U188" s="76" t="s">
        <v>373</v>
      </c>
      <c r="V188" s="76" t="s">
        <v>316</v>
      </c>
      <c r="W188" s="76" t="s">
        <v>334</v>
      </c>
      <c r="X188" s="76" t="s">
        <v>316</v>
      </c>
      <c r="Y188" s="76" t="s">
        <v>374</v>
      </c>
      <c r="Z188" s="76" t="s">
        <v>374</v>
      </c>
      <c r="AA1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9" spans="1:27" x14ac:dyDescent="0.25">
      <c r="A189" s="6" t="str">
        <f>DAY(C189)&amp;Table1[[#This Row],[Bộ phận]]&amp;Table1[[#This Row],[Mã hàng]]</f>
        <v>2TSG06NL300091</v>
      </c>
      <c r="B189" s="6" t="str">
        <f>COUNTIF($A$5:A189,A189)&amp;A189</f>
        <v>12TSG06NL300091</v>
      </c>
      <c r="C189" s="75">
        <v>46024</v>
      </c>
      <c r="D189" s="76" t="s">
        <v>313</v>
      </c>
      <c r="E189" s="74" t="s">
        <v>390</v>
      </c>
      <c r="F189" s="74" t="s">
        <v>316</v>
      </c>
      <c r="G189" s="74" t="s">
        <v>314</v>
      </c>
      <c r="H189" s="76" t="s">
        <v>370</v>
      </c>
      <c r="I189" s="76" t="s">
        <v>371</v>
      </c>
      <c r="J189" s="76" t="s">
        <v>391</v>
      </c>
      <c r="K189" s="76" t="s">
        <v>172</v>
      </c>
      <c r="L189" s="76" t="s">
        <v>35</v>
      </c>
      <c r="M189" s="76" t="s">
        <v>284</v>
      </c>
      <c r="N189" s="77">
        <v>4</v>
      </c>
      <c r="O189" s="78">
        <v>47000</v>
      </c>
      <c r="P189" s="78">
        <v>0</v>
      </c>
      <c r="Q189" s="79">
        <v>188000</v>
      </c>
      <c r="R189" s="79">
        <v>0</v>
      </c>
      <c r="S189" s="78">
        <v>47000</v>
      </c>
      <c r="T189" s="76" t="s">
        <v>333</v>
      </c>
      <c r="U189" s="76" t="s">
        <v>373</v>
      </c>
      <c r="V189" s="76" t="s">
        <v>316</v>
      </c>
      <c r="W189" s="76" t="s">
        <v>334</v>
      </c>
      <c r="X189" s="76" t="s">
        <v>316</v>
      </c>
      <c r="Y189" s="76" t="s">
        <v>374</v>
      </c>
      <c r="Z189" s="76" t="s">
        <v>374</v>
      </c>
      <c r="AA1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0" spans="1:27" x14ac:dyDescent="0.25">
      <c r="A190" s="6" t="str">
        <f>DAY(C190)&amp;Table1[[#This Row],[Bộ phận]]&amp;Table1[[#This Row],[Mã hàng]]</f>
        <v>2TSG06NL300096</v>
      </c>
      <c r="B190" s="6" t="str">
        <f>COUNTIF($A$5:A190,A190)&amp;A190</f>
        <v>12TSG06NL300096</v>
      </c>
      <c r="C190" s="75">
        <v>46024</v>
      </c>
      <c r="D190" s="76" t="s">
        <v>313</v>
      </c>
      <c r="E190" s="74" t="s">
        <v>390</v>
      </c>
      <c r="F190" s="74" t="s">
        <v>316</v>
      </c>
      <c r="G190" s="74" t="s">
        <v>314</v>
      </c>
      <c r="H190" s="76" t="s">
        <v>370</v>
      </c>
      <c r="I190" s="76" t="s">
        <v>371</v>
      </c>
      <c r="J190" s="76" t="s">
        <v>391</v>
      </c>
      <c r="K190" s="76" t="s">
        <v>177</v>
      </c>
      <c r="L190" s="76" t="s">
        <v>50</v>
      </c>
      <c r="M190" s="76" t="s">
        <v>284</v>
      </c>
      <c r="N190" s="77">
        <v>5</v>
      </c>
      <c r="O190" s="78">
        <v>45000</v>
      </c>
      <c r="P190" s="78">
        <v>0</v>
      </c>
      <c r="Q190" s="79">
        <v>225000</v>
      </c>
      <c r="R190" s="79">
        <v>0</v>
      </c>
      <c r="S190" s="78">
        <v>45000</v>
      </c>
      <c r="T190" s="76" t="s">
        <v>333</v>
      </c>
      <c r="U190" s="76" t="s">
        <v>373</v>
      </c>
      <c r="V190" s="76" t="s">
        <v>316</v>
      </c>
      <c r="W190" s="76" t="s">
        <v>334</v>
      </c>
      <c r="X190" s="76" t="s">
        <v>316</v>
      </c>
      <c r="Y190" s="76" t="s">
        <v>374</v>
      </c>
      <c r="Z190" s="76" t="s">
        <v>374</v>
      </c>
      <c r="AA1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1" spans="1:27" x14ac:dyDescent="0.25">
      <c r="A191" s="6" t="str">
        <f>DAY(C191)&amp;Table1[[#This Row],[Bộ phận]]&amp;Table1[[#This Row],[Mã hàng]]</f>
        <v>2TSG06NL300098</v>
      </c>
      <c r="B191" s="6" t="str">
        <f>COUNTIF($A$5:A191,A191)&amp;A191</f>
        <v>12TSG06NL300098</v>
      </c>
      <c r="C191" s="75">
        <v>46024</v>
      </c>
      <c r="D191" s="76" t="s">
        <v>313</v>
      </c>
      <c r="E191" s="74" t="s">
        <v>390</v>
      </c>
      <c r="F191" s="74" t="s">
        <v>316</v>
      </c>
      <c r="G191" s="74" t="s">
        <v>314</v>
      </c>
      <c r="H191" s="76" t="s">
        <v>370</v>
      </c>
      <c r="I191" s="76" t="s">
        <v>371</v>
      </c>
      <c r="J191" s="76" t="s">
        <v>391</v>
      </c>
      <c r="K191" s="76" t="s">
        <v>179</v>
      </c>
      <c r="L191" s="76" t="s">
        <v>327</v>
      </c>
      <c r="M191" s="76" t="s">
        <v>284</v>
      </c>
      <c r="N191" s="77">
        <v>5</v>
      </c>
      <c r="O191" s="78">
        <v>95000</v>
      </c>
      <c r="P191" s="78">
        <v>0</v>
      </c>
      <c r="Q191" s="79">
        <v>475000</v>
      </c>
      <c r="R191" s="79">
        <v>0</v>
      </c>
      <c r="S191" s="78">
        <v>95000</v>
      </c>
      <c r="T191" s="76" t="s">
        <v>333</v>
      </c>
      <c r="U191" s="76" t="s">
        <v>373</v>
      </c>
      <c r="V191" s="76" t="s">
        <v>316</v>
      </c>
      <c r="W191" s="76" t="s">
        <v>334</v>
      </c>
      <c r="X191" s="76" t="s">
        <v>316</v>
      </c>
      <c r="Y191" s="76" t="s">
        <v>374</v>
      </c>
      <c r="Z191" s="76" t="s">
        <v>374</v>
      </c>
      <c r="AA1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2" spans="1:27" x14ac:dyDescent="0.25">
      <c r="A192" s="6" t="str">
        <f>DAY(C192)&amp;Table1[[#This Row],[Bộ phận]]&amp;Table1[[#This Row],[Mã hàng]]</f>
        <v>2TSG06NL300085</v>
      </c>
      <c r="B192" s="6" t="str">
        <f>COUNTIF($A$5:A192,A192)&amp;A192</f>
        <v>12TSG06NL300085</v>
      </c>
      <c r="C192" s="75">
        <v>46024</v>
      </c>
      <c r="D192" s="76" t="s">
        <v>313</v>
      </c>
      <c r="E192" s="74" t="s">
        <v>390</v>
      </c>
      <c r="F192" s="74" t="s">
        <v>316</v>
      </c>
      <c r="G192" s="74" t="s">
        <v>314</v>
      </c>
      <c r="H192" s="76" t="s">
        <v>370</v>
      </c>
      <c r="I192" s="76" t="s">
        <v>371</v>
      </c>
      <c r="J192" s="76" t="s">
        <v>391</v>
      </c>
      <c r="K192" s="76" t="s">
        <v>164</v>
      </c>
      <c r="L192" s="76" t="s">
        <v>318</v>
      </c>
      <c r="M192" s="76" t="s">
        <v>284</v>
      </c>
      <c r="N192" s="77">
        <v>1</v>
      </c>
      <c r="O192" s="78">
        <v>45000</v>
      </c>
      <c r="P192" s="78">
        <v>0</v>
      </c>
      <c r="Q192" s="79">
        <v>45000</v>
      </c>
      <c r="R192" s="79">
        <v>0</v>
      </c>
      <c r="S192" s="78">
        <v>45000</v>
      </c>
      <c r="T192" s="76" t="s">
        <v>333</v>
      </c>
      <c r="U192" s="76" t="s">
        <v>373</v>
      </c>
      <c r="V192" s="76" t="s">
        <v>316</v>
      </c>
      <c r="W192" s="76" t="s">
        <v>334</v>
      </c>
      <c r="X192" s="76" t="s">
        <v>316</v>
      </c>
      <c r="Y192" s="76" t="s">
        <v>374</v>
      </c>
      <c r="Z192" s="76" t="s">
        <v>374</v>
      </c>
      <c r="AA1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3" spans="1:27" x14ac:dyDescent="0.25">
      <c r="A193" s="6" t="str">
        <f>DAY(C193)&amp;Table1[[#This Row],[Bộ phận]]&amp;Table1[[#This Row],[Mã hàng]]</f>
        <v>2TSG06NL300113</v>
      </c>
      <c r="B193" s="6" t="str">
        <f>COUNTIF($A$5:A193,A193)&amp;A193</f>
        <v>12TSG06NL300113</v>
      </c>
      <c r="C193" s="75">
        <v>46024</v>
      </c>
      <c r="D193" s="76" t="s">
        <v>313</v>
      </c>
      <c r="E193" s="74" t="s">
        <v>390</v>
      </c>
      <c r="F193" s="74" t="s">
        <v>316</v>
      </c>
      <c r="G193" s="74" t="s">
        <v>314</v>
      </c>
      <c r="H193" s="76" t="s">
        <v>370</v>
      </c>
      <c r="I193" s="76" t="s">
        <v>371</v>
      </c>
      <c r="J193" s="76" t="s">
        <v>391</v>
      </c>
      <c r="K193" s="76" t="s">
        <v>192</v>
      </c>
      <c r="L193" s="76" t="s">
        <v>40</v>
      </c>
      <c r="M193" s="76" t="s">
        <v>284</v>
      </c>
      <c r="N193" s="77">
        <v>1</v>
      </c>
      <c r="O193" s="78">
        <v>145000</v>
      </c>
      <c r="P193" s="78">
        <v>0</v>
      </c>
      <c r="Q193" s="79">
        <v>145000</v>
      </c>
      <c r="R193" s="79">
        <v>0</v>
      </c>
      <c r="S193" s="78">
        <v>145000</v>
      </c>
      <c r="T193" s="76" t="s">
        <v>333</v>
      </c>
      <c r="U193" s="76" t="s">
        <v>373</v>
      </c>
      <c r="V193" s="76" t="s">
        <v>316</v>
      </c>
      <c r="W193" s="76" t="s">
        <v>334</v>
      </c>
      <c r="X193" s="76" t="s">
        <v>316</v>
      </c>
      <c r="Y193" s="76" t="s">
        <v>374</v>
      </c>
      <c r="Z193" s="76" t="s">
        <v>374</v>
      </c>
      <c r="AA1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4" spans="1:27" x14ac:dyDescent="0.25">
      <c r="A194" s="6" t="str">
        <f>DAY(C194)&amp;Table1[[#This Row],[Bộ phận]]&amp;Table1[[#This Row],[Mã hàng]]</f>
        <v>2TSG06NL300119</v>
      </c>
      <c r="B194" s="6" t="str">
        <f>COUNTIF($A$5:A194,A194)&amp;A194</f>
        <v>12TSG06NL300119</v>
      </c>
      <c r="C194" s="75">
        <v>46024</v>
      </c>
      <c r="D194" s="76" t="s">
        <v>313</v>
      </c>
      <c r="E194" s="74" t="s">
        <v>390</v>
      </c>
      <c r="F194" s="74" t="s">
        <v>316</v>
      </c>
      <c r="G194" s="74" t="s">
        <v>314</v>
      </c>
      <c r="H194" s="76" t="s">
        <v>370</v>
      </c>
      <c r="I194" s="76" t="s">
        <v>371</v>
      </c>
      <c r="J194" s="76" t="s">
        <v>391</v>
      </c>
      <c r="K194" s="76" t="s">
        <v>197</v>
      </c>
      <c r="L194" s="76" t="s">
        <v>324</v>
      </c>
      <c r="M194" s="76" t="s">
        <v>284</v>
      </c>
      <c r="N194" s="77">
        <v>8</v>
      </c>
      <c r="O194" s="78">
        <v>21000</v>
      </c>
      <c r="P194" s="78">
        <v>0</v>
      </c>
      <c r="Q194" s="79">
        <v>168000</v>
      </c>
      <c r="R194" s="79">
        <v>0</v>
      </c>
      <c r="S194" s="78">
        <v>21000</v>
      </c>
      <c r="T194" s="76" t="s">
        <v>333</v>
      </c>
      <c r="U194" s="76" t="s">
        <v>373</v>
      </c>
      <c r="V194" s="76" t="s">
        <v>316</v>
      </c>
      <c r="W194" s="76" t="s">
        <v>334</v>
      </c>
      <c r="X194" s="76" t="s">
        <v>316</v>
      </c>
      <c r="Y194" s="76" t="s">
        <v>374</v>
      </c>
      <c r="Z194" s="76" t="s">
        <v>374</v>
      </c>
      <c r="AA1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5" spans="1:27" x14ac:dyDescent="0.25">
      <c r="A195" s="6" t="str">
        <f>DAY(C195)&amp;Table1[[#This Row],[Bộ phận]]&amp;Table1[[#This Row],[Mã hàng]]</f>
        <v>2TSG06NL300018</v>
      </c>
      <c r="B195" s="6" t="str">
        <f>COUNTIF($A$5:A195,A195)&amp;A195</f>
        <v>12TSG06NL300018</v>
      </c>
      <c r="C195" s="75">
        <v>46024</v>
      </c>
      <c r="D195" s="76" t="s">
        <v>313</v>
      </c>
      <c r="E195" s="74" t="s">
        <v>390</v>
      </c>
      <c r="F195" s="74" t="s">
        <v>316</v>
      </c>
      <c r="G195" s="74" t="s">
        <v>314</v>
      </c>
      <c r="H195" s="76" t="s">
        <v>370</v>
      </c>
      <c r="I195" s="76" t="s">
        <v>371</v>
      </c>
      <c r="J195" s="76" t="s">
        <v>391</v>
      </c>
      <c r="K195" s="76" t="s">
        <v>91</v>
      </c>
      <c r="L195" s="76" t="s">
        <v>331</v>
      </c>
      <c r="M195" s="76" t="s">
        <v>284</v>
      </c>
      <c r="N195" s="77">
        <v>3.7</v>
      </c>
      <c r="O195" s="78">
        <v>38000</v>
      </c>
      <c r="P195" s="78">
        <v>0</v>
      </c>
      <c r="Q195" s="79">
        <v>140600</v>
      </c>
      <c r="R195" s="79">
        <v>0</v>
      </c>
      <c r="S195" s="78">
        <v>38000</v>
      </c>
      <c r="T195" s="76" t="s">
        <v>333</v>
      </c>
      <c r="U195" s="76" t="s">
        <v>373</v>
      </c>
      <c r="V195" s="76" t="s">
        <v>316</v>
      </c>
      <c r="W195" s="76" t="s">
        <v>334</v>
      </c>
      <c r="X195" s="76" t="s">
        <v>316</v>
      </c>
      <c r="Y195" s="76" t="s">
        <v>374</v>
      </c>
      <c r="Z195" s="76" t="s">
        <v>374</v>
      </c>
      <c r="AA1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6" spans="1:27" x14ac:dyDescent="0.25">
      <c r="A196" s="6" t="str">
        <f>DAY(C196)&amp;Table1[[#This Row],[Bộ phận]]&amp;Table1[[#This Row],[Mã hàng]]</f>
        <v>2TSG06NL300142</v>
      </c>
      <c r="B196" s="6" t="str">
        <f>COUNTIF($A$5:A196,A196)&amp;A196</f>
        <v>12TSG06NL300142</v>
      </c>
      <c r="C196" s="75">
        <v>46024</v>
      </c>
      <c r="D196" s="76" t="s">
        <v>313</v>
      </c>
      <c r="E196" s="74" t="s">
        <v>390</v>
      </c>
      <c r="F196" s="74" t="s">
        <v>316</v>
      </c>
      <c r="G196" s="74" t="s">
        <v>314</v>
      </c>
      <c r="H196" s="76" t="s">
        <v>370</v>
      </c>
      <c r="I196" s="76" t="s">
        <v>371</v>
      </c>
      <c r="J196" s="76" t="s">
        <v>391</v>
      </c>
      <c r="K196" s="76" t="s">
        <v>226</v>
      </c>
      <c r="L196" s="76" t="s">
        <v>319</v>
      </c>
      <c r="M196" s="76" t="s">
        <v>284</v>
      </c>
      <c r="N196" s="77">
        <v>2</v>
      </c>
      <c r="O196" s="78">
        <v>50000</v>
      </c>
      <c r="P196" s="78">
        <v>0</v>
      </c>
      <c r="Q196" s="79">
        <v>100000</v>
      </c>
      <c r="R196" s="79">
        <v>0</v>
      </c>
      <c r="S196" s="78">
        <v>50000</v>
      </c>
      <c r="T196" s="76" t="s">
        <v>333</v>
      </c>
      <c r="U196" s="76" t="s">
        <v>373</v>
      </c>
      <c r="V196" s="76" t="s">
        <v>316</v>
      </c>
      <c r="W196" s="76" t="s">
        <v>334</v>
      </c>
      <c r="X196" s="76" t="s">
        <v>316</v>
      </c>
      <c r="Y196" s="76" t="s">
        <v>374</v>
      </c>
      <c r="Z196" s="76" t="s">
        <v>374</v>
      </c>
      <c r="AA1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7" spans="1:27" x14ac:dyDescent="0.25">
      <c r="A197" s="6" t="str">
        <f>DAY(C197)&amp;Table1[[#This Row],[Bộ phận]]&amp;Table1[[#This Row],[Mã hàng]]</f>
        <v>2TSG06NL300147</v>
      </c>
      <c r="B197" s="6" t="str">
        <f>COUNTIF($A$5:A197,A197)&amp;A197</f>
        <v>12TSG06NL300147</v>
      </c>
      <c r="C197" s="75">
        <v>46024</v>
      </c>
      <c r="D197" s="76" t="s">
        <v>313</v>
      </c>
      <c r="E197" s="74" t="s">
        <v>390</v>
      </c>
      <c r="F197" s="74" t="s">
        <v>316</v>
      </c>
      <c r="G197" s="74" t="s">
        <v>314</v>
      </c>
      <c r="H197" s="76" t="s">
        <v>370</v>
      </c>
      <c r="I197" s="76" t="s">
        <v>371</v>
      </c>
      <c r="J197" s="76" t="s">
        <v>391</v>
      </c>
      <c r="K197" s="76" t="s">
        <v>234</v>
      </c>
      <c r="L197" s="76" t="s">
        <v>330</v>
      </c>
      <c r="M197" s="76" t="s">
        <v>284</v>
      </c>
      <c r="N197" s="77">
        <v>5.7</v>
      </c>
      <c r="O197" s="78">
        <v>62000</v>
      </c>
      <c r="P197" s="78">
        <v>0</v>
      </c>
      <c r="Q197" s="79">
        <v>353400</v>
      </c>
      <c r="R197" s="79">
        <v>0</v>
      </c>
      <c r="S197" s="78">
        <v>62000</v>
      </c>
      <c r="T197" s="76" t="s">
        <v>333</v>
      </c>
      <c r="U197" s="76" t="s">
        <v>373</v>
      </c>
      <c r="V197" s="76" t="s">
        <v>316</v>
      </c>
      <c r="W197" s="76" t="s">
        <v>334</v>
      </c>
      <c r="X197" s="76" t="s">
        <v>316</v>
      </c>
      <c r="Y197" s="76" t="s">
        <v>374</v>
      </c>
      <c r="Z197" s="76" t="s">
        <v>374</v>
      </c>
      <c r="AA1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8" spans="1:27" x14ac:dyDescent="0.25">
      <c r="A198" s="6" t="str">
        <f>DAY(C198)&amp;Table1[[#This Row],[Bộ phận]]&amp;Table1[[#This Row],[Mã hàng]]</f>
        <v>3TSG01NL300013</v>
      </c>
      <c r="B198" s="6" t="str">
        <f>COUNTIF($A$5:A198,A198)&amp;A198</f>
        <v>13TSG01NL300013</v>
      </c>
      <c r="C198" s="75">
        <v>46025</v>
      </c>
      <c r="D198" s="76" t="s">
        <v>313</v>
      </c>
      <c r="E198" s="74" t="s">
        <v>392</v>
      </c>
      <c r="F198" s="74" t="s">
        <v>316</v>
      </c>
      <c r="G198" s="74" t="s">
        <v>314</v>
      </c>
      <c r="H198" s="76" t="s">
        <v>370</v>
      </c>
      <c r="I198" s="76" t="s">
        <v>371</v>
      </c>
      <c r="J198" s="76" t="s">
        <v>393</v>
      </c>
      <c r="K198" s="76" t="s">
        <v>86</v>
      </c>
      <c r="L198" s="76" t="s">
        <v>19</v>
      </c>
      <c r="M198" s="76" t="s">
        <v>284</v>
      </c>
      <c r="N198" s="77">
        <v>2</v>
      </c>
      <c r="O198" s="78">
        <v>50000</v>
      </c>
      <c r="P198" s="78">
        <v>0</v>
      </c>
      <c r="Q198" s="79">
        <v>100000</v>
      </c>
      <c r="R198" s="79">
        <v>0</v>
      </c>
      <c r="S198" s="78">
        <v>50000</v>
      </c>
      <c r="T198" s="76" t="s">
        <v>315</v>
      </c>
      <c r="U198" s="76" t="s">
        <v>373</v>
      </c>
      <c r="V198" s="76" t="s">
        <v>316</v>
      </c>
      <c r="W198" s="76" t="s">
        <v>317</v>
      </c>
      <c r="X198" s="76" t="s">
        <v>316</v>
      </c>
      <c r="Y198" s="76" t="s">
        <v>374</v>
      </c>
      <c r="Z198" s="76" t="s">
        <v>374</v>
      </c>
      <c r="AA1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9" spans="1:27" x14ac:dyDescent="0.25">
      <c r="A199" s="6" t="str">
        <f>DAY(C199)&amp;Table1[[#This Row],[Bộ phận]]&amp;Table1[[#This Row],[Mã hàng]]</f>
        <v>3TSG01NL300022</v>
      </c>
      <c r="B199" s="6" t="str">
        <f>COUNTIF($A$5:A199,A199)&amp;A199</f>
        <v>13TSG01NL300022</v>
      </c>
      <c r="C199" s="75">
        <v>46025</v>
      </c>
      <c r="D199" s="76" t="s">
        <v>313</v>
      </c>
      <c r="E199" s="74" t="s">
        <v>392</v>
      </c>
      <c r="F199" s="74" t="s">
        <v>316</v>
      </c>
      <c r="G199" s="74" t="s">
        <v>314</v>
      </c>
      <c r="H199" s="76" t="s">
        <v>370</v>
      </c>
      <c r="I199" s="76" t="s">
        <v>371</v>
      </c>
      <c r="J199" s="76" t="s">
        <v>393</v>
      </c>
      <c r="K199" s="76" t="s">
        <v>94</v>
      </c>
      <c r="L199" s="76" t="s">
        <v>20</v>
      </c>
      <c r="M199" s="76" t="s">
        <v>284</v>
      </c>
      <c r="N199" s="77">
        <v>10</v>
      </c>
      <c r="O199" s="78">
        <v>18000</v>
      </c>
      <c r="P199" s="78">
        <v>0</v>
      </c>
      <c r="Q199" s="79">
        <v>180000</v>
      </c>
      <c r="R199" s="79">
        <v>0</v>
      </c>
      <c r="S199" s="78">
        <v>18000</v>
      </c>
      <c r="T199" s="76" t="s">
        <v>315</v>
      </c>
      <c r="U199" s="76" t="s">
        <v>373</v>
      </c>
      <c r="V199" s="76" t="s">
        <v>316</v>
      </c>
      <c r="W199" s="76" t="s">
        <v>317</v>
      </c>
      <c r="X199" s="76" t="s">
        <v>316</v>
      </c>
      <c r="Y199" s="76" t="s">
        <v>374</v>
      </c>
      <c r="Z199" s="76" t="s">
        <v>374</v>
      </c>
      <c r="AA1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0" spans="1:27" x14ac:dyDescent="0.25">
      <c r="A200" s="6" t="str">
        <f>DAY(C200)&amp;Table1[[#This Row],[Bộ phận]]&amp;Table1[[#This Row],[Mã hàng]]</f>
        <v>3TSG01NL300033</v>
      </c>
      <c r="B200" s="6" t="str">
        <f>COUNTIF($A$5:A200,A200)&amp;A200</f>
        <v>13TSG01NL300033</v>
      </c>
      <c r="C200" s="75">
        <v>46025</v>
      </c>
      <c r="D200" s="76" t="s">
        <v>313</v>
      </c>
      <c r="E200" s="74" t="s">
        <v>392</v>
      </c>
      <c r="F200" s="74" t="s">
        <v>316</v>
      </c>
      <c r="G200" s="74" t="s">
        <v>314</v>
      </c>
      <c r="H200" s="76" t="s">
        <v>370</v>
      </c>
      <c r="I200" s="76" t="s">
        <v>371</v>
      </c>
      <c r="J200" s="76" t="s">
        <v>393</v>
      </c>
      <c r="K200" s="76" t="s">
        <v>104</v>
      </c>
      <c r="L200" s="76" t="s">
        <v>335</v>
      </c>
      <c r="M200" s="76" t="s">
        <v>284</v>
      </c>
      <c r="N200" s="77">
        <v>2</v>
      </c>
      <c r="O200" s="78">
        <v>13000</v>
      </c>
      <c r="P200" s="78">
        <v>0</v>
      </c>
      <c r="Q200" s="79">
        <v>26000</v>
      </c>
      <c r="R200" s="79">
        <v>0</v>
      </c>
      <c r="S200" s="78">
        <v>13000</v>
      </c>
      <c r="T200" s="76" t="s">
        <v>315</v>
      </c>
      <c r="U200" s="76" t="s">
        <v>373</v>
      </c>
      <c r="V200" s="76" t="s">
        <v>316</v>
      </c>
      <c r="W200" s="76" t="s">
        <v>317</v>
      </c>
      <c r="X200" s="76" t="s">
        <v>316</v>
      </c>
      <c r="Y200" s="76" t="s">
        <v>374</v>
      </c>
      <c r="Z200" s="76" t="s">
        <v>374</v>
      </c>
      <c r="AA2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1" spans="1:27" x14ac:dyDescent="0.25">
      <c r="A201" s="6" t="str">
        <f>DAY(C201)&amp;Table1[[#This Row],[Bộ phận]]&amp;Table1[[#This Row],[Mã hàng]]</f>
        <v>3TSG01NL300036</v>
      </c>
      <c r="B201" s="6" t="str">
        <f>COUNTIF($A$5:A201,A201)&amp;A201</f>
        <v>13TSG01NL300036</v>
      </c>
      <c r="C201" s="75">
        <v>46025</v>
      </c>
      <c r="D201" s="76" t="s">
        <v>313</v>
      </c>
      <c r="E201" s="74" t="s">
        <v>392</v>
      </c>
      <c r="F201" s="74" t="s">
        <v>316</v>
      </c>
      <c r="G201" s="74" t="s">
        <v>314</v>
      </c>
      <c r="H201" s="76" t="s">
        <v>370</v>
      </c>
      <c r="I201" s="76" t="s">
        <v>371</v>
      </c>
      <c r="J201" s="76" t="s">
        <v>393</v>
      </c>
      <c r="K201" s="76" t="s">
        <v>109</v>
      </c>
      <c r="L201" s="76" t="s">
        <v>24</v>
      </c>
      <c r="M201" s="76" t="s">
        <v>284</v>
      </c>
      <c r="N201" s="77">
        <v>2</v>
      </c>
      <c r="O201" s="78">
        <v>47000</v>
      </c>
      <c r="P201" s="78">
        <v>0</v>
      </c>
      <c r="Q201" s="79">
        <v>94000</v>
      </c>
      <c r="R201" s="79">
        <v>0</v>
      </c>
      <c r="S201" s="78">
        <v>47000</v>
      </c>
      <c r="T201" s="76" t="s">
        <v>315</v>
      </c>
      <c r="U201" s="76" t="s">
        <v>373</v>
      </c>
      <c r="V201" s="76" t="s">
        <v>316</v>
      </c>
      <c r="W201" s="76" t="s">
        <v>317</v>
      </c>
      <c r="X201" s="76" t="s">
        <v>316</v>
      </c>
      <c r="Y201" s="76" t="s">
        <v>374</v>
      </c>
      <c r="Z201" s="76" t="s">
        <v>374</v>
      </c>
      <c r="AA2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2" spans="1:27" x14ac:dyDescent="0.25">
      <c r="A202" s="6" t="str">
        <f>DAY(C202)&amp;Table1[[#This Row],[Bộ phận]]&amp;Table1[[#This Row],[Mã hàng]]</f>
        <v>3TSG01NL300058</v>
      </c>
      <c r="B202" s="6" t="str">
        <f>COUNTIF($A$5:A202,A202)&amp;A202</f>
        <v>13TSG01NL300058</v>
      </c>
      <c r="C202" s="75">
        <v>46025</v>
      </c>
      <c r="D202" s="76" t="s">
        <v>313</v>
      </c>
      <c r="E202" s="74" t="s">
        <v>392</v>
      </c>
      <c r="F202" s="74" t="s">
        <v>316</v>
      </c>
      <c r="G202" s="74" t="s">
        <v>314</v>
      </c>
      <c r="H202" s="76" t="s">
        <v>370</v>
      </c>
      <c r="I202" s="76" t="s">
        <v>371</v>
      </c>
      <c r="J202" s="76" t="s">
        <v>393</v>
      </c>
      <c r="K202" s="76" t="s">
        <v>135</v>
      </c>
      <c r="L202" s="76" t="s">
        <v>27</v>
      </c>
      <c r="M202" s="76" t="s">
        <v>284</v>
      </c>
      <c r="N202" s="77">
        <v>1</v>
      </c>
      <c r="O202" s="78">
        <v>55000</v>
      </c>
      <c r="P202" s="78">
        <v>0</v>
      </c>
      <c r="Q202" s="79">
        <v>55000</v>
      </c>
      <c r="R202" s="79">
        <v>0</v>
      </c>
      <c r="S202" s="78">
        <v>55000</v>
      </c>
      <c r="T202" s="76" t="s">
        <v>315</v>
      </c>
      <c r="U202" s="76" t="s">
        <v>373</v>
      </c>
      <c r="V202" s="76" t="s">
        <v>316</v>
      </c>
      <c r="W202" s="76" t="s">
        <v>317</v>
      </c>
      <c r="X202" s="76" t="s">
        <v>316</v>
      </c>
      <c r="Y202" s="76" t="s">
        <v>374</v>
      </c>
      <c r="Z202" s="76" t="s">
        <v>374</v>
      </c>
      <c r="AA2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3" spans="1:27" x14ac:dyDescent="0.25">
      <c r="A203" s="6" t="str">
        <f>DAY(C203)&amp;Table1[[#This Row],[Bộ phận]]&amp;Table1[[#This Row],[Mã hàng]]</f>
        <v>3TSG01NL300085</v>
      </c>
      <c r="B203" s="6" t="str">
        <f>COUNTIF($A$5:A203,A203)&amp;A203</f>
        <v>13TSG01NL300085</v>
      </c>
      <c r="C203" s="75">
        <v>46025</v>
      </c>
      <c r="D203" s="76" t="s">
        <v>313</v>
      </c>
      <c r="E203" s="74" t="s">
        <v>392</v>
      </c>
      <c r="F203" s="74" t="s">
        <v>316</v>
      </c>
      <c r="G203" s="74" t="s">
        <v>314</v>
      </c>
      <c r="H203" s="76" t="s">
        <v>370</v>
      </c>
      <c r="I203" s="76" t="s">
        <v>371</v>
      </c>
      <c r="J203" s="76" t="s">
        <v>393</v>
      </c>
      <c r="K203" s="76" t="s">
        <v>164</v>
      </c>
      <c r="L203" s="76" t="s">
        <v>318</v>
      </c>
      <c r="M203" s="76" t="s">
        <v>284</v>
      </c>
      <c r="N203" s="77">
        <v>1.5</v>
      </c>
      <c r="O203" s="78">
        <v>45000</v>
      </c>
      <c r="P203" s="78">
        <v>0</v>
      </c>
      <c r="Q203" s="79">
        <v>67500</v>
      </c>
      <c r="R203" s="79">
        <v>0</v>
      </c>
      <c r="S203" s="78">
        <v>45000</v>
      </c>
      <c r="T203" s="76" t="s">
        <v>315</v>
      </c>
      <c r="U203" s="76" t="s">
        <v>373</v>
      </c>
      <c r="V203" s="76" t="s">
        <v>316</v>
      </c>
      <c r="W203" s="76" t="s">
        <v>317</v>
      </c>
      <c r="X203" s="76" t="s">
        <v>316</v>
      </c>
      <c r="Y203" s="76" t="s">
        <v>374</v>
      </c>
      <c r="Z203" s="76" t="s">
        <v>374</v>
      </c>
      <c r="AA2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4" spans="1:27" x14ac:dyDescent="0.25">
      <c r="A204" s="6" t="str">
        <f>DAY(C204)&amp;Table1[[#This Row],[Bộ phận]]&amp;Table1[[#This Row],[Mã hàng]]</f>
        <v>3TSG01NL300090</v>
      </c>
      <c r="B204" s="6" t="str">
        <f>COUNTIF($A$5:A204,A204)&amp;A204</f>
        <v>13TSG01NL300090</v>
      </c>
      <c r="C204" s="75">
        <v>46025</v>
      </c>
      <c r="D204" s="76" t="s">
        <v>313</v>
      </c>
      <c r="E204" s="74" t="s">
        <v>392</v>
      </c>
      <c r="F204" s="74" t="s">
        <v>316</v>
      </c>
      <c r="G204" s="74" t="s">
        <v>314</v>
      </c>
      <c r="H204" s="76" t="s">
        <v>370</v>
      </c>
      <c r="I204" s="76" t="s">
        <v>371</v>
      </c>
      <c r="J204" s="76" t="s">
        <v>393</v>
      </c>
      <c r="K204" s="76" t="s">
        <v>171</v>
      </c>
      <c r="L204" s="76" t="s">
        <v>34</v>
      </c>
      <c r="M204" s="76" t="s">
        <v>284</v>
      </c>
      <c r="N204" s="77">
        <v>5</v>
      </c>
      <c r="O204" s="78">
        <v>145000</v>
      </c>
      <c r="P204" s="78">
        <v>0</v>
      </c>
      <c r="Q204" s="79">
        <v>725000</v>
      </c>
      <c r="R204" s="79">
        <v>0</v>
      </c>
      <c r="S204" s="78">
        <v>145000</v>
      </c>
      <c r="T204" s="76" t="s">
        <v>315</v>
      </c>
      <c r="U204" s="76" t="s">
        <v>373</v>
      </c>
      <c r="V204" s="76" t="s">
        <v>316</v>
      </c>
      <c r="W204" s="76" t="s">
        <v>317</v>
      </c>
      <c r="X204" s="76" t="s">
        <v>316</v>
      </c>
      <c r="Y204" s="76" t="s">
        <v>374</v>
      </c>
      <c r="Z204" s="76" t="s">
        <v>374</v>
      </c>
      <c r="AA2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5" spans="1:27" x14ac:dyDescent="0.25">
      <c r="A205" s="6" t="str">
        <f>DAY(C205)&amp;Table1[[#This Row],[Bộ phận]]&amp;Table1[[#This Row],[Mã hàng]]</f>
        <v>3TSG01NL300091</v>
      </c>
      <c r="B205" s="6" t="str">
        <f>COUNTIF($A$5:A205,A205)&amp;A205</f>
        <v>13TSG01NL300091</v>
      </c>
      <c r="C205" s="75">
        <v>46025</v>
      </c>
      <c r="D205" s="76" t="s">
        <v>313</v>
      </c>
      <c r="E205" s="74" t="s">
        <v>392</v>
      </c>
      <c r="F205" s="74" t="s">
        <v>316</v>
      </c>
      <c r="G205" s="74" t="s">
        <v>314</v>
      </c>
      <c r="H205" s="76" t="s">
        <v>370</v>
      </c>
      <c r="I205" s="76" t="s">
        <v>371</v>
      </c>
      <c r="J205" s="76" t="s">
        <v>393</v>
      </c>
      <c r="K205" s="76" t="s">
        <v>172</v>
      </c>
      <c r="L205" s="76" t="s">
        <v>35</v>
      </c>
      <c r="M205" s="76" t="s">
        <v>284</v>
      </c>
      <c r="N205" s="77">
        <v>5</v>
      </c>
      <c r="O205" s="78">
        <v>47000</v>
      </c>
      <c r="P205" s="78">
        <v>0</v>
      </c>
      <c r="Q205" s="79">
        <v>235000</v>
      </c>
      <c r="R205" s="79">
        <v>0</v>
      </c>
      <c r="S205" s="78">
        <v>47000</v>
      </c>
      <c r="T205" s="76" t="s">
        <v>315</v>
      </c>
      <c r="U205" s="76" t="s">
        <v>373</v>
      </c>
      <c r="V205" s="76" t="s">
        <v>316</v>
      </c>
      <c r="W205" s="76" t="s">
        <v>317</v>
      </c>
      <c r="X205" s="76" t="s">
        <v>316</v>
      </c>
      <c r="Y205" s="76" t="s">
        <v>374</v>
      </c>
      <c r="Z205" s="76" t="s">
        <v>374</v>
      </c>
      <c r="AA2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6" spans="1:27" x14ac:dyDescent="0.25">
      <c r="A206" s="6" t="str">
        <f>DAY(C206)&amp;Table1[[#This Row],[Bộ phận]]&amp;Table1[[#This Row],[Mã hàng]]</f>
        <v>3TSG01NL300098</v>
      </c>
      <c r="B206" s="6" t="str">
        <f>COUNTIF($A$5:A206,A206)&amp;A206</f>
        <v>13TSG01NL300098</v>
      </c>
      <c r="C206" s="75">
        <v>46025</v>
      </c>
      <c r="D206" s="76" t="s">
        <v>313</v>
      </c>
      <c r="E206" s="74" t="s">
        <v>392</v>
      </c>
      <c r="F206" s="74" t="s">
        <v>316</v>
      </c>
      <c r="G206" s="74" t="s">
        <v>314</v>
      </c>
      <c r="H206" s="76" t="s">
        <v>370</v>
      </c>
      <c r="I206" s="76" t="s">
        <v>371</v>
      </c>
      <c r="J206" s="76" t="s">
        <v>393</v>
      </c>
      <c r="K206" s="76" t="s">
        <v>179</v>
      </c>
      <c r="L206" s="76" t="s">
        <v>327</v>
      </c>
      <c r="M206" s="76" t="s">
        <v>284</v>
      </c>
      <c r="N206" s="77">
        <v>6</v>
      </c>
      <c r="O206" s="78">
        <v>95000</v>
      </c>
      <c r="P206" s="78">
        <v>0</v>
      </c>
      <c r="Q206" s="79">
        <v>570000</v>
      </c>
      <c r="R206" s="79">
        <v>0</v>
      </c>
      <c r="S206" s="78">
        <v>95000</v>
      </c>
      <c r="T206" s="76" t="s">
        <v>315</v>
      </c>
      <c r="U206" s="76" t="s">
        <v>373</v>
      </c>
      <c r="V206" s="76" t="s">
        <v>316</v>
      </c>
      <c r="W206" s="76" t="s">
        <v>317</v>
      </c>
      <c r="X206" s="76" t="s">
        <v>316</v>
      </c>
      <c r="Y206" s="76" t="s">
        <v>374</v>
      </c>
      <c r="Z206" s="76" t="s">
        <v>374</v>
      </c>
      <c r="AA2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7" spans="1:27" x14ac:dyDescent="0.25">
      <c r="A207" s="6" t="str">
        <f>DAY(C207)&amp;Table1[[#This Row],[Bộ phận]]&amp;Table1[[#This Row],[Mã hàng]]</f>
        <v>3TSG01NL300107</v>
      </c>
      <c r="B207" s="6" t="str">
        <f>COUNTIF($A$5:A207,A207)&amp;A207</f>
        <v>13TSG01NL300107</v>
      </c>
      <c r="C207" s="75">
        <v>46025</v>
      </c>
      <c r="D207" s="76" t="s">
        <v>313</v>
      </c>
      <c r="E207" s="74" t="s">
        <v>392</v>
      </c>
      <c r="F207" s="74" t="s">
        <v>316</v>
      </c>
      <c r="G207" s="74" t="s">
        <v>314</v>
      </c>
      <c r="H207" s="76" t="s">
        <v>370</v>
      </c>
      <c r="I207" s="76" t="s">
        <v>371</v>
      </c>
      <c r="J207" s="76" t="s">
        <v>393</v>
      </c>
      <c r="K207" s="76" t="s">
        <v>187</v>
      </c>
      <c r="L207" s="76" t="s">
        <v>328</v>
      </c>
      <c r="M207" s="76" t="s">
        <v>329</v>
      </c>
      <c r="N207" s="77">
        <v>11</v>
      </c>
      <c r="O207" s="78">
        <v>8500</v>
      </c>
      <c r="P207" s="78">
        <v>0</v>
      </c>
      <c r="Q207" s="79">
        <v>93500</v>
      </c>
      <c r="R207" s="79">
        <v>0</v>
      </c>
      <c r="S207" s="78">
        <v>8500</v>
      </c>
      <c r="T207" s="76" t="s">
        <v>315</v>
      </c>
      <c r="U207" s="76" t="s">
        <v>373</v>
      </c>
      <c r="V207" s="76" t="s">
        <v>316</v>
      </c>
      <c r="W207" s="76" t="s">
        <v>317</v>
      </c>
      <c r="X207" s="76" t="s">
        <v>316</v>
      </c>
      <c r="Y207" s="76" t="s">
        <v>374</v>
      </c>
      <c r="Z207" s="76" t="s">
        <v>374</v>
      </c>
      <c r="AA2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8" spans="1:27" x14ac:dyDescent="0.25">
      <c r="A208" s="6" t="str">
        <f>DAY(C208)&amp;Table1[[#This Row],[Bộ phận]]&amp;Table1[[#This Row],[Mã hàng]]</f>
        <v>3TSG01NL300142</v>
      </c>
      <c r="B208" s="6" t="str">
        <f>COUNTIF($A$5:A208,A208)&amp;A208</f>
        <v>13TSG01NL300142</v>
      </c>
      <c r="C208" s="75">
        <v>46025</v>
      </c>
      <c r="D208" s="76" t="s">
        <v>313</v>
      </c>
      <c r="E208" s="74" t="s">
        <v>392</v>
      </c>
      <c r="F208" s="74" t="s">
        <v>316</v>
      </c>
      <c r="G208" s="74" t="s">
        <v>314</v>
      </c>
      <c r="H208" s="76" t="s">
        <v>370</v>
      </c>
      <c r="I208" s="76" t="s">
        <v>371</v>
      </c>
      <c r="J208" s="76" t="s">
        <v>393</v>
      </c>
      <c r="K208" s="76" t="s">
        <v>226</v>
      </c>
      <c r="L208" s="76" t="s">
        <v>319</v>
      </c>
      <c r="M208" s="76" t="s">
        <v>284</v>
      </c>
      <c r="N208" s="77">
        <v>2</v>
      </c>
      <c r="O208" s="78">
        <v>50000</v>
      </c>
      <c r="P208" s="78">
        <v>0</v>
      </c>
      <c r="Q208" s="79">
        <v>100000</v>
      </c>
      <c r="R208" s="79">
        <v>0</v>
      </c>
      <c r="S208" s="78">
        <v>50000</v>
      </c>
      <c r="T208" s="76" t="s">
        <v>315</v>
      </c>
      <c r="U208" s="76" t="s">
        <v>373</v>
      </c>
      <c r="V208" s="76" t="s">
        <v>316</v>
      </c>
      <c r="W208" s="76" t="s">
        <v>317</v>
      </c>
      <c r="X208" s="76" t="s">
        <v>316</v>
      </c>
      <c r="Y208" s="76" t="s">
        <v>374</v>
      </c>
      <c r="Z208" s="76" t="s">
        <v>374</v>
      </c>
      <c r="AA2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9" spans="1:27" x14ac:dyDescent="0.25">
      <c r="A209" s="6" t="str">
        <f>DAY(C209)&amp;Table1[[#This Row],[Bộ phận]]&amp;Table1[[#This Row],[Mã hàng]]</f>
        <v>3TSG01NL300147</v>
      </c>
      <c r="B209" s="6" t="str">
        <f>COUNTIF($A$5:A209,A209)&amp;A209</f>
        <v>13TSG01NL300147</v>
      </c>
      <c r="C209" s="75">
        <v>46025</v>
      </c>
      <c r="D209" s="76" t="s">
        <v>313</v>
      </c>
      <c r="E209" s="74" t="s">
        <v>392</v>
      </c>
      <c r="F209" s="74" t="s">
        <v>316</v>
      </c>
      <c r="G209" s="74" t="s">
        <v>314</v>
      </c>
      <c r="H209" s="76" t="s">
        <v>370</v>
      </c>
      <c r="I209" s="76" t="s">
        <v>371</v>
      </c>
      <c r="J209" s="76" t="s">
        <v>393</v>
      </c>
      <c r="K209" s="76" t="s">
        <v>234</v>
      </c>
      <c r="L209" s="76" t="s">
        <v>330</v>
      </c>
      <c r="M209" s="76" t="s">
        <v>284</v>
      </c>
      <c r="N209" s="77">
        <v>9</v>
      </c>
      <c r="O209" s="78">
        <v>62000</v>
      </c>
      <c r="P209" s="78">
        <v>0</v>
      </c>
      <c r="Q209" s="79">
        <v>558000</v>
      </c>
      <c r="R209" s="79">
        <v>0</v>
      </c>
      <c r="S209" s="78">
        <v>62000</v>
      </c>
      <c r="T209" s="76" t="s">
        <v>315</v>
      </c>
      <c r="U209" s="76" t="s">
        <v>373</v>
      </c>
      <c r="V209" s="76" t="s">
        <v>316</v>
      </c>
      <c r="W209" s="76" t="s">
        <v>317</v>
      </c>
      <c r="X209" s="76" t="s">
        <v>316</v>
      </c>
      <c r="Y209" s="76" t="s">
        <v>374</v>
      </c>
      <c r="Z209" s="76" t="s">
        <v>374</v>
      </c>
      <c r="AA2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0" spans="1:27" x14ac:dyDescent="0.25">
      <c r="A210" s="6" t="str">
        <f>DAY(C210)&amp;Table1[[#This Row],[Bộ phận]]&amp;Table1[[#This Row],[Mã hàng]]</f>
        <v>3TSG01NL300209</v>
      </c>
      <c r="B210" s="6" t="str">
        <f>COUNTIF($A$5:A210,A210)&amp;A210</f>
        <v>13TSG01NL300209</v>
      </c>
      <c r="C210" s="75">
        <v>46025</v>
      </c>
      <c r="D210" s="76" t="s">
        <v>313</v>
      </c>
      <c r="E210" s="74" t="s">
        <v>392</v>
      </c>
      <c r="F210" s="74" t="s">
        <v>316</v>
      </c>
      <c r="G210" s="74" t="s">
        <v>314</v>
      </c>
      <c r="H210" s="76" t="s">
        <v>370</v>
      </c>
      <c r="I210" s="76" t="s">
        <v>371</v>
      </c>
      <c r="J210" s="76" t="s">
        <v>393</v>
      </c>
      <c r="K210" s="76" t="s">
        <v>261</v>
      </c>
      <c r="L210" s="76" t="s">
        <v>321</v>
      </c>
      <c r="M210" s="76" t="s">
        <v>284</v>
      </c>
      <c r="N210" s="77">
        <v>3</v>
      </c>
      <c r="O210" s="78">
        <v>30000</v>
      </c>
      <c r="P210" s="78">
        <v>0</v>
      </c>
      <c r="Q210" s="79">
        <v>90000</v>
      </c>
      <c r="R210" s="79">
        <v>0</v>
      </c>
      <c r="S210" s="78">
        <v>30000</v>
      </c>
      <c r="T210" s="76" t="s">
        <v>315</v>
      </c>
      <c r="U210" s="76" t="s">
        <v>373</v>
      </c>
      <c r="V210" s="76" t="s">
        <v>316</v>
      </c>
      <c r="W210" s="76" t="s">
        <v>317</v>
      </c>
      <c r="X210" s="76" t="s">
        <v>316</v>
      </c>
      <c r="Y210" s="76" t="s">
        <v>374</v>
      </c>
      <c r="Z210" s="76" t="s">
        <v>374</v>
      </c>
      <c r="AA2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1" spans="1:27" x14ac:dyDescent="0.25">
      <c r="A211" s="6" t="str">
        <f>DAY(C211)&amp;Table1[[#This Row],[Bộ phận]]&amp;Table1[[#This Row],[Mã hàng]]</f>
        <v>3TSG01NL300218</v>
      </c>
      <c r="B211" s="6" t="str">
        <f>COUNTIF($A$5:A211,A211)&amp;A211</f>
        <v>13TSG01NL300218</v>
      </c>
      <c r="C211" s="75">
        <v>46025</v>
      </c>
      <c r="D211" s="76" t="s">
        <v>313</v>
      </c>
      <c r="E211" s="74" t="s">
        <v>392</v>
      </c>
      <c r="F211" s="74" t="s">
        <v>316</v>
      </c>
      <c r="G211" s="74" t="s">
        <v>314</v>
      </c>
      <c r="H211" s="76" t="s">
        <v>370</v>
      </c>
      <c r="I211" s="76" t="s">
        <v>371</v>
      </c>
      <c r="J211" s="76" t="s">
        <v>393</v>
      </c>
      <c r="K211" s="76" t="s">
        <v>287</v>
      </c>
      <c r="L211" s="76" t="s">
        <v>288</v>
      </c>
      <c r="M211" s="76" t="s">
        <v>29</v>
      </c>
      <c r="N211" s="77">
        <v>1</v>
      </c>
      <c r="O211" s="78">
        <v>40000</v>
      </c>
      <c r="P211" s="78">
        <v>0</v>
      </c>
      <c r="Q211" s="79">
        <v>40000</v>
      </c>
      <c r="R211" s="79">
        <v>0</v>
      </c>
      <c r="S211" s="78">
        <v>40000</v>
      </c>
      <c r="T211" s="76" t="s">
        <v>315</v>
      </c>
      <c r="U211" s="76" t="s">
        <v>373</v>
      </c>
      <c r="V211" s="76" t="s">
        <v>316</v>
      </c>
      <c r="W211" s="76" t="s">
        <v>317</v>
      </c>
      <c r="X211" s="76" t="s">
        <v>316</v>
      </c>
      <c r="Y211" s="76" t="s">
        <v>374</v>
      </c>
      <c r="Z211" s="76" t="s">
        <v>374</v>
      </c>
      <c r="AA2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2" spans="1:27" x14ac:dyDescent="0.25">
      <c r="A212" s="6" t="str">
        <f>DAY(C212)&amp;Table1[[#This Row],[Bộ phận]]&amp;Table1[[#This Row],[Mã hàng]]</f>
        <v>3TSG01NL300018</v>
      </c>
      <c r="B212" s="6" t="str">
        <f>COUNTIF($A$5:A212,A212)&amp;A212</f>
        <v>13TSG01NL300018</v>
      </c>
      <c r="C212" s="75">
        <v>46025</v>
      </c>
      <c r="D212" s="76" t="s">
        <v>313</v>
      </c>
      <c r="E212" s="74" t="s">
        <v>392</v>
      </c>
      <c r="F212" s="74" t="s">
        <v>316</v>
      </c>
      <c r="G212" s="74" t="s">
        <v>314</v>
      </c>
      <c r="H212" s="76" t="s">
        <v>370</v>
      </c>
      <c r="I212" s="76" t="s">
        <v>371</v>
      </c>
      <c r="J212" s="76" t="s">
        <v>393</v>
      </c>
      <c r="K212" s="76" t="s">
        <v>91</v>
      </c>
      <c r="L212" s="76" t="s">
        <v>331</v>
      </c>
      <c r="M212" s="76" t="s">
        <v>284</v>
      </c>
      <c r="N212" s="77">
        <v>6</v>
      </c>
      <c r="O212" s="78">
        <v>38000</v>
      </c>
      <c r="P212" s="78">
        <v>0</v>
      </c>
      <c r="Q212" s="79">
        <v>228000</v>
      </c>
      <c r="R212" s="79">
        <v>0</v>
      </c>
      <c r="S212" s="78">
        <v>38000</v>
      </c>
      <c r="T212" s="76" t="s">
        <v>315</v>
      </c>
      <c r="U212" s="76" t="s">
        <v>373</v>
      </c>
      <c r="V212" s="76" t="s">
        <v>316</v>
      </c>
      <c r="W212" s="76" t="s">
        <v>317</v>
      </c>
      <c r="X212" s="76" t="s">
        <v>316</v>
      </c>
      <c r="Y212" s="76" t="s">
        <v>374</v>
      </c>
      <c r="Z212" s="76" t="s">
        <v>374</v>
      </c>
      <c r="AA2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3" spans="1:27" x14ac:dyDescent="0.25">
      <c r="A213" s="6" t="str">
        <f>DAY(C213)&amp;Table1[[#This Row],[Bộ phận]]&amp;Table1[[#This Row],[Mã hàng]]</f>
        <v>3TSG01NL300113</v>
      </c>
      <c r="B213" s="6" t="str">
        <f>COUNTIF($A$5:A213,A213)&amp;A213</f>
        <v>13TSG01NL300113</v>
      </c>
      <c r="C213" s="75">
        <v>46025</v>
      </c>
      <c r="D213" s="76" t="s">
        <v>313</v>
      </c>
      <c r="E213" s="74" t="s">
        <v>392</v>
      </c>
      <c r="F213" s="74" t="s">
        <v>316</v>
      </c>
      <c r="G213" s="74" t="s">
        <v>314</v>
      </c>
      <c r="H213" s="76" t="s">
        <v>370</v>
      </c>
      <c r="I213" s="76" t="s">
        <v>371</v>
      </c>
      <c r="J213" s="76" t="s">
        <v>393</v>
      </c>
      <c r="K213" s="76" t="s">
        <v>192</v>
      </c>
      <c r="L213" s="76" t="s">
        <v>40</v>
      </c>
      <c r="M213" s="76" t="s">
        <v>284</v>
      </c>
      <c r="N213" s="77">
        <v>2</v>
      </c>
      <c r="O213" s="78">
        <v>145000</v>
      </c>
      <c r="P213" s="78">
        <v>0</v>
      </c>
      <c r="Q213" s="79">
        <v>290000</v>
      </c>
      <c r="R213" s="79">
        <v>0</v>
      </c>
      <c r="S213" s="78">
        <v>145000</v>
      </c>
      <c r="T213" s="76" t="s">
        <v>315</v>
      </c>
      <c r="U213" s="76" t="s">
        <v>373</v>
      </c>
      <c r="V213" s="76" t="s">
        <v>316</v>
      </c>
      <c r="W213" s="76" t="s">
        <v>317</v>
      </c>
      <c r="X213" s="76" t="s">
        <v>316</v>
      </c>
      <c r="Y213" s="76" t="s">
        <v>374</v>
      </c>
      <c r="Z213" s="76" t="s">
        <v>374</v>
      </c>
      <c r="AA2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4" spans="1:27" x14ac:dyDescent="0.25">
      <c r="A214" s="6" t="str">
        <f>DAY(C214)&amp;Table1[[#This Row],[Bộ phận]]&amp;Table1[[#This Row],[Mã hàng]]</f>
        <v>3TSG01NL300053</v>
      </c>
      <c r="B214" s="6" t="str">
        <f>COUNTIF($A$5:A214,A214)&amp;A214</f>
        <v>13TSG01NL300053</v>
      </c>
      <c r="C214" s="75">
        <v>46025</v>
      </c>
      <c r="D214" s="76" t="s">
        <v>313</v>
      </c>
      <c r="E214" s="74" t="s">
        <v>392</v>
      </c>
      <c r="F214" s="74" t="s">
        <v>316</v>
      </c>
      <c r="G214" s="74" t="s">
        <v>314</v>
      </c>
      <c r="H214" s="76" t="s">
        <v>370</v>
      </c>
      <c r="I214" s="76" t="s">
        <v>371</v>
      </c>
      <c r="J214" s="76" t="s">
        <v>393</v>
      </c>
      <c r="K214" s="76" t="s">
        <v>282</v>
      </c>
      <c r="L214" s="76" t="s">
        <v>283</v>
      </c>
      <c r="M214" s="76" t="s">
        <v>284</v>
      </c>
      <c r="N214" s="77">
        <v>0.5</v>
      </c>
      <c r="O214" s="78">
        <v>30000</v>
      </c>
      <c r="P214" s="78">
        <v>0</v>
      </c>
      <c r="Q214" s="79">
        <v>15000</v>
      </c>
      <c r="R214" s="79">
        <v>0</v>
      </c>
      <c r="S214" s="78">
        <v>30000</v>
      </c>
      <c r="T214" s="76" t="s">
        <v>315</v>
      </c>
      <c r="U214" s="76" t="s">
        <v>373</v>
      </c>
      <c r="V214" s="76" t="s">
        <v>316</v>
      </c>
      <c r="W214" s="76" t="s">
        <v>317</v>
      </c>
      <c r="X214" s="76" t="s">
        <v>316</v>
      </c>
      <c r="Y214" s="76" t="s">
        <v>374</v>
      </c>
      <c r="Z214" s="76" t="s">
        <v>374</v>
      </c>
      <c r="AA2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5" spans="1:27" x14ac:dyDescent="0.25">
      <c r="A215" s="6" t="str">
        <f>DAY(C215)&amp;Table1[[#This Row],[Bộ phận]]&amp;Table1[[#This Row],[Mã hàng]]</f>
        <v>3TSG01NL300007</v>
      </c>
      <c r="B215" s="6" t="str">
        <f>COUNTIF($A$5:A215,A215)&amp;A215</f>
        <v>13TSG01NL300007</v>
      </c>
      <c r="C215" s="75">
        <v>46025</v>
      </c>
      <c r="D215" s="76" t="s">
        <v>313</v>
      </c>
      <c r="E215" s="74" t="s">
        <v>392</v>
      </c>
      <c r="F215" s="74" t="s">
        <v>316</v>
      </c>
      <c r="G215" s="74" t="s">
        <v>314</v>
      </c>
      <c r="H215" s="76" t="s">
        <v>370</v>
      </c>
      <c r="I215" s="76" t="s">
        <v>371</v>
      </c>
      <c r="J215" s="76" t="s">
        <v>393</v>
      </c>
      <c r="K215" s="76" t="s">
        <v>79</v>
      </c>
      <c r="L215" s="76" t="s">
        <v>332</v>
      </c>
      <c r="M215" s="76" t="s">
        <v>284</v>
      </c>
      <c r="N215" s="77">
        <v>1</v>
      </c>
      <c r="O215" s="78">
        <v>30000</v>
      </c>
      <c r="P215" s="78">
        <v>0</v>
      </c>
      <c r="Q215" s="79">
        <v>30000</v>
      </c>
      <c r="R215" s="79">
        <v>0</v>
      </c>
      <c r="S215" s="78">
        <v>30000</v>
      </c>
      <c r="T215" s="76" t="s">
        <v>315</v>
      </c>
      <c r="U215" s="76" t="s">
        <v>373</v>
      </c>
      <c r="V215" s="76" t="s">
        <v>316</v>
      </c>
      <c r="W215" s="76" t="s">
        <v>317</v>
      </c>
      <c r="X215" s="76" t="s">
        <v>316</v>
      </c>
      <c r="Y215" s="76" t="s">
        <v>374</v>
      </c>
      <c r="Z215" s="76" t="s">
        <v>374</v>
      </c>
      <c r="AA2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6" spans="1:27" x14ac:dyDescent="0.25">
      <c r="A216" s="6" t="str">
        <f>DAY(C216)&amp;Table1[[#This Row],[Bộ phận]]&amp;Table1[[#This Row],[Mã hàng]]</f>
        <v>3TSG01NL300084</v>
      </c>
      <c r="B216" s="6" t="str">
        <f>COUNTIF($A$5:A216,A216)&amp;A216</f>
        <v>13TSG01NL300084</v>
      </c>
      <c r="C216" s="75">
        <v>46025</v>
      </c>
      <c r="D216" s="76" t="s">
        <v>313</v>
      </c>
      <c r="E216" s="74" t="s">
        <v>392</v>
      </c>
      <c r="F216" s="74" t="s">
        <v>316</v>
      </c>
      <c r="G216" s="74" t="s">
        <v>314</v>
      </c>
      <c r="H216" s="76" t="s">
        <v>370</v>
      </c>
      <c r="I216" s="76" t="s">
        <v>371</v>
      </c>
      <c r="J216" s="76" t="s">
        <v>393</v>
      </c>
      <c r="K216" s="76" t="s">
        <v>163</v>
      </c>
      <c r="L216" s="76" t="s">
        <v>322</v>
      </c>
      <c r="M216" s="76" t="s">
        <v>284</v>
      </c>
      <c r="N216" s="77">
        <v>4.5</v>
      </c>
      <c r="O216" s="78">
        <v>22000</v>
      </c>
      <c r="P216" s="78">
        <v>0</v>
      </c>
      <c r="Q216" s="79">
        <v>99000</v>
      </c>
      <c r="R216" s="79">
        <v>0</v>
      </c>
      <c r="S216" s="78">
        <v>22000</v>
      </c>
      <c r="T216" s="76" t="s">
        <v>315</v>
      </c>
      <c r="U216" s="76" t="s">
        <v>373</v>
      </c>
      <c r="V216" s="76" t="s">
        <v>316</v>
      </c>
      <c r="W216" s="76" t="s">
        <v>317</v>
      </c>
      <c r="X216" s="76" t="s">
        <v>316</v>
      </c>
      <c r="Y216" s="76" t="s">
        <v>374</v>
      </c>
      <c r="Z216" s="76" t="s">
        <v>374</v>
      </c>
      <c r="AA2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7" spans="1:27" x14ac:dyDescent="0.25">
      <c r="A217" s="6" t="str">
        <f>DAY(C217)&amp;Table1[[#This Row],[Bộ phận]]&amp;Table1[[#This Row],[Mã hàng]]</f>
        <v>3TSG01NL300096</v>
      </c>
      <c r="B217" s="6" t="str">
        <f>COUNTIF($A$5:A217,A217)&amp;A217</f>
        <v>13TSG01NL300096</v>
      </c>
      <c r="C217" s="75">
        <v>46025</v>
      </c>
      <c r="D217" s="76" t="s">
        <v>313</v>
      </c>
      <c r="E217" s="74" t="s">
        <v>392</v>
      </c>
      <c r="F217" s="74" t="s">
        <v>316</v>
      </c>
      <c r="G217" s="74" t="s">
        <v>314</v>
      </c>
      <c r="H217" s="76" t="s">
        <v>370</v>
      </c>
      <c r="I217" s="76" t="s">
        <v>371</v>
      </c>
      <c r="J217" s="76" t="s">
        <v>393</v>
      </c>
      <c r="K217" s="76" t="s">
        <v>177</v>
      </c>
      <c r="L217" s="76" t="s">
        <v>50</v>
      </c>
      <c r="M217" s="76" t="s">
        <v>284</v>
      </c>
      <c r="N217" s="77">
        <v>7</v>
      </c>
      <c r="O217" s="78">
        <v>45000</v>
      </c>
      <c r="P217" s="78">
        <v>0</v>
      </c>
      <c r="Q217" s="79">
        <v>315000</v>
      </c>
      <c r="R217" s="79">
        <v>0</v>
      </c>
      <c r="S217" s="78">
        <v>45000</v>
      </c>
      <c r="T217" s="76" t="s">
        <v>315</v>
      </c>
      <c r="U217" s="76" t="s">
        <v>373</v>
      </c>
      <c r="V217" s="76" t="s">
        <v>316</v>
      </c>
      <c r="W217" s="76" t="s">
        <v>317</v>
      </c>
      <c r="X217" s="76" t="s">
        <v>316</v>
      </c>
      <c r="Y217" s="76" t="s">
        <v>374</v>
      </c>
      <c r="Z217" s="76" t="s">
        <v>374</v>
      </c>
      <c r="AA2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8" spans="1:27" x14ac:dyDescent="0.25">
      <c r="A218" s="6" t="str">
        <f>DAY(C218)&amp;Table1[[#This Row],[Bộ phận]]&amp;Table1[[#This Row],[Mã hàng]]</f>
        <v>3TSG01NL600004</v>
      </c>
      <c r="B218" s="6" t="str">
        <f>COUNTIF($A$5:A218,A218)&amp;A218</f>
        <v>13TSG01NL600004</v>
      </c>
      <c r="C218" s="75">
        <v>46025</v>
      </c>
      <c r="D218" s="76" t="s">
        <v>313</v>
      </c>
      <c r="E218" s="74" t="s">
        <v>392</v>
      </c>
      <c r="F218" s="74" t="s">
        <v>316</v>
      </c>
      <c r="G218" s="74" t="s">
        <v>314</v>
      </c>
      <c r="H218" s="76" t="s">
        <v>370</v>
      </c>
      <c r="I218" s="76" t="s">
        <v>371</v>
      </c>
      <c r="J218" s="76" t="s">
        <v>393</v>
      </c>
      <c r="K218" s="76" t="s">
        <v>266</v>
      </c>
      <c r="L218" s="76" t="s">
        <v>25</v>
      </c>
      <c r="M218" s="76" t="s">
        <v>284</v>
      </c>
      <c r="N218" s="77">
        <v>34</v>
      </c>
      <c r="O218" s="78">
        <v>18000</v>
      </c>
      <c r="P218" s="78">
        <v>0</v>
      </c>
      <c r="Q218" s="79">
        <v>612000</v>
      </c>
      <c r="R218" s="79">
        <v>0</v>
      </c>
      <c r="S218" s="78">
        <v>18000</v>
      </c>
      <c r="T218" s="76" t="s">
        <v>315</v>
      </c>
      <c r="U218" s="76" t="s">
        <v>373</v>
      </c>
      <c r="V218" s="76" t="s">
        <v>316</v>
      </c>
      <c r="W218" s="76" t="s">
        <v>317</v>
      </c>
      <c r="X218" s="76" t="s">
        <v>316</v>
      </c>
      <c r="Y218" s="76" t="s">
        <v>374</v>
      </c>
      <c r="Z218" s="76" t="s">
        <v>374</v>
      </c>
      <c r="AA2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9" spans="1:27" x14ac:dyDescent="0.25">
      <c r="A219" s="6" t="str">
        <f>DAY(C219)&amp;Table1[[#This Row],[Bộ phận]]&amp;Table1[[#This Row],[Mã hàng]]</f>
        <v>3TSG01NL300119</v>
      </c>
      <c r="B219" s="6" t="str">
        <f>COUNTIF($A$5:A219,A219)&amp;A219</f>
        <v>13TSG01NL300119</v>
      </c>
      <c r="C219" s="75">
        <v>46025</v>
      </c>
      <c r="D219" s="76" t="s">
        <v>313</v>
      </c>
      <c r="E219" s="74" t="s">
        <v>392</v>
      </c>
      <c r="F219" s="74" t="s">
        <v>316</v>
      </c>
      <c r="G219" s="74" t="s">
        <v>314</v>
      </c>
      <c r="H219" s="76" t="s">
        <v>370</v>
      </c>
      <c r="I219" s="76" t="s">
        <v>371</v>
      </c>
      <c r="J219" s="76" t="s">
        <v>393</v>
      </c>
      <c r="K219" s="76" t="s">
        <v>197</v>
      </c>
      <c r="L219" s="76" t="s">
        <v>324</v>
      </c>
      <c r="M219" s="76" t="s">
        <v>284</v>
      </c>
      <c r="N219" s="77">
        <v>15</v>
      </c>
      <c r="O219" s="78">
        <v>21000</v>
      </c>
      <c r="P219" s="78">
        <v>0</v>
      </c>
      <c r="Q219" s="79">
        <v>315000</v>
      </c>
      <c r="R219" s="79">
        <v>0</v>
      </c>
      <c r="S219" s="78">
        <v>21000</v>
      </c>
      <c r="T219" s="76" t="s">
        <v>315</v>
      </c>
      <c r="U219" s="76" t="s">
        <v>373</v>
      </c>
      <c r="V219" s="76" t="s">
        <v>316</v>
      </c>
      <c r="W219" s="76" t="s">
        <v>317</v>
      </c>
      <c r="X219" s="76" t="s">
        <v>316</v>
      </c>
      <c r="Y219" s="76" t="s">
        <v>374</v>
      </c>
      <c r="Z219" s="76" t="s">
        <v>374</v>
      </c>
      <c r="AA2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0" spans="1:27" x14ac:dyDescent="0.25">
      <c r="A220" s="6" t="str">
        <f>DAY(C220)&amp;Table1[[#This Row],[Bộ phận]]&amp;Table1[[#This Row],[Mã hàng]]</f>
        <v>3TSG01NL300062</v>
      </c>
      <c r="B220" s="6" t="str">
        <f>COUNTIF($A$5:A220,A220)&amp;A220</f>
        <v>13TSG01NL300062</v>
      </c>
      <c r="C220" s="75">
        <v>46025</v>
      </c>
      <c r="D220" s="76" t="s">
        <v>313</v>
      </c>
      <c r="E220" s="74" t="s">
        <v>392</v>
      </c>
      <c r="F220" s="74" t="s">
        <v>316</v>
      </c>
      <c r="G220" s="74" t="s">
        <v>314</v>
      </c>
      <c r="H220" s="76" t="s">
        <v>370</v>
      </c>
      <c r="I220" s="76" t="s">
        <v>371</v>
      </c>
      <c r="J220" s="76" t="s">
        <v>393</v>
      </c>
      <c r="K220" s="76" t="s">
        <v>141</v>
      </c>
      <c r="L220" s="76" t="s">
        <v>326</v>
      </c>
      <c r="M220" s="76" t="s">
        <v>284</v>
      </c>
      <c r="N220" s="77">
        <v>0.3</v>
      </c>
      <c r="O220" s="78">
        <v>65000</v>
      </c>
      <c r="P220" s="78">
        <v>0</v>
      </c>
      <c r="Q220" s="79">
        <v>19500</v>
      </c>
      <c r="R220" s="79">
        <v>0</v>
      </c>
      <c r="S220" s="78">
        <v>65000</v>
      </c>
      <c r="T220" s="76" t="s">
        <v>315</v>
      </c>
      <c r="U220" s="76" t="s">
        <v>373</v>
      </c>
      <c r="V220" s="76" t="s">
        <v>316</v>
      </c>
      <c r="W220" s="76" t="s">
        <v>317</v>
      </c>
      <c r="X220" s="76" t="s">
        <v>316</v>
      </c>
      <c r="Y220" s="76" t="s">
        <v>374</v>
      </c>
      <c r="Z220" s="76" t="s">
        <v>374</v>
      </c>
      <c r="AA2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1" spans="1:27" x14ac:dyDescent="0.25">
      <c r="A221" s="6" t="str">
        <f>DAY(C221)&amp;Table1[[#This Row],[Bộ phận]]&amp;Table1[[#This Row],[Mã hàng]]</f>
        <v>3TSG08NL300074</v>
      </c>
      <c r="B221" s="6" t="str">
        <f>COUNTIF($A$5:A221,A221)&amp;A221</f>
        <v>13TSG08NL300074</v>
      </c>
      <c r="C221" s="75">
        <v>46025</v>
      </c>
      <c r="D221" s="76" t="s">
        <v>313</v>
      </c>
      <c r="E221" s="74" t="s">
        <v>394</v>
      </c>
      <c r="F221" s="74" t="s">
        <v>316</v>
      </c>
      <c r="G221" s="74" t="s">
        <v>314</v>
      </c>
      <c r="H221" s="76" t="s">
        <v>370</v>
      </c>
      <c r="I221" s="76" t="s">
        <v>371</v>
      </c>
      <c r="J221" s="76" t="s">
        <v>395</v>
      </c>
      <c r="K221" s="76" t="s">
        <v>155</v>
      </c>
      <c r="L221" s="76" t="s">
        <v>32</v>
      </c>
      <c r="M221" s="76" t="s">
        <v>284</v>
      </c>
      <c r="N221" s="77">
        <v>0.3</v>
      </c>
      <c r="O221" s="78">
        <v>18000</v>
      </c>
      <c r="P221" s="78">
        <v>0</v>
      </c>
      <c r="Q221" s="79">
        <v>5400</v>
      </c>
      <c r="R221" s="79">
        <v>0</v>
      </c>
      <c r="S221" s="78">
        <v>18000</v>
      </c>
      <c r="T221" s="76" t="s">
        <v>336</v>
      </c>
      <c r="U221" s="76" t="s">
        <v>373</v>
      </c>
      <c r="V221" s="76" t="s">
        <v>316</v>
      </c>
      <c r="W221" s="76" t="s">
        <v>337</v>
      </c>
      <c r="X221" s="76" t="s">
        <v>316</v>
      </c>
      <c r="Y221" s="76" t="s">
        <v>374</v>
      </c>
      <c r="Z221" s="76" t="s">
        <v>374</v>
      </c>
      <c r="AA2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2" spans="1:27" x14ac:dyDescent="0.25">
      <c r="A222" s="6" t="str">
        <f>DAY(C222)&amp;Table1[[#This Row],[Bộ phận]]&amp;Table1[[#This Row],[Mã hàng]]</f>
        <v>3TSG08NL300084</v>
      </c>
      <c r="B222" s="6" t="str">
        <f>COUNTIF($A$5:A222,A222)&amp;A222</f>
        <v>13TSG08NL300084</v>
      </c>
      <c r="C222" s="75">
        <v>46025</v>
      </c>
      <c r="D222" s="76" t="s">
        <v>313</v>
      </c>
      <c r="E222" s="74" t="s">
        <v>394</v>
      </c>
      <c r="F222" s="74" t="s">
        <v>316</v>
      </c>
      <c r="G222" s="74" t="s">
        <v>314</v>
      </c>
      <c r="H222" s="76" t="s">
        <v>370</v>
      </c>
      <c r="I222" s="76" t="s">
        <v>371</v>
      </c>
      <c r="J222" s="76" t="s">
        <v>395</v>
      </c>
      <c r="K222" s="76" t="s">
        <v>163</v>
      </c>
      <c r="L222" s="76" t="s">
        <v>322</v>
      </c>
      <c r="M222" s="76" t="s">
        <v>284</v>
      </c>
      <c r="N222" s="77">
        <v>4</v>
      </c>
      <c r="O222" s="78">
        <v>22000</v>
      </c>
      <c r="P222" s="78">
        <v>0</v>
      </c>
      <c r="Q222" s="79">
        <v>88000</v>
      </c>
      <c r="R222" s="79">
        <v>0</v>
      </c>
      <c r="S222" s="78">
        <v>22000</v>
      </c>
      <c r="T222" s="76" t="s">
        <v>336</v>
      </c>
      <c r="U222" s="76" t="s">
        <v>373</v>
      </c>
      <c r="V222" s="76" t="s">
        <v>316</v>
      </c>
      <c r="W222" s="76" t="s">
        <v>337</v>
      </c>
      <c r="X222" s="76" t="s">
        <v>316</v>
      </c>
      <c r="Y222" s="76" t="s">
        <v>374</v>
      </c>
      <c r="Z222" s="76" t="s">
        <v>374</v>
      </c>
      <c r="AA2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3" spans="1:27" x14ac:dyDescent="0.25">
      <c r="A223" s="6" t="str">
        <f>DAY(C223)&amp;Table1[[#This Row],[Bộ phận]]&amp;Table1[[#This Row],[Mã hàng]]</f>
        <v>3TSG08NL300142</v>
      </c>
      <c r="B223" s="6" t="str">
        <f>COUNTIF($A$5:A223,A223)&amp;A223</f>
        <v>13TSG08NL300142</v>
      </c>
      <c r="C223" s="75">
        <v>46025</v>
      </c>
      <c r="D223" s="76" t="s">
        <v>313</v>
      </c>
      <c r="E223" s="74" t="s">
        <v>394</v>
      </c>
      <c r="F223" s="74" t="s">
        <v>316</v>
      </c>
      <c r="G223" s="74" t="s">
        <v>314</v>
      </c>
      <c r="H223" s="76" t="s">
        <v>370</v>
      </c>
      <c r="I223" s="76" t="s">
        <v>371</v>
      </c>
      <c r="J223" s="76" t="s">
        <v>395</v>
      </c>
      <c r="K223" s="76" t="s">
        <v>226</v>
      </c>
      <c r="L223" s="76" t="s">
        <v>319</v>
      </c>
      <c r="M223" s="76" t="s">
        <v>284</v>
      </c>
      <c r="N223" s="77">
        <v>2</v>
      </c>
      <c r="O223" s="78">
        <v>50000</v>
      </c>
      <c r="P223" s="78">
        <v>0</v>
      </c>
      <c r="Q223" s="79">
        <v>100000</v>
      </c>
      <c r="R223" s="79">
        <v>0</v>
      </c>
      <c r="S223" s="78">
        <v>50000</v>
      </c>
      <c r="T223" s="76" t="s">
        <v>336</v>
      </c>
      <c r="U223" s="76" t="s">
        <v>373</v>
      </c>
      <c r="V223" s="76" t="s">
        <v>316</v>
      </c>
      <c r="W223" s="76" t="s">
        <v>337</v>
      </c>
      <c r="X223" s="76" t="s">
        <v>316</v>
      </c>
      <c r="Y223" s="76" t="s">
        <v>374</v>
      </c>
      <c r="Z223" s="76" t="s">
        <v>374</v>
      </c>
      <c r="AA2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4" spans="1:27" x14ac:dyDescent="0.25">
      <c r="A224" s="6" t="str">
        <f>DAY(C224)&amp;Table1[[#This Row],[Bộ phận]]&amp;Table1[[#This Row],[Mã hàng]]</f>
        <v>3TSG08NL300018</v>
      </c>
      <c r="B224" s="6" t="str">
        <f>COUNTIF($A$5:A224,A224)&amp;A224</f>
        <v>13TSG08NL300018</v>
      </c>
      <c r="C224" s="75">
        <v>46025</v>
      </c>
      <c r="D224" s="76" t="s">
        <v>313</v>
      </c>
      <c r="E224" s="74" t="s">
        <v>394</v>
      </c>
      <c r="F224" s="74" t="s">
        <v>316</v>
      </c>
      <c r="G224" s="74" t="s">
        <v>314</v>
      </c>
      <c r="H224" s="76" t="s">
        <v>370</v>
      </c>
      <c r="I224" s="76" t="s">
        <v>371</v>
      </c>
      <c r="J224" s="76" t="s">
        <v>395</v>
      </c>
      <c r="K224" s="76" t="s">
        <v>91</v>
      </c>
      <c r="L224" s="76" t="s">
        <v>331</v>
      </c>
      <c r="M224" s="76" t="s">
        <v>284</v>
      </c>
      <c r="N224" s="77">
        <v>6</v>
      </c>
      <c r="O224" s="78">
        <v>38000</v>
      </c>
      <c r="P224" s="78">
        <v>0</v>
      </c>
      <c r="Q224" s="79">
        <v>228000</v>
      </c>
      <c r="R224" s="79">
        <v>0</v>
      </c>
      <c r="S224" s="78">
        <v>38000</v>
      </c>
      <c r="T224" s="76" t="s">
        <v>336</v>
      </c>
      <c r="U224" s="76" t="s">
        <v>373</v>
      </c>
      <c r="V224" s="76" t="s">
        <v>316</v>
      </c>
      <c r="W224" s="76" t="s">
        <v>337</v>
      </c>
      <c r="X224" s="76" t="s">
        <v>316</v>
      </c>
      <c r="Y224" s="76" t="s">
        <v>374</v>
      </c>
      <c r="Z224" s="76" t="s">
        <v>374</v>
      </c>
      <c r="AA2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5" spans="1:27" x14ac:dyDescent="0.25">
      <c r="A225" s="6" t="str">
        <f>DAY(C225)&amp;Table1[[#This Row],[Bộ phận]]&amp;Table1[[#This Row],[Mã hàng]]</f>
        <v>3TSG08NL300022</v>
      </c>
      <c r="B225" s="6" t="str">
        <f>COUNTIF($A$5:A225,A225)&amp;A225</f>
        <v>13TSG08NL300022</v>
      </c>
      <c r="C225" s="75">
        <v>46025</v>
      </c>
      <c r="D225" s="76" t="s">
        <v>313</v>
      </c>
      <c r="E225" s="74" t="s">
        <v>394</v>
      </c>
      <c r="F225" s="74" t="s">
        <v>316</v>
      </c>
      <c r="G225" s="74" t="s">
        <v>314</v>
      </c>
      <c r="H225" s="76" t="s">
        <v>370</v>
      </c>
      <c r="I225" s="76" t="s">
        <v>371</v>
      </c>
      <c r="J225" s="76" t="s">
        <v>395</v>
      </c>
      <c r="K225" s="76" t="s">
        <v>94</v>
      </c>
      <c r="L225" s="76" t="s">
        <v>20</v>
      </c>
      <c r="M225" s="76" t="s">
        <v>284</v>
      </c>
      <c r="N225" s="77">
        <v>11</v>
      </c>
      <c r="O225" s="78">
        <v>18000</v>
      </c>
      <c r="P225" s="78">
        <v>0</v>
      </c>
      <c r="Q225" s="79">
        <v>198000</v>
      </c>
      <c r="R225" s="79">
        <v>0</v>
      </c>
      <c r="S225" s="78">
        <v>18000</v>
      </c>
      <c r="T225" s="76" t="s">
        <v>336</v>
      </c>
      <c r="U225" s="76" t="s">
        <v>373</v>
      </c>
      <c r="V225" s="76" t="s">
        <v>316</v>
      </c>
      <c r="W225" s="76" t="s">
        <v>337</v>
      </c>
      <c r="X225" s="76" t="s">
        <v>316</v>
      </c>
      <c r="Y225" s="76" t="s">
        <v>374</v>
      </c>
      <c r="Z225" s="76" t="s">
        <v>374</v>
      </c>
      <c r="AA2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6" spans="1:27" x14ac:dyDescent="0.25">
      <c r="A226" s="6" t="str">
        <f>DAY(C226)&amp;Table1[[#This Row],[Bộ phận]]&amp;Table1[[#This Row],[Mã hàng]]</f>
        <v>3TSG08NL300013</v>
      </c>
      <c r="B226" s="6" t="str">
        <f>COUNTIF($A$5:A226,A226)&amp;A226</f>
        <v>13TSG08NL300013</v>
      </c>
      <c r="C226" s="75">
        <v>46025</v>
      </c>
      <c r="D226" s="76" t="s">
        <v>313</v>
      </c>
      <c r="E226" s="74" t="s">
        <v>394</v>
      </c>
      <c r="F226" s="74" t="s">
        <v>316</v>
      </c>
      <c r="G226" s="74" t="s">
        <v>314</v>
      </c>
      <c r="H226" s="76" t="s">
        <v>370</v>
      </c>
      <c r="I226" s="76" t="s">
        <v>371</v>
      </c>
      <c r="J226" s="76" t="s">
        <v>395</v>
      </c>
      <c r="K226" s="76" t="s">
        <v>86</v>
      </c>
      <c r="L226" s="76" t="s">
        <v>19</v>
      </c>
      <c r="M226" s="76" t="s">
        <v>284</v>
      </c>
      <c r="N226" s="77">
        <v>0.4</v>
      </c>
      <c r="O226" s="78">
        <v>50000</v>
      </c>
      <c r="P226" s="78">
        <v>0</v>
      </c>
      <c r="Q226" s="79">
        <v>20000</v>
      </c>
      <c r="R226" s="79">
        <v>0</v>
      </c>
      <c r="S226" s="78">
        <v>50000</v>
      </c>
      <c r="T226" s="76" t="s">
        <v>336</v>
      </c>
      <c r="U226" s="76" t="s">
        <v>373</v>
      </c>
      <c r="V226" s="76" t="s">
        <v>316</v>
      </c>
      <c r="W226" s="76" t="s">
        <v>337</v>
      </c>
      <c r="X226" s="76" t="s">
        <v>316</v>
      </c>
      <c r="Y226" s="76" t="s">
        <v>374</v>
      </c>
      <c r="Z226" s="76" t="s">
        <v>374</v>
      </c>
      <c r="AA2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7" spans="1:27" x14ac:dyDescent="0.25">
      <c r="A227" s="6" t="str">
        <f>DAY(C227)&amp;Table1[[#This Row],[Bộ phận]]&amp;Table1[[#This Row],[Mã hàng]]</f>
        <v>3TSG08NL300090</v>
      </c>
      <c r="B227" s="6" t="str">
        <f>COUNTIF($A$5:A227,A227)&amp;A227</f>
        <v>13TSG08NL300090</v>
      </c>
      <c r="C227" s="75">
        <v>46025</v>
      </c>
      <c r="D227" s="76" t="s">
        <v>313</v>
      </c>
      <c r="E227" s="74" t="s">
        <v>394</v>
      </c>
      <c r="F227" s="74" t="s">
        <v>316</v>
      </c>
      <c r="G227" s="74" t="s">
        <v>314</v>
      </c>
      <c r="H227" s="76" t="s">
        <v>370</v>
      </c>
      <c r="I227" s="76" t="s">
        <v>371</v>
      </c>
      <c r="J227" s="76" t="s">
        <v>395</v>
      </c>
      <c r="K227" s="76" t="s">
        <v>171</v>
      </c>
      <c r="L227" s="76" t="s">
        <v>34</v>
      </c>
      <c r="M227" s="76" t="s">
        <v>284</v>
      </c>
      <c r="N227" s="77">
        <v>2</v>
      </c>
      <c r="O227" s="78">
        <v>145000</v>
      </c>
      <c r="P227" s="78">
        <v>0</v>
      </c>
      <c r="Q227" s="79">
        <v>290000</v>
      </c>
      <c r="R227" s="79">
        <v>0</v>
      </c>
      <c r="S227" s="78">
        <v>145000</v>
      </c>
      <c r="T227" s="76" t="s">
        <v>336</v>
      </c>
      <c r="U227" s="76" t="s">
        <v>373</v>
      </c>
      <c r="V227" s="76" t="s">
        <v>316</v>
      </c>
      <c r="W227" s="76" t="s">
        <v>337</v>
      </c>
      <c r="X227" s="76" t="s">
        <v>316</v>
      </c>
      <c r="Y227" s="76" t="s">
        <v>374</v>
      </c>
      <c r="Z227" s="76" t="s">
        <v>374</v>
      </c>
      <c r="AA2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8" spans="1:27" x14ac:dyDescent="0.25">
      <c r="A228" s="6" t="str">
        <f>DAY(C228)&amp;Table1[[#This Row],[Bộ phận]]&amp;Table1[[#This Row],[Mã hàng]]</f>
        <v>3TSG08NL300091</v>
      </c>
      <c r="B228" s="6" t="str">
        <f>COUNTIF($A$5:A228,A228)&amp;A228</f>
        <v>13TSG08NL300091</v>
      </c>
      <c r="C228" s="75">
        <v>46025</v>
      </c>
      <c r="D228" s="76" t="s">
        <v>313</v>
      </c>
      <c r="E228" s="74" t="s">
        <v>394</v>
      </c>
      <c r="F228" s="74" t="s">
        <v>316</v>
      </c>
      <c r="G228" s="74" t="s">
        <v>314</v>
      </c>
      <c r="H228" s="76" t="s">
        <v>370</v>
      </c>
      <c r="I228" s="76" t="s">
        <v>371</v>
      </c>
      <c r="J228" s="76" t="s">
        <v>395</v>
      </c>
      <c r="K228" s="76" t="s">
        <v>172</v>
      </c>
      <c r="L228" s="76" t="s">
        <v>35</v>
      </c>
      <c r="M228" s="76" t="s">
        <v>284</v>
      </c>
      <c r="N228" s="77">
        <v>3</v>
      </c>
      <c r="O228" s="78">
        <v>47000</v>
      </c>
      <c r="P228" s="78">
        <v>0</v>
      </c>
      <c r="Q228" s="79">
        <v>141000</v>
      </c>
      <c r="R228" s="79">
        <v>0</v>
      </c>
      <c r="S228" s="78">
        <v>47000</v>
      </c>
      <c r="T228" s="76" t="s">
        <v>336</v>
      </c>
      <c r="U228" s="76" t="s">
        <v>373</v>
      </c>
      <c r="V228" s="76" t="s">
        <v>316</v>
      </c>
      <c r="W228" s="76" t="s">
        <v>337</v>
      </c>
      <c r="X228" s="76" t="s">
        <v>316</v>
      </c>
      <c r="Y228" s="76" t="s">
        <v>374</v>
      </c>
      <c r="Z228" s="76" t="s">
        <v>374</v>
      </c>
      <c r="AA2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9" spans="1:27" x14ac:dyDescent="0.25">
      <c r="A229" s="6" t="str">
        <f>DAY(C229)&amp;Table1[[#This Row],[Bộ phận]]&amp;Table1[[#This Row],[Mã hàng]]</f>
        <v>3TSG08NL300096</v>
      </c>
      <c r="B229" s="6" t="str">
        <f>COUNTIF($A$5:A229,A229)&amp;A229</f>
        <v>13TSG08NL300096</v>
      </c>
      <c r="C229" s="75">
        <v>46025</v>
      </c>
      <c r="D229" s="76" t="s">
        <v>313</v>
      </c>
      <c r="E229" s="74" t="s">
        <v>394</v>
      </c>
      <c r="F229" s="74" t="s">
        <v>316</v>
      </c>
      <c r="G229" s="74" t="s">
        <v>314</v>
      </c>
      <c r="H229" s="76" t="s">
        <v>370</v>
      </c>
      <c r="I229" s="76" t="s">
        <v>371</v>
      </c>
      <c r="J229" s="76" t="s">
        <v>395</v>
      </c>
      <c r="K229" s="76" t="s">
        <v>177</v>
      </c>
      <c r="L229" s="76" t="s">
        <v>50</v>
      </c>
      <c r="M229" s="76" t="s">
        <v>284</v>
      </c>
      <c r="N229" s="77">
        <v>6</v>
      </c>
      <c r="O229" s="78">
        <v>45000</v>
      </c>
      <c r="P229" s="78">
        <v>0</v>
      </c>
      <c r="Q229" s="79">
        <v>270000</v>
      </c>
      <c r="R229" s="79">
        <v>0</v>
      </c>
      <c r="S229" s="78">
        <v>45000</v>
      </c>
      <c r="T229" s="76" t="s">
        <v>336</v>
      </c>
      <c r="U229" s="76" t="s">
        <v>373</v>
      </c>
      <c r="V229" s="76" t="s">
        <v>316</v>
      </c>
      <c r="W229" s="76" t="s">
        <v>337</v>
      </c>
      <c r="X229" s="76" t="s">
        <v>316</v>
      </c>
      <c r="Y229" s="76" t="s">
        <v>374</v>
      </c>
      <c r="Z229" s="76" t="s">
        <v>374</v>
      </c>
      <c r="AA2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0" spans="1:27" x14ac:dyDescent="0.25">
      <c r="A230" s="6" t="str">
        <f>DAY(C230)&amp;Table1[[#This Row],[Bộ phận]]&amp;Table1[[#This Row],[Mã hàng]]</f>
        <v>3TSG08NL300098</v>
      </c>
      <c r="B230" s="6" t="str">
        <f>COUNTIF($A$5:A230,A230)&amp;A230</f>
        <v>13TSG08NL300098</v>
      </c>
      <c r="C230" s="75">
        <v>46025</v>
      </c>
      <c r="D230" s="76" t="s">
        <v>313</v>
      </c>
      <c r="E230" s="74" t="s">
        <v>394</v>
      </c>
      <c r="F230" s="74" t="s">
        <v>316</v>
      </c>
      <c r="G230" s="74" t="s">
        <v>314</v>
      </c>
      <c r="H230" s="76" t="s">
        <v>370</v>
      </c>
      <c r="I230" s="76" t="s">
        <v>371</v>
      </c>
      <c r="J230" s="76" t="s">
        <v>395</v>
      </c>
      <c r="K230" s="76" t="s">
        <v>179</v>
      </c>
      <c r="L230" s="76" t="s">
        <v>327</v>
      </c>
      <c r="M230" s="76" t="s">
        <v>284</v>
      </c>
      <c r="N230" s="77">
        <v>6</v>
      </c>
      <c r="O230" s="78">
        <v>95000</v>
      </c>
      <c r="P230" s="78">
        <v>0</v>
      </c>
      <c r="Q230" s="79">
        <v>570000</v>
      </c>
      <c r="R230" s="79">
        <v>0</v>
      </c>
      <c r="S230" s="78">
        <v>95000</v>
      </c>
      <c r="T230" s="76" t="s">
        <v>336</v>
      </c>
      <c r="U230" s="76" t="s">
        <v>373</v>
      </c>
      <c r="V230" s="76" t="s">
        <v>316</v>
      </c>
      <c r="W230" s="76" t="s">
        <v>337</v>
      </c>
      <c r="X230" s="76" t="s">
        <v>316</v>
      </c>
      <c r="Y230" s="76" t="s">
        <v>374</v>
      </c>
      <c r="Z230" s="76" t="s">
        <v>374</v>
      </c>
      <c r="AA2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1" spans="1:27" x14ac:dyDescent="0.25">
      <c r="A231" s="6" t="str">
        <f>DAY(C231)&amp;Table1[[#This Row],[Bộ phận]]&amp;Table1[[#This Row],[Mã hàng]]</f>
        <v>3TSG08NL300107</v>
      </c>
      <c r="B231" s="6" t="str">
        <f>COUNTIF($A$5:A231,A231)&amp;A231</f>
        <v>13TSG08NL300107</v>
      </c>
      <c r="C231" s="75">
        <v>46025</v>
      </c>
      <c r="D231" s="76" t="s">
        <v>313</v>
      </c>
      <c r="E231" s="74" t="s">
        <v>394</v>
      </c>
      <c r="F231" s="74" t="s">
        <v>316</v>
      </c>
      <c r="G231" s="74" t="s">
        <v>314</v>
      </c>
      <c r="H231" s="76" t="s">
        <v>370</v>
      </c>
      <c r="I231" s="76" t="s">
        <v>371</v>
      </c>
      <c r="J231" s="76" t="s">
        <v>395</v>
      </c>
      <c r="K231" s="76" t="s">
        <v>187</v>
      </c>
      <c r="L231" s="76" t="s">
        <v>328</v>
      </c>
      <c r="M231" s="76" t="s">
        <v>329</v>
      </c>
      <c r="N231" s="77">
        <v>5</v>
      </c>
      <c r="O231" s="78">
        <v>8500</v>
      </c>
      <c r="P231" s="78">
        <v>0</v>
      </c>
      <c r="Q231" s="79">
        <v>42500</v>
      </c>
      <c r="R231" s="79">
        <v>0</v>
      </c>
      <c r="S231" s="78">
        <v>8500</v>
      </c>
      <c r="T231" s="76" t="s">
        <v>336</v>
      </c>
      <c r="U231" s="76" t="s">
        <v>373</v>
      </c>
      <c r="V231" s="76" t="s">
        <v>316</v>
      </c>
      <c r="W231" s="76" t="s">
        <v>337</v>
      </c>
      <c r="X231" s="76" t="s">
        <v>316</v>
      </c>
      <c r="Y231" s="76" t="s">
        <v>374</v>
      </c>
      <c r="Z231" s="76" t="s">
        <v>374</v>
      </c>
      <c r="AA2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2" spans="1:27" x14ac:dyDescent="0.25">
      <c r="A232" s="6" t="str">
        <f>DAY(C232)&amp;Table1[[#This Row],[Bộ phận]]&amp;Table1[[#This Row],[Mã hàng]]</f>
        <v>3TSG08NL300203</v>
      </c>
      <c r="B232" s="6" t="str">
        <f>COUNTIF($A$5:A232,A232)&amp;A232</f>
        <v>13TSG08NL300203</v>
      </c>
      <c r="C232" s="75">
        <v>46025</v>
      </c>
      <c r="D232" s="76" t="s">
        <v>313</v>
      </c>
      <c r="E232" s="74" t="s">
        <v>394</v>
      </c>
      <c r="F232" s="74" t="s">
        <v>316</v>
      </c>
      <c r="G232" s="74" t="s">
        <v>314</v>
      </c>
      <c r="H232" s="76" t="s">
        <v>370</v>
      </c>
      <c r="I232" s="76" t="s">
        <v>371</v>
      </c>
      <c r="J232" s="76" t="s">
        <v>395</v>
      </c>
      <c r="K232" s="76" t="s">
        <v>260</v>
      </c>
      <c r="L232" s="76" t="s">
        <v>320</v>
      </c>
      <c r="M232" s="76" t="s">
        <v>284</v>
      </c>
      <c r="N232" s="77">
        <v>1.5</v>
      </c>
      <c r="O232" s="78">
        <v>45000</v>
      </c>
      <c r="P232" s="78">
        <v>0</v>
      </c>
      <c r="Q232" s="79">
        <v>67500</v>
      </c>
      <c r="R232" s="79">
        <v>0</v>
      </c>
      <c r="S232" s="78">
        <v>45000</v>
      </c>
      <c r="T232" s="76" t="s">
        <v>336</v>
      </c>
      <c r="U232" s="76" t="s">
        <v>373</v>
      </c>
      <c r="V232" s="76" t="s">
        <v>316</v>
      </c>
      <c r="W232" s="76" t="s">
        <v>337</v>
      </c>
      <c r="X232" s="76" t="s">
        <v>316</v>
      </c>
      <c r="Y232" s="76" t="s">
        <v>374</v>
      </c>
      <c r="Z232" s="76" t="s">
        <v>374</v>
      </c>
      <c r="AA2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3" spans="1:27" x14ac:dyDescent="0.25">
      <c r="A233" s="6" t="str">
        <f>DAY(C233)&amp;Table1[[#This Row],[Bộ phận]]&amp;Table1[[#This Row],[Mã hàng]]</f>
        <v>3TSG08NL300147</v>
      </c>
      <c r="B233" s="6" t="str">
        <f>COUNTIF($A$5:A233,A233)&amp;A233</f>
        <v>13TSG08NL300147</v>
      </c>
      <c r="C233" s="75">
        <v>46025</v>
      </c>
      <c r="D233" s="76" t="s">
        <v>313</v>
      </c>
      <c r="E233" s="74" t="s">
        <v>394</v>
      </c>
      <c r="F233" s="74" t="s">
        <v>316</v>
      </c>
      <c r="G233" s="74" t="s">
        <v>314</v>
      </c>
      <c r="H233" s="76" t="s">
        <v>370</v>
      </c>
      <c r="I233" s="76" t="s">
        <v>371</v>
      </c>
      <c r="J233" s="76" t="s">
        <v>395</v>
      </c>
      <c r="K233" s="76" t="s">
        <v>234</v>
      </c>
      <c r="L233" s="76" t="s">
        <v>330</v>
      </c>
      <c r="M233" s="76" t="s">
        <v>284</v>
      </c>
      <c r="N233" s="77">
        <v>11</v>
      </c>
      <c r="O233" s="78">
        <v>62000</v>
      </c>
      <c r="P233" s="78">
        <v>0</v>
      </c>
      <c r="Q233" s="79">
        <v>682000</v>
      </c>
      <c r="R233" s="79">
        <v>0</v>
      </c>
      <c r="S233" s="78">
        <v>62000</v>
      </c>
      <c r="T233" s="76" t="s">
        <v>336</v>
      </c>
      <c r="U233" s="76" t="s">
        <v>373</v>
      </c>
      <c r="V233" s="76" t="s">
        <v>316</v>
      </c>
      <c r="W233" s="76" t="s">
        <v>337</v>
      </c>
      <c r="X233" s="76" t="s">
        <v>316</v>
      </c>
      <c r="Y233" s="76" t="s">
        <v>374</v>
      </c>
      <c r="Z233" s="76" t="s">
        <v>374</v>
      </c>
      <c r="AA2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4" spans="1:27" x14ac:dyDescent="0.25">
      <c r="A234" s="6" t="str">
        <f>DAY(C234)&amp;Table1[[#This Row],[Bộ phận]]&amp;Table1[[#This Row],[Mã hàng]]</f>
        <v>3TSG08NL600004</v>
      </c>
      <c r="B234" s="6" t="str">
        <f>COUNTIF($A$5:A234,A234)&amp;A234</f>
        <v>13TSG08NL600004</v>
      </c>
      <c r="C234" s="75">
        <v>46025</v>
      </c>
      <c r="D234" s="76" t="s">
        <v>313</v>
      </c>
      <c r="E234" s="74" t="s">
        <v>394</v>
      </c>
      <c r="F234" s="74" t="s">
        <v>316</v>
      </c>
      <c r="G234" s="74" t="s">
        <v>314</v>
      </c>
      <c r="H234" s="76" t="s">
        <v>370</v>
      </c>
      <c r="I234" s="76" t="s">
        <v>371</v>
      </c>
      <c r="J234" s="76" t="s">
        <v>395</v>
      </c>
      <c r="K234" s="76" t="s">
        <v>266</v>
      </c>
      <c r="L234" s="76" t="s">
        <v>25</v>
      </c>
      <c r="M234" s="76" t="s">
        <v>284</v>
      </c>
      <c r="N234" s="77">
        <v>12</v>
      </c>
      <c r="O234" s="78">
        <v>18000</v>
      </c>
      <c r="P234" s="78">
        <v>0</v>
      </c>
      <c r="Q234" s="79">
        <v>216000</v>
      </c>
      <c r="R234" s="79">
        <v>0</v>
      </c>
      <c r="S234" s="78">
        <v>18000</v>
      </c>
      <c r="T234" s="76" t="s">
        <v>336</v>
      </c>
      <c r="U234" s="76" t="s">
        <v>373</v>
      </c>
      <c r="V234" s="76" t="s">
        <v>316</v>
      </c>
      <c r="W234" s="76" t="s">
        <v>337</v>
      </c>
      <c r="X234" s="76" t="s">
        <v>316</v>
      </c>
      <c r="Y234" s="76" t="s">
        <v>374</v>
      </c>
      <c r="Z234" s="76" t="s">
        <v>374</v>
      </c>
      <c r="AA2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5" spans="1:27" x14ac:dyDescent="0.25">
      <c r="A235" s="6" t="str">
        <f>DAY(C235)&amp;Table1[[#This Row],[Bộ phận]]&amp;Table1[[#This Row],[Mã hàng]]</f>
        <v>3TSG08NL300119</v>
      </c>
      <c r="B235" s="6" t="str">
        <f>COUNTIF($A$5:A235,A235)&amp;A235</f>
        <v>13TSG08NL300119</v>
      </c>
      <c r="C235" s="75">
        <v>46025</v>
      </c>
      <c r="D235" s="76" t="s">
        <v>313</v>
      </c>
      <c r="E235" s="74" t="s">
        <v>396</v>
      </c>
      <c r="F235" s="74" t="s">
        <v>316</v>
      </c>
      <c r="G235" s="74" t="s">
        <v>314</v>
      </c>
      <c r="H235" s="76" t="s">
        <v>370</v>
      </c>
      <c r="I235" s="76" t="s">
        <v>371</v>
      </c>
      <c r="J235" s="76" t="s">
        <v>395</v>
      </c>
      <c r="K235" s="76" t="s">
        <v>197</v>
      </c>
      <c r="L235" s="76" t="s">
        <v>324</v>
      </c>
      <c r="M235" s="76" t="s">
        <v>284</v>
      </c>
      <c r="N235" s="77">
        <v>8.5</v>
      </c>
      <c r="O235" s="78">
        <v>21000</v>
      </c>
      <c r="P235" s="78">
        <v>0</v>
      </c>
      <c r="Q235" s="79">
        <v>178500</v>
      </c>
      <c r="R235" s="79">
        <v>0</v>
      </c>
      <c r="S235" s="78">
        <v>21000</v>
      </c>
      <c r="T235" s="76" t="s">
        <v>336</v>
      </c>
      <c r="U235" s="76" t="s">
        <v>373</v>
      </c>
      <c r="V235" s="76" t="s">
        <v>316</v>
      </c>
      <c r="W235" s="76" t="s">
        <v>337</v>
      </c>
      <c r="X235" s="76" t="s">
        <v>316</v>
      </c>
      <c r="Y235" s="76" t="s">
        <v>374</v>
      </c>
      <c r="Z235" s="76" t="s">
        <v>374</v>
      </c>
      <c r="AA2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6" spans="1:27" x14ac:dyDescent="0.25">
      <c r="A236" s="6" t="str">
        <f>DAY(C236)&amp;Table1[[#This Row],[Bộ phận]]&amp;Table1[[#This Row],[Mã hàng]]</f>
        <v>3TSG09NL300022</v>
      </c>
      <c r="B236" s="6" t="str">
        <f>COUNTIF($A$5:A236,A236)&amp;A236</f>
        <v>13TSG09NL300022</v>
      </c>
      <c r="C236" s="75">
        <v>46025</v>
      </c>
      <c r="D236" s="76" t="s">
        <v>313</v>
      </c>
      <c r="E236" s="74" t="s">
        <v>397</v>
      </c>
      <c r="F236" s="74" t="s">
        <v>316</v>
      </c>
      <c r="G236" s="74" t="s">
        <v>314</v>
      </c>
      <c r="H236" s="76" t="s">
        <v>370</v>
      </c>
      <c r="I236" s="76" t="s">
        <v>371</v>
      </c>
      <c r="J236" s="76" t="s">
        <v>398</v>
      </c>
      <c r="K236" s="76" t="s">
        <v>94</v>
      </c>
      <c r="L236" s="76" t="s">
        <v>20</v>
      </c>
      <c r="M236" s="76" t="s">
        <v>284</v>
      </c>
      <c r="N236" s="77">
        <v>8.4</v>
      </c>
      <c r="O236" s="78">
        <v>18000</v>
      </c>
      <c r="P236" s="78">
        <v>0</v>
      </c>
      <c r="Q236" s="79">
        <v>151200</v>
      </c>
      <c r="R236" s="79">
        <v>0</v>
      </c>
      <c r="S236" s="78">
        <v>18000</v>
      </c>
      <c r="T236" s="76" t="s">
        <v>338</v>
      </c>
      <c r="U236" s="76" t="s">
        <v>373</v>
      </c>
      <c r="V236" s="76" t="s">
        <v>316</v>
      </c>
      <c r="W236" s="76" t="s">
        <v>339</v>
      </c>
      <c r="X236" s="76" t="s">
        <v>316</v>
      </c>
      <c r="Y236" s="76" t="s">
        <v>374</v>
      </c>
      <c r="Z236" s="76" t="s">
        <v>374</v>
      </c>
      <c r="AA2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7" spans="1:27" x14ac:dyDescent="0.25">
      <c r="A237" s="6" t="str">
        <f>DAY(C237)&amp;Table1[[#This Row],[Bộ phận]]&amp;Table1[[#This Row],[Mã hàng]]</f>
        <v>3TSG09NL300036</v>
      </c>
      <c r="B237" s="6" t="str">
        <f>COUNTIF($A$5:A237,A237)&amp;A237</f>
        <v>13TSG09NL300036</v>
      </c>
      <c r="C237" s="75">
        <v>46025</v>
      </c>
      <c r="D237" s="76" t="s">
        <v>313</v>
      </c>
      <c r="E237" s="74" t="s">
        <v>397</v>
      </c>
      <c r="F237" s="74" t="s">
        <v>316</v>
      </c>
      <c r="G237" s="74" t="s">
        <v>314</v>
      </c>
      <c r="H237" s="76" t="s">
        <v>370</v>
      </c>
      <c r="I237" s="76" t="s">
        <v>371</v>
      </c>
      <c r="J237" s="76" t="s">
        <v>398</v>
      </c>
      <c r="K237" s="76" t="s">
        <v>109</v>
      </c>
      <c r="L237" s="76" t="s">
        <v>24</v>
      </c>
      <c r="M237" s="76" t="s">
        <v>284</v>
      </c>
      <c r="N237" s="77">
        <v>1.9</v>
      </c>
      <c r="O237" s="78">
        <v>47000</v>
      </c>
      <c r="P237" s="78">
        <v>0</v>
      </c>
      <c r="Q237" s="79">
        <v>89300</v>
      </c>
      <c r="R237" s="79">
        <v>0</v>
      </c>
      <c r="S237" s="78">
        <v>47000</v>
      </c>
      <c r="T237" s="76" t="s">
        <v>338</v>
      </c>
      <c r="U237" s="76" t="s">
        <v>373</v>
      </c>
      <c r="V237" s="76" t="s">
        <v>316</v>
      </c>
      <c r="W237" s="76" t="s">
        <v>339</v>
      </c>
      <c r="X237" s="76" t="s">
        <v>316</v>
      </c>
      <c r="Y237" s="76" t="s">
        <v>374</v>
      </c>
      <c r="Z237" s="76" t="s">
        <v>374</v>
      </c>
      <c r="AA2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8" spans="1:27" x14ac:dyDescent="0.25">
      <c r="A238" s="6" t="str">
        <f>DAY(C238)&amp;Table1[[#This Row],[Bộ phận]]&amp;Table1[[#This Row],[Mã hàng]]</f>
        <v>3TSG09NL300058</v>
      </c>
      <c r="B238" s="6" t="str">
        <f>COUNTIF($A$5:A238,A238)&amp;A238</f>
        <v>13TSG09NL300058</v>
      </c>
      <c r="C238" s="75">
        <v>46025</v>
      </c>
      <c r="D238" s="76" t="s">
        <v>313</v>
      </c>
      <c r="E238" s="74" t="s">
        <v>397</v>
      </c>
      <c r="F238" s="74" t="s">
        <v>316</v>
      </c>
      <c r="G238" s="74" t="s">
        <v>314</v>
      </c>
      <c r="H238" s="76" t="s">
        <v>370</v>
      </c>
      <c r="I238" s="76" t="s">
        <v>371</v>
      </c>
      <c r="J238" s="76" t="s">
        <v>398</v>
      </c>
      <c r="K238" s="76" t="s">
        <v>135</v>
      </c>
      <c r="L238" s="76" t="s">
        <v>27</v>
      </c>
      <c r="M238" s="76" t="s">
        <v>284</v>
      </c>
      <c r="N238" s="77">
        <v>1.5</v>
      </c>
      <c r="O238" s="78">
        <v>55000</v>
      </c>
      <c r="P238" s="78">
        <v>0</v>
      </c>
      <c r="Q238" s="79">
        <v>82500</v>
      </c>
      <c r="R238" s="79">
        <v>0</v>
      </c>
      <c r="S238" s="78">
        <v>55000</v>
      </c>
      <c r="T238" s="76" t="s">
        <v>338</v>
      </c>
      <c r="U238" s="76" t="s">
        <v>373</v>
      </c>
      <c r="V238" s="76" t="s">
        <v>316</v>
      </c>
      <c r="W238" s="76" t="s">
        <v>339</v>
      </c>
      <c r="X238" s="76" t="s">
        <v>316</v>
      </c>
      <c r="Y238" s="76" t="s">
        <v>374</v>
      </c>
      <c r="Z238" s="76" t="s">
        <v>374</v>
      </c>
      <c r="AA2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9" spans="1:27" x14ac:dyDescent="0.25">
      <c r="A239" s="6" t="str">
        <f>DAY(C239)&amp;Table1[[#This Row],[Bộ phận]]&amp;Table1[[#This Row],[Mã hàng]]</f>
        <v>3TSG09NL300085</v>
      </c>
      <c r="B239" s="6" t="str">
        <f>COUNTIF($A$5:A239,A239)&amp;A239</f>
        <v>13TSG09NL300085</v>
      </c>
      <c r="C239" s="75">
        <v>46025</v>
      </c>
      <c r="D239" s="76" t="s">
        <v>313</v>
      </c>
      <c r="E239" s="74" t="s">
        <v>397</v>
      </c>
      <c r="F239" s="74" t="s">
        <v>316</v>
      </c>
      <c r="G239" s="74" t="s">
        <v>314</v>
      </c>
      <c r="H239" s="76" t="s">
        <v>370</v>
      </c>
      <c r="I239" s="76" t="s">
        <v>371</v>
      </c>
      <c r="J239" s="76" t="s">
        <v>398</v>
      </c>
      <c r="K239" s="76" t="s">
        <v>164</v>
      </c>
      <c r="L239" s="76" t="s">
        <v>318</v>
      </c>
      <c r="M239" s="76" t="s">
        <v>284</v>
      </c>
      <c r="N239" s="77">
        <v>1.5</v>
      </c>
      <c r="O239" s="78">
        <v>45000</v>
      </c>
      <c r="P239" s="78">
        <v>0</v>
      </c>
      <c r="Q239" s="79">
        <v>67500</v>
      </c>
      <c r="R239" s="79">
        <v>0</v>
      </c>
      <c r="S239" s="78">
        <v>45000</v>
      </c>
      <c r="T239" s="76" t="s">
        <v>338</v>
      </c>
      <c r="U239" s="76" t="s">
        <v>373</v>
      </c>
      <c r="V239" s="76" t="s">
        <v>316</v>
      </c>
      <c r="W239" s="76" t="s">
        <v>339</v>
      </c>
      <c r="X239" s="76" t="s">
        <v>316</v>
      </c>
      <c r="Y239" s="76" t="s">
        <v>374</v>
      </c>
      <c r="Z239" s="76" t="s">
        <v>374</v>
      </c>
      <c r="AA2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0" spans="1:27" x14ac:dyDescent="0.25">
      <c r="A240" s="6" t="str">
        <f>DAY(C240)&amp;Table1[[#This Row],[Bộ phận]]&amp;Table1[[#This Row],[Mã hàng]]</f>
        <v>3TSG09NL300090</v>
      </c>
      <c r="B240" s="6" t="str">
        <f>COUNTIF($A$5:A240,A240)&amp;A240</f>
        <v>13TSG09NL300090</v>
      </c>
      <c r="C240" s="75">
        <v>46025</v>
      </c>
      <c r="D240" s="76" t="s">
        <v>313</v>
      </c>
      <c r="E240" s="74" t="s">
        <v>397</v>
      </c>
      <c r="F240" s="74" t="s">
        <v>316</v>
      </c>
      <c r="G240" s="74" t="s">
        <v>314</v>
      </c>
      <c r="H240" s="76" t="s">
        <v>370</v>
      </c>
      <c r="I240" s="76" t="s">
        <v>371</v>
      </c>
      <c r="J240" s="76" t="s">
        <v>398</v>
      </c>
      <c r="K240" s="76" t="s">
        <v>171</v>
      </c>
      <c r="L240" s="76" t="s">
        <v>34</v>
      </c>
      <c r="M240" s="76" t="s">
        <v>284</v>
      </c>
      <c r="N240" s="77">
        <v>3</v>
      </c>
      <c r="O240" s="78">
        <v>145000</v>
      </c>
      <c r="P240" s="78">
        <v>0</v>
      </c>
      <c r="Q240" s="79">
        <v>435000</v>
      </c>
      <c r="R240" s="79">
        <v>0</v>
      </c>
      <c r="S240" s="78">
        <v>145000</v>
      </c>
      <c r="T240" s="76" t="s">
        <v>338</v>
      </c>
      <c r="U240" s="76" t="s">
        <v>373</v>
      </c>
      <c r="V240" s="76" t="s">
        <v>316</v>
      </c>
      <c r="W240" s="76" t="s">
        <v>339</v>
      </c>
      <c r="X240" s="76" t="s">
        <v>316</v>
      </c>
      <c r="Y240" s="76" t="s">
        <v>374</v>
      </c>
      <c r="Z240" s="76" t="s">
        <v>374</v>
      </c>
      <c r="AA2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1" spans="1:27" x14ac:dyDescent="0.25">
      <c r="A241" s="6" t="str">
        <f>DAY(C241)&amp;Table1[[#This Row],[Bộ phận]]&amp;Table1[[#This Row],[Mã hàng]]</f>
        <v>3TSG09NL300091</v>
      </c>
      <c r="B241" s="6" t="str">
        <f>COUNTIF($A$5:A241,A241)&amp;A241</f>
        <v>13TSG09NL300091</v>
      </c>
      <c r="C241" s="75">
        <v>46025</v>
      </c>
      <c r="D241" s="76" t="s">
        <v>313</v>
      </c>
      <c r="E241" s="74" t="s">
        <v>397</v>
      </c>
      <c r="F241" s="74" t="s">
        <v>316</v>
      </c>
      <c r="G241" s="74" t="s">
        <v>314</v>
      </c>
      <c r="H241" s="76" t="s">
        <v>370</v>
      </c>
      <c r="I241" s="76" t="s">
        <v>371</v>
      </c>
      <c r="J241" s="76" t="s">
        <v>398</v>
      </c>
      <c r="K241" s="76" t="s">
        <v>172</v>
      </c>
      <c r="L241" s="76" t="s">
        <v>35</v>
      </c>
      <c r="M241" s="76" t="s">
        <v>284</v>
      </c>
      <c r="N241" s="77">
        <v>5</v>
      </c>
      <c r="O241" s="78">
        <v>47000</v>
      </c>
      <c r="P241" s="78">
        <v>0</v>
      </c>
      <c r="Q241" s="79">
        <v>235000</v>
      </c>
      <c r="R241" s="79">
        <v>0</v>
      </c>
      <c r="S241" s="78">
        <v>47000</v>
      </c>
      <c r="T241" s="76" t="s">
        <v>338</v>
      </c>
      <c r="U241" s="76" t="s">
        <v>373</v>
      </c>
      <c r="V241" s="76" t="s">
        <v>316</v>
      </c>
      <c r="W241" s="76" t="s">
        <v>339</v>
      </c>
      <c r="X241" s="76" t="s">
        <v>316</v>
      </c>
      <c r="Y241" s="76" t="s">
        <v>374</v>
      </c>
      <c r="Z241" s="76" t="s">
        <v>374</v>
      </c>
      <c r="AA2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2" spans="1:27" x14ac:dyDescent="0.25">
      <c r="A242" s="6" t="str">
        <f>DAY(C242)&amp;Table1[[#This Row],[Bộ phận]]&amp;Table1[[#This Row],[Mã hàng]]</f>
        <v>3TSG09NL300096</v>
      </c>
      <c r="B242" s="6" t="str">
        <f>COUNTIF($A$5:A242,A242)&amp;A242</f>
        <v>13TSG09NL300096</v>
      </c>
      <c r="C242" s="75">
        <v>46025</v>
      </c>
      <c r="D242" s="76" t="s">
        <v>313</v>
      </c>
      <c r="E242" s="74" t="s">
        <v>397</v>
      </c>
      <c r="F242" s="74" t="s">
        <v>316</v>
      </c>
      <c r="G242" s="74" t="s">
        <v>314</v>
      </c>
      <c r="H242" s="76" t="s">
        <v>370</v>
      </c>
      <c r="I242" s="76" t="s">
        <v>371</v>
      </c>
      <c r="J242" s="76" t="s">
        <v>398</v>
      </c>
      <c r="K242" s="76" t="s">
        <v>177</v>
      </c>
      <c r="L242" s="76" t="s">
        <v>50</v>
      </c>
      <c r="M242" s="76" t="s">
        <v>284</v>
      </c>
      <c r="N242" s="77">
        <v>6</v>
      </c>
      <c r="O242" s="78">
        <v>45000</v>
      </c>
      <c r="P242" s="78">
        <v>0</v>
      </c>
      <c r="Q242" s="79">
        <v>270000</v>
      </c>
      <c r="R242" s="79">
        <v>0</v>
      </c>
      <c r="S242" s="78">
        <v>45000</v>
      </c>
      <c r="T242" s="76" t="s">
        <v>338</v>
      </c>
      <c r="U242" s="76" t="s">
        <v>373</v>
      </c>
      <c r="V242" s="76" t="s">
        <v>316</v>
      </c>
      <c r="W242" s="76" t="s">
        <v>339</v>
      </c>
      <c r="X242" s="76" t="s">
        <v>316</v>
      </c>
      <c r="Y242" s="76" t="s">
        <v>374</v>
      </c>
      <c r="Z242" s="76" t="s">
        <v>374</v>
      </c>
      <c r="AA2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3" spans="1:27" x14ac:dyDescent="0.25">
      <c r="A243" s="6" t="str">
        <f>DAY(C243)&amp;Table1[[#This Row],[Bộ phận]]&amp;Table1[[#This Row],[Mã hàng]]</f>
        <v>3TSG09NL300098</v>
      </c>
      <c r="B243" s="6" t="str">
        <f>COUNTIF($A$5:A243,A243)&amp;A243</f>
        <v>13TSG09NL300098</v>
      </c>
      <c r="C243" s="75">
        <v>46025</v>
      </c>
      <c r="D243" s="76" t="s">
        <v>313</v>
      </c>
      <c r="E243" s="74" t="s">
        <v>397</v>
      </c>
      <c r="F243" s="74" t="s">
        <v>316</v>
      </c>
      <c r="G243" s="74" t="s">
        <v>314</v>
      </c>
      <c r="H243" s="76" t="s">
        <v>370</v>
      </c>
      <c r="I243" s="76" t="s">
        <v>371</v>
      </c>
      <c r="J243" s="76" t="s">
        <v>398</v>
      </c>
      <c r="K243" s="76" t="s">
        <v>179</v>
      </c>
      <c r="L243" s="76" t="s">
        <v>327</v>
      </c>
      <c r="M243" s="76" t="s">
        <v>284</v>
      </c>
      <c r="N243" s="77">
        <v>5.2</v>
      </c>
      <c r="O243" s="78">
        <v>95000</v>
      </c>
      <c r="P243" s="78">
        <v>0</v>
      </c>
      <c r="Q243" s="79">
        <v>494000</v>
      </c>
      <c r="R243" s="79">
        <v>0</v>
      </c>
      <c r="S243" s="78">
        <v>95000</v>
      </c>
      <c r="T243" s="76" t="s">
        <v>338</v>
      </c>
      <c r="U243" s="76" t="s">
        <v>373</v>
      </c>
      <c r="V243" s="76" t="s">
        <v>316</v>
      </c>
      <c r="W243" s="76" t="s">
        <v>339</v>
      </c>
      <c r="X243" s="76" t="s">
        <v>316</v>
      </c>
      <c r="Y243" s="76" t="s">
        <v>374</v>
      </c>
      <c r="Z243" s="76" t="s">
        <v>374</v>
      </c>
      <c r="AA2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4" spans="1:27" x14ac:dyDescent="0.25">
      <c r="A244" s="6" t="str">
        <f>DAY(C244)&amp;Table1[[#This Row],[Bộ phận]]&amp;Table1[[#This Row],[Mã hàng]]</f>
        <v>3TSG09NL300107</v>
      </c>
      <c r="B244" s="6" t="str">
        <f>COUNTIF($A$5:A244,A244)&amp;A244</f>
        <v>13TSG09NL300107</v>
      </c>
      <c r="C244" s="75">
        <v>46025</v>
      </c>
      <c r="D244" s="76" t="s">
        <v>313</v>
      </c>
      <c r="E244" s="74" t="s">
        <v>397</v>
      </c>
      <c r="F244" s="74" t="s">
        <v>316</v>
      </c>
      <c r="G244" s="74" t="s">
        <v>314</v>
      </c>
      <c r="H244" s="76" t="s">
        <v>370</v>
      </c>
      <c r="I244" s="76" t="s">
        <v>371</v>
      </c>
      <c r="J244" s="76" t="s">
        <v>398</v>
      </c>
      <c r="K244" s="76" t="s">
        <v>187</v>
      </c>
      <c r="L244" s="76" t="s">
        <v>328</v>
      </c>
      <c r="M244" s="76" t="s">
        <v>329</v>
      </c>
      <c r="N244" s="77">
        <v>5</v>
      </c>
      <c r="O244" s="78">
        <v>8500</v>
      </c>
      <c r="P244" s="78">
        <v>0</v>
      </c>
      <c r="Q244" s="79">
        <v>42500</v>
      </c>
      <c r="R244" s="79">
        <v>0</v>
      </c>
      <c r="S244" s="78">
        <v>8500</v>
      </c>
      <c r="T244" s="76" t="s">
        <v>338</v>
      </c>
      <c r="U244" s="76" t="s">
        <v>373</v>
      </c>
      <c r="V244" s="76" t="s">
        <v>316</v>
      </c>
      <c r="W244" s="76" t="s">
        <v>339</v>
      </c>
      <c r="X244" s="76" t="s">
        <v>316</v>
      </c>
      <c r="Y244" s="76" t="s">
        <v>374</v>
      </c>
      <c r="Z244" s="76" t="s">
        <v>374</v>
      </c>
      <c r="AA2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5" spans="1:27" x14ac:dyDescent="0.25">
      <c r="A245" s="6" t="str">
        <f>DAY(C245)&amp;Table1[[#This Row],[Bộ phận]]&amp;Table1[[#This Row],[Mã hàng]]</f>
        <v>3TSG09NL300126</v>
      </c>
      <c r="B245" s="6" t="str">
        <f>COUNTIF($A$5:A245,A245)&amp;A245</f>
        <v>13TSG09NL300126</v>
      </c>
      <c r="C245" s="75">
        <v>46025</v>
      </c>
      <c r="D245" s="76" t="s">
        <v>313</v>
      </c>
      <c r="E245" s="74" t="s">
        <v>397</v>
      </c>
      <c r="F245" s="74" t="s">
        <v>316</v>
      </c>
      <c r="G245" s="74" t="s">
        <v>314</v>
      </c>
      <c r="H245" s="76" t="s">
        <v>370</v>
      </c>
      <c r="I245" s="76" t="s">
        <v>371</v>
      </c>
      <c r="J245" s="76" t="s">
        <v>398</v>
      </c>
      <c r="K245" s="76" t="s">
        <v>208</v>
      </c>
      <c r="L245" s="76" t="s">
        <v>340</v>
      </c>
      <c r="M245" s="76" t="s">
        <v>284</v>
      </c>
      <c r="N245" s="77">
        <v>0.2</v>
      </c>
      <c r="O245" s="78">
        <v>70000</v>
      </c>
      <c r="P245" s="78">
        <v>0</v>
      </c>
      <c r="Q245" s="79">
        <v>14000</v>
      </c>
      <c r="R245" s="79">
        <v>0</v>
      </c>
      <c r="S245" s="78">
        <v>70000</v>
      </c>
      <c r="T245" s="76" t="s">
        <v>338</v>
      </c>
      <c r="U245" s="76" t="s">
        <v>373</v>
      </c>
      <c r="V245" s="76" t="s">
        <v>316</v>
      </c>
      <c r="W245" s="76" t="s">
        <v>339</v>
      </c>
      <c r="X245" s="76" t="s">
        <v>316</v>
      </c>
      <c r="Y245" s="76" t="s">
        <v>374</v>
      </c>
      <c r="Z245" s="76" t="s">
        <v>374</v>
      </c>
      <c r="AA2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6" spans="1:27" x14ac:dyDescent="0.25">
      <c r="A246" s="6" t="str">
        <f>DAY(C246)&amp;Table1[[#This Row],[Bộ phận]]&amp;Table1[[#This Row],[Mã hàng]]</f>
        <v>3TSG09NL300142</v>
      </c>
      <c r="B246" s="6" t="str">
        <f>COUNTIF($A$5:A246,A246)&amp;A246</f>
        <v>13TSG09NL300142</v>
      </c>
      <c r="C246" s="75">
        <v>46025</v>
      </c>
      <c r="D246" s="76" t="s">
        <v>313</v>
      </c>
      <c r="E246" s="74" t="s">
        <v>397</v>
      </c>
      <c r="F246" s="74" t="s">
        <v>316</v>
      </c>
      <c r="G246" s="74" t="s">
        <v>314</v>
      </c>
      <c r="H246" s="76" t="s">
        <v>370</v>
      </c>
      <c r="I246" s="76" t="s">
        <v>371</v>
      </c>
      <c r="J246" s="76" t="s">
        <v>398</v>
      </c>
      <c r="K246" s="76" t="s">
        <v>226</v>
      </c>
      <c r="L246" s="76" t="s">
        <v>319</v>
      </c>
      <c r="M246" s="76" t="s">
        <v>284</v>
      </c>
      <c r="N246" s="77">
        <v>2</v>
      </c>
      <c r="O246" s="78">
        <v>50000</v>
      </c>
      <c r="P246" s="78">
        <v>0</v>
      </c>
      <c r="Q246" s="79">
        <v>100000</v>
      </c>
      <c r="R246" s="79">
        <v>0</v>
      </c>
      <c r="S246" s="78">
        <v>50000</v>
      </c>
      <c r="T246" s="76" t="s">
        <v>338</v>
      </c>
      <c r="U246" s="76" t="s">
        <v>373</v>
      </c>
      <c r="V246" s="76" t="s">
        <v>316</v>
      </c>
      <c r="W246" s="76" t="s">
        <v>339</v>
      </c>
      <c r="X246" s="76" t="s">
        <v>316</v>
      </c>
      <c r="Y246" s="76" t="s">
        <v>374</v>
      </c>
      <c r="Z246" s="76" t="s">
        <v>374</v>
      </c>
      <c r="AA2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7" spans="1:27" x14ac:dyDescent="0.25">
      <c r="A247" s="6" t="str">
        <f>DAY(C247)&amp;Table1[[#This Row],[Bộ phận]]&amp;Table1[[#This Row],[Mã hàng]]</f>
        <v>3TSG09NL300147</v>
      </c>
      <c r="B247" s="6" t="str">
        <f>COUNTIF($A$5:A247,A247)&amp;A247</f>
        <v>13TSG09NL300147</v>
      </c>
      <c r="C247" s="75">
        <v>46025</v>
      </c>
      <c r="D247" s="76" t="s">
        <v>313</v>
      </c>
      <c r="E247" s="74" t="s">
        <v>397</v>
      </c>
      <c r="F247" s="74" t="s">
        <v>316</v>
      </c>
      <c r="G247" s="74" t="s">
        <v>314</v>
      </c>
      <c r="H247" s="76" t="s">
        <v>370</v>
      </c>
      <c r="I247" s="76" t="s">
        <v>371</v>
      </c>
      <c r="J247" s="76" t="s">
        <v>398</v>
      </c>
      <c r="K247" s="76" t="s">
        <v>234</v>
      </c>
      <c r="L247" s="76" t="s">
        <v>330</v>
      </c>
      <c r="M247" s="76" t="s">
        <v>284</v>
      </c>
      <c r="N247" s="77">
        <v>6.9</v>
      </c>
      <c r="O247" s="78">
        <v>62000</v>
      </c>
      <c r="P247" s="78">
        <v>0</v>
      </c>
      <c r="Q247" s="79">
        <v>427800</v>
      </c>
      <c r="R247" s="79">
        <v>0</v>
      </c>
      <c r="S247" s="78">
        <v>62000</v>
      </c>
      <c r="T247" s="76" t="s">
        <v>338</v>
      </c>
      <c r="U247" s="76" t="s">
        <v>373</v>
      </c>
      <c r="V247" s="76" t="s">
        <v>316</v>
      </c>
      <c r="W247" s="76" t="s">
        <v>339</v>
      </c>
      <c r="X247" s="76" t="s">
        <v>316</v>
      </c>
      <c r="Y247" s="76" t="s">
        <v>374</v>
      </c>
      <c r="Z247" s="76" t="s">
        <v>374</v>
      </c>
      <c r="AA2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8" spans="1:27" x14ac:dyDescent="0.25">
      <c r="A248" s="6" t="str">
        <f>DAY(C248)&amp;Table1[[#This Row],[Bộ phận]]&amp;Table1[[#This Row],[Mã hàng]]</f>
        <v>3TSG09NL300203</v>
      </c>
      <c r="B248" s="6" t="str">
        <f>COUNTIF($A$5:A248,A248)&amp;A248</f>
        <v>13TSG09NL300203</v>
      </c>
      <c r="C248" s="75">
        <v>46025</v>
      </c>
      <c r="D248" s="76" t="s">
        <v>313</v>
      </c>
      <c r="E248" s="74" t="s">
        <v>397</v>
      </c>
      <c r="F248" s="74" t="s">
        <v>316</v>
      </c>
      <c r="G248" s="74" t="s">
        <v>314</v>
      </c>
      <c r="H248" s="76" t="s">
        <v>370</v>
      </c>
      <c r="I248" s="76" t="s">
        <v>371</v>
      </c>
      <c r="J248" s="76" t="s">
        <v>398</v>
      </c>
      <c r="K248" s="76" t="s">
        <v>260</v>
      </c>
      <c r="L248" s="76" t="s">
        <v>320</v>
      </c>
      <c r="M248" s="76" t="s">
        <v>284</v>
      </c>
      <c r="N248" s="77">
        <v>1.7</v>
      </c>
      <c r="O248" s="78">
        <v>45000</v>
      </c>
      <c r="P248" s="78">
        <v>0</v>
      </c>
      <c r="Q248" s="79">
        <v>76500</v>
      </c>
      <c r="R248" s="79">
        <v>0</v>
      </c>
      <c r="S248" s="78">
        <v>45000</v>
      </c>
      <c r="T248" s="76" t="s">
        <v>338</v>
      </c>
      <c r="U248" s="76" t="s">
        <v>373</v>
      </c>
      <c r="V248" s="76" t="s">
        <v>316</v>
      </c>
      <c r="W248" s="76" t="s">
        <v>339</v>
      </c>
      <c r="X248" s="76" t="s">
        <v>316</v>
      </c>
      <c r="Y248" s="76" t="s">
        <v>374</v>
      </c>
      <c r="Z248" s="76" t="s">
        <v>374</v>
      </c>
      <c r="AA2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9" spans="1:27" x14ac:dyDescent="0.25">
      <c r="A249" s="6" t="str">
        <f>DAY(C249)&amp;Table1[[#This Row],[Bộ phận]]&amp;Table1[[#This Row],[Mã hàng]]</f>
        <v>3TSG09NL300209</v>
      </c>
      <c r="B249" s="6" t="str">
        <f>COUNTIF($A$5:A249,A249)&amp;A249</f>
        <v>13TSG09NL300209</v>
      </c>
      <c r="C249" s="75">
        <v>46025</v>
      </c>
      <c r="D249" s="76" t="s">
        <v>313</v>
      </c>
      <c r="E249" s="74" t="s">
        <v>397</v>
      </c>
      <c r="F249" s="74" t="s">
        <v>316</v>
      </c>
      <c r="G249" s="74" t="s">
        <v>314</v>
      </c>
      <c r="H249" s="76" t="s">
        <v>370</v>
      </c>
      <c r="I249" s="76" t="s">
        <v>371</v>
      </c>
      <c r="J249" s="76" t="s">
        <v>398</v>
      </c>
      <c r="K249" s="76" t="s">
        <v>261</v>
      </c>
      <c r="L249" s="76" t="s">
        <v>321</v>
      </c>
      <c r="M249" s="76" t="s">
        <v>284</v>
      </c>
      <c r="N249" s="77">
        <v>0.6</v>
      </c>
      <c r="O249" s="78">
        <v>30000</v>
      </c>
      <c r="P249" s="78">
        <v>0</v>
      </c>
      <c r="Q249" s="79">
        <v>18000</v>
      </c>
      <c r="R249" s="79">
        <v>0</v>
      </c>
      <c r="S249" s="78">
        <v>30000</v>
      </c>
      <c r="T249" s="76" t="s">
        <v>338</v>
      </c>
      <c r="U249" s="76" t="s">
        <v>373</v>
      </c>
      <c r="V249" s="76" t="s">
        <v>316</v>
      </c>
      <c r="W249" s="76" t="s">
        <v>339</v>
      </c>
      <c r="X249" s="76" t="s">
        <v>316</v>
      </c>
      <c r="Y249" s="76" t="s">
        <v>374</v>
      </c>
      <c r="Z249" s="76" t="s">
        <v>374</v>
      </c>
      <c r="AA2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0" spans="1:27" x14ac:dyDescent="0.25">
      <c r="A250" s="6" t="str">
        <f>DAY(C250)&amp;Table1[[#This Row],[Bộ phận]]&amp;Table1[[#This Row],[Mã hàng]]</f>
        <v>3TSG09NL300218</v>
      </c>
      <c r="B250" s="6" t="str">
        <f>COUNTIF($A$5:A250,A250)&amp;A250</f>
        <v>13TSG09NL300218</v>
      </c>
      <c r="C250" s="75">
        <v>46025</v>
      </c>
      <c r="D250" s="76" t="s">
        <v>313</v>
      </c>
      <c r="E250" s="74" t="s">
        <v>397</v>
      </c>
      <c r="F250" s="74" t="s">
        <v>316</v>
      </c>
      <c r="G250" s="74" t="s">
        <v>314</v>
      </c>
      <c r="H250" s="76" t="s">
        <v>370</v>
      </c>
      <c r="I250" s="76" t="s">
        <v>371</v>
      </c>
      <c r="J250" s="76" t="s">
        <v>398</v>
      </c>
      <c r="K250" s="76" t="s">
        <v>287</v>
      </c>
      <c r="L250" s="76" t="s">
        <v>288</v>
      </c>
      <c r="M250" s="76" t="s">
        <v>29</v>
      </c>
      <c r="N250" s="77">
        <v>1</v>
      </c>
      <c r="O250" s="78">
        <v>40000</v>
      </c>
      <c r="P250" s="78">
        <v>0</v>
      </c>
      <c r="Q250" s="79">
        <v>40000</v>
      </c>
      <c r="R250" s="79">
        <v>0</v>
      </c>
      <c r="S250" s="78">
        <v>40000</v>
      </c>
      <c r="T250" s="76" t="s">
        <v>338</v>
      </c>
      <c r="U250" s="76" t="s">
        <v>373</v>
      </c>
      <c r="V250" s="76" t="s">
        <v>316</v>
      </c>
      <c r="W250" s="76" t="s">
        <v>339</v>
      </c>
      <c r="X250" s="76" t="s">
        <v>316</v>
      </c>
      <c r="Y250" s="76" t="s">
        <v>374</v>
      </c>
      <c r="Z250" s="76" t="s">
        <v>374</v>
      </c>
      <c r="AA2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1" spans="1:27" x14ac:dyDescent="0.25">
      <c r="A251" s="6" t="str">
        <f>DAY(C251)&amp;Table1[[#This Row],[Bộ phận]]&amp;Table1[[#This Row],[Mã hàng]]</f>
        <v>3TSG09NL300018</v>
      </c>
      <c r="B251" s="6" t="str">
        <f>COUNTIF($A$5:A251,A251)&amp;A251</f>
        <v>13TSG09NL300018</v>
      </c>
      <c r="C251" s="75">
        <v>46025</v>
      </c>
      <c r="D251" s="76" t="s">
        <v>313</v>
      </c>
      <c r="E251" s="74" t="s">
        <v>397</v>
      </c>
      <c r="F251" s="74" t="s">
        <v>316</v>
      </c>
      <c r="G251" s="74" t="s">
        <v>314</v>
      </c>
      <c r="H251" s="76" t="s">
        <v>370</v>
      </c>
      <c r="I251" s="76" t="s">
        <v>371</v>
      </c>
      <c r="J251" s="76" t="s">
        <v>398</v>
      </c>
      <c r="K251" s="76" t="s">
        <v>91</v>
      </c>
      <c r="L251" s="76" t="s">
        <v>331</v>
      </c>
      <c r="M251" s="76" t="s">
        <v>284</v>
      </c>
      <c r="N251" s="77">
        <v>4.8</v>
      </c>
      <c r="O251" s="78">
        <v>38000</v>
      </c>
      <c r="P251" s="78">
        <v>0</v>
      </c>
      <c r="Q251" s="79">
        <v>182400</v>
      </c>
      <c r="R251" s="79">
        <v>0</v>
      </c>
      <c r="S251" s="78">
        <v>38000</v>
      </c>
      <c r="T251" s="76" t="s">
        <v>338</v>
      </c>
      <c r="U251" s="76" t="s">
        <v>373</v>
      </c>
      <c r="V251" s="76" t="s">
        <v>316</v>
      </c>
      <c r="W251" s="76" t="s">
        <v>339</v>
      </c>
      <c r="X251" s="76" t="s">
        <v>316</v>
      </c>
      <c r="Y251" s="76" t="s">
        <v>374</v>
      </c>
      <c r="Z251" s="76" t="s">
        <v>374</v>
      </c>
      <c r="AA2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2" spans="1:27" x14ac:dyDescent="0.25">
      <c r="A252" s="6" t="str">
        <f>DAY(C252)&amp;Table1[[#This Row],[Bộ phận]]&amp;Table1[[#This Row],[Mã hàng]]</f>
        <v>3TSG09NL300113</v>
      </c>
      <c r="B252" s="6" t="str">
        <f>COUNTIF($A$5:A252,A252)&amp;A252</f>
        <v>13TSG09NL300113</v>
      </c>
      <c r="C252" s="75">
        <v>46025</v>
      </c>
      <c r="D252" s="76" t="s">
        <v>313</v>
      </c>
      <c r="E252" s="74" t="s">
        <v>397</v>
      </c>
      <c r="F252" s="74" t="s">
        <v>316</v>
      </c>
      <c r="G252" s="74" t="s">
        <v>314</v>
      </c>
      <c r="H252" s="76" t="s">
        <v>370</v>
      </c>
      <c r="I252" s="76" t="s">
        <v>371</v>
      </c>
      <c r="J252" s="76" t="s">
        <v>398</v>
      </c>
      <c r="K252" s="76" t="s">
        <v>192</v>
      </c>
      <c r="L252" s="76" t="s">
        <v>40</v>
      </c>
      <c r="M252" s="76" t="s">
        <v>284</v>
      </c>
      <c r="N252" s="77">
        <v>1.3</v>
      </c>
      <c r="O252" s="78">
        <v>145000</v>
      </c>
      <c r="P252" s="78">
        <v>0</v>
      </c>
      <c r="Q252" s="79">
        <v>188500</v>
      </c>
      <c r="R252" s="79">
        <v>0</v>
      </c>
      <c r="S252" s="78">
        <v>145000</v>
      </c>
      <c r="T252" s="76" t="s">
        <v>338</v>
      </c>
      <c r="U252" s="76" t="s">
        <v>373</v>
      </c>
      <c r="V252" s="76" t="s">
        <v>316</v>
      </c>
      <c r="W252" s="76" t="s">
        <v>339</v>
      </c>
      <c r="X252" s="76" t="s">
        <v>316</v>
      </c>
      <c r="Y252" s="76" t="s">
        <v>374</v>
      </c>
      <c r="Z252" s="76" t="s">
        <v>374</v>
      </c>
      <c r="AA2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3" spans="1:27" x14ac:dyDescent="0.25">
      <c r="A253" s="6" t="str">
        <f>DAY(C253)&amp;Table1[[#This Row],[Bộ phận]]&amp;Table1[[#This Row],[Mã hàng]]</f>
        <v>3TSG09NL300053</v>
      </c>
      <c r="B253" s="6" t="str">
        <f>COUNTIF($A$5:A253,A253)&amp;A253</f>
        <v>13TSG09NL300053</v>
      </c>
      <c r="C253" s="75">
        <v>46025</v>
      </c>
      <c r="D253" s="76" t="s">
        <v>313</v>
      </c>
      <c r="E253" s="74" t="s">
        <v>397</v>
      </c>
      <c r="F253" s="74" t="s">
        <v>316</v>
      </c>
      <c r="G253" s="74" t="s">
        <v>314</v>
      </c>
      <c r="H253" s="76" t="s">
        <v>370</v>
      </c>
      <c r="I253" s="76" t="s">
        <v>371</v>
      </c>
      <c r="J253" s="76" t="s">
        <v>398</v>
      </c>
      <c r="K253" s="76" t="s">
        <v>282</v>
      </c>
      <c r="L253" s="76" t="s">
        <v>283</v>
      </c>
      <c r="M253" s="76" t="s">
        <v>284</v>
      </c>
      <c r="N253" s="77">
        <v>0.5</v>
      </c>
      <c r="O253" s="78">
        <v>30000</v>
      </c>
      <c r="P253" s="78">
        <v>0</v>
      </c>
      <c r="Q253" s="79">
        <v>15000</v>
      </c>
      <c r="R253" s="79">
        <v>0</v>
      </c>
      <c r="S253" s="78">
        <v>30000</v>
      </c>
      <c r="T253" s="76" t="s">
        <v>338</v>
      </c>
      <c r="U253" s="76" t="s">
        <v>373</v>
      </c>
      <c r="V253" s="76" t="s">
        <v>316</v>
      </c>
      <c r="W253" s="76" t="s">
        <v>339</v>
      </c>
      <c r="X253" s="76" t="s">
        <v>316</v>
      </c>
      <c r="Y253" s="76" t="s">
        <v>374</v>
      </c>
      <c r="Z253" s="76" t="s">
        <v>374</v>
      </c>
      <c r="AA2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4" spans="1:27" x14ac:dyDescent="0.25">
      <c r="A254" s="6" t="str">
        <f>DAY(C254)&amp;Table1[[#This Row],[Bộ phận]]&amp;Table1[[#This Row],[Mã hàng]]</f>
        <v>3TSG09NL300084</v>
      </c>
      <c r="B254" s="6" t="str">
        <f>COUNTIF($A$5:A254,A254)&amp;A254</f>
        <v>13TSG09NL300084</v>
      </c>
      <c r="C254" s="75">
        <v>46025</v>
      </c>
      <c r="D254" s="76" t="s">
        <v>313</v>
      </c>
      <c r="E254" s="74" t="s">
        <v>397</v>
      </c>
      <c r="F254" s="74" t="s">
        <v>316</v>
      </c>
      <c r="G254" s="74" t="s">
        <v>314</v>
      </c>
      <c r="H254" s="76" t="s">
        <v>370</v>
      </c>
      <c r="I254" s="76" t="s">
        <v>371</v>
      </c>
      <c r="J254" s="76" t="s">
        <v>398</v>
      </c>
      <c r="K254" s="76" t="s">
        <v>163</v>
      </c>
      <c r="L254" s="76" t="s">
        <v>322</v>
      </c>
      <c r="M254" s="76" t="s">
        <v>284</v>
      </c>
      <c r="N254" s="77">
        <v>3.7</v>
      </c>
      <c r="O254" s="78">
        <v>22000</v>
      </c>
      <c r="P254" s="78">
        <v>0</v>
      </c>
      <c r="Q254" s="79">
        <v>81400</v>
      </c>
      <c r="R254" s="79">
        <v>0</v>
      </c>
      <c r="S254" s="78">
        <v>22000</v>
      </c>
      <c r="T254" s="76" t="s">
        <v>338</v>
      </c>
      <c r="U254" s="76" t="s">
        <v>373</v>
      </c>
      <c r="V254" s="76" t="s">
        <v>316</v>
      </c>
      <c r="W254" s="76" t="s">
        <v>339</v>
      </c>
      <c r="X254" s="76" t="s">
        <v>316</v>
      </c>
      <c r="Y254" s="76" t="s">
        <v>374</v>
      </c>
      <c r="Z254" s="76" t="s">
        <v>374</v>
      </c>
      <c r="AA2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5" spans="1:27" x14ac:dyDescent="0.25">
      <c r="A255" s="6" t="str">
        <f>DAY(C255)&amp;Table1[[#This Row],[Bộ phận]]&amp;Table1[[#This Row],[Mã hàng]]</f>
        <v>3TSG09NL600004</v>
      </c>
      <c r="B255" s="6" t="str">
        <f>COUNTIF($A$5:A255,A255)&amp;A255</f>
        <v>13TSG09NL600004</v>
      </c>
      <c r="C255" s="75">
        <v>46025</v>
      </c>
      <c r="D255" s="76" t="s">
        <v>313</v>
      </c>
      <c r="E255" s="74" t="s">
        <v>397</v>
      </c>
      <c r="F255" s="74" t="s">
        <v>316</v>
      </c>
      <c r="G255" s="74" t="s">
        <v>314</v>
      </c>
      <c r="H255" s="76" t="s">
        <v>370</v>
      </c>
      <c r="I255" s="76" t="s">
        <v>371</v>
      </c>
      <c r="J255" s="76" t="s">
        <v>398</v>
      </c>
      <c r="K255" s="76" t="s">
        <v>266</v>
      </c>
      <c r="L255" s="76" t="s">
        <v>25</v>
      </c>
      <c r="M255" s="76" t="s">
        <v>284</v>
      </c>
      <c r="N255" s="77">
        <v>23.4</v>
      </c>
      <c r="O255" s="78">
        <v>18000</v>
      </c>
      <c r="P255" s="78">
        <v>0</v>
      </c>
      <c r="Q255" s="79">
        <v>421200</v>
      </c>
      <c r="R255" s="79">
        <v>0</v>
      </c>
      <c r="S255" s="78">
        <v>18000</v>
      </c>
      <c r="T255" s="76" t="s">
        <v>338</v>
      </c>
      <c r="U255" s="76" t="s">
        <v>373</v>
      </c>
      <c r="V255" s="76" t="s">
        <v>316</v>
      </c>
      <c r="W255" s="76" t="s">
        <v>339</v>
      </c>
      <c r="X255" s="76" t="s">
        <v>316</v>
      </c>
      <c r="Y255" s="76" t="s">
        <v>374</v>
      </c>
      <c r="Z255" s="76" t="s">
        <v>374</v>
      </c>
      <c r="AA2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6" spans="1:27" x14ac:dyDescent="0.25">
      <c r="A256" s="6" t="str">
        <f>DAY(C256)&amp;Table1[[#This Row],[Bộ phận]]&amp;Table1[[#This Row],[Mã hàng]]</f>
        <v>3TSG09NL300119</v>
      </c>
      <c r="B256" s="6" t="str">
        <f>COUNTIF($A$5:A256,A256)&amp;A256</f>
        <v>13TSG09NL300119</v>
      </c>
      <c r="C256" s="75">
        <v>46025</v>
      </c>
      <c r="D256" s="76" t="s">
        <v>313</v>
      </c>
      <c r="E256" s="74" t="s">
        <v>397</v>
      </c>
      <c r="F256" s="74" t="s">
        <v>316</v>
      </c>
      <c r="G256" s="74" t="s">
        <v>314</v>
      </c>
      <c r="H256" s="76" t="s">
        <v>370</v>
      </c>
      <c r="I256" s="76" t="s">
        <v>371</v>
      </c>
      <c r="J256" s="76" t="s">
        <v>398</v>
      </c>
      <c r="K256" s="76" t="s">
        <v>197</v>
      </c>
      <c r="L256" s="76" t="s">
        <v>324</v>
      </c>
      <c r="M256" s="76" t="s">
        <v>284</v>
      </c>
      <c r="N256" s="77">
        <v>4.9000000000000004</v>
      </c>
      <c r="O256" s="78">
        <v>21000</v>
      </c>
      <c r="P256" s="78">
        <v>0</v>
      </c>
      <c r="Q256" s="79">
        <v>102900</v>
      </c>
      <c r="R256" s="79">
        <v>0</v>
      </c>
      <c r="S256" s="78">
        <v>21000</v>
      </c>
      <c r="T256" s="76" t="s">
        <v>338</v>
      </c>
      <c r="U256" s="76" t="s">
        <v>373</v>
      </c>
      <c r="V256" s="76" t="s">
        <v>316</v>
      </c>
      <c r="W256" s="76" t="s">
        <v>339</v>
      </c>
      <c r="X256" s="76" t="s">
        <v>316</v>
      </c>
      <c r="Y256" s="76" t="s">
        <v>374</v>
      </c>
      <c r="Z256" s="76" t="s">
        <v>374</v>
      </c>
      <c r="AA2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7" spans="1:27" x14ac:dyDescent="0.25">
      <c r="A257" s="6" t="str">
        <f>DAY(C257)&amp;Table1[[#This Row],[Bộ phận]]&amp;Table1[[#This Row],[Mã hàng]]</f>
        <v>3TSG09NL300062</v>
      </c>
      <c r="B257" s="6" t="str">
        <f>COUNTIF($A$5:A257,A257)&amp;A257</f>
        <v>13TSG09NL300062</v>
      </c>
      <c r="C257" s="75">
        <v>46025</v>
      </c>
      <c r="D257" s="76" t="s">
        <v>313</v>
      </c>
      <c r="E257" s="74" t="s">
        <v>397</v>
      </c>
      <c r="F257" s="74" t="s">
        <v>316</v>
      </c>
      <c r="G257" s="74" t="s">
        <v>314</v>
      </c>
      <c r="H257" s="76" t="s">
        <v>370</v>
      </c>
      <c r="I257" s="76" t="s">
        <v>371</v>
      </c>
      <c r="J257" s="76" t="s">
        <v>398</v>
      </c>
      <c r="K257" s="76" t="s">
        <v>141</v>
      </c>
      <c r="L257" s="76" t="s">
        <v>326</v>
      </c>
      <c r="M257" s="76" t="s">
        <v>284</v>
      </c>
      <c r="N257" s="77">
        <v>0.3</v>
      </c>
      <c r="O257" s="78">
        <v>65000</v>
      </c>
      <c r="P257" s="78">
        <v>0</v>
      </c>
      <c r="Q257" s="79">
        <v>19500</v>
      </c>
      <c r="R257" s="79">
        <v>0</v>
      </c>
      <c r="S257" s="78">
        <v>65000</v>
      </c>
      <c r="T257" s="76" t="s">
        <v>338</v>
      </c>
      <c r="U257" s="76" t="s">
        <v>373</v>
      </c>
      <c r="V257" s="76" t="s">
        <v>316</v>
      </c>
      <c r="W257" s="76" t="s">
        <v>339</v>
      </c>
      <c r="X257" s="76" t="s">
        <v>316</v>
      </c>
      <c r="Y257" s="76" t="s">
        <v>374</v>
      </c>
      <c r="Z257" s="76" t="s">
        <v>374</v>
      </c>
      <c r="AA2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8" spans="1:27" x14ac:dyDescent="0.25">
      <c r="A258" s="6" t="str">
        <f>DAY(C258)&amp;Table1[[#This Row],[Bộ phận]]&amp;Table1[[#This Row],[Mã hàng]]</f>
        <v>3TSG06NL300107</v>
      </c>
      <c r="B258" s="6" t="str">
        <f>COUNTIF($A$5:A258,A258)&amp;A258</f>
        <v>13TSG06NL300107</v>
      </c>
      <c r="C258" s="75">
        <v>46025</v>
      </c>
      <c r="D258" s="76" t="s">
        <v>313</v>
      </c>
      <c r="E258" s="74" t="s">
        <v>399</v>
      </c>
      <c r="F258" s="74" t="s">
        <v>316</v>
      </c>
      <c r="G258" s="74" t="s">
        <v>314</v>
      </c>
      <c r="H258" s="76" t="s">
        <v>370</v>
      </c>
      <c r="I258" s="76" t="s">
        <v>371</v>
      </c>
      <c r="J258" s="76" t="s">
        <v>400</v>
      </c>
      <c r="K258" s="76" t="s">
        <v>187</v>
      </c>
      <c r="L258" s="76" t="s">
        <v>328</v>
      </c>
      <c r="M258" s="76" t="s">
        <v>329</v>
      </c>
      <c r="N258" s="77">
        <v>8</v>
      </c>
      <c r="O258" s="78">
        <v>8500</v>
      </c>
      <c r="P258" s="78">
        <v>0</v>
      </c>
      <c r="Q258" s="79">
        <v>68000</v>
      </c>
      <c r="R258" s="79">
        <v>0</v>
      </c>
      <c r="S258" s="78">
        <v>8500</v>
      </c>
      <c r="T258" s="76" t="s">
        <v>333</v>
      </c>
      <c r="U258" s="76" t="s">
        <v>373</v>
      </c>
      <c r="V258" s="76" t="s">
        <v>316</v>
      </c>
      <c r="W258" s="76" t="s">
        <v>334</v>
      </c>
      <c r="X258" s="76" t="s">
        <v>316</v>
      </c>
      <c r="Y258" s="76" t="s">
        <v>374</v>
      </c>
      <c r="Z258" s="76" t="s">
        <v>374</v>
      </c>
      <c r="AA2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9" spans="1:27" x14ac:dyDescent="0.25">
      <c r="A259" s="6" t="str">
        <f>DAY(C259)&amp;Table1[[#This Row],[Bộ phận]]&amp;Table1[[#This Row],[Mã hàng]]</f>
        <v>3TSG06NL300203</v>
      </c>
      <c r="B259" s="6" t="str">
        <f>COUNTIF($A$5:A259,A259)&amp;A259</f>
        <v>13TSG06NL300203</v>
      </c>
      <c r="C259" s="75">
        <v>46025</v>
      </c>
      <c r="D259" s="76" t="s">
        <v>313</v>
      </c>
      <c r="E259" s="74" t="s">
        <v>399</v>
      </c>
      <c r="F259" s="74" t="s">
        <v>316</v>
      </c>
      <c r="G259" s="74" t="s">
        <v>314</v>
      </c>
      <c r="H259" s="76" t="s">
        <v>370</v>
      </c>
      <c r="I259" s="76" t="s">
        <v>371</v>
      </c>
      <c r="J259" s="76" t="s">
        <v>400</v>
      </c>
      <c r="K259" s="76" t="s">
        <v>260</v>
      </c>
      <c r="L259" s="76" t="s">
        <v>320</v>
      </c>
      <c r="M259" s="76" t="s">
        <v>284</v>
      </c>
      <c r="N259" s="77">
        <v>3.8</v>
      </c>
      <c r="O259" s="78">
        <v>45000</v>
      </c>
      <c r="P259" s="78">
        <v>0</v>
      </c>
      <c r="Q259" s="79">
        <v>171000</v>
      </c>
      <c r="R259" s="79">
        <v>0</v>
      </c>
      <c r="S259" s="78">
        <v>45000</v>
      </c>
      <c r="T259" s="76" t="s">
        <v>333</v>
      </c>
      <c r="U259" s="76" t="s">
        <v>373</v>
      </c>
      <c r="V259" s="76" t="s">
        <v>316</v>
      </c>
      <c r="W259" s="76" t="s">
        <v>334</v>
      </c>
      <c r="X259" s="76" t="s">
        <v>316</v>
      </c>
      <c r="Y259" s="76" t="s">
        <v>374</v>
      </c>
      <c r="Z259" s="76" t="s">
        <v>374</v>
      </c>
      <c r="AA2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0" spans="1:27" x14ac:dyDescent="0.25">
      <c r="A260" s="6" t="str">
        <f>DAY(C260)&amp;Table1[[#This Row],[Bộ phận]]&amp;Table1[[#This Row],[Mã hàng]]</f>
        <v>3TSG06NL300013</v>
      </c>
      <c r="B260" s="6" t="str">
        <f>COUNTIF($A$5:A260,A260)&amp;A260</f>
        <v>13TSG06NL300013</v>
      </c>
      <c r="C260" s="75">
        <v>46025</v>
      </c>
      <c r="D260" s="76" t="s">
        <v>313</v>
      </c>
      <c r="E260" s="74" t="s">
        <v>399</v>
      </c>
      <c r="F260" s="74" t="s">
        <v>316</v>
      </c>
      <c r="G260" s="74" t="s">
        <v>314</v>
      </c>
      <c r="H260" s="76" t="s">
        <v>370</v>
      </c>
      <c r="I260" s="76" t="s">
        <v>371</v>
      </c>
      <c r="J260" s="76" t="s">
        <v>400</v>
      </c>
      <c r="K260" s="76" t="s">
        <v>86</v>
      </c>
      <c r="L260" s="76" t="s">
        <v>19</v>
      </c>
      <c r="M260" s="76" t="s">
        <v>284</v>
      </c>
      <c r="N260" s="77">
        <v>1</v>
      </c>
      <c r="O260" s="78">
        <v>50000</v>
      </c>
      <c r="P260" s="78">
        <v>0</v>
      </c>
      <c r="Q260" s="79">
        <v>50000</v>
      </c>
      <c r="R260" s="79">
        <v>0</v>
      </c>
      <c r="S260" s="78">
        <v>50000</v>
      </c>
      <c r="T260" s="76" t="s">
        <v>333</v>
      </c>
      <c r="U260" s="76" t="s">
        <v>373</v>
      </c>
      <c r="V260" s="76" t="s">
        <v>316</v>
      </c>
      <c r="W260" s="76" t="s">
        <v>334</v>
      </c>
      <c r="X260" s="76" t="s">
        <v>316</v>
      </c>
      <c r="Y260" s="76" t="s">
        <v>374</v>
      </c>
      <c r="Z260" s="76" t="s">
        <v>374</v>
      </c>
      <c r="AA2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1" spans="1:27" x14ac:dyDescent="0.25">
      <c r="A261" s="6" t="str">
        <f>DAY(C261)&amp;Table1[[#This Row],[Bộ phận]]&amp;Table1[[#This Row],[Mã hàng]]</f>
        <v>3TSG06NL300022</v>
      </c>
      <c r="B261" s="6" t="str">
        <f>COUNTIF($A$5:A261,A261)&amp;A261</f>
        <v>13TSG06NL300022</v>
      </c>
      <c r="C261" s="75">
        <v>46025</v>
      </c>
      <c r="D261" s="76" t="s">
        <v>313</v>
      </c>
      <c r="E261" s="74" t="s">
        <v>399</v>
      </c>
      <c r="F261" s="74" t="s">
        <v>316</v>
      </c>
      <c r="G261" s="74" t="s">
        <v>314</v>
      </c>
      <c r="H261" s="76" t="s">
        <v>370</v>
      </c>
      <c r="I261" s="76" t="s">
        <v>371</v>
      </c>
      <c r="J261" s="76" t="s">
        <v>400</v>
      </c>
      <c r="K261" s="76" t="s">
        <v>94</v>
      </c>
      <c r="L261" s="76" t="s">
        <v>20</v>
      </c>
      <c r="M261" s="76" t="s">
        <v>284</v>
      </c>
      <c r="N261" s="77">
        <v>12.5</v>
      </c>
      <c r="O261" s="78">
        <v>18000</v>
      </c>
      <c r="P261" s="78">
        <v>0</v>
      </c>
      <c r="Q261" s="79">
        <v>225000</v>
      </c>
      <c r="R261" s="79">
        <v>0</v>
      </c>
      <c r="S261" s="78">
        <v>18000</v>
      </c>
      <c r="T261" s="76" t="s">
        <v>333</v>
      </c>
      <c r="U261" s="76" t="s">
        <v>373</v>
      </c>
      <c r="V261" s="76" t="s">
        <v>316</v>
      </c>
      <c r="W261" s="76" t="s">
        <v>334</v>
      </c>
      <c r="X261" s="76" t="s">
        <v>316</v>
      </c>
      <c r="Y261" s="76" t="s">
        <v>374</v>
      </c>
      <c r="Z261" s="76" t="s">
        <v>374</v>
      </c>
      <c r="AA2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2" spans="1:27" x14ac:dyDescent="0.25">
      <c r="A262" s="6" t="str">
        <f>DAY(C262)&amp;Table1[[#This Row],[Bộ phận]]&amp;Table1[[#This Row],[Mã hàng]]</f>
        <v>3TSG06NL600067</v>
      </c>
      <c r="B262" s="6" t="str">
        <f>COUNTIF($A$5:A262,A262)&amp;A262</f>
        <v>13TSG06NL600067</v>
      </c>
      <c r="C262" s="75">
        <v>46025</v>
      </c>
      <c r="D262" s="76" t="s">
        <v>313</v>
      </c>
      <c r="E262" s="74" t="s">
        <v>399</v>
      </c>
      <c r="F262" s="74" t="s">
        <v>316</v>
      </c>
      <c r="G262" s="74" t="s">
        <v>314</v>
      </c>
      <c r="H262" s="76" t="s">
        <v>370</v>
      </c>
      <c r="I262" s="76" t="s">
        <v>371</v>
      </c>
      <c r="J262" s="76" t="s">
        <v>400</v>
      </c>
      <c r="K262" s="76" t="s">
        <v>280</v>
      </c>
      <c r="L262" s="76" t="s">
        <v>21</v>
      </c>
      <c r="M262" s="76" t="s">
        <v>284</v>
      </c>
      <c r="N262" s="77">
        <v>0.3</v>
      </c>
      <c r="O262" s="78">
        <v>75000</v>
      </c>
      <c r="P262" s="78">
        <v>0</v>
      </c>
      <c r="Q262" s="79">
        <v>22500</v>
      </c>
      <c r="R262" s="79">
        <v>0</v>
      </c>
      <c r="S262" s="78">
        <v>75000</v>
      </c>
      <c r="T262" s="76" t="s">
        <v>333</v>
      </c>
      <c r="U262" s="76" t="s">
        <v>373</v>
      </c>
      <c r="V262" s="76" t="s">
        <v>316</v>
      </c>
      <c r="W262" s="76" t="s">
        <v>334</v>
      </c>
      <c r="X262" s="76" t="s">
        <v>316</v>
      </c>
      <c r="Y262" s="76" t="s">
        <v>374</v>
      </c>
      <c r="Z262" s="76" t="s">
        <v>374</v>
      </c>
      <c r="AA2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3" spans="1:27" x14ac:dyDescent="0.25">
      <c r="A263" s="6" t="str">
        <f>DAY(C263)&amp;Table1[[#This Row],[Bộ phận]]&amp;Table1[[#This Row],[Mã hàng]]</f>
        <v>3TSG06NL300030</v>
      </c>
      <c r="B263" s="6" t="str">
        <f>COUNTIF($A$5:A263,A263)&amp;A263</f>
        <v>13TSG06NL300030</v>
      </c>
      <c r="C263" s="75">
        <v>46025</v>
      </c>
      <c r="D263" s="76" t="s">
        <v>313</v>
      </c>
      <c r="E263" s="74" t="s">
        <v>399</v>
      </c>
      <c r="F263" s="74" t="s">
        <v>316</v>
      </c>
      <c r="G263" s="74" t="s">
        <v>314</v>
      </c>
      <c r="H263" s="76" t="s">
        <v>370</v>
      </c>
      <c r="I263" s="76" t="s">
        <v>371</v>
      </c>
      <c r="J263" s="76" t="s">
        <v>400</v>
      </c>
      <c r="K263" s="76" t="s">
        <v>103</v>
      </c>
      <c r="L263" s="76" t="s">
        <v>325</v>
      </c>
      <c r="M263" s="76" t="s">
        <v>284</v>
      </c>
      <c r="N263" s="77">
        <v>0.2</v>
      </c>
      <c r="O263" s="78">
        <v>34000</v>
      </c>
      <c r="P263" s="78">
        <v>0</v>
      </c>
      <c r="Q263" s="79">
        <v>6800</v>
      </c>
      <c r="R263" s="79">
        <v>0</v>
      </c>
      <c r="S263" s="78">
        <v>34000</v>
      </c>
      <c r="T263" s="76" t="s">
        <v>333</v>
      </c>
      <c r="U263" s="76" t="s">
        <v>373</v>
      </c>
      <c r="V263" s="76" t="s">
        <v>316</v>
      </c>
      <c r="W263" s="76" t="s">
        <v>334</v>
      </c>
      <c r="X263" s="76" t="s">
        <v>316</v>
      </c>
      <c r="Y263" s="76" t="s">
        <v>374</v>
      </c>
      <c r="Z263" s="76" t="s">
        <v>374</v>
      </c>
      <c r="AA2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4" spans="1:27" x14ac:dyDescent="0.25">
      <c r="A264" s="6" t="str">
        <f>DAY(C264)&amp;Table1[[#This Row],[Bộ phận]]&amp;Table1[[#This Row],[Mã hàng]]</f>
        <v>3TSG06NL300036</v>
      </c>
      <c r="B264" s="6" t="str">
        <f>COUNTIF($A$5:A264,A264)&amp;A264</f>
        <v>13TSG06NL300036</v>
      </c>
      <c r="C264" s="75">
        <v>46025</v>
      </c>
      <c r="D264" s="76" t="s">
        <v>313</v>
      </c>
      <c r="E264" s="74" t="s">
        <v>399</v>
      </c>
      <c r="F264" s="74" t="s">
        <v>316</v>
      </c>
      <c r="G264" s="74" t="s">
        <v>314</v>
      </c>
      <c r="H264" s="76" t="s">
        <v>370</v>
      </c>
      <c r="I264" s="76" t="s">
        <v>371</v>
      </c>
      <c r="J264" s="76" t="s">
        <v>400</v>
      </c>
      <c r="K264" s="76" t="s">
        <v>109</v>
      </c>
      <c r="L264" s="76" t="s">
        <v>24</v>
      </c>
      <c r="M264" s="76" t="s">
        <v>284</v>
      </c>
      <c r="N264" s="77">
        <v>0.5</v>
      </c>
      <c r="O264" s="78">
        <v>47000</v>
      </c>
      <c r="P264" s="78">
        <v>0</v>
      </c>
      <c r="Q264" s="79">
        <v>23500</v>
      </c>
      <c r="R264" s="79">
        <v>0</v>
      </c>
      <c r="S264" s="78">
        <v>47000</v>
      </c>
      <c r="T264" s="76" t="s">
        <v>333</v>
      </c>
      <c r="U264" s="76" t="s">
        <v>373</v>
      </c>
      <c r="V264" s="76" t="s">
        <v>316</v>
      </c>
      <c r="W264" s="76" t="s">
        <v>334</v>
      </c>
      <c r="X264" s="76" t="s">
        <v>316</v>
      </c>
      <c r="Y264" s="76" t="s">
        <v>374</v>
      </c>
      <c r="Z264" s="76" t="s">
        <v>374</v>
      </c>
      <c r="AA2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5" spans="1:27" x14ac:dyDescent="0.25">
      <c r="A265" s="6" t="str">
        <f>DAY(C265)&amp;Table1[[#This Row],[Bộ phận]]&amp;Table1[[#This Row],[Mã hàng]]</f>
        <v>3TSG06NL600004</v>
      </c>
      <c r="B265" s="6" t="str">
        <f>COUNTIF($A$5:A265,A265)&amp;A265</f>
        <v>13TSG06NL600004</v>
      </c>
      <c r="C265" s="75">
        <v>46025</v>
      </c>
      <c r="D265" s="76" t="s">
        <v>313</v>
      </c>
      <c r="E265" s="74" t="s">
        <v>399</v>
      </c>
      <c r="F265" s="74" t="s">
        <v>316</v>
      </c>
      <c r="G265" s="74" t="s">
        <v>314</v>
      </c>
      <c r="H265" s="76" t="s">
        <v>370</v>
      </c>
      <c r="I265" s="76" t="s">
        <v>371</v>
      </c>
      <c r="J265" s="76" t="s">
        <v>400</v>
      </c>
      <c r="K265" s="76" t="s">
        <v>266</v>
      </c>
      <c r="L265" s="76" t="s">
        <v>25</v>
      </c>
      <c r="M265" s="76" t="s">
        <v>284</v>
      </c>
      <c r="N265" s="77">
        <v>25.5</v>
      </c>
      <c r="O265" s="78">
        <v>18000</v>
      </c>
      <c r="P265" s="78">
        <v>0</v>
      </c>
      <c r="Q265" s="79">
        <v>459000</v>
      </c>
      <c r="R265" s="79">
        <v>0</v>
      </c>
      <c r="S265" s="78">
        <v>18000</v>
      </c>
      <c r="T265" s="76" t="s">
        <v>333</v>
      </c>
      <c r="U265" s="76" t="s">
        <v>373</v>
      </c>
      <c r="V265" s="76" t="s">
        <v>316</v>
      </c>
      <c r="W265" s="76" t="s">
        <v>334</v>
      </c>
      <c r="X265" s="76" t="s">
        <v>316</v>
      </c>
      <c r="Y265" s="76" t="s">
        <v>374</v>
      </c>
      <c r="Z265" s="76" t="s">
        <v>374</v>
      </c>
      <c r="AA2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6" spans="1:27" x14ac:dyDescent="0.25">
      <c r="A266" s="6" t="str">
        <f>DAY(C266)&amp;Table1[[#This Row],[Bộ phận]]&amp;Table1[[#This Row],[Mã hàng]]</f>
        <v>3TSG06NL300058</v>
      </c>
      <c r="B266" s="6" t="str">
        <f>COUNTIF($A$5:A266,A266)&amp;A266</f>
        <v>13TSG06NL300058</v>
      </c>
      <c r="C266" s="75">
        <v>46025</v>
      </c>
      <c r="D266" s="76" t="s">
        <v>313</v>
      </c>
      <c r="E266" s="74" t="s">
        <v>399</v>
      </c>
      <c r="F266" s="74" t="s">
        <v>316</v>
      </c>
      <c r="G266" s="74" t="s">
        <v>314</v>
      </c>
      <c r="H266" s="76" t="s">
        <v>370</v>
      </c>
      <c r="I266" s="76" t="s">
        <v>371</v>
      </c>
      <c r="J266" s="76" t="s">
        <v>400</v>
      </c>
      <c r="K266" s="76" t="s">
        <v>135</v>
      </c>
      <c r="L266" s="76" t="s">
        <v>27</v>
      </c>
      <c r="M266" s="76" t="s">
        <v>284</v>
      </c>
      <c r="N266" s="77">
        <v>2</v>
      </c>
      <c r="O266" s="78">
        <v>55000</v>
      </c>
      <c r="P266" s="78">
        <v>0</v>
      </c>
      <c r="Q266" s="79">
        <v>110000</v>
      </c>
      <c r="R266" s="79">
        <v>0</v>
      </c>
      <c r="S266" s="78">
        <v>55000</v>
      </c>
      <c r="T266" s="76" t="s">
        <v>333</v>
      </c>
      <c r="U266" s="76" t="s">
        <v>373</v>
      </c>
      <c r="V266" s="76" t="s">
        <v>316</v>
      </c>
      <c r="W266" s="76" t="s">
        <v>334</v>
      </c>
      <c r="X266" s="76" t="s">
        <v>316</v>
      </c>
      <c r="Y266" s="76" t="s">
        <v>374</v>
      </c>
      <c r="Z266" s="76" t="s">
        <v>374</v>
      </c>
      <c r="AA2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7" spans="1:27" x14ac:dyDescent="0.25">
      <c r="A267" s="6" t="str">
        <f>DAY(C267)&amp;Table1[[#This Row],[Bộ phận]]&amp;Table1[[#This Row],[Mã hàng]]</f>
        <v>3TSG06NL300218</v>
      </c>
      <c r="B267" s="6" t="str">
        <f>COUNTIF($A$5:A267,A267)&amp;A267</f>
        <v>13TSG06NL300218</v>
      </c>
      <c r="C267" s="75">
        <v>46025</v>
      </c>
      <c r="D267" s="76" t="s">
        <v>313</v>
      </c>
      <c r="E267" s="74" t="s">
        <v>399</v>
      </c>
      <c r="F267" s="74" t="s">
        <v>316</v>
      </c>
      <c r="G267" s="74" t="s">
        <v>314</v>
      </c>
      <c r="H267" s="76" t="s">
        <v>370</v>
      </c>
      <c r="I267" s="76" t="s">
        <v>371</v>
      </c>
      <c r="J267" s="76" t="s">
        <v>400</v>
      </c>
      <c r="K267" s="76" t="s">
        <v>287</v>
      </c>
      <c r="L267" s="76" t="s">
        <v>288</v>
      </c>
      <c r="M267" s="76" t="s">
        <v>29</v>
      </c>
      <c r="N267" s="77">
        <v>1</v>
      </c>
      <c r="O267" s="78">
        <v>40000</v>
      </c>
      <c r="P267" s="78">
        <v>0</v>
      </c>
      <c r="Q267" s="79">
        <v>40000</v>
      </c>
      <c r="R267" s="79">
        <v>0</v>
      </c>
      <c r="S267" s="78">
        <v>40000</v>
      </c>
      <c r="T267" s="76" t="s">
        <v>333</v>
      </c>
      <c r="U267" s="76" t="s">
        <v>373</v>
      </c>
      <c r="V267" s="76" t="s">
        <v>316</v>
      </c>
      <c r="W267" s="76" t="s">
        <v>334</v>
      </c>
      <c r="X267" s="76" t="s">
        <v>316</v>
      </c>
      <c r="Y267" s="76" t="s">
        <v>374</v>
      </c>
      <c r="Z267" s="76" t="s">
        <v>374</v>
      </c>
      <c r="AA2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8" spans="1:27" x14ac:dyDescent="0.25">
      <c r="A268" s="6" t="str">
        <f>DAY(C268)&amp;Table1[[#This Row],[Bộ phận]]&amp;Table1[[#This Row],[Mã hàng]]</f>
        <v>3TSG06NL300062</v>
      </c>
      <c r="B268" s="6" t="str">
        <f>COUNTIF($A$5:A268,A268)&amp;A268</f>
        <v>13TSG06NL300062</v>
      </c>
      <c r="C268" s="75">
        <v>46025</v>
      </c>
      <c r="D268" s="76" t="s">
        <v>313</v>
      </c>
      <c r="E268" s="74" t="s">
        <v>399</v>
      </c>
      <c r="F268" s="74" t="s">
        <v>316</v>
      </c>
      <c r="G268" s="74" t="s">
        <v>314</v>
      </c>
      <c r="H268" s="76" t="s">
        <v>370</v>
      </c>
      <c r="I268" s="76" t="s">
        <v>371</v>
      </c>
      <c r="J268" s="76" t="s">
        <v>400</v>
      </c>
      <c r="K268" s="76" t="s">
        <v>141</v>
      </c>
      <c r="L268" s="76" t="s">
        <v>326</v>
      </c>
      <c r="M268" s="76" t="s">
        <v>284</v>
      </c>
      <c r="N268" s="77">
        <v>0.2</v>
      </c>
      <c r="O268" s="78">
        <v>65000</v>
      </c>
      <c r="P268" s="78">
        <v>0</v>
      </c>
      <c r="Q268" s="79">
        <v>13000</v>
      </c>
      <c r="R268" s="79">
        <v>0</v>
      </c>
      <c r="S268" s="78">
        <v>65000</v>
      </c>
      <c r="T268" s="76" t="s">
        <v>333</v>
      </c>
      <c r="U268" s="76" t="s">
        <v>373</v>
      </c>
      <c r="V268" s="76" t="s">
        <v>316</v>
      </c>
      <c r="W268" s="76" t="s">
        <v>334</v>
      </c>
      <c r="X268" s="76" t="s">
        <v>316</v>
      </c>
      <c r="Y268" s="76" t="s">
        <v>374</v>
      </c>
      <c r="Z268" s="76" t="s">
        <v>374</v>
      </c>
      <c r="AA2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9" spans="1:27" x14ac:dyDescent="0.25">
      <c r="A269" s="6" t="str">
        <f>DAY(C269)&amp;Table1[[#This Row],[Bộ phận]]&amp;Table1[[#This Row],[Mã hàng]]</f>
        <v>3TSG06NL300209</v>
      </c>
      <c r="B269" s="6" t="str">
        <f>COUNTIF($A$5:A269,A269)&amp;A269</f>
        <v>13TSG06NL300209</v>
      </c>
      <c r="C269" s="75">
        <v>46025</v>
      </c>
      <c r="D269" s="76" t="s">
        <v>313</v>
      </c>
      <c r="E269" s="74" t="s">
        <v>399</v>
      </c>
      <c r="F269" s="74" t="s">
        <v>316</v>
      </c>
      <c r="G269" s="74" t="s">
        <v>314</v>
      </c>
      <c r="H269" s="76" t="s">
        <v>370</v>
      </c>
      <c r="I269" s="76" t="s">
        <v>371</v>
      </c>
      <c r="J269" s="76" t="s">
        <v>400</v>
      </c>
      <c r="K269" s="76" t="s">
        <v>261</v>
      </c>
      <c r="L269" s="76" t="s">
        <v>321</v>
      </c>
      <c r="M269" s="76" t="s">
        <v>284</v>
      </c>
      <c r="N269" s="77">
        <v>2.2000000000000002</v>
      </c>
      <c r="O269" s="78">
        <v>30000</v>
      </c>
      <c r="P269" s="78">
        <v>0</v>
      </c>
      <c r="Q269" s="79">
        <v>66000</v>
      </c>
      <c r="R269" s="79">
        <v>0</v>
      </c>
      <c r="S269" s="78">
        <v>30000</v>
      </c>
      <c r="T269" s="76" t="s">
        <v>333</v>
      </c>
      <c r="U269" s="76" t="s">
        <v>373</v>
      </c>
      <c r="V269" s="76" t="s">
        <v>316</v>
      </c>
      <c r="W269" s="76" t="s">
        <v>334</v>
      </c>
      <c r="X269" s="76" t="s">
        <v>316</v>
      </c>
      <c r="Y269" s="76" t="s">
        <v>374</v>
      </c>
      <c r="Z269" s="76" t="s">
        <v>374</v>
      </c>
      <c r="AA2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0" spans="1:27" x14ac:dyDescent="0.25">
      <c r="A270" s="6" t="str">
        <f>DAY(C270)&amp;Table1[[#This Row],[Bộ phận]]&amp;Table1[[#This Row],[Mã hàng]]</f>
        <v>3TSG06NL300074</v>
      </c>
      <c r="B270" s="6" t="str">
        <f>COUNTIF($A$5:A270,A270)&amp;A270</f>
        <v>13TSG06NL300074</v>
      </c>
      <c r="C270" s="75">
        <v>46025</v>
      </c>
      <c r="D270" s="76" t="s">
        <v>313</v>
      </c>
      <c r="E270" s="74" t="s">
        <v>399</v>
      </c>
      <c r="F270" s="74" t="s">
        <v>316</v>
      </c>
      <c r="G270" s="74" t="s">
        <v>314</v>
      </c>
      <c r="H270" s="76" t="s">
        <v>370</v>
      </c>
      <c r="I270" s="76" t="s">
        <v>371</v>
      </c>
      <c r="J270" s="76" t="s">
        <v>400</v>
      </c>
      <c r="K270" s="76" t="s">
        <v>155</v>
      </c>
      <c r="L270" s="76" t="s">
        <v>32</v>
      </c>
      <c r="M270" s="76" t="s">
        <v>284</v>
      </c>
      <c r="N270" s="77">
        <v>0.4</v>
      </c>
      <c r="O270" s="78">
        <v>18000</v>
      </c>
      <c r="P270" s="78">
        <v>0</v>
      </c>
      <c r="Q270" s="79">
        <v>7200</v>
      </c>
      <c r="R270" s="79">
        <v>0</v>
      </c>
      <c r="S270" s="78">
        <v>18000</v>
      </c>
      <c r="T270" s="76" t="s">
        <v>333</v>
      </c>
      <c r="U270" s="76" t="s">
        <v>373</v>
      </c>
      <c r="V270" s="76" t="s">
        <v>316</v>
      </c>
      <c r="W270" s="76" t="s">
        <v>334</v>
      </c>
      <c r="X270" s="76" t="s">
        <v>316</v>
      </c>
      <c r="Y270" s="76" t="s">
        <v>374</v>
      </c>
      <c r="Z270" s="76" t="s">
        <v>374</v>
      </c>
      <c r="AA2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1" spans="1:27" x14ac:dyDescent="0.25">
      <c r="A271" s="6" t="str">
        <f>DAY(C271)&amp;Table1[[#This Row],[Bộ phận]]&amp;Table1[[#This Row],[Mã hàng]]</f>
        <v>3TSG06NL300084</v>
      </c>
      <c r="B271" s="6" t="str">
        <f>COUNTIF($A$5:A271,A271)&amp;A271</f>
        <v>13TSG06NL300084</v>
      </c>
      <c r="C271" s="75">
        <v>46025</v>
      </c>
      <c r="D271" s="76" t="s">
        <v>313</v>
      </c>
      <c r="E271" s="74" t="s">
        <v>399</v>
      </c>
      <c r="F271" s="74" t="s">
        <v>316</v>
      </c>
      <c r="G271" s="74" t="s">
        <v>314</v>
      </c>
      <c r="H271" s="76" t="s">
        <v>370</v>
      </c>
      <c r="I271" s="76" t="s">
        <v>371</v>
      </c>
      <c r="J271" s="76" t="s">
        <v>400</v>
      </c>
      <c r="K271" s="76" t="s">
        <v>163</v>
      </c>
      <c r="L271" s="76" t="s">
        <v>322</v>
      </c>
      <c r="M271" s="76" t="s">
        <v>284</v>
      </c>
      <c r="N271" s="77">
        <v>5.8</v>
      </c>
      <c r="O271" s="78">
        <v>22000</v>
      </c>
      <c r="P271" s="78">
        <v>0</v>
      </c>
      <c r="Q271" s="79">
        <v>127600</v>
      </c>
      <c r="R271" s="79">
        <v>0</v>
      </c>
      <c r="S271" s="78">
        <v>22000</v>
      </c>
      <c r="T271" s="76" t="s">
        <v>333</v>
      </c>
      <c r="U271" s="76" t="s">
        <v>373</v>
      </c>
      <c r="V271" s="76" t="s">
        <v>316</v>
      </c>
      <c r="W271" s="76" t="s">
        <v>334</v>
      </c>
      <c r="X271" s="76" t="s">
        <v>316</v>
      </c>
      <c r="Y271" s="76" t="s">
        <v>374</v>
      </c>
      <c r="Z271" s="76" t="s">
        <v>374</v>
      </c>
      <c r="AA2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2" spans="1:27" x14ac:dyDescent="0.25">
      <c r="A272" s="6" t="str">
        <f>DAY(C272)&amp;Table1[[#This Row],[Bộ phận]]&amp;Table1[[#This Row],[Mã hàng]]</f>
        <v>3TSG06NL300090</v>
      </c>
      <c r="B272" s="6" t="str">
        <f>COUNTIF($A$5:A272,A272)&amp;A272</f>
        <v>13TSG06NL300090</v>
      </c>
      <c r="C272" s="75">
        <v>46025</v>
      </c>
      <c r="D272" s="76" t="s">
        <v>313</v>
      </c>
      <c r="E272" s="74" t="s">
        <v>399</v>
      </c>
      <c r="F272" s="74" t="s">
        <v>316</v>
      </c>
      <c r="G272" s="74" t="s">
        <v>314</v>
      </c>
      <c r="H272" s="76" t="s">
        <v>370</v>
      </c>
      <c r="I272" s="76" t="s">
        <v>371</v>
      </c>
      <c r="J272" s="76" t="s">
        <v>400</v>
      </c>
      <c r="K272" s="76" t="s">
        <v>171</v>
      </c>
      <c r="L272" s="76" t="s">
        <v>34</v>
      </c>
      <c r="M272" s="76" t="s">
        <v>284</v>
      </c>
      <c r="N272" s="77">
        <v>3</v>
      </c>
      <c r="O272" s="78">
        <v>145000</v>
      </c>
      <c r="P272" s="78">
        <v>0</v>
      </c>
      <c r="Q272" s="79">
        <v>435000</v>
      </c>
      <c r="R272" s="79">
        <v>0</v>
      </c>
      <c r="S272" s="78">
        <v>145000</v>
      </c>
      <c r="T272" s="76" t="s">
        <v>333</v>
      </c>
      <c r="U272" s="76" t="s">
        <v>373</v>
      </c>
      <c r="V272" s="76" t="s">
        <v>316</v>
      </c>
      <c r="W272" s="76" t="s">
        <v>334</v>
      </c>
      <c r="X272" s="76" t="s">
        <v>316</v>
      </c>
      <c r="Y272" s="76" t="s">
        <v>374</v>
      </c>
      <c r="Z272" s="76" t="s">
        <v>374</v>
      </c>
      <c r="AA2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3" spans="1:27" x14ac:dyDescent="0.25">
      <c r="A273" s="6" t="str">
        <f>DAY(C273)&amp;Table1[[#This Row],[Bộ phận]]&amp;Table1[[#This Row],[Mã hàng]]</f>
        <v>3TSG06NL300091</v>
      </c>
      <c r="B273" s="6" t="str">
        <f>COUNTIF($A$5:A273,A273)&amp;A273</f>
        <v>13TSG06NL300091</v>
      </c>
      <c r="C273" s="75">
        <v>46025</v>
      </c>
      <c r="D273" s="76" t="s">
        <v>313</v>
      </c>
      <c r="E273" s="74" t="s">
        <v>399</v>
      </c>
      <c r="F273" s="74" t="s">
        <v>316</v>
      </c>
      <c r="G273" s="74" t="s">
        <v>314</v>
      </c>
      <c r="H273" s="76" t="s">
        <v>370</v>
      </c>
      <c r="I273" s="76" t="s">
        <v>371</v>
      </c>
      <c r="J273" s="76" t="s">
        <v>400</v>
      </c>
      <c r="K273" s="76" t="s">
        <v>172</v>
      </c>
      <c r="L273" s="76" t="s">
        <v>35</v>
      </c>
      <c r="M273" s="76" t="s">
        <v>284</v>
      </c>
      <c r="N273" s="77">
        <v>7</v>
      </c>
      <c r="O273" s="78">
        <v>47000</v>
      </c>
      <c r="P273" s="78">
        <v>0</v>
      </c>
      <c r="Q273" s="79">
        <v>329000</v>
      </c>
      <c r="R273" s="79">
        <v>0</v>
      </c>
      <c r="S273" s="78">
        <v>47000</v>
      </c>
      <c r="T273" s="76" t="s">
        <v>333</v>
      </c>
      <c r="U273" s="76" t="s">
        <v>373</v>
      </c>
      <c r="V273" s="76" t="s">
        <v>316</v>
      </c>
      <c r="W273" s="76" t="s">
        <v>334</v>
      </c>
      <c r="X273" s="76" t="s">
        <v>316</v>
      </c>
      <c r="Y273" s="76" t="s">
        <v>374</v>
      </c>
      <c r="Z273" s="76" t="s">
        <v>374</v>
      </c>
      <c r="AA2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4" spans="1:27" x14ac:dyDescent="0.25">
      <c r="A274" s="6" t="str">
        <f>DAY(C274)&amp;Table1[[#This Row],[Bộ phận]]&amp;Table1[[#This Row],[Mã hàng]]</f>
        <v>3TSG06NL300094</v>
      </c>
      <c r="B274" s="6" t="str">
        <f>COUNTIF($A$5:A274,A274)&amp;A274</f>
        <v>13TSG06NL300094</v>
      </c>
      <c r="C274" s="75">
        <v>46025</v>
      </c>
      <c r="D274" s="76" t="s">
        <v>313</v>
      </c>
      <c r="E274" s="74" t="s">
        <v>399</v>
      </c>
      <c r="F274" s="74" t="s">
        <v>316</v>
      </c>
      <c r="G274" s="74" t="s">
        <v>314</v>
      </c>
      <c r="H274" s="76" t="s">
        <v>370</v>
      </c>
      <c r="I274" s="76" t="s">
        <v>371</v>
      </c>
      <c r="J274" s="76" t="s">
        <v>400</v>
      </c>
      <c r="K274" s="76" t="s">
        <v>176</v>
      </c>
      <c r="L274" s="76" t="s">
        <v>175</v>
      </c>
      <c r="M274" s="76" t="s">
        <v>284</v>
      </c>
      <c r="N274" s="77">
        <v>0.5</v>
      </c>
      <c r="O274" s="78">
        <v>80000</v>
      </c>
      <c r="P274" s="78">
        <v>0</v>
      </c>
      <c r="Q274" s="79">
        <v>40000</v>
      </c>
      <c r="R274" s="79">
        <v>0</v>
      </c>
      <c r="S274" s="78">
        <v>80000</v>
      </c>
      <c r="T274" s="76" t="s">
        <v>333</v>
      </c>
      <c r="U274" s="76" t="s">
        <v>373</v>
      </c>
      <c r="V274" s="76" t="s">
        <v>316</v>
      </c>
      <c r="W274" s="76" t="s">
        <v>334</v>
      </c>
      <c r="X274" s="76" t="s">
        <v>316</v>
      </c>
      <c r="Y274" s="76" t="s">
        <v>374</v>
      </c>
      <c r="Z274" s="76" t="s">
        <v>374</v>
      </c>
      <c r="AA2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5" spans="1:27" x14ac:dyDescent="0.25">
      <c r="A275" s="6" t="str">
        <f>DAY(C275)&amp;Table1[[#This Row],[Bộ phận]]&amp;Table1[[#This Row],[Mã hàng]]</f>
        <v>3TSG06NL300096</v>
      </c>
      <c r="B275" s="6" t="str">
        <f>COUNTIF($A$5:A275,A275)&amp;A275</f>
        <v>13TSG06NL300096</v>
      </c>
      <c r="C275" s="75">
        <v>46025</v>
      </c>
      <c r="D275" s="76" t="s">
        <v>313</v>
      </c>
      <c r="E275" s="74" t="s">
        <v>399</v>
      </c>
      <c r="F275" s="74" t="s">
        <v>316</v>
      </c>
      <c r="G275" s="74" t="s">
        <v>314</v>
      </c>
      <c r="H275" s="76" t="s">
        <v>370</v>
      </c>
      <c r="I275" s="76" t="s">
        <v>371</v>
      </c>
      <c r="J275" s="76" t="s">
        <v>400</v>
      </c>
      <c r="K275" s="76" t="s">
        <v>177</v>
      </c>
      <c r="L275" s="76" t="s">
        <v>50</v>
      </c>
      <c r="M275" s="76" t="s">
        <v>284</v>
      </c>
      <c r="N275" s="77">
        <v>7</v>
      </c>
      <c r="O275" s="78">
        <v>45000</v>
      </c>
      <c r="P275" s="78">
        <v>0</v>
      </c>
      <c r="Q275" s="79">
        <v>315000</v>
      </c>
      <c r="R275" s="79">
        <v>0</v>
      </c>
      <c r="S275" s="78">
        <v>45000</v>
      </c>
      <c r="T275" s="76" t="s">
        <v>333</v>
      </c>
      <c r="U275" s="76" t="s">
        <v>373</v>
      </c>
      <c r="V275" s="76" t="s">
        <v>316</v>
      </c>
      <c r="W275" s="76" t="s">
        <v>334</v>
      </c>
      <c r="X275" s="76" t="s">
        <v>316</v>
      </c>
      <c r="Y275" s="76" t="s">
        <v>374</v>
      </c>
      <c r="Z275" s="76" t="s">
        <v>374</v>
      </c>
      <c r="AA2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6" spans="1:27" x14ac:dyDescent="0.25">
      <c r="A276" s="6" t="str">
        <f>DAY(C276)&amp;Table1[[#This Row],[Bộ phận]]&amp;Table1[[#This Row],[Mã hàng]]</f>
        <v>3TSG06NL300098</v>
      </c>
      <c r="B276" s="6" t="str">
        <f>COUNTIF($A$5:A276,A276)&amp;A276</f>
        <v>13TSG06NL300098</v>
      </c>
      <c r="C276" s="75">
        <v>46025</v>
      </c>
      <c r="D276" s="76" t="s">
        <v>313</v>
      </c>
      <c r="E276" s="74" t="s">
        <v>399</v>
      </c>
      <c r="F276" s="74" t="s">
        <v>316</v>
      </c>
      <c r="G276" s="74" t="s">
        <v>314</v>
      </c>
      <c r="H276" s="76" t="s">
        <v>370</v>
      </c>
      <c r="I276" s="76" t="s">
        <v>371</v>
      </c>
      <c r="J276" s="76" t="s">
        <v>400</v>
      </c>
      <c r="K276" s="76" t="s">
        <v>179</v>
      </c>
      <c r="L276" s="76" t="s">
        <v>327</v>
      </c>
      <c r="M276" s="76" t="s">
        <v>284</v>
      </c>
      <c r="N276" s="77">
        <v>5</v>
      </c>
      <c r="O276" s="78">
        <v>95000</v>
      </c>
      <c r="P276" s="78">
        <v>0</v>
      </c>
      <c r="Q276" s="79">
        <v>475000</v>
      </c>
      <c r="R276" s="79">
        <v>0</v>
      </c>
      <c r="S276" s="78">
        <v>95000</v>
      </c>
      <c r="T276" s="76" t="s">
        <v>333</v>
      </c>
      <c r="U276" s="76" t="s">
        <v>373</v>
      </c>
      <c r="V276" s="76" t="s">
        <v>316</v>
      </c>
      <c r="W276" s="76" t="s">
        <v>334</v>
      </c>
      <c r="X276" s="76" t="s">
        <v>316</v>
      </c>
      <c r="Y276" s="76" t="s">
        <v>374</v>
      </c>
      <c r="Z276" s="76" t="s">
        <v>374</v>
      </c>
      <c r="AA2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7" spans="1:27" x14ac:dyDescent="0.25">
      <c r="A277" s="6" t="str">
        <f>DAY(C277)&amp;Table1[[#This Row],[Bộ phận]]&amp;Table1[[#This Row],[Mã hàng]]</f>
        <v>3TSG06NL300085</v>
      </c>
      <c r="B277" s="6" t="str">
        <f>COUNTIF($A$5:A277,A277)&amp;A277</f>
        <v>13TSG06NL300085</v>
      </c>
      <c r="C277" s="75">
        <v>46025</v>
      </c>
      <c r="D277" s="76" t="s">
        <v>313</v>
      </c>
      <c r="E277" s="74" t="s">
        <v>399</v>
      </c>
      <c r="F277" s="74" t="s">
        <v>316</v>
      </c>
      <c r="G277" s="74" t="s">
        <v>314</v>
      </c>
      <c r="H277" s="76" t="s">
        <v>370</v>
      </c>
      <c r="I277" s="76" t="s">
        <v>371</v>
      </c>
      <c r="J277" s="76" t="s">
        <v>400</v>
      </c>
      <c r="K277" s="76" t="s">
        <v>164</v>
      </c>
      <c r="L277" s="76" t="s">
        <v>318</v>
      </c>
      <c r="M277" s="76" t="s">
        <v>284</v>
      </c>
      <c r="N277" s="77">
        <v>2</v>
      </c>
      <c r="O277" s="78">
        <v>45000</v>
      </c>
      <c r="P277" s="78">
        <v>0</v>
      </c>
      <c r="Q277" s="79">
        <v>90000</v>
      </c>
      <c r="R277" s="79">
        <v>0</v>
      </c>
      <c r="S277" s="78">
        <v>45000</v>
      </c>
      <c r="T277" s="76" t="s">
        <v>333</v>
      </c>
      <c r="U277" s="76" t="s">
        <v>373</v>
      </c>
      <c r="V277" s="76" t="s">
        <v>316</v>
      </c>
      <c r="W277" s="76" t="s">
        <v>334</v>
      </c>
      <c r="X277" s="76" t="s">
        <v>316</v>
      </c>
      <c r="Y277" s="76" t="s">
        <v>374</v>
      </c>
      <c r="Z277" s="76" t="s">
        <v>374</v>
      </c>
      <c r="AA2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8" spans="1:27" x14ac:dyDescent="0.25">
      <c r="A278" s="6" t="str">
        <f>DAY(C278)&amp;Table1[[#This Row],[Bộ phận]]&amp;Table1[[#This Row],[Mã hàng]]</f>
        <v>3TSG06NL300126</v>
      </c>
      <c r="B278" s="6" t="str">
        <f>COUNTIF($A$5:A278,A278)&amp;A278</f>
        <v>13TSG06NL300126</v>
      </c>
      <c r="C278" s="75">
        <v>46025</v>
      </c>
      <c r="D278" s="76" t="s">
        <v>313</v>
      </c>
      <c r="E278" s="74" t="s">
        <v>399</v>
      </c>
      <c r="F278" s="74" t="s">
        <v>316</v>
      </c>
      <c r="G278" s="74" t="s">
        <v>314</v>
      </c>
      <c r="H278" s="76" t="s">
        <v>370</v>
      </c>
      <c r="I278" s="76" t="s">
        <v>371</v>
      </c>
      <c r="J278" s="76" t="s">
        <v>400</v>
      </c>
      <c r="K278" s="76" t="s">
        <v>208</v>
      </c>
      <c r="L278" s="76" t="s">
        <v>340</v>
      </c>
      <c r="M278" s="76" t="s">
        <v>284</v>
      </c>
      <c r="N278" s="77">
        <v>0.3</v>
      </c>
      <c r="O278" s="78">
        <v>70000</v>
      </c>
      <c r="P278" s="78">
        <v>0</v>
      </c>
      <c r="Q278" s="79">
        <v>21000</v>
      </c>
      <c r="R278" s="79">
        <v>0</v>
      </c>
      <c r="S278" s="78">
        <v>70000</v>
      </c>
      <c r="T278" s="76" t="s">
        <v>333</v>
      </c>
      <c r="U278" s="76" t="s">
        <v>373</v>
      </c>
      <c r="V278" s="76" t="s">
        <v>316</v>
      </c>
      <c r="W278" s="76" t="s">
        <v>334</v>
      </c>
      <c r="X278" s="76" t="s">
        <v>316</v>
      </c>
      <c r="Y278" s="76" t="s">
        <v>374</v>
      </c>
      <c r="Z278" s="76" t="s">
        <v>374</v>
      </c>
      <c r="AA2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9" spans="1:27" x14ac:dyDescent="0.25">
      <c r="A279" s="6" t="str">
        <f>DAY(C279)&amp;Table1[[#This Row],[Bộ phận]]&amp;Table1[[#This Row],[Mã hàng]]</f>
        <v>3TSG06NL300113</v>
      </c>
      <c r="B279" s="6" t="str">
        <f>COUNTIF($A$5:A279,A279)&amp;A279</f>
        <v>13TSG06NL300113</v>
      </c>
      <c r="C279" s="75">
        <v>46025</v>
      </c>
      <c r="D279" s="76" t="s">
        <v>313</v>
      </c>
      <c r="E279" s="74" t="s">
        <v>399</v>
      </c>
      <c r="F279" s="74" t="s">
        <v>316</v>
      </c>
      <c r="G279" s="74" t="s">
        <v>314</v>
      </c>
      <c r="H279" s="76" t="s">
        <v>370</v>
      </c>
      <c r="I279" s="76" t="s">
        <v>371</v>
      </c>
      <c r="J279" s="76" t="s">
        <v>400</v>
      </c>
      <c r="K279" s="76" t="s">
        <v>192</v>
      </c>
      <c r="L279" s="76" t="s">
        <v>40</v>
      </c>
      <c r="M279" s="76" t="s">
        <v>284</v>
      </c>
      <c r="N279" s="77">
        <v>1</v>
      </c>
      <c r="O279" s="78">
        <v>145000</v>
      </c>
      <c r="P279" s="78">
        <v>0</v>
      </c>
      <c r="Q279" s="79">
        <v>145000</v>
      </c>
      <c r="R279" s="79">
        <v>0</v>
      </c>
      <c r="S279" s="78">
        <v>145000</v>
      </c>
      <c r="T279" s="76" t="s">
        <v>333</v>
      </c>
      <c r="U279" s="76" t="s">
        <v>373</v>
      </c>
      <c r="V279" s="76" t="s">
        <v>316</v>
      </c>
      <c r="W279" s="76" t="s">
        <v>334</v>
      </c>
      <c r="X279" s="76" t="s">
        <v>316</v>
      </c>
      <c r="Y279" s="76" t="s">
        <v>374</v>
      </c>
      <c r="Z279" s="76" t="s">
        <v>374</v>
      </c>
      <c r="AA2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0" spans="1:27" x14ac:dyDescent="0.25">
      <c r="A280" s="6" t="str">
        <f>DAY(C280)&amp;Table1[[#This Row],[Bộ phận]]&amp;Table1[[#This Row],[Mã hàng]]</f>
        <v>3TSG06NL300119</v>
      </c>
      <c r="B280" s="6" t="str">
        <f>COUNTIF($A$5:A280,A280)&amp;A280</f>
        <v>13TSG06NL300119</v>
      </c>
      <c r="C280" s="75">
        <v>46025</v>
      </c>
      <c r="D280" s="76" t="s">
        <v>313</v>
      </c>
      <c r="E280" s="74" t="s">
        <v>399</v>
      </c>
      <c r="F280" s="74" t="s">
        <v>316</v>
      </c>
      <c r="G280" s="74" t="s">
        <v>314</v>
      </c>
      <c r="H280" s="76" t="s">
        <v>370</v>
      </c>
      <c r="I280" s="76" t="s">
        <v>371</v>
      </c>
      <c r="J280" s="76" t="s">
        <v>400</v>
      </c>
      <c r="K280" s="76" t="s">
        <v>197</v>
      </c>
      <c r="L280" s="76" t="s">
        <v>324</v>
      </c>
      <c r="M280" s="76" t="s">
        <v>284</v>
      </c>
      <c r="N280" s="77">
        <v>8</v>
      </c>
      <c r="O280" s="78">
        <v>21000</v>
      </c>
      <c r="P280" s="78">
        <v>0</v>
      </c>
      <c r="Q280" s="79">
        <v>168000</v>
      </c>
      <c r="R280" s="79">
        <v>0</v>
      </c>
      <c r="S280" s="78">
        <v>21000</v>
      </c>
      <c r="T280" s="76" t="s">
        <v>333</v>
      </c>
      <c r="U280" s="76" t="s">
        <v>373</v>
      </c>
      <c r="V280" s="76" t="s">
        <v>316</v>
      </c>
      <c r="W280" s="76" t="s">
        <v>334</v>
      </c>
      <c r="X280" s="76" t="s">
        <v>316</v>
      </c>
      <c r="Y280" s="76" t="s">
        <v>374</v>
      </c>
      <c r="Z280" s="76" t="s">
        <v>374</v>
      </c>
      <c r="AA2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1" spans="1:27" x14ac:dyDescent="0.25">
      <c r="A281" s="6" t="str">
        <f>DAY(C281)&amp;Table1[[#This Row],[Bộ phận]]&amp;Table1[[#This Row],[Mã hàng]]</f>
        <v>3TSG06NL300018</v>
      </c>
      <c r="B281" s="6" t="str">
        <f>COUNTIF($A$5:A281,A281)&amp;A281</f>
        <v>13TSG06NL300018</v>
      </c>
      <c r="C281" s="75">
        <v>46025</v>
      </c>
      <c r="D281" s="76" t="s">
        <v>313</v>
      </c>
      <c r="E281" s="74" t="s">
        <v>399</v>
      </c>
      <c r="F281" s="74" t="s">
        <v>316</v>
      </c>
      <c r="G281" s="74" t="s">
        <v>314</v>
      </c>
      <c r="H281" s="76" t="s">
        <v>370</v>
      </c>
      <c r="I281" s="76" t="s">
        <v>371</v>
      </c>
      <c r="J281" s="76" t="s">
        <v>400</v>
      </c>
      <c r="K281" s="76" t="s">
        <v>91</v>
      </c>
      <c r="L281" s="76" t="s">
        <v>331</v>
      </c>
      <c r="M281" s="76" t="s">
        <v>284</v>
      </c>
      <c r="N281" s="77">
        <v>6.8</v>
      </c>
      <c r="O281" s="78">
        <v>38000</v>
      </c>
      <c r="P281" s="78">
        <v>0</v>
      </c>
      <c r="Q281" s="79">
        <v>258400</v>
      </c>
      <c r="R281" s="79">
        <v>0</v>
      </c>
      <c r="S281" s="78">
        <v>38000</v>
      </c>
      <c r="T281" s="76" t="s">
        <v>333</v>
      </c>
      <c r="U281" s="76" t="s">
        <v>373</v>
      </c>
      <c r="V281" s="76" t="s">
        <v>316</v>
      </c>
      <c r="W281" s="76" t="s">
        <v>334</v>
      </c>
      <c r="X281" s="76" t="s">
        <v>316</v>
      </c>
      <c r="Y281" s="76" t="s">
        <v>374</v>
      </c>
      <c r="Z281" s="76" t="s">
        <v>374</v>
      </c>
      <c r="AA2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2" spans="1:27" x14ac:dyDescent="0.25">
      <c r="A282" s="6" t="str">
        <f>DAY(C282)&amp;Table1[[#This Row],[Bộ phận]]&amp;Table1[[#This Row],[Mã hàng]]</f>
        <v>3TSG06NL300142</v>
      </c>
      <c r="B282" s="6" t="str">
        <f>COUNTIF($A$5:A282,A282)&amp;A282</f>
        <v>13TSG06NL300142</v>
      </c>
      <c r="C282" s="75">
        <v>46025</v>
      </c>
      <c r="D282" s="76" t="s">
        <v>313</v>
      </c>
      <c r="E282" s="74" t="s">
        <v>399</v>
      </c>
      <c r="F282" s="74" t="s">
        <v>316</v>
      </c>
      <c r="G282" s="74" t="s">
        <v>314</v>
      </c>
      <c r="H282" s="76" t="s">
        <v>370</v>
      </c>
      <c r="I282" s="76" t="s">
        <v>371</v>
      </c>
      <c r="J282" s="76" t="s">
        <v>400</v>
      </c>
      <c r="K282" s="76" t="s">
        <v>226</v>
      </c>
      <c r="L282" s="76" t="s">
        <v>319</v>
      </c>
      <c r="M282" s="76" t="s">
        <v>284</v>
      </c>
      <c r="N282" s="77">
        <v>2</v>
      </c>
      <c r="O282" s="78">
        <v>50000</v>
      </c>
      <c r="P282" s="78">
        <v>0</v>
      </c>
      <c r="Q282" s="79">
        <v>100000</v>
      </c>
      <c r="R282" s="79">
        <v>0</v>
      </c>
      <c r="S282" s="78">
        <v>50000</v>
      </c>
      <c r="T282" s="76" t="s">
        <v>333</v>
      </c>
      <c r="U282" s="76" t="s">
        <v>373</v>
      </c>
      <c r="V282" s="76" t="s">
        <v>316</v>
      </c>
      <c r="W282" s="76" t="s">
        <v>334</v>
      </c>
      <c r="X282" s="76" t="s">
        <v>316</v>
      </c>
      <c r="Y282" s="76" t="s">
        <v>374</v>
      </c>
      <c r="Z282" s="76" t="s">
        <v>374</v>
      </c>
      <c r="AA2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3" spans="1:27" x14ac:dyDescent="0.25">
      <c r="A283" s="6" t="str">
        <f>DAY(C283)&amp;Table1[[#This Row],[Bộ phận]]&amp;Table1[[#This Row],[Mã hàng]]</f>
        <v>3TSG06NL300147</v>
      </c>
      <c r="B283" s="6" t="str">
        <f>COUNTIF($A$5:A283,A283)&amp;A283</f>
        <v>13TSG06NL300147</v>
      </c>
      <c r="C283" s="75">
        <v>46025</v>
      </c>
      <c r="D283" s="76" t="s">
        <v>313</v>
      </c>
      <c r="E283" s="74" t="s">
        <v>399</v>
      </c>
      <c r="F283" s="74" t="s">
        <v>316</v>
      </c>
      <c r="G283" s="74" t="s">
        <v>314</v>
      </c>
      <c r="H283" s="76" t="s">
        <v>370</v>
      </c>
      <c r="I283" s="76" t="s">
        <v>371</v>
      </c>
      <c r="J283" s="76" t="s">
        <v>400</v>
      </c>
      <c r="K283" s="76" t="s">
        <v>234</v>
      </c>
      <c r="L283" s="76" t="s">
        <v>330</v>
      </c>
      <c r="M283" s="76" t="s">
        <v>284</v>
      </c>
      <c r="N283" s="77">
        <v>10</v>
      </c>
      <c r="O283" s="78">
        <v>62000</v>
      </c>
      <c r="P283" s="78">
        <v>0</v>
      </c>
      <c r="Q283" s="79">
        <v>620000</v>
      </c>
      <c r="R283" s="79">
        <v>0</v>
      </c>
      <c r="S283" s="78">
        <v>62000</v>
      </c>
      <c r="T283" s="76" t="s">
        <v>333</v>
      </c>
      <c r="U283" s="76" t="s">
        <v>373</v>
      </c>
      <c r="V283" s="76" t="s">
        <v>316</v>
      </c>
      <c r="W283" s="76" t="s">
        <v>334</v>
      </c>
      <c r="X283" s="76" t="s">
        <v>316</v>
      </c>
      <c r="Y283" s="76" t="s">
        <v>374</v>
      </c>
      <c r="Z283" s="76" t="s">
        <v>374</v>
      </c>
      <c r="AA2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4" spans="1:27" x14ac:dyDescent="0.25">
      <c r="A284" s="6" t="str">
        <f>DAY(C284)&amp;Table1[[#This Row],[Bộ phận]]&amp;Table1[[#This Row],[Mã hàng]]</f>
        <v>4TSG01NL300022</v>
      </c>
      <c r="B284" s="6" t="str">
        <f>COUNTIF($A$5:A284,A284)&amp;A284</f>
        <v>14TSG01NL300022</v>
      </c>
      <c r="C284" s="75">
        <v>46026</v>
      </c>
      <c r="D284" s="76" t="s">
        <v>313</v>
      </c>
      <c r="E284" s="74" t="s">
        <v>401</v>
      </c>
      <c r="F284" s="74" t="s">
        <v>316</v>
      </c>
      <c r="G284" s="74" t="s">
        <v>314</v>
      </c>
      <c r="H284" s="76" t="s">
        <v>370</v>
      </c>
      <c r="I284" s="76" t="s">
        <v>371</v>
      </c>
      <c r="J284" s="76" t="s">
        <v>402</v>
      </c>
      <c r="K284" s="76" t="s">
        <v>94</v>
      </c>
      <c r="L284" s="76" t="s">
        <v>20</v>
      </c>
      <c r="M284" s="76" t="s">
        <v>284</v>
      </c>
      <c r="N284" s="77">
        <v>10</v>
      </c>
      <c r="O284" s="78">
        <v>18000</v>
      </c>
      <c r="P284" s="78">
        <v>0</v>
      </c>
      <c r="Q284" s="79">
        <v>180000</v>
      </c>
      <c r="R284" s="79">
        <v>0</v>
      </c>
      <c r="S284" s="78">
        <v>18000</v>
      </c>
      <c r="T284" s="76" t="s">
        <v>315</v>
      </c>
      <c r="U284" s="76" t="s">
        <v>373</v>
      </c>
      <c r="V284" s="76" t="s">
        <v>316</v>
      </c>
      <c r="W284" s="76" t="s">
        <v>317</v>
      </c>
      <c r="X284" s="76" t="s">
        <v>316</v>
      </c>
      <c r="Y284" s="76" t="s">
        <v>374</v>
      </c>
      <c r="Z284" s="76" t="s">
        <v>374</v>
      </c>
      <c r="AA2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5" spans="1:27" x14ac:dyDescent="0.25">
      <c r="A285" s="6" t="str">
        <f>DAY(C285)&amp;Table1[[#This Row],[Bộ phận]]&amp;Table1[[#This Row],[Mã hàng]]</f>
        <v>4TSG01NL300091</v>
      </c>
      <c r="B285" s="6" t="str">
        <f>COUNTIF($A$5:A285,A285)&amp;A285</f>
        <v>14TSG01NL300091</v>
      </c>
      <c r="C285" s="75">
        <v>46026</v>
      </c>
      <c r="D285" s="76" t="s">
        <v>313</v>
      </c>
      <c r="E285" s="74" t="s">
        <v>401</v>
      </c>
      <c r="F285" s="74" t="s">
        <v>316</v>
      </c>
      <c r="G285" s="74" t="s">
        <v>314</v>
      </c>
      <c r="H285" s="76" t="s">
        <v>370</v>
      </c>
      <c r="I285" s="76" t="s">
        <v>371</v>
      </c>
      <c r="J285" s="76" t="s">
        <v>402</v>
      </c>
      <c r="K285" s="76" t="s">
        <v>172</v>
      </c>
      <c r="L285" s="76" t="s">
        <v>35</v>
      </c>
      <c r="M285" s="76" t="s">
        <v>284</v>
      </c>
      <c r="N285" s="77">
        <v>4</v>
      </c>
      <c r="O285" s="78">
        <v>47000</v>
      </c>
      <c r="P285" s="78">
        <v>0</v>
      </c>
      <c r="Q285" s="79">
        <v>188000</v>
      </c>
      <c r="R285" s="79">
        <v>0</v>
      </c>
      <c r="S285" s="78">
        <v>47000</v>
      </c>
      <c r="T285" s="76" t="s">
        <v>315</v>
      </c>
      <c r="U285" s="76" t="s">
        <v>373</v>
      </c>
      <c r="V285" s="76" t="s">
        <v>316</v>
      </c>
      <c r="W285" s="76" t="s">
        <v>317</v>
      </c>
      <c r="X285" s="76" t="s">
        <v>316</v>
      </c>
      <c r="Y285" s="76" t="s">
        <v>374</v>
      </c>
      <c r="Z285" s="76" t="s">
        <v>374</v>
      </c>
      <c r="AA2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6" spans="1:27" x14ac:dyDescent="0.25">
      <c r="A286" s="6" t="str">
        <f>DAY(C286)&amp;Table1[[#This Row],[Bộ phận]]&amp;Table1[[#This Row],[Mã hàng]]</f>
        <v>4TSG01NL300098</v>
      </c>
      <c r="B286" s="6" t="str">
        <f>COUNTIF($A$5:A286,A286)&amp;A286</f>
        <v>14TSG01NL300098</v>
      </c>
      <c r="C286" s="75">
        <v>46026</v>
      </c>
      <c r="D286" s="76" t="s">
        <v>313</v>
      </c>
      <c r="E286" s="74" t="s">
        <v>401</v>
      </c>
      <c r="F286" s="74" t="s">
        <v>316</v>
      </c>
      <c r="G286" s="74" t="s">
        <v>314</v>
      </c>
      <c r="H286" s="76" t="s">
        <v>370</v>
      </c>
      <c r="I286" s="76" t="s">
        <v>371</v>
      </c>
      <c r="J286" s="76" t="s">
        <v>402</v>
      </c>
      <c r="K286" s="76" t="s">
        <v>179</v>
      </c>
      <c r="L286" s="76" t="s">
        <v>327</v>
      </c>
      <c r="M286" s="76" t="s">
        <v>284</v>
      </c>
      <c r="N286" s="77">
        <v>6</v>
      </c>
      <c r="O286" s="78">
        <v>95000</v>
      </c>
      <c r="P286" s="78">
        <v>0</v>
      </c>
      <c r="Q286" s="79">
        <v>570000</v>
      </c>
      <c r="R286" s="79">
        <v>0</v>
      </c>
      <c r="S286" s="78">
        <v>95000</v>
      </c>
      <c r="T286" s="76" t="s">
        <v>315</v>
      </c>
      <c r="U286" s="76" t="s">
        <v>373</v>
      </c>
      <c r="V286" s="76" t="s">
        <v>316</v>
      </c>
      <c r="W286" s="76" t="s">
        <v>317</v>
      </c>
      <c r="X286" s="76" t="s">
        <v>316</v>
      </c>
      <c r="Y286" s="76" t="s">
        <v>374</v>
      </c>
      <c r="Z286" s="76" t="s">
        <v>374</v>
      </c>
      <c r="AA2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7" spans="1:27" x14ac:dyDescent="0.25">
      <c r="A287" s="6" t="str">
        <f>DAY(C287)&amp;Table1[[#This Row],[Bộ phận]]&amp;Table1[[#This Row],[Mã hàng]]</f>
        <v>4TSG01NL300142</v>
      </c>
      <c r="B287" s="6" t="str">
        <f>COUNTIF($A$5:A287,A287)&amp;A287</f>
        <v>14TSG01NL300142</v>
      </c>
      <c r="C287" s="75">
        <v>46026</v>
      </c>
      <c r="D287" s="76" t="s">
        <v>313</v>
      </c>
      <c r="E287" s="74" t="s">
        <v>401</v>
      </c>
      <c r="F287" s="74" t="s">
        <v>316</v>
      </c>
      <c r="G287" s="74" t="s">
        <v>314</v>
      </c>
      <c r="H287" s="76" t="s">
        <v>370</v>
      </c>
      <c r="I287" s="76" t="s">
        <v>371</v>
      </c>
      <c r="J287" s="76" t="s">
        <v>402</v>
      </c>
      <c r="K287" s="76" t="s">
        <v>226</v>
      </c>
      <c r="L287" s="76" t="s">
        <v>319</v>
      </c>
      <c r="M287" s="76" t="s">
        <v>284</v>
      </c>
      <c r="N287" s="77">
        <v>2</v>
      </c>
      <c r="O287" s="78">
        <v>50000</v>
      </c>
      <c r="P287" s="78">
        <v>0</v>
      </c>
      <c r="Q287" s="79">
        <v>100000</v>
      </c>
      <c r="R287" s="79">
        <v>0</v>
      </c>
      <c r="S287" s="78">
        <v>50000</v>
      </c>
      <c r="T287" s="76" t="s">
        <v>315</v>
      </c>
      <c r="U287" s="76" t="s">
        <v>373</v>
      </c>
      <c r="V287" s="76" t="s">
        <v>316</v>
      </c>
      <c r="W287" s="76" t="s">
        <v>317</v>
      </c>
      <c r="X287" s="76" t="s">
        <v>316</v>
      </c>
      <c r="Y287" s="76" t="s">
        <v>374</v>
      </c>
      <c r="Z287" s="76" t="s">
        <v>374</v>
      </c>
      <c r="AA2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8" spans="1:27" x14ac:dyDescent="0.25">
      <c r="A288" s="6" t="str">
        <f>DAY(C288)&amp;Table1[[#This Row],[Bộ phận]]&amp;Table1[[#This Row],[Mã hàng]]</f>
        <v>4TSG01NL300147</v>
      </c>
      <c r="B288" s="6" t="str">
        <f>COUNTIF($A$5:A288,A288)&amp;A288</f>
        <v>14TSG01NL300147</v>
      </c>
      <c r="C288" s="75">
        <v>46026</v>
      </c>
      <c r="D288" s="76" t="s">
        <v>313</v>
      </c>
      <c r="E288" s="74" t="s">
        <v>401</v>
      </c>
      <c r="F288" s="74" t="s">
        <v>316</v>
      </c>
      <c r="G288" s="74" t="s">
        <v>314</v>
      </c>
      <c r="H288" s="76" t="s">
        <v>370</v>
      </c>
      <c r="I288" s="76" t="s">
        <v>371</v>
      </c>
      <c r="J288" s="76" t="s">
        <v>402</v>
      </c>
      <c r="K288" s="76" t="s">
        <v>234</v>
      </c>
      <c r="L288" s="76" t="s">
        <v>330</v>
      </c>
      <c r="M288" s="76" t="s">
        <v>284</v>
      </c>
      <c r="N288" s="77">
        <v>9.5</v>
      </c>
      <c r="O288" s="78">
        <v>62000</v>
      </c>
      <c r="P288" s="78">
        <v>0</v>
      </c>
      <c r="Q288" s="79">
        <v>589000</v>
      </c>
      <c r="R288" s="79">
        <v>0</v>
      </c>
      <c r="S288" s="78">
        <v>62000</v>
      </c>
      <c r="T288" s="76" t="s">
        <v>315</v>
      </c>
      <c r="U288" s="76" t="s">
        <v>373</v>
      </c>
      <c r="V288" s="76" t="s">
        <v>316</v>
      </c>
      <c r="W288" s="76" t="s">
        <v>317</v>
      </c>
      <c r="X288" s="76" t="s">
        <v>316</v>
      </c>
      <c r="Y288" s="76" t="s">
        <v>374</v>
      </c>
      <c r="Z288" s="76" t="s">
        <v>374</v>
      </c>
      <c r="AA2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9" spans="1:27" x14ac:dyDescent="0.25">
      <c r="A289" s="6" t="str">
        <f>DAY(C289)&amp;Table1[[#This Row],[Bộ phận]]&amp;Table1[[#This Row],[Mã hàng]]</f>
        <v>4TSG01NL300218</v>
      </c>
      <c r="B289" s="6" t="str">
        <f>COUNTIF($A$5:A289,A289)&amp;A289</f>
        <v>14TSG01NL300218</v>
      </c>
      <c r="C289" s="75">
        <v>46026</v>
      </c>
      <c r="D289" s="76" t="s">
        <v>313</v>
      </c>
      <c r="E289" s="74" t="s">
        <v>401</v>
      </c>
      <c r="F289" s="74" t="s">
        <v>316</v>
      </c>
      <c r="G289" s="74" t="s">
        <v>314</v>
      </c>
      <c r="H289" s="76" t="s">
        <v>370</v>
      </c>
      <c r="I289" s="76" t="s">
        <v>371</v>
      </c>
      <c r="J289" s="76" t="s">
        <v>402</v>
      </c>
      <c r="K289" s="76" t="s">
        <v>287</v>
      </c>
      <c r="L289" s="76" t="s">
        <v>288</v>
      </c>
      <c r="M289" s="76" t="s">
        <v>29</v>
      </c>
      <c r="N289" s="77">
        <v>1</v>
      </c>
      <c r="O289" s="78">
        <v>40000</v>
      </c>
      <c r="P289" s="78">
        <v>0</v>
      </c>
      <c r="Q289" s="79">
        <v>40000</v>
      </c>
      <c r="R289" s="79">
        <v>0</v>
      </c>
      <c r="S289" s="78">
        <v>40000</v>
      </c>
      <c r="T289" s="76" t="s">
        <v>315</v>
      </c>
      <c r="U289" s="76" t="s">
        <v>373</v>
      </c>
      <c r="V289" s="76" t="s">
        <v>316</v>
      </c>
      <c r="W289" s="76" t="s">
        <v>317</v>
      </c>
      <c r="X289" s="76" t="s">
        <v>316</v>
      </c>
      <c r="Y289" s="76" t="s">
        <v>374</v>
      </c>
      <c r="Z289" s="76" t="s">
        <v>374</v>
      </c>
      <c r="AA2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0" spans="1:27" x14ac:dyDescent="0.25">
      <c r="A290" s="6" t="str">
        <f>DAY(C290)&amp;Table1[[#This Row],[Bộ phận]]&amp;Table1[[#This Row],[Mã hàng]]</f>
        <v>4TSG01NL300018</v>
      </c>
      <c r="B290" s="6" t="str">
        <f>COUNTIF($A$5:A290,A290)&amp;A290</f>
        <v>14TSG01NL300018</v>
      </c>
      <c r="C290" s="75">
        <v>46026</v>
      </c>
      <c r="D290" s="76" t="s">
        <v>313</v>
      </c>
      <c r="E290" s="74" t="s">
        <v>401</v>
      </c>
      <c r="F290" s="74" t="s">
        <v>316</v>
      </c>
      <c r="G290" s="74" t="s">
        <v>314</v>
      </c>
      <c r="H290" s="76" t="s">
        <v>370</v>
      </c>
      <c r="I290" s="76" t="s">
        <v>371</v>
      </c>
      <c r="J290" s="76" t="s">
        <v>402</v>
      </c>
      <c r="K290" s="76" t="s">
        <v>91</v>
      </c>
      <c r="L290" s="76" t="s">
        <v>331</v>
      </c>
      <c r="M290" s="76" t="s">
        <v>284</v>
      </c>
      <c r="N290" s="77">
        <v>3.8</v>
      </c>
      <c r="O290" s="78">
        <v>38000</v>
      </c>
      <c r="P290" s="78">
        <v>0</v>
      </c>
      <c r="Q290" s="79">
        <v>144400</v>
      </c>
      <c r="R290" s="79">
        <v>0</v>
      </c>
      <c r="S290" s="78">
        <v>38000</v>
      </c>
      <c r="T290" s="76" t="s">
        <v>315</v>
      </c>
      <c r="U290" s="76" t="s">
        <v>373</v>
      </c>
      <c r="V290" s="76" t="s">
        <v>316</v>
      </c>
      <c r="W290" s="76" t="s">
        <v>317</v>
      </c>
      <c r="X290" s="76" t="s">
        <v>316</v>
      </c>
      <c r="Y290" s="76" t="s">
        <v>374</v>
      </c>
      <c r="Z290" s="76" t="s">
        <v>374</v>
      </c>
      <c r="AA2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1" spans="1:27" x14ac:dyDescent="0.25">
      <c r="A291" s="6" t="str">
        <f>DAY(C291)&amp;Table1[[#This Row],[Bộ phận]]&amp;Table1[[#This Row],[Mã hàng]]</f>
        <v>4TSG01NL300113</v>
      </c>
      <c r="B291" s="6" t="str">
        <f>COUNTIF($A$5:A291,A291)&amp;A291</f>
        <v>14TSG01NL300113</v>
      </c>
      <c r="C291" s="75">
        <v>46026</v>
      </c>
      <c r="D291" s="76" t="s">
        <v>313</v>
      </c>
      <c r="E291" s="74" t="s">
        <v>401</v>
      </c>
      <c r="F291" s="74" t="s">
        <v>316</v>
      </c>
      <c r="G291" s="74" t="s">
        <v>314</v>
      </c>
      <c r="H291" s="76" t="s">
        <v>370</v>
      </c>
      <c r="I291" s="76" t="s">
        <v>371</v>
      </c>
      <c r="J291" s="76" t="s">
        <v>402</v>
      </c>
      <c r="K291" s="76" t="s">
        <v>192</v>
      </c>
      <c r="L291" s="76" t="s">
        <v>40</v>
      </c>
      <c r="M291" s="76" t="s">
        <v>284</v>
      </c>
      <c r="N291" s="77">
        <v>1</v>
      </c>
      <c r="O291" s="78">
        <v>145000</v>
      </c>
      <c r="P291" s="78">
        <v>0</v>
      </c>
      <c r="Q291" s="79">
        <v>145000</v>
      </c>
      <c r="R291" s="79">
        <v>0</v>
      </c>
      <c r="S291" s="78">
        <v>145000</v>
      </c>
      <c r="T291" s="76" t="s">
        <v>315</v>
      </c>
      <c r="U291" s="76" t="s">
        <v>373</v>
      </c>
      <c r="V291" s="76" t="s">
        <v>316</v>
      </c>
      <c r="W291" s="76" t="s">
        <v>317</v>
      </c>
      <c r="X291" s="76" t="s">
        <v>316</v>
      </c>
      <c r="Y291" s="76" t="s">
        <v>374</v>
      </c>
      <c r="Z291" s="76" t="s">
        <v>374</v>
      </c>
      <c r="AA2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2" spans="1:27" x14ac:dyDescent="0.25">
      <c r="A292" s="6" t="str">
        <f>DAY(C292)&amp;Table1[[#This Row],[Bộ phận]]&amp;Table1[[#This Row],[Mã hàng]]</f>
        <v>4TSG01NL300096</v>
      </c>
      <c r="B292" s="6" t="str">
        <f>COUNTIF($A$5:A292,A292)&amp;A292</f>
        <v>14TSG01NL300096</v>
      </c>
      <c r="C292" s="75">
        <v>46026</v>
      </c>
      <c r="D292" s="76" t="s">
        <v>313</v>
      </c>
      <c r="E292" s="74" t="s">
        <v>401</v>
      </c>
      <c r="F292" s="74" t="s">
        <v>316</v>
      </c>
      <c r="G292" s="74" t="s">
        <v>314</v>
      </c>
      <c r="H292" s="76" t="s">
        <v>370</v>
      </c>
      <c r="I292" s="76" t="s">
        <v>371</v>
      </c>
      <c r="J292" s="76" t="s">
        <v>402</v>
      </c>
      <c r="K292" s="76" t="s">
        <v>177</v>
      </c>
      <c r="L292" s="76" t="s">
        <v>50</v>
      </c>
      <c r="M292" s="76" t="s">
        <v>284</v>
      </c>
      <c r="N292" s="77">
        <v>6</v>
      </c>
      <c r="O292" s="78">
        <v>45000</v>
      </c>
      <c r="P292" s="78">
        <v>0</v>
      </c>
      <c r="Q292" s="79">
        <v>270000</v>
      </c>
      <c r="R292" s="79">
        <v>0</v>
      </c>
      <c r="S292" s="78">
        <v>45000</v>
      </c>
      <c r="T292" s="76" t="s">
        <v>315</v>
      </c>
      <c r="U292" s="76" t="s">
        <v>373</v>
      </c>
      <c r="V292" s="76" t="s">
        <v>316</v>
      </c>
      <c r="W292" s="76" t="s">
        <v>317</v>
      </c>
      <c r="X292" s="76" t="s">
        <v>316</v>
      </c>
      <c r="Y292" s="76" t="s">
        <v>374</v>
      </c>
      <c r="Z292" s="76" t="s">
        <v>374</v>
      </c>
      <c r="AA2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3" spans="1:27" x14ac:dyDescent="0.25">
      <c r="A293" s="6" t="str">
        <f>DAY(C293)&amp;Table1[[#This Row],[Bộ phận]]&amp;Table1[[#This Row],[Mã hàng]]</f>
        <v>4TSG01NL600004</v>
      </c>
      <c r="B293" s="6" t="str">
        <f>COUNTIF($A$5:A293,A293)&amp;A293</f>
        <v>14TSG01NL600004</v>
      </c>
      <c r="C293" s="75">
        <v>46026</v>
      </c>
      <c r="D293" s="76" t="s">
        <v>313</v>
      </c>
      <c r="E293" s="74" t="s">
        <v>401</v>
      </c>
      <c r="F293" s="74" t="s">
        <v>316</v>
      </c>
      <c r="G293" s="74" t="s">
        <v>314</v>
      </c>
      <c r="H293" s="76" t="s">
        <v>370</v>
      </c>
      <c r="I293" s="76" t="s">
        <v>371</v>
      </c>
      <c r="J293" s="76" t="s">
        <v>402</v>
      </c>
      <c r="K293" s="76" t="s">
        <v>266</v>
      </c>
      <c r="L293" s="76" t="s">
        <v>25</v>
      </c>
      <c r="M293" s="76" t="s">
        <v>284</v>
      </c>
      <c r="N293" s="77">
        <v>34</v>
      </c>
      <c r="O293" s="78">
        <v>18000</v>
      </c>
      <c r="P293" s="78">
        <v>0</v>
      </c>
      <c r="Q293" s="79">
        <v>612000</v>
      </c>
      <c r="R293" s="79">
        <v>0</v>
      </c>
      <c r="S293" s="78">
        <v>18000</v>
      </c>
      <c r="T293" s="76" t="s">
        <v>315</v>
      </c>
      <c r="U293" s="76" t="s">
        <v>373</v>
      </c>
      <c r="V293" s="76" t="s">
        <v>316</v>
      </c>
      <c r="W293" s="76" t="s">
        <v>317</v>
      </c>
      <c r="X293" s="76" t="s">
        <v>316</v>
      </c>
      <c r="Y293" s="76" t="s">
        <v>374</v>
      </c>
      <c r="Z293" s="76" t="s">
        <v>374</v>
      </c>
      <c r="AA2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4" spans="1:27" x14ac:dyDescent="0.25">
      <c r="A294" s="6" t="str">
        <f>DAY(C294)&amp;Table1[[#This Row],[Bộ phận]]&amp;Table1[[#This Row],[Mã hàng]]</f>
        <v>4TSG01NL600067</v>
      </c>
      <c r="B294" s="6" t="str">
        <f>COUNTIF($A$5:A294,A294)&amp;A294</f>
        <v>14TSG01NL600067</v>
      </c>
      <c r="C294" s="75">
        <v>46026</v>
      </c>
      <c r="D294" s="76" t="s">
        <v>313</v>
      </c>
      <c r="E294" s="74" t="s">
        <v>401</v>
      </c>
      <c r="F294" s="74" t="s">
        <v>316</v>
      </c>
      <c r="G294" s="74" t="s">
        <v>314</v>
      </c>
      <c r="H294" s="76" t="s">
        <v>370</v>
      </c>
      <c r="I294" s="76" t="s">
        <v>371</v>
      </c>
      <c r="J294" s="76" t="s">
        <v>402</v>
      </c>
      <c r="K294" s="76" t="s">
        <v>280</v>
      </c>
      <c r="L294" s="76" t="s">
        <v>21</v>
      </c>
      <c r="M294" s="76" t="s">
        <v>284</v>
      </c>
      <c r="N294" s="77">
        <v>1</v>
      </c>
      <c r="O294" s="78">
        <v>75000</v>
      </c>
      <c r="P294" s="78">
        <v>0</v>
      </c>
      <c r="Q294" s="79">
        <v>75000</v>
      </c>
      <c r="R294" s="79">
        <v>0</v>
      </c>
      <c r="S294" s="78">
        <v>75000</v>
      </c>
      <c r="T294" s="76" t="s">
        <v>315</v>
      </c>
      <c r="U294" s="76" t="s">
        <v>373</v>
      </c>
      <c r="V294" s="76" t="s">
        <v>316</v>
      </c>
      <c r="W294" s="76" t="s">
        <v>317</v>
      </c>
      <c r="X294" s="76" t="s">
        <v>316</v>
      </c>
      <c r="Y294" s="76" t="s">
        <v>374</v>
      </c>
      <c r="Z294" s="76" t="s">
        <v>374</v>
      </c>
      <c r="AA2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5" spans="1:27" x14ac:dyDescent="0.25">
      <c r="A295" s="6" t="str">
        <f>DAY(C295)&amp;Table1[[#This Row],[Bộ phận]]&amp;Table1[[#This Row],[Mã hàng]]</f>
        <v>4TSG01NL300119</v>
      </c>
      <c r="B295" s="6" t="str">
        <f>COUNTIF($A$5:A295,A295)&amp;A295</f>
        <v>14TSG01NL300119</v>
      </c>
      <c r="C295" s="75">
        <v>46026</v>
      </c>
      <c r="D295" s="76" t="s">
        <v>313</v>
      </c>
      <c r="E295" s="74" t="s">
        <v>401</v>
      </c>
      <c r="F295" s="74" t="s">
        <v>316</v>
      </c>
      <c r="G295" s="74" t="s">
        <v>314</v>
      </c>
      <c r="H295" s="76" t="s">
        <v>370</v>
      </c>
      <c r="I295" s="76" t="s">
        <v>371</v>
      </c>
      <c r="J295" s="76" t="s">
        <v>402</v>
      </c>
      <c r="K295" s="76" t="s">
        <v>197</v>
      </c>
      <c r="L295" s="76" t="s">
        <v>324</v>
      </c>
      <c r="M295" s="76" t="s">
        <v>284</v>
      </c>
      <c r="N295" s="77">
        <v>10</v>
      </c>
      <c r="O295" s="78">
        <v>21000</v>
      </c>
      <c r="P295" s="78">
        <v>0</v>
      </c>
      <c r="Q295" s="79">
        <v>210000</v>
      </c>
      <c r="R295" s="79">
        <v>0</v>
      </c>
      <c r="S295" s="78">
        <v>21000</v>
      </c>
      <c r="T295" s="76" t="s">
        <v>315</v>
      </c>
      <c r="U295" s="76" t="s">
        <v>373</v>
      </c>
      <c r="V295" s="76" t="s">
        <v>316</v>
      </c>
      <c r="W295" s="76" t="s">
        <v>317</v>
      </c>
      <c r="X295" s="76" t="s">
        <v>316</v>
      </c>
      <c r="Y295" s="76" t="s">
        <v>374</v>
      </c>
      <c r="Z295" s="76" t="s">
        <v>374</v>
      </c>
      <c r="AA2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6" spans="1:27" x14ac:dyDescent="0.25">
      <c r="A296" s="6" t="str">
        <f>DAY(C296)&amp;Table1[[#This Row],[Bộ phận]]&amp;Table1[[#This Row],[Mã hàng]]</f>
        <v>4TSG01NL300030</v>
      </c>
      <c r="B296" s="6" t="str">
        <f>COUNTIF($A$5:A296,A296)&amp;A296</f>
        <v>14TSG01NL300030</v>
      </c>
      <c r="C296" s="75">
        <v>46026</v>
      </c>
      <c r="D296" s="76" t="s">
        <v>313</v>
      </c>
      <c r="E296" s="74" t="s">
        <v>401</v>
      </c>
      <c r="F296" s="74" t="s">
        <v>316</v>
      </c>
      <c r="G296" s="74" t="s">
        <v>314</v>
      </c>
      <c r="H296" s="76" t="s">
        <v>370</v>
      </c>
      <c r="I296" s="76" t="s">
        <v>371</v>
      </c>
      <c r="J296" s="76" t="s">
        <v>402</v>
      </c>
      <c r="K296" s="76" t="s">
        <v>103</v>
      </c>
      <c r="L296" s="76" t="s">
        <v>325</v>
      </c>
      <c r="M296" s="76" t="s">
        <v>284</v>
      </c>
      <c r="N296" s="77">
        <v>0.5</v>
      </c>
      <c r="O296" s="78">
        <v>34000</v>
      </c>
      <c r="P296" s="78">
        <v>0</v>
      </c>
      <c r="Q296" s="79">
        <v>17000</v>
      </c>
      <c r="R296" s="79">
        <v>0</v>
      </c>
      <c r="S296" s="78">
        <v>34000</v>
      </c>
      <c r="T296" s="76" t="s">
        <v>315</v>
      </c>
      <c r="U296" s="76" t="s">
        <v>373</v>
      </c>
      <c r="V296" s="76" t="s">
        <v>316</v>
      </c>
      <c r="W296" s="76" t="s">
        <v>317</v>
      </c>
      <c r="X296" s="76" t="s">
        <v>316</v>
      </c>
      <c r="Y296" s="76" t="s">
        <v>374</v>
      </c>
      <c r="Z296" s="76" t="s">
        <v>374</v>
      </c>
      <c r="AA2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7" spans="1:27" x14ac:dyDescent="0.25">
      <c r="A297" s="6" t="str">
        <f>DAY(C297)&amp;Table1[[#This Row],[Bộ phận]]&amp;Table1[[#This Row],[Mã hàng]]</f>
        <v>4TSG01NL300090</v>
      </c>
      <c r="B297" s="6" t="str">
        <f>COUNTIF($A$5:A297,A297)&amp;A297</f>
        <v>14TSG01NL300090</v>
      </c>
      <c r="C297" s="75">
        <v>46026</v>
      </c>
      <c r="D297" s="76" t="s">
        <v>313</v>
      </c>
      <c r="E297" s="74" t="s">
        <v>403</v>
      </c>
      <c r="F297" s="74" t="s">
        <v>316</v>
      </c>
      <c r="G297" s="74" t="s">
        <v>314</v>
      </c>
      <c r="H297" s="76" t="s">
        <v>370</v>
      </c>
      <c r="I297" s="76" t="s">
        <v>371</v>
      </c>
      <c r="J297" s="76" t="s">
        <v>402</v>
      </c>
      <c r="K297" s="76" t="s">
        <v>171</v>
      </c>
      <c r="L297" s="76" t="s">
        <v>34</v>
      </c>
      <c r="M297" s="76" t="s">
        <v>284</v>
      </c>
      <c r="N297" s="77">
        <v>2</v>
      </c>
      <c r="O297" s="78">
        <v>145000</v>
      </c>
      <c r="P297" s="78">
        <v>0</v>
      </c>
      <c r="Q297" s="79">
        <v>290000</v>
      </c>
      <c r="R297" s="79">
        <v>0</v>
      </c>
      <c r="S297" s="78">
        <v>145000</v>
      </c>
      <c r="T297" s="76" t="s">
        <v>315</v>
      </c>
      <c r="U297" s="76" t="s">
        <v>373</v>
      </c>
      <c r="V297" s="76" t="s">
        <v>316</v>
      </c>
      <c r="W297" s="76" t="s">
        <v>317</v>
      </c>
      <c r="X297" s="76" t="s">
        <v>316</v>
      </c>
      <c r="Y297" s="76" t="s">
        <v>374</v>
      </c>
      <c r="Z297" s="76" t="s">
        <v>374</v>
      </c>
      <c r="AA2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8" spans="1:27" x14ac:dyDescent="0.25">
      <c r="A298" s="6" t="str">
        <f>DAY(C298)&amp;Table1[[#This Row],[Bộ phận]]&amp;Table1[[#This Row],[Mã hàng]]</f>
        <v>4TSG01NL300091</v>
      </c>
      <c r="B298" s="6" t="str">
        <f>COUNTIF($A$5:A298,A298)&amp;A298</f>
        <v>24TSG01NL300091</v>
      </c>
      <c r="C298" s="75">
        <v>46026</v>
      </c>
      <c r="D298" s="76" t="s">
        <v>313</v>
      </c>
      <c r="E298" s="74" t="s">
        <v>403</v>
      </c>
      <c r="F298" s="74" t="s">
        <v>316</v>
      </c>
      <c r="G298" s="74" t="s">
        <v>314</v>
      </c>
      <c r="H298" s="76" t="s">
        <v>370</v>
      </c>
      <c r="I298" s="76" t="s">
        <v>371</v>
      </c>
      <c r="J298" s="76" t="s">
        <v>402</v>
      </c>
      <c r="K298" s="76" t="s">
        <v>172</v>
      </c>
      <c r="L298" s="76" t="s">
        <v>35</v>
      </c>
      <c r="M298" s="76" t="s">
        <v>284</v>
      </c>
      <c r="N298" s="77">
        <v>4</v>
      </c>
      <c r="O298" s="78">
        <v>47000</v>
      </c>
      <c r="P298" s="78">
        <v>0</v>
      </c>
      <c r="Q298" s="79">
        <v>188000</v>
      </c>
      <c r="R298" s="79">
        <v>0</v>
      </c>
      <c r="S298" s="78">
        <v>47000</v>
      </c>
      <c r="T298" s="76" t="s">
        <v>315</v>
      </c>
      <c r="U298" s="76" t="s">
        <v>373</v>
      </c>
      <c r="V298" s="76" t="s">
        <v>316</v>
      </c>
      <c r="W298" s="76" t="s">
        <v>317</v>
      </c>
      <c r="X298" s="76" t="s">
        <v>316</v>
      </c>
      <c r="Y298" s="76" t="s">
        <v>374</v>
      </c>
      <c r="Z298" s="76" t="s">
        <v>374</v>
      </c>
      <c r="AA2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9" spans="1:27" x14ac:dyDescent="0.25">
      <c r="A299" s="6" t="str">
        <f>DAY(C299)&amp;Table1[[#This Row],[Bộ phận]]&amp;Table1[[#This Row],[Mã hàng]]</f>
        <v>4TSG01NL300107</v>
      </c>
      <c r="B299" s="6" t="str">
        <f>COUNTIF($A$5:A299,A299)&amp;A299</f>
        <v>14TSG01NL300107</v>
      </c>
      <c r="C299" s="75">
        <v>46026</v>
      </c>
      <c r="D299" s="76" t="s">
        <v>313</v>
      </c>
      <c r="E299" s="74" t="s">
        <v>403</v>
      </c>
      <c r="F299" s="74" t="s">
        <v>316</v>
      </c>
      <c r="G299" s="74" t="s">
        <v>314</v>
      </c>
      <c r="H299" s="76" t="s">
        <v>370</v>
      </c>
      <c r="I299" s="76" t="s">
        <v>371</v>
      </c>
      <c r="J299" s="76" t="s">
        <v>402</v>
      </c>
      <c r="K299" s="76" t="s">
        <v>187</v>
      </c>
      <c r="L299" s="76" t="s">
        <v>328</v>
      </c>
      <c r="M299" s="76" t="s">
        <v>329</v>
      </c>
      <c r="N299" s="77">
        <v>5</v>
      </c>
      <c r="O299" s="78">
        <v>8500</v>
      </c>
      <c r="P299" s="78">
        <v>0</v>
      </c>
      <c r="Q299" s="79">
        <v>42500</v>
      </c>
      <c r="R299" s="79">
        <v>0</v>
      </c>
      <c r="S299" s="78">
        <v>8500</v>
      </c>
      <c r="T299" s="76" t="s">
        <v>315</v>
      </c>
      <c r="U299" s="76" t="s">
        <v>373</v>
      </c>
      <c r="V299" s="76" t="s">
        <v>316</v>
      </c>
      <c r="W299" s="76" t="s">
        <v>317</v>
      </c>
      <c r="X299" s="76" t="s">
        <v>316</v>
      </c>
      <c r="Y299" s="76" t="s">
        <v>374</v>
      </c>
      <c r="Z299" s="76" t="s">
        <v>374</v>
      </c>
      <c r="AA2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0" spans="1:27" x14ac:dyDescent="0.25">
      <c r="A300" s="6" t="str">
        <f>DAY(C300)&amp;Table1[[#This Row],[Bộ phận]]&amp;Table1[[#This Row],[Mã hàng]]</f>
        <v>4TSG01NL300126</v>
      </c>
      <c r="B300" s="6" t="str">
        <f>COUNTIF($A$5:A300,A300)&amp;A300</f>
        <v>14TSG01NL300126</v>
      </c>
      <c r="C300" s="75">
        <v>46026</v>
      </c>
      <c r="D300" s="76" t="s">
        <v>313</v>
      </c>
      <c r="E300" s="74" t="s">
        <v>403</v>
      </c>
      <c r="F300" s="74" t="s">
        <v>316</v>
      </c>
      <c r="G300" s="74" t="s">
        <v>314</v>
      </c>
      <c r="H300" s="76" t="s">
        <v>370</v>
      </c>
      <c r="I300" s="76" t="s">
        <v>371</v>
      </c>
      <c r="J300" s="76" t="s">
        <v>402</v>
      </c>
      <c r="K300" s="76" t="s">
        <v>208</v>
      </c>
      <c r="L300" s="76" t="s">
        <v>340</v>
      </c>
      <c r="M300" s="76" t="s">
        <v>284</v>
      </c>
      <c r="N300" s="77">
        <v>0.2</v>
      </c>
      <c r="O300" s="78">
        <v>70000</v>
      </c>
      <c r="P300" s="78">
        <v>0</v>
      </c>
      <c r="Q300" s="79">
        <v>14000</v>
      </c>
      <c r="R300" s="79">
        <v>0</v>
      </c>
      <c r="S300" s="78">
        <v>70000</v>
      </c>
      <c r="T300" s="76" t="s">
        <v>315</v>
      </c>
      <c r="U300" s="76" t="s">
        <v>373</v>
      </c>
      <c r="V300" s="76" t="s">
        <v>316</v>
      </c>
      <c r="W300" s="76" t="s">
        <v>317</v>
      </c>
      <c r="X300" s="76" t="s">
        <v>316</v>
      </c>
      <c r="Y300" s="76" t="s">
        <v>374</v>
      </c>
      <c r="Z300" s="76" t="s">
        <v>374</v>
      </c>
      <c r="AA3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1" spans="1:27" x14ac:dyDescent="0.25">
      <c r="A301" s="6" t="str">
        <f>DAY(C301)&amp;Table1[[#This Row],[Bộ phận]]&amp;Table1[[#This Row],[Mã hàng]]</f>
        <v>4TSG01NL300203</v>
      </c>
      <c r="B301" s="6" t="str">
        <f>COUNTIF($A$5:A301,A301)&amp;A301</f>
        <v>14TSG01NL300203</v>
      </c>
      <c r="C301" s="75">
        <v>46026</v>
      </c>
      <c r="D301" s="76" t="s">
        <v>313</v>
      </c>
      <c r="E301" s="74" t="s">
        <v>403</v>
      </c>
      <c r="F301" s="74" t="s">
        <v>316</v>
      </c>
      <c r="G301" s="74" t="s">
        <v>314</v>
      </c>
      <c r="H301" s="76" t="s">
        <v>370</v>
      </c>
      <c r="I301" s="76" t="s">
        <v>371</v>
      </c>
      <c r="J301" s="76" t="s">
        <v>402</v>
      </c>
      <c r="K301" s="76" t="s">
        <v>260</v>
      </c>
      <c r="L301" s="76" t="s">
        <v>320</v>
      </c>
      <c r="M301" s="76" t="s">
        <v>284</v>
      </c>
      <c r="N301" s="77">
        <v>1.7</v>
      </c>
      <c r="O301" s="78">
        <v>45000</v>
      </c>
      <c r="P301" s="78">
        <v>0</v>
      </c>
      <c r="Q301" s="79">
        <v>76500</v>
      </c>
      <c r="R301" s="79">
        <v>0</v>
      </c>
      <c r="S301" s="78">
        <v>45000</v>
      </c>
      <c r="T301" s="76" t="s">
        <v>315</v>
      </c>
      <c r="U301" s="76" t="s">
        <v>373</v>
      </c>
      <c r="V301" s="76" t="s">
        <v>316</v>
      </c>
      <c r="W301" s="76" t="s">
        <v>317</v>
      </c>
      <c r="X301" s="76" t="s">
        <v>316</v>
      </c>
      <c r="Y301" s="76" t="s">
        <v>374</v>
      </c>
      <c r="Z301" s="76" t="s">
        <v>374</v>
      </c>
      <c r="AA3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2" spans="1:27" x14ac:dyDescent="0.25">
      <c r="A302" s="6" t="str">
        <f>DAY(C302)&amp;Table1[[#This Row],[Bộ phận]]&amp;Table1[[#This Row],[Mã hàng]]</f>
        <v>4TSG01NL300209</v>
      </c>
      <c r="B302" s="6" t="str">
        <f>COUNTIF($A$5:A302,A302)&amp;A302</f>
        <v>14TSG01NL300209</v>
      </c>
      <c r="C302" s="75">
        <v>46026</v>
      </c>
      <c r="D302" s="76" t="s">
        <v>313</v>
      </c>
      <c r="E302" s="74" t="s">
        <v>403</v>
      </c>
      <c r="F302" s="74" t="s">
        <v>316</v>
      </c>
      <c r="G302" s="74" t="s">
        <v>314</v>
      </c>
      <c r="H302" s="76" t="s">
        <v>370</v>
      </c>
      <c r="I302" s="76" t="s">
        <v>371</v>
      </c>
      <c r="J302" s="76" t="s">
        <v>402</v>
      </c>
      <c r="K302" s="76" t="s">
        <v>261</v>
      </c>
      <c r="L302" s="76" t="s">
        <v>321</v>
      </c>
      <c r="M302" s="76" t="s">
        <v>284</v>
      </c>
      <c r="N302" s="77">
        <v>2.1</v>
      </c>
      <c r="O302" s="78">
        <v>30000</v>
      </c>
      <c r="P302" s="78">
        <v>0</v>
      </c>
      <c r="Q302" s="79">
        <v>63000</v>
      </c>
      <c r="R302" s="79">
        <v>0</v>
      </c>
      <c r="S302" s="78">
        <v>30000</v>
      </c>
      <c r="T302" s="76" t="s">
        <v>315</v>
      </c>
      <c r="U302" s="76" t="s">
        <v>373</v>
      </c>
      <c r="V302" s="76" t="s">
        <v>316</v>
      </c>
      <c r="W302" s="76" t="s">
        <v>317</v>
      </c>
      <c r="X302" s="76" t="s">
        <v>316</v>
      </c>
      <c r="Y302" s="76" t="s">
        <v>374</v>
      </c>
      <c r="Z302" s="76" t="s">
        <v>374</v>
      </c>
      <c r="AA3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3" spans="1:27" x14ac:dyDescent="0.25">
      <c r="A303" s="6" t="str">
        <f>DAY(C303)&amp;Table1[[#This Row],[Bộ phận]]&amp;Table1[[#This Row],[Mã hàng]]</f>
        <v>4TSG08NL300033</v>
      </c>
      <c r="B303" s="6" t="str">
        <f>COUNTIF($A$5:A303,A303)&amp;A303</f>
        <v>14TSG08NL300033</v>
      </c>
      <c r="C303" s="75">
        <v>46026</v>
      </c>
      <c r="D303" s="76" t="s">
        <v>313</v>
      </c>
      <c r="E303" s="74" t="s">
        <v>404</v>
      </c>
      <c r="F303" s="74" t="s">
        <v>316</v>
      </c>
      <c r="G303" s="74" t="s">
        <v>314</v>
      </c>
      <c r="H303" s="76" t="s">
        <v>370</v>
      </c>
      <c r="I303" s="76" t="s">
        <v>371</v>
      </c>
      <c r="J303" s="76" t="s">
        <v>405</v>
      </c>
      <c r="K303" s="76" t="s">
        <v>104</v>
      </c>
      <c r="L303" s="76" t="s">
        <v>335</v>
      </c>
      <c r="M303" s="76" t="s">
        <v>284</v>
      </c>
      <c r="N303" s="77">
        <v>1.2</v>
      </c>
      <c r="O303" s="78">
        <v>13000</v>
      </c>
      <c r="P303" s="78">
        <v>0</v>
      </c>
      <c r="Q303" s="79">
        <v>15600</v>
      </c>
      <c r="R303" s="79">
        <v>0</v>
      </c>
      <c r="S303" s="78">
        <v>13000</v>
      </c>
      <c r="T303" s="76" t="s">
        <v>336</v>
      </c>
      <c r="U303" s="76" t="s">
        <v>373</v>
      </c>
      <c r="V303" s="76" t="s">
        <v>316</v>
      </c>
      <c r="W303" s="76" t="s">
        <v>337</v>
      </c>
      <c r="X303" s="76" t="s">
        <v>316</v>
      </c>
      <c r="Y303" s="76" t="s">
        <v>374</v>
      </c>
      <c r="Z303" s="76" t="s">
        <v>374</v>
      </c>
      <c r="AA3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4" spans="1:27" x14ac:dyDescent="0.25">
      <c r="A304" s="6" t="str">
        <f>DAY(C304)&amp;Table1[[#This Row],[Bộ phận]]&amp;Table1[[#This Row],[Mã hàng]]</f>
        <v>4TSG08NL300036</v>
      </c>
      <c r="B304" s="6" t="str">
        <f>COUNTIF($A$5:A304,A304)&amp;A304</f>
        <v>14TSG08NL300036</v>
      </c>
      <c r="C304" s="75">
        <v>46026</v>
      </c>
      <c r="D304" s="76" t="s">
        <v>313</v>
      </c>
      <c r="E304" s="74" t="s">
        <v>404</v>
      </c>
      <c r="F304" s="74" t="s">
        <v>316</v>
      </c>
      <c r="G304" s="74" t="s">
        <v>314</v>
      </c>
      <c r="H304" s="76" t="s">
        <v>370</v>
      </c>
      <c r="I304" s="76" t="s">
        <v>371</v>
      </c>
      <c r="J304" s="76" t="s">
        <v>405</v>
      </c>
      <c r="K304" s="76" t="s">
        <v>109</v>
      </c>
      <c r="L304" s="76" t="s">
        <v>24</v>
      </c>
      <c r="M304" s="76" t="s">
        <v>284</v>
      </c>
      <c r="N304" s="77">
        <v>2</v>
      </c>
      <c r="O304" s="78">
        <v>47000</v>
      </c>
      <c r="P304" s="78">
        <v>0</v>
      </c>
      <c r="Q304" s="79">
        <v>94000</v>
      </c>
      <c r="R304" s="79">
        <v>0</v>
      </c>
      <c r="S304" s="78">
        <v>47000</v>
      </c>
      <c r="T304" s="76" t="s">
        <v>336</v>
      </c>
      <c r="U304" s="76" t="s">
        <v>373</v>
      </c>
      <c r="V304" s="76" t="s">
        <v>316</v>
      </c>
      <c r="W304" s="76" t="s">
        <v>337</v>
      </c>
      <c r="X304" s="76" t="s">
        <v>316</v>
      </c>
      <c r="Y304" s="76" t="s">
        <v>374</v>
      </c>
      <c r="Z304" s="76" t="s">
        <v>374</v>
      </c>
      <c r="AA3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5" spans="1:27" x14ac:dyDescent="0.25">
      <c r="A305" s="6" t="str">
        <f>DAY(C305)&amp;Table1[[#This Row],[Bộ phận]]&amp;Table1[[#This Row],[Mã hàng]]</f>
        <v>4TSG08NL300084</v>
      </c>
      <c r="B305" s="6" t="str">
        <f>COUNTIF($A$5:A305,A305)&amp;A305</f>
        <v>14TSG08NL300084</v>
      </c>
      <c r="C305" s="75">
        <v>46026</v>
      </c>
      <c r="D305" s="76" t="s">
        <v>313</v>
      </c>
      <c r="E305" s="74" t="s">
        <v>404</v>
      </c>
      <c r="F305" s="74" t="s">
        <v>316</v>
      </c>
      <c r="G305" s="74" t="s">
        <v>314</v>
      </c>
      <c r="H305" s="76" t="s">
        <v>370</v>
      </c>
      <c r="I305" s="76" t="s">
        <v>371</v>
      </c>
      <c r="J305" s="76" t="s">
        <v>405</v>
      </c>
      <c r="K305" s="76" t="s">
        <v>163</v>
      </c>
      <c r="L305" s="76" t="s">
        <v>322</v>
      </c>
      <c r="M305" s="76" t="s">
        <v>284</v>
      </c>
      <c r="N305" s="77">
        <v>5</v>
      </c>
      <c r="O305" s="78">
        <v>22000</v>
      </c>
      <c r="P305" s="78">
        <v>0</v>
      </c>
      <c r="Q305" s="79">
        <v>110000</v>
      </c>
      <c r="R305" s="79">
        <v>0</v>
      </c>
      <c r="S305" s="78">
        <v>22000</v>
      </c>
      <c r="T305" s="76" t="s">
        <v>336</v>
      </c>
      <c r="U305" s="76" t="s">
        <v>373</v>
      </c>
      <c r="V305" s="76" t="s">
        <v>316</v>
      </c>
      <c r="W305" s="76" t="s">
        <v>337</v>
      </c>
      <c r="X305" s="76" t="s">
        <v>316</v>
      </c>
      <c r="Y305" s="76" t="s">
        <v>374</v>
      </c>
      <c r="Z305" s="76" t="s">
        <v>374</v>
      </c>
      <c r="AA3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6" spans="1:27" x14ac:dyDescent="0.25">
      <c r="A306" s="6" t="str">
        <f>DAY(C306)&amp;Table1[[#This Row],[Bộ phận]]&amp;Table1[[#This Row],[Mã hàng]]</f>
        <v>4TSG08NL300113</v>
      </c>
      <c r="B306" s="6" t="str">
        <f>COUNTIF($A$5:A306,A306)&amp;A306</f>
        <v>14TSG08NL300113</v>
      </c>
      <c r="C306" s="75">
        <v>46026</v>
      </c>
      <c r="D306" s="76" t="s">
        <v>313</v>
      </c>
      <c r="E306" s="74" t="s">
        <v>404</v>
      </c>
      <c r="F306" s="74" t="s">
        <v>316</v>
      </c>
      <c r="G306" s="74" t="s">
        <v>314</v>
      </c>
      <c r="H306" s="76" t="s">
        <v>370</v>
      </c>
      <c r="I306" s="76" t="s">
        <v>371</v>
      </c>
      <c r="J306" s="76" t="s">
        <v>405</v>
      </c>
      <c r="K306" s="76" t="s">
        <v>192</v>
      </c>
      <c r="L306" s="76" t="s">
        <v>40</v>
      </c>
      <c r="M306" s="76" t="s">
        <v>284</v>
      </c>
      <c r="N306" s="77">
        <v>2</v>
      </c>
      <c r="O306" s="78">
        <v>145000</v>
      </c>
      <c r="P306" s="78">
        <v>0</v>
      </c>
      <c r="Q306" s="79">
        <v>290000</v>
      </c>
      <c r="R306" s="79">
        <v>0</v>
      </c>
      <c r="S306" s="78">
        <v>145000</v>
      </c>
      <c r="T306" s="76" t="s">
        <v>336</v>
      </c>
      <c r="U306" s="76" t="s">
        <v>373</v>
      </c>
      <c r="V306" s="76" t="s">
        <v>316</v>
      </c>
      <c r="W306" s="76" t="s">
        <v>337</v>
      </c>
      <c r="X306" s="76" t="s">
        <v>316</v>
      </c>
      <c r="Y306" s="76" t="s">
        <v>374</v>
      </c>
      <c r="Z306" s="76" t="s">
        <v>374</v>
      </c>
      <c r="AA3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7" spans="1:27" x14ac:dyDescent="0.25">
      <c r="A307" s="6" t="str">
        <f>DAY(C307)&amp;Table1[[#This Row],[Bộ phận]]&amp;Table1[[#This Row],[Mã hàng]]</f>
        <v>4TSG08NL300126</v>
      </c>
      <c r="B307" s="6" t="str">
        <f>COUNTIF($A$5:A307,A307)&amp;A307</f>
        <v>14TSG08NL300126</v>
      </c>
      <c r="C307" s="75">
        <v>46026</v>
      </c>
      <c r="D307" s="76" t="s">
        <v>313</v>
      </c>
      <c r="E307" s="74" t="s">
        <v>404</v>
      </c>
      <c r="F307" s="74" t="s">
        <v>316</v>
      </c>
      <c r="G307" s="74" t="s">
        <v>314</v>
      </c>
      <c r="H307" s="76" t="s">
        <v>370</v>
      </c>
      <c r="I307" s="76" t="s">
        <v>371</v>
      </c>
      <c r="J307" s="76" t="s">
        <v>405</v>
      </c>
      <c r="K307" s="76" t="s">
        <v>208</v>
      </c>
      <c r="L307" s="76" t="s">
        <v>340</v>
      </c>
      <c r="M307" s="76" t="s">
        <v>284</v>
      </c>
      <c r="N307" s="77">
        <v>0.3</v>
      </c>
      <c r="O307" s="78">
        <v>70000</v>
      </c>
      <c r="P307" s="78">
        <v>0</v>
      </c>
      <c r="Q307" s="79">
        <v>21000</v>
      </c>
      <c r="R307" s="79">
        <v>0</v>
      </c>
      <c r="S307" s="78">
        <v>70000</v>
      </c>
      <c r="T307" s="76" t="s">
        <v>336</v>
      </c>
      <c r="U307" s="76" t="s">
        <v>373</v>
      </c>
      <c r="V307" s="76" t="s">
        <v>316</v>
      </c>
      <c r="W307" s="76" t="s">
        <v>337</v>
      </c>
      <c r="X307" s="76" t="s">
        <v>316</v>
      </c>
      <c r="Y307" s="76" t="s">
        <v>374</v>
      </c>
      <c r="Z307" s="76" t="s">
        <v>374</v>
      </c>
      <c r="AA3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8" spans="1:27" x14ac:dyDescent="0.25">
      <c r="A308" s="6" t="str">
        <f>DAY(C308)&amp;Table1[[#This Row],[Bộ phận]]&amp;Table1[[#This Row],[Mã hàng]]</f>
        <v>4TSG08NL300142</v>
      </c>
      <c r="B308" s="6" t="str">
        <f>COUNTIF($A$5:A308,A308)&amp;A308</f>
        <v>14TSG08NL300142</v>
      </c>
      <c r="C308" s="75">
        <v>46026</v>
      </c>
      <c r="D308" s="76" t="s">
        <v>313</v>
      </c>
      <c r="E308" s="74" t="s">
        <v>404</v>
      </c>
      <c r="F308" s="74" t="s">
        <v>316</v>
      </c>
      <c r="G308" s="74" t="s">
        <v>314</v>
      </c>
      <c r="H308" s="76" t="s">
        <v>370</v>
      </c>
      <c r="I308" s="76" t="s">
        <v>371</v>
      </c>
      <c r="J308" s="76" t="s">
        <v>405</v>
      </c>
      <c r="K308" s="76" t="s">
        <v>226</v>
      </c>
      <c r="L308" s="76" t="s">
        <v>319</v>
      </c>
      <c r="M308" s="76" t="s">
        <v>284</v>
      </c>
      <c r="N308" s="77">
        <v>2</v>
      </c>
      <c r="O308" s="78">
        <v>50000</v>
      </c>
      <c r="P308" s="78">
        <v>0</v>
      </c>
      <c r="Q308" s="79">
        <v>100000</v>
      </c>
      <c r="R308" s="79">
        <v>0</v>
      </c>
      <c r="S308" s="78">
        <v>50000</v>
      </c>
      <c r="T308" s="76" t="s">
        <v>336</v>
      </c>
      <c r="U308" s="76" t="s">
        <v>373</v>
      </c>
      <c r="V308" s="76" t="s">
        <v>316</v>
      </c>
      <c r="W308" s="76" t="s">
        <v>337</v>
      </c>
      <c r="X308" s="76" t="s">
        <v>316</v>
      </c>
      <c r="Y308" s="76" t="s">
        <v>374</v>
      </c>
      <c r="Z308" s="76" t="s">
        <v>374</v>
      </c>
      <c r="AA3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9" spans="1:27" x14ac:dyDescent="0.25">
      <c r="A309" s="6" t="str">
        <f>DAY(C309)&amp;Table1[[#This Row],[Bộ phận]]&amp;Table1[[#This Row],[Mã hàng]]</f>
        <v>4TSG08NL300018</v>
      </c>
      <c r="B309" s="6" t="str">
        <f>COUNTIF($A$5:A309,A309)&amp;A309</f>
        <v>14TSG08NL300018</v>
      </c>
      <c r="C309" s="75">
        <v>46026</v>
      </c>
      <c r="D309" s="76" t="s">
        <v>313</v>
      </c>
      <c r="E309" s="74" t="s">
        <v>404</v>
      </c>
      <c r="F309" s="74" t="s">
        <v>316</v>
      </c>
      <c r="G309" s="74" t="s">
        <v>314</v>
      </c>
      <c r="H309" s="76" t="s">
        <v>370</v>
      </c>
      <c r="I309" s="76" t="s">
        <v>371</v>
      </c>
      <c r="J309" s="76" t="s">
        <v>405</v>
      </c>
      <c r="K309" s="76" t="s">
        <v>91</v>
      </c>
      <c r="L309" s="76" t="s">
        <v>331</v>
      </c>
      <c r="M309" s="76" t="s">
        <v>284</v>
      </c>
      <c r="N309" s="77">
        <v>8</v>
      </c>
      <c r="O309" s="78">
        <v>38000</v>
      </c>
      <c r="P309" s="78">
        <v>0</v>
      </c>
      <c r="Q309" s="79">
        <v>304000</v>
      </c>
      <c r="R309" s="79">
        <v>0</v>
      </c>
      <c r="S309" s="78">
        <v>38000</v>
      </c>
      <c r="T309" s="76" t="s">
        <v>336</v>
      </c>
      <c r="U309" s="76" t="s">
        <v>373</v>
      </c>
      <c r="V309" s="76" t="s">
        <v>316</v>
      </c>
      <c r="W309" s="76" t="s">
        <v>337</v>
      </c>
      <c r="X309" s="76" t="s">
        <v>316</v>
      </c>
      <c r="Y309" s="76" t="s">
        <v>374</v>
      </c>
      <c r="Z309" s="76" t="s">
        <v>374</v>
      </c>
      <c r="AA3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0" spans="1:27" x14ac:dyDescent="0.25">
      <c r="A310" s="6" t="str">
        <f>DAY(C310)&amp;Table1[[#This Row],[Bộ phận]]&amp;Table1[[#This Row],[Mã hàng]]</f>
        <v>4TSG08NL300022</v>
      </c>
      <c r="B310" s="6" t="str">
        <f>COUNTIF($A$5:A310,A310)&amp;A310</f>
        <v>14TSG08NL300022</v>
      </c>
      <c r="C310" s="75">
        <v>46026</v>
      </c>
      <c r="D310" s="76" t="s">
        <v>313</v>
      </c>
      <c r="E310" s="74" t="s">
        <v>404</v>
      </c>
      <c r="F310" s="74" t="s">
        <v>316</v>
      </c>
      <c r="G310" s="74" t="s">
        <v>314</v>
      </c>
      <c r="H310" s="76" t="s">
        <v>370</v>
      </c>
      <c r="I310" s="76" t="s">
        <v>371</v>
      </c>
      <c r="J310" s="76" t="s">
        <v>405</v>
      </c>
      <c r="K310" s="76" t="s">
        <v>94</v>
      </c>
      <c r="L310" s="76" t="s">
        <v>20</v>
      </c>
      <c r="M310" s="76" t="s">
        <v>284</v>
      </c>
      <c r="N310" s="77">
        <v>12</v>
      </c>
      <c r="O310" s="78">
        <v>18000</v>
      </c>
      <c r="P310" s="78">
        <v>0</v>
      </c>
      <c r="Q310" s="79">
        <v>216000</v>
      </c>
      <c r="R310" s="79">
        <v>0</v>
      </c>
      <c r="S310" s="78">
        <v>18000</v>
      </c>
      <c r="T310" s="76" t="s">
        <v>336</v>
      </c>
      <c r="U310" s="76" t="s">
        <v>373</v>
      </c>
      <c r="V310" s="76" t="s">
        <v>316</v>
      </c>
      <c r="W310" s="76" t="s">
        <v>337</v>
      </c>
      <c r="X310" s="76" t="s">
        <v>316</v>
      </c>
      <c r="Y310" s="76" t="s">
        <v>374</v>
      </c>
      <c r="Z310" s="76" t="s">
        <v>374</v>
      </c>
      <c r="AA3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1" spans="1:27" x14ac:dyDescent="0.25">
      <c r="A311" s="6" t="str">
        <f>DAY(C311)&amp;Table1[[#This Row],[Bộ phận]]&amp;Table1[[#This Row],[Mã hàng]]</f>
        <v>4TSG08NL300085</v>
      </c>
      <c r="B311" s="6" t="str">
        <f>COUNTIF($A$5:A311,A311)&amp;A311</f>
        <v>14TSG08NL300085</v>
      </c>
      <c r="C311" s="75">
        <v>46026</v>
      </c>
      <c r="D311" s="76" t="s">
        <v>313</v>
      </c>
      <c r="E311" s="74" t="s">
        <v>404</v>
      </c>
      <c r="F311" s="74" t="s">
        <v>316</v>
      </c>
      <c r="G311" s="74" t="s">
        <v>314</v>
      </c>
      <c r="H311" s="76" t="s">
        <v>370</v>
      </c>
      <c r="I311" s="76" t="s">
        <v>371</v>
      </c>
      <c r="J311" s="76" t="s">
        <v>405</v>
      </c>
      <c r="K311" s="76" t="s">
        <v>164</v>
      </c>
      <c r="L311" s="76" t="s">
        <v>318</v>
      </c>
      <c r="M311" s="76" t="s">
        <v>284</v>
      </c>
      <c r="N311" s="77">
        <v>1.8</v>
      </c>
      <c r="O311" s="78">
        <v>45000</v>
      </c>
      <c r="P311" s="78">
        <v>0</v>
      </c>
      <c r="Q311" s="79">
        <v>81000</v>
      </c>
      <c r="R311" s="79">
        <v>0</v>
      </c>
      <c r="S311" s="78">
        <v>45000</v>
      </c>
      <c r="T311" s="76" t="s">
        <v>336</v>
      </c>
      <c r="U311" s="76" t="s">
        <v>373</v>
      </c>
      <c r="V311" s="76" t="s">
        <v>316</v>
      </c>
      <c r="W311" s="76" t="s">
        <v>337</v>
      </c>
      <c r="X311" s="76" t="s">
        <v>316</v>
      </c>
      <c r="Y311" s="76" t="s">
        <v>374</v>
      </c>
      <c r="Z311" s="76" t="s">
        <v>374</v>
      </c>
      <c r="AA3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2" spans="1:27" x14ac:dyDescent="0.25">
      <c r="A312" s="6" t="str">
        <f>DAY(C312)&amp;Table1[[#This Row],[Bộ phận]]&amp;Table1[[#This Row],[Mã hàng]]</f>
        <v>4TSG08NL300209</v>
      </c>
      <c r="B312" s="6" t="str">
        <f>COUNTIF($A$5:A312,A312)&amp;A312</f>
        <v>14TSG08NL300209</v>
      </c>
      <c r="C312" s="75">
        <v>46026</v>
      </c>
      <c r="D312" s="76" t="s">
        <v>313</v>
      </c>
      <c r="E312" s="74" t="s">
        <v>404</v>
      </c>
      <c r="F312" s="74" t="s">
        <v>316</v>
      </c>
      <c r="G312" s="74" t="s">
        <v>314</v>
      </c>
      <c r="H312" s="76" t="s">
        <v>370</v>
      </c>
      <c r="I312" s="76" t="s">
        <v>371</v>
      </c>
      <c r="J312" s="76" t="s">
        <v>405</v>
      </c>
      <c r="K312" s="76" t="s">
        <v>261</v>
      </c>
      <c r="L312" s="76" t="s">
        <v>321</v>
      </c>
      <c r="M312" s="76" t="s">
        <v>284</v>
      </c>
      <c r="N312" s="77">
        <v>1.9</v>
      </c>
      <c r="O312" s="78">
        <v>30000</v>
      </c>
      <c r="P312" s="78">
        <v>0</v>
      </c>
      <c r="Q312" s="79">
        <v>57000</v>
      </c>
      <c r="R312" s="79">
        <v>0</v>
      </c>
      <c r="S312" s="78">
        <v>30000</v>
      </c>
      <c r="T312" s="76" t="s">
        <v>336</v>
      </c>
      <c r="U312" s="76" t="s">
        <v>373</v>
      </c>
      <c r="V312" s="76" t="s">
        <v>316</v>
      </c>
      <c r="W312" s="76" t="s">
        <v>337</v>
      </c>
      <c r="X312" s="76" t="s">
        <v>316</v>
      </c>
      <c r="Y312" s="76" t="s">
        <v>374</v>
      </c>
      <c r="Z312" s="76" t="s">
        <v>374</v>
      </c>
      <c r="AA3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3" spans="1:27" x14ac:dyDescent="0.25">
      <c r="A313" s="6" t="str">
        <f>DAY(C313)&amp;Table1[[#This Row],[Bộ phận]]&amp;Table1[[#This Row],[Mã hàng]]</f>
        <v>4TSG08NL300090</v>
      </c>
      <c r="B313" s="6" t="str">
        <f>COUNTIF($A$5:A313,A313)&amp;A313</f>
        <v>14TSG08NL300090</v>
      </c>
      <c r="C313" s="75">
        <v>46026</v>
      </c>
      <c r="D313" s="76" t="s">
        <v>313</v>
      </c>
      <c r="E313" s="74" t="s">
        <v>404</v>
      </c>
      <c r="F313" s="74" t="s">
        <v>316</v>
      </c>
      <c r="G313" s="74" t="s">
        <v>314</v>
      </c>
      <c r="H313" s="76" t="s">
        <v>370</v>
      </c>
      <c r="I313" s="76" t="s">
        <v>371</v>
      </c>
      <c r="J313" s="76" t="s">
        <v>405</v>
      </c>
      <c r="K313" s="76" t="s">
        <v>171</v>
      </c>
      <c r="L313" s="76" t="s">
        <v>34</v>
      </c>
      <c r="M313" s="76" t="s">
        <v>284</v>
      </c>
      <c r="N313" s="77">
        <v>4</v>
      </c>
      <c r="O313" s="78">
        <v>145000</v>
      </c>
      <c r="P313" s="78">
        <v>0</v>
      </c>
      <c r="Q313" s="79">
        <v>580000</v>
      </c>
      <c r="R313" s="79">
        <v>0</v>
      </c>
      <c r="S313" s="78">
        <v>145000</v>
      </c>
      <c r="T313" s="76" t="s">
        <v>336</v>
      </c>
      <c r="U313" s="76" t="s">
        <v>373</v>
      </c>
      <c r="V313" s="76" t="s">
        <v>316</v>
      </c>
      <c r="W313" s="76" t="s">
        <v>337</v>
      </c>
      <c r="X313" s="76" t="s">
        <v>316</v>
      </c>
      <c r="Y313" s="76" t="s">
        <v>374</v>
      </c>
      <c r="Z313" s="76" t="s">
        <v>374</v>
      </c>
      <c r="AA3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4" spans="1:27" x14ac:dyDescent="0.25">
      <c r="A314" s="6" t="str">
        <f>DAY(C314)&amp;Table1[[#This Row],[Bộ phận]]&amp;Table1[[#This Row],[Mã hàng]]</f>
        <v>4TSG08NL300091</v>
      </c>
      <c r="B314" s="6" t="str">
        <f>COUNTIF($A$5:A314,A314)&amp;A314</f>
        <v>14TSG08NL300091</v>
      </c>
      <c r="C314" s="75">
        <v>46026</v>
      </c>
      <c r="D314" s="76" t="s">
        <v>313</v>
      </c>
      <c r="E314" s="74" t="s">
        <v>404</v>
      </c>
      <c r="F314" s="74" t="s">
        <v>316</v>
      </c>
      <c r="G314" s="74" t="s">
        <v>314</v>
      </c>
      <c r="H314" s="76" t="s">
        <v>370</v>
      </c>
      <c r="I314" s="76" t="s">
        <v>371</v>
      </c>
      <c r="J314" s="76" t="s">
        <v>405</v>
      </c>
      <c r="K314" s="76" t="s">
        <v>172</v>
      </c>
      <c r="L314" s="76" t="s">
        <v>35</v>
      </c>
      <c r="M314" s="76" t="s">
        <v>284</v>
      </c>
      <c r="N314" s="77">
        <v>6</v>
      </c>
      <c r="O314" s="78">
        <v>47000</v>
      </c>
      <c r="P314" s="78">
        <v>0</v>
      </c>
      <c r="Q314" s="79">
        <v>282000</v>
      </c>
      <c r="R314" s="79">
        <v>0</v>
      </c>
      <c r="S314" s="78">
        <v>47000</v>
      </c>
      <c r="T314" s="76" t="s">
        <v>336</v>
      </c>
      <c r="U314" s="76" t="s">
        <v>373</v>
      </c>
      <c r="V314" s="76" t="s">
        <v>316</v>
      </c>
      <c r="W314" s="76" t="s">
        <v>337</v>
      </c>
      <c r="X314" s="76" t="s">
        <v>316</v>
      </c>
      <c r="Y314" s="76" t="s">
        <v>374</v>
      </c>
      <c r="Z314" s="76" t="s">
        <v>374</v>
      </c>
      <c r="AA3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5" spans="1:27" x14ac:dyDescent="0.25">
      <c r="A315" s="6" t="str">
        <f>DAY(C315)&amp;Table1[[#This Row],[Bộ phận]]&amp;Table1[[#This Row],[Mã hàng]]</f>
        <v>4TSG08NL300096</v>
      </c>
      <c r="B315" s="6" t="str">
        <f>COUNTIF($A$5:A315,A315)&amp;A315</f>
        <v>14TSG08NL300096</v>
      </c>
      <c r="C315" s="75">
        <v>46026</v>
      </c>
      <c r="D315" s="76" t="s">
        <v>313</v>
      </c>
      <c r="E315" s="74" t="s">
        <v>404</v>
      </c>
      <c r="F315" s="74" t="s">
        <v>316</v>
      </c>
      <c r="G315" s="74" t="s">
        <v>314</v>
      </c>
      <c r="H315" s="76" t="s">
        <v>370</v>
      </c>
      <c r="I315" s="76" t="s">
        <v>371</v>
      </c>
      <c r="J315" s="76" t="s">
        <v>405</v>
      </c>
      <c r="K315" s="76" t="s">
        <v>177</v>
      </c>
      <c r="L315" s="76" t="s">
        <v>50</v>
      </c>
      <c r="M315" s="76" t="s">
        <v>284</v>
      </c>
      <c r="N315" s="77">
        <v>6</v>
      </c>
      <c r="O315" s="78">
        <v>45000</v>
      </c>
      <c r="P315" s="78">
        <v>0</v>
      </c>
      <c r="Q315" s="79">
        <v>270000</v>
      </c>
      <c r="R315" s="79">
        <v>0</v>
      </c>
      <c r="S315" s="78">
        <v>45000</v>
      </c>
      <c r="T315" s="76" t="s">
        <v>336</v>
      </c>
      <c r="U315" s="76" t="s">
        <v>373</v>
      </c>
      <c r="V315" s="76" t="s">
        <v>316</v>
      </c>
      <c r="W315" s="76" t="s">
        <v>337</v>
      </c>
      <c r="X315" s="76" t="s">
        <v>316</v>
      </c>
      <c r="Y315" s="76" t="s">
        <v>374</v>
      </c>
      <c r="Z315" s="76" t="s">
        <v>374</v>
      </c>
      <c r="AA3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6" spans="1:27" x14ac:dyDescent="0.25">
      <c r="A316" s="6" t="str">
        <f>DAY(C316)&amp;Table1[[#This Row],[Bộ phận]]&amp;Table1[[#This Row],[Mã hàng]]</f>
        <v>4TSG08NL300098</v>
      </c>
      <c r="B316" s="6" t="str">
        <f>COUNTIF($A$5:A316,A316)&amp;A316</f>
        <v>14TSG08NL300098</v>
      </c>
      <c r="C316" s="75">
        <v>46026</v>
      </c>
      <c r="D316" s="76" t="s">
        <v>313</v>
      </c>
      <c r="E316" s="74" t="s">
        <v>404</v>
      </c>
      <c r="F316" s="74" t="s">
        <v>316</v>
      </c>
      <c r="G316" s="74" t="s">
        <v>314</v>
      </c>
      <c r="H316" s="76" t="s">
        <v>370</v>
      </c>
      <c r="I316" s="76" t="s">
        <v>371</v>
      </c>
      <c r="J316" s="76" t="s">
        <v>405</v>
      </c>
      <c r="K316" s="76" t="s">
        <v>179</v>
      </c>
      <c r="L316" s="76" t="s">
        <v>327</v>
      </c>
      <c r="M316" s="76" t="s">
        <v>284</v>
      </c>
      <c r="N316" s="77">
        <v>6</v>
      </c>
      <c r="O316" s="78">
        <v>95000</v>
      </c>
      <c r="P316" s="78">
        <v>0</v>
      </c>
      <c r="Q316" s="79">
        <v>570000</v>
      </c>
      <c r="R316" s="79">
        <v>0</v>
      </c>
      <c r="S316" s="78">
        <v>95000</v>
      </c>
      <c r="T316" s="76" t="s">
        <v>336</v>
      </c>
      <c r="U316" s="76" t="s">
        <v>373</v>
      </c>
      <c r="V316" s="76" t="s">
        <v>316</v>
      </c>
      <c r="W316" s="76" t="s">
        <v>337</v>
      </c>
      <c r="X316" s="76" t="s">
        <v>316</v>
      </c>
      <c r="Y316" s="76" t="s">
        <v>374</v>
      </c>
      <c r="Z316" s="76" t="s">
        <v>374</v>
      </c>
      <c r="AA3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7" spans="1:27" x14ac:dyDescent="0.25">
      <c r="A317" s="6" t="str">
        <f>DAY(C317)&amp;Table1[[#This Row],[Bộ phận]]&amp;Table1[[#This Row],[Mã hàng]]</f>
        <v>4TSG08NL300107</v>
      </c>
      <c r="B317" s="6" t="str">
        <f>COUNTIF($A$5:A317,A317)&amp;A317</f>
        <v>14TSG08NL300107</v>
      </c>
      <c r="C317" s="75">
        <v>46026</v>
      </c>
      <c r="D317" s="76" t="s">
        <v>313</v>
      </c>
      <c r="E317" s="74" t="s">
        <v>404</v>
      </c>
      <c r="F317" s="74" t="s">
        <v>316</v>
      </c>
      <c r="G317" s="74" t="s">
        <v>314</v>
      </c>
      <c r="H317" s="76" t="s">
        <v>370</v>
      </c>
      <c r="I317" s="76" t="s">
        <v>371</v>
      </c>
      <c r="J317" s="76" t="s">
        <v>405</v>
      </c>
      <c r="K317" s="76" t="s">
        <v>187</v>
      </c>
      <c r="L317" s="76" t="s">
        <v>328</v>
      </c>
      <c r="M317" s="76" t="s">
        <v>329</v>
      </c>
      <c r="N317" s="77">
        <v>5</v>
      </c>
      <c r="O317" s="78">
        <v>8500</v>
      </c>
      <c r="P317" s="78">
        <v>0</v>
      </c>
      <c r="Q317" s="79">
        <v>42500</v>
      </c>
      <c r="R317" s="79">
        <v>0</v>
      </c>
      <c r="S317" s="78">
        <v>8500</v>
      </c>
      <c r="T317" s="76" t="s">
        <v>336</v>
      </c>
      <c r="U317" s="76" t="s">
        <v>373</v>
      </c>
      <c r="V317" s="76" t="s">
        <v>316</v>
      </c>
      <c r="W317" s="76" t="s">
        <v>337</v>
      </c>
      <c r="X317" s="76" t="s">
        <v>316</v>
      </c>
      <c r="Y317" s="76" t="s">
        <v>374</v>
      </c>
      <c r="Z317" s="76" t="s">
        <v>374</v>
      </c>
      <c r="AA3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8" spans="1:27" x14ac:dyDescent="0.25">
      <c r="A318" s="6" t="str">
        <f>DAY(C318)&amp;Table1[[#This Row],[Bộ phận]]&amp;Table1[[#This Row],[Mã hàng]]</f>
        <v>4TSG08NL300147</v>
      </c>
      <c r="B318" s="6" t="str">
        <f>COUNTIF($A$5:A318,A318)&amp;A318</f>
        <v>14TSG08NL300147</v>
      </c>
      <c r="C318" s="75">
        <v>46026</v>
      </c>
      <c r="D318" s="76" t="s">
        <v>313</v>
      </c>
      <c r="E318" s="74" t="s">
        <v>404</v>
      </c>
      <c r="F318" s="74" t="s">
        <v>316</v>
      </c>
      <c r="G318" s="74" t="s">
        <v>314</v>
      </c>
      <c r="H318" s="76" t="s">
        <v>370</v>
      </c>
      <c r="I318" s="76" t="s">
        <v>371</v>
      </c>
      <c r="J318" s="76" t="s">
        <v>405</v>
      </c>
      <c r="K318" s="76" t="s">
        <v>234</v>
      </c>
      <c r="L318" s="76" t="s">
        <v>330</v>
      </c>
      <c r="M318" s="76" t="s">
        <v>284</v>
      </c>
      <c r="N318" s="77">
        <v>10</v>
      </c>
      <c r="O318" s="78">
        <v>62000</v>
      </c>
      <c r="P318" s="78">
        <v>0</v>
      </c>
      <c r="Q318" s="79">
        <v>620000</v>
      </c>
      <c r="R318" s="79">
        <v>0</v>
      </c>
      <c r="S318" s="78">
        <v>62000</v>
      </c>
      <c r="T318" s="76" t="s">
        <v>336</v>
      </c>
      <c r="U318" s="76" t="s">
        <v>373</v>
      </c>
      <c r="V318" s="76" t="s">
        <v>316</v>
      </c>
      <c r="W318" s="76" t="s">
        <v>337</v>
      </c>
      <c r="X318" s="76" t="s">
        <v>316</v>
      </c>
      <c r="Y318" s="76" t="s">
        <v>374</v>
      </c>
      <c r="Z318" s="76" t="s">
        <v>374</v>
      </c>
      <c r="AA3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9" spans="1:27" x14ac:dyDescent="0.25">
      <c r="A319" s="6" t="str">
        <f>DAY(C319)&amp;Table1[[#This Row],[Bộ phận]]&amp;Table1[[#This Row],[Mã hàng]]</f>
        <v>4TSG08NL300119</v>
      </c>
      <c r="B319" s="6" t="str">
        <f>COUNTIF($A$5:A319,A319)&amp;A319</f>
        <v>14TSG08NL300119</v>
      </c>
      <c r="C319" s="75">
        <v>46026</v>
      </c>
      <c r="D319" s="76" t="s">
        <v>313</v>
      </c>
      <c r="E319" s="74" t="s">
        <v>404</v>
      </c>
      <c r="F319" s="74" t="s">
        <v>316</v>
      </c>
      <c r="G319" s="74" t="s">
        <v>314</v>
      </c>
      <c r="H319" s="76" t="s">
        <v>370</v>
      </c>
      <c r="I319" s="76" t="s">
        <v>371</v>
      </c>
      <c r="J319" s="76" t="s">
        <v>405</v>
      </c>
      <c r="K319" s="76" t="s">
        <v>197</v>
      </c>
      <c r="L319" s="76" t="s">
        <v>324</v>
      </c>
      <c r="M319" s="76" t="s">
        <v>284</v>
      </c>
      <c r="N319" s="77">
        <v>6</v>
      </c>
      <c r="O319" s="78">
        <v>21000</v>
      </c>
      <c r="P319" s="78">
        <v>0</v>
      </c>
      <c r="Q319" s="79">
        <v>126000</v>
      </c>
      <c r="R319" s="79">
        <v>0</v>
      </c>
      <c r="S319" s="78">
        <v>21000</v>
      </c>
      <c r="T319" s="76" t="s">
        <v>336</v>
      </c>
      <c r="U319" s="76" t="s">
        <v>373</v>
      </c>
      <c r="V319" s="76" t="s">
        <v>316</v>
      </c>
      <c r="W319" s="76" t="s">
        <v>337</v>
      </c>
      <c r="X319" s="76" t="s">
        <v>316</v>
      </c>
      <c r="Y319" s="76" t="s">
        <v>374</v>
      </c>
      <c r="Z319" s="76" t="s">
        <v>374</v>
      </c>
      <c r="AA3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0" spans="1:27" x14ac:dyDescent="0.25">
      <c r="A320" s="6" t="str">
        <f>DAY(C320)&amp;Table1[[#This Row],[Bộ phận]]&amp;Table1[[#This Row],[Mã hàng]]</f>
        <v>4TSG08NL600004</v>
      </c>
      <c r="B320" s="6" t="str">
        <f>COUNTIF($A$5:A320,A320)&amp;A320</f>
        <v>14TSG08NL600004</v>
      </c>
      <c r="C320" s="75">
        <v>46026</v>
      </c>
      <c r="D320" s="76" t="s">
        <v>313</v>
      </c>
      <c r="E320" s="74" t="s">
        <v>404</v>
      </c>
      <c r="F320" s="74" t="s">
        <v>316</v>
      </c>
      <c r="G320" s="74" t="s">
        <v>314</v>
      </c>
      <c r="H320" s="76" t="s">
        <v>370</v>
      </c>
      <c r="I320" s="76" t="s">
        <v>371</v>
      </c>
      <c r="J320" s="76" t="s">
        <v>405</v>
      </c>
      <c r="K320" s="76" t="s">
        <v>266</v>
      </c>
      <c r="L320" s="76" t="s">
        <v>25</v>
      </c>
      <c r="M320" s="76" t="s">
        <v>284</v>
      </c>
      <c r="N320" s="77">
        <v>15</v>
      </c>
      <c r="O320" s="78">
        <v>18000</v>
      </c>
      <c r="P320" s="78">
        <v>0</v>
      </c>
      <c r="Q320" s="79">
        <v>270000</v>
      </c>
      <c r="R320" s="79">
        <v>0</v>
      </c>
      <c r="S320" s="78">
        <v>18000</v>
      </c>
      <c r="T320" s="76" t="s">
        <v>336</v>
      </c>
      <c r="U320" s="76" t="s">
        <v>373</v>
      </c>
      <c r="V320" s="76" t="s">
        <v>316</v>
      </c>
      <c r="W320" s="76" t="s">
        <v>337</v>
      </c>
      <c r="X320" s="76" t="s">
        <v>316</v>
      </c>
      <c r="Y320" s="76" t="s">
        <v>374</v>
      </c>
      <c r="Z320" s="76" t="s">
        <v>374</v>
      </c>
      <c r="AA3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1" spans="1:27" x14ac:dyDescent="0.25">
      <c r="A321" s="6" t="str">
        <f>DAY(C321)&amp;Table1[[#This Row],[Bộ phận]]&amp;Table1[[#This Row],[Mã hàng]]</f>
        <v>4TSG09NL300022</v>
      </c>
      <c r="B321" s="6" t="str">
        <f>COUNTIF($A$5:A321,A321)&amp;A321</f>
        <v>14TSG09NL300022</v>
      </c>
      <c r="C321" s="75">
        <v>46026</v>
      </c>
      <c r="D321" s="76" t="s">
        <v>313</v>
      </c>
      <c r="E321" s="74" t="s">
        <v>406</v>
      </c>
      <c r="F321" s="74" t="s">
        <v>316</v>
      </c>
      <c r="G321" s="74" t="s">
        <v>314</v>
      </c>
      <c r="H321" s="76" t="s">
        <v>370</v>
      </c>
      <c r="I321" s="76" t="s">
        <v>371</v>
      </c>
      <c r="J321" s="76" t="s">
        <v>407</v>
      </c>
      <c r="K321" s="76" t="s">
        <v>94</v>
      </c>
      <c r="L321" s="76" t="s">
        <v>20</v>
      </c>
      <c r="M321" s="76" t="s">
        <v>284</v>
      </c>
      <c r="N321" s="77">
        <v>9.5</v>
      </c>
      <c r="O321" s="78">
        <v>18000</v>
      </c>
      <c r="P321" s="78">
        <v>0</v>
      </c>
      <c r="Q321" s="79">
        <v>171000</v>
      </c>
      <c r="R321" s="79">
        <v>0</v>
      </c>
      <c r="S321" s="78">
        <v>18000</v>
      </c>
      <c r="T321" s="76" t="s">
        <v>338</v>
      </c>
      <c r="U321" s="76" t="s">
        <v>373</v>
      </c>
      <c r="V321" s="76" t="s">
        <v>316</v>
      </c>
      <c r="W321" s="76" t="s">
        <v>339</v>
      </c>
      <c r="X321" s="76" t="s">
        <v>316</v>
      </c>
      <c r="Y321" s="76" t="s">
        <v>374</v>
      </c>
      <c r="Z321" s="76" t="s">
        <v>374</v>
      </c>
      <c r="AA3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2" spans="1:27" x14ac:dyDescent="0.25">
      <c r="A322" s="6" t="str">
        <f>DAY(C322)&amp;Table1[[#This Row],[Bộ phận]]&amp;Table1[[#This Row],[Mã hàng]]</f>
        <v>4TSG09NL300036</v>
      </c>
      <c r="B322" s="6" t="str">
        <f>COUNTIF($A$5:A322,A322)&amp;A322</f>
        <v>14TSG09NL300036</v>
      </c>
      <c r="C322" s="75">
        <v>46026</v>
      </c>
      <c r="D322" s="76" t="s">
        <v>313</v>
      </c>
      <c r="E322" s="74" t="s">
        <v>406</v>
      </c>
      <c r="F322" s="74" t="s">
        <v>316</v>
      </c>
      <c r="G322" s="74" t="s">
        <v>314</v>
      </c>
      <c r="H322" s="76" t="s">
        <v>370</v>
      </c>
      <c r="I322" s="76" t="s">
        <v>371</v>
      </c>
      <c r="J322" s="76" t="s">
        <v>407</v>
      </c>
      <c r="K322" s="76" t="s">
        <v>109</v>
      </c>
      <c r="L322" s="76" t="s">
        <v>24</v>
      </c>
      <c r="M322" s="76" t="s">
        <v>284</v>
      </c>
      <c r="N322" s="77">
        <v>1.4</v>
      </c>
      <c r="O322" s="78">
        <v>47000</v>
      </c>
      <c r="P322" s="78">
        <v>0</v>
      </c>
      <c r="Q322" s="79">
        <v>65800</v>
      </c>
      <c r="R322" s="79">
        <v>0</v>
      </c>
      <c r="S322" s="78">
        <v>47000</v>
      </c>
      <c r="T322" s="76" t="s">
        <v>338</v>
      </c>
      <c r="U322" s="76" t="s">
        <v>373</v>
      </c>
      <c r="V322" s="76" t="s">
        <v>316</v>
      </c>
      <c r="W322" s="76" t="s">
        <v>339</v>
      </c>
      <c r="X322" s="76" t="s">
        <v>316</v>
      </c>
      <c r="Y322" s="76" t="s">
        <v>374</v>
      </c>
      <c r="Z322" s="76" t="s">
        <v>374</v>
      </c>
      <c r="AA3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3" spans="1:27" x14ac:dyDescent="0.25">
      <c r="A323" s="6" t="str">
        <f>DAY(C323)&amp;Table1[[#This Row],[Bộ phận]]&amp;Table1[[#This Row],[Mã hàng]]</f>
        <v>4TSG09NL300058</v>
      </c>
      <c r="B323" s="6" t="str">
        <f>COUNTIF($A$5:A323,A323)&amp;A323</f>
        <v>14TSG09NL300058</v>
      </c>
      <c r="C323" s="75">
        <v>46026</v>
      </c>
      <c r="D323" s="76" t="s">
        <v>313</v>
      </c>
      <c r="E323" s="74" t="s">
        <v>406</v>
      </c>
      <c r="F323" s="74" t="s">
        <v>316</v>
      </c>
      <c r="G323" s="74" t="s">
        <v>314</v>
      </c>
      <c r="H323" s="76" t="s">
        <v>370</v>
      </c>
      <c r="I323" s="76" t="s">
        <v>371</v>
      </c>
      <c r="J323" s="76" t="s">
        <v>407</v>
      </c>
      <c r="K323" s="76" t="s">
        <v>135</v>
      </c>
      <c r="L323" s="76" t="s">
        <v>27</v>
      </c>
      <c r="M323" s="76" t="s">
        <v>284</v>
      </c>
      <c r="N323" s="77">
        <v>1.5</v>
      </c>
      <c r="O323" s="78">
        <v>55000</v>
      </c>
      <c r="P323" s="78">
        <v>0</v>
      </c>
      <c r="Q323" s="79">
        <v>82500</v>
      </c>
      <c r="R323" s="79">
        <v>0</v>
      </c>
      <c r="S323" s="78">
        <v>55000</v>
      </c>
      <c r="T323" s="76" t="s">
        <v>338</v>
      </c>
      <c r="U323" s="76" t="s">
        <v>373</v>
      </c>
      <c r="V323" s="76" t="s">
        <v>316</v>
      </c>
      <c r="W323" s="76" t="s">
        <v>339</v>
      </c>
      <c r="X323" s="76" t="s">
        <v>316</v>
      </c>
      <c r="Y323" s="76" t="s">
        <v>374</v>
      </c>
      <c r="Z323" s="76" t="s">
        <v>374</v>
      </c>
      <c r="AA3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4" spans="1:27" x14ac:dyDescent="0.25">
      <c r="A324" s="6" t="str">
        <f>DAY(C324)&amp;Table1[[#This Row],[Bộ phận]]&amp;Table1[[#This Row],[Mã hàng]]</f>
        <v>4TSG09NL300085</v>
      </c>
      <c r="B324" s="6" t="str">
        <f>COUNTIF($A$5:A324,A324)&amp;A324</f>
        <v>14TSG09NL300085</v>
      </c>
      <c r="C324" s="75">
        <v>46026</v>
      </c>
      <c r="D324" s="76" t="s">
        <v>313</v>
      </c>
      <c r="E324" s="74" t="s">
        <v>406</v>
      </c>
      <c r="F324" s="74" t="s">
        <v>316</v>
      </c>
      <c r="G324" s="74" t="s">
        <v>314</v>
      </c>
      <c r="H324" s="76" t="s">
        <v>370</v>
      </c>
      <c r="I324" s="76" t="s">
        <v>371</v>
      </c>
      <c r="J324" s="76" t="s">
        <v>407</v>
      </c>
      <c r="K324" s="76" t="s">
        <v>164</v>
      </c>
      <c r="L324" s="76" t="s">
        <v>318</v>
      </c>
      <c r="M324" s="76" t="s">
        <v>284</v>
      </c>
      <c r="N324" s="77">
        <v>1.6</v>
      </c>
      <c r="O324" s="78">
        <v>45000</v>
      </c>
      <c r="P324" s="78">
        <v>0</v>
      </c>
      <c r="Q324" s="79">
        <v>72000</v>
      </c>
      <c r="R324" s="79">
        <v>0</v>
      </c>
      <c r="S324" s="78">
        <v>45000</v>
      </c>
      <c r="T324" s="76" t="s">
        <v>338</v>
      </c>
      <c r="U324" s="76" t="s">
        <v>373</v>
      </c>
      <c r="V324" s="76" t="s">
        <v>316</v>
      </c>
      <c r="W324" s="76" t="s">
        <v>339</v>
      </c>
      <c r="X324" s="76" t="s">
        <v>316</v>
      </c>
      <c r="Y324" s="76" t="s">
        <v>374</v>
      </c>
      <c r="Z324" s="76" t="s">
        <v>374</v>
      </c>
      <c r="AA3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5" spans="1:27" x14ac:dyDescent="0.25">
      <c r="A325" s="6" t="str">
        <f>DAY(C325)&amp;Table1[[#This Row],[Bộ phận]]&amp;Table1[[#This Row],[Mã hàng]]</f>
        <v>4TSG09NL300090</v>
      </c>
      <c r="B325" s="6" t="str">
        <f>COUNTIF($A$5:A325,A325)&amp;A325</f>
        <v>14TSG09NL300090</v>
      </c>
      <c r="C325" s="75">
        <v>46026</v>
      </c>
      <c r="D325" s="76" t="s">
        <v>313</v>
      </c>
      <c r="E325" s="74" t="s">
        <v>406</v>
      </c>
      <c r="F325" s="74" t="s">
        <v>316</v>
      </c>
      <c r="G325" s="74" t="s">
        <v>314</v>
      </c>
      <c r="H325" s="76" t="s">
        <v>370</v>
      </c>
      <c r="I325" s="76" t="s">
        <v>371</v>
      </c>
      <c r="J325" s="76" t="s">
        <v>407</v>
      </c>
      <c r="K325" s="76" t="s">
        <v>171</v>
      </c>
      <c r="L325" s="76" t="s">
        <v>34</v>
      </c>
      <c r="M325" s="76" t="s">
        <v>284</v>
      </c>
      <c r="N325" s="77">
        <v>3</v>
      </c>
      <c r="O325" s="78">
        <v>145000</v>
      </c>
      <c r="P325" s="78">
        <v>0</v>
      </c>
      <c r="Q325" s="79">
        <v>435000</v>
      </c>
      <c r="R325" s="79">
        <v>0</v>
      </c>
      <c r="S325" s="78">
        <v>145000</v>
      </c>
      <c r="T325" s="76" t="s">
        <v>338</v>
      </c>
      <c r="U325" s="76" t="s">
        <v>373</v>
      </c>
      <c r="V325" s="76" t="s">
        <v>316</v>
      </c>
      <c r="W325" s="76" t="s">
        <v>339</v>
      </c>
      <c r="X325" s="76" t="s">
        <v>316</v>
      </c>
      <c r="Y325" s="76" t="s">
        <v>374</v>
      </c>
      <c r="Z325" s="76" t="s">
        <v>374</v>
      </c>
      <c r="AA3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6" spans="1:27" x14ac:dyDescent="0.25">
      <c r="A326" s="6" t="str">
        <f>DAY(C326)&amp;Table1[[#This Row],[Bộ phận]]&amp;Table1[[#This Row],[Mã hàng]]</f>
        <v>4TSG09NL300091</v>
      </c>
      <c r="B326" s="6" t="str">
        <f>COUNTIF($A$5:A326,A326)&amp;A326</f>
        <v>14TSG09NL300091</v>
      </c>
      <c r="C326" s="75">
        <v>46026</v>
      </c>
      <c r="D326" s="76" t="s">
        <v>313</v>
      </c>
      <c r="E326" s="74" t="s">
        <v>406</v>
      </c>
      <c r="F326" s="74" t="s">
        <v>316</v>
      </c>
      <c r="G326" s="74" t="s">
        <v>314</v>
      </c>
      <c r="H326" s="76" t="s">
        <v>370</v>
      </c>
      <c r="I326" s="76" t="s">
        <v>371</v>
      </c>
      <c r="J326" s="76" t="s">
        <v>407</v>
      </c>
      <c r="K326" s="76" t="s">
        <v>172</v>
      </c>
      <c r="L326" s="76" t="s">
        <v>35</v>
      </c>
      <c r="M326" s="76" t="s">
        <v>284</v>
      </c>
      <c r="N326" s="77">
        <v>5</v>
      </c>
      <c r="O326" s="78">
        <v>47000</v>
      </c>
      <c r="P326" s="78">
        <v>0</v>
      </c>
      <c r="Q326" s="79">
        <v>235000</v>
      </c>
      <c r="R326" s="79">
        <v>0</v>
      </c>
      <c r="S326" s="78">
        <v>47000</v>
      </c>
      <c r="T326" s="76" t="s">
        <v>338</v>
      </c>
      <c r="U326" s="76" t="s">
        <v>373</v>
      </c>
      <c r="V326" s="76" t="s">
        <v>316</v>
      </c>
      <c r="W326" s="76" t="s">
        <v>339</v>
      </c>
      <c r="X326" s="76" t="s">
        <v>316</v>
      </c>
      <c r="Y326" s="76" t="s">
        <v>374</v>
      </c>
      <c r="Z326" s="76" t="s">
        <v>374</v>
      </c>
      <c r="AA3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7" spans="1:27" x14ac:dyDescent="0.25">
      <c r="A327" s="6" t="str">
        <f>DAY(C327)&amp;Table1[[#This Row],[Bộ phận]]&amp;Table1[[#This Row],[Mã hàng]]</f>
        <v>4TSG09NL300096</v>
      </c>
      <c r="B327" s="6" t="str">
        <f>COUNTIF($A$5:A327,A327)&amp;A327</f>
        <v>14TSG09NL300096</v>
      </c>
      <c r="C327" s="75">
        <v>46026</v>
      </c>
      <c r="D327" s="76" t="s">
        <v>313</v>
      </c>
      <c r="E327" s="74" t="s">
        <v>406</v>
      </c>
      <c r="F327" s="74" t="s">
        <v>316</v>
      </c>
      <c r="G327" s="74" t="s">
        <v>314</v>
      </c>
      <c r="H327" s="76" t="s">
        <v>370</v>
      </c>
      <c r="I327" s="76" t="s">
        <v>371</v>
      </c>
      <c r="J327" s="76" t="s">
        <v>407</v>
      </c>
      <c r="K327" s="76" t="s">
        <v>177</v>
      </c>
      <c r="L327" s="76" t="s">
        <v>50</v>
      </c>
      <c r="M327" s="76" t="s">
        <v>284</v>
      </c>
      <c r="N327" s="77">
        <v>6</v>
      </c>
      <c r="O327" s="78">
        <v>45000</v>
      </c>
      <c r="P327" s="78">
        <v>0</v>
      </c>
      <c r="Q327" s="79">
        <v>270000</v>
      </c>
      <c r="R327" s="79">
        <v>0</v>
      </c>
      <c r="S327" s="78">
        <v>45000</v>
      </c>
      <c r="T327" s="76" t="s">
        <v>338</v>
      </c>
      <c r="U327" s="76" t="s">
        <v>373</v>
      </c>
      <c r="V327" s="76" t="s">
        <v>316</v>
      </c>
      <c r="W327" s="76" t="s">
        <v>339</v>
      </c>
      <c r="X327" s="76" t="s">
        <v>316</v>
      </c>
      <c r="Y327" s="76" t="s">
        <v>374</v>
      </c>
      <c r="Z327" s="76" t="s">
        <v>374</v>
      </c>
      <c r="AA3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8" spans="1:27" x14ac:dyDescent="0.25">
      <c r="A328" s="6" t="str">
        <f>DAY(C328)&amp;Table1[[#This Row],[Bộ phận]]&amp;Table1[[#This Row],[Mã hàng]]</f>
        <v>4TSG09NL300098</v>
      </c>
      <c r="B328" s="6" t="str">
        <f>COUNTIF($A$5:A328,A328)&amp;A328</f>
        <v>14TSG09NL300098</v>
      </c>
      <c r="C328" s="75">
        <v>46026</v>
      </c>
      <c r="D328" s="76" t="s">
        <v>313</v>
      </c>
      <c r="E328" s="74" t="s">
        <v>406</v>
      </c>
      <c r="F328" s="74" t="s">
        <v>316</v>
      </c>
      <c r="G328" s="74" t="s">
        <v>314</v>
      </c>
      <c r="H328" s="76" t="s">
        <v>370</v>
      </c>
      <c r="I328" s="76" t="s">
        <v>371</v>
      </c>
      <c r="J328" s="76" t="s">
        <v>407</v>
      </c>
      <c r="K328" s="76" t="s">
        <v>179</v>
      </c>
      <c r="L328" s="76" t="s">
        <v>327</v>
      </c>
      <c r="M328" s="76" t="s">
        <v>284</v>
      </c>
      <c r="N328" s="77">
        <v>5</v>
      </c>
      <c r="O328" s="78">
        <v>95000</v>
      </c>
      <c r="P328" s="78">
        <v>0</v>
      </c>
      <c r="Q328" s="79">
        <v>475000</v>
      </c>
      <c r="R328" s="79">
        <v>0</v>
      </c>
      <c r="S328" s="78">
        <v>95000</v>
      </c>
      <c r="T328" s="76" t="s">
        <v>338</v>
      </c>
      <c r="U328" s="76" t="s">
        <v>373</v>
      </c>
      <c r="V328" s="76" t="s">
        <v>316</v>
      </c>
      <c r="W328" s="76" t="s">
        <v>339</v>
      </c>
      <c r="X328" s="76" t="s">
        <v>316</v>
      </c>
      <c r="Y328" s="76" t="s">
        <v>374</v>
      </c>
      <c r="Z328" s="76" t="s">
        <v>374</v>
      </c>
      <c r="AA3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9" spans="1:27" x14ac:dyDescent="0.25">
      <c r="A329" s="6" t="str">
        <f>DAY(C329)&amp;Table1[[#This Row],[Bộ phận]]&amp;Table1[[#This Row],[Mã hàng]]</f>
        <v>4TSG09NL300107</v>
      </c>
      <c r="B329" s="6" t="str">
        <f>COUNTIF($A$5:A329,A329)&amp;A329</f>
        <v>14TSG09NL300107</v>
      </c>
      <c r="C329" s="75">
        <v>46026</v>
      </c>
      <c r="D329" s="76" t="s">
        <v>313</v>
      </c>
      <c r="E329" s="74" t="s">
        <v>406</v>
      </c>
      <c r="F329" s="74" t="s">
        <v>316</v>
      </c>
      <c r="G329" s="74" t="s">
        <v>314</v>
      </c>
      <c r="H329" s="76" t="s">
        <v>370</v>
      </c>
      <c r="I329" s="76" t="s">
        <v>371</v>
      </c>
      <c r="J329" s="76" t="s">
        <v>407</v>
      </c>
      <c r="K329" s="76" t="s">
        <v>187</v>
      </c>
      <c r="L329" s="76" t="s">
        <v>328</v>
      </c>
      <c r="M329" s="76" t="s">
        <v>329</v>
      </c>
      <c r="N329" s="77">
        <v>5</v>
      </c>
      <c r="O329" s="78">
        <v>8500</v>
      </c>
      <c r="P329" s="78">
        <v>0</v>
      </c>
      <c r="Q329" s="79">
        <v>42500</v>
      </c>
      <c r="R329" s="79">
        <v>0</v>
      </c>
      <c r="S329" s="78">
        <v>8500</v>
      </c>
      <c r="T329" s="76" t="s">
        <v>338</v>
      </c>
      <c r="U329" s="76" t="s">
        <v>373</v>
      </c>
      <c r="V329" s="76" t="s">
        <v>316</v>
      </c>
      <c r="W329" s="76" t="s">
        <v>339</v>
      </c>
      <c r="X329" s="76" t="s">
        <v>316</v>
      </c>
      <c r="Y329" s="76" t="s">
        <v>374</v>
      </c>
      <c r="Z329" s="76" t="s">
        <v>374</v>
      </c>
      <c r="AA3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0" spans="1:27" x14ac:dyDescent="0.25">
      <c r="A330" s="6" t="str">
        <f>DAY(C330)&amp;Table1[[#This Row],[Bộ phận]]&amp;Table1[[#This Row],[Mã hàng]]</f>
        <v>4TSG09NL300126</v>
      </c>
      <c r="B330" s="6" t="str">
        <f>COUNTIF($A$5:A330,A330)&amp;A330</f>
        <v>14TSG09NL300126</v>
      </c>
      <c r="C330" s="75">
        <v>46026</v>
      </c>
      <c r="D330" s="76" t="s">
        <v>313</v>
      </c>
      <c r="E330" s="74" t="s">
        <v>406</v>
      </c>
      <c r="F330" s="74" t="s">
        <v>316</v>
      </c>
      <c r="G330" s="74" t="s">
        <v>314</v>
      </c>
      <c r="H330" s="76" t="s">
        <v>370</v>
      </c>
      <c r="I330" s="76" t="s">
        <v>371</v>
      </c>
      <c r="J330" s="76" t="s">
        <v>407</v>
      </c>
      <c r="K330" s="76" t="s">
        <v>208</v>
      </c>
      <c r="L330" s="76" t="s">
        <v>340</v>
      </c>
      <c r="M330" s="76" t="s">
        <v>284</v>
      </c>
      <c r="N330" s="77">
        <v>0.3</v>
      </c>
      <c r="O330" s="78">
        <v>70000</v>
      </c>
      <c r="P330" s="78">
        <v>0</v>
      </c>
      <c r="Q330" s="79">
        <v>21000</v>
      </c>
      <c r="R330" s="79">
        <v>0</v>
      </c>
      <c r="S330" s="78">
        <v>70000</v>
      </c>
      <c r="T330" s="76" t="s">
        <v>338</v>
      </c>
      <c r="U330" s="76" t="s">
        <v>373</v>
      </c>
      <c r="V330" s="76" t="s">
        <v>316</v>
      </c>
      <c r="W330" s="76" t="s">
        <v>339</v>
      </c>
      <c r="X330" s="76" t="s">
        <v>316</v>
      </c>
      <c r="Y330" s="76" t="s">
        <v>374</v>
      </c>
      <c r="Z330" s="76" t="s">
        <v>374</v>
      </c>
      <c r="AA3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1" spans="1:27" x14ac:dyDescent="0.25">
      <c r="A331" s="6" t="str">
        <f>DAY(C331)&amp;Table1[[#This Row],[Bộ phận]]&amp;Table1[[#This Row],[Mã hàng]]</f>
        <v>4TSG09NL300142</v>
      </c>
      <c r="B331" s="6" t="str">
        <f>COUNTIF($A$5:A331,A331)&amp;A331</f>
        <v>14TSG09NL300142</v>
      </c>
      <c r="C331" s="75">
        <v>46026</v>
      </c>
      <c r="D331" s="76" t="s">
        <v>313</v>
      </c>
      <c r="E331" s="74" t="s">
        <v>406</v>
      </c>
      <c r="F331" s="74" t="s">
        <v>316</v>
      </c>
      <c r="G331" s="74" t="s">
        <v>314</v>
      </c>
      <c r="H331" s="76" t="s">
        <v>370</v>
      </c>
      <c r="I331" s="76" t="s">
        <v>371</v>
      </c>
      <c r="J331" s="76" t="s">
        <v>407</v>
      </c>
      <c r="K331" s="76" t="s">
        <v>226</v>
      </c>
      <c r="L331" s="76" t="s">
        <v>319</v>
      </c>
      <c r="M331" s="76" t="s">
        <v>284</v>
      </c>
      <c r="N331" s="77">
        <v>2</v>
      </c>
      <c r="O331" s="78">
        <v>50000</v>
      </c>
      <c r="P331" s="78">
        <v>0</v>
      </c>
      <c r="Q331" s="79">
        <v>100000</v>
      </c>
      <c r="R331" s="79">
        <v>0</v>
      </c>
      <c r="S331" s="78">
        <v>50000</v>
      </c>
      <c r="T331" s="76" t="s">
        <v>338</v>
      </c>
      <c r="U331" s="76" t="s">
        <v>373</v>
      </c>
      <c r="V331" s="76" t="s">
        <v>316</v>
      </c>
      <c r="W331" s="76" t="s">
        <v>339</v>
      </c>
      <c r="X331" s="76" t="s">
        <v>316</v>
      </c>
      <c r="Y331" s="76" t="s">
        <v>374</v>
      </c>
      <c r="Z331" s="76" t="s">
        <v>374</v>
      </c>
      <c r="AA3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2" spans="1:27" x14ac:dyDescent="0.25">
      <c r="A332" s="6" t="str">
        <f>DAY(C332)&amp;Table1[[#This Row],[Bộ phận]]&amp;Table1[[#This Row],[Mã hàng]]</f>
        <v>4TSG09NL300147</v>
      </c>
      <c r="B332" s="6" t="str">
        <f>COUNTIF($A$5:A332,A332)&amp;A332</f>
        <v>14TSG09NL300147</v>
      </c>
      <c r="C332" s="75">
        <v>46026</v>
      </c>
      <c r="D332" s="76" t="s">
        <v>313</v>
      </c>
      <c r="E332" s="74" t="s">
        <v>406</v>
      </c>
      <c r="F332" s="74" t="s">
        <v>316</v>
      </c>
      <c r="G332" s="74" t="s">
        <v>314</v>
      </c>
      <c r="H332" s="76" t="s">
        <v>370</v>
      </c>
      <c r="I332" s="76" t="s">
        <v>371</v>
      </c>
      <c r="J332" s="76" t="s">
        <v>407</v>
      </c>
      <c r="K332" s="76" t="s">
        <v>234</v>
      </c>
      <c r="L332" s="76" t="s">
        <v>330</v>
      </c>
      <c r="M332" s="76" t="s">
        <v>284</v>
      </c>
      <c r="N332" s="77">
        <v>8.5</v>
      </c>
      <c r="O332" s="78">
        <v>62000</v>
      </c>
      <c r="P332" s="78">
        <v>0</v>
      </c>
      <c r="Q332" s="79">
        <v>527000</v>
      </c>
      <c r="R332" s="79">
        <v>0</v>
      </c>
      <c r="S332" s="78">
        <v>62000</v>
      </c>
      <c r="T332" s="76" t="s">
        <v>338</v>
      </c>
      <c r="U332" s="76" t="s">
        <v>373</v>
      </c>
      <c r="V332" s="76" t="s">
        <v>316</v>
      </c>
      <c r="W332" s="76" t="s">
        <v>339</v>
      </c>
      <c r="X332" s="76" t="s">
        <v>316</v>
      </c>
      <c r="Y332" s="76" t="s">
        <v>374</v>
      </c>
      <c r="Z332" s="76" t="s">
        <v>374</v>
      </c>
      <c r="AA3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3" spans="1:27" x14ac:dyDescent="0.25">
      <c r="A333" s="6" t="str">
        <f>DAY(C333)&amp;Table1[[#This Row],[Bộ phận]]&amp;Table1[[#This Row],[Mã hàng]]</f>
        <v>4TSG09NL300203</v>
      </c>
      <c r="B333" s="6" t="str">
        <f>COUNTIF($A$5:A333,A333)&amp;A333</f>
        <v>14TSG09NL300203</v>
      </c>
      <c r="C333" s="75">
        <v>46026</v>
      </c>
      <c r="D333" s="76" t="s">
        <v>313</v>
      </c>
      <c r="E333" s="74" t="s">
        <v>406</v>
      </c>
      <c r="F333" s="74" t="s">
        <v>316</v>
      </c>
      <c r="G333" s="74" t="s">
        <v>314</v>
      </c>
      <c r="H333" s="76" t="s">
        <v>370</v>
      </c>
      <c r="I333" s="76" t="s">
        <v>371</v>
      </c>
      <c r="J333" s="76" t="s">
        <v>407</v>
      </c>
      <c r="K333" s="76" t="s">
        <v>260</v>
      </c>
      <c r="L333" s="76" t="s">
        <v>320</v>
      </c>
      <c r="M333" s="76" t="s">
        <v>284</v>
      </c>
      <c r="N333" s="77">
        <v>1.5</v>
      </c>
      <c r="O333" s="78">
        <v>45000</v>
      </c>
      <c r="P333" s="78">
        <v>0</v>
      </c>
      <c r="Q333" s="79">
        <v>67500</v>
      </c>
      <c r="R333" s="79">
        <v>0</v>
      </c>
      <c r="S333" s="78">
        <v>45000</v>
      </c>
      <c r="T333" s="76" t="s">
        <v>338</v>
      </c>
      <c r="U333" s="76" t="s">
        <v>373</v>
      </c>
      <c r="V333" s="76" t="s">
        <v>316</v>
      </c>
      <c r="W333" s="76" t="s">
        <v>339</v>
      </c>
      <c r="X333" s="76" t="s">
        <v>316</v>
      </c>
      <c r="Y333" s="76" t="s">
        <v>374</v>
      </c>
      <c r="Z333" s="76" t="s">
        <v>374</v>
      </c>
      <c r="AA3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4" spans="1:27" x14ac:dyDescent="0.25">
      <c r="A334" s="6" t="str">
        <f>DAY(C334)&amp;Table1[[#This Row],[Bộ phận]]&amp;Table1[[#This Row],[Mã hàng]]</f>
        <v>4TSG09NL300218</v>
      </c>
      <c r="B334" s="6" t="str">
        <f>COUNTIF($A$5:A334,A334)&amp;A334</f>
        <v>14TSG09NL300218</v>
      </c>
      <c r="C334" s="75">
        <v>46026</v>
      </c>
      <c r="D334" s="76" t="s">
        <v>313</v>
      </c>
      <c r="E334" s="74" t="s">
        <v>406</v>
      </c>
      <c r="F334" s="74" t="s">
        <v>316</v>
      </c>
      <c r="G334" s="74" t="s">
        <v>314</v>
      </c>
      <c r="H334" s="76" t="s">
        <v>370</v>
      </c>
      <c r="I334" s="76" t="s">
        <v>371</v>
      </c>
      <c r="J334" s="76" t="s">
        <v>407</v>
      </c>
      <c r="K334" s="76" t="s">
        <v>287</v>
      </c>
      <c r="L334" s="76" t="s">
        <v>288</v>
      </c>
      <c r="M334" s="76" t="s">
        <v>29</v>
      </c>
      <c r="N334" s="77">
        <v>1</v>
      </c>
      <c r="O334" s="78">
        <v>40000</v>
      </c>
      <c r="P334" s="78">
        <v>0</v>
      </c>
      <c r="Q334" s="79">
        <v>40000</v>
      </c>
      <c r="R334" s="79">
        <v>0</v>
      </c>
      <c r="S334" s="78">
        <v>40000</v>
      </c>
      <c r="T334" s="76" t="s">
        <v>338</v>
      </c>
      <c r="U334" s="76" t="s">
        <v>373</v>
      </c>
      <c r="V334" s="76" t="s">
        <v>316</v>
      </c>
      <c r="W334" s="76" t="s">
        <v>339</v>
      </c>
      <c r="X334" s="76" t="s">
        <v>316</v>
      </c>
      <c r="Y334" s="76" t="s">
        <v>374</v>
      </c>
      <c r="Z334" s="76" t="s">
        <v>374</v>
      </c>
      <c r="AA3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5" spans="1:27" x14ac:dyDescent="0.25">
      <c r="A335" s="6" t="str">
        <f>DAY(C335)&amp;Table1[[#This Row],[Bộ phận]]&amp;Table1[[#This Row],[Mã hàng]]</f>
        <v>4TSG09NL300018</v>
      </c>
      <c r="B335" s="6" t="str">
        <f>COUNTIF($A$5:A335,A335)&amp;A335</f>
        <v>14TSG09NL300018</v>
      </c>
      <c r="C335" s="75">
        <v>46026</v>
      </c>
      <c r="D335" s="76" t="s">
        <v>313</v>
      </c>
      <c r="E335" s="74" t="s">
        <v>406</v>
      </c>
      <c r="F335" s="74" t="s">
        <v>316</v>
      </c>
      <c r="G335" s="74" t="s">
        <v>314</v>
      </c>
      <c r="H335" s="76" t="s">
        <v>370</v>
      </c>
      <c r="I335" s="76" t="s">
        <v>371</v>
      </c>
      <c r="J335" s="76" t="s">
        <v>407</v>
      </c>
      <c r="K335" s="76" t="s">
        <v>91</v>
      </c>
      <c r="L335" s="76" t="s">
        <v>331</v>
      </c>
      <c r="M335" s="76" t="s">
        <v>284</v>
      </c>
      <c r="N335" s="77">
        <v>4.97</v>
      </c>
      <c r="O335" s="78">
        <v>38000</v>
      </c>
      <c r="P335" s="78">
        <v>0</v>
      </c>
      <c r="Q335" s="79">
        <v>188860</v>
      </c>
      <c r="R335" s="79">
        <v>0</v>
      </c>
      <c r="S335" s="78">
        <v>38000</v>
      </c>
      <c r="T335" s="76" t="s">
        <v>338</v>
      </c>
      <c r="U335" s="76" t="s">
        <v>373</v>
      </c>
      <c r="V335" s="76" t="s">
        <v>316</v>
      </c>
      <c r="W335" s="76" t="s">
        <v>339</v>
      </c>
      <c r="X335" s="76" t="s">
        <v>316</v>
      </c>
      <c r="Y335" s="76" t="s">
        <v>374</v>
      </c>
      <c r="Z335" s="76" t="s">
        <v>374</v>
      </c>
      <c r="AA3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6" spans="1:27" x14ac:dyDescent="0.25">
      <c r="A336" s="6" t="str">
        <f>DAY(C336)&amp;Table1[[#This Row],[Bộ phận]]&amp;Table1[[#This Row],[Mã hàng]]</f>
        <v>4TSG09NL300113</v>
      </c>
      <c r="B336" s="6" t="str">
        <f>COUNTIF($A$5:A336,A336)&amp;A336</f>
        <v>14TSG09NL300113</v>
      </c>
      <c r="C336" s="75">
        <v>46026</v>
      </c>
      <c r="D336" s="76" t="s">
        <v>313</v>
      </c>
      <c r="E336" s="74" t="s">
        <v>406</v>
      </c>
      <c r="F336" s="74" t="s">
        <v>316</v>
      </c>
      <c r="G336" s="74" t="s">
        <v>314</v>
      </c>
      <c r="H336" s="76" t="s">
        <v>370</v>
      </c>
      <c r="I336" s="76" t="s">
        <v>371</v>
      </c>
      <c r="J336" s="76" t="s">
        <v>407</v>
      </c>
      <c r="K336" s="76" t="s">
        <v>192</v>
      </c>
      <c r="L336" s="76" t="s">
        <v>40</v>
      </c>
      <c r="M336" s="76" t="s">
        <v>284</v>
      </c>
      <c r="N336" s="77">
        <v>1.5</v>
      </c>
      <c r="O336" s="78">
        <v>145000</v>
      </c>
      <c r="P336" s="78">
        <v>0</v>
      </c>
      <c r="Q336" s="79">
        <v>217500</v>
      </c>
      <c r="R336" s="79">
        <v>0</v>
      </c>
      <c r="S336" s="78">
        <v>145000</v>
      </c>
      <c r="T336" s="76" t="s">
        <v>338</v>
      </c>
      <c r="U336" s="76" t="s">
        <v>373</v>
      </c>
      <c r="V336" s="76" t="s">
        <v>316</v>
      </c>
      <c r="W336" s="76" t="s">
        <v>339</v>
      </c>
      <c r="X336" s="76" t="s">
        <v>316</v>
      </c>
      <c r="Y336" s="76" t="s">
        <v>374</v>
      </c>
      <c r="Z336" s="76" t="s">
        <v>374</v>
      </c>
      <c r="AA3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7" spans="1:27" x14ac:dyDescent="0.25">
      <c r="A337" s="6" t="str">
        <f>DAY(C337)&amp;Table1[[#This Row],[Bộ phận]]&amp;Table1[[#This Row],[Mã hàng]]</f>
        <v>4TSG09NL300053</v>
      </c>
      <c r="B337" s="6" t="str">
        <f>COUNTIF($A$5:A337,A337)&amp;A337</f>
        <v>14TSG09NL300053</v>
      </c>
      <c r="C337" s="75">
        <v>46026</v>
      </c>
      <c r="D337" s="76" t="s">
        <v>313</v>
      </c>
      <c r="E337" s="74" t="s">
        <v>406</v>
      </c>
      <c r="F337" s="74" t="s">
        <v>316</v>
      </c>
      <c r="G337" s="74" t="s">
        <v>314</v>
      </c>
      <c r="H337" s="76" t="s">
        <v>370</v>
      </c>
      <c r="I337" s="76" t="s">
        <v>371</v>
      </c>
      <c r="J337" s="76" t="s">
        <v>407</v>
      </c>
      <c r="K337" s="76" t="s">
        <v>282</v>
      </c>
      <c r="L337" s="76" t="s">
        <v>283</v>
      </c>
      <c r="M337" s="76" t="s">
        <v>284</v>
      </c>
      <c r="N337" s="77">
        <v>0.5</v>
      </c>
      <c r="O337" s="78">
        <v>30000</v>
      </c>
      <c r="P337" s="78">
        <v>0</v>
      </c>
      <c r="Q337" s="79">
        <v>15000</v>
      </c>
      <c r="R337" s="79">
        <v>0</v>
      </c>
      <c r="S337" s="78">
        <v>30000</v>
      </c>
      <c r="T337" s="76" t="s">
        <v>338</v>
      </c>
      <c r="U337" s="76" t="s">
        <v>373</v>
      </c>
      <c r="V337" s="76" t="s">
        <v>316</v>
      </c>
      <c r="W337" s="76" t="s">
        <v>339</v>
      </c>
      <c r="X337" s="76" t="s">
        <v>316</v>
      </c>
      <c r="Y337" s="76" t="s">
        <v>374</v>
      </c>
      <c r="Z337" s="76" t="s">
        <v>374</v>
      </c>
      <c r="AA3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8" spans="1:27" x14ac:dyDescent="0.25">
      <c r="A338" s="6" t="str">
        <f>DAY(C338)&amp;Table1[[#This Row],[Bộ phận]]&amp;Table1[[#This Row],[Mã hàng]]</f>
        <v>4TSG09NL300084</v>
      </c>
      <c r="B338" s="6" t="str">
        <f>COUNTIF($A$5:A338,A338)&amp;A338</f>
        <v>14TSG09NL300084</v>
      </c>
      <c r="C338" s="75">
        <v>46026</v>
      </c>
      <c r="D338" s="76" t="s">
        <v>313</v>
      </c>
      <c r="E338" s="74" t="s">
        <v>406</v>
      </c>
      <c r="F338" s="74" t="s">
        <v>316</v>
      </c>
      <c r="G338" s="74" t="s">
        <v>314</v>
      </c>
      <c r="H338" s="76" t="s">
        <v>370</v>
      </c>
      <c r="I338" s="76" t="s">
        <v>371</v>
      </c>
      <c r="J338" s="76" t="s">
        <v>407</v>
      </c>
      <c r="K338" s="76" t="s">
        <v>163</v>
      </c>
      <c r="L338" s="76" t="s">
        <v>322</v>
      </c>
      <c r="M338" s="76" t="s">
        <v>284</v>
      </c>
      <c r="N338" s="77">
        <v>3.1</v>
      </c>
      <c r="O338" s="78">
        <v>22000</v>
      </c>
      <c r="P338" s="78">
        <v>0</v>
      </c>
      <c r="Q338" s="79">
        <v>68200</v>
      </c>
      <c r="R338" s="79">
        <v>0</v>
      </c>
      <c r="S338" s="78">
        <v>22000</v>
      </c>
      <c r="T338" s="76" t="s">
        <v>338</v>
      </c>
      <c r="U338" s="76" t="s">
        <v>373</v>
      </c>
      <c r="V338" s="76" t="s">
        <v>316</v>
      </c>
      <c r="W338" s="76" t="s">
        <v>339</v>
      </c>
      <c r="X338" s="76" t="s">
        <v>316</v>
      </c>
      <c r="Y338" s="76" t="s">
        <v>374</v>
      </c>
      <c r="Z338" s="76" t="s">
        <v>374</v>
      </c>
      <c r="AA3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9" spans="1:27" x14ac:dyDescent="0.25">
      <c r="A339" s="6" t="str">
        <f>DAY(C339)&amp;Table1[[#This Row],[Bộ phận]]&amp;Table1[[#This Row],[Mã hàng]]</f>
        <v>4TSG09NL600004</v>
      </c>
      <c r="B339" s="6" t="str">
        <f>COUNTIF($A$5:A339,A339)&amp;A339</f>
        <v>14TSG09NL600004</v>
      </c>
      <c r="C339" s="75">
        <v>46026</v>
      </c>
      <c r="D339" s="76" t="s">
        <v>313</v>
      </c>
      <c r="E339" s="74" t="s">
        <v>406</v>
      </c>
      <c r="F339" s="74" t="s">
        <v>316</v>
      </c>
      <c r="G339" s="74" t="s">
        <v>314</v>
      </c>
      <c r="H339" s="76" t="s">
        <v>370</v>
      </c>
      <c r="I339" s="76" t="s">
        <v>371</v>
      </c>
      <c r="J339" s="76" t="s">
        <v>407</v>
      </c>
      <c r="K339" s="76" t="s">
        <v>266</v>
      </c>
      <c r="L339" s="76" t="s">
        <v>25</v>
      </c>
      <c r="M339" s="76" t="s">
        <v>284</v>
      </c>
      <c r="N339" s="77">
        <v>19.2</v>
      </c>
      <c r="O339" s="78">
        <v>18000</v>
      </c>
      <c r="P339" s="78">
        <v>0</v>
      </c>
      <c r="Q339" s="79">
        <v>345600</v>
      </c>
      <c r="R339" s="79">
        <v>0</v>
      </c>
      <c r="S339" s="78">
        <v>18000</v>
      </c>
      <c r="T339" s="76" t="s">
        <v>338</v>
      </c>
      <c r="U339" s="76" t="s">
        <v>373</v>
      </c>
      <c r="V339" s="76" t="s">
        <v>316</v>
      </c>
      <c r="W339" s="76" t="s">
        <v>339</v>
      </c>
      <c r="X339" s="76" t="s">
        <v>316</v>
      </c>
      <c r="Y339" s="76" t="s">
        <v>374</v>
      </c>
      <c r="Z339" s="76" t="s">
        <v>374</v>
      </c>
      <c r="AA3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0" spans="1:27" x14ac:dyDescent="0.25">
      <c r="A340" s="6" t="str">
        <f>DAY(C340)&amp;Table1[[#This Row],[Bộ phận]]&amp;Table1[[#This Row],[Mã hàng]]</f>
        <v>4TSG09NL600068</v>
      </c>
      <c r="B340" s="6" t="str">
        <f>COUNTIF($A$5:A340,A340)&amp;A340</f>
        <v>14TSG09NL600068</v>
      </c>
      <c r="C340" s="75">
        <v>46026</v>
      </c>
      <c r="D340" s="76" t="s">
        <v>313</v>
      </c>
      <c r="E340" s="74" t="s">
        <v>406</v>
      </c>
      <c r="F340" s="74" t="s">
        <v>316</v>
      </c>
      <c r="G340" s="74" t="s">
        <v>314</v>
      </c>
      <c r="H340" s="76" t="s">
        <v>370</v>
      </c>
      <c r="I340" s="76" t="s">
        <v>371</v>
      </c>
      <c r="J340" s="76" t="s">
        <v>407</v>
      </c>
      <c r="K340" s="76" t="s">
        <v>281</v>
      </c>
      <c r="L340" s="76" t="s">
        <v>48</v>
      </c>
      <c r="M340" s="76" t="s">
        <v>284</v>
      </c>
      <c r="N340" s="77">
        <v>0.37</v>
      </c>
      <c r="O340" s="78">
        <v>95000</v>
      </c>
      <c r="P340" s="78">
        <v>0</v>
      </c>
      <c r="Q340" s="79">
        <v>35150</v>
      </c>
      <c r="R340" s="79">
        <v>0</v>
      </c>
      <c r="S340" s="78">
        <v>95000</v>
      </c>
      <c r="T340" s="76" t="s">
        <v>338</v>
      </c>
      <c r="U340" s="76" t="s">
        <v>373</v>
      </c>
      <c r="V340" s="76" t="s">
        <v>316</v>
      </c>
      <c r="W340" s="76" t="s">
        <v>339</v>
      </c>
      <c r="X340" s="76" t="s">
        <v>316</v>
      </c>
      <c r="Y340" s="76" t="s">
        <v>374</v>
      </c>
      <c r="Z340" s="76" t="s">
        <v>374</v>
      </c>
      <c r="AA3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1" spans="1:27" x14ac:dyDescent="0.25">
      <c r="A341" s="6" t="str">
        <f>DAY(C341)&amp;Table1[[#This Row],[Bộ phận]]&amp;Table1[[#This Row],[Mã hàng]]</f>
        <v>4TSG09NL600067</v>
      </c>
      <c r="B341" s="6" t="str">
        <f>COUNTIF($A$5:A341,A341)&amp;A341</f>
        <v>14TSG09NL600067</v>
      </c>
      <c r="C341" s="75">
        <v>46026</v>
      </c>
      <c r="D341" s="76" t="s">
        <v>313</v>
      </c>
      <c r="E341" s="74" t="s">
        <v>406</v>
      </c>
      <c r="F341" s="74" t="s">
        <v>316</v>
      </c>
      <c r="G341" s="74" t="s">
        <v>314</v>
      </c>
      <c r="H341" s="76" t="s">
        <v>370</v>
      </c>
      <c r="I341" s="76" t="s">
        <v>371</v>
      </c>
      <c r="J341" s="76" t="s">
        <v>407</v>
      </c>
      <c r="K341" s="76" t="s">
        <v>280</v>
      </c>
      <c r="L341" s="76" t="s">
        <v>21</v>
      </c>
      <c r="M341" s="76" t="s">
        <v>284</v>
      </c>
      <c r="N341" s="77">
        <v>0.28999999999999998</v>
      </c>
      <c r="O341" s="78">
        <v>75000</v>
      </c>
      <c r="P341" s="78">
        <v>0</v>
      </c>
      <c r="Q341" s="79">
        <v>21750</v>
      </c>
      <c r="R341" s="79">
        <v>0</v>
      </c>
      <c r="S341" s="78">
        <v>75000</v>
      </c>
      <c r="T341" s="76" t="s">
        <v>338</v>
      </c>
      <c r="U341" s="76" t="s">
        <v>373</v>
      </c>
      <c r="V341" s="76" t="s">
        <v>316</v>
      </c>
      <c r="W341" s="76" t="s">
        <v>339</v>
      </c>
      <c r="X341" s="76" t="s">
        <v>316</v>
      </c>
      <c r="Y341" s="76" t="s">
        <v>374</v>
      </c>
      <c r="Z341" s="76" t="s">
        <v>374</v>
      </c>
      <c r="AA3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2" spans="1:27" x14ac:dyDescent="0.25">
      <c r="A342" s="6" t="str">
        <f>DAY(C342)&amp;Table1[[#This Row],[Bộ phận]]&amp;Table1[[#This Row],[Mã hàng]]</f>
        <v>4TSG09NL300119</v>
      </c>
      <c r="B342" s="6" t="str">
        <f>COUNTIF($A$5:A342,A342)&amp;A342</f>
        <v>14TSG09NL300119</v>
      </c>
      <c r="C342" s="75">
        <v>46026</v>
      </c>
      <c r="D342" s="76" t="s">
        <v>313</v>
      </c>
      <c r="E342" s="74" t="s">
        <v>406</v>
      </c>
      <c r="F342" s="74" t="s">
        <v>316</v>
      </c>
      <c r="G342" s="74" t="s">
        <v>314</v>
      </c>
      <c r="H342" s="76" t="s">
        <v>370</v>
      </c>
      <c r="I342" s="76" t="s">
        <v>371</v>
      </c>
      <c r="J342" s="76" t="s">
        <v>407</v>
      </c>
      <c r="K342" s="76" t="s">
        <v>197</v>
      </c>
      <c r="L342" s="76" t="s">
        <v>324</v>
      </c>
      <c r="M342" s="76" t="s">
        <v>284</v>
      </c>
      <c r="N342" s="77">
        <v>5</v>
      </c>
      <c r="O342" s="78">
        <v>21000</v>
      </c>
      <c r="P342" s="78">
        <v>0</v>
      </c>
      <c r="Q342" s="79">
        <v>105000</v>
      </c>
      <c r="R342" s="79">
        <v>0</v>
      </c>
      <c r="S342" s="78">
        <v>21000</v>
      </c>
      <c r="T342" s="76" t="s">
        <v>338</v>
      </c>
      <c r="U342" s="76" t="s">
        <v>373</v>
      </c>
      <c r="V342" s="76" t="s">
        <v>316</v>
      </c>
      <c r="W342" s="76" t="s">
        <v>339</v>
      </c>
      <c r="X342" s="76" t="s">
        <v>316</v>
      </c>
      <c r="Y342" s="76" t="s">
        <v>374</v>
      </c>
      <c r="Z342" s="76" t="s">
        <v>374</v>
      </c>
      <c r="AA3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3" spans="1:27" x14ac:dyDescent="0.25">
      <c r="A343" s="6" t="str">
        <f>DAY(C343)&amp;Table1[[#This Row],[Bộ phận]]&amp;Table1[[#This Row],[Mã hàng]]</f>
        <v>4TSG09NL300030</v>
      </c>
      <c r="B343" s="6" t="str">
        <f>COUNTIF($A$5:A343,A343)&amp;A343</f>
        <v>14TSG09NL300030</v>
      </c>
      <c r="C343" s="75">
        <v>46026</v>
      </c>
      <c r="D343" s="76" t="s">
        <v>313</v>
      </c>
      <c r="E343" s="74" t="s">
        <v>406</v>
      </c>
      <c r="F343" s="74" t="s">
        <v>316</v>
      </c>
      <c r="G343" s="74" t="s">
        <v>314</v>
      </c>
      <c r="H343" s="76" t="s">
        <v>370</v>
      </c>
      <c r="I343" s="76" t="s">
        <v>371</v>
      </c>
      <c r="J343" s="76" t="s">
        <v>407</v>
      </c>
      <c r="K343" s="76" t="s">
        <v>103</v>
      </c>
      <c r="L343" s="76" t="s">
        <v>325</v>
      </c>
      <c r="M343" s="76" t="s">
        <v>284</v>
      </c>
      <c r="N343" s="77">
        <v>0.5</v>
      </c>
      <c r="O343" s="78">
        <v>34000</v>
      </c>
      <c r="P343" s="78">
        <v>0</v>
      </c>
      <c r="Q343" s="79">
        <v>17000</v>
      </c>
      <c r="R343" s="79">
        <v>0</v>
      </c>
      <c r="S343" s="78">
        <v>34000</v>
      </c>
      <c r="T343" s="76" t="s">
        <v>338</v>
      </c>
      <c r="U343" s="76" t="s">
        <v>373</v>
      </c>
      <c r="V343" s="76" t="s">
        <v>316</v>
      </c>
      <c r="W343" s="76" t="s">
        <v>339</v>
      </c>
      <c r="X343" s="76" t="s">
        <v>316</v>
      </c>
      <c r="Y343" s="76" t="s">
        <v>374</v>
      </c>
      <c r="Z343" s="76" t="s">
        <v>374</v>
      </c>
      <c r="AA3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4" spans="1:27" x14ac:dyDescent="0.25">
      <c r="A344" s="6" t="str">
        <f>DAY(C344)&amp;Table1[[#This Row],[Bộ phận]]&amp;Table1[[#This Row],[Mã hàng]]</f>
        <v>4TSG06NL300107</v>
      </c>
      <c r="B344" s="6" t="str">
        <f>COUNTIF($A$5:A344,A344)&amp;A344</f>
        <v>14TSG06NL300107</v>
      </c>
      <c r="C344" s="75">
        <v>46026</v>
      </c>
      <c r="D344" s="76" t="s">
        <v>313</v>
      </c>
      <c r="E344" s="74" t="s">
        <v>408</v>
      </c>
      <c r="F344" s="74" t="s">
        <v>316</v>
      </c>
      <c r="G344" s="74" t="s">
        <v>314</v>
      </c>
      <c r="H344" s="76" t="s">
        <v>370</v>
      </c>
      <c r="I344" s="76" t="s">
        <v>371</v>
      </c>
      <c r="J344" s="76" t="s">
        <v>409</v>
      </c>
      <c r="K344" s="76" t="s">
        <v>187</v>
      </c>
      <c r="L344" s="76" t="s">
        <v>328</v>
      </c>
      <c r="M344" s="76" t="s">
        <v>329</v>
      </c>
      <c r="N344" s="77">
        <v>8</v>
      </c>
      <c r="O344" s="78">
        <v>8500</v>
      </c>
      <c r="P344" s="78">
        <v>0</v>
      </c>
      <c r="Q344" s="79">
        <v>68000</v>
      </c>
      <c r="R344" s="79">
        <v>0</v>
      </c>
      <c r="S344" s="78">
        <v>8500</v>
      </c>
      <c r="T344" s="76" t="s">
        <v>333</v>
      </c>
      <c r="U344" s="76" t="s">
        <v>373</v>
      </c>
      <c r="V344" s="76" t="s">
        <v>316</v>
      </c>
      <c r="W344" s="76" t="s">
        <v>334</v>
      </c>
      <c r="X344" s="76" t="s">
        <v>316</v>
      </c>
      <c r="Y344" s="76" t="s">
        <v>374</v>
      </c>
      <c r="Z344" s="76" t="s">
        <v>374</v>
      </c>
      <c r="AA3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5" spans="1:27" x14ac:dyDescent="0.25">
      <c r="A345" s="6" t="str">
        <f>DAY(C345)&amp;Table1[[#This Row],[Bộ phận]]&amp;Table1[[#This Row],[Mã hàng]]</f>
        <v>4TSG06NL300203</v>
      </c>
      <c r="B345" s="6" t="str">
        <f>COUNTIF($A$5:A345,A345)&amp;A345</f>
        <v>14TSG06NL300203</v>
      </c>
      <c r="C345" s="75">
        <v>46026</v>
      </c>
      <c r="D345" s="76" t="s">
        <v>313</v>
      </c>
      <c r="E345" s="74" t="s">
        <v>408</v>
      </c>
      <c r="F345" s="74" t="s">
        <v>316</v>
      </c>
      <c r="G345" s="74" t="s">
        <v>314</v>
      </c>
      <c r="H345" s="76" t="s">
        <v>370</v>
      </c>
      <c r="I345" s="76" t="s">
        <v>371</v>
      </c>
      <c r="J345" s="76" t="s">
        <v>409</v>
      </c>
      <c r="K345" s="76" t="s">
        <v>260</v>
      </c>
      <c r="L345" s="76" t="s">
        <v>320</v>
      </c>
      <c r="M345" s="76" t="s">
        <v>284</v>
      </c>
      <c r="N345" s="77">
        <v>2.2000000000000002</v>
      </c>
      <c r="O345" s="78">
        <v>45000</v>
      </c>
      <c r="P345" s="78">
        <v>0</v>
      </c>
      <c r="Q345" s="79">
        <v>99000</v>
      </c>
      <c r="R345" s="79">
        <v>0</v>
      </c>
      <c r="S345" s="78">
        <v>45000</v>
      </c>
      <c r="T345" s="76" t="s">
        <v>333</v>
      </c>
      <c r="U345" s="76" t="s">
        <v>373</v>
      </c>
      <c r="V345" s="76" t="s">
        <v>316</v>
      </c>
      <c r="W345" s="76" t="s">
        <v>334</v>
      </c>
      <c r="X345" s="76" t="s">
        <v>316</v>
      </c>
      <c r="Y345" s="76" t="s">
        <v>374</v>
      </c>
      <c r="Z345" s="76" t="s">
        <v>374</v>
      </c>
      <c r="AA3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6" spans="1:27" x14ac:dyDescent="0.25">
      <c r="A346" s="6" t="str">
        <f>DAY(C346)&amp;Table1[[#This Row],[Bộ phận]]&amp;Table1[[#This Row],[Mã hàng]]</f>
        <v>4TSG06NL300013</v>
      </c>
      <c r="B346" s="6" t="str">
        <f>COUNTIF($A$5:A346,A346)&amp;A346</f>
        <v>14TSG06NL300013</v>
      </c>
      <c r="C346" s="75">
        <v>46026</v>
      </c>
      <c r="D346" s="76" t="s">
        <v>313</v>
      </c>
      <c r="E346" s="74" t="s">
        <v>408</v>
      </c>
      <c r="F346" s="74" t="s">
        <v>316</v>
      </c>
      <c r="G346" s="74" t="s">
        <v>314</v>
      </c>
      <c r="H346" s="76" t="s">
        <v>370</v>
      </c>
      <c r="I346" s="76" t="s">
        <v>371</v>
      </c>
      <c r="J346" s="76" t="s">
        <v>409</v>
      </c>
      <c r="K346" s="76" t="s">
        <v>86</v>
      </c>
      <c r="L346" s="76" t="s">
        <v>19</v>
      </c>
      <c r="M346" s="76" t="s">
        <v>284</v>
      </c>
      <c r="N346" s="77">
        <v>0.5</v>
      </c>
      <c r="O346" s="78">
        <v>50000</v>
      </c>
      <c r="P346" s="78">
        <v>0</v>
      </c>
      <c r="Q346" s="79">
        <v>25000</v>
      </c>
      <c r="R346" s="79">
        <v>0</v>
      </c>
      <c r="S346" s="78">
        <v>50000</v>
      </c>
      <c r="T346" s="76" t="s">
        <v>333</v>
      </c>
      <c r="U346" s="76" t="s">
        <v>373</v>
      </c>
      <c r="V346" s="76" t="s">
        <v>316</v>
      </c>
      <c r="W346" s="76" t="s">
        <v>334</v>
      </c>
      <c r="X346" s="76" t="s">
        <v>316</v>
      </c>
      <c r="Y346" s="76" t="s">
        <v>374</v>
      </c>
      <c r="Z346" s="76" t="s">
        <v>374</v>
      </c>
      <c r="AA3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7" spans="1:27" x14ac:dyDescent="0.25">
      <c r="A347" s="6" t="str">
        <f>DAY(C347)&amp;Table1[[#This Row],[Bộ phận]]&amp;Table1[[#This Row],[Mã hàng]]</f>
        <v>4TSG06NL300022</v>
      </c>
      <c r="B347" s="6" t="str">
        <f>COUNTIF($A$5:A347,A347)&amp;A347</f>
        <v>14TSG06NL300022</v>
      </c>
      <c r="C347" s="75">
        <v>46026</v>
      </c>
      <c r="D347" s="76" t="s">
        <v>313</v>
      </c>
      <c r="E347" s="74" t="s">
        <v>408</v>
      </c>
      <c r="F347" s="74" t="s">
        <v>316</v>
      </c>
      <c r="G347" s="74" t="s">
        <v>314</v>
      </c>
      <c r="H347" s="76" t="s">
        <v>370</v>
      </c>
      <c r="I347" s="76" t="s">
        <v>371</v>
      </c>
      <c r="J347" s="76" t="s">
        <v>409</v>
      </c>
      <c r="K347" s="76" t="s">
        <v>94</v>
      </c>
      <c r="L347" s="76" t="s">
        <v>20</v>
      </c>
      <c r="M347" s="76" t="s">
        <v>284</v>
      </c>
      <c r="N347" s="77">
        <v>10.9</v>
      </c>
      <c r="O347" s="78">
        <v>18000</v>
      </c>
      <c r="P347" s="78">
        <v>0</v>
      </c>
      <c r="Q347" s="79">
        <v>196200</v>
      </c>
      <c r="R347" s="79">
        <v>0</v>
      </c>
      <c r="S347" s="78">
        <v>18000</v>
      </c>
      <c r="T347" s="76" t="s">
        <v>333</v>
      </c>
      <c r="U347" s="76" t="s">
        <v>373</v>
      </c>
      <c r="V347" s="76" t="s">
        <v>316</v>
      </c>
      <c r="W347" s="76" t="s">
        <v>334</v>
      </c>
      <c r="X347" s="76" t="s">
        <v>316</v>
      </c>
      <c r="Y347" s="76" t="s">
        <v>374</v>
      </c>
      <c r="Z347" s="76" t="s">
        <v>374</v>
      </c>
      <c r="AA3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8" spans="1:27" x14ac:dyDescent="0.25">
      <c r="A348" s="6" t="str">
        <f>DAY(C348)&amp;Table1[[#This Row],[Bộ phận]]&amp;Table1[[#This Row],[Mã hàng]]</f>
        <v>4TSG06NL600067</v>
      </c>
      <c r="B348" s="6" t="str">
        <f>COUNTIF($A$5:A348,A348)&amp;A348</f>
        <v>14TSG06NL600067</v>
      </c>
      <c r="C348" s="75">
        <v>46026</v>
      </c>
      <c r="D348" s="76" t="s">
        <v>313</v>
      </c>
      <c r="E348" s="74" t="s">
        <v>408</v>
      </c>
      <c r="F348" s="74" t="s">
        <v>316</v>
      </c>
      <c r="G348" s="74" t="s">
        <v>314</v>
      </c>
      <c r="H348" s="76" t="s">
        <v>370</v>
      </c>
      <c r="I348" s="76" t="s">
        <v>371</v>
      </c>
      <c r="J348" s="76" t="s">
        <v>409</v>
      </c>
      <c r="K348" s="76" t="s">
        <v>280</v>
      </c>
      <c r="L348" s="76" t="s">
        <v>21</v>
      </c>
      <c r="M348" s="76" t="s">
        <v>284</v>
      </c>
      <c r="N348" s="77">
        <v>0.3</v>
      </c>
      <c r="O348" s="78">
        <v>75000</v>
      </c>
      <c r="P348" s="78">
        <v>0</v>
      </c>
      <c r="Q348" s="79">
        <v>22500</v>
      </c>
      <c r="R348" s="79">
        <v>0</v>
      </c>
      <c r="S348" s="78">
        <v>75000</v>
      </c>
      <c r="T348" s="76" t="s">
        <v>333</v>
      </c>
      <c r="U348" s="76" t="s">
        <v>373</v>
      </c>
      <c r="V348" s="76" t="s">
        <v>316</v>
      </c>
      <c r="W348" s="76" t="s">
        <v>334</v>
      </c>
      <c r="X348" s="76" t="s">
        <v>316</v>
      </c>
      <c r="Y348" s="76" t="s">
        <v>374</v>
      </c>
      <c r="Z348" s="76" t="s">
        <v>374</v>
      </c>
      <c r="AA3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9" spans="1:27" x14ac:dyDescent="0.25">
      <c r="A349" s="6" t="str">
        <f>DAY(C349)&amp;Table1[[#This Row],[Bộ phận]]&amp;Table1[[#This Row],[Mã hàng]]</f>
        <v>4TSG06NL300033</v>
      </c>
      <c r="B349" s="6" t="str">
        <f>COUNTIF($A$5:A349,A349)&amp;A349</f>
        <v>14TSG06NL300033</v>
      </c>
      <c r="C349" s="75">
        <v>46026</v>
      </c>
      <c r="D349" s="76" t="s">
        <v>313</v>
      </c>
      <c r="E349" s="74" t="s">
        <v>408</v>
      </c>
      <c r="F349" s="74" t="s">
        <v>316</v>
      </c>
      <c r="G349" s="74" t="s">
        <v>314</v>
      </c>
      <c r="H349" s="76" t="s">
        <v>370</v>
      </c>
      <c r="I349" s="76" t="s">
        <v>371</v>
      </c>
      <c r="J349" s="76" t="s">
        <v>409</v>
      </c>
      <c r="K349" s="76" t="s">
        <v>104</v>
      </c>
      <c r="L349" s="76" t="s">
        <v>335</v>
      </c>
      <c r="M349" s="76" t="s">
        <v>284</v>
      </c>
      <c r="N349" s="77">
        <v>1.8</v>
      </c>
      <c r="O349" s="78">
        <v>13000</v>
      </c>
      <c r="P349" s="78">
        <v>0</v>
      </c>
      <c r="Q349" s="79">
        <v>23400</v>
      </c>
      <c r="R349" s="79">
        <v>0</v>
      </c>
      <c r="S349" s="78">
        <v>13000</v>
      </c>
      <c r="T349" s="76" t="s">
        <v>333</v>
      </c>
      <c r="U349" s="76" t="s">
        <v>373</v>
      </c>
      <c r="V349" s="76" t="s">
        <v>316</v>
      </c>
      <c r="W349" s="76" t="s">
        <v>334</v>
      </c>
      <c r="X349" s="76" t="s">
        <v>316</v>
      </c>
      <c r="Y349" s="76" t="s">
        <v>374</v>
      </c>
      <c r="Z349" s="76" t="s">
        <v>374</v>
      </c>
      <c r="AA3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0" spans="1:27" x14ac:dyDescent="0.25">
      <c r="A350" s="6" t="str">
        <f>DAY(C350)&amp;Table1[[#This Row],[Bộ phận]]&amp;Table1[[#This Row],[Mã hàng]]</f>
        <v>4TSG06NL300036</v>
      </c>
      <c r="B350" s="6" t="str">
        <f>COUNTIF($A$5:A350,A350)&amp;A350</f>
        <v>14TSG06NL300036</v>
      </c>
      <c r="C350" s="75">
        <v>46026</v>
      </c>
      <c r="D350" s="76" t="s">
        <v>313</v>
      </c>
      <c r="E350" s="74" t="s">
        <v>408</v>
      </c>
      <c r="F350" s="74" t="s">
        <v>316</v>
      </c>
      <c r="G350" s="74" t="s">
        <v>314</v>
      </c>
      <c r="H350" s="76" t="s">
        <v>370</v>
      </c>
      <c r="I350" s="76" t="s">
        <v>371</v>
      </c>
      <c r="J350" s="76" t="s">
        <v>409</v>
      </c>
      <c r="K350" s="76" t="s">
        <v>109</v>
      </c>
      <c r="L350" s="76" t="s">
        <v>24</v>
      </c>
      <c r="M350" s="76" t="s">
        <v>284</v>
      </c>
      <c r="N350" s="77">
        <v>1</v>
      </c>
      <c r="O350" s="78">
        <v>47000</v>
      </c>
      <c r="P350" s="78">
        <v>0</v>
      </c>
      <c r="Q350" s="79">
        <v>47000</v>
      </c>
      <c r="R350" s="79">
        <v>0</v>
      </c>
      <c r="S350" s="78">
        <v>47000</v>
      </c>
      <c r="T350" s="76" t="s">
        <v>333</v>
      </c>
      <c r="U350" s="76" t="s">
        <v>373</v>
      </c>
      <c r="V350" s="76" t="s">
        <v>316</v>
      </c>
      <c r="W350" s="76" t="s">
        <v>334</v>
      </c>
      <c r="X350" s="76" t="s">
        <v>316</v>
      </c>
      <c r="Y350" s="76" t="s">
        <v>374</v>
      </c>
      <c r="Z350" s="76" t="s">
        <v>374</v>
      </c>
      <c r="AA3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1" spans="1:27" x14ac:dyDescent="0.25">
      <c r="A351" s="6" t="str">
        <f>DAY(C351)&amp;Table1[[#This Row],[Bộ phận]]&amp;Table1[[#This Row],[Mã hàng]]</f>
        <v>4TSG06NL600004</v>
      </c>
      <c r="B351" s="6" t="str">
        <f>COUNTIF($A$5:A351,A351)&amp;A351</f>
        <v>14TSG06NL600004</v>
      </c>
      <c r="C351" s="75">
        <v>46026</v>
      </c>
      <c r="D351" s="76" t="s">
        <v>313</v>
      </c>
      <c r="E351" s="74" t="s">
        <v>408</v>
      </c>
      <c r="F351" s="74" t="s">
        <v>316</v>
      </c>
      <c r="G351" s="74" t="s">
        <v>314</v>
      </c>
      <c r="H351" s="76" t="s">
        <v>370</v>
      </c>
      <c r="I351" s="76" t="s">
        <v>371</v>
      </c>
      <c r="J351" s="76" t="s">
        <v>409</v>
      </c>
      <c r="K351" s="76" t="s">
        <v>266</v>
      </c>
      <c r="L351" s="76" t="s">
        <v>25</v>
      </c>
      <c r="M351" s="76" t="s">
        <v>284</v>
      </c>
      <c r="N351" s="77">
        <v>34</v>
      </c>
      <c r="O351" s="78">
        <v>18000</v>
      </c>
      <c r="P351" s="78">
        <v>0</v>
      </c>
      <c r="Q351" s="79">
        <v>612000</v>
      </c>
      <c r="R351" s="79">
        <v>0</v>
      </c>
      <c r="S351" s="78">
        <v>18000</v>
      </c>
      <c r="T351" s="76" t="s">
        <v>333</v>
      </c>
      <c r="U351" s="76" t="s">
        <v>373</v>
      </c>
      <c r="V351" s="76" t="s">
        <v>316</v>
      </c>
      <c r="W351" s="76" t="s">
        <v>334</v>
      </c>
      <c r="X351" s="76" t="s">
        <v>316</v>
      </c>
      <c r="Y351" s="76" t="s">
        <v>374</v>
      </c>
      <c r="Z351" s="76" t="s">
        <v>374</v>
      </c>
      <c r="AA3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2" spans="1:27" x14ac:dyDescent="0.25">
      <c r="A352" s="6" t="str">
        <f>DAY(C352)&amp;Table1[[#This Row],[Bộ phận]]&amp;Table1[[#This Row],[Mã hàng]]</f>
        <v>4TSG06NL300053</v>
      </c>
      <c r="B352" s="6" t="str">
        <f>COUNTIF($A$5:A352,A352)&amp;A352</f>
        <v>14TSG06NL300053</v>
      </c>
      <c r="C352" s="75">
        <v>46026</v>
      </c>
      <c r="D352" s="76" t="s">
        <v>313</v>
      </c>
      <c r="E352" s="74" t="s">
        <v>408</v>
      </c>
      <c r="F352" s="74" t="s">
        <v>316</v>
      </c>
      <c r="G352" s="74" t="s">
        <v>314</v>
      </c>
      <c r="H352" s="76" t="s">
        <v>370</v>
      </c>
      <c r="I352" s="76" t="s">
        <v>371</v>
      </c>
      <c r="J352" s="76" t="s">
        <v>409</v>
      </c>
      <c r="K352" s="76" t="s">
        <v>282</v>
      </c>
      <c r="L352" s="76" t="s">
        <v>283</v>
      </c>
      <c r="M352" s="76" t="s">
        <v>284</v>
      </c>
      <c r="N352" s="77">
        <v>0.2</v>
      </c>
      <c r="O352" s="78">
        <v>30000</v>
      </c>
      <c r="P352" s="78">
        <v>0</v>
      </c>
      <c r="Q352" s="79">
        <v>6000</v>
      </c>
      <c r="R352" s="79">
        <v>0</v>
      </c>
      <c r="S352" s="78">
        <v>30000</v>
      </c>
      <c r="T352" s="76" t="s">
        <v>333</v>
      </c>
      <c r="U352" s="76" t="s">
        <v>373</v>
      </c>
      <c r="V352" s="76" t="s">
        <v>316</v>
      </c>
      <c r="W352" s="76" t="s">
        <v>334</v>
      </c>
      <c r="X352" s="76" t="s">
        <v>316</v>
      </c>
      <c r="Y352" s="76" t="s">
        <v>374</v>
      </c>
      <c r="Z352" s="76" t="s">
        <v>374</v>
      </c>
      <c r="AA3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3" spans="1:27" x14ac:dyDescent="0.25">
      <c r="A353" s="6" t="str">
        <f>DAY(C353)&amp;Table1[[#This Row],[Bộ phận]]&amp;Table1[[#This Row],[Mã hàng]]</f>
        <v>4TSG06NL300058</v>
      </c>
      <c r="B353" s="6" t="str">
        <f>COUNTIF($A$5:A353,A353)&amp;A353</f>
        <v>14TSG06NL300058</v>
      </c>
      <c r="C353" s="75">
        <v>46026</v>
      </c>
      <c r="D353" s="76" t="s">
        <v>313</v>
      </c>
      <c r="E353" s="74" t="s">
        <v>408</v>
      </c>
      <c r="F353" s="74" t="s">
        <v>316</v>
      </c>
      <c r="G353" s="74" t="s">
        <v>314</v>
      </c>
      <c r="H353" s="76" t="s">
        <v>370</v>
      </c>
      <c r="I353" s="76" t="s">
        <v>371</v>
      </c>
      <c r="J353" s="76" t="s">
        <v>409</v>
      </c>
      <c r="K353" s="76" t="s">
        <v>135</v>
      </c>
      <c r="L353" s="76" t="s">
        <v>27</v>
      </c>
      <c r="M353" s="76" t="s">
        <v>284</v>
      </c>
      <c r="N353" s="77">
        <v>2</v>
      </c>
      <c r="O353" s="78">
        <v>55000</v>
      </c>
      <c r="P353" s="78">
        <v>0</v>
      </c>
      <c r="Q353" s="79">
        <v>110000</v>
      </c>
      <c r="R353" s="79">
        <v>0</v>
      </c>
      <c r="S353" s="78">
        <v>55000</v>
      </c>
      <c r="T353" s="76" t="s">
        <v>333</v>
      </c>
      <c r="U353" s="76" t="s">
        <v>373</v>
      </c>
      <c r="V353" s="76" t="s">
        <v>316</v>
      </c>
      <c r="W353" s="76" t="s">
        <v>334</v>
      </c>
      <c r="X353" s="76" t="s">
        <v>316</v>
      </c>
      <c r="Y353" s="76" t="s">
        <v>374</v>
      </c>
      <c r="Z353" s="76" t="s">
        <v>374</v>
      </c>
      <c r="AA3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4" spans="1:27" x14ac:dyDescent="0.25">
      <c r="A354" s="6" t="str">
        <f>DAY(C354)&amp;Table1[[#This Row],[Bộ phận]]&amp;Table1[[#This Row],[Mã hàng]]</f>
        <v>4TSG06NL300218</v>
      </c>
      <c r="B354" s="6" t="str">
        <f>COUNTIF($A$5:A354,A354)&amp;A354</f>
        <v>14TSG06NL300218</v>
      </c>
      <c r="C354" s="75">
        <v>46026</v>
      </c>
      <c r="D354" s="76" t="s">
        <v>313</v>
      </c>
      <c r="E354" s="74" t="s">
        <v>408</v>
      </c>
      <c r="F354" s="74" t="s">
        <v>316</v>
      </c>
      <c r="G354" s="74" t="s">
        <v>314</v>
      </c>
      <c r="H354" s="76" t="s">
        <v>370</v>
      </c>
      <c r="I354" s="76" t="s">
        <v>371</v>
      </c>
      <c r="J354" s="76" t="s">
        <v>409</v>
      </c>
      <c r="K354" s="76" t="s">
        <v>287</v>
      </c>
      <c r="L354" s="76" t="s">
        <v>288</v>
      </c>
      <c r="M354" s="76" t="s">
        <v>29</v>
      </c>
      <c r="N354" s="77">
        <v>1</v>
      </c>
      <c r="O354" s="78">
        <v>40000</v>
      </c>
      <c r="P354" s="78">
        <v>0</v>
      </c>
      <c r="Q354" s="79">
        <v>40000</v>
      </c>
      <c r="R354" s="79">
        <v>0</v>
      </c>
      <c r="S354" s="78">
        <v>40000</v>
      </c>
      <c r="T354" s="76" t="s">
        <v>333</v>
      </c>
      <c r="U354" s="76" t="s">
        <v>373</v>
      </c>
      <c r="V354" s="76" t="s">
        <v>316</v>
      </c>
      <c r="W354" s="76" t="s">
        <v>334</v>
      </c>
      <c r="X354" s="76" t="s">
        <v>316</v>
      </c>
      <c r="Y354" s="76" t="s">
        <v>374</v>
      </c>
      <c r="Z354" s="76" t="s">
        <v>374</v>
      </c>
      <c r="AA3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5" spans="1:27" x14ac:dyDescent="0.25">
      <c r="A355" s="6" t="str">
        <f>DAY(C355)&amp;Table1[[#This Row],[Bộ phận]]&amp;Table1[[#This Row],[Mã hàng]]</f>
        <v>4TSG06NL300062</v>
      </c>
      <c r="B355" s="6" t="str">
        <f>COUNTIF($A$5:A355,A355)&amp;A355</f>
        <v>14TSG06NL300062</v>
      </c>
      <c r="C355" s="75">
        <v>46026</v>
      </c>
      <c r="D355" s="76" t="s">
        <v>313</v>
      </c>
      <c r="E355" s="74" t="s">
        <v>408</v>
      </c>
      <c r="F355" s="74" t="s">
        <v>316</v>
      </c>
      <c r="G355" s="74" t="s">
        <v>314</v>
      </c>
      <c r="H355" s="76" t="s">
        <v>370</v>
      </c>
      <c r="I355" s="76" t="s">
        <v>371</v>
      </c>
      <c r="J355" s="76" t="s">
        <v>409</v>
      </c>
      <c r="K355" s="76" t="s">
        <v>141</v>
      </c>
      <c r="L355" s="76" t="s">
        <v>326</v>
      </c>
      <c r="M355" s="76" t="s">
        <v>284</v>
      </c>
      <c r="N355" s="77">
        <v>0.2</v>
      </c>
      <c r="O355" s="78">
        <v>65000</v>
      </c>
      <c r="P355" s="78">
        <v>0</v>
      </c>
      <c r="Q355" s="79">
        <v>13000</v>
      </c>
      <c r="R355" s="79">
        <v>0</v>
      </c>
      <c r="S355" s="78">
        <v>65000</v>
      </c>
      <c r="T355" s="76" t="s">
        <v>333</v>
      </c>
      <c r="U355" s="76" t="s">
        <v>373</v>
      </c>
      <c r="V355" s="76" t="s">
        <v>316</v>
      </c>
      <c r="W355" s="76" t="s">
        <v>334</v>
      </c>
      <c r="X355" s="76" t="s">
        <v>316</v>
      </c>
      <c r="Y355" s="76" t="s">
        <v>374</v>
      </c>
      <c r="Z355" s="76" t="s">
        <v>374</v>
      </c>
      <c r="AA3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6" spans="1:27" x14ac:dyDescent="0.25">
      <c r="A356" s="6" t="str">
        <f>DAY(C356)&amp;Table1[[#This Row],[Bộ phận]]&amp;Table1[[#This Row],[Mã hàng]]</f>
        <v>4TSG06NL300209</v>
      </c>
      <c r="B356" s="6" t="str">
        <f>COUNTIF($A$5:A356,A356)&amp;A356</f>
        <v>14TSG06NL300209</v>
      </c>
      <c r="C356" s="75">
        <v>46026</v>
      </c>
      <c r="D356" s="76" t="s">
        <v>313</v>
      </c>
      <c r="E356" s="74" t="s">
        <v>408</v>
      </c>
      <c r="F356" s="74" t="s">
        <v>316</v>
      </c>
      <c r="G356" s="74" t="s">
        <v>314</v>
      </c>
      <c r="H356" s="76" t="s">
        <v>370</v>
      </c>
      <c r="I356" s="76" t="s">
        <v>371</v>
      </c>
      <c r="J356" s="76" t="s">
        <v>409</v>
      </c>
      <c r="K356" s="76" t="s">
        <v>261</v>
      </c>
      <c r="L356" s="76" t="s">
        <v>321</v>
      </c>
      <c r="M356" s="76" t="s">
        <v>284</v>
      </c>
      <c r="N356" s="77">
        <v>2.6</v>
      </c>
      <c r="O356" s="78">
        <v>30000</v>
      </c>
      <c r="P356" s="78">
        <v>0</v>
      </c>
      <c r="Q356" s="79">
        <v>78000</v>
      </c>
      <c r="R356" s="79">
        <v>0</v>
      </c>
      <c r="S356" s="78">
        <v>30000</v>
      </c>
      <c r="T356" s="76" t="s">
        <v>333</v>
      </c>
      <c r="U356" s="76" t="s">
        <v>373</v>
      </c>
      <c r="V356" s="76" t="s">
        <v>316</v>
      </c>
      <c r="W356" s="76" t="s">
        <v>334</v>
      </c>
      <c r="X356" s="76" t="s">
        <v>316</v>
      </c>
      <c r="Y356" s="76" t="s">
        <v>374</v>
      </c>
      <c r="Z356" s="76" t="s">
        <v>374</v>
      </c>
      <c r="AA3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7" spans="1:27" x14ac:dyDescent="0.25">
      <c r="A357" s="6" t="str">
        <f>DAY(C357)&amp;Table1[[#This Row],[Bộ phận]]&amp;Table1[[#This Row],[Mã hàng]]</f>
        <v>4TSG06NL300074</v>
      </c>
      <c r="B357" s="6" t="str">
        <f>COUNTIF($A$5:A357,A357)&amp;A357</f>
        <v>14TSG06NL300074</v>
      </c>
      <c r="C357" s="75">
        <v>46026</v>
      </c>
      <c r="D357" s="76" t="s">
        <v>313</v>
      </c>
      <c r="E357" s="74" t="s">
        <v>408</v>
      </c>
      <c r="F357" s="74" t="s">
        <v>316</v>
      </c>
      <c r="G357" s="74" t="s">
        <v>314</v>
      </c>
      <c r="H357" s="76" t="s">
        <v>370</v>
      </c>
      <c r="I357" s="76" t="s">
        <v>371</v>
      </c>
      <c r="J357" s="76" t="s">
        <v>409</v>
      </c>
      <c r="K357" s="76" t="s">
        <v>155</v>
      </c>
      <c r="L357" s="76" t="s">
        <v>32</v>
      </c>
      <c r="M357" s="76" t="s">
        <v>284</v>
      </c>
      <c r="N357" s="77">
        <v>0.8</v>
      </c>
      <c r="O357" s="78">
        <v>18000</v>
      </c>
      <c r="P357" s="78">
        <v>0</v>
      </c>
      <c r="Q357" s="79">
        <v>14400</v>
      </c>
      <c r="R357" s="79">
        <v>0</v>
      </c>
      <c r="S357" s="78">
        <v>18000</v>
      </c>
      <c r="T357" s="76" t="s">
        <v>333</v>
      </c>
      <c r="U357" s="76" t="s">
        <v>373</v>
      </c>
      <c r="V357" s="76" t="s">
        <v>316</v>
      </c>
      <c r="W357" s="76" t="s">
        <v>334</v>
      </c>
      <c r="X357" s="76" t="s">
        <v>316</v>
      </c>
      <c r="Y357" s="76" t="s">
        <v>374</v>
      </c>
      <c r="Z357" s="76" t="s">
        <v>374</v>
      </c>
      <c r="AA3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8" spans="1:27" x14ac:dyDescent="0.25">
      <c r="A358" s="6" t="str">
        <f>DAY(C358)&amp;Table1[[#This Row],[Bộ phận]]&amp;Table1[[#This Row],[Mã hàng]]</f>
        <v>4TSG06NL300084</v>
      </c>
      <c r="B358" s="6" t="str">
        <f>COUNTIF($A$5:A358,A358)&amp;A358</f>
        <v>14TSG06NL300084</v>
      </c>
      <c r="C358" s="75">
        <v>46026</v>
      </c>
      <c r="D358" s="76" t="s">
        <v>313</v>
      </c>
      <c r="E358" s="74" t="s">
        <v>408</v>
      </c>
      <c r="F358" s="74" t="s">
        <v>316</v>
      </c>
      <c r="G358" s="74" t="s">
        <v>314</v>
      </c>
      <c r="H358" s="76" t="s">
        <v>370</v>
      </c>
      <c r="I358" s="76" t="s">
        <v>371</v>
      </c>
      <c r="J358" s="76" t="s">
        <v>409</v>
      </c>
      <c r="K358" s="76" t="s">
        <v>163</v>
      </c>
      <c r="L358" s="76" t="s">
        <v>322</v>
      </c>
      <c r="M358" s="76" t="s">
        <v>284</v>
      </c>
      <c r="N358" s="77">
        <v>5.2</v>
      </c>
      <c r="O358" s="78">
        <v>22000</v>
      </c>
      <c r="P358" s="78">
        <v>0</v>
      </c>
      <c r="Q358" s="79">
        <v>114400</v>
      </c>
      <c r="R358" s="79">
        <v>0</v>
      </c>
      <c r="S358" s="78">
        <v>22000</v>
      </c>
      <c r="T358" s="76" t="s">
        <v>333</v>
      </c>
      <c r="U358" s="76" t="s">
        <v>373</v>
      </c>
      <c r="V358" s="76" t="s">
        <v>316</v>
      </c>
      <c r="W358" s="76" t="s">
        <v>334</v>
      </c>
      <c r="X358" s="76" t="s">
        <v>316</v>
      </c>
      <c r="Y358" s="76" t="s">
        <v>374</v>
      </c>
      <c r="Z358" s="76" t="s">
        <v>374</v>
      </c>
      <c r="AA3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9" spans="1:27" x14ac:dyDescent="0.25">
      <c r="A359" s="6" t="str">
        <f>DAY(C359)&amp;Table1[[#This Row],[Bộ phận]]&amp;Table1[[#This Row],[Mã hàng]]</f>
        <v>4TSG06NL300090</v>
      </c>
      <c r="B359" s="6" t="str">
        <f>COUNTIF($A$5:A359,A359)&amp;A359</f>
        <v>14TSG06NL300090</v>
      </c>
      <c r="C359" s="75">
        <v>46026</v>
      </c>
      <c r="D359" s="76" t="s">
        <v>313</v>
      </c>
      <c r="E359" s="74" t="s">
        <v>408</v>
      </c>
      <c r="F359" s="74" t="s">
        <v>316</v>
      </c>
      <c r="G359" s="74" t="s">
        <v>314</v>
      </c>
      <c r="H359" s="76" t="s">
        <v>370</v>
      </c>
      <c r="I359" s="76" t="s">
        <v>371</v>
      </c>
      <c r="J359" s="76" t="s">
        <v>409</v>
      </c>
      <c r="K359" s="76" t="s">
        <v>171</v>
      </c>
      <c r="L359" s="76" t="s">
        <v>34</v>
      </c>
      <c r="M359" s="76" t="s">
        <v>284</v>
      </c>
      <c r="N359" s="77">
        <v>3</v>
      </c>
      <c r="O359" s="78">
        <v>145000</v>
      </c>
      <c r="P359" s="78">
        <v>0</v>
      </c>
      <c r="Q359" s="79">
        <v>435000</v>
      </c>
      <c r="R359" s="79">
        <v>0</v>
      </c>
      <c r="S359" s="78">
        <v>145000</v>
      </c>
      <c r="T359" s="76" t="s">
        <v>333</v>
      </c>
      <c r="U359" s="76" t="s">
        <v>373</v>
      </c>
      <c r="V359" s="76" t="s">
        <v>316</v>
      </c>
      <c r="W359" s="76" t="s">
        <v>334</v>
      </c>
      <c r="X359" s="76" t="s">
        <v>316</v>
      </c>
      <c r="Y359" s="76" t="s">
        <v>374</v>
      </c>
      <c r="Z359" s="76" t="s">
        <v>374</v>
      </c>
      <c r="AA3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0" spans="1:27" x14ac:dyDescent="0.25">
      <c r="A360" s="6" t="str">
        <f>DAY(C360)&amp;Table1[[#This Row],[Bộ phận]]&amp;Table1[[#This Row],[Mã hàng]]</f>
        <v>4TSG06NL300091</v>
      </c>
      <c r="B360" s="6" t="str">
        <f>COUNTIF($A$5:A360,A360)&amp;A360</f>
        <v>14TSG06NL300091</v>
      </c>
      <c r="C360" s="75">
        <v>46026</v>
      </c>
      <c r="D360" s="76" t="s">
        <v>313</v>
      </c>
      <c r="E360" s="74" t="s">
        <v>408</v>
      </c>
      <c r="F360" s="74" t="s">
        <v>316</v>
      </c>
      <c r="G360" s="74" t="s">
        <v>314</v>
      </c>
      <c r="H360" s="76" t="s">
        <v>370</v>
      </c>
      <c r="I360" s="76" t="s">
        <v>371</v>
      </c>
      <c r="J360" s="76" t="s">
        <v>409</v>
      </c>
      <c r="K360" s="76" t="s">
        <v>172</v>
      </c>
      <c r="L360" s="76" t="s">
        <v>35</v>
      </c>
      <c r="M360" s="76" t="s">
        <v>284</v>
      </c>
      <c r="N360" s="77">
        <v>6</v>
      </c>
      <c r="O360" s="78">
        <v>47000</v>
      </c>
      <c r="P360" s="78">
        <v>0</v>
      </c>
      <c r="Q360" s="79">
        <v>282000</v>
      </c>
      <c r="R360" s="79">
        <v>0</v>
      </c>
      <c r="S360" s="78">
        <v>47000</v>
      </c>
      <c r="T360" s="76" t="s">
        <v>333</v>
      </c>
      <c r="U360" s="76" t="s">
        <v>373</v>
      </c>
      <c r="V360" s="76" t="s">
        <v>316</v>
      </c>
      <c r="W360" s="76" t="s">
        <v>334</v>
      </c>
      <c r="X360" s="76" t="s">
        <v>316</v>
      </c>
      <c r="Y360" s="76" t="s">
        <v>374</v>
      </c>
      <c r="Z360" s="76" t="s">
        <v>374</v>
      </c>
      <c r="AA3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1" spans="1:27" x14ac:dyDescent="0.25">
      <c r="A361" s="6" t="str">
        <f>DAY(C361)&amp;Table1[[#This Row],[Bộ phận]]&amp;Table1[[#This Row],[Mã hàng]]</f>
        <v>4TSG06NL300096</v>
      </c>
      <c r="B361" s="6" t="str">
        <f>COUNTIF($A$5:A361,A361)&amp;A361</f>
        <v>14TSG06NL300096</v>
      </c>
      <c r="C361" s="75">
        <v>46026</v>
      </c>
      <c r="D361" s="76" t="s">
        <v>313</v>
      </c>
      <c r="E361" s="74" t="s">
        <v>408</v>
      </c>
      <c r="F361" s="74" t="s">
        <v>316</v>
      </c>
      <c r="G361" s="74" t="s">
        <v>314</v>
      </c>
      <c r="H361" s="76" t="s">
        <v>370</v>
      </c>
      <c r="I361" s="76" t="s">
        <v>371</v>
      </c>
      <c r="J361" s="76" t="s">
        <v>409</v>
      </c>
      <c r="K361" s="76" t="s">
        <v>177</v>
      </c>
      <c r="L361" s="76" t="s">
        <v>50</v>
      </c>
      <c r="M361" s="76" t="s">
        <v>284</v>
      </c>
      <c r="N361" s="77">
        <v>6</v>
      </c>
      <c r="O361" s="78">
        <v>45000</v>
      </c>
      <c r="P361" s="78">
        <v>0</v>
      </c>
      <c r="Q361" s="79">
        <v>270000</v>
      </c>
      <c r="R361" s="79">
        <v>0</v>
      </c>
      <c r="S361" s="78">
        <v>45000</v>
      </c>
      <c r="T361" s="76" t="s">
        <v>333</v>
      </c>
      <c r="U361" s="76" t="s">
        <v>373</v>
      </c>
      <c r="V361" s="76" t="s">
        <v>316</v>
      </c>
      <c r="W361" s="76" t="s">
        <v>334</v>
      </c>
      <c r="X361" s="76" t="s">
        <v>316</v>
      </c>
      <c r="Y361" s="76" t="s">
        <v>374</v>
      </c>
      <c r="Z361" s="76" t="s">
        <v>374</v>
      </c>
      <c r="AA3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2" spans="1:27" x14ac:dyDescent="0.25">
      <c r="A362" s="6" t="str">
        <f>DAY(C362)&amp;Table1[[#This Row],[Bộ phận]]&amp;Table1[[#This Row],[Mã hàng]]</f>
        <v>4TSG06NL300098</v>
      </c>
      <c r="B362" s="6" t="str">
        <f>COUNTIF($A$5:A362,A362)&amp;A362</f>
        <v>14TSG06NL300098</v>
      </c>
      <c r="C362" s="75">
        <v>46026</v>
      </c>
      <c r="D362" s="76" t="s">
        <v>313</v>
      </c>
      <c r="E362" s="74" t="s">
        <v>408</v>
      </c>
      <c r="F362" s="74" t="s">
        <v>316</v>
      </c>
      <c r="G362" s="74" t="s">
        <v>314</v>
      </c>
      <c r="H362" s="76" t="s">
        <v>370</v>
      </c>
      <c r="I362" s="76" t="s">
        <v>371</v>
      </c>
      <c r="J362" s="76" t="s">
        <v>409</v>
      </c>
      <c r="K362" s="76" t="s">
        <v>179</v>
      </c>
      <c r="L362" s="76" t="s">
        <v>327</v>
      </c>
      <c r="M362" s="76" t="s">
        <v>284</v>
      </c>
      <c r="N362" s="77">
        <v>5</v>
      </c>
      <c r="O362" s="78">
        <v>95000</v>
      </c>
      <c r="P362" s="78">
        <v>0</v>
      </c>
      <c r="Q362" s="79">
        <v>475000</v>
      </c>
      <c r="R362" s="79">
        <v>0</v>
      </c>
      <c r="S362" s="78">
        <v>95000</v>
      </c>
      <c r="T362" s="76" t="s">
        <v>333</v>
      </c>
      <c r="U362" s="76" t="s">
        <v>373</v>
      </c>
      <c r="V362" s="76" t="s">
        <v>316</v>
      </c>
      <c r="W362" s="76" t="s">
        <v>334</v>
      </c>
      <c r="X362" s="76" t="s">
        <v>316</v>
      </c>
      <c r="Y362" s="76" t="s">
        <v>374</v>
      </c>
      <c r="Z362" s="76" t="s">
        <v>374</v>
      </c>
      <c r="AA3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3" spans="1:27" x14ac:dyDescent="0.25">
      <c r="A363" s="6" t="str">
        <f>DAY(C363)&amp;Table1[[#This Row],[Bộ phận]]&amp;Table1[[#This Row],[Mã hàng]]</f>
        <v>4TSG06NL300085</v>
      </c>
      <c r="B363" s="6" t="str">
        <f>COUNTIF($A$5:A363,A363)&amp;A363</f>
        <v>14TSG06NL300085</v>
      </c>
      <c r="C363" s="75">
        <v>46026</v>
      </c>
      <c r="D363" s="76" t="s">
        <v>313</v>
      </c>
      <c r="E363" s="74" t="s">
        <v>408</v>
      </c>
      <c r="F363" s="74" t="s">
        <v>316</v>
      </c>
      <c r="G363" s="74" t="s">
        <v>314</v>
      </c>
      <c r="H363" s="76" t="s">
        <v>370</v>
      </c>
      <c r="I363" s="76" t="s">
        <v>371</v>
      </c>
      <c r="J363" s="76" t="s">
        <v>409</v>
      </c>
      <c r="K363" s="76" t="s">
        <v>164</v>
      </c>
      <c r="L363" s="76" t="s">
        <v>318</v>
      </c>
      <c r="M363" s="76" t="s">
        <v>284</v>
      </c>
      <c r="N363" s="77">
        <v>1.5</v>
      </c>
      <c r="O363" s="78">
        <v>45000</v>
      </c>
      <c r="P363" s="78">
        <v>0</v>
      </c>
      <c r="Q363" s="79">
        <v>67500</v>
      </c>
      <c r="R363" s="79">
        <v>0</v>
      </c>
      <c r="S363" s="78">
        <v>45000</v>
      </c>
      <c r="T363" s="76" t="s">
        <v>333</v>
      </c>
      <c r="U363" s="76" t="s">
        <v>373</v>
      </c>
      <c r="V363" s="76" t="s">
        <v>316</v>
      </c>
      <c r="W363" s="76" t="s">
        <v>334</v>
      </c>
      <c r="X363" s="76" t="s">
        <v>316</v>
      </c>
      <c r="Y363" s="76" t="s">
        <v>374</v>
      </c>
      <c r="Z363" s="76" t="s">
        <v>374</v>
      </c>
      <c r="AA3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4" spans="1:27" x14ac:dyDescent="0.25">
      <c r="A364" s="6" t="str">
        <f>DAY(C364)&amp;Table1[[#This Row],[Bộ phận]]&amp;Table1[[#This Row],[Mã hàng]]</f>
        <v>4TSG06NL300113</v>
      </c>
      <c r="B364" s="6" t="str">
        <f>COUNTIF($A$5:A364,A364)&amp;A364</f>
        <v>14TSG06NL300113</v>
      </c>
      <c r="C364" s="75">
        <v>46026</v>
      </c>
      <c r="D364" s="76" t="s">
        <v>313</v>
      </c>
      <c r="E364" s="74" t="s">
        <v>408</v>
      </c>
      <c r="F364" s="74" t="s">
        <v>316</v>
      </c>
      <c r="G364" s="74" t="s">
        <v>314</v>
      </c>
      <c r="H364" s="76" t="s">
        <v>370</v>
      </c>
      <c r="I364" s="76" t="s">
        <v>371</v>
      </c>
      <c r="J364" s="76" t="s">
        <v>409</v>
      </c>
      <c r="K364" s="76" t="s">
        <v>192</v>
      </c>
      <c r="L364" s="76" t="s">
        <v>40</v>
      </c>
      <c r="M364" s="76" t="s">
        <v>284</v>
      </c>
      <c r="N364" s="77">
        <v>2</v>
      </c>
      <c r="O364" s="78">
        <v>145000</v>
      </c>
      <c r="P364" s="78">
        <v>0</v>
      </c>
      <c r="Q364" s="79">
        <v>290000</v>
      </c>
      <c r="R364" s="79">
        <v>0</v>
      </c>
      <c r="S364" s="78">
        <v>145000</v>
      </c>
      <c r="T364" s="76" t="s">
        <v>333</v>
      </c>
      <c r="U364" s="76" t="s">
        <v>373</v>
      </c>
      <c r="V364" s="76" t="s">
        <v>316</v>
      </c>
      <c r="W364" s="76" t="s">
        <v>334</v>
      </c>
      <c r="X364" s="76" t="s">
        <v>316</v>
      </c>
      <c r="Y364" s="76" t="s">
        <v>374</v>
      </c>
      <c r="Z364" s="76" t="s">
        <v>374</v>
      </c>
      <c r="AA3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5" spans="1:27" x14ac:dyDescent="0.25">
      <c r="A365" s="6" t="str">
        <f>DAY(C365)&amp;Table1[[#This Row],[Bộ phận]]&amp;Table1[[#This Row],[Mã hàng]]</f>
        <v>4TSG06NL300119</v>
      </c>
      <c r="B365" s="6" t="str">
        <f>COUNTIF($A$5:A365,A365)&amp;A365</f>
        <v>14TSG06NL300119</v>
      </c>
      <c r="C365" s="75">
        <v>46026</v>
      </c>
      <c r="D365" s="76" t="s">
        <v>313</v>
      </c>
      <c r="E365" s="74" t="s">
        <v>408</v>
      </c>
      <c r="F365" s="74" t="s">
        <v>316</v>
      </c>
      <c r="G365" s="74" t="s">
        <v>314</v>
      </c>
      <c r="H365" s="76" t="s">
        <v>370</v>
      </c>
      <c r="I365" s="76" t="s">
        <v>371</v>
      </c>
      <c r="J365" s="76" t="s">
        <v>409</v>
      </c>
      <c r="K365" s="76" t="s">
        <v>197</v>
      </c>
      <c r="L365" s="76" t="s">
        <v>324</v>
      </c>
      <c r="M365" s="76" t="s">
        <v>284</v>
      </c>
      <c r="N365" s="77">
        <v>5.2</v>
      </c>
      <c r="O365" s="78">
        <v>21000</v>
      </c>
      <c r="P365" s="78">
        <v>0</v>
      </c>
      <c r="Q365" s="79">
        <v>109200</v>
      </c>
      <c r="R365" s="79">
        <v>0</v>
      </c>
      <c r="S365" s="78">
        <v>21000</v>
      </c>
      <c r="T365" s="76" t="s">
        <v>333</v>
      </c>
      <c r="U365" s="76" t="s">
        <v>373</v>
      </c>
      <c r="V365" s="76" t="s">
        <v>316</v>
      </c>
      <c r="W365" s="76" t="s">
        <v>334</v>
      </c>
      <c r="X365" s="76" t="s">
        <v>316</v>
      </c>
      <c r="Y365" s="76" t="s">
        <v>374</v>
      </c>
      <c r="Z365" s="76" t="s">
        <v>374</v>
      </c>
      <c r="AA3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6" spans="1:27" x14ac:dyDescent="0.25">
      <c r="A366" s="6" t="str">
        <f>DAY(C366)&amp;Table1[[#This Row],[Bộ phận]]&amp;Table1[[#This Row],[Mã hàng]]</f>
        <v>4TSG06NL300018</v>
      </c>
      <c r="B366" s="6" t="str">
        <f>COUNTIF($A$5:A366,A366)&amp;A366</f>
        <v>14TSG06NL300018</v>
      </c>
      <c r="C366" s="75">
        <v>46026</v>
      </c>
      <c r="D366" s="76" t="s">
        <v>313</v>
      </c>
      <c r="E366" s="74" t="s">
        <v>408</v>
      </c>
      <c r="F366" s="74" t="s">
        <v>316</v>
      </c>
      <c r="G366" s="74" t="s">
        <v>314</v>
      </c>
      <c r="H366" s="76" t="s">
        <v>370</v>
      </c>
      <c r="I366" s="76" t="s">
        <v>371</v>
      </c>
      <c r="J366" s="76" t="s">
        <v>409</v>
      </c>
      <c r="K366" s="76" t="s">
        <v>91</v>
      </c>
      <c r="L366" s="76" t="s">
        <v>331</v>
      </c>
      <c r="M366" s="76" t="s">
        <v>284</v>
      </c>
      <c r="N366" s="77">
        <v>4.9000000000000004</v>
      </c>
      <c r="O366" s="78">
        <v>38000</v>
      </c>
      <c r="P366" s="78">
        <v>0</v>
      </c>
      <c r="Q366" s="79">
        <v>186200</v>
      </c>
      <c r="R366" s="79">
        <v>0</v>
      </c>
      <c r="S366" s="78">
        <v>38000</v>
      </c>
      <c r="T366" s="76" t="s">
        <v>333</v>
      </c>
      <c r="U366" s="76" t="s">
        <v>373</v>
      </c>
      <c r="V366" s="76" t="s">
        <v>316</v>
      </c>
      <c r="W366" s="76" t="s">
        <v>334</v>
      </c>
      <c r="X366" s="76" t="s">
        <v>316</v>
      </c>
      <c r="Y366" s="76" t="s">
        <v>374</v>
      </c>
      <c r="Z366" s="76" t="s">
        <v>374</v>
      </c>
      <c r="AA3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7" spans="1:27" x14ac:dyDescent="0.25">
      <c r="A367" s="6" t="str">
        <f>DAY(C367)&amp;Table1[[#This Row],[Bộ phận]]&amp;Table1[[#This Row],[Mã hàng]]</f>
        <v>4TSG06NL300142</v>
      </c>
      <c r="B367" s="6" t="str">
        <f>COUNTIF($A$5:A367,A367)&amp;A367</f>
        <v>14TSG06NL300142</v>
      </c>
      <c r="C367" s="75">
        <v>46026</v>
      </c>
      <c r="D367" s="76" t="s">
        <v>313</v>
      </c>
      <c r="E367" s="74" t="s">
        <v>408</v>
      </c>
      <c r="F367" s="74" t="s">
        <v>316</v>
      </c>
      <c r="G367" s="74" t="s">
        <v>314</v>
      </c>
      <c r="H367" s="76" t="s">
        <v>370</v>
      </c>
      <c r="I367" s="76" t="s">
        <v>371</v>
      </c>
      <c r="J367" s="76" t="s">
        <v>409</v>
      </c>
      <c r="K367" s="76" t="s">
        <v>226</v>
      </c>
      <c r="L367" s="76" t="s">
        <v>319</v>
      </c>
      <c r="M367" s="76" t="s">
        <v>284</v>
      </c>
      <c r="N367" s="77">
        <v>2</v>
      </c>
      <c r="O367" s="78">
        <v>50000</v>
      </c>
      <c r="P367" s="78">
        <v>0</v>
      </c>
      <c r="Q367" s="79">
        <v>100000</v>
      </c>
      <c r="R367" s="79">
        <v>0</v>
      </c>
      <c r="S367" s="78">
        <v>50000</v>
      </c>
      <c r="T367" s="76" t="s">
        <v>333</v>
      </c>
      <c r="U367" s="76" t="s">
        <v>373</v>
      </c>
      <c r="V367" s="76" t="s">
        <v>316</v>
      </c>
      <c r="W367" s="76" t="s">
        <v>334</v>
      </c>
      <c r="X367" s="76" t="s">
        <v>316</v>
      </c>
      <c r="Y367" s="76" t="s">
        <v>374</v>
      </c>
      <c r="Z367" s="76" t="s">
        <v>374</v>
      </c>
      <c r="AA3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8" spans="1:27" x14ac:dyDescent="0.25">
      <c r="A368" s="6" t="str">
        <f>DAY(C368)&amp;Table1[[#This Row],[Bộ phận]]&amp;Table1[[#This Row],[Mã hàng]]</f>
        <v>4TSG06NL300147</v>
      </c>
      <c r="B368" s="6" t="str">
        <f>COUNTIF($A$5:A368,A368)&amp;A368</f>
        <v>14TSG06NL300147</v>
      </c>
      <c r="C368" s="75">
        <v>46026</v>
      </c>
      <c r="D368" s="76" t="s">
        <v>313</v>
      </c>
      <c r="E368" s="74" t="s">
        <v>408</v>
      </c>
      <c r="F368" s="74" t="s">
        <v>316</v>
      </c>
      <c r="G368" s="74" t="s">
        <v>314</v>
      </c>
      <c r="H368" s="76" t="s">
        <v>370</v>
      </c>
      <c r="I368" s="76" t="s">
        <v>371</v>
      </c>
      <c r="J368" s="76" t="s">
        <v>409</v>
      </c>
      <c r="K368" s="76" t="s">
        <v>234</v>
      </c>
      <c r="L368" s="76" t="s">
        <v>330</v>
      </c>
      <c r="M368" s="76" t="s">
        <v>284</v>
      </c>
      <c r="N368" s="77">
        <v>11.8</v>
      </c>
      <c r="O368" s="78">
        <v>62000</v>
      </c>
      <c r="P368" s="78">
        <v>0</v>
      </c>
      <c r="Q368" s="79">
        <v>731600</v>
      </c>
      <c r="R368" s="79">
        <v>0</v>
      </c>
      <c r="S368" s="78">
        <v>62000</v>
      </c>
      <c r="T368" s="76" t="s">
        <v>333</v>
      </c>
      <c r="U368" s="76" t="s">
        <v>373</v>
      </c>
      <c r="V368" s="76" t="s">
        <v>316</v>
      </c>
      <c r="W368" s="76" t="s">
        <v>334</v>
      </c>
      <c r="X368" s="76" t="s">
        <v>316</v>
      </c>
      <c r="Y368" s="76" t="s">
        <v>374</v>
      </c>
      <c r="Z368" s="76" t="s">
        <v>374</v>
      </c>
      <c r="AA3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9" spans="1:27" x14ac:dyDescent="0.25">
      <c r="A369" s="6" t="str">
        <f>DAY(C369)&amp;Table1[[#This Row],[Bộ phận]]&amp;Table1[[#This Row],[Mã hàng]]</f>
        <v>4TSG09NL300074</v>
      </c>
      <c r="B369" s="6" t="str">
        <f>COUNTIF($A$5:A369,A369)&amp;A369</f>
        <v>14TSG09NL300074</v>
      </c>
      <c r="C369" s="75">
        <v>46026</v>
      </c>
      <c r="D369" s="76" t="s">
        <v>313</v>
      </c>
      <c r="E369" s="74" t="s">
        <v>410</v>
      </c>
      <c r="F369" s="74" t="s">
        <v>316</v>
      </c>
      <c r="G369" s="74" t="s">
        <v>314</v>
      </c>
      <c r="H369" s="76" t="s">
        <v>370</v>
      </c>
      <c r="I369" s="76" t="s">
        <v>371</v>
      </c>
      <c r="J369" s="76" t="s">
        <v>407</v>
      </c>
      <c r="K369" s="76" t="s">
        <v>155</v>
      </c>
      <c r="L369" s="76" t="s">
        <v>32</v>
      </c>
      <c r="M369" s="76" t="s">
        <v>284</v>
      </c>
      <c r="N369" s="77">
        <v>2.2000000000000002</v>
      </c>
      <c r="O369" s="78">
        <v>18000</v>
      </c>
      <c r="P369" s="78">
        <v>0</v>
      </c>
      <c r="Q369" s="79">
        <v>39600</v>
      </c>
      <c r="R369" s="79">
        <v>0</v>
      </c>
      <c r="S369" s="78">
        <v>18000</v>
      </c>
      <c r="T369" s="76" t="s">
        <v>338</v>
      </c>
      <c r="U369" s="76" t="s">
        <v>373</v>
      </c>
      <c r="V369" s="76" t="s">
        <v>316</v>
      </c>
      <c r="W369" s="76" t="s">
        <v>339</v>
      </c>
      <c r="X369" s="76" t="s">
        <v>316</v>
      </c>
      <c r="Y369" s="76" t="s">
        <v>374</v>
      </c>
      <c r="Z369" s="76" t="s">
        <v>374</v>
      </c>
      <c r="AA3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0" spans="1:27" x14ac:dyDescent="0.25">
      <c r="A370" s="6" t="str">
        <f>DAY(C370)&amp;Table1[[#This Row],[Bộ phận]]&amp;Table1[[#This Row],[Mã hàng]]</f>
        <v>5TSG01NL300022</v>
      </c>
      <c r="B370" s="6" t="str">
        <f>COUNTIF($A$5:A370,A370)&amp;A370</f>
        <v>15TSG01NL300022</v>
      </c>
      <c r="C370" s="75">
        <v>46027</v>
      </c>
      <c r="D370" s="76" t="s">
        <v>313</v>
      </c>
      <c r="E370" s="74" t="s">
        <v>411</v>
      </c>
      <c r="F370" s="74" t="s">
        <v>316</v>
      </c>
      <c r="G370" s="74" t="s">
        <v>314</v>
      </c>
      <c r="H370" s="76" t="s">
        <v>370</v>
      </c>
      <c r="I370" s="76" t="s">
        <v>371</v>
      </c>
      <c r="J370" s="76" t="s">
        <v>412</v>
      </c>
      <c r="K370" s="76" t="s">
        <v>94</v>
      </c>
      <c r="L370" s="76" t="s">
        <v>20</v>
      </c>
      <c r="M370" s="76" t="s">
        <v>284</v>
      </c>
      <c r="N370" s="77">
        <v>11</v>
      </c>
      <c r="O370" s="78">
        <v>18000</v>
      </c>
      <c r="P370" s="78">
        <v>0</v>
      </c>
      <c r="Q370" s="79">
        <v>198000</v>
      </c>
      <c r="R370" s="79">
        <v>0</v>
      </c>
      <c r="S370" s="78">
        <v>18000</v>
      </c>
      <c r="T370" s="76" t="s">
        <v>315</v>
      </c>
      <c r="U370" s="76" t="s">
        <v>373</v>
      </c>
      <c r="V370" s="76" t="s">
        <v>316</v>
      </c>
      <c r="W370" s="76" t="s">
        <v>317</v>
      </c>
      <c r="X370" s="76" t="s">
        <v>316</v>
      </c>
      <c r="Y370" s="76" t="s">
        <v>374</v>
      </c>
      <c r="Z370" s="76" t="s">
        <v>374</v>
      </c>
      <c r="AA3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1" spans="1:27" x14ac:dyDescent="0.25">
      <c r="A371" s="6" t="str">
        <f>DAY(C371)&amp;Table1[[#This Row],[Bộ phận]]&amp;Table1[[#This Row],[Mã hàng]]</f>
        <v>5TSG01NL300033</v>
      </c>
      <c r="B371" s="6" t="str">
        <f>COUNTIF($A$5:A371,A371)&amp;A371</f>
        <v>15TSG01NL300033</v>
      </c>
      <c r="C371" s="75">
        <v>46027</v>
      </c>
      <c r="D371" s="76" t="s">
        <v>313</v>
      </c>
      <c r="E371" s="74" t="s">
        <v>411</v>
      </c>
      <c r="F371" s="74" t="s">
        <v>316</v>
      </c>
      <c r="G371" s="74" t="s">
        <v>314</v>
      </c>
      <c r="H371" s="76" t="s">
        <v>370</v>
      </c>
      <c r="I371" s="76" t="s">
        <v>371</v>
      </c>
      <c r="J371" s="76" t="s">
        <v>412</v>
      </c>
      <c r="K371" s="76" t="s">
        <v>104</v>
      </c>
      <c r="L371" s="76" t="s">
        <v>335</v>
      </c>
      <c r="M371" s="76" t="s">
        <v>284</v>
      </c>
      <c r="N371" s="77">
        <v>1.2</v>
      </c>
      <c r="O371" s="78">
        <v>13000</v>
      </c>
      <c r="P371" s="78">
        <v>0</v>
      </c>
      <c r="Q371" s="79">
        <v>15600</v>
      </c>
      <c r="R371" s="79">
        <v>0</v>
      </c>
      <c r="S371" s="78">
        <v>13000</v>
      </c>
      <c r="T371" s="76" t="s">
        <v>315</v>
      </c>
      <c r="U371" s="76" t="s">
        <v>373</v>
      </c>
      <c r="V371" s="76" t="s">
        <v>316</v>
      </c>
      <c r="W371" s="76" t="s">
        <v>317</v>
      </c>
      <c r="X371" s="76" t="s">
        <v>316</v>
      </c>
      <c r="Y371" s="76" t="s">
        <v>374</v>
      </c>
      <c r="Z371" s="76" t="s">
        <v>374</v>
      </c>
      <c r="AA3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2" spans="1:27" x14ac:dyDescent="0.25">
      <c r="A372" s="6" t="str">
        <f>DAY(C372)&amp;Table1[[#This Row],[Bộ phận]]&amp;Table1[[#This Row],[Mã hàng]]</f>
        <v>5TSG01NL300058</v>
      </c>
      <c r="B372" s="6" t="str">
        <f>COUNTIF($A$5:A372,A372)&amp;A372</f>
        <v>15TSG01NL300058</v>
      </c>
      <c r="C372" s="75">
        <v>46027</v>
      </c>
      <c r="D372" s="76" t="s">
        <v>313</v>
      </c>
      <c r="E372" s="74" t="s">
        <v>411</v>
      </c>
      <c r="F372" s="74" t="s">
        <v>316</v>
      </c>
      <c r="G372" s="74" t="s">
        <v>314</v>
      </c>
      <c r="H372" s="76" t="s">
        <v>370</v>
      </c>
      <c r="I372" s="76" t="s">
        <v>371</v>
      </c>
      <c r="J372" s="76" t="s">
        <v>412</v>
      </c>
      <c r="K372" s="76" t="s">
        <v>135</v>
      </c>
      <c r="L372" s="76" t="s">
        <v>27</v>
      </c>
      <c r="M372" s="76" t="s">
        <v>284</v>
      </c>
      <c r="N372" s="77">
        <v>1.5</v>
      </c>
      <c r="O372" s="78">
        <v>55000</v>
      </c>
      <c r="P372" s="78">
        <v>0</v>
      </c>
      <c r="Q372" s="79">
        <v>82500</v>
      </c>
      <c r="R372" s="79">
        <v>0</v>
      </c>
      <c r="S372" s="78">
        <v>55000</v>
      </c>
      <c r="T372" s="76" t="s">
        <v>315</v>
      </c>
      <c r="U372" s="76" t="s">
        <v>373</v>
      </c>
      <c r="V372" s="76" t="s">
        <v>316</v>
      </c>
      <c r="W372" s="76" t="s">
        <v>317</v>
      </c>
      <c r="X372" s="76" t="s">
        <v>316</v>
      </c>
      <c r="Y372" s="76" t="s">
        <v>374</v>
      </c>
      <c r="Z372" s="76" t="s">
        <v>374</v>
      </c>
      <c r="AA3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3" spans="1:27" x14ac:dyDescent="0.25">
      <c r="A373" s="6" t="str">
        <f>DAY(C373)&amp;Table1[[#This Row],[Bộ phận]]&amp;Table1[[#This Row],[Mã hàng]]</f>
        <v>5TSG01NL300074</v>
      </c>
      <c r="B373" s="6" t="str">
        <f>COUNTIF($A$5:A373,A373)&amp;A373</f>
        <v>15TSG01NL300074</v>
      </c>
      <c r="C373" s="75">
        <v>46027</v>
      </c>
      <c r="D373" s="76" t="s">
        <v>313</v>
      </c>
      <c r="E373" s="74" t="s">
        <v>411</v>
      </c>
      <c r="F373" s="74" t="s">
        <v>316</v>
      </c>
      <c r="G373" s="74" t="s">
        <v>314</v>
      </c>
      <c r="H373" s="76" t="s">
        <v>370</v>
      </c>
      <c r="I373" s="76" t="s">
        <v>371</v>
      </c>
      <c r="J373" s="76" t="s">
        <v>412</v>
      </c>
      <c r="K373" s="76" t="s">
        <v>155</v>
      </c>
      <c r="L373" s="76" t="s">
        <v>32</v>
      </c>
      <c r="M373" s="76" t="s">
        <v>284</v>
      </c>
      <c r="N373" s="77">
        <v>1.5</v>
      </c>
      <c r="O373" s="78">
        <v>18000</v>
      </c>
      <c r="P373" s="78">
        <v>0</v>
      </c>
      <c r="Q373" s="79">
        <v>27000</v>
      </c>
      <c r="R373" s="79">
        <v>0</v>
      </c>
      <c r="S373" s="78">
        <v>18000</v>
      </c>
      <c r="T373" s="76" t="s">
        <v>315</v>
      </c>
      <c r="U373" s="76" t="s">
        <v>373</v>
      </c>
      <c r="V373" s="76" t="s">
        <v>316</v>
      </c>
      <c r="W373" s="76" t="s">
        <v>317</v>
      </c>
      <c r="X373" s="76" t="s">
        <v>316</v>
      </c>
      <c r="Y373" s="76" t="s">
        <v>374</v>
      </c>
      <c r="Z373" s="76" t="s">
        <v>374</v>
      </c>
      <c r="AA3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4" spans="1:27" x14ac:dyDescent="0.25">
      <c r="A374" s="6" t="str">
        <f>DAY(C374)&amp;Table1[[#This Row],[Bộ phận]]&amp;Table1[[#This Row],[Mã hàng]]</f>
        <v>5TSG01NL300085</v>
      </c>
      <c r="B374" s="6" t="str">
        <f>COUNTIF($A$5:A374,A374)&amp;A374</f>
        <v>15TSG01NL300085</v>
      </c>
      <c r="C374" s="75">
        <v>46027</v>
      </c>
      <c r="D374" s="76" t="s">
        <v>313</v>
      </c>
      <c r="E374" s="74" t="s">
        <v>411</v>
      </c>
      <c r="F374" s="74" t="s">
        <v>316</v>
      </c>
      <c r="G374" s="74" t="s">
        <v>314</v>
      </c>
      <c r="H374" s="76" t="s">
        <v>370</v>
      </c>
      <c r="I374" s="76" t="s">
        <v>371</v>
      </c>
      <c r="J374" s="76" t="s">
        <v>412</v>
      </c>
      <c r="K374" s="76" t="s">
        <v>164</v>
      </c>
      <c r="L374" s="76" t="s">
        <v>318</v>
      </c>
      <c r="M374" s="76" t="s">
        <v>284</v>
      </c>
      <c r="N374" s="77">
        <v>1.5</v>
      </c>
      <c r="O374" s="78">
        <v>45000</v>
      </c>
      <c r="P374" s="78">
        <v>0</v>
      </c>
      <c r="Q374" s="79">
        <v>67500</v>
      </c>
      <c r="R374" s="79">
        <v>0</v>
      </c>
      <c r="S374" s="78">
        <v>45000</v>
      </c>
      <c r="T374" s="76" t="s">
        <v>315</v>
      </c>
      <c r="U374" s="76" t="s">
        <v>373</v>
      </c>
      <c r="V374" s="76" t="s">
        <v>316</v>
      </c>
      <c r="W374" s="76" t="s">
        <v>317</v>
      </c>
      <c r="X374" s="76" t="s">
        <v>316</v>
      </c>
      <c r="Y374" s="76" t="s">
        <v>374</v>
      </c>
      <c r="Z374" s="76" t="s">
        <v>374</v>
      </c>
      <c r="AA3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5" spans="1:27" x14ac:dyDescent="0.25">
      <c r="A375" s="6" t="str">
        <f>DAY(C375)&amp;Table1[[#This Row],[Bộ phận]]&amp;Table1[[#This Row],[Mã hàng]]</f>
        <v>5TSG01NL300090</v>
      </c>
      <c r="B375" s="6" t="str">
        <f>COUNTIF($A$5:A375,A375)&amp;A375</f>
        <v>15TSG01NL300090</v>
      </c>
      <c r="C375" s="75">
        <v>46027</v>
      </c>
      <c r="D375" s="76" t="s">
        <v>313</v>
      </c>
      <c r="E375" s="74" t="s">
        <v>411</v>
      </c>
      <c r="F375" s="74" t="s">
        <v>316</v>
      </c>
      <c r="G375" s="74" t="s">
        <v>314</v>
      </c>
      <c r="H375" s="76" t="s">
        <v>370</v>
      </c>
      <c r="I375" s="76" t="s">
        <v>371</v>
      </c>
      <c r="J375" s="76" t="s">
        <v>412</v>
      </c>
      <c r="K375" s="76" t="s">
        <v>171</v>
      </c>
      <c r="L375" s="76" t="s">
        <v>34</v>
      </c>
      <c r="M375" s="76" t="s">
        <v>284</v>
      </c>
      <c r="N375" s="77">
        <v>2</v>
      </c>
      <c r="O375" s="78">
        <v>145000</v>
      </c>
      <c r="P375" s="78">
        <v>0</v>
      </c>
      <c r="Q375" s="79">
        <v>290000</v>
      </c>
      <c r="R375" s="79">
        <v>0</v>
      </c>
      <c r="S375" s="78">
        <v>145000</v>
      </c>
      <c r="T375" s="76" t="s">
        <v>315</v>
      </c>
      <c r="U375" s="76" t="s">
        <v>373</v>
      </c>
      <c r="V375" s="76" t="s">
        <v>316</v>
      </c>
      <c r="W375" s="76" t="s">
        <v>317</v>
      </c>
      <c r="X375" s="76" t="s">
        <v>316</v>
      </c>
      <c r="Y375" s="76" t="s">
        <v>374</v>
      </c>
      <c r="Z375" s="76" t="s">
        <v>374</v>
      </c>
      <c r="AA3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6" spans="1:27" x14ac:dyDescent="0.25">
      <c r="A376" s="6" t="str">
        <f>DAY(C376)&amp;Table1[[#This Row],[Bộ phận]]&amp;Table1[[#This Row],[Mã hàng]]</f>
        <v>5TSG01NL300098</v>
      </c>
      <c r="B376" s="6" t="str">
        <f>COUNTIF($A$5:A376,A376)&amp;A376</f>
        <v>15TSG01NL300098</v>
      </c>
      <c r="C376" s="75">
        <v>46027</v>
      </c>
      <c r="D376" s="76" t="s">
        <v>313</v>
      </c>
      <c r="E376" s="74" t="s">
        <v>411</v>
      </c>
      <c r="F376" s="74" t="s">
        <v>316</v>
      </c>
      <c r="G376" s="74" t="s">
        <v>314</v>
      </c>
      <c r="H376" s="76" t="s">
        <v>370</v>
      </c>
      <c r="I376" s="76" t="s">
        <v>371</v>
      </c>
      <c r="J376" s="76" t="s">
        <v>412</v>
      </c>
      <c r="K376" s="76" t="s">
        <v>179</v>
      </c>
      <c r="L376" s="76" t="s">
        <v>327</v>
      </c>
      <c r="M376" s="76" t="s">
        <v>284</v>
      </c>
      <c r="N376" s="77">
        <v>5</v>
      </c>
      <c r="O376" s="78">
        <v>95000</v>
      </c>
      <c r="P376" s="78">
        <v>0</v>
      </c>
      <c r="Q376" s="79">
        <v>475000</v>
      </c>
      <c r="R376" s="79">
        <v>0</v>
      </c>
      <c r="S376" s="78">
        <v>95000</v>
      </c>
      <c r="T376" s="76" t="s">
        <v>315</v>
      </c>
      <c r="U376" s="76" t="s">
        <v>373</v>
      </c>
      <c r="V376" s="76" t="s">
        <v>316</v>
      </c>
      <c r="W376" s="76" t="s">
        <v>317</v>
      </c>
      <c r="X376" s="76" t="s">
        <v>316</v>
      </c>
      <c r="Y376" s="76" t="s">
        <v>374</v>
      </c>
      <c r="Z376" s="76" t="s">
        <v>374</v>
      </c>
      <c r="AA3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7" spans="1:27" x14ac:dyDescent="0.25">
      <c r="A377" s="6" t="str">
        <f>DAY(C377)&amp;Table1[[#This Row],[Bộ phận]]&amp;Table1[[#This Row],[Mã hàng]]</f>
        <v>5TSG01NL300107</v>
      </c>
      <c r="B377" s="6" t="str">
        <f>COUNTIF($A$5:A377,A377)&amp;A377</f>
        <v>15TSG01NL300107</v>
      </c>
      <c r="C377" s="75">
        <v>46027</v>
      </c>
      <c r="D377" s="76" t="s">
        <v>313</v>
      </c>
      <c r="E377" s="74" t="s">
        <v>411</v>
      </c>
      <c r="F377" s="74" t="s">
        <v>316</v>
      </c>
      <c r="G377" s="74" t="s">
        <v>314</v>
      </c>
      <c r="H377" s="76" t="s">
        <v>370</v>
      </c>
      <c r="I377" s="76" t="s">
        <v>371</v>
      </c>
      <c r="J377" s="76" t="s">
        <v>412</v>
      </c>
      <c r="K377" s="76" t="s">
        <v>187</v>
      </c>
      <c r="L377" s="76" t="s">
        <v>328</v>
      </c>
      <c r="M377" s="76" t="s">
        <v>329</v>
      </c>
      <c r="N377" s="77">
        <v>3</v>
      </c>
      <c r="O377" s="78">
        <v>8500</v>
      </c>
      <c r="P377" s="78">
        <v>0</v>
      </c>
      <c r="Q377" s="79">
        <v>25500</v>
      </c>
      <c r="R377" s="79">
        <v>0</v>
      </c>
      <c r="S377" s="78">
        <v>8500</v>
      </c>
      <c r="T377" s="76" t="s">
        <v>315</v>
      </c>
      <c r="U377" s="76" t="s">
        <v>373</v>
      </c>
      <c r="V377" s="76" t="s">
        <v>316</v>
      </c>
      <c r="W377" s="76" t="s">
        <v>317</v>
      </c>
      <c r="X377" s="76" t="s">
        <v>316</v>
      </c>
      <c r="Y377" s="76" t="s">
        <v>374</v>
      </c>
      <c r="Z377" s="76" t="s">
        <v>374</v>
      </c>
      <c r="AA3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8" spans="1:27" x14ac:dyDescent="0.25">
      <c r="A378" s="6" t="str">
        <f>DAY(C378)&amp;Table1[[#This Row],[Bộ phận]]&amp;Table1[[#This Row],[Mã hàng]]</f>
        <v>5TSG01NL300126</v>
      </c>
      <c r="B378" s="6" t="str">
        <f>COUNTIF($A$5:A378,A378)&amp;A378</f>
        <v>15TSG01NL300126</v>
      </c>
      <c r="C378" s="75">
        <v>46027</v>
      </c>
      <c r="D378" s="76" t="s">
        <v>313</v>
      </c>
      <c r="E378" s="74" t="s">
        <v>411</v>
      </c>
      <c r="F378" s="74" t="s">
        <v>316</v>
      </c>
      <c r="G378" s="74" t="s">
        <v>314</v>
      </c>
      <c r="H378" s="76" t="s">
        <v>370</v>
      </c>
      <c r="I378" s="76" t="s">
        <v>371</v>
      </c>
      <c r="J378" s="76" t="s">
        <v>412</v>
      </c>
      <c r="K378" s="76" t="s">
        <v>208</v>
      </c>
      <c r="L378" s="76" t="s">
        <v>340</v>
      </c>
      <c r="M378" s="76" t="s">
        <v>284</v>
      </c>
      <c r="N378" s="77">
        <v>0.3</v>
      </c>
      <c r="O378" s="78">
        <v>70000</v>
      </c>
      <c r="P378" s="78">
        <v>0</v>
      </c>
      <c r="Q378" s="79">
        <v>21000</v>
      </c>
      <c r="R378" s="79">
        <v>0</v>
      </c>
      <c r="S378" s="78">
        <v>70000</v>
      </c>
      <c r="T378" s="76" t="s">
        <v>315</v>
      </c>
      <c r="U378" s="76" t="s">
        <v>373</v>
      </c>
      <c r="V378" s="76" t="s">
        <v>316</v>
      </c>
      <c r="W378" s="76" t="s">
        <v>317</v>
      </c>
      <c r="X378" s="76" t="s">
        <v>316</v>
      </c>
      <c r="Y378" s="76" t="s">
        <v>374</v>
      </c>
      <c r="Z378" s="76" t="s">
        <v>374</v>
      </c>
      <c r="AA3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9" spans="1:27" x14ac:dyDescent="0.25">
      <c r="A379" s="6" t="str">
        <f>DAY(C379)&amp;Table1[[#This Row],[Bộ phận]]&amp;Table1[[#This Row],[Mã hàng]]</f>
        <v>5TSG01NL300142</v>
      </c>
      <c r="B379" s="6" t="str">
        <f>COUNTIF($A$5:A379,A379)&amp;A379</f>
        <v>15TSG01NL300142</v>
      </c>
      <c r="C379" s="75">
        <v>46027</v>
      </c>
      <c r="D379" s="76" t="s">
        <v>313</v>
      </c>
      <c r="E379" s="74" t="s">
        <v>411</v>
      </c>
      <c r="F379" s="74" t="s">
        <v>316</v>
      </c>
      <c r="G379" s="74" t="s">
        <v>314</v>
      </c>
      <c r="H379" s="76" t="s">
        <v>370</v>
      </c>
      <c r="I379" s="76" t="s">
        <v>371</v>
      </c>
      <c r="J379" s="76" t="s">
        <v>412</v>
      </c>
      <c r="K379" s="76" t="s">
        <v>226</v>
      </c>
      <c r="L379" s="76" t="s">
        <v>319</v>
      </c>
      <c r="M379" s="76" t="s">
        <v>284</v>
      </c>
      <c r="N379" s="77">
        <v>2</v>
      </c>
      <c r="O379" s="78">
        <v>50000</v>
      </c>
      <c r="P379" s="78">
        <v>0</v>
      </c>
      <c r="Q379" s="79">
        <v>100000</v>
      </c>
      <c r="R379" s="79">
        <v>0</v>
      </c>
      <c r="S379" s="78">
        <v>50000</v>
      </c>
      <c r="T379" s="76" t="s">
        <v>315</v>
      </c>
      <c r="U379" s="76" t="s">
        <v>373</v>
      </c>
      <c r="V379" s="76" t="s">
        <v>316</v>
      </c>
      <c r="W379" s="76" t="s">
        <v>317</v>
      </c>
      <c r="X379" s="76" t="s">
        <v>316</v>
      </c>
      <c r="Y379" s="76" t="s">
        <v>374</v>
      </c>
      <c r="Z379" s="76" t="s">
        <v>374</v>
      </c>
      <c r="AA3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0" spans="1:27" x14ac:dyDescent="0.25">
      <c r="A380" s="6" t="str">
        <f>DAY(C380)&amp;Table1[[#This Row],[Bộ phận]]&amp;Table1[[#This Row],[Mã hàng]]</f>
        <v>5TSG01NL300147</v>
      </c>
      <c r="B380" s="6" t="str">
        <f>COUNTIF($A$5:A380,A380)&amp;A380</f>
        <v>15TSG01NL300147</v>
      </c>
      <c r="C380" s="75">
        <v>46027</v>
      </c>
      <c r="D380" s="76" t="s">
        <v>313</v>
      </c>
      <c r="E380" s="74" t="s">
        <v>411</v>
      </c>
      <c r="F380" s="74" t="s">
        <v>316</v>
      </c>
      <c r="G380" s="74" t="s">
        <v>314</v>
      </c>
      <c r="H380" s="76" t="s">
        <v>370</v>
      </c>
      <c r="I380" s="76" t="s">
        <v>371</v>
      </c>
      <c r="J380" s="76" t="s">
        <v>412</v>
      </c>
      <c r="K380" s="76" t="s">
        <v>234</v>
      </c>
      <c r="L380" s="76" t="s">
        <v>330</v>
      </c>
      <c r="M380" s="76" t="s">
        <v>284</v>
      </c>
      <c r="N380" s="77">
        <v>4</v>
      </c>
      <c r="O380" s="78">
        <v>62000</v>
      </c>
      <c r="P380" s="78">
        <v>0</v>
      </c>
      <c r="Q380" s="79">
        <v>248000</v>
      </c>
      <c r="R380" s="79">
        <v>0</v>
      </c>
      <c r="S380" s="78">
        <v>62000</v>
      </c>
      <c r="T380" s="76" t="s">
        <v>315</v>
      </c>
      <c r="U380" s="76" t="s">
        <v>373</v>
      </c>
      <c r="V380" s="76" t="s">
        <v>316</v>
      </c>
      <c r="W380" s="76" t="s">
        <v>317</v>
      </c>
      <c r="X380" s="76" t="s">
        <v>316</v>
      </c>
      <c r="Y380" s="76" t="s">
        <v>374</v>
      </c>
      <c r="Z380" s="76" t="s">
        <v>374</v>
      </c>
      <c r="AA3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1" spans="1:27" x14ac:dyDescent="0.25">
      <c r="A381" s="6" t="str">
        <f>DAY(C381)&amp;Table1[[#This Row],[Bộ phận]]&amp;Table1[[#This Row],[Mã hàng]]</f>
        <v>5TSG01NL300203</v>
      </c>
      <c r="B381" s="6" t="str">
        <f>COUNTIF($A$5:A381,A381)&amp;A381</f>
        <v>15TSG01NL300203</v>
      </c>
      <c r="C381" s="75">
        <v>46027</v>
      </c>
      <c r="D381" s="76" t="s">
        <v>313</v>
      </c>
      <c r="E381" s="74" t="s">
        <v>411</v>
      </c>
      <c r="F381" s="74" t="s">
        <v>316</v>
      </c>
      <c r="G381" s="74" t="s">
        <v>314</v>
      </c>
      <c r="H381" s="76" t="s">
        <v>370</v>
      </c>
      <c r="I381" s="76" t="s">
        <v>371</v>
      </c>
      <c r="J381" s="76" t="s">
        <v>412</v>
      </c>
      <c r="K381" s="76" t="s">
        <v>260</v>
      </c>
      <c r="L381" s="76" t="s">
        <v>320</v>
      </c>
      <c r="M381" s="76" t="s">
        <v>284</v>
      </c>
      <c r="N381" s="77">
        <v>1</v>
      </c>
      <c r="O381" s="78">
        <v>45000</v>
      </c>
      <c r="P381" s="78">
        <v>0</v>
      </c>
      <c r="Q381" s="79">
        <v>45000</v>
      </c>
      <c r="R381" s="79">
        <v>0</v>
      </c>
      <c r="S381" s="78">
        <v>45000</v>
      </c>
      <c r="T381" s="76" t="s">
        <v>315</v>
      </c>
      <c r="U381" s="76" t="s">
        <v>373</v>
      </c>
      <c r="V381" s="76" t="s">
        <v>316</v>
      </c>
      <c r="W381" s="76" t="s">
        <v>317</v>
      </c>
      <c r="X381" s="76" t="s">
        <v>316</v>
      </c>
      <c r="Y381" s="76" t="s">
        <v>374</v>
      </c>
      <c r="Z381" s="76" t="s">
        <v>374</v>
      </c>
      <c r="AA3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2" spans="1:27" x14ac:dyDescent="0.25">
      <c r="A382" s="6" t="str">
        <f>DAY(C382)&amp;Table1[[#This Row],[Bộ phận]]&amp;Table1[[#This Row],[Mã hàng]]</f>
        <v>5TSG01NL300209</v>
      </c>
      <c r="B382" s="6" t="str">
        <f>COUNTIF($A$5:A382,A382)&amp;A382</f>
        <v>15TSG01NL300209</v>
      </c>
      <c r="C382" s="75">
        <v>46027</v>
      </c>
      <c r="D382" s="76" t="s">
        <v>313</v>
      </c>
      <c r="E382" s="74" t="s">
        <v>411</v>
      </c>
      <c r="F382" s="74" t="s">
        <v>316</v>
      </c>
      <c r="G382" s="74" t="s">
        <v>314</v>
      </c>
      <c r="H382" s="76" t="s">
        <v>370</v>
      </c>
      <c r="I382" s="76" t="s">
        <v>371</v>
      </c>
      <c r="J382" s="76" t="s">
        <v>412</v>
      </c>
      <c r="K382" s="76" t="s">
        <v>261</v>
      </c>
      <c r="L382" s="76" t="s">
        <v>321</v>
      </c>
      <c r="M382" s="76" t="s">
        <v>284</v>
      </c>
      <c r="N382" s="77">
        <v>3</v>
      </c>
      <c r="O382" s="78">
        <v>30000</v>
      </c>
      <c r="P382" s="78">
        <v>0</v>
      </c>
      <c r="Q382" s="79">
        <v>90000</v>
      </c>
      <c r="R382" s="79">
        <v>0</v>
      </c>
      <c r="S382" s="78">
        <v>30000</v>
      </c>
      <c r="T382" s="76" t="s">
        <v>315</v>
      </c>
      <c r="U382" s="76" t="s">
        <v>373</v>
      </c>
      <c r="V382" s="76" t="s">
        <v>316</v>
      </c>
      <c r="W382" s="76" t="s">
        <v>317</v>
      </c>
      <c r="X382" s="76" t="s">
        <v>316</v>
      </c>
      <c r="Y382" s="76" t="s">
        <v>374</v>
      </c>
      <c r="Z382" s="76" t="s">
        <v>374</v>
      </c>
      <c r="AA3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3" spans="1:27" x14ac:dyDescent="0.25">
      <c r="A383" s="6" t="str">
        <f>DAY(C383)&amp;Table1[[#This Row],[Bộ phận]]&amp;Table1[[#This Row],[Mã hàng]]</f>
        <v>5TSG01NL300218</v>
      </c>
      <c r="B383" s="6" t="str">
        <f>COUNTIF($A$5:A383,A383)&amp;A383</f>
        <v>15TSG01NL300218</v>
      </c>
      <c r="C383" s="75">
        <v>46027</v>
      </c>
      <c r="D383" s="76" t="s">
        <v>313</v>
      </c>
      <c r="E383" s="74" t="s">
        <v>411</v>
      </c>
      <c r="F383" s="74" t="s">
        <v>316</v>
      </c>
      <c r="G383" s="74" t="s">
        <v>314</v>
      </c>
      <c r="H383" s="76" t="s">
        <v>370</v>
      </c>
      <c r="I383" s="76" t="s">
        <v>371</v>
      </c>
      <c r="J383" s="76" t="s">
        <v>412</v>
      </c>
      <c r="K383" s="76" t="s">
        <v>287</v>
      </c>
      <c r="L383" s="76" t="s">
        <v>288</v>
      </c>
      <c r="M383" s="76" t="s">
        <v>29</v>
      </c>
      <c r="N383" s="77">
        <v>1</v>
      </c>
      <c r="O383" s="78">
        <v>40000</v>
      </c>
      <c r="P383" s="78">
        <v>0</v>
      </c>
      <c r="Q383" s="79">
        <v>40000</v>
      </c>
      <c r="R383" s="79">
        <v>0</v>
      </c>
      <c r="S383" s="78">
        <v>40000</v>
      </c>
      <c r="T383" s="76" t="s">
        <v>315</v>
      </c>
      <c r="U383" s="76" t="s">
        <v>373</v>
      </c>
      <c r="V383" s="76" t="s">
        <v>316</v>
      </c>
      <c r="W383" s="76" t="s">
        <v>317</v>
      </c>
      <c r="X383" s="76" t="s">
        <v>316</v>
      </c>
      <c r="Y383" s="76" t="s">
        <v>374</v>
      </c>
      <c r="Z383" s="76" t="s">
        <v>374</v>
      </c>
      <c r="AA3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4" spans="1:27" x14ac:dyDescent="0.25">
      <c r="A384" s="6" t="str">
        <f>DAY(C384)&amp;Table1[[#This Row],[Bộ phận]]&amp;Table1[[#This Row],[Mã hàng]]</f>
        <v>5TSG01NL300018</v>
      </c>
      <c r="B384" s="6" t="str">
        <f>COUNTIF($A$5:A384,A384)&amp;A384</f>
        <v>15TSG01NL300018</v>
      </c>
      <c r="C384" s="75">
        <v>46027</v>
      </c>
      <c r="D384" s="76" t="s">
        <v>313</v>
      </c>
      <c r="E384" s="74" t="s">
        <v>411</v>
      </c>
      <c r="F384" s="74" t="s">
        <v>316</v>
      </c>
      <c r="G384" s="74" t="s">
        <v>314</v>
      </c>
      <c r="H384" s="76" t="s">
        <v>370</v>
      </c>
      <c r="I384" s="76" t="s">
        <v>371</v>
      </c>
      <c r="J384" s="76" t="s">
        <v>412</v>
      </c>
      <c r="K384" s="76" t="s">
        <v>91</v>
      </c>
      <c r="L384" s="76" t="s">
        <v>331</v>
      </c>
      <c r="M384" s="76" t="s">
        <v>284</v>
      </c>
      <c r="N384" s="77">
        <v>4.5</v>
      </c>
      <c r="O384" s="78">
        <v>38000</v>
      </c>
      <c r="P384" s="78">
        <v>0</v>
      </c>
      <c r="Q384" s="79">
        <v>171000</v>
      </c>
      <c r="R384" s="79">
        <v>0</v>
      </c>
      <c r="S384" s="78">
        <v>38000</v>
      </c>
      <c r="T384" s="76" t="s">
        <v>315</v>
      </c>
      <c r="U384" s="76" t="s">
        <v>373</v>
      </c>
      <c r="V384" s="76" t="s">
        <v>316</v>
      </c>
      <c r="W384" s="76" t="s">
        <v>317</v>
      </c>
      <c r="X384" s="76" t="s">
        <v>316</v>
      </c>
      <c r="Y384" s="76" t="s">
        <v>374</v>
      </c>
      <c r="Z384" s="76" t="s">
        <v>374</v>
      </c>
      <c r="AA3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5" spans="1:27" x14ac:dyDescent="0.25">
      <c r="A385" s="6" t="str">
        <f>DAY(C385)&amp;Table1[[#This Row],[Bộ phận]]&amp;Table1[[#This Row],[Mã hàng]]</f>
        <v>5TSG01NL300084</v>
      </c>
      <c r="B385" s="6" t="str">
        <f>COUNTIF($A$5:A385,A385)&amp;A385</f>
        <v>15TSG01NL300084</v>
      </c>
      <c r="C385" s="75">
        <v>46027</v>
      </c>
      <c r="D385" s="76" t="s">
        <v>313</v>
      </c>
      <c r="E385" s="74" t="s">
        <v>411</v>
      </c>
      <c r="F385" s="74" t="s">
        <v>316</v>
      </c>
      <c r="G385" s="74" t="s">
        <v>314</v>
      </c>
      <c r="H385" s="76" t="s">
        <v>370</v>
      </c>
      <c r="I385" s="76" t="s">
        <v>371</v>
      </c>
      <c r="J385" s="76" t="s">
        <v>412</v>
      </c>
      <c r="K385" s="76" t="s">
        <v>163</v>
      </c>
      <c r="L385" s="76" t="s">
        <v>322</v>
      </c>
      <c r="M385" s="76" t="s">
        <v>284</v>
      </c>
      <c r="N385" s="77">
        <v>2</v>
      </c>
      <c r="O385" s="78">
        <v>22000</v>
      </c>
      <c r="P385" s="78">
        <v>0</v>
      </c>
      <c r="Q385" s="79">
        <v>44000</v>
      </c>
      <c r="R385" s="79">
        <v>0</v>
      </c>
      <c r="S385" s="78">
        <v>22000</v>
      </c>
      <c r="T385" s="76" t="s">
        <v>315</v>
      </c>
      <c r="U385" s="76" t="s">
        <v>373</v>
      </c>
      <c r="V385" s="76" t="s">
        <v>316</v>
      </c>
      <c r="W385" s="76" t="s">
        <v>317</v>
      </c>
      <c r="X385" s="76" t="s">
        <v>316</v>
      </c>
      <c r="Y385" s="76" t="s">
        <v>374</v>
      </c>
      <c r="Z385" s="76" t="s">
        <v>374</v>
      </c>
      <c r="AA3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6" spans="1:27" x14ac:dyDescent="0.25">
      <c r="A386" s="6" t="str">
        <f>DAY(C386)&amp;Table1[[#This Row],[Bộ phận]]&amp;Table1[[#This Row],[Mã hàng]]</f>
        <v>5TSG01NL300096</v>
      </c>
      <c r="B386" s="6" t="str">
        <f>COUNTIF($A$5:A386,A386)&amp;A386</f>
        <v>15TSG01NL300096</v>
      </c>
      <c r="C386" s="75">
        <v>46027</v>
      </c>
      <c r="D386" s="76" t="s">
        <v>313</v>
      </c>
      <c r="E386" s="74" t="s">
        <v>411</v>
      </c>
      <c r="F386" s="74" t="s">
        <v>316</v>
      </c>
      <c r="G386" s="74" t="s">
        <v>314</v>
      </c>
      <c r="H386" s="76" t="s">
        <v>370</v>
      </c>
      <c r="I386" s="76" t="s">
        <v>371</v>
      </c>
      <c r="J386" s="76" t="s">
        <v>412</v>
      </c>
      <c r="K386" s="76" t="s">
        <v>177</v>
      </c>
      <c r="L386" s="76" t="s">
        <v>50</v>
      </c>
      <c r="M386" s="76" t="s">
        <v>284</v>
      </c>
      <c r="N386" s="77">
        <v>6</v>
      </c>
      <c r="O386" s="78">
        <v>45000</v>
      </c>
      <c r="P386" s="78">
        <v>0</v>
      </c>
      <c r="Q386" s="79">
        <v>270000</v>
      </c>
      <c r="R386" s="79">
        <v>0</v>
      </c>
      <c r="S386" s="78">
        <v>45000</v>
      </c>
      <c r="T386" s="76" t="s">
        <v>315</v>
      </c>
      <c r="U386" s="76" t="s">
        <v>373</v>
      </c>
      <c r="V386" s="76" t="s">
        <v>316</v>
      </c>
      <c r="W386" s="76" t="s">
        <v>317</v>
      </c>
      <c r="X386" s="76" t="s">
        <v>316</v>
      </c>
      <c r="Y386" s="76" t="s">
        <v>374</v>
      </c>
      <c r="Z386" s="76" t="s">
        <v>374</v>
      </c>
      <c r="AA3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7" spans="1:27" x14ac:dyDescent="0.25">
      <c r="A387" s="6" t="str">
        <f>DAY(C387)&amp;Table1[[#This Row],[Bộ phận]]&amp;Table1[[#This Row],[Mã hàng]]</f>
        <v>5TSG01NL600004</v>
      </c>
      <c r="B387" s="6" t="str">
        <f>COUNTIF($A$5:A387,A387)&amp;A387</f>
        <v>15TSG01NL600004</v>
      </c>
      <c r="C387" s="75">
        <v>46027</v>
      </c>
      <c r="D387" s="76" t="s">
        <v>313</v>
      </c>
      <c r="E387" s="74" t="s">
        <v>411</v>
      </c>
      <c r="F387" s="74" t="s">
        <v>316</v>
      </c>
      <c r="G387" s="74" t="s">
        <v>314</v>
      </c>
      <c r="H387" s="76" t="s">
        <v>370</v>
      </c>
      <c r="I387" s="76" t="s">
        <v>371</v>
      </c>
      <c r="J387" s="76" t="s">
        <v>412</v>
      </c>
      <c r="K387" s="76" t="s">
        <v>266</v>
      </c>
      <c r="L387" s="76" t="s">
        <v>25</v>
      </c>
      <c r="M387" s="76" t="s">
        <v>284</v>
      </c>
      <c r="N387" s="77">
        <v>34.5</v>
      </c>
      <c r="O387" s="78">
        <v>18000</v>
      </c>
      <c r="P387" s="78">
        <v>0</v>
      </c>
      <c r="Q387" s="79">
        <v>621000</v>
      </c>
      <c r="R387" s="79">
        <v>0</v>
      </c>
      <c r="S387" s="78">
        <v>18000</v>
      </c>
      <c r="T387" s="76" t="s">
        <v>315</v>
      </c>
      <c r="U387" s="76" t="s">
        <v>373</v>
      </c>
      <c r="V387" s="76" t="s">
        <v>316</v>
      </c>
      <c r="W387" s="76" t="s">
        <v>317</v>
      </c>
      <c r="X387" s="76" t="s">
        <v>316</v>
      </c>
      <c r="Y387" s="76" t="s">
        <v>374</v>
      </c>
      <c r="Z387" s="76" t="s">
        <v>374</v>
      </c>
      <c r="AA3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8" spans="1:27" x14ac:dyDescent="0.25">
      <c r="A388" s="6" t="str">
        <f>DAY(C388)&amp;Table1[[#This Row],[Bộ phận]]&amp;Table1[[#This Row],[Mã hàng]]</f>
        <v>5TSG01NL300119</v>
      </c>
      <c r="B388" s="6" t="str">
        <f>COUNTIF($A$5:A388,A388)&amp;A388</f>
        <v>15TSG01NL300119</v>
      </c>
      <c r="C388" s="75">
        <v>46027</v>
      </c>
      <c r="D388" s="76" t="s">
        <v>313</v>
      </c>
      <c r="E388" s="74" t="s">
        <v>411</v>
      </c>
      <c r="F388" s="74" t="s">
        <v>316</v>
      </c>
      <c r="G388" s="74" t="s">
        <v>314</v>
      </c>
      <c r="H388" s="76" t="s">
        <v>370</v>
      </c>
      <c r="I388" s="76" t="s">
        <v>371</v>
      </c>
      <c r="J388" s="76" t="s">
        <v>412</v>
      </c>
      <c r="K388" s="76" t="s">
        <v>197</v>
      </c>
      <c r="L388" s="76" t="s">
        <v>324</v>
      </c>
      <c r="M388" s="76" t="s">
        <v>284</v>
      </c>
      <c r="N388" s="77">
        <v>15</v>
      </c>
      <c r="O388" s="78">
        <v>21000</v>
      </c>
      <c r="P388" s="78">
        <v>0</v>
      </c>
      <c r="Q388" s="79">
        <v>315000</v>
      </c>
      <c r="R388" s="79">
        <v>0</v>
      </c>
      <c r="S388" s="78">
        <v>21000</v>
      </c>
      <c r="T388" s="76" t="s">
        <v>315</v>
      </c>
      <c r="U388" s="76" t="s">
        <v>373</v>
      </c>
      <c r="V388" s="76" t="s">
        <v>316</v>
      </c>
      <c r="W388" s="76" t="s">
        <v>317</v>
      </c>
      <c r="X388" s="76" t="s">
        <v>316</v>
      </c>
      <c r="Y388" s="76" t="s">
        <v>374</v>
      </c>
      <c r="Z388" s="76" t="s">
        <v>374</v>
      </c>
      <c r="AA3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9" spans="1:27" x14ac:dyDescent="0.25">
      <c r="A389" s="6" t="str">
        <f>DAY(C389)&amp;Table1[[#This Row],[Bộ phận]]&amp;Table1[[#This Row],[Mã hàng]]</f>
        <v>5TSG08NL300119</v>
      </c>
      <c r="B389" s="6" t="str">
        <f>COUNTIF($A$5:A389,A389)&amp;A389</f>
        <v>15TSG08NL300119</v>
      </c>
      <c r="C389" s="75">
        <v>46027</v>
      </c>
      <c r="D389" s="76" t="s">
        <v>313</v>
      </c>
      <c r="E389" s="74" t="s">
        <v>413</v>
      </c>
      <c r="F389" s="74" t="s">
        <v>316</v>
      </c>
      <c r="G389" s="74" t="s">
        <v>314</v>
      </c>
      <c r="H389" s="76" t="s">
        <v>370</v>
      </c>
      <c r="I389" s="76" t="s">
        <v>371</v>
      </c>
      <c r="J389" s="76" t="s">
        <v>414</v>
      </c>
      <c r="K389" s="76" t="s">
        <v>197</v>
      </c>
      <c r="L389" s="76" t="s">
        <v>324</v>
      </c>
      <c r="M389" s="76" t="s">
        <v>284</v>
      </c>
      <c r="N389" s="77">
        <v>10</v>
      </c>
      <c r="O389" s="78">
        <v>21000</v>
      </c>
      <c r="P389" s="78">
        <v>0</v>
      </c>
      <c r="Q389" s="79">
        <v>210000</v>
      </c>
      <c r="R389" s="79">
        <v>0</v>
      </c>
      <c r="S389" s="78">
        <v>21000</v>
      </c>
      <c r="T389" s="76" t="s">
        <v>336</v>
      </c>
      <c r="U389" s="76" t="s">
        <v>373</v>
      </c>
      <c r="V389" s="76" t="s">
        <v>316</v>
      </c>
      <c r="W389" s="76" t="s">
        <v>337</v>
      </c>
      <c r="X389" s="76" t="s">
        <v>316</v>
      </c>
      <c r="Y389" s="76" t="s">
        <v>374</v>
      </c>
      <c r="Z389" s="76" t="s">
        <v>374</v>
      </c>
      <c r="AA3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0" spans="1:27" x14ac:dyDescent="0.25">
      <c r="A390" s="6" t="str">
        <f>DAY(C390)&amp;Table1[[#This Row],[Bộ phận]]&amp;Table1[[#This Row],[Mã hàng]]</f>
        <v>5TSG08NL600004</v>
      </c>
      <c r="B390" s="6" t="str">
        <f>COUNTIF($A$5:A390,A390)&amp;A390</f>
        <v>15TSG08NL600004</v>
      </c>
      <c r="C390" s="75">
        <v>46027</v>
      </c>
      <c r="D390" s="76" t="s">
        <v>313</v>
      </c>
      <c r="E390" s="74" t="s">
        <v>413</v>
      </c>
      <c r="F390" s="74" t="s">
        <v>316</v>
      </c>
      <c r="G390" s="74" t="s">
        <v>314</v>
      </c>
      <c r="H390" s="76" t="s">
        <v>370</v>
      </c>
      <c r="I390" s="76" t="s">
        <v>371</v>
      </c>
      <c r="J390" s="76" t="s">
        <v>414</v>
      </c>
      <c r="K390" s="76" t="s">
        <v>266</v>
      </c>
      <c r="L390" s="76" t="s">
        <v>25</v>
      </c>
      <c r="M390" s="76" t="s">
        <v>284</v>
      </c>
      <c r="N390" s="77">
        <v>25</v>
      </c>
      <c r="O390" s="78">
        <v>18000</v>
      </c>
      <c r="P390" s="78">
        <v>0</v>
      </c>
      <c r="Q390" s="79">
        <v>450000</v>
      </c>
      <c r="R390" s="79">
        <v>0</v>
      </c>
      <c r="S390" s="78">
        <v>18000</v>
      </c>
      <c r="T390" s="76" t="s">
        <v>336</v>
      </c>
      <c r="U390" s="76" t="s">
        <v>373</v>
      </c>
      <c r="V390" s="76" t="s">
        <v>316</v>
      </c>
      <c r="W390" s="76" t="s">
        <v>337</v>
      </c>
      <c r="X390" s="76" t="s">
        <v>316</v>
      </c>
      <c r="Y390" s="76" t="s">
        <v>374</v>
      </c>
      <c r="Z390" s="76" t="s">
        <v>374</v>
      </c>
      <c r="AA3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1" spans="1:27" x14ac:dyDescent="0.25">
      <c r="A391" s="6" t="str">
        <f>DAY(C391)&amp;Table1[[#This Row],[Bộ phận]]&amp;Table1[[#This Row],[Mã hàng]]</f>
        <v>5TSG08NL600067</v>
      </c>
      <c r="B391" s="6" t="str">
        <f>COUNTIF($A$5:A391,A391)&amp;A391</f>
        <v>15TSG08NL600067</v>
      </c>
      <c r="C391" s="75">
        <v>46027</v>
      </c>
      <c r="D391" s="76" t="s">
        <v>313</v>
      </c>
      <c r="E391" s="74" t="s">
        <v>413</v>
      </c>
      <c r="F391" s="74" t="s">
        <v>316</v>
      </c>
      <c r="G391" s="74" t="s">
        <v>314</v>
      </c>
      <c r="H391" s="76" t="s">
        <v>370</v>
      </c>
      <c r="I391" s="76" t="s">
        <v>371</v>
      </c>
      <c r="J391" s="76" t="s">
        <v>414</v>
      </c>
      <c r="K391" s="76" t="s">
        <v>280</v>
      </c>
      <c r="L391" s="76" t="s">
        <v>21</v>
      </c>
      <c r="M391" s="76" t="s">
        <v>284</v>
      </c>
      <c r="N391" s="77">
        <v>0.5</v>
      </c>
      <c r="O391" s="78">
        <v>75000</v>
      </c>
      <c r="P391" s="78">
        <v>0</v>
      </c>
      <c r="Q391" s="79">
        <v>37500</v>
      </c>
      <c r="R391" s="79">
        <v>0</v>
      </c>
      <c r="S391" s="78">
        <v>75000</v>
      </c>
      <c r="T391" s="76" t="s">
        <v>336</v>
      </c>
      <c r="U391" s="76" t="s">
        <v>373</v>
      </c>
      <c r="V391" s="76" t="s">
        <v>316</v>
      </c>
      <c r="W391" s="76" t="s">
        <v>337</v>
      </c>
      <c r="X391" s="76" t="s">
        <v>316</v>
      </c>
      <c r="Y391" s="76" t="s">
        <v>374</v>
      </c>
      <c r="Z391" s="76" t="s">
        <v>374</v>
      </c>
      <c r="AA3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2" spans="1:27" x14ac:dyDescent="0.25">
      <c r="A392" s="6" t="str">
        <f>DAY(C392)&amp;Table1[[#This Row],[Bộ phận]]&amp;Table1[[#This Row],[Mã hàng]]</f>
        <v>5TSG08NL300030</v>
      </c>
      <c r="B392" s="6" t="str">
        <f>COUNTIF($A$5:A392,A392)&amp;A392</f>
        <v>15TSG08NL300030</v>
      </c>
      <c r="C392" s="75">
        <v>46027</v>
      </c>
      <c r="D392" s="76" t="s">
        <v>313</v>
      </c>
      <c r="E392" s="74" t="s">
        <v>413</v>
      </c>
      <c r="F392" s="74" t="s">
        <v>316</v>
      </c>
      <c r="G392" s="74" t="s">
        <v>314</v>
      </c>
      <c r="H392" s="76" t="s">
        <v>370</v>
      </c>
      <c r="I392" s="76" t="s">
        <v>371</v>
      </c>
      <c r="J392" s="76" t="s">
        <v>414</v>
      </c>
      <c r="K392" s="76" t="s">
        <v>103</v>
      </c>
      <c r="L392" s="76" t="s">
        <v>325</v>
      </c>
      <c r="M392" s="76" t="s">
        <v>284</v>
      </c>
      <c r="N392" s="77">
        <v>0.5</v>
      </c>
      <c r="O392" s="78">
        <v>34000</v>
      </c>
      <c r="P392" s="78">
        <v>0</v>
      </c>
      <c r="Q392" s="79">
        <v>17000</v>
      </c>
      <c r="R392" s="79">
        <v>0</v>
      </c>
      <c r="S392" s="78">
        <v>34000</v>
      </c>
      <c r="T392" s="76" t="s">
        <v>336</v>
      </c>
      <c r="U392" s="76" t="s">
        <v>373</v>
      </c>
      <c r="V392" s="76" t="s">
        <v>316</v>
      </c>
      <c r="W392" s="76" t="s">
        <v>337</v>
      </c>
      <c r="X392" s="76" t="s">
        <v>316</v>
      </c>
      <c r="Y392" s="76" t="s">
        <v>374</v>
      </c>
      <c r="Z392" s="76" t="s">
        <v>374</v>
      </c>
      <c r="AA3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3" spans="1:27" x14ac:dyDescent="0.25">
      <c r="A393" s="6" t="str">
        <f>DAY(C393)&amp;Table1[[#This Row],[Bộ phận]]&amp;Table1[[#This Row],[Mã hàng]]</f>
        <v>5TSG08NL300058</v>
      </c>
      <c r="B393" s="6" t="str">
        <f>COUNTIF($A$5:A393,A393)&amp;A393</f>
        <v>15TSG08NL300058</v>
      </c>
      <c r="C393" s="75">
        <v>46027</v>
      </c>
      <c r="D393" s="76" t="s">
        <v>313</v>
      </c>
      <c r="E393" s="74" t="s">
        <v>413</v>
      </c>
      <c r="F393" s="74" t="s">
        <v>316</v>
      </c>
      <c r="G393" s="74" t="s">
        <v>314</v>
      </c>
      <c r="H393" s="76" t="s">
        <v>370</v>
      </c>
      <c r="I393" s="76" t="s">
        <v>371</v>
      </c>
      <c r="J393" s="76" t="s">
        <v>414</v>
      </c>
      <c r="K393" s="76" t="s">
        <v>135</v>
      </c>
      <c r="L393" s="76" t="s">
        <v>27</v>
      </c>
      <c r="M393" s="76" t="s">
        <v>284</v>
      </c>
      <c r="N393" s="77">
        <v>1.2</v>
      </c>
      <c r="O393" s="78">
        <v>55000</v>
      </c>
      <c r="P393" s="78">
        <v>0</v>
      </c>
      <c r="Q393" s="79">
        <v>66000</v>
      </c>
      <c r="R393" s="79">
        <v>0</v>
      </c>
      <c r="S393" s="78">
        <v>55000</v>
      </c>
      <c r="T393" s="76" t="s">
        <v>336</v>
      </c>
      <c r="U393" s="76" t="s">
        <v>373</v>
      </c>
      <c r="V393" s="76" t="s">
        <v>316</v>
      </c>
      <c r="W393" s="76" t="s">
        <v>337</v>
      </c>
      <c r="X393" s="76" t="s">
        <v>316</v>
      </c>
      <c r="Y393" s="76" t="s">
        <v>374</v>
      </c>
      <c r="Z393" s="76" t="s">
        <v>374</v>
      </c>
      <c r="AA3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4" spans="1:27" x14ac:dyDescent="0.25">
      <c r="A394" s="6" t="str">
        <f>DAY(C394)&amp;Table1[[#This Row],[Bộ phận]]&amp;Table1[[#This Row],[Mã hàng]]</f>
        <v>5TSG08NL300074</v>
      </c>
      <c r="B394" s="6" t="str">
        <f>COUNTIF($A$5:A394,A394)&amp;A394</f>
        <v>15TSG08NL300074</v>
      </c>
      <c r="C394" s="75">
        <v>46027</v>
      </c>
      <c r="D394" s="76" t="s">
        <v>313</v>
      </c>
      <c r="E394" s="74" t="s">
        <v>413</v>
      </c>
      <c r="F394" s="74" t="s">
        <v>316</v>
      </c>
      <c r="G394" s="74" t="s">
        <v>314</v>
      </c>
      <c r="H394" s="76" t="s">
        <v>370</v>
      </c>
      <c r="I394" s="76" t="s">
        <v>371</v>
      </c>
      <c r="J394" s="76" t="s">
        <v>414</v>
      </c>
      <c r="K394" s="76" t="s">
        <v>155</v>
      </c>
      <c r="L394" s="76" t="s">
        <v>32</v>
      </c>
      <c r="M394" s="76" t="s">
        <v>284</v>
      </c>
      <c r="N394" s="77">
        <v>0.9</v>
      </c>
      <c r="O394" s="78">
        <v>18000</v>
      </c>
      <c r="P394" s="78">
        <v>0</v>
      </c>
      <c r="Q394" s="79">
        <v>16200</v>
      </c>
      <c r="R394" s="79">
        <v>0</v>
      </c>
      <c r="S394" s="78">
        <v>18000</v>
      </c>
      <c r="T394" s="76" t="s">
        <v>336</v>
      </c>
      <c r="U394" s="76" t="s">
        <v>373</v>
      </c>
      <c r="V394" s="76" t="s">
        <v>316</v>
      </c>
      <c r="W394" s="76" t="s">
        <v>337</v>
      </c>
      <c r="X394" s="76" t="s">
        <v>316</v>
      </c>
      <c r="Y394" s="76" t="s">
        <v>374</v>
      </c>
      <c r="Z394" s="76" t="s">
        <v>374</v>
      </c>
      <c r="AA3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5" spans="1:27" x14ac:dyDescent="0.25">
      <c r="A395" s="6" t="str">
        <f>DAY(C395)&amp;Table1[[#This Row],[Bộ phận]]&amp;Table1[[#This Row],[Mã hàng]]</f>
        <v>5TSG08NL300084</v>
      </c>
      <c r="B395" s="6" t="str">
        <f>COUNTIF($A$5:A395,A395)&amp;A395</f>
        <v>15TSG08NL300084</v>
      </c>
      <c r="C395" s="75">
        <v>46027</v>
      </c>
      <c r="D395" s="76" t="s">
        <v>313</v>
      </c>
      <c r="E395" s="74" t="s">
        <v>413</v>
      </c>
      <c r="F395" s="74" t="s">
        <v>316</v>
      </c>
      <c r="G395" s="74" t="s">
        <v>314</v>
      </c>
      <c r="H395" s="76" t="s">
        <v>370</v>
      </c>
      <c r="I395" s="76" t="s">
        <v>371</v>
      </c>
      <c r="J395" s="76" t="s">
        <v>414</v>
      </c>
      <c r="K395" s="76" t="s">
        <v>163</v>
      </c>
      <c r="L395" s="76" t="s">
        <v>322</v>
      </c>
      <c r="M395" s="76" t="s">
        <v>284</v>
      </c>
      <c r="N395" s="77">
        <v>5.7</v>
      </c>
      <c r="O395" s="78">
        <v>22000</v>
      </c>
      <c r="P395" s="78">
        <v>0</v>
      </c>
      <c r="Q395" s="79">
        <v>125400</v>
      </c>
      <c r="R395" s="79">
        <v>0</v>
      </c>
      <c r="S395" s="78">
        <v>22000</v>
      </c>
      <c r="T395" s="76" t="s">
        <v>336</v>
      </c>
      <c r="U395" s="76" t="s">
        <v>373</v>
      </c>
      <c r="V395" s="76" t="s">
        <v>316</v>
      </c>
      <c r="W395" s="76" t="s">
        <v>337</v>
      </c>
      <c r="X395" s="76" t="s">
        <v>316</v>
      </c>
      <c r="Y395" s="76" t="s">
        <v>374</v>
      </c>
      <c r="Z395" s="76" t="s">
        <v>374</v>
      </c>
      <c r="AA3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6" spans="1:27" x14ac:dyDescent="0.25">
      <c r="A396" s="6" t="str">
        <f>DAY(C396)&amp;Table1[[#This Row],[Bộ phận]]&amp;Table1[[#This Row],[Mã hàng]]</f>
        <v>5TSG08NL300113</v>
      </c>
      <c r="B396" s="6" t="str">
        <f>COUNTIF($A$5:A396,A396)&amp;A396</f>
        <v>15TSG08NL300113</v>
      </c>
      <c r="C396" s="75">
        <v>46027</v>
      </c>
      <c r="D396" s="76" t="s">
        <v>313</v>
      </c>
      <c r="E396" s="74" t="s">
        <v>413</v>
      </c>
      <c r="F396" s="74" t="s">
        <v>316</v>
      </c>
      <c r="G396" s="74" t="s">
        <v>314</v>
      </c>
      <c r="H396" s="76" t="s">
        <v>370</v>
      </c>
      <c r="I396" s="76" t="s">
        <v>371</v>
      </c>
      <c r="J396" s="76" t="s">
        <v>414</v>
      </c>
      <c r="K396" s="76" t="s">
        <v>192</v>
      </c>
      <c r="L396" s="76" t="s">
        <v>40</v>
      </c>
      <c r="M396" s="76" t="s">
        <v>284</v>
      </c>
      <c r="N396" s="77">
        <v>1.3</v>
      </c>
      <c r="O396" s="78">
        <v>145000</v>
      </c>
      <c r="P396" s="78">
        <v>0</v>
      </c>
      <c r="Q396" s="79">
        <v>188500</v>
      </c>
      <c r="R396" s="79">
        <v>0</v>
      </c>
      <c r="S396" s="78">
        <v>145000</v>
      </c>
      <c r="T396" s="76" t="s">
        <v>336</v>
      </c>
      <c r="U396" s="76" t="s">
        <v>373</v>
      </c>
      <c r="V396" s="76" t="s">
        <v>316</v>
      </c>
      <c r="W396" s="76" t="s">
        <v>337</v>
      </c>
      <c r="X396" s="76" t="s">
        <v>316</v>
      </c>
      <c r="Y396" s="76" t="s">
        <v>374</v>
      </c>
      <c r="Z396" s="76" t="s">
        <v>374</v>
      </c>
      <c r="AA3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7" spans="1:27" x14ac:dyDescent="0.25">
      <c r="A397" s="6" t="str">
        <f>DAY(C397)&amp;Table1[[#This Row],[Bộ phận]]&amp;Table1[[#This Row],[Mã hàng]]</f>
        <v>5TSG08NL300142</v>
      </c>
      <c r="B397" s="6" t="str">
        <f>COUNTIF($A$5:A397,A397)&amp;A397</f>
        <v>15TSG08NL300142</v>
      </c>
      <c r="C397" s="75">
        <v>46027</v>
      </c>
      <c r="D397" s="76" t="s">
        <v>313</v>
      </c>
      <c r="E397" s="74" t="s">
        <v>413</v>
      </c>
      <c r="F397" s="74" t="s">
        <v>316</v>
      </c>
      <c r="G397" s="74" t="s">
        <v>314</v>
      </c>
      <c r="H397" s="76" t="s">
        <v>370</v>
      </c>
      <c r="I397" s="76" t="s">
        <v>371</v>
      </c>
      <c r="J397" s="76" t="s">
        <v>414</v>
      </c>
      <c r="K397" s="76" t="s">
        <v>226</v>
      </c>
      <c r="L397" s="76" t="s">
        <v>319</v>
      </c>
      <c r="M397" s="76" t="s">
        <v>284</v>
      </c>
      <c r="N397" s="77">
        <v>2</v>
      </c>
      <c r="O397" s="78">
        <v>50000</v>
      </c>
      <c r="P397" s="78">
        <v>0</v>
      </c>
      <c r="Q397" s="79">
        <v>100000</v>
      </c>
      <c r="R397" s="79">
        <v>0</v>
      </c>
      <c r="S397" s="78">
        <v>50000</v>
      </c>
      <c r="T397" s="76" t="s">
        <v>336</v>
      </c>
      <c r="U397" s="76" t="s">
        <v>373</v>
      </c>
      <c r="V397" s="76" t="s">
        <v>316</v>
      </c>
      <c r="W397" s="76" t="s">
        <v>337</v>
      </c>
      <c r="X397" s="76" t="s">
        <v>316</v>
      </c>
      <c r="Y397" s="76" t="s">
        <v>374</v>
      </c>
      <c r="Z397" s="76" t="s">
        <v>374</v>
      </c>
      <c r="AA3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8" spans="1:27" x14ac:dyDescent="0.25">
      <c r="A398" s="6" t="str">
        <f>DAY(C398)&amp;Table1[[#This Row],[Bộ phận]]&amp;Table1[[#This Row],[Mã hàng]]</f>
        <v>5TSG08NL300018</v>
      </c>
      <c r="B398" s="6" t="str">
        <f>COUNTIF($A$5:A398,A398)&amp;A398</f>
        <v>15TSG08NL300018</v>
      </c>
      <c r="C398" s="75">
        <v>46027</v>
      </c>
      <c r="D398" s="76" t="s">
        <v>313</v>
      </c>
      <c r="E398" s="74" t="s">
        <v>413</v>
      </c>
      <c r="F398" s="74" t="s">
        <v>316</v>
      </c>
      <c r="G398" s="74" t="s">
        <v>314</v>
      </c>
      <c r="H398" s="76" t="s">
        <v>370</v>
      </c>
      <c r="I398" s="76" t="s">
        <v>371</v>
      </c>
      <c r="J398" s="76" t="s">
        <v>414</v>
      </c>
      <c r="K398" s="76" t="s">
        <v>91</v>
      </c>
      <c r="L398" s="76" t="s">
        <v>331</v>
      </c>
      <c r="M398" s="76" t="s">
        <v>284</v>
      </c>
      <c r="N398" s="77">
        <v>5.5</v>
      </c>
      <c r="O398" s="78">
        <v>38000</v>
      </c>
      <c r="P398" s="78">
        <v>0</v>
      </c>
      <c r="Q398" s="79">
        <v>209000</v>
      </c>
      <c r="R398" s="79">
        <v>0</v>
      </c>
      <c r="S398" s="78">
        <v>38000</v>
      </c>
      <c r="T398" s="76" t="s">
        <v>336</v>
      </c>
      <c r="U398" s="76" t="s">
        <v>373</v>
      </c>
      <c r="V398" s="76" t="s">
        <v>316</v>
      </c>
      <c r="W398" s="76" t="s">
        <v>337</v>
      </c>
      <c r="X398" s="76" t="s">
        <v>316</v>
      </c>
      <c r="Y398" s="76" t="s">
        <v>374</v>
      </c>
      <c r="Z398" s="76" t="s">
        <v>374</v>
      </c>
      <c r="AA3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9" spans="1:27" x14ac:dyDescent="0.25">
      <c r="A399" s="6" t="str">
        <f>DAY(C399)&amp;Table1[[#This Row],[Bộ phận]]&amp;Table1[[#This Row],[Mã hàng]]</f>
        <v>5TSG08NL300022</v>
      </c>
      <c r="B399" s="6" t="str">
        <f>COUNTIF($A$5:A399,A399)&amp;A399</f>
        <v>15TSG08NL300022</v>
      </c>
      <c r="C399" s="75">
        <v>46027</v>
      </c>
      <c r="D399" s="76" t="s">
        <v>313</v>
      </c>
      <c r="E399" s="74" t="s">
        <v>413</v>
      </c>
      <c r="F399" s="74" t="s">
        <v>316</v>
      </c>
      <c r="G399" s="74" t="s">
        <v>314</v>
      </c>
      <c r="H399" s="76" t="s">
        <v>370</v>
      </c>
      <c r="I399" s="76" t="s">
        <v>371</v>
      </c>
      <c r="J399" s="76" t="s">
        <v>414</v>
      </c>
      <c r="K399" s="76" t="s">
        <v>94</v>
      </c>
      <c r="L399" s="76" t="s">
        <v>20</v>
      </c>
      <c r="M399" s="76" t="s">
        <v>284</v>
      </c>
      <c r="N399" s="77">
        <v>9</v>
      </c>
      <c r="O399" s="78">
        <v>18000</v>
      </c>
      <c r="P399" s="78">
        <v>0</v>
      </c>
      <c r="Q399" s="79">
        <v>162000</v>
      </c>
      <c r="R399" s="79">
        <v>0</v>
      </c>
      <c r="S399" s="78">
        <v>18000</v>
      </c>
      <c r="T399" s="76" t="s">
        <v>336</v>
      </c>
      <c r="U399" s="76" t="s">
        <v>373</v>
      </c>
      <c r="V399" s="76" t="s">
        <v>316</v>
      </c>
      <c r="W399" s="76" t="s">
        <v>337</v>
      </c>
      <c r="X399" s="76" t="s">
        <v>316</v>
      </c>
      <c r="Y399" s="76" t="s">
        <v>374</v>
      </c>
      <c r="Z399" s="76" t="s">
        <v>374</v>
      </c>
      <c r="AA3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0" spans="1:27" x14ac:dyDescent="0.25">
      <c r="A400" s="6" t="str">
        <f>DAY(C400)&amp;Table1[[#This Row],[Bộ phận]]&amp;Table1[[#This Row],[Mã hàng]]</f>
        <v>5TSG08NL300090</v>
      </c>
      <c r="B400" s="6" t="str">
        <f>COUNTIF($A$5:A400,A400)&amp;A400</f>
        <v>15TSG08NL300090</v>
      </c>
      <c r="C400" s="75">
        <v>46027</v>
      </c>
      <c r="D400" s="76" t="s">
        <v>313</v>
      </c>
      <c r="E400" s="74" t="s">
        <v>413</v>
      </c>
      <c r="F400" s="74" t="s">
        <v>316</v>
      </c>
      <c r="G400" s="74" t="s">
        <v>314</v>
      </c>
      <c r="H400" s="76" t="s">
        <v>370</v>
      </c>
      <c r="I400" s="76" t="s">
        <v>371</v>
      </c>
      <c r="J400" s="76" t="s">
        <v>414</v>
      </c>
      <c r="K400" s="76" t="s">
        <v>171</v>
      </c>
      <c r="L400" s="76" t="s">
        <v>34</v>
      </c>
      <c r="M400" s="76" t="s">
        <v>284</v>
      </c>
      <c r="N400" s="77">
        <v>4</v>
      </c>
      <c r="O400" s="78">
        <v>145000</v>
      </c>
      <c r="P400" s="78">
        <v>0</v>
      </c>
      <c r="Q400" s="79">
        <v>580000</v>
      </c>
      <c r="R400" s="79">
        <v>0</v>
      </c>
      <c r="S400" s="78">
        <v>145000</v>
      </c>
      <c r="T400" s="76" t="s">
        <v>336</v>
      </c>
      <c r="U400" s="76" t="s">
        <v>373</v>
      </c>
      <c r="V400" s="76" t="s">
        <v>316</v>
      </c>
      <c r="W400" s="76" t="s">
        <v>337</v>
      </c>
      <c r="X400" s="76" t="s">
        <v>316</v>
      </c>
      <c r="Y400" s="76" t="s">
        <v>374</v>
      </c>
      <c r="Z400" s="76" t="s">
        <v>374</v>
      </c>
      <c r="AA4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1" spans="1:27" x14ac:dyDescent="0.25">
      <c r="A401" s="6" t="str">
        <f>DAY(C401)&amp;Table1[[#This Row],[Bộ phận]]&amp;Table1[[#This Row],[Mã hàng]]</f>
        <v>5TSG08NL300091</v>
      </c>
      <c r="B401" s="6" t="str">
        <f>COUNTIF($A$5:A401,A401)&amp;A401</f>
        <v>15TSG08NL300091</v>
      </c>
      <c r="C401" s="75">
        <v>46027</v>
      </c>
      <c r="D401" s="76" t="s">
        <v>313</v>
      </c>
      <c r="E401" s="74" t="s">
        <v>413</v>
      </c>
      <c r="F401" s="74" t="s">
        <v>316</v>
      </c>
      <c r="G401" s="74" t="s">
        <v>314</v>
      </c>
      <c r="H401" s="76" t="s">
        <v>370</v>
      </c>
      <c r="I401" s="76" t="s">
        <v>371</v>
      </c>
      <c r="J401" s="76" t="s">
        <v>414</v>
      </c>
      <c r="K401" s="76" t="s">
        <v>172</v>
      </c>
      <c r="L401" s="76" t="s">
        <v>35</v>
      </c>
      <c r="M401" s="76" t="s">
        <v>284</v>
      </c>
      <c r="N401" s="77">
        <v>6</v>
      </c>
      <c r="O401" s="78">
        <v>47000</v>
      </c>
      <c r="P401" s="78">
        <v>0</v>
      </c>
      <c r="Q401" s="79">
        <v>282000</v>
      </c>
      <c r="R401" s="79">
        <v>0</v>
      </c>
      <c r="S401" s="78">
        <v>47000</v>
      </c>
      <c r="T401" s="76" t="s">
        <v>336</v>
      </c>
      <c r="U401" s="76" t="s">
        <v>373</v>
      </c>
      <c r="V401" s="76" t="s">
        <v>316</v>
      </c>
      <c r="W401" s="76" t="s">
        <v>337</v>
      </c>
      <c r="X401" s="76" t="s">
        <v>316</v>
      </c>
      <c r="Y401" s="76" t="s">
        <v>374</v>
      </c>
      <c r="Z401" s="76" t="s">
        <v>374</v>
      </c>
      <c r="AA4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2" spans="1:27" x14ac:dyDescent="0.25">
      <c r="A402" s="6" t="str">
        <f>DAY(C402)&amp;Table1[[#This Row],[Bộ phận]]&amp;Table1[[#This Row],[Mã hàng]]</f>
        <v>5TSG08NL300096</v>
      </c>
      <c r="B402" s="6" t="str">
        <f>COUNTIF($A$5:A402,A402)&amp;A402</f>
        <v>15TSG08NL300096</v>
      </c>
      <c r="C402" s="75">
        <v>46027</v>
      </c>
      <c r="D402" s="76" t="s">
        <v>313</v>
      </c>
      <c r="E402" s="74" t="s">
        <v>413</v>
      </c>
      <c r="F402" s="74" t="s">
        <v>316</v>
      </c>
      <c r="G402" s="74" t="s">
        <v>314</v>
      </c>
      <c r="H402" s="76" t="s">
        <v>370</v>
      </c>
      <c r="I402" s="76" t="s">
        <v>371</v>
      </c>
      <c r="J402" s="76" t="s">
        <v>414</v>
      </c>
      <c r="K402" s="76" t="s">
        <v>177</v>
      </c>
      <c r="L402" s="76" t="s">
        <v>50</v>
      </c>
      <c r="M402" s="76" t="s">
        <v>284</v>
      </c>
      <c r="N402" s="77">
        <v>6</v>
      </c>
      <c r="O402" s="78">
        <v>45000</v>
      </c>
      <c r="P402" s="78">
        <v>0</v>
      </c>
      <c r="Q402" s="79">
        <v>270000</v>
      </c>
      <c r="R402" s="79">
        <v>0</v>
      </c>
      <c r="S402" s="78">
        <v>45000</v>
      </c>
      <c r="T402" s="76" t="s">
        <v>336</v>
      </c>
      <c r="U402" s="76" t="s">
        <v>373</v>
      </c>
      <c r="V402" s="76" t="s">
        <v>316</v>
      </c>
      <c r="W402" s="76" t="s">
        <v>337</v>
      </c>
      <c r="X402" s="76" t="s">
        <v>316</v>
      </c>
      <c r="Y402" s="76" t="s">
        <v>374</v>
      </c>
      <c r="Z402" s="76" t="s">
        <v>374</v>
      </c>
      <c r="AA4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3" spans="1:27" x14ac:dyDescent="0.25">
      <c r="A403" s="6" t="str">
        <f>DAY(C403)&amp;Table1[[#This Row],[Bộ phận]]&amp;Table1[[#This Row],[Mã hàng]]</f>
        <v>5TSG08NL300098</v>
      </c>
      <c r="B403" s="6" t="str">
        <f>COUNTIF($A$5:A403,A403)&amp;A403</f>
        <v>15TSG08NL300098</v>
      </c>
      <c r="C403" s="75">
        <v>46027</v>
      </c>
      <c r="D403" s="76" t="s">
        <v>313</v>
      </c>
      <c r="E403" s="74" t="s">
        <v>413</v>
      </c>
      <c r="F403" s="74" t="s">
        <v>316</v>
      </c>
      <c r="G403" s="74" t="s">
        <v>314</v>
      </c>
      <c r="H403" s="76" t="s">
        <v>370</v>
      </c>
      <c r="I403" s="76" t="s">
        <v>371</v>
      </c>
      <c r="J403" s="76" t="s">
        <v>414</v>
      </c>
      <c r="K403" s="76" t="s">
        <v>179</v>
      </c>
      <c r="L403" s="76" t="s">
        <v>327</v>
      </c>
      <c r="M403" s="76" t="s">
        <v>284</v>
      </c>
      <c r="N403" s="77">
        <v>6</v>
      </c>
      <c r="O403" s="78">
        <v>95000</v>
      </c>
      <c r="P403" s="78">
        <v>0</v>
      </c>
      <c r="Q403" s="79">
        <v>570000</v>
      </c>
      <c r="R403" s="79">
        <v>0</v>
      </c>
      <c r="S403" s="78">
        <v>95000</v>
      </c>
      <c r="T403" s="76" t="s">
        <v>336</v>
      </c>
      <c r="U403" s="76" t="s">
        <v>373</v>
      </c>
      <c r="V403" s="76" t="s">
        <v>316</v>
      </c>
      <c r="W403" s="76" t="s">
        <v>337</v>
      </c>
      <c r="X403" s="76" t="s">
        <v>316</v>
      </c>
      <c r="Y403" s="76" t="s">
        <v>374</v>
      </c>
      <c r="Z403" s="76" t="s">
        <v>374</v>
      </c>
      <c r="AA4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4" spans="1:27" x14ac:dyDescent="0.25">
      <c r="A404" s="6" t="str">
        <f>DAY(C404)&amp;Table1[[#This Row],[Bộ phận]]&amp;Table1[[#This Row],[Mã hàng]]</f>
        <v>5TSG08NL300107</v>
      </c>
      <c r="B404" s="6" t="str">
        <f>COUNTIF($A$5:A404,A404)&amp;A404</f>
        <v>15TSG08NL300107</v>
      </c>
      <c r="C404" s="75">
        <v>46027</v>
      </c>
      <c r="D404" s="76" t="s">
        <v>313</v>
      </c>
      <c r="E404" s="74" t="s">
        <v>413</v>
      </c>
      <c r="F404" s="74" t="s">
        <v>316</v>
      </c>
      <c r="G404" s="74" t="s">
        <v>314</v>
      </c>
      <c r="H404" s="76" t="s">
        <v>370</v>
      </c>
      <c r="I404" s="76" t="s">
        <v>371</v>
      </c>
      <c r="J404" s="76" t="s">
        <v>414</v>
      </c>
      <c r="K404" s="76" t="s">
        <v>187</v>
      </c>
      <c r="L404" s="76" t="s">
        <v>328</v>
      </c>
      <c r="M404" s="76" t="s">
        <v>329</v>
      </c>
      <c r="N404" s="77">
        <v>6</v>
      </c>
      <c r="O404" s="78">
        <v>8500</v>
      </c>
      <c r="P404" s="78">
        <v>0</v>
      </c>
      <c r="Q404" s="79">
        <v>51000</v>
      </c>
      <c r="R404" s="79">
        <v>0</v>
      </c>
      <c r="S404" s="78">
        <v>8500</v>
      </c>
      <c r="T404" s="76" t="s">
        <v>336</v>
      </c>
      <c r="U404" s="76" t="s">
        <v>373</v>
      </c>
      <c r="V404" s="76" t="s">
        <v>316</v>
      </c>
      <c r="W404" s="76" t="s">
        <v>337</v>
      </c>
      <c r="X404" s="76" t="s">
        <v>316</v>
      </c>
      <c r="Y404" s="76" t="s">
        <v>374</v>
      </c>
      <c r="Z404" s="76" t="s">
        <v>374</v>
      </c>
      <c r="AA4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5" spans="1:27" x14ac:dyDescent="0.25">
      <c r="A405" s="6" t="str">
        <f>DAY(C405)&amp;Table1[[#This Row],[Bộ phận]]&amp;Table1[[#This Row],[Mã hàng]]</f>
        <v>5TSG08NL300007</v>
      </c>
      <c r="B405" s="6" t="str">
        <f>COUNTIF($A$5:A405,A405)&amp;A405</f>
        <v>15TSG08NL300007</v>
      </c>
      <c r="C405" s="75">
        <v>46027</v>
      </c>
      <c r="D405" s="76" t="s">
        <v>313</v>
      </c>
      <c r="E405" s="74" t="s">
        <v>413</v>
      </c>
      <c r="F405" s="74" t="s">
        <v>316</v>
      </c>
      <c r="G405" s="74" t="s">
        <v>314</v>
      </c>
      <c r="H405" s="76" t="s">
        <v>370</v>
      </c>
      <c r="I405" s="76" t="s">
        <v>371</v>
      </c>
      <c r="J405" s="76" t="s">
        <v>414</v>
      </c>
      <c r="K405" s="76" t="s">
        <v>79</v>
      </c>
      <c r="L405" s="76" t="s">
        <v>332</v>
      </c>
      <c r="M405" s="76" t="s">
        <v>284</v>
      </c>
      <c r="N405" s="77">
        <v>1</v>
      </c>
      <c r="O405" s="78">
        <v>30000</v>
      </c>
      <c r="P405" s="78">
        <v>0</v>
      </c>
      <c r="Q405" s="79">
        <v>30000</v>
      </c>
      <c r="R405" s="79">
        <v>0</v>
      </c>
      <c r="S405" s="78">
        <v>30000</v>
      </c>
      <c r="T405" s="76" t="s">
        <v>336</v>
      </c>
      <c r="U405" s="76" t="s">
        <v>373</v>
      </c>
      <c r="V405" s="76" t="s">
        <v>316</v>
      </c>
      <c r="W405" s="76" t="s">
        <v>337</v>
      </c>
      <c r="X405" s="76" t="s">
        <v>316</v>
      </c>
      <c r="Y405" s="76" t="s">
        <v>374</v>
      </c>
      <c r="Z405" s="76" t="s">
        <v>374</v>
      </c>
      <c r="AA4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6" spans="1:27" x14ac:dyDescent="0.25">
      <c r="A406" s="6" t="str">
        <f>DAY(C406)&amp;Table1[[#This Row],[Bộ phận]]&amp;Table1[[#This Row],[Mã hàng]]</f>
        <v>5TSG08NL300147</v>
      </c>
      <c r="B406" s="6" t="str">
        <f>COUNTIF($A$5:A406,A406)&amp;A406</f>
        <v>15TSG08NL300147</v>
      </c>
      <c r="C406" s="75">
        <v>46027</v>
      </c>
      <c r="D406" s="76" t="s">
        <v>313</v>
      </c>
      <c r="E406" s="74" t="s">
        <v>413</v>
      </c>
      <c r="F406" s="74" t="s">
        <v>316</v>
      </c>
      <c r="G406" s="74" t="s">
        <v>314</v>
      </c>
      <c r="H406" s="76" t="s">
        <v>370</v>
      </c>
      <c r="I406" s="76" t="s">
        <v>371</v>
      </c>
      <c r="J406" s="76" t="s">
        <v>414</v>
      </c>
      <c r="K406" s="76" t="s">
        <v>234</v>
      </c>
      <c r="L406" s="76" t="s">
        <v>330</v>
      </c>
      <c r="M406" s="76" t="s">
        <v>284</v>
      </c>
      <c r="N406" s="77">
        <v>5.5</v>
      </c>
      <c r="O406" s="78">
        <v>62000</v>
      </c>
      <c r="P406" s="78">
        <v>0</v>
      </c>
      <c r="Q406" s="79">
        <v>341000</v>
      </c>
      <c r="R406" s="79">
        <v>0</v>
      </c>
      <c r="S406" s="78">
        <v>62000</v>
      </c>
      <c r="T406" s="76" t="s">
        <v>336</v>
      </c>
      <c r="U406" s="76" t="s">
        <v>373</v>
      </c>
      <c r="V406" s="76" t="s">
        <v>316</v>
      </c>
      <c r="W406" s="76" t="s">
        <v>337</v>
      </c>
      <c r="X406" s="76" t="s">
        <v>316</v>
      </c>
      <c r="Y406" s="76" t="s">
        <v>374</v>
      </c>
      <c r="Z406" s="76" t="s">
        <v>374</v>
      </c>
      <c r="AA4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7" spans="1:27" x14ac:dyDescent="0.25">
      <c r="A407" s="6" t="str">
        <f>DAY(C407)&amp;Table1[[#This Row],[Bộ phận]]&amp;Table1[[#This Row],[Mã hàng]]</f>
        <v>5TSG09NL300126</v>
      </c>
      <c r="B407" s="6" t="str">
        <f>COUNTIF($A$5:A407,A407)&amp;A407</f>
        <v>15TSG09NL300126</v>
      </c>
      <c r="C407" s="75">
        <v>46027</v>
      </c>
      <c r="D407" s="76" t="s">
        <v>313</v>
      </c>
      <c r="E407" s="74" t="s">
        <v>415</v>
      </c>
      <c r="F407" s="74" t="s">
        <v>316</v>
      </c>
      <c r="G407" s="74" t="s">
        <v>314</v>
      </c>
      <c r="H407" s="76" t="s">
        <v>370</v>
      </c>
      <c r="I407" s="76" t="s">
        <v>371</v>
      </c>
      <c r="J407" s="76" t="s">
        <v>416</v>
      </c>
      <c r="K407" s="76" t="s">
        <v>208</v>
      </c>
      <c r="L407" s="76" t="s">
        <v>340</v>
      </c>
      <c r="M407" s="76" t="s">
        <v>284</v>
      </c>
      <c r="N407" s="77">
        <v>0.3</v>
      </c>
      <c r="O407" s="78">
        <v>70000</v>
      </c>
      <c r="P407" s="78">
        <v>0</v>
      </c>
      <c r="Q407" s="79">
        <v>21000</v>
      </c>
      <c r="R407" s="79">
        <v>0</v>
      </c>
      <c r="S407" s="78">
        <v>70000</v>
      </c>
      <c r="T407" s="76" t="s">
        <v>338</v>
      </c>
      <c r="U407" s="76" t="s">
        <v>373</v>
      </c>
      <c r="V407" s="76" t="s">
        <v>316</v>
      </c>
      <c r="W407" s="76" t="s">
        <v>339</v>
      </c>
      <c r="X407" s="76" t="s">
        <v>316</v>
      </c>
      <c r="Y407" s="76" t="s">
        <v>374</v>
      </c>
      <c r="Z407" s="76" t="s">
        <v>374</v>
      </c>
      <c r="AA4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8" spans="1:27" x14ac:dyDescent="0.25">
      <c r="A408" s="6" t="str">
        <f>DAY(C408)&amp;Table1[[#This Row],[Bộ phận]]&amp;Table1[[#This Row],[Mã hàng]]</f>
        <v>5TSG09NL300142</v>
      </c>
      <c r="B408" s="6" t="str">
        <f>COUNTIF($A$5:A408,A408)&amp;A408</f>
        <v>15TSG09NL300142</v>
      </c>
      <c r="C408" s="75">
        <v>46027</v>
      </c>
      <c r="D408" s="76" t="s">
        <v>313</v>
      </c>
      <c r="E408" s="74" t="s">
        <v>415</v>
      </c>
      <c r="F408" s="74" t="s">
        <v>316</v>
      </c>
      <c r="G408" s="74" t="s">
        <v>314</v>
      </c>
      <c r="H408" s="76" t="s">
        <v>370</v>
      </c>
      <c r="I408" s="76" t="s">
        <v>371</v>
      </c>
      <c r="J408" s="76" t="s">
        <v>416</v>
      </c>
      <c r="K408" s="76" t="s">
        <v>226</v>
      </c>
      <c r="L408" s="76" t="s">
        <v>319</v>
      </c>
      <c r="M408" s="76" t="s">
        <v>284</v>
      </c>
      <c r="N408" s="77">
        <v>1.5</v>
      </c>
      <c r="O408" s="78">
        <v>50000</v>
      </c>
      <c r="P408" s="78">
        <v>0</v>
      </c>
      <c r="Q408" s="79">
        <v>75000</v>
      </c>
      <c r="R408" s="79">
        <v>0</v>
      </c>
      <c r="S408" s="78">
        <v>50000</v>
      </c>
      <c r="T408" s="76" t="s">
        <v>338</v>
      </c>
      <c r="U408" s="76" t="s">
        <v>373</v>
      </c>
      <c r="V408" s="76" t="s">
        <v>316</v>
      </c>
      <c r="W408" s="76" t="s">
        <v>339</v>
      </c>
      <c r="X408" s="76" t="s">
        <v>316</v>
      </c>
      <c r="Y408" s="76" t="s">
        <v>374</v>
      </c>
      <c r="Z408" s="76" t="s">
        <v>374</v>
      </c>
      <c r="AA4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9" spans="1:27" x14ac:dyDescent="0.25">
      <c r="A409" s="6" t="str">
        <f>DAY(C409)&amp;Table1[[#This Row],[Bộ phận]]&amp;Table1[[#This Row],[Mã hàng]]</f>
        <v>5TSG09NL300147</v>
      </c>
      <c r="B409" s="6" t="str">
        <f>COUNTIF($A$5:A409,A409)&amp;A409</f>
        <v>15TSG09NL300147</v>
      </c>
      <c r="C409" s="75">
        <v>46027</v>
      </c>
      <c r="D409" s="76" t="s">
        <v>313</v>
      </c>
      <c r="E409" s="74" t="s">
        <v>415</v>
      </c>
      <c r="F409" s="74" t="s">
        <v>316</v>
      </c>
      <c r="G409" s="74" t="s">
        <v>314</v>
      </c>
      <c r="H409" s="76" t="s">
        <v>370</v>
      </c>
      <c r="I409" s="76" t="s">
        <v>371</v>
      </c>
      <c r="J409" s="76" t="s">
        <v>416</v>
      </c>
      <c r="K409" s="76" t="s">
        <v>234</v>
      </c>
      <c r="L409" s="76" t="s">
        <v>330</v>
      </c>
      <c r="M409" s="76" t="s">
        <v>284</v>
      </c>
      <c r="N409" s="77">
        <v>2.8</v>
      </c>
      <c r="O409" s="78">
        <v>62000</v>
      </c>
      <c r="P409" s="78">
        <v>0</v>
      </c>
      <c r="Q409" s="79">
        <v>173600</v>
      </c>
      <c r="R409" s="79">
        <v>0</v>
      </c>
      <c r="S409" s="78">
        <v>62000</v>
      </c>
      <c r="T409" s="76" t="s">
        <v>338</v>
      </c>
      <c r="U409" s="76" t="s">
        <v>373</v>
      </c>
      <c r="V409" s="76" t="s">
        <v>316</v>
      </c>
      <c r="W409" s="76" t="s">
        <v>339</v>
      </c>
      <c r="X409" s="76" t="s">
        <v>316</v>
      </c>
      <c r="Y409" s="76" t="s">
        <v>374</v>
      </c>
      <c r="Z409" s="76" t="s">
        <v>374</v>
      </c>
      <c r="AA4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0" spans="1:27" x14ac:dyDescent="0.25">
      <c r="A410" s="6" t="str">
        <f>DAY(C410)&amp;Table1[[#This Row],[Bộ phận]]&amp;Table1[[#This Row],[Mã hàng]]</f>
        <v>5TSG09NL300203</v>
      </c>
      <c r="B410" s="6" t="str">
        <f>COUNTIF($A$5:A410,A410)&amp;A410</f>
        <v>15TSG09NL300203</v>
      </c>
      <c r="C410" s="75">
        <v>46027</v>
      </c>
      <c r="D410" s="76" t="s">
        <v>313</v>
      </c>
      <c r="E410" s="74" t="s">
        <v>415</v>
      </c>
      <c r="F410" s="74" t="s">
        <v>316</v>
      </c>
      <c r="G410" s="74" t="s">
        <v>314</v>
      </c>
      <c r="H410" s="76" t="s">
        <v>370</v>
      </c>
      <c r="I410" s="76" t="s">
        <v>371</v>
      </c>
      <c r="J410" s="76" t="s">
        <v>416</v>
      </c>
      <c r="K410" s="76" t="s">
        <v>260</v>
      </c>
      <c r="L410" s="76" t="s">
        <v>320</v>
      </c>
      <c r="M410" s="76" t="s">
        <v>284</v>
      </c>
      <c r="N410" s="77">
        <v>1</v>
      </c>
      <c r="O410" s="78">
        <v>45000</v>
      </c>
      <c r="P410" s="78">
        <v>0</v>
      </c>
      <c r="Q410" s="79">
        <v>45000</v>
      </c>
      <c r="R410" s="79">
        <v>0</v>
      </c>
      <c r="S410" s="78">
        <v>45000</v>
      </c>
      <c r="T410" s="76" t="s">
        <v>338</v>
      </c>
      <c r="U410" s="76" t="s">
        <v>373</v>
      </c>
      <c r="V410" s="76" t="s">
        <v>316</v>
      </c>
      <c r="W410" s="76" t="s">
        <v>339</v>
      </c>
      <c r="X410" s="76" t="s">
        <v>316</v>
      </c>
      <c r="Y410" s="76" t="s">
        <v>374</v>
      </c>
      <c r="Z410" s="76" t="s">
        <v>374</v>
      </c>
      <c r="AA4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1" spans="1:27" x14ac:dyDescent="0.25">
      <c r="A411" s="6" t="str">
        <f>DAY(C411)&amp;Table1[[#This Row],[Bộ phận]]&amp;Table1[[#This Row],[Mã hàng]]</f>
        <v>5TSG09NL300218</v>
      </c>
      <c r="B411" s="6" t="str">
        <f>COUNTIF($A$5:A411,A411)&amp;A411</f>
        <v>15TSG09NL300218</v>
      </c>
      <c r="C411" s="75">
        <v>46027</v>
      </c>
      <c r="D411" s="76" t="s">
        <v>313</v>
      </c>
      <c r="E411" s="74" t="s">
        <v>415</v>
      </c>
      <c r="F411" s="74" t="s">
        <v>316</v>
      </c>
      <c r="G411" s="74" t="s">
        <v>314</v>
      </c>
      <c r="H411" s="76" t="s">
        <v>370</v>
      </c>
      <c r="I411" s="76" t="s">
        <v>371</v>
      </c>
      <c r="J411" s="76" t="s">
        <v>416</v>
      </c>
      <c r="K411" s="76" t="s">
        <v>287</v>
      </c>
      <c r="L411" s="76" t="s">
        <v>288</v>
      </c>
      <c r="M411" s="76" t="s">
        <v>29</v>
      </c>
      <c r="N411" s="77">
        <v>1</v>
      </c>
      <c r="O411" s="78">
        <v>40000</v>
      </c>
      <c r="P411" s="78">
        <v>0</v>
      </c>
      <c r="Q411" s="79">
        <v>40000</v>
      </c>
      <c r="R411" s="79">
        <v>0</v>
      </c>
      <c r="S411" s="78">
        <v>40000</v>
      </c>
      <c r="T411" s="76" t="s">
        <v>338</v>
      </c>
      <c r="U411" s="76" t="s">
        <v>373</v>
      </c>
      <c r="V411" s="76" t="s">
        <v>316</v>
      </c>
      <c r="W411" s="76" t="s">
        <v>339</v>
      </c>
      <c r="X411" s="76" t="s">
        <v>316</v>
      </c>
      <c r="Y411" s="76" t="s">
        <v>374</v>
      </c>
      <c r="Z411" s="76" t="s">
        <v>374</v>
      </c>
      <c r="AA4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2" spans="1:27" x14ac:dyDescent="0.25">
      <c r="A412" s="6" t="str">
        <f>DAY(C412)&amp;Table1[[#This Row],[Bộ phận]]&amp;Table1[[#This Row],[Mã hàng]]</f>
        <v>5TSG09NL300018</v>
      </c>
      <c r="B412" s="6" t="str">
        <f>COUNTIF($A$5:A412,A412)&amp;A412</f>
        <v>15TSG09NL300018</v>
      </c>
      <c r="C412" s="75">
        <v>46027</v>
      </c>
      <c r="D412" s="76" t="s">
        <v>313</v>
      </c>
      <c r="E412" s="74" t="s">
        <v>415</v>
      </c>
      <c r="F412" s="74" t="s">
        <v>316</v>
      </c>
      <c r="G412" s="74" t="s">
        <v>314</v>
      </c>
      <c r="H412" s="76" t="s">
        <v>370</v>
      </c>
      <c r="I412" s="76" t="s">
        <v>371</v>
      </c>
      <c r="J412" s="76" t="s">
        <v>416</v>
      </c>
      <c r="K412" s="76" t="s">
        <v>91</v>
      </c>
      <c r="L412" s="76" t="s">
        <v>331</v>
      </c>
      <c r="M412" s="76" t="s">
        <v>284</v>
      </c>
      <c r="N412" s="77">
        <v>2</v>
      </c>
      <c r="O412" s="78">
        <v>38000</v>
      </c>
      <c r="P412" s="78">
        <v>0</v>
      </c>
      <c r="Q412" s="79">
        <v>76000</v>
      </c>
      <c r="R412" s="79">
        <v>0</v>
      </c>
      <c r="S412" s="78">
        <v>38000</v>
      </c>
      <c r="T412" s="76" t="s">
        <v>338</v>
      </c>
      <c r="U412" s="76" t="s">
        <v>373</v>
      </c>
      <c r="V412" s="76" t="s">
        <v>316</v>
      </c>
      <c r="W412" s="76" t="s">
        <v>339</v>
      </c>
      <c r="X412" s="76" t="s">
        <v>316</v>
      </c>
      <c r="Y412" s="76" t="s">
        <v>374</v>
      </c>
      <c r="Z412" s="76" t="s">
        <v>374</v>
      </c>
      <c r="AA4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3" spans="1:27" x14ac:dyDescent="0.25">
      <c r="A413" s="6" t="str">
        <f>DAY(C413)&amp;Table1[[#This Row],[Bộ phận]]&amp;Table1[[#This Row],[Mã hàng]]</f>
        <v>5TSG09NL300113</v>
      </c>
      <c r="B413" s="6" t="str">
        <f>COUNTIF($A$5:A413,A413)&amp;A413</f>
        <v>15TSG09NL300113</v>
      </c>
      <c r="C413" s="75">
        <v>46027</v>
      </c>
      <c r="D413" s="76" t="s">
        <v>313</v>
      </c>
      <c r="E413" s="74" t="s">
        <v>415</v>
      </c>
      <c r="F413" s="74" t="s">
        <v>316</v>
      </c>
      <c r="G413" s="74" t="s">
        <v>314</v>
      </c>
      <c r="H413" s="76" t="s">
        <v>370</v>
      </c>
      <c r="I413" s="76" t="s">
        <v>371</v>
      </c>
      <c r="J413" s="76" t="s">
        <v>416</v>
      </c>
      <c r="K413" s="76" t="s">
        <v>192</v>
      </c>
      <c r="L413" s="76" t="s">
        <v>40</v>
      </c>
      <c r="M413" s="76" t="s">
        <v>284</v>
      </c>
      <c r="N413" s="77">
        <v>1</v>
      </c>
      <c r="O413" s="78">
        <v>145000</v>
      </c>
      <c r="P413" s="78">
        <v>0</v>
      </c>
      <c r="Q413" s="79">
        <v>145000</v>
      </c>
      <c r="R413" s="79">
        <v>0</v>
      </c>
      <c r="S413" s="78">
        <v>145000</v>
      </c>
      <c r="T413" s="76" t="s">
        <v>338</v>
      </c>
      <c r="U413" s="76" t="s">
        <v>373</v>
      </c>
      <c r="V413" s="76" t="s">
        <v>316</v>
      </c>
      <c r="W413" s="76" t="s">
        <v>339</v>
      </c>
      <c r="X413" s="76" t="s">
        <v>316</v>
      </c>
      <c r="Y413" s="76" t="s">
        <v>374</v>
      </c>
      <c r="Z413" s="76" t="s">
        <v>374</v>
      </c>
      <c r="AA4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4" spans="1:27" x14ac:dyDescent="0.25">
      <c r="A414" s="6" t="str">
        <f>DAY(C414)&amp;Table1[[#This Row],[Bộ phận]]&amp;Table1[[#This Row],[Mã hàng]]</f>
        <v>5TSG09NL300084</v>
      </c>
      <c r="B414" s="6" t="str">
        <f>COUNTIF($A$5:A414,A414)&amp;A414</f>
        <v>15TSG09NL300084</v>
      </c>
      <c r="C414" s="75">
        <v>46027</v>
      </c>
      <c r="D414" s="76" t="s">
        <v>313</v>
      </c>
      <c r="E414" s="74" t="s">
        <v>415</v>
      </c>
      <c r="F414" s="74" t="s">
        <v>316</v>
      </c>
      <c r="G414" s="74" t="s">
        <v>314</v>
      </c>
      <c r="H414" s="76" t="s">
        <v>370</v>
      </c>
      <c r="I414" s="76" t="s">
        <v>371</v>
      </c>
      <c r="J414" s="76" t="s">
        <v>416</v>
      </c>
      <c r="K414" s="76" t="s">
        <v>163</v>
      </c>
      <c r="L414" s="76" t="s">
        <v>322</v>
      </c>
      <c r="M414" s="76" t="s">
        <v>284</v>
      </c>
      <c r="N414" s="77">
        <v>3.5</v>
      </c>
      <c r="O414" s="78">
        <v>22000</v>
      </c>
      <c r="P414" s="78">
        <v>0</v>
      </c>
      <c r="Q414" s="79">
        <v>77000</v>
      </c>
      <c r="R414" s="79">
        <v>0</v>
      </c>
      <c r="S414" s="78">
        <v>22000</v>
      </c>
      <c r="T414" s="76" t="s">
        <v>338</v>
      </c>
      <c r="U414" s="76" t="s">
        <v>373</v>
      </c>
      <c r="V414" s="76" t="s">
        <v>316</v>
      </c>
      <c r="W414" s="76" t="s">
        <v>339</v>
      </c>
      <c r="X414" s="76" t="s">
        <v>316</v>
      </c>
      <c r="Y414" s="76" t="s">
        <v>374</v>
      </c>
      <c r="Z414" s="76" t="s">
        <v>374</v>
      </c>
      <c r="AA4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5" spans="1:27" x14ac:dyDescent="0.25">
      <c r="A415" s="6" t="str">
        <f>DAY(C415)&amp;Table1[[#This Row],[Bộ phận]]&amp;Table1[[#This Row],[Mã hàng]]</f>
        <v>5TSG09NL600004</v>
      </c>
      <c r="B415" s="6" t="str">
        <f>COUNTIF($A$5:A415,A415)&amp;A415</f>
        <v>15TSG09NL600004</v>
      </c>
      <c r="C415" s="75">
        <v>46027</v>
      </c>
      <c r="D415" s="76" t="s">
        <v>313</v>
      </c>
      <c r="E415" s="74" t="s">
        <v>415</v>
      </c>
      <c r="F415" s="74" t="s">
        <v>316</v>
      </c>
      <c r="G415" s="74" t="s">
        <v>314</v>
      </c>
      <c r="H415" s="76" t="s">
        <v>370</v>
      </c>
      <c r="I415" s="76" t="s">
        <v>371</v>
      </c>
      <c r="J415" s="76" t="s">
        <v>416</v>
      </c>
      <c r="K415" s="76" t="s">
        <v>266</v>
      </c>
      <c r="L415" s="76" t="s">
        <v>25</v>
      </c>
      <c r="M415" s="76" t="s">
        <v>284</v>
      </c>
      <c r="N415" s="77">
        <v>16</v>
      </c>
      <c r="O415" s="78">
        <v>18000</v>
      </c>
      <c r="P415" s="78">
        <v>0</v>
      </c>
      <c r="Q415" s="79">
        <v>288000</v>
      </c>
      <c r="R415" s="79">
        <v>0</v>
      </c>
      <c r="S415" s="78">
        <v>18000</v>
      </c>
      <c r="T415" s="76" t="s">
        <v>338</v>
      </c>
      <c r="U415" s="76" t="s">
        <v>373</v>
      </c>
      <c r="V415" s="76" t="s">
        <v>316</v>
      </c>
      <c r="W415" s="76" t="s">
        <v>339</v>
      </c>
      <c r="X415" s="76" t="s">
        <v>316</v>
      </c>
      <c r="Y415" s="76" t="s">
        <v>374</v>
      </c>
      <c r="Z415" s="76" t="s">
        <v>374</v>
      </c>
      <c r="AA4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6" spans="1:27" x14ac:dyDescent="0.25">
      <c r="A416" s="6" t="str">
        <f>DAY(C416)&amp;Table1[[#This Row],[Bộ phận]]&amp;Table1[[#This Row],[Mã hàng]]</f>
        <v>5TSG09NL600067</v>
      </c>
      <c r="B416" s="6" t="str">
        <f>COUNTIF($A$5:A416,A416)&amp;A416</f>
        <v>15TSG09NL600067</v>
      </c>
      <c r="C416" s="75">
        <v>46027</v>
      </c>
      <c r="D416" s="76" t="s">
        <v>313</v>
      </c>
      <c r="E416" s="74" t="s">
        <v>415</v>
      </c>
      <c r="F416" s="74" t="s">
        <v>316</v>
      </c>
      <c r="G416" s="74" t="s">
        <v>314</v>
      </c>
      <c r="H416" s="76" t="s">
        <v>370</v>
      </c>
      <c r="I416" s="76" t="s">
        <v>371</v>
      </c>
      <c r="J416" s="76" t="s">
        <v>416</v>
      </c>
      <c r="K416" s="76" t="s">
        <v>280</v>
      </c>
      <c r="L416" s="76" t="s">
        <v>21</v>
      </c>
      <c r="M416" s="76" t="s">
        <v>284</v>
      </c>
      <c r="N416" s="77">
        <v>0.6</v>
      </c>
      <c r="O416" s="78">
        <v>75000</v>
      </c>
      <c r="P416" s="78">
        <v>0</v>
      </c>
      <c r="Q416" s="79">
        <v>45000</v>
      </c>
      <c r="R416" s="79">
        <v>0</v>
      </c>
      <c r="S416" s="78">
        <v>75000</v>
      </c>
      <c r="T416" s="76" t="s">
        <v>338</v>
      </c>
      <c r="U416" s="76" t="s">
        <v>373</v>
      </c>
      <c r="V416" s="76" t="s">
        <v>316</v>
      </c>
      <c r="W416" s="76" t="s">
        <v>339</v>
      </c>
      <c r="X416" s="76" t="s">
        <v>316</v>
      </c>
      <c r="Y416" s="76" t="s">
        <v>374</v>
      </c>
      <c r="Z416" s="76" t="s">
        <v>374</v>
      </c>
      <c r="AA4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7" spans="1:27" x14ac:dyDescent="0.25">
      <c r="A417" s="6" t="str">
        <f>DAY(C417)&amp;Table1[[#This Row],[Bộ phận]]&amp;Table1[[#This Row],[Mã hàng]]</f>
        <v>5TSG09NL300022</v>
      </c>
      <c r="B417" s="6" t="str">
        <f>COUNTIF($A$5:A417,A417)&amp;A417</f>
        <v>15TSG09NL300022</v>
      </c>
      <c r="C417" s="75">
        <v>46027</v>
      </c>
      <c r="D417" s="76" t="s">
        <v>313</v>
      </c>
      <c r="E417" s="74" t="s">
        <v>415</v>
      </c>
      <c r="F417" s="74" t="s">
        <v>316</v>
      </c>
      <c r="G417" s="74" t="s">
        <v>314</v>
      </c>
      <c r="H417" s="76" t="s">
        <v>370</v>
      </c>
      <c r="I417" s="76" t="s">
        <v>371</v>
      </c>
      <c r="J417" s="76" t="s">
        <v>416</v>
      </c>
      <c r="K417" s="76" t="s">
        <v>94</v>
      </c>
      <c r="L417" s="76" t="s">
        <v>20</v>
      </c>
      <c r="M417" s="76" t="s">
        <v>284</v>
      </c>
      <c r="N417" s="77">
        <v>6.2</v>
      </c>
      <c r="O417" s="78">
        <v>18000</v>
      </c>
      <c r="P417" s="78">
        <v>0</v>
      </c>
      <c r="Q417" s="79">
        <v>111600</v>
      </c>
      <c r="R417" s="79">
        <v>0</v>
      </c>
      <c r="S417" s="78">
        <v>18000</v>
      </c>
      <c r="T417" s="76" t="s">
        <v>338</v>
      </c>
      <c r="U417" s="76" t="s">
        <v>373</v>
      </c>
      <c r="V417" s="76" t="s">
        <v>316</v>
      </c>
      <c r="W417" s="76" t="s">
        <v>339</v>
      </c>
      <c r="X417" s="76" t="s">
        <v>316</v>
      </c>
      <c r="Y417" s="76" t="s">
        <v>374</v>
      </c>
      <c r="Z417" s="76" t="s">
        <v>374</v>
      </c>
      <c r="AA4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8" spans="1:27" x14ac:dyDescent="0.25">
      <c r="A418" s="6" t="str">
        <f>DAY(C418)&amp;Table1[[#This Row],[Bộ phận]]&amp;Table1[[#This Row],[Mã hàng]]</f>
        <v>5TSG09NL300058</v>
      </c>
      <c r="B418" s="6" t="str">
        <f>COUNTIF($A$5:A418,A418)&amp;A418</f>
        <v>15TSG09NL300058</v>
      </c>
      <c r="C418" s="75">
        <v>46027</v>
      </c>
      <c r="D418" s="76" t="s">
        <v>313</v>
      </c>
      <c r="E418" s="74" t="s">
        <v>415</v>
      </c>
      <c r="F418" s="74" t="s">
        <v>316</v>
      </c>
      <c r="G418" s="74" t="s">
        <v>314</v>
      </c>
      <c r="H418" s="76" t="s">
        <v>370</v>
      </c>
      <c r="I418" s="76" t="s">
        <v>371</v>
      </c>
      <c r="J418" s="76" t="s">
        <v>416</v>
      </c>
      <c r="K418" s="76" t="s">
        <v>135</v>
      </c>
      <c r="L418" s="76" t="s">
        <v>27</v>
      </c>
      <c r="M418" s="76" t="s">
        <v>284</v>
      </c>
      <c r="N418" s="77">
        <v>1</v>
      </c>
      <c r="O418" s="78">
        <v>55000</v>
      </c>
      <c r="P418" s="78">
        <v>0</v>
      </c>
      <c r="Q418" s="79">
        <v>55000</v>
      </c>
      <c r="R418" s="79">
        <v>0</v>
      </c>
      <c r="S418" s="78">
        <v>55000</v>
      </c>
      <c r="T418" s="76" t="s">
        <v>338</v>
      </c>
      <c r="U418" s="76" t="s">
        <v>373</v>
      </c>
      <c r="V418" s="76" t="s">
        <v>316</v>
      </c>
      <c r="W418" s="76" t="s">
        <v>339</v>
      </c>
      <c r="X418" s="76" t="s">
        <v>316</v>
      </c>
      <c r="Y418" s="76" t="s">
        <v>374</v>
      </c>
      <c r="Z418" s="76" t="s">
        <v>374</v>
      </c>
      <c r="AA4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9" spans="1:27" x14ac:dyDescent="0.25">
      <c r="A419" s="6" t="str">
        <f>DAY(C419)&amp;Table1[[#This Row],[Bộ phận]]&amp;Table1[[#This Row],[Mã hàng]]</f>
        <v>5TSG09NL300074</v>
      </c>
      <c r="B419" s="6" t="str">
        <f>COUNTIF($A$5:A419,A419)&amp;A419</f>
        <v>15TSG09NL300074</v>
      </c>
      <c r="C419" s="75">
        <v>46027</v>
      </c>
      <c r="D419" s="76" t="s">
        <v>313</v>
      </c>
      <c r="E419" s="74" t="s">
        <v>415</v>
      </c>
      <c r="F419" s="74" t="s">
        <v>316</v>
      </c>
      <c r="G419" s="74" t="s">
        <v>314</v>
      </c>
      <c r="H419" s="76" t="s">
        <v>370</v>
      </c>
      <c r="I419" s="76" t="s">
        <v>371</v>
      </c>
      <c r="J419" s="76" t="s">
        <v>416</v>
      </c>
      <c r="K419" s="76" t="s">
        <v>155</v>
      </c>
      <c r="L419" s="76" t="s">
        <v>32</v>
      </c>
      <c r="M419" s="76" t="s">
        <v>284</v>
      </c>
      <c r="N419" s="77">
        <v>1.2</v>
      </c>
      <c r="O419" s="78">
        <v>18000</v>
      </c>
      <c r="P419" s="78">
        <v>0</v>
      </c>
      <c r="Q419" s="79">
        <v>21600</v>
      </c>
      <c r="R419" s="79">
        <v>0</v>
      </c>
      <c r="S419" s="78">
        <v>18000</v>
      </c>
      <c r="T419" s="76" t="s">
        <v>338</v>
      </c>
      <c r="U419" s="76" t="s">
        <v>373</v>
      </c>
      <c r="V419" s="76" t="s">
        <v>316</v>
      </c>
      <c r="W419" s="76" t="s">
        <v>339</v>
      </c>
      <c r="X419" s="76" t="s">
        <v>316</v>
      </c>
      <c r="Y419" s="76" t="s">
        <v>374</v>
      </c>
      <c r="Z419" s="76" t="s">
        <v>374</v>
      </c>
      <c r="AA4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0" spans="1:27" x14ac:dyDescent="0.25">
      <c r="A420" s="6" t="str">
        <f>DAY(C420)&amp;Table1[[#This Row],[Bộ phận]]&amp;Table1[[#This Row],[Mã hàng]]</f>
        <v>5TSG09NL300085</v>
      </c>
      <c r="B420" s="6" t="str">
        <f>COUNTIF($A$5:A420,A420)&amp;A420</f>
        <v>15TSG09NL300085</v>
      </c>
      <c r="C420" s="75">
        <v>46027</v>
      </c>
      <c r="D420" s="76" t="s">
        <v>313</v>
      </c>
      <c r="E420" s="74" t="s">
        <v>415</v>
      </c>
      <c r="F420" s="74" t="s">
        <v>316</v>
      </c>
      <c r="G420" s="74" t="s">
        <v>314</v>
      </c>
      <c r="H420" s="76" t="s">
        <v>370</v>
      </c>
      <c r="I420" s="76" t="s">
        <v>371</v>
      </c>
      <c r="J420" s="76" t="s">
        <v>416</v>
      </c>
      <c r="K420" s="76" t="s">
        <v>164</v>
      </c>
      <c r="L420" s="76" t="s">
        <v>318</v>
      </c>
      <c r="M420" s="76" t="s">
        <v>284</v>
      </c>
      <c r="N420" s="77">
        <v>1</v>
      </c>
      <c r="O420" s="78">
        <v>45000</v>
      </c>
      <c r="P420" s="78">
        <v>0</v>
      </c>
      <c r="Q420" s="79">
        <v>45000</v>
      </c>
      <c r="R420" s="79">
        <v>0</v>
      </c>
      <c r="S420" s="78">
        <v>45000</v>
      </c>
      <c r="T420" s="76" t="s">
        <v>338</v>
      </c>
      <c r="U420" s="76" t="s">
        <v>373</v>
      </c>
      <c r="V420" s="76" t="s">
        <v>316</v>
      </c>
      <c r="W420" s="76" t="s">
        <v>339</v>
      </c>
      <c r="X420" s="76" t="s">
        <v>316</v>
      </c>
      <c r="Y420" s="76" t="s">
        <v>374</v>
      </c>
      <c r="Z420" s="76" t="s">
        <v>374</v>
      </c>
      <c r="AA4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1" spans="1:27" x14ac:dyDescent="0.25">
      <c r="A421" s="6" t="str">
        <f>DAY(C421)&amp;Table1[[#This Row],[Bộ phận]]&amp;Table1[[#This Row],[Mã hàng]]</f>
        <v>5TSG09NL300107</v>
      </c>
      <c r="B421" s="6" t="str">
        <f>COUNTIF($A$5:A421,A421)&amp;A421</f>
        <v>15TSG09NL300107</v>
      </c>
      <c r="C421" s="75">
        <v>46027</v>
      </c>
      <c r="D421" s="76" t="s">
        <v>313</v>
      </c>
      <c r="E421" s="74" t="s">
        <v>415</v>
      </c>
      <c r="F421" s="74" t="s">
        <v>316</v>
      </c>
      <c r="G421" s="74" t="s">
        <v>314</v>
      </c>
      <c r="H421" s="76" t="s">
        <v>370</v>
      </c>
      <c r="I421" s="76" t="s">
        <v>371</v>
      </c>
      <c r="J421" s="76" t="s">
        <v>416</v>
      </c>
      <c r="K421" s="76" t="s">
        <v>187</v>
      </c>
      <c r="L421" s="76" t="s">
        <v>328</v>
      </c>
      <c r="M421" s="76" t="s">
        <v>329</v>
      </c>
      <c r="N421" s="77">
        <v>3</v>
      </c>
      <c r="O421" s="78">
        <v>8500</v>
      </c>
      <c r="P421" s="78">
        <v>0</v>
      </c>
      <c r="Q421" s="79">
        <v>25500</v>
      </c>
      <c r="R421" s="79">
        <v>0</v>
      </c>
      <c r="S421" s="78">
        <v>8500</v>
      </c>
      <c r="T421" s="76" t="s">
        <v>338</v>
      </c>
      <c r="U421" s="76" t="s">
        <v>373</v>
      </c>
      <c r="V421" s="76" t="s">
        <v>316</v>
      </c>
      <c r="W421" s="76" t="s">
        <v>339</v>
      </c>
      <c r="X421" s="76" t="s">
        <v>316</v>
      </c>
      <c r="Y421" s="76" t="s">
        <v>374</v>
      </c>
      <c r="Z421" s="76" t="s">
        <v>374</v>
      </c>
      <c r="AA4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2" spans="1:27" x14ac:dyDescent="0.25">
      <c r="A422" s="6" t="str">
        <f>DAY(C422)&amp;Table1[[#This Row],[Bộ phận]]&amp;Table1[[#This Row],[Mã hàng]]</f>
        <v>5TSG06NL300107</v>
      </c>
      <c r="B422" s="6" t="str">
        <f>COUNTIF($A$5:A422,A422)&amp;A422</f>
        <v>15TSG06NL300107</v>
      </c>
      <c r="C422" s="75">
        <v>46027</v>
      </c>
      <c r="D422" s="76" t="s">
        <v>313</v>
      </c>
      <c r="E422" s="74" t="s">
        <v>417</v>
      </c>
      <c r="F422" s="74" t="s">
        <v>316</v>
      </c>
      <c r="G422" s="74" t="s">
        <v>314</v>
      </c>
      <c r="H422" s="76" t="s">
        <v>370</v>
      </c>
      <c r="I422" s="76" t="s">
        <v>371</v>
      </c>
      <c r="J422" s="76" t="s">
        <v>418</v>
      </c>
      <c r="K422" s="76" t="s">
        <v>187</v>
      </c>
      <c r="L422" s="76" t="s">
        <v>328</v>
      </c>
      <c r="M422" s="76" t="s">
        <v>329</v>
      </c>
      <c r="N422" s="77">
        <v>4</v>
      </c>
      <c r="O422" s="78">
        <v>8500</v>
      </c>
      <c r="P422" s="78">
        <v>0</v>
      </c>
      <c r="Q422" s="79">
        <v>34000</v>
      </c>
      <c r="R422" s="79">
        <v>0</v>
      </c>
      <c r="S422" s="78">
        <v>8500</v>
      </c>
      <c r="T422" s="76" t="s">
        <v>333</v>
      </c>
      <c r="U422" s="76" t="s">
        <v>373</v>
      </c>
      <c r="V422" s="76" t="s">
        <v>316</v>
      </c>
      <c r="W422" s="76" t="s">
        <v>334</v>
      </c>
      <c r="X422" s="76" t="s">
        <v>316</v>
      </c>
      <c r="Y422" s="76" t="s">
        <v>374</v>
      </c>
      <c r="Z422" s="76" t="s">
        <v>374</v>
      </c>
      <c r="AA4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3" spans="1:27" x14ac:dyDescent="0.25">
      <c r="A423" s="6" t="str">
        <f>DAY(C423)&amp;Table1[[#This Row],[Bộ phận]]&amp;Table1[[#This Row],[Mã hàng]]</f>
        <v>5TSG06NL300022</v>
      </c>
      <c r="B423" s="6" t="str">
        <f>COUNTIF($A$5:A423,A423)&amp;A423</f>
        <v>15TSG06NL300022</v>
      </c>
      <c r="C423" s="75">
        <v>46027</v>
      </c>
      <c r="D423" s="76" t="s">
        <v>313</v>
      </c>
      <c r="E423" s="74" t="s">
        <v>417</v>
      </c>
      <c r="F423" s="74" t="s">
        <v>316</v>
      </c>
      <c r="G423" s="74" t="s">
        <v>314</v>
      </c>
      <c r="H423" s="76" t="s">
        <v>370</v>
      </c>
      <c r="I423" s="76" t="s">
        <v>371</v>
      </c>
      <c r="J423" s="76" t="s">
        <v>418</v>
      </c>
      <c r="K423" s="76" t="s">
        <v>94</v>
      </c>
      <c r="L423" s="76" t="s">
        <v>20</v>
      </c>
      <c r="M423" s="76" t="s">
        <v>284</v>
      </c>
      <c r="N423" s="77">
        <v>6</v>
      </c>
      <c r="O423" s="78">
        <v>18000</v>
      </c>
      <c r="P423" s="78">
        <v>0</v>
      </c>
      <c r="Q423" s="79">
        <v>108000</v>
      </c>
      <c r="R423" s="79">
        <v>0</v>
      </c>
      <c r="S423" s="78">
        <v>18000</v>
      </c>
      <c r="T423" s="76" t="s">
        <v>333</v>
      </c>
      <c r="U423" s="76" t="s">
        <v>373</v>
      </c>
      <c r="V423" s="76" t="s">
        <v>316</v>
      </c>
      <c r="W423" s="76" t="s">
        <v>334</v>
      </c>
      <c r="X423" s="76" t="s">
        <v>316</v>
      </c>
      <c r="Y423" s="76" t="s">
        <v>374</v>
      </c>
      <c r="Z423" s="76" t="s">
        <v>374</v>
      </c>
      <c r="AA4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4" spans="1:27" x14ac:dyDescent="0.25">
      <c r="A424" s="6" t="str">
        <f>DAY(C424)&amp;Table1[[#This Row],[Bộ phận]]&amp;Table1[[#This Row],[Mã hàng]]</f>
        <v>5TSG06NL300033</v>
      </c>
      <c r="B424" s="6" t="str">
        <f>COUNTIF($A$5:A424,A424)&amp;A424</f>
        <v>15TSG06NL300033</v>
      </c>
      <c r="C424" s="75">
        <v>46027</v>
      </c>
      <c r="D424" s="76" t="s">
        <v>313</v>
      </c>
      <c r="E424" s="74" t="s">
        <v>417</v>
      </c>
      <c r="F424" s="74" t="s">
        <v>316</v>
      </c>
      <c r="G424" s="74" t="s">
        <v>314</v>
      </c>
      <c r="H424" s="76" t="s">
        <v>370</v>
      </c>
      <c r="I424" s="76" t="s">
        <v>371</v>
      </c>
      <c r="J424" s="76" t="s">
        <v>418</v>
      </c>
      <c r="K424" s="76" t="s">
        <v>104</v>
      </c>
      <c r="L424" s="76" t="s">
        <v>335</v>
      </c>
      <c r="M424" s="76" t="s">
        <v>284</v>
      </c>
      <c r="N424" s="77">
        <v>0.8</v>
      </c>
      <c r="O424" s="78">
        <v>13000</v>
      </c>
      <c r="P424" s="78">
        <v>0</v>
      </c>
      <c r="Q424" s="79">
        <v>10400</v>
      </c>
      <c r="R424" s="79">
        <v>0</v>
      </c>
      <c r="S424" s="78">
        <v>13000</v>
      </c>
      <c r="T424" s="76" t="s">
        <v>333</v>
      </c>
      <c r="U424" s="76" t="s">
        <v>373</v>
      </c>
      <c r="V424" s="76" t="s">
        <v>316</v>
      </c>
      <c r="W424" s="76" t="s">
        <v>334</v>
      </c>
      <c r="X424" s="76" t="s">
        <v>316</v>
      </c>
      <c r="Y424" s="76" t="s">
        <v>374</v>
      </c>
      <c r="Z424" s="76" t="s">
        <v>374</v>
      </c>
      <c r="AA4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5" spans="1:27" x14ac:dyDescent="0.25">
      <c r="A425" s="6" t="str">
        <f>DAY(C425)&amp;Table1[[#This Row],[Bộ phận]]&amp;Table1[[#This Row],[Mã hàng]]</f>
        <v>5TSG06NL300036</v>
      </c>
      <c r="B425" s="6" t="str">
        <f>COUNTIF($A$5:A425,A425)&amp;A425</f>
        <v>15TSG06NL300036</v>
      </c>
      <c r="C425" s="75">
        <v>46027</v>
      </c>
      <c r="D425" s="76" t="s">
        <v>313</v>
      </c>
      <c r="E425" s="74" t="s">
        <v>417</v>
      </c>
      <c r="F425" s="74" t="s">
        <v>316</v>
      </c>
      <c r="G425" s="74" t="s">
        <v>314</v>
      </c>
      <c r="H425" s="76" t="s">
        <v>370</v>
      </c>
      <c r="I425" s="76" t="s">
        <v>371</v>
      </c>
      <c r="J425" s="76" t="s">
        <v>418</v>
      </c>
      <c r="K425" s="76" t="s">
        <v>109</v>
      </c>
      <c r="L425" s="76" t="s">
        <v>24</v>
      </c>
      <c r="M425" s="76" t="s">
        <v>284</v>
      </c>
      <c r="N425" s="77">
        <v>0.95</v>
      </c>
      <c r="O425" s="78">
        <v>47000</v>
      </c>
      <c r="P425" s="78">
        <v>0</v>
      </c>
      <c r="Q425" s="79">
        <v>44650</v>
      </c>
      <c r="R425" s="79">
        <v>0</v>
      </c>
      <c r="S425" s="78">
        <v>47000</v>
      </c>
      <c r="T425" s="76" t="s">
        <v>333</v>
      </c>
      <c r="U425" s="76" t="s">
        <v>373</v>
      </c>
      <c r="V425" s="76" t="s">
        <v>316</v>
      </c>
      <c r="W425" s="76" t="s">
        <v>334</v>
      </c>
      <c r="X425" s="76" t="s">
        <v>316</v>
      </c>
      <c r="Y425" s="76" t="s">
        <v>374</v>
      </c>
      <c r="Z425" s="76" t="s">
        <v>374</v>
      </c>
      <c r="AA4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6" spans="1:27" x14ac:dyDescent="0.25">
      <c r="A426" s="6" t="str">
        <f>DAY(C426)&amp;Table1[[#This Row],[Bộ phận]]&amp;Table1[[#This Row],[Mã hàng]]</f>
        <v>5TSG06NL300058</v>
      </c>
      <c r="B426" s="6" t="str">
        <f>COUNTIF($A$5:A426,A426)&amp;A426</f>
        <v>15TSG06NL300058</v>
      </c>
      <c r="C426" s="75">
        <v>46027</v>
      </c>
      <c r="D426" s="76" t="s">
        <v>313</v>
      </c>
      <c r="E426" s="74" t="s">
        <v>417</v>
      </c>
      <c r="F426" s="74" t="s">
        <v>316</v>
      </c>
      <c r="G426" s="74" t="s">
        <v>314</v>
      </c>
      <c r="H426" s="76" t="s">
        <v>370</v>
      </c>
      <c r="I426" s="76" t="s">
        <v>371</v>
      </c>
      <c r="J426" s="76" t="s">
        <v>418</v>
      </c>
      <c r="K426" s="76" t="s">
        <v>135</v>
      </c>
      <c r="L426" s="76" t="s">
        <v>27</v>
      </c>
      <c r="M426" s="76" t="s">
        <v>284</v>
      </c>
      <c r="N426" s="77">
        <v>0.5</v>
      </c>
      <c r="O426" s="78">
        <v>55000</v>
      </c>
      <c r="P426" s="78">
        <v>0</v>
      </c>
      <c r="Q426" s="79">
        <v>27500</v>
      </c>
      <c r="R426" s="79">
        <v>0</v>
      </c>
      <c r="S426" s="78">
        <v>55000</v>
      </c>
      <c r="T426" s="76" t="s">
        <v>333</v>
      </c>
      <c r="U426" s="76" t="s">
        <v>373</v>
      </c>
      <c r="V426" s="76" t="s">
        <v>316</v>
      </c>
      <c r="W426" s="76" t="s">
        <v>334</v>
      </c>
      <c r="X426" s="76" t="s">
        <v>316</v>
      </c>
      <c r="Y426" s="76" t="s">
        <v>374</v>
      </c>
      <c r="Z426" s="76" t="s">
        <v>374</v>
      </c>
      <c r="AA4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7" spans="1:27" x14ac:dyDescent="0.25">
      <c r="A427" s="6" t="str">
        <f>DAY(C427)&amp;Table1[[#This Row],[Bộ phận]]&amp;Table1[[#This Row],[Mã hàng]]</f>
        <v>5TSG06NL300218</v>
      </c>
      <c r="B427" s="6" t="str">
        <f>COUNTIF($A$5:A427,A427)&amp;A427</f>
        <v>15TSG06NL300218</v>
      </c>
      <c r="C427" s="75">
        <v>46027</v>
      </c>
      <c r="D427" s="76" t="s">
        <v>313</v>
      </c>
      <c r="E427" s="74" t="s">
        <v>417</v>
      </c>
      <c r="F427" s="74" t="s">
        <v>316</v>
      </c>
      <c r="G427" s="74" t="s">
        <v>314</v>
      </c>
      <c r="H427" s="76" t="s">
        <v>370</v>
      </c>
      <c r="I427" s="76" t="s">
        <v>371</v>
      </c>
      <c r="J427" s="76" t="s">
        <v>418</v>
      </c>
      <c r="K427" s="76" t="s">
        <v>287</v>
      </c>
      <c r="L427" s="76" t="s">
        <v>288</v>
      </c>
      <c r="M427" s="76" t="s">
        <v>29</v>
      </c>
      <c r="N427" s="77">
        <v>1</v>
      </c>
      <c r="O427" s="78">
        <v>40000</v>
      </c>
      <c r="P427" s="78">
        <v>0</v>
      </c>
      <c r="Q427" s="79">
        <v>40000</v>
      </c>
      <c r="R427" s="79">
        <v>0</v>
      </c>
      <c r="S427" s="78">
        <v>40000</v>
      </c>
      <c r="T427" s="76" t="s">
        <v>333</v>
      </c>
      <c r="U427" s="76" t="s">
        <v>373</v>
      </c>
      <c r="V427" s="76" t="s">
        <v>316</v>
      </c>
      <c r="W427" s="76" t="s">
        <v>334</v>
      </c>
      <c r="X427" s="76" t="s">
        <v>316</v>
      </c>
      <c r="Y427" s="76" t="s">
        <v>374</v>
      </c>
      <c r="Z427" s="76" t="s">
        <v>374</v>
      </c>
      <c r="AA4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8" spans="1:27" x14ac:dyDescent="0.25">
      <c r="A428" s="6" t="str">
        <f>DAY(C428)&amp;Table1[[#This Row],[Bộ phận]]&amp;Table1[[#This Row],[Mã hàng]]</f>
        <v>5TSG06NL300062</v>
      </c>
      <c r="B428" s="6" t="str">
        <f>COUNTIF($A$5:A428,A428)&amp;A428</f>
        <v>15TSG06NL300062</v>
      </c>
      <c r="C428" s="75">
        <v>46027</v>
      </c>
      <c r="D428" s="76" t="s">
        <v>313</v>
      </c>
      <c r="E428" s="74" t="s">
        <v>417</v>
      </c>
      <c r="F428" s="74" t="s">
        <v>316</v>
      </c>
      <c r="G428" s="74" t="s">
        <v>314</v>
      </c>
      <c r="H428" s="76" t="s">
        <v>370</v>
      </c>
      <c r="I428" s="76" t="s">
        <v>371</v>
      </c>
      <c r="J428" s="76" t="s">
        <v>418</v>
      </c>
      <c r="K428" s="76" t="s">
        <v>141</v>
      </c>
      <c r="L428" s="76" t="s">
        <v>326</v>
      </c>
      <c r="M428" s="76" t="s">
        <v>284</v>
      </c>
      <c r="N428" s="77">
        <v>0.2</v>
      </c>
      <c r="O428" s="78">
        <v>65000</v>
      </c>
      <c r="P428" s="78">
        <v>0</v>
      </c>
      <c r="Q428" s="79">
        <v>13000</v>
      </c>
      <c r="R428" s="79">
        <v>0</v>
      </c>
      <c r="S428" s="78">
        <v>65000</v>
      </c>
      <c r="T428" s="76" t="s">
        <v>333</v>
      </c>
      <c r="U428" s="76" t="s">
        <v>373</v>
      </c>
      <c r="V428" s="76" t="s">
        <v>316</v>
      </c>
      <c r="W428" s="76" t="s">
        <v>334</v>
      </c>
      <c r="X428" s="76" t="s">
        <v>316</v>
      </c>
      <c r="Y428" s="76" t="s">
        <v>374</v>
      </c>
      <c r="Z428" s="76" t="s">
        <v>374</v>
      </c>
      <c r="AA4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9" spans="1:27" x14ac:dyDescent="0.25">
      <c r="A429" s="6" t="str">
        <f>DAY(C429)&amp;Table1[[#This Row],[Bộ phận]]&amp;Table1[[#This Row],[Mã hàng]]</f>
        <v>5TSG06NL300209</v>
      </c>
      <c r="B429" s="6" t="str">
        <f>COUNTIF($A$5:A429,A429)&amp;A429</f>
        <v>15TSG06NL300209</v>
      </c>
      <c r="C429" s="75">
        <v>46027</v>
      </c>
      <c r="D429" s="76" t="s">
        <v>313</v>
      </c>
      <c r="E429" s="74" t="s">
        <v>417</v>
      </c>
      <c r="F429" s="74" t="s">
        <v>316</v>
      </c>
      <c r="G429" s="74" t="s">
        <v>314</v>
      </c>
      <c r="H429" s="76" t="s">
        <v>370</v>
      </c>
      <c r="I429" s="76" t="s">
        <v>371</v>
      </c>
      <c r="J429" s="76" t="s">
        <v>418</v>
      </c>
      <c r="K429" s="76" t="s">
        <v>261</v>
      </c>
      <c r="L429" s="76" t="s">
        <v>321</v>
      </c>
      <c r="M429" s="76" t="s">
        <v>284</v>
      </c>
      <c r="N429" s="77">
        <v>1.3</v>
      </c>
      <c r="O429" s="78">
        <v>30000</v>
      </c>
      <c r="P429" s="78">
        <v>0</v>
      </c>
      <c r="Q429" s="79">
        <v>39000</v>
      </c>
      <c r="R429" s="79">
        <v>0</v>
      </c>
      <c r="S429" s="78">
        <v>30000</v>
      </c>
      <c r="T429" s="76" t="s">
        <v>333</v>
      </c>
      <c r="U429" s="76" t="s">
        <v>373</v>
      </c>
      <c r="V429" s="76" t="s">
        <v>316</v>
      </c>
      <c r="W429" s="76" t="s">
        <v>334</v>
      </c>
      <c r="X429" s="76" t="s">
        <v>316</v>
      </c>
      <c r="Y429" s="76" t="s">
        <v>374</v>
      </c>
      <c r="Z429" s="76" t="s">
        <v>374</v>
      </c>
      <c r="AA4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0" spans="1:27" x14ac:dyDescent="0.25">
      <c r="A430" s="6" t="str">
        <f>DAY(C430)&amp;Table1[[#This Row],[Bộ phận]]&amp;Table1[[#This Row],[Mã hàng]]</f>
        <v>5TSG06NL300084</v>
      </c>
      <c r="B430" s="6" t="str">
        <f>COUNTIF($A$5:A430,A430)&amp;A430</f>
        <v>15TSG06NL300084</v>
      </c>
      <c r="C430" s="75">
        <v>46027</v>
      </c>
      <c r="D430" s="76" t="s">
        <v>313</v>
      </c>
      <c r="E430" s="74" t="s">
        <v>417</v>
      </c>
      <c r="F430" s="74" t="s">
        <v>316</v>
      </c>
      <c r="G430" s="74" t="s">
        <v>314</v>
      </c>
      <c r="H430" s="76" t="s">
        <v>370</v>
      </c>
      <c r="I430" s="76" t="s">
        <v>371</v>
      </c>
      <c r="J430" s="76" t="s">
        <v>418</v>
      </c>
      <c r="K430" s="76" t="s">
        <v>163</v>
      </c>
      <c r="L430" s="76" t="s">
        <v>322</v>
      </c>
      <c r="M430" s="76" t="s">
        <v>284</v>
      </c>
      <c r="N430" s="77">
        <v>3.2</v>
      </c>
      <c r="O430" s="78">
        <v>22000</v>
      </c>
      <c r="P430" s="78">
        <v>0</v>
      </c>
      <c r="Q430" s="79">
        <v>70400</v>
      </c>
      <c r="R430" s="79">
        <v>0</v>
      </c>
      <c r="S430" s="78">
        <v>22000</v>
      </c>
      <c r="T430" s="76" t="s">
        <v>333</v>
      </c>
      <c r="U430" s="76" t="s">
        <v>373</v>
      </c>
      <c r="V430" s="76" t="s">
        <v>316</v>
      </c>
      <c r="W430" s="76" t="s">
        <v>334</v>
      </c>
      <c r="X430" s="76" t="s">
        <v>316</v>
      </c>
      <c r="Y430" s="76" t="s">
        <v>374</v>
      </c>
      <c r="Z430" s="76" t="s">
        <v>374</v>
      </c>
      <c r="AA4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1" spans="1:27" x14ac:dyDescent="0.25">
      <c r="A431" s="6" t="str">
        <f>DAY(C431)&amp;Table1[[#This Row],[Bộ phận]]&amp;Table1[[#This Row],[Mã hàng]]</f>
        <v>5TSG06NL300090</v>
      </c>
      <c r="B431" s="6" t="str">
        <f>COUNTIF($A$5:A431,A431)&amp;A431</f>
        <v>15TSG06NL300090</v>
      </c>
      <c r="C431" s="75">
        <v>46027</v>
      </c>
      <c r="D431" s="76" t="s">
        <v>313</v>
      </c>
      <c r="E431" s="74" t="s">
        <v>417</v>
      </c>
      <c r="F431" s="74" t="s">
        <v>316</v>
      </c>
      <c r="G431" s="74" t="s">
        <v>314</v>
      </c>
      <c r="H431" s="76" t="s">
        <v>370</v>
      </c>
      <c r="I431" s="76" t="s">
        <v>371</v>
      </c>
      <c r="J431" s="76" t="s">
        <v>418</v>
      </c>
      <c r="K431" s="76" t="s">
        <v>171</v>
      </c>
      <c r="L431" s="76" t="s">
        <v>34</v>
      </c>
      <c r="M431" s="76" t="s">
        <v>284</v>
      </c>
      <c r="N431" s="77">
        <v>1</v>
      </c>
      <c r="O431" s="78">
        <v>145000</v>
      </c>
      <c r="P431" s="78">
        <v>0</v>
      </c>
      <c r="Q431" s="79">
        <v>145000</v>
      </c>
      <c r="R431" s="79">
        <v>0</v>
      </c>
      <c r="S431" s="78">
        <v>145000</v>
      </c>
      <c r="T431" s="76" t="s">
        <v>333</v>
      </c>
      <c r="U431" s="76" t="s">
        <v>373</v>
      </c>
      <c r="V431" s="76" t="s">
        <v>316</v>
      </c>
      <c r="W431" s="76" t="s">
        <v>334</v>
      </c>
      <c r="X431" s="76" t="s">
        <v>316</v>
      </c>
      <c r="Y431" s="76" t="s">
        <v>374</v>
      </c>
      <c r="Z431" s="76" t="s">
        <v>374</v>
      </c>
      <c r="AA4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2" spans="1:27" x14ac:dyDescent="0.25">
      <c r="A432" s="6" t="str">
        <f>DAY(C432)&amp;Table1[[#This Row],[Bộ phận]]&amp;Table1[[#This Row],[Mã hàng]]</f>
        <v>5TSG06NL300091</v>
      </c>
      <c r="B432" s="6" t="str">
        <f>COUNTIF($A$5:A432,A432)&amp;A432</f>
        <v>15TSG06NL300091</v>
      </c>
      <c r="C432" s="75">
        <v>46027</v>
      </c>
      <c r="D432" s="76" t="s">
        <v>313</v>
      </c>
      <c r="E432" s="74" t="s">
        <v>417</v>
      </c>
      <c r="F432" s="74" t="s">
        <v>316</v>
      </c>
      <c r="G432" s="74" t="s">
        <v>314</v>
      </c>
      <c r="H432" s="76" t="s">
        <v>370</v>
      </c>
      <c r="I432" s="76" t="s">
        <v>371</v>
      </c>
      <c r="J432" s="76" t="s">
        <v>418</v>
      </c>
      <c r="K432" s="76" t="s">
        <v>172</v>
      </c>
      <c r="L432" s="76" t="s">
        <v>35</v>
      </c>
      <c r="M432" s="76" t="s">
        <v>284</v>
      </c>
      <c r="N432" s="77">
        <v>4</v>
      </c>
      <c r="O432" s="78">
        <v>47000</v>
      </c>
      <c r="P432" s="78">
        <v>0</v>
      </c>
      <c r="Q432" s="79">
        <v>188000</v>
      </c>
      <c r="R432" s="79">
        <v>0</v>
      </c>
      <c r="S432" s="78">
        <v>47000</v>
      </c>
      <c r="T432" s="76" t="s">
        <v>333</v>
      </c>
      <c r="U432" s="76" t="s">
        <v>373</v>
      </c>
      <c r="V432" s="76" t="s">
        <v>316</v>
      </c>
      <c r="W432" s="76" t="s">
        <v>334</v>
      </c>
      <c r="X432" s="76" t="s">
        <v>316</v>
      </c>
      <c r="Y432" s="76" t="s">
        <v>374</v>
      </c>
      <c r="Z432" s="76" t="s">
        <v>374</v>
      </c>
      <c r="AA4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3" spans="1:27" x14ac:dyDescent="0.25">
      <c r="A433" s="6" t="str">
        <f>DAY(C433)&amp;Table1[[#This Row],[Bộ phận]]&amp;Table1[[#This Row],[Mã hàng]]</f>
        <v>5TSG06NL300096</v>
      </c>
      <c r="B433" s="6" t="str">
        <f>COUNTIF($A$5:A433,A433)&amp;A433</f>
        <v>15TSG06NL300096</v>
      </c>
      <c r="C433" s="75">
        <v>46027</v>
      </c>
      <c r="D433" s="76" t="s">
        <v>313</v>
      </c>
      <c r="E433" s="74" t="s">
        <v>417</v>
      </c>
      <c r="F433" s="74" t="s">
        <v>316</v>
      </c>
      <c r="G433" s="74" t="s">
        <v>314</v>
      </c>
      <c r="H433" s="76" t="s">
        <v>370</v>
      </c>
      <c r="I433" s="76" t="s">
        <v>371</v>
      </c>
      <c r="J433" s="76" t="s">
        <v>418</v>
      </c>
      <c r="K433" s="76" t="s">
        <v>177</v>
      </c>
      <c r="L433" s="76" t="s">
        <v>50</v>
      </c>
      <c r="M433" s="76" t="s">
        <v>284</v>
      </c>
      <c r="N433" s="77">
        <v>4</v>
      </c>
      <c r="O433" s="78">
        <v>45000</v>
      </c>
      <c r="P433" s="78">
        <v>0</v>
      </c>
      <c r="Q433" s="79">
        <v>180000</v>
      </c>
      <c r="R433" s="79">
        <v>0</v>
      </c>
      <c r="S433" s="78">
        <v>45000</v>
      </c>
      <c r="T433" s="76" t="s">
        <v>333</v>
      </c>
      <c r="U433" s="76" t="s">
        <v>373</v>
      </c>
      <c r="V433" s="76" t="s">
        <v>316</v>
      </c>
      <c r="W433" s="76" t="s">
        <v>334</v>
      </c>
      <c r="X433" s="76" t="s">
        <v>316</v>
      </c>
      <c r="Y433" s="76" t="s">
        <v>374</v>
      </c>
      <c r="Z433" s="76" t="s">
        <v>374</v>
      </c>
      <c r="AA4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4" spans="1:27" x14ac:dyDescent="0.25">
      <c r="A434" s="6" t="str">
        <f>DAY(C434)&amp;Table1[[#This Row],[Bộ phận]]&amp;Table1[[#This Row],[Mã hàng]]</f>
        <v>5TSG06NL300098</v>
      </c>
      <c r="B434" s="6" t="str">
        <f>COUNTIF($A$5:A434,A434)&amp;A434</f>
        <v>15TSG06NL300098</v>
      </c>
      <c r="C434" s="75">
        <v>46027</v>
      </c>
      <c r="D434" s="76" t="s">
        <v>313</v>
      </c>
      <c r="E434" s="74" t="s">
        <v>417</v>
      </c>
      <c r="F434" s="74" t="s">
        <v>316</v>
      </c>
      <c r="G434" s="74" t="s">
        <v>314</v>
      </c>
      <c r="H434" s="76" t="s">
        <v>370</v>
      </c>
      <c r="I434" s="76" t="s">
        <v>371</v>
      </c>
      <c r="J434" s="76" t="s">
        <v>418</v>
      </c>
      <c r="K434" s="76" t="s">
        <v>179</v>
      </c>
      <c r="L434" s="76" t="s">
        <v>327</v>
      </c>
      <c r="M434" s="76" t="s">
        <v>284</v>
      </c>
      <c r="N434" s="77">
        <v>4</v>
      </c>
      <c r="O434" s="78">
        <v>95000</v>
      </c>
      <c r="P434" s="78">
        <v>0</v>
      </c>
      <c r="Q434" s="79">
        <v>380000</v>
      </c>
      <c r="R434" s="79">
        <v>0</v>
      </c>
      <c r="S434" s="78">
        <v>95000</v>
      </c>
      <c r="T434" s="76" t="s">
        <v>333</v>
      </c>
      <c r="U434" s="76" t="s">
        <v>373</v>
      </c>
      <c r="V434" s="76" t="s">
        <v>316</v>
      </c>
      <c r="W434" s="76" t="s">
        <v>334</v>
      </c>
      <c r="X434" s="76" t="s">
        <v>316</v>
      </c>
      <c r="Y434" s="76" t="s">
        <v>374</v>
      </c>
      <c r="Z434" s="76" t="s">
        <v>374</v>
      </c>
      <c r="AA4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5" spans="1:27" x14ac:dyDescent="0.25">
      <c r="A435" s="6" t="str">
        <f>DAY(C435)&amp;Table1[[#This Row],[Bộ phận]]&amp;Table1[[#This Row],[Mã hàng]]</f>
        <v>5TSG06NL300126</v>
      </c>
      <c r="B435" s="6" t="str">
        <f>COUNTIF($A$5:A435,A435)&amp;A435</f>
        <v>15TSG06NL300126</v>
      </c>
      <c r="C435" s="75">
        <v>46027</v>
      </c>
      <c r="D435" s="76" t="s">
        <v>313</v>
      </c>
      <c r="E435" s="74" t="s">
        <v>417</v>
      </c>
      <c r="F435" s="74" t="s">
        <v>316</v>
      </c>
      <c r="G435" s="74" t="s">
        <v>314</v>
      </c>
      <c r="H435" s="76" t="s">
        <v>370</v>
      </c>
      <c r="I435" s="76" t="s">
        <v>371</v>
      </c>
      <c r="J435" s="76" t="s">
        <v>418</v>
      </c>
      <c r="K435" s="76" t="s">
        <v>208</v>
      </c>
      <c r="L435" s="76" t="s">
        <v>340</v>
      </c>
      <c r="M435" s="76" t="s">
        <v>284</v>
      </c>
      <c r="N435" s="77">
        <v>0.2</v>
      </c>
      <c r="O435" s="78">
        <v>70000</v>
      </c>
      <c r="P435" s="78">
        <v>0</v>
      </c>
      <c r="Q435" s="79">
        <v>14000</v>
      </c>
      <c r="R435" s="79">
        <v>0</v>
      </c>
      <c r="S435" s="78">
        <v>70000</v>
      </c>
      <c r="T435" s="76" t="s">
        <v>333</v>
      </c>
      <c r="U435" s="76" t="s">
        <v>373</v>
      </c>
      <c r="V435" s="76" t="s">
        <v>316</v>
      </c>
      <c r="W435" s="76" t="s">
        <v>334</v>
      </c>
      <c r="X435" s="76" t="s">
        <v>316</v>
      </c>
      <c r="Y435" s="76" t="s">
        <v>374</v>
      </c>
      <c r="Z435" s="76" t="s">
        <v>374</v>
      </c>
      <c r="AA4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6" spans="1:27" x14ac:dyDescent="0.25">
      <c r="A436" s="6" t="str">
        <f>DAY(C436)&amp;Table1[[#This Row],[Bộ phận]]&amp;Table1[[#This Row],[Mã hàng]]</f>
        <v>5TSG06NL300119</v>
      </c>
      <c r="B436" s="6" t="str">
        <f>COUNTIF($A$5:A436,A436)&amp;A436</f>
        <v>15TSG06NL300119</v>
      </c>
      <c r="C436" s="75">
        <v>46027</v>
      </c>
      <c r="D436" s="76" t="s">
        <v>313</v>
      </c>
      <c r="E436" s="74" t="s">
        <v>417</v>
      </c>
      <c r="F436" s="74" t="s">
        <v>316</v>
      </c>
      <c r="G436" s="74" t="s">
        <v>314</v>
      </c>
      <c r="H436" s="76" t="s">
        <v>370</v>
      </c>
      <c r="I436" s="76" t="s">
        <v>371</v>
      </c>
      <c r="J436" s="76" t="s">
        <v>418</v>
      </c>
      <c r="K436" s="76" t="s">
        <v>197</v>
      </c>
      <c r="L436" s="76" t="s">
        <v>324</v>
      </c>
      <c r="M436" s="76" t="s">
        <v>284</v>
      </c>
      <c r="N436" s="77">
        <v>4.8</v>
      </c>
      <c r="O436" s="78">
        <v>21000</v>
      </c>
      <c r="P436" s="78">
        <v>0</v>
      </c>
      <c r="Q436" s="79">
        <v>100800</v>
      </c>
      <c r="R436" s="79">
        <v>0</v>
      </c>
      <c r="S436" s="78">
        <v>21000</v>
      </c>
      <c r="T436" s="76" t="s">
        <v>333</v>
      </c>
      <c r="U436" s="76" t="s">
        <v>373</v>
      </c>
      <c r="V436" s="76" t="s">
        <v>316</v>
      </c>
      <c r="W436" s="76" t="s">
        <v>334</v>
      </c>
      <c r="X436" s="76" t="s">
        <v>316</v>
      </c>
      <c r="Y436" s="76" t="s">
        <v>374</v>
      </c>
      <c r="Z436" s="76" t="s">
        <v>374</v>
      </c>
      <c r="AA4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7" spans="1:27" x14ac:dyDescent="0.25">
      <c r="A437" s="6" t="str">
        <f>DAY(C437)&amp;Table1[[#This Row],[Bộ phận]]&amp;Table1[[#This Row],[Mã hàng]]</f>
        <v>5TSG06NL300018</v>
      </c>
      <c r="B437" s="6" t="str">
        <f>COUNTIF($A$5:A437,A437)&amp;A437</f>
        <v>15TSG06NL300018</v>
      </c>
      <c r="C437" s="75">
        <v>46027</v>
      </c>
      <c r="D437" s="76" t="s">
        <v>313</v>
      </c>
      <c r="E437" s="74" t="s">
        <v>417</v>
      </c>
      <c r="F437" s="74" t="s">
        <v>316</v>
      </c>
      <c r="G437" s="74" t="s">
        <v>314</v>
      </c>
      <c r="H437" s="76" t="s">
        <v>370</v>
      </c>
      <c r="I437" s="76" t="s">
        <v>371</v>
      </c>
      <c r="J437" s="76" t="s">
        <v>418</v>
      </c>
      <c r="K437" s="76" t="s">
        <v>91</v>
      </c>
      <c r="L437" s="76" t="s">
        <v>331</v>
      </c>
      <c r="M437" s="76" t="s">
        <v>284</v>
      </c>
      <c r="N437" s="77">
        <v>3.5</v>
      </c>
      <c r="O437" s="78">
        <v>38000</v>
      </c>
      <c r="P437" s="78">
        <v>0</v>
      </c>
      <c r="Q437" s="79">
        <v>133000</v>
      </c>
      <c r="R437" s="79">
        <v>0</v>
      </c>
      <c r="S437" s="78">
        <v>38000</v>
      </c>
      <c r="T437" s="76" t="s">
        <v>333</v>
      </c>
      <c r="U437" s="76" t="s">
        <v>373</v>
      </c>
      <c r="V437" s="76" t="s">
        <v>316</v>
      </c>
      <c r="W437" s="76" t="s">
        <v>334</v>
      </c>
      <c r="X437" s="76" t="s">
        <v>316</v>
      </c>
      <c r="Y437" s="76" t="s">
        <v>374</v>
      </c>
      <c r="Z437" s="76" t="s">
        <v>374</v>
      </c>
      <c r="AA4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8" spans="1:27" x14ac:dyDescent="0.25">
      <c r="A438" s="6" t="str">
        <f>DAY(C438)&amp;Table1[[#This Row],[Bộ phận]]&amp;Table1[[#This Row],[Mã hàng]]</f>
        <v>5TSG06NL300142</v>
      </c>
      <c r="B438" s="6" t="str">
        <f>COUNTIF($A$5:A438,A438)&amp;A438</f>
        <v>15TSG06NL300142</v>
      </c>
      <c r="C438" s="75">
        <v>46027</v>
      </c>
      <c r="D438" s="76" t="s">
        <v>313</v>
      </c>
      <c r="E438" s="74" t="s">
        <v>417</v>
      </c>
      <c r="F438" s="74" t="s">
        <v>316</v>
      </c>
      <c r="G438" s="74" t="s">
        <v>314</v>
      </c>
      <c r="H438" s="76" t="s">
        <v>370</v>
      </c>
      <c r="I438" s="76" t="s">
        <v>371</v>
      </c>
      <c r="J438" s="76" t="s">
        <v>418</v>
      </c>
      <c r="K438" s="76" t="s">
        <v>226</v>
      </c>
      <c r="L438" s="76" t="s">
        <v>319</v>
      </c>
      <c r="M438" s="76" t="s">
        <v>284</v>
      </c>
      <c r="N438" s="77">
        <v>0.7</v>
      </c>
      <c r="O438" s="78">
        <v>50000</v>
      </c>
      <c r="P438" s="78">
        <v>0</v>
      </c>
      <c r="Q438" s="79">
        <v>35000</v>
      </c>
      <c r="R438" s="79">
        <v>0</v>
      </c>
      <c r="S438" s="78">
        <v>50000</v>
      </c>
      <c r="T438" s="76" t="s">
        <v>333</v>
      </c>
      <c r="U438" s="76" t="s">
        <v>373</v>
      </c>
      <c r="V438" s="76" t="s">
        <v>316</v>
      </c>
      <c r="W438" s="76" t="s">
        <v>334</v>
      </c>
      <c r="X438" s="76" t="s">
        <v>316</v>
      </c>
      <c r="Y438" s="76" t="s">
        <v>374</v>
      </c>
      <c r="Z438" s="76" t="s">
        <v>374</v>
      </c>
      <c r="AA4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9" spans="1:27" x14ac:dyDescent="0.25">
      <c r="A439" s="6" t="str">
        <f>DAY(C439)&amp;Table1[[#This Row],[Bộ phận]]&amp;Table1[[#This Row],[Mã hàng]]</f>
        <v>6TSG01NL300013</v>
      </c>
      <c r="B439" s="6" t="str">
        <f>COUNTIF($A$5:A439,A439)&amp;A439</f>
        <v>16TSG01NL300013</v>
      </c>
      <c r="C439" s="75">
        <v>46028</v>
      </c>
      <c r="D439" s="76" t="s">
        <v>313</v>
      </c>
      <c r="E439" s="74" t="s">
        <v>419</v>
      </c>
      <c r="F439" s="74" t="s">
        <v>316</v>
      </c>
      <c r="G439" s="74" t="s">
        <v>314</v>
      </c>
      <c r="H439" s="76" t="s">
        <v>370</v>
      </c>
      <c r="I439" s="76" t="s">
        <v>371</v>
      </c>
      <c r="J439" s="76" t="s">
        <v>420</v>
      </c>
      <c r="K439" s="76" t="s">
        <v>86</v>
      </c>
      <c r="L439" s="76" t="s">
        <v>19</v>
      </c>
      <c r="M439" s="76" t="s">
        <v>284</v>
      </c>
      <c r="N439" s="77">
        <v>1</v>
      </c>
      <c r="O439" s="78">
        <v>50000</v>
      </c>
      <c r="P439" s="78">
        <v>0</v>
      </c>
      <c r="Q439" s="79">
        <v>50000</v>
      </c>
      <c r="R439" s="79">
        <v>0</v>
      </c>
      <c r="S439" s="78">
        <v>50000</v>
      </c>
      <c r="T439" s="76" t="s">
        <v>315</v>
      </c>
      <c r="U439" s="76" t="s">
        <v>373</v>
      </c>
      <c r="V439" s="76" t="s">
        <v>316</v>
      </c>
      <c r="W439" s="76" t="s">
        <v>317</v>
      </c>
      <c r="X439" s="76" t="s">
        <v>316</v>
      </c>
      <c r="Y439" s="76" t="s">
        <v>374</v>
      </c>
      <c r="Z439" s="76" t="s">
        <v>374</v>
      </c>
      <c r="AA4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0" spans="1:27" x14ac:dyDescent="0.25">
      <c r="A440" s="6" t="str">
        <f>DAY(C440)&amp;Table1[[#This Row],[Bộ phận]]&amp;Table1[[#This Row],[Mã hàng]]</f>
        <v>6TSG01NL300022</v>
      </c>
      <c r="B440" s="6" t="str">
        <f>COUNTIF($A$5:A440,A440)&amp;A440</f>
        <v>16TSG01NL300022</v>
      </c>
      <c r="C440" s="75">
        <v>46028</v>
      </c>
      <c r="D440" s="76" t="s">
        <v>313</v>
      </c>
      <c r="E440" s="74" t="s">
        <v>419</v>
      </c>
      <c r="F440" s="74" t="s">
        <v>316</v>
      </c>
      <c r="G440" s="74" t="s">
        <v>314</v>
      </c>
      <c r="H440" s="76" t="s">
        <v>370</v>
      </c>
      <c r="I440" s="76" t="s">
        <v>371</v>
      </c>
      <c r="J440" s="76" t="s">
        <v>420</v>
      </c>
      <c r="K440" s="76" t="s">
        <v>94</v>
      </c>
      <c r="L440" s="76" t="s">
        <v>20</v>
      </c>
      <c r="M440" s="76" t="s">
        <v>284</v>
      </c>
      <c r="N440" s="77">
        <v>10</v>
      </c>
      <c r="O440" s="78">
        <v>18000</v>
      </c>
      <c r="P440" s="78">
        <v>0</v>
      </c>
      <c r="Q440" s="79">
        <v>180000</v>
      </c>
      <c r="R440" s="79">
        <v>0</v>
      </c>
      <c r="S440" s="78">
        <v>18000</v>
      </c>
      <c r="T440" s="76" t="s">
        <v>315</v>
      </c>
      <c r="U440" s="76" t="s">
        <v>373</v>
      </c>
      <c r="V440" s="76" t="s">
        <v>316</v>
      </c>
      <c r="W440" s="76" t="s">
        <v>317</v>
      </c>
      <c r="X440" s="76" t="s">
        <v>316</v>
      </c>
      <c r="Y440" s="76" t="s">
        <v>374</v>
      </c>
      <c r="Z440" s="76" t="s">
        <v>374</v>
      </c>
      <c r="AA4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1" spans="1:27" x14ac:dyDescent="0.25">
      <c r="A441" s="6" t="str">
        <f>DAY(C441)&amp;Table1[[#This Row],[Bộ phận]]&amp;Table1[[#This Row],[Mã hàng]]</f>
        <v>6TSG01NL300036</v>
      </c>
      <c r="B441" s="6" t="str">
        <f>COUNTIF($A$5:A441,A441)&amp;A441</f>
        <v>16TSG01NL300036</v>
      </c>
      <c r="C441" s="75">
        <v>46028</v>
      </c>
      <c r="D441" s="76" t="s">
        <v>313</v>
      </c>
      <c r="E441" s="74" t="s">
        <v>419</v>
      </c>
      <c r="F441" s="74" t="s">
        <v>316</v>
      </c>
      <c r="G441" s="74" t="s">
        <v>314</v>
      </c>
      <c r="H441" s="76" t="s">
        <v>370</v>
      </c>
      <c r="I441" s="76" t="s">
        <v>371</v>
      </c>
      <c r="J441" s="76" t="s">
        <v>420</v>
      </c>
      <c r="K441" s="76" t="s">
        <v>109</v>
      </c>
      <c r="L441" s="76" t="s">
        <v>24</v>
      </c>
      <c r="M441" s="76" t="s">
        <v>284</v>
      </c>
      <c r="N441" s="77">
        <v>1.5</v>
      </c>
      <c r="O441" s="78">
        <v>47000</v>
      </c>
      <c r="P441" s="78">
        <v>0</v>
      </c>
      <c r="Q441" s="79">
        <v>70500</v>
      </c>
      <c r="R441" s="79">
        <v>0</v>
      </c>
      <c r="S441" s="78">
        <v>47000</v>
      </c>
      <c r="T441" s="76" t="s">
        <v>315</v>
      </c>
      <c r="U441" s="76" t="s">
        <v>373</v>
      </c>
      <c r="V441" s="76" t="s">
        <v>316</v>
      </c>
      <c r="W441" s="76" t="s">
        <v>317</v>
      </c>
      <c r="X441" s="76" t="s">
        <v>316</v>
      </c>
      <c r="Y441" s="76" t="s">
        <v>374</v>
      </c>
      <c r="Z441" s="76" t="s">
        <v>374</v>
      </c>
      <c r="AA4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2" spans="1:27" x14ac:dyDescent="0.25">
      <c r="A442" s="6" t="str">
        <f>DAY(C442)&amp;Table1[[#This Row],[Bộ phận]]&amp;Table1[[#This Row],[Mã hàng]]</f>
        <v>6TSG01NL300058</v>
      </c>
      <c r="B442" s="6" t="str">
        <f>COUNTIF($A$5:A442,A442)&amp;A442</f>
        <v>16TSG01NL300058</v>
      </c>
      <c r="C442" s="75">
        <v>46028</v>
      </c>
      <c r="D442" s="76" t="s">
        <v>313</v>
      </c>
      <c r="E442" s="74" t="s">
        <v>419</v>
      </c>
      <c r="F442" s="74" t="s">
        <v>316</v>
      </c>
      <c r="G442" s="74" t="s">
        <v>314</v>
      </c>
      <c r="H442" s="76" t="s">
        <v>370</v>
      </c>
      <c r="I442" s="76" t="s">
        <v>371</v>
      </c>
      <c r="J442" s="76" t="s">
        <v>420</v>
      </c>
      <c r="K442" s="76" t="s">
        <v>135</v>
      </c>
      <c r="L442" s="76" t="s">
        <v>27</v>
      </c>
      <c r="M442" s="76" t="s">
        <v>284</v>
      </c>
      <c r="N442" s="77">
        <v>1</v>
      </c>
      <c r="O442" s="78">
        <v>55000</v>
      </c>
      <c r="P442" s="78">
        <v>0</v>
      </c>
      <c r="Q442" s="79">
        <v>55000</v>
      </c>
      <c r="R442" s="79">
        <v>0</v>
      </c>
      <c r="S442" s="78">
        <v>55000</v>
      </c>
      <c r="T442" s="76" t="s">
        <v>315</v>
      </c>
      <c r="U442" s="76" t="s">
        <v>373</v>
      </c>
      <c r="V442" s="76" t="s">
        <v>316</v>
      </c>
      <c r="W442" s="76" t="s">
        <v>317</v>
      </c>
      <c r="X442" s="76" t="s">
        <v>316</v>
      </c>
      <c r="Y442" s="76" t="s">
        <v>374</v>
      </c>
      <c r="Z442" s="76" t="s">
        <v>374</v>
      </c>
      <c r="AA4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3" spans="1:27" x14ac:dyDescent="0.25">
      <c r="A443" s="6" t="str">
        <f>DAY(C443)&amp;Table1[[#This Row],[Bộ phận]]&amp;Table1[[#This Row],[Mã hàng]]</f>
        <v>6TSG01NL300085</v>
      </c>
      <c r="B443" s="6" t="str">
        <f>COUNTIF($A$5:A443,A443)&amp;A443</f>
        <v>16TSG01NL300085</v>
      </c>
      <c r="C443" s="75">
        <v>46028</v>
      </c>
      <c r="D443" s="76" t="s">
        <v>313</v>
      </c>
      <c r="E443" s="74" t="s">
        <v>419</v>
      </c>
      <c r="F443" s="74" t="s">
        <v>316</v>
      </c>
      <c r="G443" s="74" t="s">
        <v>314</v>
      </c>
      <c r="H443" s="76" t="s">
        <v>370</v>
      </c>
      <c r="I443" s="76" t="s">
        <v>371</v>
      </c>
      <c r="J443" s="76" t="s">
        <v>420</v>
      </c>
      <c r="K443" s="76" t="s">
        <v>164</v>
      </c>
      <c r="L443" s="76" t="s">
        <v>318</v>
      </c>
      <c r="M443" s="76" t="s">
        <v>284</v>
      </c>
      <c r="N443" s="77">
        <v>0.5</v>
      </c>
      <c r="O443" s="78">
        <v>45000</v>
      </c>
      <c r="P443" s="78">
        <v>0</v>
      </c>
      <c r="Q443" s="79">
        <v>22500</v>
      </c>
      <c r="R443" s="79">
        <v>0</v>
      </c>
      <c r="S443" s="78">
        <v>45000</v>
      </c>
      <c r="T443" s="76" t="s">
        <v>315</v>
      </c>
      <c r="U443" s="76" t="s">
        <v>373</v>
      </c>
      <c r="V443" s="76" t="s">
        <v>316</v>
      </c>
      <c r="W443" s="76" t="s">
        <v>317</v>
      </c>
      <c r="X443" s="76" t="s">
        <v>316</v>
      </c>
      <c r="Y443" s="76" t="s">
        <v>374</v>
      </c>
      <c r="Z443" s="76" t="s">
        <v>374</v>
      </c>
      <c r="AA4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4" spans="1:27" x14ac:dyDescent="0.25">
      <c r="A444" s="6" t="str">
        <f>DAY(C444)&amp;Table1[[#This Row],[Bộ phận]]&amp;Table1[[#This Row],[Mã hàng]]</f>
        <v>6TSG01NL300090</v>
      </c>
      <c r="B444" s="6" t="str">
        <f>COUNTIF($A$5:A444,A444)&amp;A444</f>
        <v>16TSG01NL300090</v>
      </c>
      <c r="C444" s="75">
        <v>46028</v>
      </c>
      <c r="D444" s="76" t="s">
        <v>313</v>
      </c>
      <c r="E444" s="74" t="s">
        <v>419</v>
      </c>
      <c r="F444" s="74" t="s">
        <v>316</v>
      </c>
      <c r="G444" s="74" t="s">
        <v>314</v>
      </c>
      <c r="H444" s="76" t="s">
        <v>370</v>
      </c>
      <c r="I444" s="76" t="s">
        <v>371</v>
      </c>
      <c r="J444" s="76" t="s">
        <v>420</v>
      </c>
      <c r="K444" s="76" t="s">
        <v>171</v>
      </c>
      <c r="L444" s="76" t="s">
        <v>34</v>
      </c>
      <c r="M444" s="76" t="s">
        <v>284</v>
      </c>
      <c r="N444" s="77">
        <v>2</v>
      </c>
      <c r="O444" s="78">
        <v>145000</v>
      </c>
      <c r="P444" s="78">
        <v>0</v>
      </c>
      <c r="Q444" s="79">
        <v>290000</v>
      </c>
      <c r="R444" s="79">
        <v>0</v>
      </c>
      <c r="S444" s="78">
        <v>145000</v>
      </c>
      <c r="T444" s="76" t="s">
        <v>315</v>
      </c>
      <c r="U444" s="76" t="s">
        <v>373</v>
      </c>
      <c r="V444" s="76" t="s">
        <v>316</v>
      </c>
      <c r="W444" s="76" t="s">
        <v>317</v>
      </c>
      <c r="X444" s="76" t="s">
        <v>316</v>
      </c>
      <c r="Y444" s="76" t="s">
        <v>374</v>
      </c>
      <c r="Z444" s="76" t="s">
        <v>374</v>
      </c>
      <c r="AA4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5" spans="1:27" x14ac:dyDescent="0.25">
      <c r="A445" s="6" t="str">
        <f>DAY(C445)&amp;Table1[[#This Row],[Bộ phận]]&amp;Table1[[#This Row],[Mã hàng]]</f>
        <v>6TSG01NL300091</v>
      </c>
      <c r="B445" s="6" t="str">
        <f>COUNTIF($A$5:A445,A445)&amp;A445</f>
        <v>16TSG01NL300091</v>
      </c>
      <c r="C445" s="75">
        <v>46028</v>
      </c>
      <c r="D445" s="76" t="s">
        <v>313</v>
      </c>
      <c r="E445" s="74" t="s">
        <v>419</v>
      </c>
      <c r="F445" s="74" t="s">
        <v>316</v>
      </c>
      <c r="G445" s="74" t="s">
        <v>314</v>
      </c>
      <c r="H445" s="76" t="s">
        <v>370</v>
      </c>
      <c r="I445" s="76" t="s">
        <v>371</v>
      </c>
      <c r="J445" s="76" t="s">
        <v>420</v>
      </c>
      <c r="K445" s="76" t="s">
        <v>172</v>
      </c>
      <c r="L445" s="76" t="s">
        <v>35</v>
      </c>
      <c r="M445" s="76" t="s">
        <v>284</v>
      </c>
      <c r="N445" s="77">
        <v>5</v>
      </c>
      <c r="O445" s="78">
        <v>47000</v>
      </c>
      <c r="P445" s="78">
        <v>0</v>
      </c>
      <c r="Q445" s="79">
        <v>235000</v>
      </c>
      <c r="R445" s="79">
        <v>0</v>
      </c>
      <c r="S445" s="78">
        <v>47000</v>
      </c>
      <c r="T445" s="76" t="s">
        <v>315</v>
      </c>
      <c r="U445" s="76" t="s">
        <v>373</v>
      </c>
      <c r="V445" s="76" t="s">
        <v>316</v>
      </c>
      <c r="W445" s="76" t="s">
        <v>317</v>
      </c>
      <c r="X445" s="76" t="s">
        <v>316</v>
      </c>
      <c r="Y445" s="76" t="s">
        <v>374</v>
      </c>
      <c r="Z445" s="76" t="s">
        <v>374</v>
      </c>
      <c r="AA4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6" spans="1:27" x14ac:dyDescent="0.25">
      <c r="A446" s="6" t="str">
        <f>DAY(C446)&amp;Table1[[#This Row],[Bộ phận]]&amp;Table1[[#This Row],[Mã hàng]]</f>
        <v>6TSG01NL300094</v>
      </c>
      <c r="B446" s="6" t="str">
        <f>COUNTIF($A$5:A446,A446)&amp;A446</f>
        <v>16TSG01NL300094</v>
      </c>
      <c r="C446" s="75">
        <v>46028</v>
      </c>
      <c r="D446" s="76" t="s">
        <v>313</v>
      </c>
      <c r="E446" s="74" t="s">
        <v>419</v>
      </c>
      <c r="F446" s="74" t="s">
        <v>316</v>
      </c>
      <c r="G446" s="74" t="s">
        <v>314</v>
      </c>
      <c r="H446" s="76" t="s">
        <v>370</v>
      </c>
      <c r="I446" s="76" t="s">
        <v>371</v>
      </c>
      <c r="J446" s="76" t="s">
        <v>420</v>
      </c>
      <c r="K446" s="76" t="s">
        <v>176</v>
      </c>
      <c r="L446" s="76" t="s">
        <v>175</v>
      </c>
      <c r="M446" s="76" t="s">
        <v>284</v>
      </c>
      <c r="N446" s="77">
        <v>1</v>
      </c>
      <c r="O446" s="78">
        <v>80000</v>
      </c>
      <c r="P446" s="78">
        <v>0</v>
      </c>
      <c r="Q446" s="79">
        <v>80000</v>
      </c>
      <c r="R446" s="79">
        <v>0</v>
      </c>
      <c r="S446" s="78">
        <v>80000</v>
      </c>
      <c r="T446" s="76" t="s">
        <v>315</v>
      </c>
      <c r="U446" s="76" t="s">
        <v>373</v>
      </c>
      <c r="V446" s="76" t="s">
        <v>316</v>
      </c>
      <c r="W446" s="76" t="s">
        <v>317</v>
      </c>
      <c r="X446" s="76" t="s">
        <v>316</v>
      </c>
      <c r="Y446" s="76" t="s">
        <v>374</v>
      </c>
      <c r="Z446" s="76" t="s">
        <v>374</v>
      </c>
      <c r="AA4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7" spans="1:27" x14ac:dyDescent="0.25">
      <c r="A447" s="6" t="str">
        <f>DAY(C447)&amp;Table1[[#This Row],[Bộ phận]]&amp;Table1[[#This Row],[Mã hàng]]</f>
        <v>6TSG01NL300098</v>
      </c>
      <c r="B447" s="6" t="str">
        <f>COUNTIF($A$5:A447,A447)&amp;A447</f>
        <v>16TSG01NL300098</v>
      </c>
      <c r="C447" s="75">
        <v>46028</v>
      </c>
      <c r="D447" s="76" t="s">
        <v>313</v>
      </c>
      <c r="E447" s="74" t="s">
        <v>419</v>
      </c>
      <c r="F447" s="74" t="s">
        <v>316</v>
      </c>
      <c r="G447" s="74" t="s">
        <v>314</v>
      </c>
      <c r="H447" s="76" t="s">
        <v>370</v>
      </c>
      <c r="I447" s="76" t="s">
        <v>371</v>
      </c>
      <c r="J447" s="76" t="s">
        <v>420</v>
      </c>
      <c r="K447" s="76" t="s">
        <v>179</v>
      </c>
      <c r="L447" s="76" t="s">
        <v>327</v>
      </c>
      <c r="M447" s="76" t="s">
        <v>284</v>
      </c>
      <c r="N447" s="77">
        <v>5</v>
      </c>
      <c r="O447" s="78">
        <v>95000</v>
      </c>
      <c r="P447" s="78">
        <v>0</v>
      </c>
      <c r="Q447" s="79">
        <v>475000</v>
      </c>
      <c r="R447" s="79">
        <v>0</v>
      </c>
      <c r="S447" s="78">
        <v>95000</v>
      </c>
      <c r="T447" s="76" t="s">
        <v>315</v>
      </c>
      <c r="U447" s="76" t="s">
        <v>373</v>
      </c>
      <c r="V447" s="76" t="s">
        <v>316</v>
      </c>
      <c r="W447" s="76" t="s">
        <v>317</v>
      </c>
      <c r="X447" s="76" t="s">
        <v>316</v>
      </c>
      <c r="Y447" s="76" t="s">
        <v>374</v>
      </c>
      <c r="Z447" s="76" t="s">
        <v>374</v>
      </c>
      <c r="AA4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8" spans="1:27" x14ac:dyDescent="0.25">
      <c r="A448" s="6" t="str">
        <f>DAY(C448)&amp;Table1[[#This Row],[Bộ phận]]&amp;Table1[[#This Row],[Mã hàng]]</f>
        <v>6TSG01NL300107</v>
      </c>
      <c r="B448" s="6" t="str">
        <f>COUNTIF($A$5:A448,A448)&amp;A448</f>
        <v>16TSG01NL300107</v>
      </c>
      <c r="C448" s="75">
        <v>46028</v>
      </c>
      <c r="D448" s="76" t="s">
        <v>313</v>
      </c>
      <c r="E448" s="74" t="s">
        <v>419</v>
      </c>
      <c r="F448" s="74" t="s">
        <v>316</v>
      </c>
      <c r="G448" s="74" t="s">
        <v>314</v>
      </c>
      <c r="H448" s="76" t="s">
        <v>370</v>
      </c>
      <c r="I448" s="76" t="s">
        <v>371</v>
      </c>
      <c r="J448" s="76" t="s">
        <v>420</v>
      </c>
      <c r="K448" s="76" t="s">
        <v>187</v>
      </c>
      <c r="L448" s="76" t="s">
        <v>328</v>
      </c>
      <c r="M448" s="76" t="s">
        <v>329</v>
      </c>
      <c r="N448" s="77">
        <v>5</v>
      </c>
      <c r="O448" s="78">
        <v>8500</v>
      </c>
      <c r="P448" s="78">
        <v>0</v>
      </c>
      <c r="Q448" s="79">
        <v>42500</v>
      </c>
      <c r="R448" s="79">
        <v>0</v>
      </c>
      <c r="S448" s="78">
        <v>8500</v>
      </c>
      <c r="T448" s="76" t="s">
        <v>315</v>
      </c>
      <c r="U448" s="76" t="s">
        <v>373</v>
      </c>
      <c r="V448" s="76" t="s">
        <v>316</v>
      </c>
      <c r="W448" s="76" t="s">
        <v>317</v>
      </c>
      <c r="X448" s="76" t="s">
        <v>316</v>
      </c>
      <c r="Y448" s="76" t="s">
        <v>374</v>
      </c>
      <c r="Z448" s="76" t="s">
        <v>374</v>
      </c>
      <c r="AA4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9" spans="1:27" x14ac:dyDescent="0.25">
      <c r="A449" s="6" t="str">
        <f>DAY(C449)&amp;Table1[[#This Row],[Bộ phận]]&amp;Table1[[#This Row],[Mã hàng]]</f>
        <v>6TSG01NL300147</v>
      </c>
      <c r="B449" s="6" t="str">
        <f>COUNTIF($A$5:A449,A449)&amp;A449</f>
        <v>16TSG01NL300147</v>
      </c>
      <c r="C449" s="75">
        <v>46028</v>
      </c>
      <c r="D449" s="76" t="s">
        <v>313</v>
      </c>
      <c r="E449" s="74" t="s">
        <v>419</v>
      </c>
      <c r="F449" s="74" t="s">
        <v>316</v>
      </c>
      <c r="G449" s="74" t="s">
        <v>314</v>
      </c>
      <c r="H449" s="76" t="s">
        <v>370</v>
      </c>
      <c r="I449" s="76" t="s">
        <v>371</v>
      </c>
      <c r="J449" s="76" t="s">
        <v>420</v>
      </c>
      <c r="K449" s="76" t="s">
        <v>234</v>
      </c>
      <c r="L449" s="76" t="s">
        <v>330</v>
      </c>
      <c r="M449" s="76" t="s">
        <v>284</v>
      </c>
      <c r="N449" s="77">
        <v>4</v>
      </c>
      <c r="O449" s="78">
        <v>62000</v>
      </c>
      <c r="P449" s="78">
        <v>0</v>
      </c>
      <c r="Q449" s="79">
        <v>248000</v>
      </c>
      <c r="R449" s="79">
        <v>0</v>
      </c>
      <c r="S449" s="78">
        <v>62000</v>
      </c>
      <c r="T449" s="76" t="s">
        <v>315</v>
      </c>
      <c r="U449" s="76" t="s">
        <v>373</v>
      </c>
      <c r="V449" s="76" t="s">
        <v>316</v>
      </c>
      <c r="W449" s="76" t="s">
        <v>317</v>
      </c>
      <c r="X449" s="76" t="s">
        <v>316</v>
      </c>
      <c r="Y449" s="76" t="s">
        <v>374</v>
      </c>
      <c r="Z449" s="76" t="s">
        <v>374</v>
      </c>
      <c r="AA4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0" spans="1:27" x14ac:dyDescent="0.25">
      <c r="A450" s="6" t="str">
        <f>DAY(C450)&amp;Table1[[#This Row],[Bộ phận]]&amp;Table1[[#This Row],[Mã hàng]]</f>
        <v>6TSG01NL300209</v>
      </c>
      <c r="B450" s="6" t="str">
        <f>COUNTIF($A$5:A450,A450)&amp;A450</f>
        <v>16TSG01NL300209</v>
      </c>
      <c r="C450" s="75">
        <v>46028</v>
      </c>
      <c r="D450" s="76" t="s">
        <v>313</v>
      </c>
      <c r="E450" s="74" t="s">
        <v>419</v>
      </c>
      <c r="F450" s="74" t="s">
        <v>316</v>
      </c>
      <c r="G450" s="74" t="s">
        <v>314</v>
      </c>
      <c r="H450" s="76" t="s">
        <v>370</v>
      </c>
      <c r="I450" s="76" t="s">
        <v>371</v>
      </c>
      <c r="J450" s="76" t="s">
        <v>420</v>
      </c>
      <c r="K450" s="76" t="s">
        <v>261</v>
      </c>
      <c r="L450" s="76" t="s">
        <v>321</v>
      </c>
      <c r="M450" s="76" t="s">
        <v>284</v>
      </c>
      <c r="N450" s="77">
        <v>1.8</v>
      </c>
      <c r="O450" s="78">
        <v>30000</v>
      </c>
      <c r="P450" s="78">
        <v>0</v>
      </c>
      <c r="Q450" s="79">
        <v>54000</v>
      </c>
      <c r="R450" s="79">
        <v>0</v>
      </c>
      <c r="S450" s="78">
        <v>30000</v>
      </c>
      <c r="T450" s="76" t="s">
        <v>315</v>
      </c>
      <c r="U450" s="76" t="s">
        <v>373</v>
      </c>
      <c r="V450" s="76" t="s">
        <v>316</v>
      </c>
      <c r="W450" s="76" t="s">
        <v>317</v>
      </c>
      <c r="X450" s="76" t="s">
        <v>316</v>
      </c>
      <c r="Y450" s="76" t="s">
        <v>374</v>
      </c>
      <c r="Z450" s="76" t="s">
        <v>374</v>
      </c>
      <c r="AA4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1" spans="1:27" x14ac:dyDescent="0.25">
      <c r="A451" s="6" t="str">
        <f>DAY(C451)&amp;Table1[[#This Row],[Bộ phận]]&amp;Table1[[#This Row],[Mã hàng]]</f>
        <v>6TSG01NL300218</v>
      </c>
      <c r="B451" s="6" t="str">
        <f>COUNTIF($A$5:A451,A451)&amp;A451</f>
        <v>16TSG01NL300218</v>
      </c>
      <c r="C451" s="75">
        <v>46028</v>
      </c>
      <c r="D451" s="76" t="s">
        <v>313</v>
      </c>
      <c r="E451" s="74" t="s">
        <v>419</v>
      </c>
      <c r="F451" s="74" t="s">
        <v>316</v>
      </c>
      <c r="G451" s="74" t="s">
        <v>314</v>
      </c>
      <c r="H451" s="76" t="s">
        <v>370</v>
      </c>
      <c r="I451" s="76" t="s">
        <v>371</v>
      </c>
      <c r="J451" s="76" t="s">
        <v>420</v>
      </c>
      <c r="K451" s="76" t="s">
        <v>287</v>
      </c>
      <c r="L451" s="76" t="s">
        <v>288</v>
      </c>
      <c r="M451" s="76" t="s">
        <v>29</v>
      </c>
      <c r="N451" s="77">
        <v>1</v>
      </c>
      <c r="O451" s="78">
        <v>40000</v>
      </c>
      <c r="P451" s="78">
        <v>0</v>
      </c>
      <c r="Q451" s="79">
        <v>40000</v>
      </c>
      <c r="R451" s="79">
        <v>0</v>
      </c>
      <c r="S451" s="78">
        <v>40000</v>
      </c>
      <c r="T451" s="76" t="s">
        <v>315</v>
      </c>
      <c r="U451" s="76" t="s">
        <v>373</v>
      </c>
      <c r="V451" s="76" t="s">
        <v>316</v>
      </c>
      <c r="W451" s="76" t="s">
        <v>317</v>
      </c>
      <c r="X451" s="76" t="s">
        <v>316</v>
      </c>
      <c r="Y451" s="76" t="s">
        <v>374</v>
      </c>
      <c r="Z451" s="76" t="s">
        <v>374</v>
      </c>
      <c r="AA4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2" spans="1:27" x14ac:dyDescent="0.25">
      <c r="A452" s="6" t="str">
        <f>DAY(C452)&amp;Table1[[#This Row],[Bộ phận]]&amp;Table1[[#This Row],[Mã hàng]]</f>
        <v>6TSG01NL300018</v>
      </c>
      <c r="B452" s="6" t="str">
        <f>COUNTIF($A$5:A452,A452)&amp;A452</f>
        <v>16TSG01NL300018</v>
      </c>
      <c r="C452" s="75">
        <v>46028</v>
      </c>
      <c r="D452" s="76" t="s">
        <v>313</v>
      </c>
      <c r="E452" s="74" t="s">
        <v>419</v>
      </c>
      <c r="F452" s="74" t="s">
        <v>316</v>
      </c>
      <c r="G452" s="74" t="s">
        <v>314</v>
      </c>
      <c r="H452" s="76" t="s">
        <v>370</v>
      </c>
      <c r="I452" s="76" t="s">
        <v>371</v>
      </c>
      <c r="J452" s="76" t="s">
        <v>420</v>
      </c>
      <c r="K452" s="76" t="s">
        <v>91</v>
      </c>
      <c r="L452" s="76" t="s">
        <v>331</v>
      </c>
      <c r="M452" s="76" t="s">
        <v>284</v>
      </c>
      <c r="N452" s="77">
        <v>4</v>
      </c>
      <c r="O452" s="78">
        <v>38000</v>
      </c>
      <c r="P452" s="78">
        <v>0</v>
      </c>
      <c r="Q452" s="79">
        <v>152000</v>
      </c>
      <c r="R452" s="79">
        <v>0</v>
      </c>
      <c r="S452" s="78">
        <v>38000</v>
      </c>
      <c r="T452" s="76" t="s">
        <v>315</v>
      </c>
      <c r="U452" s="76" t="s">
        <v>373</v>
      </c>
      <c r="V452" s="76" t="s">
        <v>316</v>
      </c>
      <c r="W452" s="76" t="s">
        <v>317</v>
      </c>
      <c r="X452" s="76" t="s">
        <v>316</v>
      </c>
      <c r="Y452" s="76" t="s">
        <v>374</v>
      </c>
      <c r="Z452" s="76" t="s">
        <v>374</v>
      </c>
      <c r="AA4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3" spans="1:27" x14ac:dyDescent="0.25">
      <c r="A453" s="6" t="str">
        <f>DAY(C453)&amp;Table1[[#This Row],[Bộ phận]]&amp;Table1[[#This Row],[Mã hàng]]</f>
        <v>6TSG01NL300113</v>
      </c>
      <c r="B453" s="6" t="str">
        <f>COUNTIF($A$5:A453,A453)&amp;A453</f>
        <v>16TSG01NL300113</v>
      </c>
      <c r="C453" s="75">
        <v>46028</v>
      </c>
      <c r="D453" s="76" t="s">
        <v>313</v>
      </c>
      <c r="E453" s="74" t="s">
        <v>419</v>
      </c>
      <c r="F453" s="74" t="s">
        <v>316</v>
      </c>
      <c r="G453" s="74" t="s">
        <v>314</v>
      </c>
      <c r="H453" s="76" t="s">
        <v>370</v>
      </c>
      <c r="I453" s="76" t="s">
        <v>371</v>
      </c>
      <c r="J453" s="76" t="s">
        <v>420</v>
      </c>
      <c r="K453" s="76" t="s">
        <v>192</v>
      </c>
      <c r="L453" s="76" t="s">
        <v>40</v>
      </c>
      <c r="M453" s="76" t="s">
        <v>284</v>
      </c>
      <c r="N453" s="77">
        <v>1</v>
      </c>
      <c r="O453" s="78">
        <v>145000</v>
      </c>
      <c r="P453" s="78">
        <v>0</v>
      </c>
      <c r="Q453" s="79">
        <v>145000</v>
      </c>
      <c r="R453" s="79">
        <v>0</v>
      </c>
      <c r="S453" s="78">
        <v>145000</v>
      </c>
      <c r="T453" s="76" t="s">
        <v>315</v>
      </c>
      <c r="U453" s="76" t="s">
        <v>373</v>
      </c>
      <c r="V453" s="76" t="s">
        <v>316</v>
      </c>
      <c r="W453" s="76" t="s">
        <v>317</v>
      </c>
      <c r="X453" s="76" t="s">
        <v>316</v>
      </c>
      <c r="Y453" s="76" t="s">
        <v>374</v>
      </c>
      <c r="Z453" s="76" t="s">
        <v>374</v>
      </c>
      <c r="AA4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4" spans="1:27" x14ac:dyDescent="0.25">
      <c r="A454" s="6" t="str">
        <f>DAY(C454)&amp;Table1[[#This Row],[Bộ phận]]&amp;Table1[[#This Row],[Mã hàng]]</f>
        <v>6TSG01NL300053</v>
      </c>
      <c r="B454" s="6" t="str">
        <f>COUNTIF($A$5:A454,A454)&amp;A454</f>
        <v>16TSG01NL300053</v>
      </c>
      <c r="C454" s="75">
        <v>46028</v>
      </c>
      <c r="D454" s="76" t="s">
        <v>313</v>
      </c>
      <c r="E454" s="74" t="s">
        <v>419</v>
      </c>
      <c r="F454" s="74" t="s">
        <v>316</v>
      </c>
      <c r="G454" s="74" t="s">
        <v>314</v>
      </c>
      <c r="H454" s="76" t="s">
        <v>370</v>
      </c>
      <c r="I454" s="76" t="s">
        <v>371</v>
      </c>
      <c r="J454" s="76" t="s">
        <v>420</v>
      </c>
      <c r="K454" s="76" t="s">
        <v>282</v>
      </c>
      <c r="L454" s="76" t="s">
        <v>283</v>
      </c>
      <c r="M454" s="76" t="s">
        <v>284</v>
      </c>
      <c r="N454" s="77">
        <v>0.5</v>
      </c>
      <c r="O454" s="78">
        <v>30000</v>
      </c>
      <c r="P454" s="78">
        <v>0</v>
      </c>
      <c r="Q454" s="79">
        <v>15000</v>
      </c>
      <c r="R454" s="79">
        <v>0</v>
      </c>
      <c r="S454" s="78">
        <v>30000</v>
      </c>
      <c r="T454" s="76" t="s">
        <v>315</v>
      </c>
      <c r="U454" s="76" t="s">
        <v>373</v>
      </c>
      <c r="V454" s="76" t="s">
        <v>316</v>
      </c>
      <c r="W454" s="76" t="s">
        <v>317</v>
      </c>
      <c r="X454" s="76" t="s">
        <v>316</v>
      </c>
      <c r="Y454" s="76" t="s">
        <v>374</v>
      </c>
      <c r="Z454" s="76" t="s">
        <v>374</v>
      </c>
      <c r="AA4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5" spans="1:27" x14ac:dyDescent="0.25">
      <c r="A455" s="6" t="str">
        <f>DAY(C455)&amp;Table1[[#This Row],[Bộ phận]]&amp;Table1[[#This Row],[Mã hàng]]</f>
        <v>6TSG01NL300084</v>
      </c>
      <c r="B455" s="6" t="str">
        <f>COUNTIF($A$5:A455,A455)&amp;A455</f>
        <v>16TSG01NL300084</v>
      </c>
      <c r="C455" s="75">
        <v>46028</v>
      </c>
      <c r="D455" s="76" t="s">
        <v>313</v>
      </c>
      <c r="E455" s="74" t="s">
        <v>419</v>
      </c>
      <c r="F455" s="74" t="s">
        <v>316</v>
      </c>
      <c r="G455" s="74" t="s">
        <v>314</v>
      </c>
      <c r="H455" s="76" t="s">
        <v>370</v>
      </c>
      <c r="I455" s="76" t="s">
        <v>371</v>
      </c>
      <c r="J455" s="76" t="s">
        <v>420</v>
      </c>
      <c r="K455" s="76" t="s">
        <v>163</v>
      </c>
      <c r="L455" s="76" t="s">
        <v>322</v>
      </c>
      <c r="M455" s="76" t="s">
        <v>284</v>
      </c>
      <c r="N455" s="77">
        <v>1.5</v>
      </c>
      <c r="O455" s="78">
        <v>22000</v>
      </c>
      <c r="P455" s="78">
        <v>0</v>
      </c>
      <c r="Q455" s="79">
        <v>33000</v>
      </c>
      <c r="R455" s="79">
        <v>0</v>
      </c>
      <c r="S455" s="78">
        <v>22000</v>
      </c>
      <c r="T455" s="76" t="s">
        <v>315</v>
      </c>
      <c r="U455" s="76" t="s">
        <v>373</v>
      </c>
      <c r="V455" s="76" t="s">
        <v>316</v>
      </c>
      <c r="W455" s="76" t="s">
        <v>317</v>
      </c>
      <c r="X455" s="76" t="s">
        <v>316</v>
      </c>
      <c r="Y455" s="76" t="s">
        <v>374</v>
      </c>
      <c r="Z455" s="76" t="s">
        <v>374</v>
      </c>
      <c r="AA4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6" spans="1:27" x14ac:dyDescent="0.25">
      <c r="A456" s="6" t="str">
        <f>DAY(C456)&amp;Table1[[#This Row],[Bộ phận]]&amp;Table1[[#This Row],[Mã hàng]]</f>
        <v>6TSG01NL600004</v>
      </c>
      <c r="B456" s="6" t="str">
        <f>COUNTIF($A$5:A456,A456)&amp;A456</f>
        <v>16TSG01NL600004</v>
      </c>
      <c r="C456" s="75">
        <v>46028</v>
      </c>
      <c r="D456" s="76" t="s">
        <v>313</v>
      </c>
      <c r="E456" s="74" t="s">
        <v>419</v>
      </c>
      <c r="F456" s="74" t="s">
        <v>316</v>
      </c>
      <c r="G456" s="74" t="s">
        <v>314</v>
      </c>
      <c r="H456" s="76" t="s">
        <v>370</v>
      </c>
      <c r="I456" s="76" t="s">
        <v>371</v>
      </c>
      <c r="J456" s="76" t="s">
        <v>420</v>
      </c>
      <c r="K456" s="76" t="s">
        <v>266</v>
      </c>
      <c r="L456" s="76" t="s">
        <v>25</v>
      </c>
      <c r="M456" s="76" t="s">
        <v>284</v>
      </c>
      <c r="N456" s="77">
        <v>17.8</v>
      </c>
      <c r="O456" s="78">
        <v>18000</v>
      </c>
      <c r="P456" s="78">
        <v>0</v>
      </c>
      <c r="Q456" s="79">
        <v>320400</v>
      </c>
      <c r="R456" s="79">
        <v>0</v>
      </c>
      <c r="S456" s="78">
        <v>18000</v>
      </c>
      <c r="T456" s="76" t="s">
        <v>315</v>
      </c>
      <c r="U456" s="76" t="s">
        <v>373</v>
      </c>
      <c r="V456" s="76" t="s">
        <v>316</v>
      </c>
      <c r="W456" s="76" t="s">
        <v>317</v>
      </c>
      <c r="X456" s="76" t="s">
        <v>316</v>
      </c>
      <c r="Y456" s="76" t="s">
        <v>374</v>
      </c>
      <c r="Z456" s="76" t="s">
        <v>374</v>
      </c>
      <c r="AA4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7" spans="1:27" x14ac:dyDescent="0.25">
      <c r="A457" s="6" t="str">
        <f>DAY(C457)&amp;Table1[[#This Row],[Bộ phận]]&amp;Table1[[#This Row],[Mã hàng]]</f>
        <v>6TSG01NL300029</v>
      </c>
      <c r="B457" s="6" t="str">
        <f>COUNTIF($A$5:A457,A457)&amp;A457</f>
        <v>16TSG01NL300029</v>
      </c>
      <c r="C457" s="75">
        <v>46028</v>
      </c>
      <c r="D457" s="76" t="s">
        <v>313</v>
      </c>
      <c r="E457" s="74" t="s">
        <v>419</v>
      </c>
      <c r="F457" s="74" t="s">
        <v>316</v>
      </c>
      <c r="G457" s="74" t="s">
        <v>314</v>
      </c>
      <c r="H457" s="76" t="s">
        <v>370</v>
      </c>
      <c r="I457" s="76" t="s">
        <v>371</v>
      </c>
      <c r="J457" s="76" t="s">
        <v>420</v>
      </c>
      <c r="K457" s="76" t="s">
        <v>101</v>
      </c>
      <c r="L457" s="76" t="s">
        <v>323</v>
      </c>
      <c r="M457" s="76" t="s">
        <v>284</v>
      </c>
      <c r="N457" s="77">
        <v>0.7</v>
      </c>
      <c r="O457" s="78">
        <v>22000</v>
      </c>
      <c r="P457" s="78">
        <v>0</v>
      </c>
      <c r="Q457" s="79">
        <v>15400</v>
      </c>
      <c r="R457" s="79">
        <v>0</v>
      </c>
      <c r="S457" s="78">
        <v>22000</v>
      </c>
      <c r="T457" s="76" t="s">
        <v>315</v>
      </c>
      <c r="U457" s="76" t="s">
        <v>373</v>
      </c>
      <c r="V457" s="76" t="s">
        <v>316</v>
      </c>
      <c r="W457" s="76" t="s">
        <v>317</v>
      </c>
      <c r="X457" s="76" t="s">
        <v>316</v>
      </c>
      <c r="Y457" s="76" t="s">
        <v>374</v>
      </c>
      <c r="Z457" s="76" t="s">
        <v>374</v>
      </c>
      <c r="AA4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8" spans="1:27" x14ac:dyDescent="0.25">
      <c r="A458" s="6" t="str">
        <f>DAY(C458)&amp;Table1[[#This Row],[Bộ phận]]&amp;Table1[[#This Row],[Mã hàng]]</f>
        <v>6TSG01NL300119</v>
      </c>
      <c r="B458" s="6" t="str">
        <f>COUNTIF($A$5:A458,A458)&amp;A458</f>
        <v>16TSG01NL300119</v>
      </c>
      <c r="C458" s="75">
        <v>46028</v>
      </c>
      <c r="D458" s="76" t="s">
        <v>313</v>
      </c>
      <c r="E458" s="74" t="s">
        <v>419</v>
      </c>
      <c r="F458" s="74" t="s">
        <v>316</v>
      </c>
      <c r="G458" s="74" t="s">
        <v>314</v>
      </c>
      <c r="H458" s="76" t="s">
        <v>370</v>
      </c>
      <c r="I458" s="76" t="s">
        <v>371</v>
      </c>
      <c r="J458" s="76" t="s">
        <v>420</v>
      </c>
      <c r="K458" s="76" t="s">
        <v>197</v>
      </c>
      <c r="L458" s="76" t="s">
        <v>324</v>
      </c>
      <c r="M458" s="76" t="s">
        <v>284</v>
      </c>
      <c r="N458" s="77">
        <v>4.8</v>
      </c>
      <c r="O458" s="78">
        <v>21000</v>
      </c>
      <c r="P458" s="78">
        <v>0</v>
      </c>
      <c r="Q458" s="79">
        <v>100800</v>
      </c>
      <c r="R458" s="79">
        <v>0</v>
      </c>
      <c r="S458" s="78">
        <v>21000</v>
      </c>
      <c r="T458" s="76" t="s">
        <v>315</v>
      </c>
      <c r="U458" s="76" t="s">
        <v>373</v>
      </c>
      <c r="V458" s="76" t="s">
        <v>316</v>
      </c>
      <c r="W458" s="76" t="s">
        <v>317</v>
      </c>
      <c r="X458" s="76" t="s">
        <v>316</v>
      </c>
      <c r="Y458" s="76" t="s">
        <v>374</v>
      </c>
      <c r="Z458" s="76" t="s">
        <v>374</v>
      </c>
      <c r="AA4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9" spans="1:27" x14ac:dyDescent="0.25">
      <c r="A459" s="6" t="str">
        <f>DAY(C459)&amp;Table1[[#This Row],[Bộ phận]]&amp;Table1[[#This Row],[Mã hàng]]</f>
        <v>6TSG01NL300062</v>
      </c>
      <c r="B459" s="6" t="str">
        <f>COUNTIF($A$5:A459,A459)&amp;A459</f>
        <v>16TSG01NL300062</v>
      </c>
      <c r="C459" s="75">
        <v>46028</v>
      </c>
      <c r="D459" s="76" t="s">
        <v>313</v>
      </c>
      <c r="E459" s="74" t="s">
        <v>419</v>
      </c>
      <c r="F459" s="74" t="s">
        <v>316</v>
      </c>
      <c r="G459" s="74" t="s">
        <v>314</v>
      </c>
      <c r="H459" s="76" t="s">
        <v>370</v>
      </c>
      <c r="I459" s="76" t="s">
        <v>371</v>
      </c>
      <c r="J459" s="76" t="s">
        <v>420</v>
      </c>
      <c r="K459" s="76" t="s">
        <v>141</v>
      </c>
      <c r="L459" s="76" t="s">
        <v>326</v>
      </c>
      <c r="M459" s="76" t="s">
        <v>284</v>
      </c>
      <c r="N459" s="77">
        <v>0.5</v>
      </c>
      <c r="O459" s="78">
        <v>65000</v>
      </c>
      <c r="P459" s="78">
        <v>0</v>
      </c>
      <c r="Q459" s="79">
        <v>32500</v>
      </c>
      <c r="R459" s="79">
        <v>0</v>
      </c>
      <c r="S459" s="78">
        <v>65000</v>
      </c>
      <c r="T459" s="76" t="s">
        <v>315</v>
      </c>
      <c r="U459" s="76" t="s">
        <v>373</v>
      </c>
      <c r="V459" s="76" t="s">
        <v>316</v>
      </c>
      <c r="W459" s="76" t="s">
        <v>317</v>
      </c>
      <c r="X459" s="76" t="s">
        <v>316</v>
      </c>
      <c r="Y459" s="76" t="s">
        <v>374</v>
      </c>
      <c r="Z459" s="76" t="s">
        <v>374</v>
      </c>
      <c r="AA4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0" spans="1:27" x14ac:dyDescent="0.25">
      <c r="A460" s="6" t="str">
        <f>DAY(C460)&amp;Table1[[#This Row],[Bộ phận]]&amp;Table1[[#This Row],[Mã hàng]]</f>
        <v>6TSG08NL300033</v>
      </c>
      <c r="B460" s="6" t="str">
        <f>COUNTIF($A$5:A460,A460)&amp;A460</f>
        <v>16TSG08NL300033</v>
      </c>
      <c r="C460" s="75">
        <v>46028</v>
      </c>
      <c r="D460" s="76" t="s">
        <v>313</v>
      </c>
      <c r="E460" s="74" t="s">
        <v>421</v>
      </c>
      <c r="F460" s="74" t="s">
        <v>316</v>
      </c>
      <c r="G460" s="74" t="s">
        <v>314</v>
      </c>
      <c r="H460" s="76" t="s">
        <v>370</v>
      </c>
      <c r="I460" s="76" t="s">
        <v>371</v>
      </c>
      <c r="J460" s="76" t="s">
        <v>422</v>
      </c>
      <c r="K460" s="76" t="s">
        <v>104</v>
      </c>
      <c r="L460" s="76" t="s">
        <v>335</v>
      </c>
      <c r="M460" s="76" t="s">
        <v>284</v>
      </c>
      <c r="N460" s="77">
        <v>2.2999999999999998</v>
      </c>
      <c r="O460" s="78">
        <v>13000</v>
      </c>
      <c r="P460" s="78">
        <v>0</v>
      </c>
      <c r="Q460" s="79">
        <v>29900</v>
      </c>
      <c r="R460" s="79">
        <v>0</v>
      </c>
      <c r="S460" s="78">
        <v>13000</v>
      </c>
      <c r="T460" s="76" t="s">
        <v>336</v>
      </c>
      <c r="U460" s="76" t="s">
        <v>373</v>
      </c>
      <c r="V460" s="76" t="s">
        <v>316</v>
      </c>
      <c r="W460" s="76" t="s">
        <v>337</v>
      </c>
      <c r="X460" s="76" t="s">
        <v>316</v>
      </c>
      <c r="Y460" s="76" t="s">
        <v>374</v>
      </c>
      <c r="Z460" s="76" t="s">
        <v>374</v>
      </c>
      <c r="AA4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1" spans="1:27" x14ac:dyDescent="0.25">
      <c r="A461" s="6" t="str">
        <f>DAY(C461)&amp;Table1[[#This Row],[Bộ phận]]&amp;Table1[[#This Row],[Mã hàng]]</f>
        <v>6TSG08NL300036</v>
      </c>
      <c r="B461" s="6" t="str">
        <f>COUNTIF($A$5:A461,A461)&amp;A461</f>
        <v>16TSG08NL300036</v>
      </c>
      <c r="C461" s="75">
        <v>46028</v>
      </c>
      <c r="D461" s="76" t="s">
        <v>313</v>
      </c>
      <c r="E461" s="74" t="s">
        <v>421</v>
      </c>
      <c r="F461" s="74" t="s">
        <v>316</v>
      </c>
      <c r="G461" s="74" t="s">
        <v>314</v>
      </c>
      <c r="H461" s="76" t="s">
        <v>370</v>
      </c>
      <c r="I461" s="76" t="s">
        <v>371</v>
      </c>
      <c r="J461" s="76" t="s">
        <v>422</v>
      </c>
      <c r="K461" s="76" t="s">
        <v>109</v>
      </c>
      <c r="L461" s="76" t="s">
        <v>24</v>
      </c>
      <c r="M461" s="76" t="s">
        <v>284</v>
      </c>
      <c r="N461" s="77">
        <v>2</v>
      </c>
      <c r="O461" s="78">
        <v>47000</v>
      </c>
      <c r="P461" s="78">
        <v>0</v>
      </c>
      <c r="Q461" s="79">
        <v>94000</v>
      </c>
      <c r="R461" s="79">
        <v>0</v>
      </c>
      <c r="S461" s="78">
        <v>47000</v>
      </c>
      <c r="T461" s="76" t="s">
        <v>336</v>
      </c>
      <c r="U461" s="76" t="s">
        <v>373</v>
      </c>
      <c r="V461" s="76" t="s">
        <v>316</v>
      </c>
      <c r="W461" s="76" t="s">
        <v>337</v>
      </c>
      <c r="X461" s="76" t="s">
        <v>316</v>
      </c>
      <c r="Y461" s="76" t="s">
        <v>374</v>
      </c>
      <c r="Z461" s="76" t="s">
        <v>374</v>
      </c>
      <c r="AA4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2" spans="1:27" x14ac:dyDescent="0.25">
      <c r="A462" s="6" t="str">
        <f>DAY(C462)&amp;Table1[[#This Row],[Bộ phận]]&amp;Table1[[#This Row],[Mã hàng]]</f>
        <v>6TSG08NL300074</v>
      </c>
      <c r="B462" s="6" t="str">
        <f>COUNTIF($A$5:A462,A462)&amp;A462</f>
        <v>16TSG08NL300074</v>
      </c>
      <c r="C462" s="75">
        <v>46028</v>
      </c>
      <c r="D462" s="76" t="s">
        <v>313</v>
      </c>
      <c r="E462" s="74" t="s">
        <v>421</v>
      </c>
      <c r="F462" s="74" t="s">
        <v>316</v>
      </c>
      <c r="G462" s="74" t="s">
        <v>314</v>
      </c>
      <c r="H462" s="76" t="s">
        <v>370</v>
      </c>
      <c r="I462" s="76" t="s">
        <v>371</v>
      </c>
      <c r="J462" s="76" t="s">
        <v>422</v>
      </c>
      <c r="K462" s="76" t="s">
        <v>155</v>
      </c>
      <c r="L462" s="76" t="s">
        <v>32</v>
      </c>
      <c r="M462" s="76" t="s">
        <v>284</v>
      </c>
      <c r="N462" s="77">
        <v>1.6</v>
      </c>
      <c r="O462" s="78">
        <v>18000</v>
      </c>
      <c r="P462" s="78">
        <v>0</v>
      </c>
      <c r="Q462" s="79">
        <v>28800</v>
      </c>
      <c r="R462" s="79">
        <v>0</v>
      </c>
      <c r="S462" s="78">
        <v>18000</v>
      </c>
      <c r="T462" s="76" t="s">
        <v>336</v>
      </c>
      <c r="U462" s="76" t="s">
        <v>373</v>
      </c>
      <c r="V462" s="76" t="s">
        <v>316</v>
      </c>
      <c r="W462" s="76" t="s">
        <v>337</v>
      </c>
      <c r="X462" s="76" t="s">
        <v>316</v>
      </c>
      <c r="Y462" s="76" t="s">
        <v>374</v>
      </c>
      <c r="Z462" s="76" t="s">
        <v>374</v>
      </c>
      <c r="AA4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3" spans="1:27" x14ac:dyDescent="0.25">
      <c r="A463" s="6" t="str">
        <f>DAY(C463)&amp;Table1[[#This Row],[Bộ phận]]&amp;Table1[[#This Row],[Mã hàng]]</f>
        <v>6TSG08NL300018</v>
      </c>
      <c r="B463" s="6" t="str">
        <f>COUNTIF($A$5:A463,A463)&amp;A463</f>
        <v>16TSG08NL300018</v>
      </c>
      <c r="C463" s="75">
        <v>46028</v>
      </c>
      <c r="D463" s="76" t="s">
        <v>313</v>
      </c>
      <c r="E463" s="74" t="s">
        <v>421</v>
      </c>
      <c r="F463" s="74" t="s">
        <v>316</v>
      </c>
      <c r="G463" s="74" t="s">
        <v>314</v>
      </c>
      <c r="H463" s="76" t="s">
        <v>370</v>
      </c>
      <c r="I463" s="76" t="s">
        <v>371</v>
      </c>
      <c r="J463" s="76" t="s">
        <v>422</v>
      </c>
      <c r="K463" s="76" t="s">
        <v>91</v>
      </c>
      <c r="L463" s="76" t="s">
        <v>331</v>
      </c>
      <c r="M463" s="76" t="s">
        <v>284</v>
      </c>
      <c r="N463" s="77">
        <v>3</v>
      </c>
      <c r="O463" s="78">
        <v>38000</v>
      </c>
      <c r="P463" s="78">
        <v>0</v>
      </c>
      <c r="Q463" s="79">
        <v>114000</v>
      </c>
      <c r="R463" s="79">
        <v>0</v>
      </c>
      <c r="S463" s="78">
        <v>38000</v>
      </c>
      <c r="T463" s="76" t="s">
        <v>336</v>
      </c>
      <c r="U463" s="76" t="s">
        <v>373</v>
      </c>
      <c r="V463" s="76" t="s">
        <v>316</v>
      </c>
      <c r="W463" s="76" t="s">
        <v>337</v>
      </c>
      <c r="X463" s="76" t="s">
        <v>316</v>
      </c>
      <c r="Y463" s="76" t="s">
        <v>374</v>
      </c>
      <c r="Z463" s="76" t="s">
        <v>374</v>
      </c>
      <c r="AA4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4" spans="1:27" x14ac:dyDescent="0.25">
      <c r="A464" s="6" t="str">
        <f>DAY(C464)&amp;Table1[[#This Row],[Bộ phận]]&amp;Table1[[#This Row],[Mã hàng]]</f>
        <v>6TSG08NL300022</v>
      </c>
      <c r="B464" s="6" t="str">
        <f>COUNTIF($A$5:A464,A464)&amp;A464</f>
        <v>16TSG08NL300022</v>
      </c>
      <c r="C464" s="75">
        <v>46028</v>
      </c>
      <c r="D464" s="76" t="s">
        <v>313</v>
      </c>
      <c r="E464" s="74" t="s">
        <v>421</v>
      </c>
      <c r="F464" s="74" t="s">
        <v>316</v>
      </c>
      <c r="G464" s="74" t="s">
        <v>314</v>
      </c>
      <c r="H464" s="76" t="s">
        <v>370</v>
      </c>
      <c r="I464" s="76" t="s">
        <v>371</v>
      </c>
      <c r="J464" s="76" t="s">
        <v>422</v>
      </c>
      <c r="K464" s="76" t="s">
        <v>94</v>
      </c>
      <c r="L464" s="76" t="s">
        <v>20</v>
      </c>
      <c r="M464" s="76" t="s">
        <v>284</v>
      </c>
      <c r="N464" s="77">
        <v>10</v>
      </c>
      <c r="O464" s="78">
        <v>18000</v>
      </c>
      <c r="P464" s="78">
        <v>0</v>
      </c>
      <c r="Q464" s="79">
        <v>180000</v>
      </c>
      <c r="R464" s="79">
        <v>0</v>
      </c>
      <c r="S464" s="78">
        <v>18000</v>
      </c>
      <c r="T464" s="76" t="s">
        <v>336</v>
      </c>
      <c r="U464" s="76" t="s">
        <v>373</v>
      </c>
      <c r="V464" s="76" t="s">
        <v>316</v>
      </c>
      <c r="W464" s="76" t="s">
        <v>337</v>
      </c>
      <c r="X464" s="76" t="s">
        <v>316</v>
      </c>
      <c r="Y464" s="76" t="s">
        <v>374</v>
      </c>
      <c r="Z464" s="76" t="s">
        <v>374</v>
      </c>
      <c r="AA4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5" spans="1:27" x14ac:dyDescent="0.25">
      <c r="A465" s="6" t="str">
        <f>DAY(C465)&amp;Table1[[#This Row],[Bộ phận]]&amp;Table1[[#This Row],[Mã hàng]]</f>
        <v>6TSG08NL300090</v>
      </c>
      <c r="B465" s="6" t="str">
        <f>COUNTIF($A$5:A465,A465)&amp;A465</f>
        <v>16TSG08NL300090</v>
      </c>
      <c r="C465" s="75">
        <v>46028</v>
      </c>
      <c r="D465" s="76" t="s">
        <v>313</v>
      </c>
      <c r="E465" s="74" t="s">
        <v>421</v>
      </c>
      <c r="F465" s="74" t="s">
        <v>316</v>
      </c>
      <c r="G465" s="74" t="s">
        <v>314</v>
      </c>
      <c r="H465" s="76" t="s">
        <v>370</v>
      </c>
      <c r="I465" s="76" t="s">
        <v>371</v>
      </c>
      <c r="J465" s="76" t="s">
        <v>422</v>
      </c>
      <c r="K465" s="76" t="s">
        <v>171</v>
      </c>
      <c r="L465" s="76" t="s">
        <v>34</v>
      </c>
      <c r="M465" s="76" t="s">
        <v>284</v>
      </c>
      <c r="N465" s="77">
        <v>2</v>
      </c>
      <c r="O465" s="78">
        <v>145000</v>
      </c>
      <c r="P465" s="78">
        <v>0</v>
      </c>
      <c r="Q465" s="79">
        <v>290000</v>
      </c>
      <c r="R465" s="79">
        <v>0</v>
      </c>
      <c r="S465" s="78">
        <v>145000</v>
      </c>
      <c r="T465" s="76" t="s">
        <v>336</v>
      </c>
      <c r="U465" s="76" t="s">
        <v>373</v>
      </c>
      <c r="V465" s="76" t="s">
        <v>316</v>
      </c>
      <c r="W465" s="76" t="s">
        <v>337</v>
      </c>
      <c r="X465" s="76" t="s">
        <v>316</v>
      </c>
      <c r="Y465" s="76" t="s">
        <v>374</v>
      </c>
      <c r="Z465" s="76" t="s">
        <v>374</v>
      </c>
      <c r="AA4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6" spans="1:27" x14ac:dyDescent="0.25">
      <c r="A466" s="6" t="str">
        <f>DAY(C466)&amp;Table1[[#This Row],[Bộ phận]]&amp;Table1[[#This Row],[Mã hàng]]</f>
        <v>6TSG08NL300091</v>
      </c>
      <c r="B466" s="6" t="str">
        <f>COUNTIF($A$5:A466,A466)&amp;A466</f>
        <v>16TSG08NL300091</v>
      </c>
      <c r="C466" s="75">
        <v>46028</v>
      </c>
      <c r="D466" s="76" t="s">
        <v>313</v>
      </c>
      <c r="E466" s="74" t="s">
        <v>421</v>
      </c>
      <c r="F466" s="74" t="s">
        <v>316</v>
      </c>
      <c r="G466" s="74" t="s">
        <v>314</v>
      </c>
      <c r="H466" s="76" t="s">
        <v>370</v>
      </c>
      <c r="I466" s="76" t="s">
        <v>371</v>
      </c>
      <c r="J466" s="76" t="s">
        <v>422</v>
      </c>
      <c r="K466" s="76" t="s">
        <v>172</v>
      </c>
      <c r="L466" s="76" t="s">
        <v>35</v>
      </c>
      <c r="M466" s="76" t="s">
        <v>284</v>
      </c>
      <c r="N466" s="77">
        <v>4</v>
      </c>
      <c r="O466" s="78">
        <v>47000</v>
      </c>
      <c r="P466" s="78">
        <v>0</v>
      </c>
      <c r="Q466" s="79">
        <v>188000</v>
      </c>
      <c r="R466" s="79">
        <v>0</v>
      </c>
      <c r="S466" s="78">
        <v>47000</v>
      </c>
      <c r="T466" s="76" t="s">
        <v>336</v>
      </c>
      <c r="U466" s="76" t="s">
        <v>373</v>
      </c>
      <c r="V466" s="76" t="s">
        <v>316</v>
      </c>
      <c r="W466" s="76" t="s">
        <v>337</v>
      </c>
      <c r="X466" s="76" t="s">
        <v>316</v>
      </c>
      <c r="Y466" s="76" t="s">
        <v>374</v>
      </c>
      <c r="Z466" s="76" t="s">
        <v>374</v>
      </c>
      <c r="AA4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7" spans="1:27" x14ac:dyDescent="0.25">
      <c r="A467" s="6" t="str">
        <f>DAY(C467)&amp;Table1[[#This Row],[Bộ phận]]&amp;Table1[[#This Row],[Mã hàng]]</f>
        <v>6TSG08NL300096</v>
      </c>
      <c r="B467" s="6" t="str">
        <f>COUNTIF($A$5:A467,A467)&amp;A467</f>
        <v>16TSG08NL300096</v>
      </c>
      <c r="C467" s="75">
        <v>46028</v>
      </c>
      <c r="D467" s="76" t="s">
        <v>313</v>
      </c>
      <c r="E467" s="74" t="s">
        <v>421</v>
      </c>
      <c r="F467" s="74" t="s">
        <v>316</v>
      </c>
      <c r="G467" s="74" t="s">
        <v>314</v>
      </c>
      <c r="H467" s="76" t="s">
        <v>370</v>
      </c>
      <c r="I467" s="76" t="s">
        <v>371</v>
      </c>
      <c r="J467" s="76" t="s">
        <v>422</v>
      </c>
      <c r="K467" s="76" t="s">
        <v>177</v>
      </c>
      <c r="L467" s="76" t="s">
        <v>50</v>
      </c>
      <c r="M467" s="76" t="s">
        <v>284</v>
      </c>
      <c r="N467" s="77">
        <v>4</v>
      </c>
      <c r="O467" s="78">
        <v>45000</v>
      </c>
      <c r="P467" s="78">
        <v>0</v>
      </c>
      <c r="Q467" s="79">
        <v>180000</v>
      </c>
      <c r="R467" s="79">
        <v>0</v>
      </c>
      <c r="S467" s="78">
        <v>45000</v>
      </c>
      <c r="T467" s="76" t="s">
        <v>336</v>
      </c>
      <c r="U467" s="76" t="s">
        <v>373</v>
      </c>
      <c r="V467" s="76" t="s">
        <v>316</v>
      </c>
      <c r="W467" s="76" t="s">
        <v>337</v>
      </c>
      <c r="X467" s="76" t="s">
        <v>316</v>
      </c>
      <c r="Y467" s="76" t="s">
        <v>374</v>
      </c>
      <c r="Z467" s="76" t="s">
        <v>374</v>
      </c>
      <c r="AA4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8" spans="1:27" x14ac:dyDescent="0.25">
      <c r="A468" s="6" t="str">
        <f>DAY(C468)&amp;Table1[[#This Row],[Bộ phận]]&amp;Table1[[#This Row],[Mã hàng]]</f>
        <v>6TSG08NL300098</v>
      </c>
      <c r="B468" s="6" t="str">
        <f>COUNTIF($A$5:A468,A468)&amp;A468</f>
        <v>16TSG08NL300098</v>
      </c>
      <c r="C468" s="75">
        <v>46028</v>
      </c>
      <c r="D468" s="76" t="s">
        <v>313</v>
      </c>
      <c r="E468" s="74" t="s">
        <v>421</v>
      </c>
      <c r="F468" s="74" t="s">
        <v>316</v>
      </c>
      <c r="G468" s="74" t="s">
        <v>314</v>
      </c>
      <c r="H468" s="76" t="s">
        <v>370</v>
      </c>
      <c r="I468" s="76" t="s">
        <v>371</v>
      </c>
      <c r="J468" s="76" t="s">
        <v>422</v>
      </c>
      <c r="K468" s="76" t="s">
        <v>179</v>
      </c>
      <c r="L468" s="76" t="s">
        <v>327</v>
      </c>
      <c r="M468" s="76" t="s">
        <v>284</v>
      </c>
      <c r="N468" s="77">
        <v>4</v>
      </c>
      <c r="O468" s="78">
        <v>95000</v>
      </c>
      <c r="P468" s="78">
        <v>0</v>
      </c>
      <c r="Q468" s="79">
        <v>380000</v>
      </c>
      <c r="R468" s="79">
        <v>0</v>
      </c>
      <c r="S468" s="78">
        <v>95000</v>
      </c>
      <c r="T468" s="76" t="s">
        <v>336</v>
      </c>
      <c r="U468" s="76" t="s">
        <v>373</v>
      </c>
      <c r="V468" s="76" t="s">
        <v>316</v>
      </c>
      <c r="W468" s="76" t="s">
        <v>337</v>
      </c>
      <c r="X468" s="76" t="s">
        <v>316</v>
      </c>
      <c r="Y468" s="76" t="s">
        <v>374</v>
      </c>
      <c r="Z468" s="76" t="s">
        <v>374</v>
      </c>
      <c r="AA4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9" spans="1:27" x14ac:dyDescent="0.25">
      <c r="A469" s="6" t="str">
        <f>DAY(C469)&amp;Table1[[#This Row],[Bộ phận]]&amp;Table1[[#This Row],[Mã hàng]]</f>
        <v>6TSG08NL300203</v>
      </c>
      <c r="B469" s="6" t="str">
        <f>COUNTIF($A$5:A469,A469)&amp;A469</f>
        <v>16TSG08NL300203</v>
      </c>
      <c r="C469" s="75">
        <v>46028</v>
      </c>
      <c r="D469" s="76" t="s">
        <v>313</v>
      </c>
      <c r="E469" s="74" t="s">
        <v>421</v>
      </c>
      <c r="F469" s="74" t="s">
        <v>316</v>
      </c>
      <c r="G469" s="74" t="s">
        <v>314</v>
      </c>
      <c r="H469" s="76" t="s">
        <v>370</v>
      </c>
      <c r="I469" s="76" t="s">
        <v>371</v>
      </c>
      <c r="J469" s="76" t="s">
        <v>422</v>
      </c>
      <c r="K469" s="76" t="s">
        <v>260</v>
      </c>
      <c r="L469" s="76" t="s">
        <v>320</v>
      </c>
      <c r="M469" s="76" t="s">
        <v>284</v>
      </c>
      <c r="N469" s="77">
        <v>2</v>
      </c>
      <c r="O469" s="78">
        <v>45000</v>
      </c>
      <c r="P469" s="78">
        <v>0</v>
      </c>
      <c r="Q469" s="79">
        <v>90000</v>
      </c>
      <c r="R469" s="79">
        <v>0</v>
      </c>
      <c r="S469" s="78">
        <v>45000</v>
      </c>
      <c r="T469" s="76" t="s">
        <v>336</v>
      </c>
      <c r="U469" s="76" t="s">
        <v>373</v>
      </c>
      <c r="V469" s="76" t="s">
        <v>316</v>
      </c>
      <c r="W469" s="76" t="s">
        <v>337</v>
      </c>
      <c r="X469" s="76" t="s">
        <v>316</v>
      </c>
      <c r="Y469" s="76" t="s">
        <v>374</v>
      </c>
      <c r="Z469" s="76" t="s">
        <v>374</v>
      </c>
      <c r="AA4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0" spans="1:27" x14ac:dyDescent="0.25">
      <c r="A470" s="6" t="str">
        <f>DAY(C470)&amp;Table1[[#This Row],[Bộ phận]]&amp;Table1[[#This Row],[Mã hàng]]</f>
        <v>6TSG08NL300147</v>
      </c>
      <c r="B470" s="6" t="str">
        <f>COUNTIF($A$5:A470,A470)&amp;A470</f>
        <v>16TSG08NL300147</v>
      </c>
      <c r="C470" s="75">
        <v>46028</v>
      </c>
      <c r="D470" s="76" t="s">
        <v>313</v>
      </c>
      <c r="E470" s="74" t="s">
        <v>421</v>
      </c>
      <c r="F470" s="74" t="s">
        <v>316</v>
      </c>
      <c r="G470" s="74" t="s">
        <v>314</v>
      </c>
      <c r="H470" s="76" t="s">
        <v>370</v>
      </c>
      <c r="I470" s="76" t="s">
        <v>371</v>
      </c>
      <c r="J470" s="76" t="s">
        <v>422</v>
      </c>
      <c r="K470" s="76" t="s">
        <v>234</v>
      </c>
      <c r="L470" s="76" t="s">
        <v>330</v>
      </c>
      <c r="M470" s="76" t="s">
        <v>284</v>
      </c>
      <c r="N470" s="77">
        <v>13</v>
      </c>
      <c r="O470" s="78">
        <v>62000</v>
      </c>
      <c r="P470" s="78">
        <v>0</v>
      </c>
      <c r="Q470" s="79">
        <v>806000</v>
      </c>
      <c r="R470" s="79">
        <v>0</v>
      </c>
      <c r="S470" s="78">
        <v>62000</v>
      </c>
      <c r="T470" s="76" t="s">
        <v>336</v>
      </c>
      <c r="U470" s="76" t="s">
        <v>373</v>
      </c>
      <c r="V470" s="76" t="s">
        <v>316</v>
      </c>
      <c r="W470" s="76" t="s">
        <v>337</v>
      </c>
      <c r="X470" s="76" t="s">
        <v>316</v>
      </c>
      <c r="Y470" s="76" t="s">
        <v>374</v>
      </c>
      <c r="Z470" s="76" t="s">
        <v>374</v>
      </c>
      <c r="AA4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1" spans="1:27" x14ac:dyDescent="0.25">
      <c r="A471" s="6" t="str">
        <f>DAY(C471)&amp;Table1[[#This Row],[Bộ phận]]&amp;Table1[[#This Row],[Mã hàng]]</f>
        <v>6TSG08NL300119</v>
      </c>
      <c r="B471" s="6" t="str">
        <f>COUNTIF($A$5:A471,A471)&amp;A471</f>
        <v>16TSG08NL300119</v>
      </c>
      <c r="C471" s="75">
        <v>46028</v>
      </c>
      <c r="D471" s="76" t="s">
        <v>313</v>
      </c>
      <c r="E471" s="74" t="s">
        <v>421</v>
      </c>
      <c r="F471" s="74" t="s">
        <v>316</v>
      </c>
      <c r="G471" s="74" t="s">
        <v>314</v>
      </c>
      <c r="H471" s="76" t="s">
        <v>370</v>
      </c>
      <c r="I471" s="76" t="s">
        <v>371</v>
      </c>
      <c r="J471" s="76" t="s">
        <v>422</v>
      </c>
      <c r="K471" s="76" t="s">
        <v>197</v>
      </c>
      <c r="L471" s="76" t="s">
        <v>324</v>
      </c>
      <c r="M471" s="76" t="s">
        <v>284</v>
      </c>
      <c r="N471" s="77">
        <v>5</v>
      </c>
      <c r="O471" s="78">
        <v>21000</v>
      </c>
      <c r="P471" s="78">
        <v>0</v>
      </c>
      <c r="Q471" s="79">
        <v>105000</v>
      </c>
      <c r="R471" s="79">
        <v>0</v>
      </c>
      <c r="S471" s="78">
        <v>21000</v>
      </c>
      <c r="T471" s="76" t="s">
        <v>336</v>
      </c>
      <c r="U471" s="76" t="s">
        <v>373</v>
      </c>
      <c r="V471" s="76" t="s">
        <v>316</v>
      </c>
      <c r="W471" s="76" t="s">
        <v>337</v>
      </c>
      <c r="X471" s="76" t="s">
        <v>316</v>
      </c>
      <c r="Y471" s="76" t="s">
        <v>374</v>
      </c>
      <c r="Z471" s="76" t="s">
        <v>374</v>
      </c>
      <c r="AA4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2" spans="1:27" x14ac:dyDescent="0.25">
      <c r="A472" s="6" t="str">
        <f>DAY(C472)&amp;Table1[[#This Row],[Bộ phận]]&amp;Table1[[#This Row],[Mã hàng]]</f>
        <v>6TSG08NL600004</v>
      </c>
      <c r="B472" s="6" t="str">
        <f>COUNTIF($A$5:A472,A472)&amp;A472</f>
        <v>16TSG08NL600004</v>
      </c>
      <c r="C472" s="75">
        <v>46028</v>
      </c>
      <c r="D472" s="76" t="s">
        <v>313</v>
      </c>
      <c r="E472" s="74" t="s">
        <v>421</v>
      </c>
      <c r="F472" s="74" t="s">
        <v>316</v>
      </c>
      <c r="G472" s="74" t="s">
        <v>314</v>
      </c>
      <c r="H472" s="76" t="s">
        <v>370</v>
      </c>
      <c r="I472" s="76" t="s">
        <v>371</v>
      </c>
      <c r="J472" s="76" t="s">
        <v>422</v>
      </c>
      <c r="K472" s="76" t="s">
        <v>266</v>
      </c>
      <c r="L472" s="76" t="s">
        <v>25</v>
      </c>
      <c r="M472" s="76" t="s">
        <v>284</v>
      </c>
      <c r="N472" s="77">
        <v>15</v>
      </c>
      <c r="O472" s="78">
        <v>18000</v>
      </c>
      <c r="P472" s="78">
        <v>0</v>
      </c>
      <c r="Q472" s="79">
        <v>270000</v>
      </c>
      <c r="R472" s="79">
        <v>0</v>
      </c>
      <c r="S472" s="78">
        <v>18000</v>
      </c>
      <c r="T472" s="76" t="s">
        <v>336</v>
      </c>
      <c r="U472" s="76" t="s">
        <v>373</v>
      </c>
      <c r="V472" s="76" t="s">
        <v>316</v>
      </c>
      <c r="W472" s="76" t="s">
        <v>337</v>
      </c>
      <c r="X472" s="76" t="s">
        <v>316</v>
      </c>
      <c r="Y472" s="76" t="s">
        <v>374</v>
      </c>
      <c r="Z472" s="76" t="s">
        <v>374</v>
      </c>
      <c r="AA4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3" spans="1:27" x14ac:dyDescent="0.25">
      <c r="A473" s="6" t="str">
        <f>DAY(C473)&amp;Table1[[#This Row],[Bộ phận]]&amp;Table1[[#This Row],[Mã hàng]]</f>
        <v>6TSG08NL300058</v>
      </c>
      <c r="B473" s="6" t="str">
        <f>COUNTIF($A$5:A473,A473)&amp;A473</f>
        <v>16TSG08NL300058</v>
      </c>
      <c r="C473" s="75">
        <v>46028</v>
      </c>
      <c r="D473" s="76" t="s">
        <v>313</v>
      </c>
      <c r="E473" s="74" t="s">
        <v>423</v>
      </c>
      <c r="F473" s="74" t="s">
        <v>316</v>
      </c>
      <c r="G473" s="74" t="s">
        <v>314</v>
      </c>
      <c r="H473" s="76" t="s">
        <v>370</v>
      </c>
      <c r="I473" s="76" t="s">
        <v>371</v>
      </c>
      <c r="J473" s="76" t="s">
        <v>422</v>
      </c>
      <c r="K473" s="76" t="s">
        <v>135</v>
      </c>
      <c r="L473" s="76" t="s">
        <v>27</v>
      </c>
      <c r="M473" s="76" t="s">
        <v>284</v>
      </c>
      <c r="N473" s="77">
        <v>1.8</v>
      </c>
      <c r="O473" s="78">
        <v>55000</v>
      </c>
      <c r="P473" s="78">
        <v>0</v>
      </c>
      <c r="Q473" s="79">
        <v>99000</v>
      </c>
      <c r="R473" s="79">
        <v>0</v>
      </c>
      <c r="S473" s="78">
        <v>55000</v>
      </c>
      <c r="T473" s="76" t="s">
        <v>336</v>
      </c>
      <c r="U473" s="76" t="s">
        <v>373</v>
      </c>
      <c r="V473" s="76" t="s">
        <v>316</v>
      </c>
      <c r="W473" s="76" t="s">
        <v>337</v>
      </c>
      <c r="X473" s="76" t="s">
        <v>316</v>
      </c>
      <c r="Y473" s="76" t="s">
        <v>374</v>
      </c>
      <c r="Z473" s="76" t="s">
        <v>374</v>
      </c>
      <c r="AA4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4" spans="1:27" x14ac:dyDescent="0.25">
      <c r="A474" s="6" t="str">
        <f>DAY(C474)&amp;Table1[[#This Row],[Bộ phận]]&amp;Table1[[#This Row],[Mã hàng]]</f>
        <v>6TSG08NL300113</v>
      </c>
      <c r="B474" s="6" t="str">
        <f>COUNTIF($A$5:A474,A474)&amp;A474</f>
        <v>16TSG08NL300113</v>
      </c>
      <c r="C474" s="75">
        <v>46028</v>
      </c>
      <c r="D474" s="76" t="s">
        <v>313</v>
      </c>
      <c r="E474" s="74" t="s">
        <v>423</v>
      </c>
      <c r="F474" s="74" t="s">
        <v>316</v>
      </c>
      <c r="G474" s="74" t="s">
        <v>314</v>
      </c>
      <c r="H474" s="76" t="s">
        <v>370</v>
      </c>
      <c r="I474" s="76" t="s">
        <v>371</v>
      </c>
      <c r="J474" s="76" t="s">
        <v>422</v>
      </c>
      <c r="K474" s="76" t="s">
        <v>192</v>
      </c>
      <c r="L474" s="76" t="s">
        <v>40</v>
      </c>
      <c r="M474" s="76" t="s">
        <v>284</v>
      </c>
      <c r="N474" s="77">
        <v>1</v>
      </c>
      <c r="O474" s="78">
        <v>145000</v>
      </c>
      <c r="P474" s="78">
        <v>0</v>
      </c>
      <c r="Q474" s="79">
        <v>145000</v>
      </c>
      <c r="R474" s="79">
        <v>0</v>
      </c>
      <c r="S474" s="78">
        <v>145000</v>
      </c>
      <c r="T474" s="76" t="s">
        <v>336</v>
      </c>
      <c r="U474" s="76" t="s">
        <v>373</v>
      </c>
      <c r="V474" s="76" t="s">
        <v>316</v>
      </c>
      <c r="W474" s="76" t="s">
        <v>337</v>
      </c>
      <c r="X474" s="76" t="s">
        <v>316</v>
      </c>
      <c r="Y474" s="76" t="s">
        <v>374</v>
      </c>
      <c r="Z474" s="76" t="s">
        <v>374</v>
      </c>
      <c r="AA4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5" spans="1:27" x14ac:dyDescent="0.25">
      <c r="A475" s="6" t="str">
        <f>DAY(C475)&amp;Table1[[#This Row],[Bộ phận]]&amp;Table1[[#This Row],[Mã hàng]]</f>
        <v>6TSG08NL300142</v>
      </c>
      <c r="B475" s="6" t="str">
        <f>COUNTIF($A$5:A475,A475)&amp;A475</f>
        <v>16TSG08NL300142</v>
      </c>
      <c r="C475" s="75">
        <v>46028</v>
      </c>
      <c r="D475" s="76" t="s">
        <v>313</v>
      </c>
      <c r="E475" s="74" t="s">
        <v>423</v>
      </c>
      <c r="F475" s="74" t="s">
        <v>316</v>
      </c>
      <c r="G475" s="74" t="s">
        <v>314</v>
      </c>
      <c r="H475" s="76" t="s">
        <v>370</v>
      </c>
      <c r="I475" s="76" t="s">
        <v>371</v>
      </c>
      <c r="J475" s="76" t="s">
        <v>422</v>
      </c>
      <c r="K475" s="76" t="s">
        <v>226</v>
      </c>
      <c r="L475" s="76" t="s">
        <v>319</v>
      </c>
      <c r="M475" s="76" t="s">
        <v>284</v>
      </c>
      <c r="N475" s="77">
        <v>2</v>
      </c>
      <c r="O475" s="78">
        <v>50000</v>
      </c>
      <c r="P475" s="78">
        <v>0</v>
      </c>
      <c r="Q475" s="79">
        <v>100000</v>
      </c>
      <c r="R475" s="79">
        <v>0</v>
      </c>
      <c r="S475" s="78">
        <v>50000</v>
      </c>
      <c r="T475" s="76" t="s">
        <v>336</v>
      </c>
      <c r="U475" s="76" t="s">
        <v>373</v>
      </c>
      <c r="V475" s="76" t="s">
        <v>316</v>
      </c>
      <c r="W475" s="76" t="s">
        <v>337</v>
      </c>
      <c r="X475" s="76" t="s">
        <v>316</v>
      </c>
      <c r="Y475" s="76" t="s">
        <v>374</v>
      </c>
      <c r="Z475" s="76" t="s">
        <v>374</v>
      </c>
      <c r="AA4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6" spans="1:27" x14ac:dyDescent="0.25">
      <c r="A476" s="6" t="str">
        <f>DAY(C476)&amp;Table1[[#This Row],[Bộ phận]]&amp;Table1[[#This Row],[Mã hàng]]</f>
        <v>6TSG08NL300085</v>
      </c>
      <c r="B476" s="6" t="str">
        <f>COUNTIF($A$5:A476,A476)&amp;A476</f>
        <v>16TSG08NL300085</v>
      </c>
      <c r="C476" s="75">
        <v>46028</v>
      </c>
      <c r="D476" s="76" t="s">
        <v>313</v>
      </c>
      <c r="E476" s="74" t="s">
        <v>423</v>
      </c>
      <c r="F476" s="74" t="s">
        <v>316</v>
      </c>
      <c r="G476" s="74" t="s">
        <v>314</v>
      </c>
      <c r="H476" s="76" t="s">
        <v>370</v>
      </c>
      <c r="I476" s="76" t="s">
        <v>371</v>
      </c>
      <c r="J476" s="76" t="s">
        <v>422</v>
      </c>
      <c r="K476" s="76" t="s">
        <v>164</v>
      </c>
      <c r="L476" s="76" t="s">
        <v>318</v>
      </c>
      <c r="M476" s="76" t="s">
        <v>284</v>
      </c>
      <c r="N476" s="77">
        <v>1.5</v>
      </c>
      <c r="O476" s="78">
        <v>45000</v>
      </c>
      <c r="P476" s="78">
        <v>0</v>
      </c>
      <c r="Q476" s="79">
        <v>67500</v>
      </c>
      <c r="R476" s="79">
        <v>0</v>
      </c>
      <c r="S476" s="78">
        <v>45000</v>
      </c>
      <c r="T476" s="76" t="s">
        <v>336</v>
      </c>
      <c r="U476" s="76" t="s">
        <v>373</v>
      </c>
      <c r="V476" s="76" t="s">
        <v>316</v>
      </c>
      <c r="W476" s="76" t="s">
        <v>337</v>
      </c>
      <c r="X476" s="76" t="s">
        <v>316</v>
      </c>
      <c r="Y476" s="76" t="s">
        <v>374</v>
      </c>
      <c r="Z476" s="76" t="s">
        <v>374</v>
      </c>
      <c r="AA4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7" spans="1:27" x14ac:dyDescent="0.25">
      <c r="A477" s="6" t="str">
        <f>DAY(C477)&amp;Table1[[#This Row],[Bộ phận]]&amp;Table1[[#This Row],[Mã hàng]]</f>
        <v>6TSG08NL300013</v>
      </c>
      <c r="B477" s="6" t="str">
        <f>COUNTIF($A$5:A477,A477)&amp;A477</f>
        <v>16TSG08NL300013</v>
      </c>
      <c r="C477" s="75">
        <v>46028</v>
      </c>
      <c r="D477" s="76" t="s">
        <v>313</v>
      </c>
      <c r="E477" s="74" t="s">
        <v>423</v>
      </c>
      <c r="F477" s="74" t="s">
        <v>316</v>
      </c>
      <c r="G477" s="74" t="s">
        <v>314</v>
      </c>
      <c r="H477" s="76" t="s">
        <v>370</v>
      </c>
      <c r="I477" s="76" t="s">
        <v>371</v>
      </c>
      <c r="J477" s="76" t="s">
        <v>422</v>
      </c>
      <c r="K477" s="76" t="s">
        <v>86</v>
      </c>
      <c r="L477" s="76" t="s">
        <v>19</v>
      </c>
      <c r="M477" s="76" t="s">
        <v>284</v>
      </c>
      <c r="N477" s="77">
        <v>1</v>
      </c>
      <c r="O477" s="78">
        <v>50000</v>
      </c>
      <c r="P477" s="78">
        <v>0</v>
      </c>
      <c r="Q477" s="79">
        <v>50000</v>
      </c>
      <c r="R477" s="79">
        <v>0</v>
      </c>
      <c r="S477" s="78">
        <v>50000</v>
      </c>
      <c r="T477" s="76" t="s">
        <v>336</v>
      </c>
      <c r="U477" s="76" t="s">
        <v>373</v>
      </c>
      <c r="V477" s="76" t="s">
        <v>316</v>
      </c>
      <c r="W477" s="76" t="s">
        <v>337</v>
      </c>
      <c r="X477" s="76" t="s">
        <v>316</v>
      </c>
      <c r="Y477" s="76" t="s">
        <v>374</v>
      </c>
      <c r="Z477" s="76" t="s">
        <v>374</v>
      </c>
      <c r="AA4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8" spans="1:27" x14ac:dyDescent="0.25">
      <c r="A478" s="6" t="str">
        <f>DAY(C478)&amp;Table1[[#This Row],[Bộ phận]]&amp;Table1[[#This Row],[Mã hàng]]</f>
        <v>6TSG09NL300022</v>
      </c>
      <c r="B478" s="6" t="str">
        <f>COUNTIF($A$5:A478,A478)&amp;A478</f>
        <v>16TSG09NL300022</v>
      </c>
      <c r="C478" s="75">
        <v>46028</v>
      </c>
      <c r="D478" s="76" t="s">
        <v>313</v>
      </c>
      <c r="E478" s="74" t="s">
        <v>424</v>
      </c>
      <c r="F478" s="74" t="s">
        <v>316</v>
      </c>
      <c r="G478" s="74" t="s">
        <v>314</v>
      </c>
      <c r="H478" s="76" t="s">
        <v>370</v>
      </c>
      <c r="I478" s="76" t="s">
        <v>371</v>
      </c>
      <c r="J478" s="76" t="s">
        <v>425</v>
      </c>
      <c r="K478" s="76" t="s">
        <v>94</v>
      </c>
      <c r="L478" s="76" t="s">
        <v>20</v>
      </c>
      <c r="M478" s="76" t="s">
        <v>284</v>
      </c>
      <c r="N478" s="77">
        <v>3.9660000000000002</v>
      </c>
      <c r="O478" s="78">
        <v>18000</v>
      </c>
      <c r="P478" s="78">
        <v>0</v>
      </c>
      <c r="Q478" s="79">
        <v>71388</v>
      </c>
      <c r="R478" s="79">
        <v>0</v>
      </c>
      <c r="S478" s="78">
        <v>18000</v>
      </c>
      <c r="T478" s="76" t="s">
        <v>338</v>
      </c>
      <c r="U478" s="76" t="s">
        <v>373</v>
      </c>
      <c r="V478" s="76" t="s">
        <v>316</v>
      </c>
      <c r="W478" s="76" t="s">
        <v>339</v>
      </c>
      <c r="X478" s="76" t="s">
        <v>316</v>
      </c>
      <c r="Y478" s="76" t="s">
        <v>374</v>
      </c>
      <c r="Z478" s="76" t="s">
        <v>374</v>
      </c>
      <c r="AA4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9" spans="1:27" x14ac:dyDescent="0.25">
      <c r="A479" s="6" t="str">
        <f>DAY(C479)&amp;Table1[[#This Row],[Bộ phận]]&amp;Table1[[#This Row],[Mã hàng]]</f>
        <v>6TSG09NL300058</v>
      </c>
      <c r="B479" s="6" t="str">
        <f>COUNTIF($A$5:A479,A479)&amp;A479</f>
        <v>16TSG09NL300058</v>
      </c>
      <c r="C479" s="75">
        <v>46028</v>
      </c>
      <c r="D479" s="76" t="s">
        <v>313</v>
      </c>
      <c r="E479" s="74" t="s">
        <v>424</v>
      </c>
      <c r="F479" s="74" t="s">
        <v>316</v>
      </c>
      <c r="G479" s="74" t="s">
        <v>314</v>
      </c>
      <c r="H479" s="76" t="s">
        <v>370</v>
      </c>
      <c r="I479" s="76" t="s">
        <v>371</v>
      </c>
      <c r="J479" s="76" t="s">
        <v>425</v>
      </c>
      <c r="K479" s="76" t="s">
        <v>135</v>
      </c>
      <c r="L479" s="76" t="s">
        <v>27</v>
      </c>
      <c r="M479" s="76" t="s">
        <v>284</v>
      </c>
      <c r="N479" s="77">
        <v>1</v>
      </c>
      <c r="O479" s="78">
        <v>55000</v>
      </c>
      <c r="P479" s="78">
        <v>0</v>
      </c>
      <c r="Q479" s="79">
        <v>55000</v>
      </c>
      <c r="R479" s="79">
        <v>0</v>
      </c>
      <c r="S479" s="78">
        <v>55000</v>
      </c>
      <c r="T479" s="76" t="s">
        <v>338</v>
      </c>
      <c r="U479" s="76" t="s">
        <v>373</v>
      </c>
      <c r="V479" s="76" t="s">
        <v>316</v>
      </c>
      <c r="W479" s="76" t="s">
        <v>339</v>
      </c>
      <c r="X479" s="76" t="s">
        <v>316</v>
      </c>
      <c r="Y479" s="76" t="s">
        <v>374</v>
      </c>
      <c r="Z479" s="76" t="s">
        <v>374</v>
      </c>
      <c r="AA4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0" spans="1:27" x14ac:dyDescent="0.25">
      <c r="A480" s="6" t="str">
        <f>DAY(C480)&amp;Table1[[#This Row],[Bộ phận]]&amp;Table1[[#This Row],[Mã hàng]]</f>
        <v>6TSG09NL300085</v>
      </c>
      <c r="B480" s="6" t="str">
        <f>COUNTIF($A$5:A480,A480)&amp;A480</f>
        <v>16TSG09NL300085</v>
      </c>
      <c r="C480" s="75">
        <v>46028</v>
      </c>
      <c r="D480" s="76" t="s">
        <v>313</v>
      </c>
      <c r="E480" s="74" t="s">
        <v>424</v>
      </c>
      <c r="F480" s="74" t="s">
        <v>316</v>
      </c>
      <c r="G480" s="74" t="s">
        <v>314</v>
      </c>
      <c r="H480" s="76" t="s">
        <v>370</v>
      </c>
      <c r="I480" s="76" t="s">
        <v>371</v>
      </c>
      <c r="J480" s="76" t="s">
        <v>425</v>
      </c>
      <c r="K480" s="76" t="s">
        <v>164</v>
      </c>
      <c r="L480" s="76" t="s">
        <v>318</v>
      </c>
      <c r="M480" s="76" t="s">
        <v>284</v>
      </c>
      <c r="N480" s="77">
        <v>0.7</v>
      </c>
      <c r="O480" s="78">
        <v>45000</v>
      </c>
      <c r="P480" s="78">
        <v>0</v>
      </c>
      <c r="Q480" s="79">
        <v>31500</v>
      </c>
      <c r="R480" s="79">
        <v>0</v>
      </c>
      <c r="S480" s="78">
        <v>45000</v>
      </c>
      <c r="T480" s="76" t="s">
        <v>338</v>
      </c>
      <c r="U480" s="76" t="s">
        <v>373</v>
      </c>
      <c r="V480" s="76" t="s">
        <v>316</v>
      </c>
      <c r="W480" s="76" t="s">
        <v>339</v>
      </c>
      <c r="X480" s="76" t="s">
        <v>316</v>
      </c>
      <c r="Y480" s="76" t="s">
        <v>374</v>
      </c>
      <c r="Z480" s="76" t="s">
        <v>374</v>
      </c>
      <c r="AA4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1" spans="1:27" x14ac:dyDescent="0.25">
      <c r="A481" s="6" t="str">
        <f>DAY(C481)&amp;Table1[[#This Row],[Bộ phận]]&amp;Table1[[#This Row],[Mã hàng]]</f>
        <v>6TSG09NL300098</v>
      </c>
      <c r="B481" s="6" t="str">
        <f>COUNTIF($A$5:A481,A481)&amp;A481</f>
        <v>16TSG09NL300098</v>
      </c>
      <c r="C481" s="75">
        <v>46028</v>
      </c>
      <c r="D481" s="76" t="s">
        <v>313</v>
      </c>
      <c r="E481" s="74" t="s">
        <v>424</v>
      </c>
      <c r="F481" s="74" t="s">
        <v>316</v>
      </c>
      <c r="G481" s="74" t="s">
        <v>314</v>
      </c>
      <c r="H481" s="76" t="s">
        <v>370</v>
      </c>
      <c r="I481" s="76" t="s">
        <v>371</v>
      </c>
      <c r="J481" s="76" t="s">
        <v>425</v>
      </c>
      <c r="K481" s="76" t="s">
        <v>179</v>
      </c>
      <c r="L481" s="76" t="s">
        <v>327</v>
      </c>
      <c r="M481" s="76" t="s">
        <v>284</v>
      </c>
      <c r="N481" s="77">
        <v>3</v>
      </c>
      <c r="O481" s="78">
        <v>95000</v>
      </c>
      <c r="P481" s="78">
        <v>0</v>
      </c>
      <c r="Q481" s="79">
        <v>285000</v>
      </c>
      <c r="R481" s="79">
        <v>0</v>
      </c>
      <c r="S481" s="78">
        <v>95000</v>
      </c>
      <c r="T481" s="76" t="s">
        <v>338</v>
      </c>
      <c r="U481" s="76" t="s">
        <v>373</v>
      </c>
      <c r="V481" s="76" t="s">
        <v>316</v>
      </c>
      <c r="W481" s="76" t="s">
        <v>339</v>
      </c>
      <c r="X481" s="76" t="s">
        <v>316</v>
      </c>
      <c r="Y481" s="76" t="s">
        <v>374</v>
      </c>
      <c r="Z481" s="76" t="s">
        <v>374</v>
      </c>
      <c r="AA4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2" spans="1:27" x14ac:dyDescent="0.25">
      <c r="A482" s="6" t="str">
        <f>DAY(C482)&amp;Table1[[#This Row],[Bộ phận]]&amp;Table1[[#This Row],[Mã hàng]]</f>
        <v>6TSG09NL300126</v>
      </c>
      <c r="B482" s="6" t="str">
        <f>COUNTIF($A$5:A482,A482)&amp;A482</f>
        <v>16TSG09NL300126</v>
      </c>
      <c r="C482" s="75">
        <v>46028</v>
      </c>
      <c r="D482" s="76" t="s">
        <v>313</v>
      </c>
      <c r="E482" s="74" t="s">
        <v>424</v>
      </c>
      <c r="F482" s="74" t="s">
        <v>316</v>
      </c>
      <c r="G482" s="74" t="s">
        <v>314</v>
      </c>
      <c r="H482" s="76" t="s">
        <v>370</v>
      </c>
      <c r="I482" s="76" t="s">
        <v>371</v>
      </c>
      <c r="J482" s="76" t="s">
        <v>425</v>
      </c>
      <c r="K482" s="76" t="s">
        <v>208</v>
      </c>
      <c r="L482" s="76" t="s">
        <v>340</v>
      </c>
      <c r="M482" s="76" t="s">
        <v>284</v>
      </c>
      <c r="N482" s="77">
        <v>0.3</v>
      </c>
      <c r="O482" s="78">
        <v>70000</v>
      </c>
      <c r="P482" s="78">
        <v>0</v>
      </c>
      <c r="Q482" s="79">
        <v>21000</v>
      </c>
      <c r="R482" s="79">
        <v>0</v>
      </c>
      <c r="S482" s="78">
        <v>70000</v>
      </c>
      <c r="T482" s="76" t="s">
        <v>338</v>
      </c>
      <c r="U482" s="76" t="s">
        <v>373</v>
      </c>
      <c r="V482" s="76" t="s">
        <v>316</v>
      </c>
      <c r="W482" s="76" t="s">
        <v>339</v>
      </c>
      <c r="X482" s="76" t="s">
        <v>316</v>
      </c>
      <c r="Y482" s="76" t="s">
        <v>374</v>
      </c>
      <c r="Z482" s="76" t="s">
        <v>374</v>
      </c>
      <c r="AA4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3" spans="1:27" x14ac:dyDescent="0.25">
      <c r="A483" s="6" t="str">
        <f>DAY(C483)&amp;Table1[[#This Row],[Bộ phận]]&amp;Table1[[#This Row],[Mã hàng]]</f>
        <v>6TSG09NL300142</v>
      </c>
      <c r="B483" s="6" t="str">
        <f>COUNTIF($A$5:A483,A483)&amp;A483</f>
        <v>16TSG09NL300142</v>
      </c>
      <c r="C483" s="75">
        <v>46028</v>
      </c>
      <c r="D483" s="76" t="s">
        <v>313</v>
      </c>
      <c r="E483" s="74" t="s">
        <v>424</v>
      </c>
      <c r="F483" s="74" t="s">
        <v>316</v>
      </c>
      <c r="G483" s="74" t="s">
        <v>314</v>
      </c>
      <c r="H483" s="76" t="s">
        <v>370</v>
      </c>
      <c r="I483" s="76" t="s">
        <v>371</v>
      </c>
      <c r="J483" s="76" t="s">
        <v>425</v>
      </c>
      <c r="K483" s="76" t="s">
        <v>226</v>
      </c>
      <c r="L483" s="76" t="s">
        <v>319</v>
      </c>
      <c r="M483" s="76" t="s">
        <v>284</v>
      </c>
      <c r="N483" s="77">
        <v>0.5</v>
      </c>
      <c r="O483" s="78">
        <v>50000</v>
      </c>
      <c r="P483" s="78">
        <v>0</v>
      </c>
      <c r="Q483" s="79">
        <v>25000</v>
      </c>
      <c r="R483" s="79">
        <v>0</v>
      </c>
      <c r="S483" s="78">
        <v>50000</v>
      </c>
      <c r="T483" s="76" t="s">
        <v>338</v>
      </c>
      <c r="U483" s="76" t="s">
        <v>373</v>
      </c>
      <c r="V483" s="76" t="s">
        <v>316</v>
      </c>
      <c r="W483" s="76" t="s">
        <v>339</v>
      </c>
      <c r="X483" s="76" t="s">
        <v>316</v>
      </c>
      <c r="Y483" s="76" t="s">
        <v>374</v>
      </c>
      <c r="Z483" s="76" t="s">
        <v>374</v>
      </c>
      <c r="AA4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4" spans="1:27" x14ac:dyDescent="0.25">
      <c r="A484" s="6" t="str">
        <f>DAY(C484)&amp;Table1[[#This Row],[Bộ phận]]&amp;Table1[[#This Row],[Mã hàng]]</f>
        <v>6TSG09NL300147</v>
      </c>
      <c r="B484" s="6" t="str">
        <f>COUNTIF($A$5:A484,A484)&amp;A484</f>
        <v>16TSG09NL300147</v>
      </c>
      <c r="C484" s="75">
        <v>46028</v>
      </c>
      <c r="D484" s="76" t="s">
        <v>313</v>
      </c>
      <c r="E484" s="74" t="s">
        <v>424</v>
      </c>
      <c r="F484" s="74" t="s">
        <v>316</v>
      </c>
      <c r="G484" s="74" t="s">
        <v>314</v>
      </c>
      <c r="H484" s="76" t="s">
        <v>370</v>
      </c>
      <c r="I484" s="76" t="s">
        <v>371</v>
      </c>
      <c r="J484" s="76" t="s">
        <v>425</v>
      </c>
      <c r="K484" s="76" t="s">
        <v>234</v>
      </c>
      <c r="L484" s="76" t="s">
        <v>330</v>
      </c>
      <c r="M484" s="76" t="s">
        <v>284</v>
      </c>
      <c r="N484" s="77">
        <v>2.6909999999999998</v>
      </c>
      <c r="O484" s="78">
        <v>62000</v>
      </c>
      <c r="P484" s="78">
        <v>0</v>
      </c>
      <c r="Q484" s="79">
        <v>166842</v>
      </c>
      <c r="R484" s="79">
        <v>0</v>
      </c>
      <c r="S484" s="78">
        <v>62000</v>
      </c>
      <c r="T484" s="76" t="s">
        <v>338</v>
      </c>
      <c r="U484" s="76" t="s">
        <v>373</v>
      </c>
      <c r="V484" s="76" t="s">
        <v>316</v>
      </c>
      <c r="W484" s="76" t="s">
        <v>339</v>
      </c>
      <c r="X484" s="76" t="s">
        <v>316</v>
      </c>
      <c r="Y484" s="76" t="s">
        <v>374</v>
      </c>
      <c r="Z484" s="76" t="s">
        <v>374</v>
      </c>
      <c r="AA4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5" spans="1:27" x14ac:dyDescent="0.25">
      <c r="A485" s="6" t="str">
        <f>DAY(C485)&amp;Table1[[#This Row],[Bộ phận]]&amp;Table1[[#This Row],[Mã hàng]]</f>
        <v>6TSG09NL300218</v>
      </c>
      <c r="B485" s="6" t="str">
        <f>COUNTIF($A$5:A485,A485)&amp;A485</f>
        <v>16TSG09NL300218</v>
      </c>
      <c r="C485" s="75">
        <v>46028</v>
      </c>
      <c r="D485" s="76" t="s">
        <v>313</v>
      </c>
      <c r="E485" s="74" t="s">
        <v>424</v>
      </c>
      <c r="F485" s="74" t="s">
        <v>316</v>
      </c>
      <c r="G485" s="74" t="s">
        <v>314</v>
      </c>
      <c r="H485" s="76" t="s">
        <v>370</v>
      </c>
      <c r="I485" s="76" t="s">
        <v>371</v>
      </c>
      <c r="J485" s="76" t="s">
        <v>425</v>
      </c>
      <c r="K485" s="76" t="s">
        <v>287</v>
      </c>
      <c r="L485" s="76" t="s">
        <v>288</v>
      </c>
      <c r="M485" s="76" t="s">
        <v>29</v>
      </c>
      <c r="N485" s="77">
        <v>1</v>
      </c>
      <c r="O485" s="78">
        <v>40000</v>
      </c>
      <c r="P485" s="78">
        <v>0</v>
      </c>
      <c r="Q485" s="79">
        <v>40000</v>
      </c>
      <c r="R485" s="79">
        <v>0</v>
      </c>
      <c r="S485" s="78">
        <v>40000</v>
      </c>
      <c r="T485" s="76" t="s">
        <v>338</v>
      </c>
      <c r="U485" s="76" t="s">
        <v>373</v>
      </c>
      <c r="V485" s="76" t="s">
        <v>316</v>
      </c>
      <c r="W485" s="76" t="s">
        <v>339</v>
      </c>
      <c r="X485" s="76" t="s">
        <v>316</v>
      </c>
      <c r="Y485" s="76" t="s">
        <v>374</v>
      </c>
      <c r="Z485" s="76" t="s">
        <v>374</v>
      </c>
      <c r="AA4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6" spans="1:27" x14ac:dyDescent="0.25">
      <c r="A486" s="6" t="str">
        <f>DAY(C486)&amp;Table1[[#This Row],[Bộ phận]]&amp;Table1[[#This Row],[Mã hàng]]</f>
        <v>6TSG09NL300113</v>
      </c>
      <c r="B486" s="6" t="str">
        <f>COUNTIF($A$5:A486,A486)&amp;A486</f>
        <v>16TSG09NL300113</v>
      </c>
      <c r="C486" s="75">
        <v>46028</v>
      </c>
      <c r="D486" s="76" t="s">
        <v>313</v>
      </c>
      <c r="E486" s="74" t="s">
        <v>424</v>
      </c>
      <c r="F486" s="74" t="s">
        <v>316</v>
      </c>
      <c r="G486" s="74" t="s">
        <v>314</v>
      </c>
      <c r="H486" s="76" t="s">
        <v>370</v>
      </c>
      <c r="I486" s="76" t="s">
        <v>371</v>
      </c>
      <c r="J486" s="76" t="s">
        <v>425</v>
      </c>
      <c r="K486" s="76" t="s">
        <v>192</v>
      </c>
      <c r="L486" s="76" t="s">
        <v>40</v>
      </c>
      <c r="M486" s="76" t="s">
        <v>284</v>
      </c>
      <c r="N486" s="77">
        <v>1</v>
      </c>
      <c r="O486" s="78">
        <v>145000</v>
      </c>
      <c r="P486" s="78">
        <v>0</v>
      </c>
      <c r="Q486" s="79">
        <v>145000</v>
      </c>
      <c r="R486" s="79">
        <v>0</v>
      </c>
      <c r="S486" s="78">
        <v>145000</v>
      </c>
      <c r="T486" s="76" t="s">
        <v>338</v>
      </c>
      <c r="U486" s="76" t="s">
        <v>373</v>
      </c>
      <c r="V486" s="76" t="s">
        <v>316</v>
      </c>
      <c r="W486" s="76" t="s">
        <v>339</v>
      </c>
      <c r="X486" s="76" t="s">
        <v>316</v>
      </c>
      <c r="Y486" s="76" t="s">
        <v>374</v>
      </c>
      <c r="Z486" s="76" t="s">
        <v>374</v>
      </c>
      <c r="AA4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7" spans="1:27" x14ac:dyDescent="0.25">
      <c r="A487" s="6" t="str">
        <f>DAY(C487)&amp;Table1[[#This Row],[Bộ phận]]&amp;Table1[[#This Row],[Mã hàng]]</f>
        <v>6TSG09NL600004</v>
      </c>
      <c r="B487" s="6" t="str">
        <f>COUNTIF($A$5:A487,A487)&amp;A487</f>
        <v>16TSG09NL600004</v>
      </c>
      <c r="C487" s="75">
        <v>46028</v>
      </c>
      <c r="D487" s="76" t="s">
        <v>313</v>
      </c>
      <c r="E487" s="74" t="s">
        <v>424</v>
      </c>
      <c r="F487" s="74" t="s">
        <v>316</v>
      </c>
      <c r="G487" s="74" t="s">
        <v>314</v>
      </c>
      <c r="H487" s="76" t="s">
        <v>370</v>
      </c>
      <c r="I487" s="76" t="s">
        <v>371</v>
      </c>
      <c r="J487" s="76" t="s">
        <v>425</v>
      </c>
      <c r="K487" s="76" t="s">
        <v>266</v>
      </c>
      <c r="L487" s="76" t="s">
        <v>25</v>
      </c>
      <c r="M487" s="76" t="s">
        <v>284</v>
      </c>
      <c r="N487" s="77">
        <v>17.8</v>
      </c>
      <c r="O487" s="78">
        <v>18000</v>
      </c>
      <c r="P487" s="78">
        <v>0</v>
      </c>
      <c r="Q487" s="79">
        <v>320400</v>
      </c>
      <c r="R487" s="79">
        <v>0</v>
      </c>
      <c r="S487" s="78">
        <v>18000</v>
      </c>
      <c r="T487" s="76" t="s">
        <v>338</v>
      </c>
      <c r="U487" s="76" t="s">
        <v>373</v>
      </c>
      <c r="V487" s="76" t="s">
        <v>316</v>
      </c>
      <c r="W487" s="76" t="s">
        <v>339</v>
      </c>
      <c r="X487" s="76" t="s">
        <v>316</v>
      </c>
      <c r="Y487" s="76" t="s">
        <v>374</v>
      </c>
      <c r="Z487" s="76" t="s">
        <v>374</v>
      </c>
      <c r="AA4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8" spans="1:27" x14ac:dyDescent="0.25">
      <c r="A488" s="6" t="str">
        <f>DAY(C488)&amp;Table1[[#This Row],[Bộ phận]]&amp;Table1[[#This Row],[Mã hàng]]</f>
        <v>6TSG09NL300119</v>
      </c>
      <c r="B488" s="6" t="str">
        <f>COUNTIF($A$5:A488,A488)&amp;A488</f>
        <v>16TSG09NL300119</v>
      </c>
      <c r="C488" s="75">
        <v>46028</v>
      </c>
      <c r="D488" s="76" t="s">
        <v>313</v>
      </c>
      <c r="E488" s="74" t="s">
        <v>424</v>
      </c>
      <c r="F488" s="74" t="s">
        <v>316</v>
      </c>
      <c r="G488" s="74" t="s">
        <v>314</v>
      </c>
      <c r="H488" s="76" t="s">
        <v>370</v>
      </c>
      <c r="I488" s="76" t="s">
        <v>371</v>
      </c>
      <c r="J488" s="76" t="s">
        <v>425</v>
      </c>
      <c r="K488" s="76" t="s">
        <v>197</v>
      </c>
      <c r="L488" s="76" t="s">
        <v>324</v>
      </c>
      <c r="M488" s="76" t="s">
        <v>284</v>
      </c>
      <c r="N488" s="77">
        <v>4.8109999999999999</v>
      </c>
      <c r="O488" s="78">
        <v>21000</v>
      </c>
      <c r="P488" s="78">
        <v>0</v>
      </c>
      <c r="Q488" s="79">
        <v>101031</v>
      </c>
      <c r="R488" s="79">
        <v>0</v>
      </c>
      <c r="S488" s="78">
        <v>21000</v>
      </c>
      <c r="T488" s="76" t="s">
        <v>338</v>
      </c>
      <c r="U488" s="76" t="s">
        <v>373</v>
      </c>
      <c r="V488" s="76" t="s">
        <v>316</v>
      </c>
      <c r="W488" s="76" t="s">
        <v>339</v>
      </c>
      <c r="X488" s="76" t="s">
        <v>316</v>
      </c>
      <c r="Y488" s="76" t="s">
        <v>374</v>
      </c>
      <c r="Z488" s="76" t="s">
        <v>374</v>
      </c>
      <c r="AA4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9" spans="1:27" x14ac:dyDescent="0.25">
      <c r="A489" s="6" t="str">
        <f>DAY(C489)&amp;Table1[[#This Row],[Bộ phận]]&amp;Table1[[#This Row],[Mã hàng]]</f>
        <v>6TSG09NL300062</v>
      </c>
      <c r="B489" s="6" t="str">
        <f>COUNTIF($A$5:A489,A489)&amp;A489</f>
        <v>16TSG09NL300062</v>
      </c>
      <c r="C489" s="75">
        <v>46028</v>
      </c>
      <c r="D489" s="76" t="s">
        <v>313</v>
      </c>
      <c r="E489" s="74" t="s">
        <v>424</v>
      </c>
      <c r="F489" s="74" t="s">
        <v>316</v>
      </c>
      <c r="G489" s="74" t="s">
        <v>314</v>
      </c>
      <c r="H489" s="76" t="s">
        <v>370</v>
      </c>
      <c r="I489" s="76" t="s">
        <v>371</v>
      </c>
      <c r="J489" s="76" t="s">
        <v>425</v>
      </c>
      <c r="K489" s="76" t="s">
        <v>141</v>
      </c>
      <c r="L489" s="76" t="s">
        <v>326</v>
      </c>
      <c r="M489" s="76" t="s">
        <v>284</v>
      </c>
      <c r="N489" s="77">
        <v>0.2</v>
      </c>
      <c r="O489" s="78">
        <v>65000</v>
      </c>
      <c r="P489" s="78">
        <v>0</v>
      </c>
      <c r="Q489" s="79">
        <v>13000</v>
      </c>
      <c r="R489" s="79">
        <v>0</v>
      </c>
      <c r="S489" s="78">
        <v>65000</v>
      </c>
      <c r="T489" s="76" t="s">
        <v>338</v>
      </c>
      <c r="U489" s="76" t="s">
        <v>373</v>
      </c>
      <c r="V489" s="76" t="s">
        <v>316</v>
      </c>
      <c r="W489" s="76" t="s">
        <v>339</v>
      </c>
      <c r="X489" s="76" t="s">
        <v>316</v>
      </c>
      <c r="Y489" s="76" t="s">
        <v>374</v>
      </c>
      <c r="Z489" s="76" t="s">
        <v>374</v>
      </c>
      <c r="AA4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0" spans="1:27" x14ac:dyDescent="0.25">
      <c r="A490" s="6" t="str">
        <f>DAY(C490)&amp;Table1[[#This Row],[Bộ phận]]&amp;Table1[[#This Row],[Mã hàng]]</f>
        <v>6TSG06NL300007</v>
      </c>
      <c r="B490" s="6" t="str">
        <f>COUNTIF($A$5:A490,A490)&amp;A490</f>
        <v>16TSG06NL300007</v>
      </c>
      <c r="C490" s="75">
        <v>46028</v>
      </c>
      <c r="D490" s="76" t="s">
        <v>313</v>
      </c>
      <c r="E490" s="74" t="s">
        <v>426</v>
      </c>
      <c r="F490" s="74" t="s">
        <v>316</v>
      </c>
      <c r="G490" s="74" t="s">
        <v>314</v>
      </c>
      <c r="H490" s="76" t="s">
        <v>370</v>
      </c>
      <c r="I490" s="76" t="s">
        <v>371</v>
      </c>
      <c r="J490" s="76" t="s">
        <v>427</v>
      </c>
      <c r="K490" s="76" t="s">
        <v>79</v>
      </c>
      <c r="L490" s="76" t="s">
        <v>332</v>
      </c>
      <c r="M490" s="76" t="s">
        <v>284</v>
      </c>
      <c r="N490" s="77">
        <v>0.9</v>
      </c>
      <c r="O490" s="78">
        <v>30000</v>
      </c>
      <c r="P490" s="78">
        <v>0</v>
      </c>
      <c r="Q490" s="79">
        <v>27000</v>
      </c>
      <c r="R490" s="79">
        <v>0</v>
      </c>
      <c r="S490" s="78">
        <v>30000</v>
      </c>
      <c r="T490" s="76" t="s">
        <v>333</v>
      </c>
      <c r="U490" s="76" t="s">
        <v>373</v>
      </c>
      <c r="V490" s="76" t="s">
        <v>316</v>
      </c>
      <c r="W490" s="76" t="s">
        <v>334</v>
      </c>
      <c r="X490" s="76" t="s">
        <v>316</v>
      </c>
      <c r="Y490" s="76" t="s">
        <v>374</v>
      </c>
      <c r="Z490" s="76" t="s">
        <v>374</v>
      </c>
      <c r="AA4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1" spans="1:27" x14ac:dyDescent="0.25">
      <c r="A491" s="6" t="str">
        <f>DAY(C491)&amp;Table1[[#This Row],[Bộ phận]]&amp;Table1[[#This Row],[Mã hàng]]</f>
        <v>6TSG06NL300013</v>
      </c>
      <c r="B491" s="6" t="str">
        <f>COUNTIF($A$5:A491,A491)&amp;A491</f>
        <v>16TSG06NL300013</v>
      </c>
      <c r="C491" s="75">
        <v>46028</v>
      </c>
      <c r="D491" s="76" t="s">
        <v>313</v>
      </c>
      <c r="E491" s="74" t="s">
        <v>426</v>
      </c>
      <c r="F491" s="74" t="s">
        <v>316</v>
      </c>
      <c r="G491" s="74" t="s">
        <v>314</v>
      </c>
      <c r="H491" s="76" t="s">
        <v>370</v>
      </c>
      <c r="I491" s="76" t="s">
        <v>371</v>
      </c>
      <c r="J491" s="76" t="s">
        <v>427</v>
      </c>
      <c r="K491" s="76" t="s">
        <v>86</v>
      </c>
      <c r="L491" s="76" t="s">
        <v>19</v>
      </c>
      <c r="M491" s="76" t="s">
        <v>284</v>
      </c>
      <c r="N491" s="77">
        <v>0.5</v>
      </c>
      <c r="O491" s="78">
        <v>50000</v>
      </c>
      <c r="P491" s="78">
        <v>0</v>
      </c>
      <c r="Q491" s="79">
        <v>25000</v>
      </c>
      <c r="R491" s="79">
        <v>0</v>
      </c>
      <c r="S491" s="78">
        <v>50000</v>
      </c>
      <c r="T491" s="76" t="s">
        <v>333</v>
      </c>
      <c r="U491" s="76" t="s">
        <v>373</v>
      </c>
      <c r="V491" s="76" t="s">
        <v>316</v>
      </c>
      <c r="W491" s="76" t="s">
        <v>334</v>
      </c>
      <c r="X491" s="76" t="s">
        <v>316</v>
      </c>
      <c r="Y491" s="76" t="s">
        <v>374</v>
      </c>
      <c r="Z491" s="76" t="s">
        <v>374</v>
      </c>
      <c r="AA4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2" spans="1:27" x14ac:dyDescent="0.25">
      <c r="A492" s="6" t="str">
        <f>DAY(C492)&amp;Table1[[#This Row],[Bộ phận]]&amp;Table1[[#This Row],[Mã hàng]]</f>
        <v>6TSG06NL300022</v>
      </c>
      <c r="B492" s="6" t="str">
        <f>COUNTIF($A$5:A492,A492)&amp;A492</f>
        <v>16TSG06NL300022</v>
      </c>
      <c r="C492" s="75">
        <v>46028</v>
      </c>
      <c r="D492" s="76" t="s">
        <v>313</v>
      </c>
      <c r="E492" s="74" t="s">
        <v>426</v>
      </c>
      <c r="F492" s="74" t="s">
        <v>316</v>
      </c>
      <c r="G492" s="74" t="s">
        <v>314</v>
      </c>
      <c r="H492" s="76" t="s">
        <v>370</v>
      </c>
      <c r="I492" s="76" t="s">
        <v>371</v>
      </c>
      <c r="J492" s="76" t="s">
        <v>427</v>
      </c>
      <c r="K492" s="76" t="s">
        <v>94</v>
      </c>
      <c r="L492" s="76" t="s">
        <v>20</v>
      </c>
      <c r="M492" s="76" t="s">
        <v>284</v>
      </c>
      <c r="N492" s="77">
        <v>6.5</v>
      </c>
      <c r="O492" s="78">
        <v>18000</v>
      </c>
      <c r="P492" s="78">
        <v>0</v>
      </c>
      <c r="Q492" s="79">
        <v>117000</v>
      </c>
      <c r="R492" s="79">
        <v>0</v>
      </c>
      <c r="S492" s="78">
        <v>18000</v>
      </c>
      <c r="T492" s="76" t="s">
        <v>333</v>
      </c>
      <c r="U492" s="76" t="s">
        <v>373</v>
      </c>
      <c r="V492" s="76" t="s">
        <v>316</v>
      </c>
      <c r="W492" s="76" t="s">
        <v>334</v>
      </c>
      <c r="X492" s="76" t="s">
        <v>316</v>
      </c>
      <c r="Y492" s="76" t="s">
        <v>374</v>
      </c>
      <c r="Z492" s="76" t="s">
        <v>374</v>
      </c>
      <c r="AA4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3" spans="1:27" x14ac:dyDescent="0.25">
      <c r="A493" s="6" t="str">
        <f>DAY(C493)&amp;Table1[[#This Row],[Bộ phận]]&amp;Table1[[#This Row],[Mã hàng]]</f>
        <v>6TSG06NL600067</v>
      </c>
      <c r="B493" s="6" t="str">
        <f>COUNTIF($A$5:A493,A493)&amp;A493</f>
        <v>16TSG06NL600067</v>
      </c>
      <c r="C493" s="75">
        <v>46028</v>
      </c>
      <c r="D493" s="76" t="s">
        <v>313</v>
      </c>
      <c r="E493" s="74" t="s">
        <v>426</v>
      </c>
      <c r="F493" s="74" t="s">
        <v>316</v>
      </c>
      <c r="G493" s="74" t="s">
        <v>314</v>
      </c>
      <c r="H493" s="76" t="s">
        <v>370</v>
      </c>
      <c r="I493" s="76" t="s">
        <v>371</v>
      </c>
      <c r="J493" s="76" t="s">
        <v>427</v>
      </c>
      <c r="K493" s="76" t="s">
        <v>280</v>
      </c>
      <c r="L493" s="76" t="s">
        <v>21</v>
      </c>
      <c r="M493" s="76" t="s">
        <v>284</v>
      </c>
      <c r="N493" s="77">
        <v>0.3</v>
      </c>
      <c r="O493" s="78">
        <v>75000</v>
      </c>
      <c r="P493" s="78">
        <v>0</v>
      </c>
      <c r="Q493" s="79">
        <v>22500</v>
      </c>
      <c r="R493" s="79">
        <v>0</v>
      </c>
      <c r="S493" s="78">
        <v>75000</v>
      </c>
      <c r="T493" s="76" t="s">
        <v>333</v>
      </c>
      <c r="U493" s="76" t="s">
        <v>373</v>
      </c>
      <c r="V493" s="76" t="s">
        <v>316</v>
      </c>
      <c r="W493" s="76" t="s">
        <v>334</v>
      </c>
      <c r="X493" s="76" t="s">
        <v>316</v>
      </c>
      <c r="Y493" s="76" t="s">
        <v>374</v>
      </c>
      <c r="Z493" s="76" t="s">
        <v>374</v>
      </c>
      <c r="AA4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4" spans="1:27" x14ac:dyDescent="0.25">
      <c r="A494" s="6" t="str">
        <f>DAY(C494)&amp;Table1[[#This Row],[Bộ phận]]&amp;Table1[[#This Row],[Mã hàng]]</f>
        <v>6TSG06NL300029</v>
      </c>
      <c r="B494" s="6" t="str">
        <f>COUNTIF($A$5:A494,A494)&amp;A494</f>
        <v>16TSG06NL300029</v>
      </c>
      <c r="C494" s="75">
        <v>46028</v>
      </c>
      <c r="D494" s="76" t="s">
        <v>313</v>
      </c>
      <c r="E494" s="74" t="s">
        <v>426</v>
      </c>
      <c r="F494" s="74" t="s">
        <v>316</v>
      </c>
      <c r="G494" s="74" t="s">
        <v>314</v>
      </c>
      <c r="H494" s="76" t="s">
        <v>370</v>
      </c>
      <c r="I494" s="76" t="s">
        <v>371</v>
      </c>
      <c r="J494" s="76" t="s">
        <v>427</v>
      </c>
      <c r="K494" s="76" t="s">
        <v>101</v>
      </c>
      <c r="L494" s="76" t="s">
        <v>323</v>
      </c>
      <c r="M494" s="76" t="s">
        <v>284</v>
      </c>
      <c r="N494" s="77">
        <v>0.6</v>
      </c>
      <c r="O494" s="78">
        <v>22000</v>
      </c>
      <c r="P494" s="78">
        <v>0</v>
      </c>
      <c r="Q494" s="79">
        <v>13200</v>
      </c>
      <c r="R494" s="79">
        <v>0</v>
      </c>
      <c r="S494" s="78">
        <v>22000</v>
      </c>
      <c r="T494" s="76" t="s">
        <v>333</v>
      </c>
      <c r="U494" s="76" t="s">
        <v>373</v>
      </c>
      <c r="V494" s="76" t="s">
        <v>316</v>
      </c>
      <c r="W494" s="76" t="s">
        <v>334</v>
      </c>
      <c r="X494" s="76" t="s">
        <v>316</v>
      </c>
      <c r="Y494" s="76" t="s">
        <v>374</v>
      </c>
      <c r="Z494" s="76" t="s">
        <v>374</v>
      </c>
      <c r="AA4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5" spans="1:27" x14ac:dyDescent="0.25">
      <c r="A495" s="6" t="str">
        <f>DAY(C495)&amp;Table1[[#This Row],[Bộ phận]]&amp;Table1[[#This Row],[Mã hàng]]</f>
        <v>6TSG06NL300058</v>
      </c>
      <c r="B495" s="6" t="str">
        <f>COUNTIF($A$5:A495,A495)&amp;A495</f>
        <v>16TSG06NL300058</v>
      </c>
      <c r="C495" s="75">
        <v>46028</v>
      </c>
      <c r="D495" s="76" t="s">
        <v>313</v>
      </c>
      <c r="E495" s="74" t="s">
        <v>426</v>
      </c>
      <c r="F495" s="74" t="s">
        <v>316</v>
      </c>
      <c r="G495" s="74" t="s">
        <v>314</v>
      </c>
      <c r="H495" s="76" t="s">
        <v>370</v>
      </c>
      <c r="I495" s="76" t="s">
        <v>371</v>
      </c>
      <c r="J495" s="76" t="s">
        <v>427</v>
      </c>
      <c r="K495" s="76" t="s">
        <v>135</v>
      </c>
      <c r="L495" s="76" t="s">
        <v>27</v>
      </c>
      <c r="M495" s="76" t="s">
        <v>284</v>
      </c>
      <c r="N495" s="77">
        <v>0.6</v>
      </c>
      <c r="O495" s="78">
        <v>55000</v>
      </c>
      <c r="P495" s="78">
        <v>0</v>
      </c>
      <c r="Q495" s="79">
        <v>33000</v>
      </c>
      <c r="R495" s="79">
        <v>0</v>
      </c>
      <c r="S495" s="78">
        <v>55000</v>
      </c>
      <c r="T495" s="76" t="s">
        <v>333</v>
      </c>
      <c r="U495" s="76" t="s">
        <v>373</v>
      </c>
      <c r="V495" s="76" t="s">
        <v>316</v>
      </c>
      <c r="W495" s="76" t="s">
        <v>334</v>
      </c>
      <c r="X495" s="76" t="s">
        <v>316</v>
      </c>
      <c r="Y495" s="76" t="s">
        <v>374</v>
      </c>
      <c r="Z495" s="76" t="s">
        <v>374</v>
      </c>
      <c r="AA4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6" spans="1:27" x14ac:dyDescent="0.25">
      <c r="A496" s="6" t="str">
        <f>DAY(C496)&amp;Table1[[#This Row],[Bộ phận]]&amp;Table1[[#This Row],[Mã hàng]]</f>
        <v>6TSG06NL300218</v>
      </c>
      <c r="B496" s="6" t="str">
        <f>COUNTIF($A$5:A496,A496)&amp;A496</f>
        <v>16TSG06NL300218</v>
      </c>
      <c r="C496" s="75">
        <v>46028</v>
      </c>
      <c r="D496" s="76" t="s">
        <v>313</v>
      </c>
      <c r="E496" s="74" t="s">
        <v>426</v>
      </c>
      <c r="F496" s="74" t="s">
        <v>316</v>
      </c>
      <c r="G496" s="74" t="s">
        <v>314</v>
      </c>
      <c r="H496" s="76" t="s">
        <v>370</v>
      </c>
      <c r="I496" s="76" t="s">
        <v>371</v>
      </c>
      <c r="J496" s="76" t="s">
        <v>427</v>
      </c>
      <c r="K496" s="76" t="s">
        <v>287</v>
      </c>
      <c r="L496" s="76" t="s">
        <v>288</v>
      </c>
      <c r="M496" s="76" t="s">
        <v>29</v>
      </c>
      <c r="N496" s="77">
        <v>1</v>
      </c>
      <c r="O496" s="78">
        <v>40000</v>
      </c>
      <c r="P496" s="78">
        <v>0</v>
      </c>
      <c r="Q496" s="79">
        <v>40000</v>
      </c>
      <c r="R496" s="79">
        <v>0</v>
      </c>
      <c r="S496" s="78">
        <v>40000</v>
      </c>
      <c r="T496" s="76" t="s">
        <v>333</v>
      </c>
      <c r="U496" s="76" t="s">
        <v>373</v>
      </c>
      <c r="V496" s="76" t="s">
        <v>316</v>
      </c>
      <c r="W496" s="76" t="s">
        <v>334</v>
      </c>
      <c r="X496" s="76" t="s">
        <v>316</v>
      </c>
      <c r="Y496" s="76" t="s">
        <v>374</v>
      </c>
      <c r="Z496" s="76" t="s">
        <v>374</v>
      </c>
      <c r="AA4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7" spans="1:27" x14ac:dyDescent="0.25">
      <c r="A497" s="6" t="str">
        <f>DAY(C497)&amp;Table1[[#This Row],[Bộ phận]]&amp;Table1[[#This Row],[Mã hàng]]</f>
        <v>6TSG06NL300209</v>
      </c>
      <c r="B497" s="6" t="str">
        <f>COUNTIF($A$5:A497,A497)&amp;A497</f>
        <v>16TSG06NL300209</v>
      </c>
      <c r="C497" s="75">
        <v>46028</v>
      </c>
      <c r="D497" s="76" t="s">
        <v>313</v>
      </c>
      <c r="E497" s="74" t="s">
        <v>426</v>
      </c>
      <c r="F497" s="74" t="s">
        <v>316</v>
      </c>
      <c r="G497" s="74" t="s">
        <v>314</v>
      </c>
      <c r="H497" s="76" t="s">
        <v>370</v>
      </c>
      <c r="I497" s="76" t="s">
        <v>371</v>
      </c>
      <c r="J497" s="76" t="s">
        <v>427</v>
      </c>
      <c r="K497" s="76" t="s">
        <v>261</v>
      </c>
      <c r="L497" s="76" t="s">
        <v>321</v>
      </c>
      <c r="M497" s="76" t="s">
        <v>284</v>
      </c>
      <c r="N497" s="77">
        <v>1.3</v>
      </c>
      <c r="O497" s="78">
        <v>30000</v>
      </c>
      <c r="P497" s="78">
        <v>0</v>
      </c>
      <c r="Q497" s="79">
        <v>39000</v>
      </c>
      <c r="R497" s="79">
        <v>0</v>
      </c>
      <c r="S497" s="78">
        <v>30000</v>
      </c>
      <c r="T497" s="76" t="s">
        <v>333</v>
      </c>
      <c r="U497" s="76" t="s">
        <v>373</v>
      </c>
      <c r="V497" s="76" t="s">
        <v>316</v>
      </c>
      <c r="W497" s="76" t="s">
        <v>334</v>
      </c>
      <c r="X497" s="76" t="s">
        <v>316</v>
      </c>
      <c r="Y497" s="76" t="s">
        <v>374</v>
      </c>
      <c r="Z497" s="76" t="s">
        <v>374</v>
      </c>
      <c r="AA4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8" spans="1:27" x14ac:dyDescent="0.25">
      <c r="A498" s="6" t="str">
        <f>DAY(C498)&amp;Table1[[#This Row],[Bộ phận]]&amp;Table1[[#This Row],[Mã hàng]]</f>
        <v>6TSG06NL300084</v>
      </c>
      <c r="B498" s="6" t="str">
        <f>COUNTIF($A$5:A498,A498)&amp;A498</f>
        <v>16TSG06NL300084</v>
      </c>
      <c r="C498" s="75">
        <v>46028</v>
      </c>
      <c r="D498" s="76" t="s">
        <v>313</v>
      </c>
      <c r="E498" s="74" t="s">
        <v>426</v>
      </c>
      <c r="F498" s="74" t="s">
        <v>316</v>
      </c>
      <c r="G498" s="74" t="s">
        <v>314</v>
      </c>
      <c r="H498" s="76" t="s">
        <v>370</v>
      </c>
      <c r="I498" s="76" t="s">
        <v>371</v>
      </c>
      <c r="J498" s="76" t="s">
        <v>427</v>
      </c>
      <c r="K498" s="76" t="s">
        <v>163</v>
      </c>
      <c r="L498" s="76" t="s">
        <v>322</v>
      </c>
      <c r="M498" s="76" t="s">
        <v>284</v>
      </c>
      <c r="N498" s="77">
        <v>1</v>
      </c>
      <c r="O498" s="78">
        <v>22000</v>
      </c>
      <c r="P498" s="78">
        <v>0</v>
      </c>
      <c r="Q498" s="79">
        <v>22000</v>
      </c>
      <c r="R498" s="79">
        <v>0</v>
      </c>
      <c r="S498" s="78">
        <v>22000</v>
      </c>
      <c r="T498" s="76" t="s">
        <v>333</v>
      </c>
      <c r="U498" s="76" t="s">
        <v>373</v>
      </c>
      <c r="V498" s="76" t="s">
        <v>316</v>
      </c>
      <c r="W498" s="76" t="s">
        <v>334</v>
      </c>
      <c r="X498" s="76" t="s">
        <v>316</v>
      </c>
      <c r="Y498" s="76" t="s">
        <v>374</v>
      </c>
      <c r="Z498" s="76" t="s">
        <v>374</v>
      </c>
      <c r="AA4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9" spans="1:27" x14ac:dyDescent="0.25">
      <c r="A499" s="6" t="str">
        <f>DAY(C499)&amp;Table1[[#This Row],[Bộ phận]]&amp;Table1[[#This Row],[Mã hàng]]</f>
        <v>6TSG06NL300091</v>
      </c>
      <c r="B499" s="6" t="str">
        <f>COUNTIF($A$5:A499,A499)&amp;A499</f>
        <v>16TSG06NL300091</v>
      </c>
      <c r="C499" s="75">
        <v>46028</v>
      </c>
      <c r="D499" s="76" t="s">
        <v>313</v>
      </c>
      <c r="E499" s="74" t="s">
        <v>426</v>
      </c>
      <c r="F499" s="74" t="s">
        <v>316</v>
      </c>
      <c r="G499" s="74" t="s">
        <v>314</v>
      </c>
      <c r="H499" s="76" t="s">
        <v>370</v>
      </c>
      <c r="I499" s="76" t="s">
        <v>371</v>
      </c>
      <c r="J499" s="76" t="s">
        <v>427</v>
      </c>
      <c r="K499" s="76" t="s">
        <v>172</v>
      </c>
      <c r="L499" s="76" t="s">
        <v>35</v>
      </c>
      <c r="M499" s="76" t="s">
        <v>284</v>
      </c>
      <c r="N499" s="77">
        <v>3</v>
      </c>
      <c r="O499" s="78">
        <v>47000</v>
      </c>
      <c r="P499" s="78">
        <v>0</v>
      </c>
      <c r="Q499" s="79">
        <v>141000</v>
      </c>
      <c r="R499" s="79">
        <v>0</v>
      </c>
      <c r="S499" s="78">
        <v>47000</v>
      </c>
      <c r="T499" s="76" t="s">
        <v>333</v>
      </c>
      <c r="U499" s="76" t="s">
        <v>373</v>
      </c>
      <c r="V499" s="76" t="s">
        <v>316</v>
      </c>
      <c r="W499" s="76" t="s">
        <v>334</v>
      </c>
      <c r="X499" s="76" t="s">
        <v>316</v>
      </c>
      <c r="Y499" s="76" t="s">
        <v>374</v>
      </c>
      <c r="Z499" s="76" t="s">
        <v>374</v>
      </c>
      <c r="AA4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0" spans="1:27" x14ac:dyDescent="0.25">
      <c r="A500" s="6" t="str">
        <f>DAY(C500)&amp;Table1[[#This Row],[Bộ phận]]&amp;Table1[[#This Row],[Mã hàng]]</f>
        <v>6TSG06NL300096</v>
      </c>
      <c r="B500" s="6" t="str">
        <f>COUNTIF($A$5:A500,A500)&amp;A500</f>
        <v>16TSG06NL300096</v>
      </c>
      <c r="C500" s="75">
        <v>46028</v>
      </c>
      <c r="D500" s="76" t="s">
        <v>313</v>
      </c>
      <c r="E500" s="74" t="s">
        <v>426</v>
      </c>
      <c r="F500" s="74" t="s">
        <v>316</v>
      </c>
      <c r="G500" s="74" t="s">
        <v>314</v>
      </c>
      <c r="H500" s="76" t="s">
        <v>370</v>
      </c>
      <c r="I500" s="76" t="s">
        <v>371</v>
      </c>
      <c r="J500" s="76" t="s">
        <v>427</v>
      </c>
      <c r="K500" s="76" t="s">
        <v>177</v>
      </c>
      <c r="L500" s="76" t="s">
        <v>50</v>
      </c>
      <c r="M500" s="76" t="s">
        <v>284</v>
      </c>
      <c r="N500" s="77">
        <v>4</v>
      </c>
      <c r="O500" s="78">
        <v>45000</v>
      </c>
      <c r="P500" s="78">
        <v>0</v>
      </c>
      <c r="Q500" s="79">
        <v>180000</v>
      </c>
      <c r="R500" s="79">
        <v>0</v>
      </c>
      <c r="S500" s="78">
        <v>45000</v>
      </c>
      <c r="T500" s="76" t="s">
        <v>333</v>
      </c>
      <c r="U500" s="76" t="s">
        <v>373</v>
      </c>
      <c r="V500" s="76" t="s">
        <v>316</v>
      </c>
      <c r="W500" s="76" t="s">
        <v>334</v>
      </c>
      <c r="X500" s="76" t="s">
        <v>316</v>
      </c>
      <c r="Y500" s="76" t="s">
        <v>374</v>
      </c>
      <c r="Z500" s="76" t="s">
        <v>374</v>
      </c>
      <c r="AA5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1" spans="1:27" x14ac:dyDescent="0.25">
      <c r="A501" s="6" t="str">
        <f>DAY(C501)&amp;Table1[[#This Row],[Bộ phận]]&amp;Table1[[#This Row],[Mã hàng]]</f>
        <v>6TSG06NL300098</v>
      </c>
      <c r="B501" s="6" t="str">
        <f>COUNTIF($A$5:A501,A501)&amp;A501</f>
        <v>16TSG06NL300098</v>
      </c>
      <c r="C501" s="75">
        <v>46028</v>
      </c>
      <c r="D501" s="76" t="s">
        <v>313</v>
      </c>
      <c r="E501" s="74" t="s">
        <v>426</v>
      </c>
      <c r="F501" s="74" t="s">
        <v>316</v>
      </c>
      <c r="G501" s="74" t="s">
        <v>314</v>
      </c>
      <c r="H501" s="76" t="s">
        <v>370</v>
      </c>
      <c r="I501" s="76" t="s">
        <v>371</v>
      </c>
      <c r="J501" s="76" t="s">
        <v>427</v>
      </c>
      <c r="K501" s="76" t="s">
        <v>179</v>
      </c>
      <c r="L501" s="76" t="s">
        <v>327</v>
      </c>
      <c r="M501" s="76" t="s">
        <v>284</v>
      </c>
      <c r="N501" s="77">
        <v>4</v>
      </c>
      <c r="O501" s="78">
        <v>95000</v>
      </c>
      <c r="P501" s="78">
        <v>0</v>
      </c>
      <c r="Q501" s="79">
        <v>380000</v>
      </c>
      <c r="R501" s="79">
        <v>0</v>
      </c>
      <c r="S501" s="78">
        <v>95000</v>
      </c>
      <c r="T501" s="76" t="s">
        <v>333</v>
      </c>
      <c r="U501" s="76" t="s">
        <v>373</v>
      </c>
      <c r="V501" s="76" t="s">
        <v>316</v>
      </c>
      <c r="W501" s="76" t="s">
        <v>334</v>
      </c>
      <c r="X501" s="76" t="s">
        <v>316</v>
      </c>
      <c r="Y501" s="76" t="s">
        <v>374</v>
      </c>
      <c r="Z501" s="76" t="s">
        <v>374</v>
      </c>
      <c r="AA5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2" spans="1:27" x14ac:dyDescent="0.25">
      <c r="A502" s="6" t="str">
        <f>DAY(C502)&amp;Table1[[#This Row],[Bộ phận]]&amp;Table1[[#This Row],[Mã hàng]]</f>
        <v>6TSG06NL300113</v>
      </c>
      <c r="B502" s="6" t="str">
        <f>COUNTIF($A$5:A502,A502)&amp;A502</f>
        <v>16TSG06NL300113</v>
      </c>
      <c r="C502" s="75">
        <v>46028</v>
      </c>
      <c r="D502" s="76" t="s">
        <v>313</v>
      </c>
      <c r="E502" s="74" t="s">
        <v>426</v>
      </c>
      <c r="F502" s="74" t="s">
        <v>316</v>
      </c>
      <c r="G502" s="74" t="s">
        <v>314</v>
      </c>
      <c r="H502" s="76" t="s">
        <v>370</v>
      </c>
      <c r="I502" s="76" t="s">
        <v>371</v>
      </c>
      <c r="J502" s="76" t="s">
        <v>427</v>
      </c>
      <c r="K502" s="76" t="s">
        <v>192</v>
      </c>
      <c r="L502" s="76" t="s">
        <v>40</v>
      </c>
      <c r="M502" s="76" t="s">
        <v>284</v>
      </c>
      <c r="N502" s="77">
        <v>0.5</v>
      </c>
      <c r="O502" s="78">
        <v>145000</v>
      </c>
      <c r="P502" s="78">
        <v>0</v>
      </c>
      <c r="Q502" s="79">
        <v>72500</v>
      </c>
      <c r="R502" s="79">
        <v>0</v>
      </c>
      <c r="S502" s="78">
        <v>145000</v>
      </c>
      <c r="T502" s="76" t="s">
        <v>333</v>
      </c>
      <c r="U502" s="76" t="s">
        <v>373</v>
      </c>
      <c r="V502" s="76" t="s">
        <v>316</v>
      </c>
      <c r="W502" s="76" t="s">
        <v>334</v>
      </c>
      <c r="X502" s="76" t="s">
        <v>316</v>
      </c>
      <c r="Y502" s="76" t="s">
        <v>374</v>
      </c>
      <c r="Z502" s="76" t="s">
        <v>374</v>
      </c>
      <c r="AA5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3" spans="1:27" x14ac:dyDescent="0.25">
      <c r="A503" s="6" t="str">
        <f>DAY(C503)&amp;Table1[[#This Row],[Bộ phận]]&amp;Table1[[#This Row],[Mã hàng]]</f>
        <v>6TSG06NL300119</v>
      </c>
      <c r="B503" s="6" t="str">
        <f>COUNTIF($A$5:A503,A503)&amp;A503</f>
        <v>16TSG06NL300119</v>
      </c>
      <c r="C503" s="75">
        <v>46028</v>
      </c>
      <c r="D503" s="76" t="s">
        <v>313</v>
      </c>
      <c r="E503" s="74" t="s">
        <v>426</v>
      </c>
      <c r="F503" s="74" t="s">
        <v>316</v>
      </c>
      <c r="G503" s="74" t="s">
        <v>314</v>
      </c>
      <c r="H503" s="76" t="s">
        <v>370</v>
      </c>
      <c r="I503" s="76" t="s">
        <v>371</v>
      </c>
      <c r="J503" s="76" t="s">
        <v>427</v>
      </c>
      <c r="K503" s="76" t="s">
        <v>197</v>
      </c>
      <c r="L503" s="76" t="s">
        <v>324</v>
      </c>
      <c r="M503" s="76" t="s">
        <v>284</v>
      </c>
      <c r="N503" s="77">
        <v>4.9000000000000004</v>
      </c>
      <c r="O503" s="78">
        <v>21000</v>
      </c>
      <c r="P503" s="78">
        <v>0</v>
      </c>
      <c r="Q503" s="79">
        <v>102900</v>
      </c>
      <c r="R503" s="79">
        <v>0</v>
      </c>
      <c r="S503" s="78">
        <v>21000</v>
      </c>
      <c r="T503" s="76" t="s">
        <v>333</v>
      </c>
      <c r="U503" s="76" t="s">
        <v>373</v>
      </c>
      <c r="V503" s="76" t="s">
        <v>316</v>
      </c>
      <c r="W503" s="76" t="s">
        <v>334</v>
      </c>
      <c r="X503" s="76" t="s">
        <v>316</v>
      </c>
      <c r="Y503" s="76" t="s">
        <v>374</v>
      </c>
      <c r="Z503" s="76" t="s">
        <v>374</v>
      </c>
      <c r="AA5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4" spans="1:27" x14ac:dyDescent="0.25">
      <c r="A504" s="6" t="str">
        <f>DAY(C504)&amp;Table1[[#This Row],[Bộ phận]]&amp;Table1[[#This Row],[Mã hàng]]</f>
        <v>6TSG06NL300018</v>
      </c>
      <c r="B504" s="6" t="str">
        <f>COUNTIF($A$5:A504,A504)&amp;A504</f>
        <v>16TSG06NL300018</v>
      </c>
      <c r="C504" s="75">
        <v>46028</v>
      </c>
      <c r="D504" s="76" t="s">
        <v>313</v>
      </c>
      <c r="E504" s="74" t="s">
        <v>426</v>
      </c>
      <c r="F504" s="74" t="s">
        <v>316</v>
      </c>
      <c r="G504" s="74" t="s">
        <v>314</v>
      </c>
      <c r="H504" s="76" t="s">
        <v>370</v>
      </c>
      <c r="I504" s="76" t="s">
        <v>371</v>
      </c>
      <c r="J504" s="76" t="s">
        <v>427</v>
      </c>
      <c r="K504" s="76" t="s">
        <v>91</v>
      </c>
      <c r="L504" s="76" t="s">
        <v>331</v>
      </c>
      <c r="M504" s="76" t="s">
        <v>284</v>
      </c>
      <c r="N504" s="77">
        <v>2</v>
      </c>
      <c r="O504" s="78">
        <v>38000</v>
      </c>
      <c r="P504" s="78">
        <v>0</v>
      </c>
      <c r="Q504" s="79">
        <v>76000</v>
      </c>
      <c r="R504" s="79">
        <v>0</v>
      </c>
      <c r="S504" s="78">
        <v>38000</v>
      </c>
      <c r="T504" s="76" t="s">
        <v>333</v>
      </c>
      <c r="U504" s="76" t="s">
        <v>373</v>
      </c>
      <c r="V504" s="76" t="s">
        <v>316</v>
      </c>
      <c r="W504" s="76" t="s">
        <v>334</v>
      </c>
      <c r="X504" s="76" t="s">
        <v>316</v>
      </c>
      <c r="Y504" s="76" t="s">
        <v>374</v>
      </c>
      <c r="Z504" s="76" t="s">
        <v>374</v>
      </c>
      <c r="AA5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5" spans="1:27" x14ac:dyDescent="0.25">
      <c r="A505" s="6" t="str">
        <f>DAY(C505)&amp;Table1[[#This Row],[Bộ phận]]&amp;Table1[[#This Row],[Mã hàng]]</f>
        <v>6TSG06NL300147</v>
      </c>
      <c r="B505" s="6" t="str">
        <f>COUNTIF($A$5:A505,A505)&amp;A505</f>
        <v>16TSG06NL300147</v>
      </c>
      <c r="C505" s="75">
        <v>46028</v>
      </c>
      <c r="D505" s="76" t="s">
        <v>313</v>
      </c>
      <c r="E505" s="74" t="s">
        <v>426</v>
      </c>
      <c r="F505" s="74" t="s">
        <v>316</v>
      </c>
      <c r="G505" s="74" t="s">
        <v>314</v>
      </c>
      <c r="H505" s="76" t="s">
        <v>370</v>
      </c>
      <c r="I505" s="76" t="s">
        <v>371</v>
      </c>
      <c r="J505" s="76" t="s">
        <v>427</v>
      </c>
      <c r="K505" s="76" t="s">
        <v>234</v>
      </c>
      <c r="L505" s="76" t="s">
        <v>330</v>
      </c>
      <c r="M505" s="76" t="s">
        <v>284</v>
      </c>
      <c r="N505" s="77">
        <v>5</v>
      </c>
      <c r="O505" s="78">
        <v>62000</v>
      </c>
      <c r="P505" s="78">
        <v>0</v>
      </c>
      <c r="Q505" s="79">
        <v>310000</v>
      </c>
      <c r="R505" s="79">
        <v>0</v>
      </c>
      <c r="S505" s="78">
        <v>62000</v>
      </c>
      <c r="T505" s="76" t="s">
        <v>333</v>
      </c>
      <c r="U505" s="76" t="s">
        <v>373</v>
      </c>
      <c r="V505" s="76" t="s">
        <v>316</v>
      </c>
      <c r="W505" s="76" t="s">
        <v>334</v>
      </c>
      <c r="X505" s="76" t="s">
        <v>316</v>
      </c>
      <c r="Y505" s="76" t="s">
        <v>374</v>
      </c>
      <c r="Z505" s="76" t="s">
        <v>374</v>
      </c>
      <c r="AA5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6" spans="1:27" x14ac:dyDescent="0.25">
      <c r="A506" s="6" t="str">
        <f>DAY(C506)&amp;Table1[[#This Row],[Bộ phận]]&amp;Table1[[#This Row],[Mã hàng]]</f>
        <v>7TSG01NL300022</v>
      </c>
      <c r="B506" s="6" t="str">
        <f>COUNTIF($A$5:A506,A506)&amp;A506</f>
        <v>17TSG01NL300022</v>
      </c>
      <c r="C506" s="75">
        <v>46029</v>
      </c>
      <c r="D506" s="76" t="s">
        <v>313</v>
      </c>
      <c r="E506" s="74" t="s">
        <v>428</v>
      </c>
      <c r="F506" s="74" t="s">
        <v>316</v>
      </c>
      <c r="G506" s="74" t="s">
        <v>314</v>
      </c>
      <c r="H506" s="76" t="s">
        <v>370</v>
      </c>
      <c r="I506" s="76" t="s">
        <v>371</v>
      </c>
      <c r="J506" s="76" t="s">
        <v>429</v>
      </c>
      <c r="K506" s="76" t="s">
        <v>94</v>
      </c>
      <c r="L506" s="76" t="s">
        <v>20</v>
      </c>
      <c r="M506" s="76" t="s">
        <v>284</v>
      </c>
      <c r="N506" s="77">
        <v>4.8</v>
      </c>
      <c r="O506" s="78">
        <v>18000</v>
      </c>
      <c r="P506" s="78">
        <v>0</v>
      </c>
      <c r="Q506" s="79">
        <v>86400</v>
      </c>
      <c r="R506" s="79">
        <v>0</v>
      </c>
      <c r="S506" s="78">
        <v>18000</v>
      </c>
      <c r="T506" s="76" t="s">
        <v>315</v>
      </c>
      <c r="U506" s="76" t="s">
        <v>373</v>
      </c>
      <c r="V506" s="76" t="s">
        <v>316</v>
      </c>
      <c r="W506" s="76" t="s">
        <v>317</v>
      </c>
      <c r="X506" s="76" t="s">
        <v>316</v>
      </c>
      <c r="Y506" s="76" t="s">
        <v>374</v>
      </c>
      <c r="Z506" s="76" t="s">
        <v>374</v>
      </c>
      <c r="AA5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7" spans="1:27" x14ac:dyDescent="0.25">
      <c r="A507" s="6" t="str">
        <f>DAY(C507)&amp;Table1[[#This Row],[Bộ phận]]&amp;Table1[[#This Row],[Mã hàng]]</f>
        <v>7TSG01NL300036</v>
      </c>
      <c r="B507" s="6" t="str">
        <f>COUNTIF($A$5:A507,A507)&amp;A507</f>
        <v>17TSG01NL300036</v>
      </c>
      <c r="C507" s="75">
        <v>46029</v>
      </c>
      <c r="D507" s="76" t="s">
        <v>313</v>
      </c>
      <c r="E507" s="74" t="s">
        <v>428</v>
      </c>
      <c r="F507" s="74" t="s">
        <v>316</v>
      </c>
      <c r="G507" s="74" t="s">
        <v>314</v>
      </c>
      <c r="H507" s="76" t="s">
        <v>370</v>
      </c>
      <c r="I507" s="76" t="s">
        <v>371</v>
      </c>
      <c r="J507" s="76" t="s">
        <v>429</v>
      </c>
      <c r="K507" s="76" t="s">
        <v>109</v>
      </c>
      <c r="L507" s="76" t="s">
        <v>24</v>
      </c>
      <c r="M507" s="76" t="s">
        <v>284</v>
      </c>
      <c r="N507" s="77">
        <v>2.1</v>
      </c>
      <c r="O507" s="78">
        <v>47000</v>
      </c>
      <c r="P507" s="78">
        <v>0</v>
      </c>
      <c r="Q507" s="79">
        <v>98700</v>
      </c>
      <c r="R507" s="79">
        <v>0</v>
      </c>
      <c r="S507" s="78">
        <v>47000</v>
      </c>
      <c r="T507" s="76" t="s">
        <v>315</v>
      </c>
      <c r="U507" s="76" t="s">
        <v>373</v>
      </c>
      <c r="V507" s="76" t="s">
        <v>316</v>
      </c>
      <c r="W507" s="76" t="s">
        <v>317</v>
      </c>
      <c r="X507" s="76" t="s">
        <v>316</v>
      </c>
      <c r="Y507" s="76" t="s">
        <v>374</v>
      </c>
      <c r="Z507" s="76" t="s">
        <v>374</v>
      </c>
      <c r="AA5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8" spans="1:27" x14ac:dyDescent="0.25">
      <c r="A508" s="6" t="str">
        <f>DAY(C508)&amp;Table1[[#This Row],[Bộ phận]]&amp;Table1[[#This Row],[Mã hàng]]</f>
        <v>7TSG01NL300058</v>
      </c>
      <c r="B508" s="6" t="str">
        <f>COUNTIF($A$5:A508,A508)&amp;A508</f>
        <v>17TSG01NL300058</v>
      </c>
      <c r="C508" s="75">
        <v>46029</v>
      </c>
      <c r="D508" s="76" t="s">
        <v>313</v>
      </c>
      <c r="E508" s="74" t="s">
        <v>428</v>
      </c>
      <c r="F508" s="74" t="s">
        <v>316</v>
      </c>
      <c r="G508" s="74" t="s">
        <v>314</v>
      </c>
      <c r="H508" s="76" t="s">
        <v>370</v>
      </c>
      <c r="I508" s="76" t="s">
        <v>371</v>
      </c>
      <c r="J508" s="76" t="s">
        <v>429</v>
      </c>
      <c r="K508" s="76" t="s">
        <v>135</v>
      </c>
      <c r="L508" s="76" t="s">
        <v>27</v>
      </c>
      <c r="M508" s="76" t="s">
        <v>284</v>
      </c>
      <c r="N508" s="77">
        <v>1</v>
      </c>
      <c r="O508" s="78">
        <v>55000</v>
      </c>
      <c r="P508" s="78">
        <v>0</v>
      </c>
      <c r="Q508" s="79">
        <v>55000</v>
      </c>
      <c r="R508" s="79">
        <v>0</v>
      </c>
      <c r="S508" s="78">
        <v>55000</v>
      </c>
      <c r="T508" s="76" t="s">
        <v>315</v>
      </c>
      <c r="U508" s="76" t="s">
        <v>373</v>
      </c>
      <c r="V508" s="76" t="s">
        <v>316</v>
      </c>
      <c r="W508" s="76" t="s">
        <v>317</v>
      </c>
      <c r="X508" s="76" t="s">
        <v>316</v>
      </c>
      <c r="Y508" s="76" t="s">
        <v>374</v>
      </c>
      <c r="Z508" s="76" t="s">
        <v>374</v>
      </c>
      <c r="AA5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09" spans="1:27" x14ac:dyDescent="0.25">
      <c r="A509" s="6" t="str">
        <f>DAY(C509)&amp;Table1[[#This Row],[Bộ phận]]&amp;Table1[[#This Row],[Mã hàng]]</f>
        <v>7TSG01NL300218</v>
      </c>
      <c r="B509" s="6" t="str">
        <f>COUNTIF($A$5:A509,A509)&amp;A509</f>
        <v>17TSG01NL300218</v>
      </c>
      <c r="C509" s="75">
        <v>46029</v>
      </c>
      <c r="D509" s="76" t="s">
        <v>313</v>
      </c>
      <c r="E509" s="74" t="s">
        <v>428</v>
      </c>
      <c r="F509" s="74" t="s">
        <v>316</v>
      </c>
      <c r="G509" s="74" t="s">
        <v>314</v>
      </c>
      <c r="H509" s="76" t="s">
        <v>370</v>
      </c>
      <c r="I509" s="76" t="s">
        <v>371</v>
      </c>
      <c r="J509" s="76" t="s">
        <v>429</v>
      </c>
      <c r="K509" s="76" t="s">
        <v>287</v>
      </c>
      <c r="L509" s="76" t="s">
        <v>288</v>
      </c>
      <c r="M509" s="76" t="s">
        <v>29</v>
      </c>
      <c r="N509" s="77">
        <v>1</v>
      </c>
      <c r="O509" s="78">
        <v>40000</v>
      </c>
      <c r="P509" s="78">
        <v>0</v>
      </c>
      <c r="Q509" s="79">
        <v>40000</v>
      </c>
      <c r="R509" s="79">
        <v>0</v>
      </c>
      <c r="S509" s="78">
        <v>40000</v>
      </c>
      <c r="T509" s="76" t="s">
        <v>315</v>
      </c>
      <c r="U509" s="76" t="s">
        <v>373</v>
      </c>
      <c r="V509" s="76" t="s">
        <v>316</v>
      </c>
      <c r="W509" s="76" t="s">
        <v>317</v>
      </c>
      <c r="X509" s="76" t="s">
        <v>316</v>
      </c>
      <c r="Y509" s="76" t="s">
        <v>374</v>
      </c>
      <c r="Z509" s="76" t="s">
        <v>374</v>
      </c>
      <c r="AA5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0" spans="1:27" x14ac:dyDescent="0.25">
      <c r="A510" s="6" t="str">
        <f>DAY(C510)&amp;Table1[[#This Row],[Bộ phận]]&amp;Table1[[#This Row],[Mã hàng]]</f>
        <v>7TSG01NL300084</v>
      </c>
      <c r="B510" s="6" t="str">
        <f>COUNTIF($A$5:A510,A510)&amp;A510</f>
        <v>17TSG01NL300084</v>
      </c>
      <c r="C510" s="75">
        <v>46029</v>
      </c>
      <c r="D510" s="76" t="s">
        <v>313</v>
      </c>
      <c r="E510" s="74" t="s">
        <v>428</v>
      </c>
      <c r="F510" s="74" t="s">
        <v>316</v>
      </c>
      <c r="G510" s="74" t="s">
        <v>314</v>
      </c>
      <c r="H510" s="76" t="s">
        <v>370</v>
      </c>
      <c r="I510" s="76" t="s">
        <v>371</v>
      </c>
      <c r="J510" s="76" t="s">
        <v>429</v>
      </c>
      <c r="K510" s="76" t="s">
        <v>163</v>
      </c>
      <c r="L510" s="76" t="s">
        <v>322</v>
      </c>
      <c r="M510" s="76" t="s">
        <v>284</v>
      </c>
      <c r="N510" s="77">
        <v>1.8</v>
      </c>
      <c r="O510" s="78">
        <v>22000</v>
      </c>
      <c r="P510" s="78">
        <v>0</v>
      </c>
      <c r="Q510" s="79">
        <v>39600</v>
      </c>
      <c r="R510" s="79">
        <v>0</v>
      </c>
      <c r="S510" s="78">
        <v>22000</v>
      </c>
      <c r="T510" s="76" t="s">
        <v>315</v>
      </c>
      <c r="U510" s="76" t="s">
        <v>373</v>
      </c>
      <c r="V510" s="76" t="s">
        <v>316</v>
      </c>
      <c r="W510" s="76" t="s">
        <v>317</v>
      </c>
      <c r="X510" s="76" t="s">
        <v>316</v>
      </c>
      <c r="Y510" s="76" t="s">
        <v>374</v>
      </c>
      <c r="Z510" s="76" t="s">
        <v>374</v>
      </c>
      <c r="AA5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1" spans="1:27" x14ac:dyDescent="0.25">
      <c r="A511" s="6" t="str">
        <f>DAY(C511)&amp;Table1[[#This Row],[Bộ phận]]&amp;Table1[[#This Row],[Mã hàng]]</f>
        <v>7TSG01NL300090</v>
      </c>
      <c r="B511" s="6" t="str">
        <f>COUNTIF($A$5:A511,A511)&amp;A511</f>
        <v>17TSG01NL300090</v>
      </c>
      <c r="C511" s="75">
        <v>46029</v>
      </c>
      <c r="D511" s="76" t="s">
        <v>313</v>
      </c>
      <c r="E511" s="74" t="s">
        <v>428</v>
      </c>
      <c r="F511" s="74" t="s">
        <v>316</v>
      </c>
      <c r="G511" s="74" t="s">
        <v>314</v>
      </c>
      <c r="H511" s="76" t="s">
        <v>370</v>
      </c>
      <c r="I511" s="76" t="s">
        <v>371</v>
      </c>
      <c r="J511" s="76" t="s">
        <v>429</v>
      </c>
      <c r="K511" s="76" t="s">
        <v>171</v>
      </c>
      <c r="L511" s="76" t="s">
        <v>34</v>
      </c>
      <c r="M511" s="76" t="s">
        <v>284</v>
      </c>
      <c r="N511" s="77">
        <v>2</v>
      </c>
      <c r="O511" s="78">
        <v>145000</v>
      </c>
      <c r="P511" s="78">
        <v>0</v>
      </c>
      <c r="Q511" s="79">
        <v>290000</v>
      </c>
      <c r="R511" s="79">
        <v>0</v>
      </c>
      <c r="S511" s="78">
        <v>145000</v>
      </c>
      <c r="T511" s="76" t="s">
        <v>315</v>
      </c>
      <c r="U511" s="76" t="s">
        <v>373</v>
      </c>
      <c r="V511" s="76" t="s">
        <v>316</v>
      </c>
      <c r="W511" s="76" t="s">
        <v>317</v>
      </c>
      <c r="X511" s="76" t="s">
        <v>316</v>
      </c>
      <c r="Y511" s="76" t="s">
        <v>374</v>
      </c>
      <c r="Z511" s="76" t="s">
        <v>374</v>
      </c>
      <c r="AA5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2" spans="1:27" x14ac:dyDescent="0.25">
      <c r="A512" s="6" t="str">
        <f>DAY(C512)&amp;Table1[[#This Row],[Bộ phận]]&amp;Table1[[#This Row],[Mã hàng]]</f>
        <v>7TSG01NL300091</v>
      </c>
      <c r="B512" s="6" t="str">
        <f>COUNTIF($A$5:A512,A512)&amp;A512</f>
        <v>17TSG01NL300091</v>
      </c>
      <c r="C512" s="75">
        <v>46029</v>
      </c>
      <c r="D512" s="76" t="s">
        <v>313</v>
      </c>
      <c r="E512" s="74" t="s">
        <v>428</v>
      </c>
      <c r="F512" s="74" t="s">
        <v>316</v>
      </c>
      <c r="G512" s="74" t="s">
        <v>314</v>
      </c>
      <c r="H512" s="76" t="s">
        <v>370</v>
      </c>
      <c r="I512" s="76" t="s">
        <v>371</v>
      </c>
      <c r="J512" s="76" t="s">
        <v>429</v>
      </c>
      <c r="K512" s="76" t="s">
        <v>172</v>
      </c>
      <c r="L512" s="76" t="s">
        <v>35</v>
      </c>
      <c r="M512" s="76" t="s">
        <v>284</v>
      </c>
      <c r="N512" s="77">
        <v>3</v>
      </c>
      <c r="O512" s="78">
        <v>47000</v>
      </c>
      <c r="P512" s="78">
        <v>0</v>
      </c>
      <c r="Q512" s="79">
        <v>141000</v>
      </c>
      <c r="R512" s="79">
        <v>0</v>
      </c>
      <c r="S512" s="78">
        <v>47000</v>
      </c>
      <c r="T512" s="76" t="s">
        <v>315</v>
      </c>
      <c r="U512" s="76" t="s">
        <v>373</v>
      </c>
      <c r="V512" s="76" t="s">
        <v>316</v>
      </c>
      <c r="W512" s="76" t="s">
        <v>317</v>
      </c>
      <c r="X512" s="76" t="s">
        <v>316</v>
      </c>
      <c r="Y512" s="76" t="s">
        <v>374</v>
      </c>
      <c r="Z512" s="76" t="s">
        <v>374</v>
      </c>
      <c r="AA5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3" spans="1:27" x14ac:dyDescent="0.25">
      <c r="A513" s="6" t="str">
        <f>DAY(C513)&amp;Table1[[#This Row],[Bộ phận]]&amp;Table1[[#This Row],[Mã hàng]]</f>
        <v>7TSG01NL300096</v>
      </c>
      <c r="B513" s="6" t="str">
        <f>COUNTIF($A$5:A513,A513)&amp;A513</f>
        <v>17TSG01NL300096</v>
      </c>
      <c r="C513" s="75">
        <v>46029</v>
      </c>
      <c r="D513" s="76" t="s">
        <v>313</v>
      </c>
      <c r="E513" s="74" t="s">
        <v>428</v>
      </c>
      <c r="F513" s="74" t="s">
        <v>316</v>
      </c>
      <c r="G513" s="74" t="s">
        <v>314</v>
      </c>
      <c r="H513" s="76" t="s">
        <v>370</v>
      </c>
      <c r="I513" s="76" t="s">
        <v>371</v>
      </c>
      <c r="J513" s="76" t="s">
        <v>429</v>
      </c>
      <c r="K513" s="76" t="s">
        <v>177</v>
      </c>
      <c r="L513" s="76" t="s">
        <v>50</v>
      </c>
      <c r="M513" s="76" t="s">
        <v>284</v>
      </c>
      <c r="N513" s="77">
        <v>6</v>
      </c>
      <c r="O513" s="78">
        <v>45000</v>
      </c>
      <c r="P513" s="78">
        <v>0</v>
      </c>
      <c r="Q513" s="79">
        <v>270000</v>
      </c>
      <c r="R513" s="79">
        <v>0</v>
      </c>
      <c r="S513" s="78">
        <v>45000</v>
      </c>
      <c r="T513" s="76" t="s">
        <v>315</v>
      </c>
      <c r="U513" s="76" t="s">
        <v>373</v>
      </c>
      <c r="V513" s="76" t="s">
        <v>316</v>
      </c>
      <c r="W513" s="76" t="s">
        <v>317</v>
      </c>
      <c r="X513" s="76" t="s">
        <v>316</v>
      </c>
      <c r="Y513" s="76" t="s">
        <v>374</v>
      </c>
      <c r="Z513" s="76" t="s">
        <v>374</v>
      </c>
      <c r="AA5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4" spans="1:27" x14ac:dyDescent="0.25">
      <c r="A514" s="6" t="str">
        <f>DAY(C514)&amp;Table1[[#This Row],[Bộ phận]]&amp;Table1[[#This Row],[Mã hàng]]</f>
        <v>7TSG01NL300098</v>
      </c>
      <c r="B514" s="6" t="str">
        <f>COUNTIF($A$5:A514,A514)&amp;A514</f>
        <v>17TSG01NL300098</v>
      </c>
      <c r="C514" s="75">
        <v>46029</v>
      </c>
      <c r="D514" s="76" t="s">
        <v>313</v>
      </c>
      <c r="E514" s="74" t="s">
        <v>428</v>
      </c>
      <c r="F514" s="74" t="s">
        <v>316</v>
      </c>
      <c r="G514" s="74" t="s">
        <v>314</v>
      </c>
      <c r="H514" s="76" t="s">
        <v>370</v>
      </c>
      <c r="I514" s="76" t="s">
        <v>371</v>
      </c>
      <c r="J514" s="76" t="s">
        <v>429</v>
      </c>
      <c r="K514" s="76" t="s">
        <v>179</v>
      </c>
      <c r="L514" s="76" t="s">
        <v>327</v>
      </c>
      <c r="M514" s="76" t="s">
        <v>284</v>
      </c>
      <c r="N514" s="77">
        <v>4</v>
      </c>
      <c r="O514" s="78">
        <v>95000</v>
      </c>
      <c r="P514" s="78">
        <v>0</v>
      </c>
      <c r="Q514" s="79">
        <v>380000</v>
      </c>
      <c r="R514" s="79">
        <v>0</v>
      </c>
      <c r="S514" s="78">
        <v>95000</v>
      </c>
      <c r="T514" s="76" t="s">
        <v>315</v>
      </c>
      <c r="U514" s="76" t="s">
        <v>373</v>
      </c>
      <c r="V514" s="76" t="s">
        <v>316</v>
      </c>
      <c r="W514" s="76" t="s">
        <v>317</v>
      </c>
      <c r="X514" s="76" t="s">
        <v>316</v>
      </c>
      <c r="Y514" s="76" t="s">
        <v>374</v>
      </c>
      <c r="Z514" s="76" t="s">
        <v>374</v>
      </c>
      <c r="AA5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5" spans="1:27" x14ac:dyDescent="0.25">
      <c r="A515" s="6" t="str">
        <f>DAY(C515)&amp;Table1[[#This Row],[Bộ phận]]&amp;Table1[[#This Row],[Mã hàng]]</f>
        <v>7TSG01NL300085</v>
      </c>
      <c r="B515" s="6" t="str">
        <f>COUNTIF($A$5:A515,A515)&amp;A515</f>
        <v>17TSG01NL300085</v>
      </c>
      <c r="C515" s="75">
        <v>46029</v>
      </c>
      <c r="D515" s="76" t="s">
        <v>313</v>
      </c>
      <c r="E515" s="74" t="s">
        <v>428</v>
      </c>
      <c r="F515" s="74" t="s">
        <v>316</v>
      </c>
      <c r="G515" s="74" t="s">
        <v>314</v>
      </c>
      <c r="H515" s="76" t="s">
        <v>370</v>
      </c>
      <c r="I515" s="76" t="s">
        <v>371</v>
      </c>
      <c r="J515" s="76" t="s">
        <v>429</v>
      </c>
      <c r="K515" s="76" t="s">
        <v>164</v>
      </c>
      <c r="L515" s="76" t="s">
        <v>318</v>
      </c>
      <c r="M515" s="76" t="s">
        <v>284</v>
      </c>
      <c r="N515" s="77">
        <v>1</v>
      </c>
      <c r="O515" s="78">
        <v>45000</v>
      </c>
      <c r="P515" s="78">
        <v>0</v>
      </c>
      <c r="Q515" s="79">
        <v>45000</v>
      </c>
      <c r="R515" s="79">
        <v>0</v>
      </c>
      <c r="S515" s="78">
        <v>45000</v>
      </c>
      <c r="T515" s="76" t="s">
        <v>315</v>
      </c>
      <c r="U515" s="76" t="s">
        <v>373</v>
      </c>
      <c r="V515" s="76" t="s">
        <v>316</v>
      </c>
      <c r="W515" s="76" t="s">
        <v>317</v>
      </c>
      <c r="X515" s="76" t="s">
        <v>316</v>
      </c>
      <c r="Y515" s="76" t="s">
        <v>374</v>
      </c>
      <c r="Z515" s="76" t="s">
        <v>374</v>
      </c>
      <c r="AA5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6" spans="1:27" x14ac:dyDescent="0.25">
      <c r="A516" s="6" t="str">
        <f>DAY(C516)&amp;Table1[[#This Row],[Bộ phận]]&amp;Table1[[#This Row],[Mã hàng]]</f>
        <v>7TSG01NL300018</v>
      </c>
      <c r="B516" s="6" t="str">
        <f>COUNTIF($A$5:A516,A516)&amp;A516</f>
        <v>17TSG01NL300018</v>
      </c>
      <c r="C516" s="75">
        <v>46029</v>
      </c>
      <c r="D516" s="76" t="s">
        <v>313</v>
      </c>
      <c r="E516" s="74" t="s">
        <v>428</v>
      </c>
      <c r="F516" s="74" t="s">
        <v>316</v>
      </c>
      <c r="G516" s="74" t="s">
        <v>314</v>
      </c>
      <c r="H516" s="76" t="s">
        <v>370</v>
      </c>
      <c r="I516" s="76" t="s">
        <v>371</v>
      </c>
      <c r="J516" s="76" t="s">
        <v>429</v>
      </c>
      <c r="K516" s="76" t="s">
        <v>91</v>
      </c>
      <c r="L516" s="76" t="s">
        <v>331</v>
      </c>
      <c r="M516" s="76" t="s">
        <v>284</v>
      </c>
      <c r="N516" s="77">
        <v>3.5</v>
      </c>
      <c r="O516" s="78">
        <v>38000</v>
      </c>
      <c r="P516" s="78">
        <v>0</v>
      </c>
      <c r="Q516" s="79">
        <v>133000</v>
      </c>
      <c r="R516" s="79">
        <v>0</v>
      </c>
      <c r="S516" s="78">
        <v>38000</v>
      </c>
      <c r="T516" s="76" t="s">
        <v>315</v>
      </c>
      <c r="U516" s="76" t="s">
        <v>373</v>
      </c>
      <c r="V516" s="76" t="s">
        <v>316</v>
      </c>
      <c r="W516" s="76" t="s">
        <v>317</v>
      </c>
      <c r="X516" s="76" t="s">
        <v>316</v>
      </c>
      <c r="Y516" s="76" t="s">
        <v>374</v>
      </c>
      <c r="Z516" s="76" t="s">
        <v>374</v>
      </c>
      <c r="AA5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7" spans="1:27" x14ac:dyDescent="0.25">
      <c r="A517" s="6" t="str">
        <f>DAY(C517)&amp;Table1[[#This Row],[Bộ phận]]&amp;Table1[[#This Row],[Mã hàng]]</f>
        <v>7TSG01NL300147</v>
      </c>
      <c r="B517" s="6" t="str">
        <f>COUNTIF($A$5:A517,A517)&amp;A517</f>
        <v>17TSG01NL300147</v>
      </c>
      <c r="C517" s="75">
        <v>46029</v>
      </c>
      <c r="D517" s="76" t="s">
        <v>313</v>
      </c>
      <c r="E517" s="74" t="s">
        <v>428</v>
      </c>
      <c r="F517" s="74" t="s">
        <v>316</v>
      </c>
      <c r="G517" s="74" t="s">
        <v>314</v>
      </c>
      <c r="H517" s="76" t="s">
        <v>370</v>
      </c>
      <c r="I517" s="76" t="s">
        <v>371</v>
      </c>
      <c r="J517" s="76" t="s">
        <v>429</v>
      </c>
      <c r="K517" s="76" t="s">
        <v>234</v>
      </c>
      <c r="L517" s="76" t="s">
        <v>330</v>
      </c>
      <c r="M517" s="76" t="s">
        <v>284</v>
      </c>
      <c r="N517" s="77">
        <v>4.5</v>
      </c>
      <c r="O517" s="78">
        <v>62000</v>
      </c>
      <c r="P517" s="78">
        <v>0</v>
      </c>
      <c r="Q517" s="79">
        <v>279000</v>
      </c>
      <c r="R517" s="79">
        <v>0</v>
      </c>
      <c r="S517" s="78">
        <v>62000</v>
      </c>
      <c r="T517" s="76" t="s">
        <v>315</v>
      </c>
      <c r="U517" s="76" t="s">
        <v>373</v>
      </c>
      <c r="V517" s="76" t="s">
        <v>316</v>
      </c>
      <c r="W517" s="76" t="s">
        <v>317</v>
      </c>
      <c r="X517" s="76" t="s">
        <v>316</v>
      </c>
      <c r="Y517" s="76" t="s">
        <v>374</v>
      </c>
      <c r="Z517" s="76" t="s">
        <v>374</v>
      </c>
      <c r="AA5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8" spans="1:27" x14ac:dyDescent="0.25">
      <c r="A518" s="6" t="str">
        <f>DAY(C518)&amp;Table1[[#This Row],[Bộ phận]]&amp;Table1[[#This Row],[Mã hàng]]</f>
        <v>7TSG08NL300084</v>
      </c>
      <c r="B518" s="6" t="str">
        <f>COUNTIF($A$5:A518,A518)&amp;A518</f>
        <v>17TSG08NL300084</v>
      </c>
      <c r="C518" s="75">
        <v>46029</v>
      </c>
      <c r="D518" s="76" t="s">
        <v>313</v>
      </c>
      <c r="E518" s="74" t="s">
        <v>430</v>
      </c>
      <c r="F518" s="74" t="s">
        <v>316</v>
      </c>
      <c r="G518" s="74" t="s">
        <v>314</v>
      </c>
      <c r="H518" s="76" t="s">
        <v>370</v>
      </c>
      <c r="I518" s="76" t="s">
        <v>371</v>
      </c>
      <c r="J518" s="76" t="s">
        <v>431</v>
      </c>
      <c r="K518" s="76" t="s">
        <v>163</v>
      </c>
      <c r="L518" s="76" t="s">
        <v>322</v>
      </c>
      <c r="M518" s="76" t="s">
        <v>284</v>
      </c>
      <c r="N518" s="77">
        <v>2.7</v>
      </c>
      <c r="O518" s="78">
        <v>22000</v>
      </c>
      <c r="P518" s="78">
        <v>0</v>
      </c>
      <c r="Q518" s="79">
        <v>59400</v>
      </c>
      <c r="R518" s="79">
        <v>0</v>
      </c>
      <c r="S518" s="78">
        <v>22000</v>
      </c>
      <c r="T518" s="76" t="s">
        <v>336</v>
      </c>
      <c r="U518" s="76" t="s">
        <v>373</v>
      </c>
      <c r="V518" s="76" t="s">
        <v>316</v>
      </c>
      <c r="W518" s="76" t="s">
        <v>337</v>
      </c>
      <c r="X518" s="76" t="s">
        <v>316</v>
      </c>
      <c r="Y518" s="76" t="s">
        <v>374</v>
      </c>
      <c r="Z518" s="76" t="s">
        <v>374</v>
      </c>
      <c r="AA5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19" spans="1:27" x14ac:dyDescent="0.25">
      <c r="A519" s="6" t="str">
        <f>DAY(C519)&amp;Table1[[#This Row],[Bộ phận]]&amp;Table1[[#This Row],[Mã hàng]]</f>
        <v>7TSG08NL300126</v>
      </c>
      <c r="B519" s="6" t="str">
        <f>COUNTIF($A$5:A519,A519)&amp;A519</f>
        <v>17TSG08NL300126</v>
      </c>
      <c r="C519" s="75">
        <v>46029</v>
      </c>
      <c r="D519" s="76" t="s">
        <v>313</v>
      </c>
      <c r="E519" s="74" t="s">
        <v>430</v>
      </c>
      <c r="F519" s="74" t="s">
        <v>316</v>
      </c>
      <c r="G519" s="74" t="s">
        <v>314</v>
      </c>
      <c r="H519" s="76" t="s">
        <v>370</v>
      </c>
      <c r="I519" s="76" t="s">
        <v>371</v>
      </c>
      <c r="J519" s="76" t="s">
        <v>431</v>
      </c>
      <c r="K519" s="76" t="s">
        <v>208</v>
      </c>
      <c r="L519" s="76" t="s">
        <v>340</v>
      </c>
      <c r="M519" s="76" t="s">
        <v>284</v>
      </c>
      <c r="N519" s="77">
        <v>0.2</v>
      </c>
      <c r="O519" s="78">
        <v>70000</v>
      </c>
      <c r="P519" s="78">
        <v>0</v>
      </c>
      <c r="Q519" s="79">
        <v>14000</v>
      </c>
      <c r="R519" s="79">
        <v>0</v>
      </c>
      <c r="S519" s="78">
        <v>70000</v>
      </c>
      <c r="T519" s="76" t="s">
        <v>336</v>
      </c>
      <c r="U519" s="76" t="s">
        <v>373</v>
      </c>
      <c r="V519" s="76" t="s">
        <v>316</v>
      </c>
      <c r="W519" s="76" t="s">
        <v>337</v>
      </c>
      <c r="X519" s="76" t="s">
        <v>316</v>
      </c>
      <c r="Y519" s="76" t="s">
        <v>374</v>
      </c>
      <c r="Z519" s="76" t="s">
        <v>374</v>
      </c>
      <c r="AA5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0" spans="1:27" x14ac:dyDescent="0.25">
      <c r="A520" s="6" t="str">
        <f>DAY(C520)&amp;Table1[[#This Row],[Bộ phận]]&amp;Table1[[#This Row],[Mã hàng]]</f>
        <v>7TSG08NL300018</v>
      </c>
      <c r="B520" s="6" t="str">
        <f>COUNTIF($A$5:A520,A520)&amp;A520</f>
        <v>17TSG08NL300018</v>
      </c>
      <c r="C520" s="75">
        <v>46029</v>
      </c>
      <c r="D520" s="76" t="s">
        <v>313</v>
      </c>
      <c r="E520" s="74" t="s">
        <v>430</v>
      </c>
      <c r="F520" s="74" t="s">
        <v>316</v>
      </c>
      <c r="G520" s="74" t="s">
        <v>314</v>
      </c>
      <c r="H520" s="76" t="s">
        <v>370</v>
      </c>
      <c r="I520" s="76" t="s">
        <v>371</v>
      </c>
      <c r="J520" s="76" t="s">
        <v>431</v>
      </c>
      <c r="K520" s="76" t="s">
        <v>91</v>
      </c>
      <c r="L520" s="76" t="s">
        <v>331</v>
      </c>
      <c r="M520" s="76" t="s">
        <v>284</v>
      </c>
      <c r="N520" s="77">
        <v>4.7</v>
      </c>
      <c r="O520" s="78">
        <v>38000</v>
      </c>
      <c r="P520" s="78">
        <v>0</v>
      </c>
      <c r="Q520" s="79">
        <v>178600</v>
      </c>
      <c r="R520" s="79">
        <v>0</v>
      </c>
      <c r="S520" s="78">
        <v>38000</v>
      </c>
      <c r="T520" s="76" t="s">
        <v>336</v>
      </c>
      <c r="U520" s="76" t="s">
        <v>373</v>
      </c>
      <c r="V520" s="76" t="s">
        <v>316</v>
      </c>
      <c r="W520" s="76" t="s">
        <v>337</v>
      </c>
      <c r="X520" s="76" t="s">
        <v>316</v>
      </c>
      <c r="Y520" s="76" t="s">
        <v>374</v>
      </c>
      <c r="Z520" s="76" t="s">
        <v>374</v>
      </c>
      <c r="AA5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1" spans="1:27" x14ac:dyDescent="0.25">
      <c r="A521" s="6" t="str">
        <f>DAY(C521)&amp;Table1[[#This Row],[Bộ phận]]&amp;Table1[[#This Row],[Mã hàng]]</f>
        <v>7TSG08NL300022</v>
      </c>
      <c r="B521" s="6" t="str">
        <f>COUNTIF($A$5:A521,A521)&amp;A521</f>
        <v>17TSG08NL300022</v>
      </c>
      <c r="C521" s="75">
        <v>46029</v>
      </c>
      <c r="D521" s="76" t="s">
        <v>313</v>
      </c>
      <c r="E521" s="74" t="s">
        <v>430</v>
      </c>
      <c r="F521" s="74" t="s">
        <v>316</v>
      </c>
      <c r="G521" s="74" t="s">
        <v>314</v>
      </c>
      <c r="H521" s="76" t="s">
        <v>370</v>
      </c>
      <c r="I521" s="76" t="s">
        <v>371</v>
      </c>
      <c r="J521" s="76" t="s">
        <v>431</v>
      </c>
      <c r="K521" s="76" t="s">
        <v>94</v>
      </c>
      <c r="L521" s="76" t="s">
        <v>20</v>
      </c>
      <c r="M521" s="76" t="s">
        <v>284</v>
      </c>
      <c r="N521" s="77">
        <v>10</v>
      </c>
      <c r="O521" s="78">
        <v>18000</v>
      </c>
      <c r="P521" s="78">
        <v>0</v>
      </c>
      <c r="Q521" s="79">
        <v>180000</v>
      </c>
      <c r="R521" s="79">
        <v>0</v>
      </c>
      <c r="S521" s="78">
        <v>18000</v>
      </c>
      <c r="T521" s="76" t="s">
        <v>336</v>
      </c>
      <c r="U521" s="76" t="s">
        <v>373</v>
      </c>
      <c r="V521" s="76" t="s">
        <v>316</v>
      </c>
      <c r="W521" s="76" t="s">
        <v>337</v>
      </c>
      <c r="X521" s="76" t="s">
        <v>316</v>
      </c>
      <c r="Y521" s="76" t="s">
        <v>374</v>
      </c>
      <c r="Z521" s="76" t="s">
        <v>374</v>
      </c>
      <c r="AA5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2" spans="1:27" x14ac:dyDescent="0.25">
      <c r="A522" s="6" t="str">
        <f>DAY(C522)&amp;Table1[[#This Row],[Bộ phận]]&amp;Table1[[#This Row],[Mã hàng]]</f>
        <v>7TSG08NL300090</v>
      </c>
      <c r="B522" s="6" t="str">
        <f>COUNTIF($A$5:A522,A522)&amp;A522</f>
        <v>17TSG08NL300090</v>
      </c>
      <c r="C522" s="75">
        <v>46029</v>
      </c>
      <c r="D522" s="76" t="s">
        <v>313</v>
      </c>
      <c r="E522" s="74" t="s">
        <v>430</v>
      </c>
      <c r="F522" s="74" t="s">
        <v>316</v>
      </c>
      <c r="G522" s="74" t="s">
        <v>314</v>
      </c>
      <c r="H522" s="76" t="s">
        <v>370</v>
      </c>
      <c r="I522" s="76" t="s">
        <v>371</v>
      </c>
      <c r="J522" s="76" t="s">
        <v>431</v>
      </c>
      <c r="K522" s="76" t="s">
        <v>171</v>
      </c>
      <c r="L522" s="76" t="s">
        <v>34</v>
      </c>
      <c r="M522" s="76" t="s">
        <v>284</v>
      </c>
      <c r="N522" s="77">
        <v>3</v>
      </c>
      <c r="O522" s="78">
        <v>145000</v>
      </c>
      <c r="P522" s="78">
        <v>0</v>
      </c>
      <c r="Q522" s="79">
        <v>435000</v>
      </c>
      <c r="R522" s="79">
        <v>0</v>
      </c>
      <c r="S522" s="78">
        <v>145000</v>
      </c>
      <c r="T522" s="76" t="s">
        <v>336</v>
      </c>
      <c r="U522" s="76" t="s">
        <v>373</v>
      </c>
      <c r="V522" s="76" t="s">
        <v>316</v>
      </c>
      <c r="W522" s="76" t="s">
        <v>337</v>
      </c>
      <c r="X522" s="76" t="s">
        <v>316</v>
      </c>
      <c r="Y522" s="76" t="s">
        <v>374</v>
      </c>
      <c r="Z522" s="76" t="s">
        <v>374</v>
      </c>
      <c r="AA5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3" spans="1:27" x14ac:dyDescent="0.25">
      <c r="A523" s="6" t="str">
        <f>DAY(C523)&amp;Table1[[#This Row],[Bộ phận]]&amp;Table1[[#This Row],[Mã hàng]]</f>
        <v>7TSG08NL300091</v>
      </c>
      <c r="B523" s="6" t="str">
        <f>COUNTIF($A$5:A523,A523)&amp;A523</f>
        <v>17TSG08NL300091</v>
      </c>
      <c r="C523" s="75">
        <v>46029</v>
      </c>
      <c r="D523" s="76" t="s">
        <v>313</v>
      </c>
      <c r="E523" s="74" t="s">
        <v>430</v>
      </c>
      <c r="F523" s="74" t="s">
        <v>316</v>
      </c>
      <c r="G523" s="74" t="s">
        <v>314</v>
      </c>
      <c r="H523" s="76" t="s">
        <v>370</v>
      </c>
      <c r="I523" s="76" t="s">
        <v>371</v>
      </c>
      <c r="J523" s="76" t="s">
        <v>431</v>
      </c>
      <c r="K523" s="76" t="s">
        <v>172</v>
      </c>
      <c r="L523" s="76" t="s">
        <v>35</v>
      </c>
      <c r="M523" s="76" t="s">
        <v>284</v>
      </c>
      <c r="N523" s="77">
        <v>3</v>
      </c>
      <c r="O523" s="78">
        <v>47000</v>
      </c>
      <c r="P523" s="78">
        <v>0</v>
      </c>
      <c r="Q523" s="79">
        <v>141000</v>
      </c>
      <c r="R523" s="79">
        <v>0</v>
      </c>
      <c r="S523" s="78">
        <v>47000</v>
      </c>
      <c r="T523" s="76" t="s">
        <v>336</v>
      </c>
      <c r="U523" s="76" t="s">
        <v>373</v>
      </c>
      <c r="V523" s="76" t="s">
        <v>316</v>
      </c>
      <c r="W523" s="76" t="s">
        <v>337</v>
      </c>
      <c r="X523" s="76" t="s">
        <v>316</v>
      </c>
      <c r="Y523" s="76" t="s">
        <v>374</v>
      </c>
      <c r="Z523" s="76" t="s">
        <v>374</v>
      </c>
      <c r="AA5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4" spans="1:27" x14ac:dyDescent="0.25">
      <c r="A524" s="6" t="str">
        <f>DAY(C524)&amp;Table1[[#This Row],[Bộ phận]]&amp;Table1[[#This Row],[Mã hàng]]</f>
        <v>7TSG08NL300094</v>
      </c>
      <c r="B524" s="6" t="str">
        <f>COUNTIF($A$5:A524,A524)&amp;A524</f>
        <v>17TSG08NL300094</v>
      </c>
      <c r="C524" s="75">
        <v>46029</v>
      </c>
      <c r="D524" s="76" t="s">
        <v>313</v>
      </c>
      <c r="E524" s="74" t="s">
        <v>430</v>
      </c>
      <c r="F524" s="74" t="s">
        <v>316</v>
      </c>
      <c r="G524" s="74" t="s">
        <v>314</v>
      </c>
      <c r="H524" s="76" t="s">
        <v>370</v>
      </c>
      <c r="I524" s="76" t="s">
        <v>371</v>
      </c>
      <c r="J524" s="76" t="s">
        <v>431</v>
      </c>
      <c r="K524" s="76" t="s">
        <v>176</v>
      </c>
      <c r="L524" s="76" t="s">
        <v>175</v>
      </c>
      <c r="M524" s="76" t="s">
        <v>284</v>
      </c>
      <c r="N524" s="77">
        <v>1</v>
      </c>
      <c r="O524" s="78">
        <v>80000</v>
      </c>
      <c r="P524" s="78">
        <v>0</v>
      </c>
      <c r="Q524" s="79">
        <v>80000</v>
      </c>
      <c r="R524" s="79">
        <v>0</v>
      </c>
      <c r="S524" s="78">
        <v>80000</v>
      </c>
      <c r="T524" s="76" t="s">
        <v>336</v>
      </c>
      <c r="U524" s="76" t="s">
        <v>373</v>
      </c>
      <c r="V524" s="76" t="s">
        <v>316</v>
      </c>
      <c r="W524" s="76" t="s">
        <v>337</v>
      </c>
      <c r="X524" s="76" t="s">
        <v>316</v>
      </c>
      <c r="Y524" s="76" t="s">
        <v>374</v>
      </c>
      <c r="Z524" s="76" t="s">
        <v>374</v>
      </c>
      <c r="AA5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5" spans="1:27" x14ac:dyDescent="0.25">
      <c r="A525" s="6" t="str">
        <f>DAY(C525)&amp;Table1[[#This Row],[Bộ phận]]&amp;Table1[[#This Row],[Mã hàng]]</f>
        <v>7TSG08NL300096</v>
      </c>
      <c r="B525" s="6" t="str">
        <f>COUNTIF($A$5:A525,A525)&amp;A525</f>
        <v>17TSG08NL300096</v>
      </c>
      <c r="C525" s="75">
        <v>46029</v>
      </c>
      <c r="D525" s="76" t="s">
        <v>313</v>
      </c>
      <c r="E525" s="74" t="s">
        <v>430</v>
      </c>
      <c r="F525" s="74" t="s">
        <v>316</v>
      </c>
      <c r="G525" s="74" t="s">
        <v>314</v>
      </c>
      <c r="H525" s="76" t="s">
        <v>370</v>
      </c>
      <c r="I525" s="76" t="s">
        <v>371</v>
      </c>
      <c r="J525" s="76" t="s">
        <v>431</v>
      </c>
      <c r="K525" s="76" t="s">
        <v>177</v>
      </c>
      <c r="L525" s="76" t="s">
        <v>50</v>
      </c>
      <c r="M525" s="76" t="s">
        <v>284</v>
      </c>
      <c r="N525" s="77">
        <v>5</v>
      </c>
      <c r="O525" s="78">
        <v>45000</v>
      </c>
      <c r="P525" s="78">
        <v>0</v>
      </c>
      <c r="Q525" s="79">
        <v>225000</v>
      </c>
      <c r="R525" s="79">
        <v>0</v>
      </c>
      <c r="S525" s="78">
        <v>45000</v>
      </c>
      <c r="T525" s="76" t="s">
        <v>336</v>
      </c>
      <c r="U525" s="76" t="s">
        <v>373</v>
      </c>
      <c r="V525" s="76" t="s">
        <v>316</v>
      </c>
      <c r="W525" s="76" t="s">
        <v>337</v>
      </c>
      <c r="X525" s="76" t="s">
        <v>316</v>
      </c>
      <c r="Y525" s="76" t="s">
        <v>374</v>
      </c>
      <c r="Z525" s="76" t="s">
        <v>374</v>
      </c>
      <c r="AA5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6" spans="1:27" x14ac:dyDescent="0.25">
      <c r="A526" s="6" t="str">
        <f>DAY(C526)&amp;Table1[[#This Row],[Bộ phận]]&amp;Table1[[#This Row],[Mã hàng]]</f>
        <v>7TSG08NL300098</v>
      </c>
      <c r="B526" s="6" t="str">
        <f>COUNTIF($A$5:A526,A526)&amp;A526</f>
        <v>17TSG08NL300098</v>
      </c>
      <c r="C526" s="75">
        <v>46029</v>
      </c>
      <c r="D526" s="76" t="s">
        <v>313</v>
      </c>
      <c r="E526" s="74" t="s">
        <v>430</v>
      </c>
      <c r="F526" s="74" t="s">
        <v>316</v>
      </c>
      <c r="G526" s="74" t="s">
        <v>314</v>
      </c>
      <c r="H526" s="76" t="s">
        <v>370</v>
      </c>
      <c r="I526" s="76" t="s">
        <v>371</v>
      </c>
      <c r="J526" s="76" t="s">
        <v>431</v>
      </c>
      <c r="K526" s="76" t="s">
        <v>179</v>
      </c>
      <c r="L526" s="76" t="s">
        <v>327</v>
      </c>
      <c r="M526" s="76" t="s">
        <v>284</v>
      </c>
      <c r="N526" s="77">
        <v>4.0999999999999996</v>
      </c>
      <c r="O526" s="78">
        <v>95000</v>
      </c>
      <c r="P526" s="78">
        <v>0</v>
      </c>
      <c r="Q526" s="79">
        <v>389500</v>
      </c>
      <c r="R526" s="79">
        <v>0</v>
      </c>
      <c r="S526" s="78">
        <v>95000</v>
      </c>
      <c r="T526" s="76" t="s">
        <v>336</v>
      </c>
      <c r="U526" s="76" t="s">
        <v>373</v>
      </c>
      <c r="V526" s="76" t="s">
        <v>316</v>
      </c>
      <c r="W526" s="76" t="s">
        <v>337</v>
      </c>
      <c r="X526" s="76" t="s">
        <v>316</v>
      </c>
      <c r="Y526" s="76" t="s">
        <v>374</v>
      </c>
      <c r="Z526" s="76" t="s">
        <v>374</v>
      </c>
      <c r="AA5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7" spans="1:27" x14ac:dyDescent="0.25">
      <c r="A527" s="6" t="str">
        <f>DAY(C527)&amp;Table1[[#This Row],[Bộ phận]]&amp;Table1[[#This Row],[Mã hàng]]</f>
        <v>7TSG08NL300147</v>
      </c>
      <c r="B527" s="6" t="str">
        <f>COUNTIF($A$5:A527,A527)&amp;A527</f>
        <v>17TSG08NL300147</v>
      </c>
      <c r="C527" s="75">
        <v>46029</v>
      </c>
      <c r="D527" s="76" t="s">
        <v>313</v>
      </c>
      <c r="E527" s="74" t="s">
        <v>430</v>
      </c>
      <c r="F527" s="74" t="s">
        <v>316</v>
      </c>
      <c r="G527" s="74" t="s">
        <v>314</v>
      </c>
      <c r="H527" s="76" t="s">
        <v>370</v>
      </c>
      <c r="I527" s="76" t="s">
        <v>371</v>
      </c>
      <c r="J527" s="76" t="s">
        <v>431</v>
      </c>
      <c r="K527" s="76" t="s">
        <v>234</v>
      </c>
      <c r="L527" s="76" t="s">
        <v>330</v>
      </c>
      <c r="M527" s="76" t="s">
        <v>284</v>
      </c>
      <c r="N527" s="77">
        <v>10</v>
      </c>
      <c r="O527" s="78">
        <v>62000</v>
      </c>
      <c r="P527" s="78">
        <v>0</v>
      </c>
      <c r="Q527" s="79">
        <v>620000</v>
      </c>
      <c r="R527" s="79">
        <v>0</v>
      </c>
      <c r="S527" s="78">
        <v>62000</v>
      </c>
      <c r="T527" s="76" t="s">
        <v>336</v>
      </c>
      <c r="U527" s="76" t="s">
        <v>373</v>
      </c>
      <c r="V527" s="76" t="s">
        <v>316</v>
      </c>
      <c r="W527" s="76" t="s">
        <v>337</v>
      </c>
      <c r="X527" s="76" t="s">
        <v>316</v>
      </c>
      <c r="Y527" s="76" t="s">
        <v>374</v>
      </c>
      <c r="Z527" s="76" t="s">
        <v>374</v>
      </c>
      <c r="AA5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8" spans="1:27" x14ac:dyDescent="0.25">
      <c r="A528" s="6" t="str">
        <f>DAY(C528)&amp;Table1[[#This Row],[Bộ phận]]&amp;Table1[[#This Row],[Mã hàng]]</f>
        <v>7TSG08NL300119</v>
      </c>
      <c r="B528" s="6" t="str">
        <f>COUNTIF($A$5:A528,A528)&amp;A528</f>
        <v>17TSG08NL300119</v>
      </c>
      <c r="C528" s="75">
        <v>46029</v>
      </c>
      <c r="D528" s="76" t="s">
        <v>313</v>
      </c>
      <c r="E528" s="74" t="s">
        <v>430</v>
      </c>
      <c r="F528" s="74" t="s">
        <v>316</v>
      </c>
      <c r="G528" s="74" t="s">
        <v>314</v>
      </c>
      <c r="H528" s="76" t="s">
        <v>370</v>
      </c>
      <c r="I528" s="76" t="s">
        <v>371</v>
      </c>
      <c r="J528" s="76" t="s">
        <v>431</v>
      </c>
      <c r="K528" s="76" t="s">
        <v>197</v>
      </c>
      <c r="L528" s="76" t="s">
        <v>324</v>
      </c>
      <c r="M528" s="76" t="s">
        <v>284</v>
      </c>
      <c r="N528" s="77">
        <v>7</v>
      </c>
      <c r="O528" s="78">
        <v>21000</v>
      </c>
      <c r="P528" s="78">
        <v>0</v>
      </c>
      <c r="Q528" s="79">
        <v>147000</v>
      </c>
      <c r="R528" s="79">
        <v>0</v>
      </c>
      <c r="S528" s="78">
        <v>21000</v>
      </c>
      <c r="T528" s="76" t="s">
        <v>336</v>
      </c>
      <c r="U528" s="76" t="s">
        <v>373</v>
      </c>
      <c r="V528" s="76" t="s">
        <v>316</v>
      </c>
      <c r="W528" s="76" t="s">
        <v>337</v>
      </c>
      <c r="X528" s="76" t="s">
        <v>316</v>
      </c>
      <c r="Y528" s="76" t="s">
        <v>374</v>
      </c>
      <c r="Z528" s="76" t="s">
        <v>374</v>
      </c>
      <c r="AA5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29" spans="1:27" x14ac:dyDescent="0.25">
      <c r="A529" s="6" t="str">
        <f>DAY(C529)&amp;Table1[[#This Row],[Bộ phận]]&amp;Table1[[#This Row],[Mã hàng]]</f>
        <v>7TSG08NL600004</v>
      </c>
      <c r="B529" s="6" t="str">
        <f>COUNTIF($A$5:A529,A529)&amp;A529</f>
        <v>17TSG08NL600004</v>
      </c>
      <c r="C529" s="75">
        <v>46029</v>
      </c>
      <c r="D529" s="76" t="s">
        <v>313</v>
      </c>
      <c r="E529" s="74" t="s">
        <v>430</v>
      </c>
      <c r="F529" s="74" t="s">
        <v>316</v>
      </c>
      <c r="G529" s="74" t="s">
        <v>314</v>
      </c>
      <c r="H529" s="76" t="s">
        <v>370</v>
      </c>
      <c r="I529" s="76" t="s">
        <v>371</v>
      </c>
      <c r="J529" s="76" t="s">
        <v>431</v>
      </c>
      <c r="K529" s="76" t="s">
        <v>266</v>
      </c>
      <c r="L529" s="76" t="s">
        <v>25</v>
      </c>
      <c r="M529" s="76" t="s">
        <v>284</v>
      </c>
      <c r="N529" s="77">
        <v>36</v>
      </c>
      <c r="O529" s="78">
        <v>18000</v>
      </c>
      <c r="P529" s="78">
        <v>0</v>
      </c>
      <c r="Q529" s="79">
        <v>648000</v>
      </c>
      <c r="R529" s="79">
        <v>0</v>
      </c>
      <c r="S529" s="78">
        <v>18000</v>
      </c>
      <c r="T529" s="76" t="s">
        <v>336</v>
      </c>
      <c r="U529" s="76" t="s">
        <v>373</v>
      </c>
      <c r="V529" s="76" t="s">
        <v>316</v>
      </c>
      <c r="W529" s="76" t="s">
        <v>337</v>
      </c>
      <c r="X529" s="76" t="s">
        <v>316</v>
      </c>
      <c r="Y529" s="76" t="s">
        <v>374</v>
      </c>
      <c r="Z529" s="76" t="s">
        <v>374</v>
      </c>
      <c r="AA5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0" spans="1:27" x14ac:dyDescent="0.25">
      <c r="A530" s="6" t="str">
        <f>DAY(C530)&amp;Table1[[#This Row],[Bộ phận]]&amp;Table1[[#This Row],[Mã hàng]]</f>
        <v>7TSG08NL300030</v>
      </c>
      <c r="B530" s="6" t="str">
        <f>COUNTIF($A$5:A530,A530)&amp;A530</f>
        <v>17TSG08NL300030</v>
      </c>
      <c r="C530" s="75">
        <v>46029</v>
      </c>
      <c r="D530" s="76" t="s">
        <v>313</v>
      </c>
      <c r="E530" s="74" t="s">
        <v>430</v>
      </c>
      <c r="F530" s="74" t="s">
        <v>316</v>
      </c>
      <c r="G530" s="74" t="s">
        <v>314</v>
      </c>
      <c r="H530" s="76" t="s">
        <v>370</v>
      </c>
      <c r="I530" s="76" t="s">
        <v>371</v>
      </c>
      <c r="J530" s="76" t="s">
        <v>431</v>
      </c>
      <c r="K530" s="76" t="s">
        <v>103</v>
      </c>
      <c r="L530" s="76" t="s">
        <v>325</v>
      </c>
      <c r="M530" s="76" t="s">
        <v>284</v>
      </c>
      <c r="N530" s="77">
        <v>0.5</v>
      </c>
      <c r="O530" s="78">
        <v>34000</v>
      </c>
      <c r="P530" s="78">
        <v>0</v>
      </c>
      <c r="Q530" s="79">
        <v>17000</v>
      </c>
      <c r="R530" s="79">
        <v>0</v>
      </c>
      <c r="S530" s="78">
        <v>34000</v>
      </c>
      <c r="T530" s="76" t="s">
        <v>336</v>
      </c>
      <c r="U530" s="76" t="s">
        <v>373</v>
      </c>
      <c r="V530" s="76" t="s">
        <v>316</v>
      </c>
      <c r="W530" s="76" t="s">
        <v>337</v>
      </c>
      <c r="X530" s="76" t="s">
        <v>316</v>
      </c>
      <c r="Y530" s="76" t="s">
        <v>374</v>
      </c>
      <c r="Z530" s="76" t="s">
        <v>374</v>
      </c>
      <c r="AA5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1" spans="1:27" x14ac:dyDescent="0.25">
      <c r="A531" s="6" t="str">
        <f>DAY(C531)&amp;Table1[[#This Row],[Bộ phận]]&amp;Table1[[#This Row],[Mã hàng]]</f>
        <v>7TSG08NL300029</v>
      </c>
      <c r="B531" s="6" t="str">
        <f>COUNTIF($A$5:A531,A531)&amp;A531</f>
        <v>17TSG08NL300029</v>
      </c>
      <c r="C531" s="75">
        <v>46029</v>
      </c>
      <c r="D531" s="76" t="s">
        <v>313</v>
      </c>
      <c r="E531" s="74" t="s">
        <v>432</v>
      </c>
      <c r="F531" s="74" t="s">
        <v>316</v>
      </c>
      <c r="G531" s="74" t="s">
        <v>314</v>
      </c>
      <c r="H531" s="76" t="s">
        <v>370</v>
      </c>
      <c r="I531" s="76" t="s">
        <v>371</v>
      </c>
      <c r="J531" s="76" t="s">
        <v>431</v>
      </c>
      <c r="K531" s="76" t="s">
        <v>101</v>
      </c>
      <c r="L531" s="76" t="s">
        <v>323</v>
      </c>
      <c r="M531" s="76" t="s">
        <v>284</v>
      </c>
      <c r="N531" s="77">
        <v>0.6</v>
      </c>
      <c r="O531" s="78">
        <v>22000</v>
      </c>
      <c r="P531" s="78">
        <v>0</v>
      </c>
      <c r="Q531" s="79">
        <v>13200</v>
      </c>
      <c r="R531" s="79">
        <v>0</v>
      </c>
      <c r="S531" s="78">
        <v>22000</v>
      </c>
      <c r="T531" s="76" t="s">
        <v>336</v>
      </c>
      <c r="U531" s="76" t="s">
        <v>373</v>
      </c>
      <c r="V531" s="76" t="s">
        <v>316</v>
      </c>
      <c r="W531" s="76" t="s">
        <v>337</v>
      </c>
      <c r="X531" s="76" t="s">
        <v>316</v>
      </c>
      <c r="Y531" s="76" t="s">
        <v>374</v>
      </c>
      <c r="Z531" s="76" t="s">
        <v>374</v>
      </c>
      <c r="AA5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2" spans="1:27" x14ac:dyDescent="0.25">
      <c r="A532" s="6" t="str">
        <f>DAY(C532)&amp;Table1[[#This Row],[Bộ phận]]&amp;Table1[[#This Row],[Mã hàng]]</f>
        <v>7TSG08NL300062</v>
      </c>
      <c r="B532" s="6" t="str">
        <f>COUNTIF($A$5:A532,A532)&amp;A532</f>
        <v>17TSG08NL300062</v>
      </c>
      <c r="C532" s="75">
        <v>46029</v>
      </c>
      <c r="D532" s="76" t="s">
        <v>313</v>
      </c>
      <c r="E532" s="74" t="s">
        <v>432</v>
      </c>
      <c r="F532" s="74" t="s">
        <v>316</v>
      </c>
      <c r="G532" s="74" t="s">
        <v>314</v>
      </c>
      <c r="H532" s="76" t="s">
        <v>370</v>
      </c>
      <c r="I532" s="76" t="s">
        <v>371</v>
      </c>
      <c r="J532" s="76" t="s">
        <v>431</v>
      </c>
      <c r="K532" s="76" t="s">
        <v>141</v>
      </c>
      <c r="L532" s="76" t="s">
        <v>326</v>
      </c>
      <c r="M532" s="76" t="s">
        <v>284</v>
      </c>
      <c r="N532" s="77">
        <v>0.3</v>
      </c>
      <c r="O532" s="78">
        <v>65000</v>
      </c>
      <c r="P532" s="78">
        <v>0</v>
      </c>
      <c r="Q532" s="79">
        <v>19500</v>
      </c>
      <c r="R532" s="79">
        <v>0</v>
      </c>
      <c r="S532" s="78">
        <v>65000</v>
      </c>
      <c r="T532" s="76" t="s">
        <v>336</v>
      </c>
      <c r="U532" s="76" t="s">
        <v>373</v>
      </c>
      <c r="V532" s="76" t="s">
        <v>316</v>
      </c>
      <c r="W532" s="76" t="s">
        <v>337</v>
      </c>
      <c r="X532" s="76" t="s">
        <v>316</v>
      </c>
      <c r="Y532" s="76" t="s">
        <v>374</v>
      </c>
      <c r="Z532" s="76" t="s">
        <v>374</v>
      </c>
      <c r="AA5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3" spans="1:27" x14ac:dyDescent="0.25">
      <c r="A533" s="6" t="str">
        <f>DAY(C533)&amp;Table1[[#This Row],[Bộ phận]]&amp;Table1[[#This Row],[Mã hàng]]</f>
        <v>7TSG08NL600067</v>
      </c>
      <c r="B533" s="6" t="str">
        <f>COUNTIF($A$5:A533,A533)&amp;A533</f>
        <v>17TSG08NL600067</v>
      </c>
      <c r="C533" s="75">
        <v>46029</v>
      </c>
      <c r="D533" s="76" t="s">
        <v>313</v>
      </c>
      <c r="E533" s="74" t="s">
        <v>432</v>
      </c>
      <c r="F533" s="74" t="s">
        <v>316</v>
      </c>
      <c r="G533" s="74" t="s">
        <v>314</v>
      </c>
      <c r="H533" s="76" t="s">
        <v>370</v>
      </c>
      <c r="I533" s="76" t="s">
        <v>371</v>
      </c>
      <c r="J533" s="76" t="s">
        <v>431</v>
      </c>
      <c r="K533" s="76" t="s">
        <v>280</v>
      </c>
      <c r="L533" s="76" t="s">
        <v>21</v>
      </c>
      <c r="M533" s="76" t="s">
        <v>284</v>
      </c>
      <c r="N533" s="77">
        <v>0.57999999999999996</v>
      </c>
      <c r="O533" s="78">
        <v>75000</v>
      </c>
      <c r="P533" s="78">
        <v>0</v>
      </c>
      <c r="Q533" s="79">
        <v>43500</v>
      </c>
      <c r="R533" s="79">
        <v>0</v>
      </c>
      <c r="S533" s="78">
        <v>75000</v>
      </c>
      <c r="T533" s="76" t="s">
        <v>336</v>
      </c>
      <c r="U533" s="76" t="s">
        <v>373</v>
      </c>
      <c r="V533" s="76" t="s">
        <v>316</v>
      </c>
      <c r="W533" s="76" t="s">
        <v>337</v>
      </c>
      <c r="X533" s="76" t="s">
        <v>316</v>
      </c>
      <c r="Y533" s="76" t="s">
        <v>374</v>
      </c>
      <c r="Z533" s="76" t="s">
        <v>374</v>
      </c>
      <c r="AA5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4" spans="1:27" x14ac:dyDescent="0.25">
      <c r="A534" s="6" t="str">
        <f>DAY(C534)&amp;Table1[[#This Row],[Bộ phận]]&amp;Table1[[#This Row],[Mã hàng]]</f>
        <v>7TSG08NL600068</v>
      </c>
      <c r="B534" s="6" t="str">
        <f>COUNTIF($A$5:A534,A534)&amp;A534</f>
        <v>17TSG08NL600068</v>
      </c>
      <c r="C534" s="75">
        <v>46029</v>
      </c>
      <c r="D534" s="76" t="s">
        <v>313</v>
      </c>
      <c r="E534" s="74" t="s">
        <v>432</v>
      </c>
      <c r="F534" s="74" t="s">
        <v>316</v>
      </c>
      <c r="G534" s="74" t="s">
        <v>314</v>
      </c>
      <c r="H534" s="76" t="s">
        <v>370</v>
      </c>
      <c r="I534" s="76" t="s">
        <v>371</v>
      </c>
      <c r="J534" s="76" t="s">
        <v>431</v>
      </c>
      <c r="K534" s="76" t="s">
        <v>281</v>
      </c>
      <c r="L534" s="76" t="s">
        <v>48</v>
      </c>
      <c r="M534" s="76" t="s">
        <v>284</v>
      </c>
      <c r="N534" s="77">
        <v>0.5</v>
      </c>
      <c r="O534" s="78">
        <v>95000</v>
      </c>
      <c r="P534" s="78">
        <v>0</v>
      </c>
      <c r="Q534" s="79">
        <v>47500</v>
      </c>
      <c r="R534" s="79">
        <v>0</v>
      </c>
      <c r="S534" s="78">
        <v>95000</v>
      </c>
      <c r="T534" s="76" t="s">
        <v>336</v>
      </c>
      <c r="U534" s="76" t="s">
        <v>373</v>
      </c>
      <c r="V534" s="76" t="s">
        <v>316</v>
      </c>
      <c r="W534" s="76" t="s">
        <v>337</v>
      </c>
      <c r="X534" s="76" t="s">
        <v>316</v>
      </c>
      <c r="Y534" s="76" t="s">
        <v>374</v>
      </c>
      <c r="Z534" s="76" t="s">
        <v>374</v>
      </c>
      <c r="AA5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5" spans="1:27" x14ac:dyDescent="0.25">
      <c r="A535" s="6" t="str">
        <f>DAY(C535)&amp;Table1[[#This Row],[Bộ phận]]&amp;Table1[[#This Row],[Mã hàng]]</f>
        <v>7TSG09NL300022</v>
      </c>
      <c r="B535" s="6" t="str">
        <f>COUNTIF($A$5:A535,A535)&amp;A535</f>
        <v>17TSG09NL300022</v>
      </c>
      <c r="C535" s="75">
        <v>46029</v>
      </c>
      <c r="D535" s="76" t="s">
        <v>313</v>
      </c>
      <c r="E535" s="74" t="s">
        <v>433</v>
      </c>
      <c r="F535" s="74" t="s">
        <v>316</v>
      </c>
      <c r="G535" s="74" t="s">
        <v>314</v>
      </c>
      <c r="H535" s="76" t="s">
        <v>370</v>
      </c>
      <c r="I535" s="76" t="s">
        <v>371</v>
      </c>
      <c r="J535" s="76" t="s">
        <v>434</v>
      </c>
      <c r="K535" s="76" t="s">
        <v>94</v>
      </c>
      <c r="L535" s="76" t="s">
        <v>20</v>
      </c>
      <c r="M535" s="76" t="s">
        <v>284</v>
      </c>
      <c r="N535" s="77">
        <v>1.5</v>
      </c>
      <c r="O535" s="78">
        <v>18000</v>
      </c>
      <c r="P535" s="78">
        <v>0</v>
      </c>
      <c r="Q535" s="79">
        <v>27000</v>
      </c>
      <c r="R535" s="79">
        <v>0</v>
      </c>
      <c r="S535" s="78">
        <v>18000</v>
      </c>
      <c r="T535" s="76" t="s">
        <v>338</v>
      </c>
      <c r="U535" s="76" t="s">
        <v>373</v>
      </c>
      <c r="V535" s="76" t="s">
        <v>316</v>
      </c>
      <c r="W535" s="76" t="s">
        <v>339</v>
      </c>
      <c r="X535" s="76" t="s">
        <v>316</v>
      </c>
      <c r="Y535" s="76" t="s">
        <v>374</v>
      </c>
      <c r="Z535" s="76" t="s">
        <v>374</v>
      </c>
      <c r="AA5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6" spans="1:27" x14ac:dyDescent="0.25">
      <c r="A536" s="6" t="str">
        <f>DAY(C536)&amp;Table1[[#This Row],[Bộ phận]]&amp;Table1[[#This Row],[Mã hàng]]</f>
        <v>7TSG09NL300090</v>
      </c>
      <c r="B536" s="6" t="str">
        <f>COUNTIF($A$5:A536,A536)&amp;A536</f>
        <v>17TSG09NL300090</v>
      </c>
      <c r="C536" s="75">
        <v>46029</v>
      </c>
      <c r="D536" s="76" t="s">
        <v>313</v>
      </c>
      <c r="E536" s="74" t="s">
        <v>433</v>
      </c>
      <c r="F536" s="74" t="s">
        <v>316</v>
      </c>
      <c r="G536" s="74" t="s">
        <v>314</v>
      </c>
      <c r="H536" s="76" t="s">
        <v>370</v>
      </c>
      <c r="I536" s="76" t="s">
        <v>371</v>
      </c>
      <c r="J536" s="76" t="s">
        <v>434</v>
      </c>
      <c r="K536" s="76" t="s">
        <v>171</v>
      </c>
      <c r="L536" s="76" t="s">
        <v>34</v>
      </c>
      <c r="M536" s="76" t="s">
        <v>284</v>
      </c>
      <c r="N536" s="77">
        <v>2</v>
      </c>
      <c r="O536" s="78">
        <v>145000</v>
      </c>
      <c r="P536" s="78">
        <v>0</v>
      </c>
      <c r="Q536" s="79">
        <v>290000</v>
      </c>
      <c r="R536" s="79">
        <v>0</v>
      </c>
      <c r="S536" s="78">
        <v>145000</v>
      </c>
      <c r="T536" s="76" t="s">
        <v>338</v>
      </c>
      <c r="U536" s="76" t="s">
        <v>373</v>
      </c>
      <c r="V536" s="76" t="s">
        <v>316</v>
      </c>
      <c r="W536" s="76" t="s">
        <v>339</v>
      </c>
      <c r="X536" s="76" t="s">
        <v>316</v>
      </c>
      <c r="Y536" s="76" t="s">
        <v>374</v>
      </c>
      <c r="Z536" s="76" t="s">
        <v>374</v>
      </c>
      <c r="AA5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7" spans="1:27" x14ac:dyDescent="0.25">
      <c r="A537" s="6" t="str">
        <f>DAY(C537)&amp;Table1[[#This Row],[Bộ phận]]&amp;Table1[[#This Row],[Mã hàng]]</f>
        <v>7TSG09NL300098</v>
      </c>
      <c r="B537" s="6" t="str">
        <f>COUNTIF($A$5:A537,A537)&amp;A537</f>
        <v>17TSG09NL300098</v>
      </c>
      <c r="C537" s="75">
        <v>46029</v>
      </c>
      <c r="D537" s="76" t="s">
        <v>313</v>
      </c>
      <c r="E537" s="74" t="s">
        <v>433</v>
      </c>
      <c r="F537" s="74" t="s">
        <v>316</v>
      </c>
      <c r="G537" s="74" t="s">
        <v>314</v>
      </c>
      <c r="H537" s="76" t="s">
        <v>370</v>
      </c>
      <c r="I537" s="76" t="s">
        <v>371</v>
      </c>
      <c r="J537" s="76" t="s">
        <v>434</v>
      </c>
      <c r="K537" s="76" t="s">
        <v>179</v>
      </c>
      <c r="L537" s="76" t="s">
        <v>327</v>
      </c>
      <c r="M537" s="76" t="s">
        <v>284</v>
      </c>
      <c r="N537" s="77">
        <v>3</v>
      </c>
      <c r="O537" s="78">
        <v>95000</v>
      </c>
      <c r="P537" s="78">
        <v>0</v>
      </c>
      <c r="Q537" s="79">
        <v>285000</v>
      </c>
      <c r="R537" s="79">
        <v>0</v>
      </c>
      <c r="S537" s="78">
        <v>95000</v>
      </c>
      <c r="T537" s="76" t="s">
        <v>338</v>
      </c>
      <c r="U537" s="76" t="s">
        <v>373</v>
      </c>
      <c r="V537" s="76" t="s">
        <v>316</v>
      </c>
      <c r="W537" s="76" t="s">
        <v>339</v>
      </c>
      <c r="X537" s="76" t="s">
        <v>316</v>
      </c>
      <c r="Y537" s="76" t="s">
        <v>374</v>
      </c>
      <c r="Z537" s="76" t="s">
        <v>374</v>
      </c>
      <c r="AA5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8" spans="1:27" x14ac:dyDescent="0.25">
      <c r="A538" s="6" t="str">
        <f>DAY(C538)&amp;Table1[[#This Row],[Bộ phận]]&amp;Table1[[#This Row],[Mã hàng]]</f>
        <v>7TSG09NL300018</v>
      </c>
      <c r="B538" s="6" t="str">
        <f>COUNTIF($A$5:A538,A538)&amp;A538</f>
        <v>17TSG09NL300018</v>
      </c>
      <c r="C538" s="75">
        <v>46029</v>
      </c>
      <c r="D538" s="76" t="s">
        <v>313</v>
      </c>
      <c r="E538" s="74" t="s">
        <v>433</v>
      </c>
      <c r="F538" s="74" t="s">
        <v>316</v>
      </c>
      <c r="G538" s="74" t="s">
        <v>314</v>
      </c>
      <c r="H538" s="76" t="s">
        <v>370</v>
      </c>
      <c r="I538" s="76" t="s">
        <v>371</v>
      </c>
      <c r="J538" s="76" t="s">
        <v>434</v>
      </c>
      <c r="K538" s="76" t="s">
        <v>91</v>
      </c>
      <c r="L538" s="76" t="s">
        <v>331</v>
      </c>
      <c r="M538" s="76" t="s">
        <v>284</v>
      </c>
      <c r="N538" s="77">
        <v>1</v>
      </c>
      <c r="O538" s="78">
        <v>38000</v>
      </c>
      <c r="P538" s="78">
        <v>0</v>
      </c>
      <c r="Q538" s="79">
        <v>38000</v>
      </c>
      <c r="R538" s="79">
        <v>0</v>
      </c>
      <c r="S538" s="78">
        <v>38000</v>
      </c>
      <c r="T538" s="76" t="s">
        <v>338</v>
      </c>
      <c r="U538" s="76" t="s">
        <v>373</v>
      </c>
      <c r="V538" s="76" t="s">
        <v>316</v>
      </c>
      <c r="W538" s="76" t="s">
        <v>339</v>
      </c>
      <c r="X538" s="76" t="s">
        <v>316</v>
      </c>
      <c r="Y538" s="76" t="s">
        <v>374</v>
      </c>
      <c r="Z538" s="76" t="s">
        <v>374</v>
      </c>
      <c r="AA5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39" spans="1:27" x14ac:dyDescent="0.25">
      <c r="A539" s="6" t="str">
        <f>DAY(C539)&amp;Table1[[#This Row],[Bộ phận]]&amp;Table1[[#This Row],[Mã hàng]]</f>
        <v>7TSG09NL600067</v>
      </c>
      <c r="B539" s="6" t="str">
        <f>COUNTIF($A$5:A539,A539)&amp;A539</f>
        <v>17TSG09NL600067</v>
      </c>
      <c r="C539" s="75">
        <v>46029</v>
      </c>
      <c r="D539" s="76" t="s">
        <v>313</v>
      </c>
      <c r="E539" s="74" t="s">
        <v>433</v>
      </c>
      <c r="F539" s="74" t="s">
        <v>316</v>
      </c>
      <c r="G539" s="74" t="s">
        <v>314</v>
      </c>
      <c r="H539" s="76" t="s">
        <v>370</v>
      </c>
      <c r="I539" s="76" t="s">
        <v>371</v>
      </c>
      <c r="J539" s="76" t="s">
        <v>434</v>
      </c>
      <c r="K539" s="76" t="s">
        <v>280</v>
      </c>
      <c r="L539" s="76" t="s">
        <v>21</v>
      </c>
      <c r="M539" s="76" t="s">
        <v>284</v>
      </c>
      <c r="N539" s="77">
        <v>0.3</v>
      </c>
      <c r="O539" s="78">
        <v>75000</v>
      </c>
      <c r="P539" s="78">
        <v>0</v>
      </c>
      <c r="Q539" s="79">
        <v>22500</v>
      </c>
      <c r="R539" s="79">
        <v>0</v>
      </c>
      <c r="S539" s="78">
        <v>75000</v>
      </c>
      <c r="T539" s="76" t="s">
        <v>338</v>
      </c>
      <c r="U539" s="76" t="s">
        <v>373</v>
      </c>
      <c r="V539" s="76" t="s">
        <v>316</v>
      </c>
      <c r="W539" s="76" t="s">
        <v>339</v>
      </c>
      <c r="X539" s="76" t="s">
        <v>316</v>
      </c>
      <c r="Y539" s="76" t="s">
        <v>374</v>
      </c>
      <c r="Z539" s="76" t="s">
        <v>374</v>
      </c>
      <c r="AA5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0" spans="1:27" x14ac:dyDescent="0.25">
      <c r="A540" s="6" t="str">
        <f>DAY(C540)&amp;Table1[[#This Row],[Bộ phận]]&amp;Table1[[#This Row],[Mã hàng]]</f>
        <v>7TSG09NL300119</v>
      </c>
      <c r="B540" s="6" t="str">
        <f>COUNTIF($A$5:A540,A540)&amp;A540</f>
        <v>17TSG09NL300119</v>
      </c>
      <c r="C540" s="75">
        <v>46029</v>
      </c>
      <c r="D540" s="76" t="s">
        <v>313</v>
      </c>
      <c r="E540" s="74" t="s">
        <v>433</v>
      </c>
      <c r="F540" s="74" t="s">
        <v>316</v>
      </c>
      <c r="G540" s="74" t="s">
        <v>314</v>
      </c>
      <c r="H540" s="76" t="s">
        <v>370</v>
      </c>
      <c r="I540" s="76" t="s">
        <v>371</v>
      </c>
      <c r="J540" s="76" t="s">
        <v>434</v>
      </c>
      <c r="K540" s="76" t="s">
        <v>197</v>
      </c>
      <c r="L540" s="76" t="s">
        <v>324</v>
      </c>
      <c r="M540" s="76" t="s">
        <v>284</v>
      </c>
      <c r="N540" s="77">
        <v>2.5</v>
      </c>
      <c r="O540" s="78">
        <v>21000</v>
      </c>
      <c r="P540" s="78">
        <v>0</v>
      </c>
      <c r="Q540" s="79">
        <v>52500</v>
      </c>
      <c r="R540" s="79">
        <v>0</v>
      </c>
      <c r="S540" s="78">
        <v>21000</v>
      </c>
      <c r="T540" s="76" t="s">
        <v>338</v>
      </c>
      <c r="U540" s="76" t="s">
        <v>373</v>
      </c>
      <c r="V540" s="76" t="s">
        <v>316</v>
      </c>
      <c r="W540" s="76" t="s">
        <v>339</v>
      </c>
      <c r="X540" s="76" t="s">
        <v>316</v>
      </c>
      <c r="Y540" s="76" t="s">
        <v>374</v>
      </c>
      <c r="Z540" s="76" t="s">
        <v>374</v>
      </c>
      <c r="AA5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1" spans="1:27" x14ac:dyDescent="0.25">
      <c r="A541" s="6" t="str">
        <f>DAY(C541)&amp;Table1[[#This Row],[Bộ phận]]&amp;Table1[[#This Row],[Mã hàng]]</f>
        <v>7TSG09NL300030</v>
      </c>
      <c r="B541" s="6" t="str">
        <f>COUNTIF($A$5:A541,A541)&amp;A541</f>
        <v>17TSG09NL300030</v>
      </c>
      <c r="C541" s="75">
        <v>46029</v>
      </c>
      <c r="D541" s="76" t="s">
        <v>313</v>
      </c>
      <c r="E541" s="74" t="s">
        <v>433</v>
      </c>
      <c r="F541" s="74" t="s">
        <v>316</v>
      </c>
      <c r="G541" s="74" t="s">
        <v>314</v>
      </c>
      <c r="H541" s="76" t="s">
        <v>370</v>
      </c>
      <c r="I541" s="76" t="s">
        <v>371</v>
      </c>
      <c r="J541" s="76" t="s">
        <v>434</v>
      </c>
      <c r="K541" s="76" t="s">
        <v>103</v>
      </c>
      <c r="L541" s="76" t="s">
        <v>325</v>
      </c>
      <c r="M541" s="76" t="s">
        <v>284</v>
      </c>
      <c r="N541" s="77">
        <v>0.5</v>
      </c>
      <c r="O541" s="78">
        <v>34000</v>
      </c>
      <c r="P541" s="78">
        <v>0</v>
      </c>
      <c r="Q541" s="79">
        <v>17000</v>
      </c>
      <c r="R541" s="79">
        <v>0</v>
      </c>
      <c r="S541" s="78">
        <v>34000</v>
      </c>
      <c r="T541" s="76" t="s">
        <v>338</v>
      </c>
      <c r="U541" s="76" t="s">
        <v>373</v>
      </c>
      <c r="V541" s="76" t="s">
        <v>316</v>
      </c>
      <c r="W541" s="76" t="s">
        <v>339</v>
      </c>
      <c r="X541" s="76" t="s">
        <v>316</v>
      </c>
      <c r="Y541" s="76" t="s">
        <v>374</v>
      </c>
      <c r="Z541" s="76" t="s">
        <v>374</v>
      </c>
      <c r="AA5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2" spans="1:27" x14ac:dyDescent="0.25">
      <c r="A542" s="6" t="str">
        <f>DAY(C542)&amp;Table1[[#This Row],[Bộ phận]]&amp;Table1[[#This Row],[Mã hàng]]</f>
        <v>7TSG06NL300203</v>
      </c>
      <c r="B542" s="6" t="str">
        <f>COUNTIF($A$5:A542,A542)&amp;A542</f>
        <v>17TSG06NL300203</v>
      </c>
      <c r="C542" s="75">
        <v>46029</v>
      </c>
      <c r="D542" s="76" t="s">
        <v>313</v>
      </c>
      <c r="E542" s="74" t="s">
        <v>435</v>
      </c>
      <c r="F542" s="74" t="s">
        <v>316</v>
      </c>
      <c r="G542" s="74" t="s">
        <v>314</v>
      </c>
      <c r="H542" s="76" t="s">
        <v>370</v>
      </c>
      <c r="I542" s="76" t="s">
        <v>371</v>
      </c>
      <c r="J542" s="76" t="s">
        <v>436</v>
      </c>
      <c r="K542" s="76" t="s">
        <v>260</v>
      </c>
      <c r="L542" s="76" t="s">
        <v>320</v>
      </c>
      <c r="M542" s="76" t="s">
        <v>284</v>
      </c>
      <c r="N542" s="77">
        <v>2.1</v>
      </c>
      <c r="O542" s="78">
        <v>45000</v>
      </c>
      <c r="P542" s="78">
        <v>0</v>
      </c>
      <c r="Q542" s="79">
        <v>94500</v>
      </c>
      <c r="R542" s="79">
        <v>0</v>
      </c>
      <c r="S542" s="78">
        <v>45000</v>
      </c>
      <c r="T542" s="76" t="s">
        <v>333</v>
      </c>
      <c r="U542" s="76" t="s">
        <v>373</v>
      </c>
      <c r="V542" s="76" t="s">
        <v>316</v>
      </c>
      <c r="W542" s="76" t="s">
        <v>334</v>
      </c>
      <c r="X542" s="76" t="s">
        <v>316</v>
      </c>
      <c r="Y542" s="76" t="s">
        <v>374</v>
      </c>
      <c r="Z542" s="76" t="s">
        <v>374</v>
      </c>
      <c r="AA5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3" spans="1:27" x14ac:dyDescent="0.25">
      <c r="A543" s="6" t="str">
        <f>DAY(C543)&amp;Table1[[#This Row],[Bộ phận]]&amp;Table1[[#This Row],[Mã hàng]]</f>
        <v>7TSG06NL300022</v>
      </c>
      <c r="B543" s="6" t="str">
        <f>COUNTIF($A$5:A543,A543)&amp;A543</f>
        <v>17TSG06NL300022</v>
      </c>
      <c r="C543" s="75">
        <v>46029</v>
      </c>
      <c r="D543" s="76" t="s">
        <v>313</v>
      </c>
      <c r="E543" s="74" t="s">
        <v>435</v>
      </c>
      <c r="F543" s="74" t="s">
        <v>316</v>
      </c>
      <c r="G543" s="74" t="s">
        <v>314</v>
      </c>
      <c r="H543" s="76" t="s">
        <v>370</v>
      </c>
      <c r="I543" s="76" t="s">
        <v>371</v>
      </c>
      <c r="J543" s="76" t="s">
        <v>436</v>
      </c>
      <c r="K543" s="76" t="s">
        <v>94</v>
      </c>
      <c r="L543" s="76" t="s">
        <v>20</v>
      </c>
      <c r="M543" s="76" t="s">
        <v>284</v>
      </c>
      <c r="N543" s="77">
        <v>4.7</v>
      </c>
      <c r="O543" s="78">
        <v>18000</v>
      </c>
      <c r="P543" s="78">
        <v>0</v>
      </c>
      <c r="Q543" s="79">
        <v>84600</v>
      </c>
      <c r="R543" s="79">
        <v>0</v>
      </c>
      <c r="S543" s="78">
        <v>18000</v>
      </c>
      <c r="T543" s="76" t="s">
        <v>333</v>
      </c>
      <c r="U543" s="76" t="s">
        <v>373</v>
      </c>
      <c r="V543" s="76" t="s">
        <v>316</v>
      </c>
      <c r="W543" s="76" t="s">
        <v>334</v>
      </c>
      <c r="X543" s="76" t="s">
        <v>316</v>
      </c>
      <c r="Y543" s="76" t="s">
        <v>374</v>
      </c>
      <c r="Z543" s="76" t="s">
        <v>374</v>
      </c>
      <c r="AA5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4" spans="1:27" x14ac:dyDescent="0.25">
      <c r="A544" s="6" t="str">
        <f>DAY(C544)&amp;Table1[[#This Row],[Bộ phận]]&amp;Table1[[#This Row],[Mã hàng]]</f>
        <v>7TSG06NL600067</v>
      </c>
      <c r="B544" s="6" t="str">
        <f>COUNTIF($A$5:A544,A544)&amp;A544</f>
        <v>17TSG06NL600067</v>
      </c>
      <c r="C544" s="75">
        <v>46029</v>
      </c>
      <c r="D544" s="76" t="s">
        <v>313</v>
      </c>
      <c r="E544" s="74" t="s">
        <v>435</v>
      </c>
      <c r="F544" s="74" t="s">
        <v>316</v>
      </c>
      <c r="G544" s="74" t="s">
        <v>314</v>
      </c>
      <c r="H544" s="76" t="s">
        <v>370</v>
      </c>
      <c r="I544" s="76" t="s">
        <v>371</v>
      </c>
      <c r="J544" s="76" t="s">
        <v>436</v>
      </c>
      <c r="K544" s="76" t="s">
        <v>280</v>
      </c>
      <c r="L544" s="76" t="s">
        <v>21</v>
      </c>
      <c r="M544" s="76" t="s">
        <v>284</v>
      </c>
      <c r="N544" s="77">
        <v>0.23400000000000001</v>
      </c>
      <c r="O544" s="78">
        <v>75000</v>
      </c>
      <c r="P544" s="78">
        <v>0</v>
      </c>
      <c r="Q544" s="79">
        <v>17550</v>
      </c>
      <c r="R544" s="79">
        <v>0</v>
      </c>
      <c r="S544" s="78">
        <v>75000</v>
      </c>
      <c r="T544" s="76" t="s">
        <v>333</v>
      </c>
      <c r="U544" s="76" t="s">
        <v>373</v>
      </c>
      <c r="V544" s="76" t="s">
        <v>316</v>
      </c>
      <c r="W544" s="76" t="s">
        <v>334</v>
      </c>
      <c r="X544" s="76" t="s">
        <v>316</v>
      </c>
      <c r="Y544" s="76" t="s">
        <v>374</v>
      </c>
      <c r="Z544" s="76" t="s">
        <v>374</v>
      </c>
      <c r="AA5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5" spans="1:27" x14ac:dyDescent="0.25">
      <c r="A545" s="6" t="str">
        <f>DAY(C545)&amp;Table1[[#This Row],[Bộ phận]]&amp;Table1[[#This Row],[Mã hàng]]</f>
        <v>7TSG06NL300058</v>
      </c>
      <c r="B545" s="6" t="str">
        <f>COUNTIF($A$5:A545,A545)&amp;A545</f>
        <v>17TSG06NL300058</v>
      </c>
      <c r="C545" s="75">
        <v>46029</v>
      </c>
      <c r="D545" s="76" t="s">
        <v>313</v>
      </c>
      <c r="E545" s="74" t="s">
        <v>435</v>
      </c>
      <c r="F545" s="74" t="s">
        <v>316</v>
      </c>
      <c r="G545" s="74" t="s">
        <v>314</v>
      </c>
      <c r="H545" s="76" t="s">
        <v>370</v>
      </c>
      <c r="I545" s="76" t="s">
        <v>371</v>
      </c>
      <c r="J545" s="76" t="s">
        <v>436</v>
      </c>
      <c r="K545" s="76" t="s">
        <v>135</v>
      </c>
      <c r="L545" s="76" t="s">
        <v>27</v>
      </c>
      <c r="M545" s="76" t="s">
        <v>284</v>
      </c>
      <c r="N545" s="77">
        <v>1</v>
      </c>
      <c r="O545" s="78">
        <v>55000</v>
      </c>
      <c r="P545" s="78">
        <v>0</v>
      </c>
      <c r="Q545" s="79">
        <v>55000</v>
      </c>
      <c r="R545" s="79">
        <v>0</v>
      </c>
      <c r="S545" s="78">
        <v>55000</v>
      </c>
      <c r="T545" s="76" t="s">
        <v>333</v>
      </c>
      <c r="U545" s="76" t="s">
        <v>373</v>
      </c>
      <c r="V545" s="76" t="s">
        <v>316</v>
      </c>
      <c r="W545" s="76" t="s">
        <v>334</v>
      </c>
      <c r="X545" s="76" t="s">
        <v>316</v>
      </c>
      <c r="Y545" s="76" t="s">
        <v>374</v>
      </c>
      <c r="Z545" s="76" t="s">
        <v>374</v>
      </c>
      <c r="AA5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6" spans="1:27" x14ac:dyDescent="0.25">
      <c r="A546" s="6" t="str">
        <f>DAY(C546)&amp;Table1[[#This Row],[Bộ phận]]&amp;Table1[[#This Row],[Mã hàng]]</f>
        <v>7TSG06NL300218</v>
      </c>
      <c r="B546" s="6" t="str">
        <f>COUNTIF($A$5:A546,A546)&amp;A546</f>
        <v>17TSG06NL300218</v>
      </c>
      <c r="C546" s="75">
        <v>46029</v>
      </c>
      <c r="D546" s="76" t="s">
        <v>313</v>
      </c>
      <c r="E546" s="74" t="s">
        <v>435</v>
      </c>
      <c r="F546" s="74" t="s">
        <v>316</v>
      </c>
      <c r="G546" s="74" t="s">
        <v>314</v>
      </c>
      <c r="H546" s="76" t="s">
        <v>370</v>
      </c>
      <c r="I546" s="76" t="s">
        <v>371</v>
      </c>
      <c r="J546" s="76" t="s">
        <v>436</v>
      </c>
      <c r="K546" s="76" t="s">
        <v>287</v>
      </c>
      <c r="L546" s="76" t="s">
        <v>288</v>
      </c>
      <c r="M546" s="76" t="s">
        <v>29</v>
      </c>
      <c r="N546" s="77">
        <v>1</v>
      </c>
      <c r="O546" s="78">
        <v>40000</v>
      </c>
      <c r="P546" s="78">
        <v>0</v>
      </c>
      <c r="Q546" s="79">
        <v>40000</v>
      </c>
      <c r="R546" s="79">
        <v>0</v>
      </c>
      <c r="S546" s="78">
        <v>40000</v>
      </c>
      <c r="T546" s="76" t="s">
        <v>333</v>
      </c>
      <c r="U546" s="76" t="s">
        <v>373</v>
      </c>
      <c r="V546" s="76" t="s">
        <v>316</v>
      </c>
      <c r="W546" s="76" t="s">
        <v>334</v>
      </c>
      <c r="X546" s="76" t="s">
        <v>316</v>
      </c>
      <c r="Y546" s="76" t="s">
        <v>374</v>
      </c>
      <c r="Z546" s="76" t="s">
        <v>374</v>
      </c>
      <c r="AA5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7" spans="1:27" x14ac:dyDescent="0.25">
      <c r="A547" s="6" t="str">
        <f>DAY(C547)&amp;Table1[[#This Row],[Bộ phận]]&amp;Table1[[#This Row],[Mã hàng]]</f>
        <v>7TSG06NL300062</v>
      </c>
      <c r="B547" s="6" t="str">
        <f>COUNTIF($A$5:A547,A547)&amp;A547</f>
        <v>17TSG06NL300062</v>
      </c>
      <c r="C547" s="75">
        <v>46029</v>
      </c>
      <c r="D547" s="76" t="s">
        <v>313</v>
      </c>
      <c r="E547" s="74" t="s">
        <v>435</v>
      </c>
      <c r="F547" s="74" t="s">
        <v>316</v>
      </c>
      <c r="G547" s="74" t="s">
        <v>314</v>
      </c>
      <c r="H547" s="76" t="s">
        <v>370</v>
      </c>
      <c r="I547" s="76" t="s">
        <v>371</v>
      </c>
      <c r="J547" s="76" t="s">
        <v>436</v>
      </c>
      <c r="K547" s="76" t="s">
        <v>141</v>
      </c>
      <c r="L547" s="76" t="s">
        <v>326</v>
      </c>
      <c r="M547" s="76" t="s">
        <v>284</v>
      </c>
      <c r="N547" s="77">
        <v>0.1</v>
      </c>
      <c r="O547" s="78">
        <v>65000</v>
      </c>
      <c r="P547" s="78">
        <v>0</v>
      </c>
      <c r="Q547" s="79">
        <v>6500</v>
      </c>
      <c r="R547" s="79">
        <v>0</v>
      </c>
      <c r="S547" s="78">
        <v>65000</v>
      </c>
      <c r="T547" s="76" t="s">
        <v>333</v>
      </c>
      <c r="U547" s="76" t="s">
        <v>373</v>
      </c>
      <c r="V547" s="76" t="s">
        <v>316</v>
      </c>
      <c r="W547" s="76" t="s">
        <v>334</v>
      </c>
      <c r="X547" s="76" t="s">
        <v>316</v>
      </c>
      <c r="Y547" s="76" t="s">
        <v>374</v>
      </c>
      <c r="Z547" s="76" t="s">
        <v>374</v>
      </c>
      <c r="AA5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8" spans="1:27" x14ac:dyDescent="0.25">
      <c r="A548" s="6" t="str">
        <f>DAY(C548)&amp;Table1[[#This Row],[Bộ phận]]&amp;Table1[[#This Row],[Mã hàng]]</f>
        <v>7TSG06NL300074</v>
      </c>
      <c r="B548" s="6" t="str">
        <f>COUNTIF($A$5:A548,A548)&amp;A548</f>
        <v>17TSG06NL300074</v>
      </c>
      <c r="C548" s="75">
        <v>46029</v>
      </c>
      <c r="D548" s="76" t="s">
        <v>313</v>
      </c>
      <c r="E548" s="74" t="s">
        <v>435</v>
      </c>
      <c r="F548" s="74" t="s">
        <v>316</v>
      </c>
      <c r="G548" s="74" t="s">
        <v>314</v>
      </c>
      <c r="H548" s="76" t="s">
        <v>370</v>
      </c>
      <c r="I548" s="76" t="s">
        <v>371</v>
      </c>
      <c r="J548" s="76" t="s">
        <v>436</v>
      </c>
      <c r="K548" s="76" t="s">
        <v>155</v>
      </c>
      <c r="L548" s="76" t="s">
        <v>32</v>
      </c>
      <c r="M548" s="76" t="s">
        <v>284</v>
      </c>
      <c r="N548" s="77">
        <v>0.9</v>
      </c>
      <c r="O548" s="78">
        <v>18000</v>
      </c>
      <c r="P548" s="78">
        <v>0</v>
      </c>
      <c r="Q548" s="79">
        <v>16200</v>
      </c>
      <c r="R548" s="79">
        <v>0</v>
      </c>
      <c r="S548" s="78">
        <v>18000</v>
      </c>
      <c r="T548" s="76" t="s">
        <v>333</v>
      </c>
      <c r="U548" s="76" t="s">
        <v>373</v>
      </c>
      <c r="V548" s="76" t="s">
        <v>316</v>
      </c>
      <c r="W548" s="76" t="s">
        <v>334</v>
      </c>
      <c r="X548" s="76" t="s">
        <v>316</v>
      </c>
      <c r="Y548" s="76" t="s">
        <v>374</v>
      </c>
      <c r="Z548" s="76" t="s">
        <v>374</v>
      </c>
      <c r="AA5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49" spans="1:27" x14ac:dyDescent="0.25">
      <c r="A549" s="6" t="str">
        <f>DAY(C549)&amp;Table1[[#This Row],[Bộ phận]]&amp;Table1[[#This Row],[Mã hàng]]</f>
        <v>7TSG06NL300084</v>
      </c>
      <c r="B549" s="6" t="str">
        <f>COUNTIF($A$5:A549,A549)&amp;A549</f>
        <v>17TSG06NL300084</v>
      </c>
      <c r="C549" s="75">
        <v>46029</v>
      </c>
      <c r="D549" s="76" t="s">
        <v>313</v>
      </c>
      <c r="E549" s="74" t="s">
        <v>435</v>
      </c>
      <c r="F549" s="74" t="s">
        <v>316</v>
      </c>
      <c r="G549" s="74" t="s">
        <v>314</v>
      </c>
      <c r="H549" s="76" t="s">
        <v>370</v>
      </c>
      <c r="I549" s="76" t="s">
        <v>371</v>
      </c>
      <c r="J549" s="76" t="s">
        <v>436</v>
      </c>
      <c r="K549" s="76" t="s">
        <v>163</v>
      </c>
      <c r="L549" s="76" t="s">
        <v>322</v>
      </c>
      <c r="M549" s="76" t="s">
        <v>284</v>
      </c>
      <c r="N549" s="77">
        <v>3.5</v>
      </c>
      <c r="O549" s="78">
        <v>22000</v>
      </c>
      <c r="P549" s="78">
        <v>0</v>
      </c>
      <c r="Q549" s="79">
        <v>77000</v>
      </c>
      <c r="R549" s="79">
        <v>0</v>
      </c>
      <c r="S549" s="78">
        <v>22000</v>
      </c>
      <c r="T549" s="76" t="s">
        <v>333</v>
      </c>
      <c r="U549" s="76" t="s">
        <v>373</v>
      </c>
      <c r="V549" s="76" t="s">
        <v>316</v>
      </c>
      <c r="W549" s="76" t="s">
        <v>334</v>
      </c>
      <c r="X549" s="76" t="s">
        <v>316</v>
      </c>
      <c r="Y549" s="76" t="s">
        <v>374</v>
      </c>
      <c r="Z549" s="76" t="s">
        <v>374</v>
      </c>
      <c r="AA5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0" spans="1:27" x14ac:dyDescent="0.25">
      <c r="A550" s="6" t="str">
        <f>DAY(C550)&amp;Table1[[#This Row],[Bộ phận]]&amp;Table1[[#This Row],[Mã hàng]]</f>
        <v>7TSG06NL300091</v>
      </c>
      <c r="B550" s="6" t="str">
        <f>COUNTIF($A$5:A550,A550)&amp;A550</f>
        <v>17TSG06NL300091</v>
      </c>
      <c r="C550" s="75">
        <v>46029</v>
      </c>
      <c r="D550" s="76" t="s">
        <v>313</v>
      </c>
      <c r="E550" s="74" t="s">
        <v>435</v>
      </c>
      <c r="F550" s="74" t="s">
        <v>316</v>
      </c>
      <c r="G550" s="74" t="s">
        <v>314</v>
      </c>
      <c r="H550" s="76" t="s">
        <v>370</v>
      </c>
      <c r="I550" s="76" t="s">
        <v>371</v>
      </c>
      <c r="J550" s="76" t="s">
        <v>436</v>
      </c>
      <c r="K550" s="76" t="s">
        <v>172</v>
      </c>
      <c r="L550" s="76" t="s">
        <v>35</v>
      </c>
      <c r="M550" s="76" t="s">
        <v>284</v>
      </c>
      <c r="N550" s="77">
        <v>2</v>
      </c>
      <c r="O550" s="78">
        <v>47000</v>
      </c>
      <c r="P550" s="78">
        <v>0</v>
      </c>
      <c r="Q550" s="79">
        <v>94000</v>
      </c>
      <c r="R550" s="79">
        <v>0</v>
      </c>
      <c r="S550" s="78">
        <v>47000</v>
      </c>
      <c r="T550" s="76" t="s">
        <v>333</v>
      </c>
      <c r="U550" s="76" t="s">
        <v>373</v>
      </c>
      <c r="V550" s="76" t="s">
        <v>316</v>
      </c>
      <c r="W550" s="76" t="s">
        <v>334</v>
      </c>
      <c r="X550" s="76" t="s">
        <v>316</v>
      </c>
      <c r="Y550" s="76" t="s">
        <v>374</v>
      </c>
      <c r="Z550" s="76" t="s">
        <v>374</v>
      </c>
      <c r="AA5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1" spans="1:27" x14ac:dyDescent="0.25">
      <c r="A551" s="6" t="str">
        <f>DAY(C551)&amp;Table1[[#This Row],[Bộ phận]]&amp;Table1[[#This Row],[Mã hàng]]</f>
        <v>7TSG06NL300096</v>
      </c>
      <c r="B551" s="6" t="str">
        <f>COUNTIF($A$5:A551,A551)&amp;A551</f>
        <v>17TSG06NL300096</v>
      </c>
      <c r="C551" s="75">
        <v>46029</v>
      </c>
      <c r="D551" s="76" t="s">
        <v>313</v>
      </c>
      <c r="E551" s="74" t="s">
        <v>435</v>
      </c>
      <c r="F551" s="74" t="s">
        <v>316</v>
      </c>
      <c r="G551" s="74" t="s">
        <v>314</v>
      </c>
      <c r="H551" s="76" t="s">
        <v>370</v>
      </c>
      <c r="I551" s="76" t="s">
        <v>371</v>
      </c>
      <c r="J551" s="76" t="s">
        <v>436</v>
      </c>
      <c r="K551" s="76" t="s">
        <v>177</v>
      </c>
      <c r="L551" s="76" t="s">
        <v>50</v>
      </c>
      <c r="M551" s="76" t="s">
        <v>284</v>
      </c>
      <c r="N551" s="77">
        <v>2</v>
      </c>
      <c r="O551" s="78">
        <v>45000</v>
      </c>
      <c r="P551" s="78">
        <v>0</v>
      </c>
      <c r="Q551" s="79">
        <v>90000</v>
      </c>
      <c r="R551" s="79">
        <v>0</v>
      </c>
      <c r="S551" s="78">
        <v>45000</v>
      </c>
      <c r="T551" s="76" t="s">
        <v>333</v>
      </c>
      <c r="U551" s="76" t="s">
        <v>373</v>
      </c>
      <c r="V551" s="76" t="s">
        <v>316</v>
      </c>
      <c r="W551" s="76" t="s">
        <v>334</v>
      </c>
      <c r="X551" s="76" t="s">
        <v>316</v>
      </c>
      <c r="Y551" s="76" t="s">
        <v>374</v>
      </c>
      <c r="Z551" s="76" t="s">
        <v>374</v>
      </c>
      <c r="AA5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2" spans="1:27" x14ac:dyDescent="0.25">
      <c r="A552" s="6" t="str">
        <f>DAY(C552)&amp;Table1[[#This Row],[Bộ phận]]&amp;Table1[[#This Row],[Mã hàng]]</f>
        <v>7TSG06NL300098</v>
      </c>
      <c r="B552" s="6" t="str">
        <f>COUNTIF($A$5:A552,A552)&amp;A552</f>
        <v>17TSG06NL300098</v>
      </c>
      <c r="C552" s="75">
        <v>46029</v>
      </c>
      <c r="D552" s="76" t="s">
        <v>313</v>
      </c>
      <c r="E552" s="74" t="s">
        <v>435</v>
      </c>
      <c r="F552" s="74" t="s">
        <v>316</v>
      </c>
      <c r="G552" s="74" t="s">
        <v>314</v>
      </c>
      <c r="H552" s="76" t="s">
        <v>370</v>
      </c>
      <c r="I552" s="76" t="s">
        <v>371</v>
      </c>
      <c r="J552" s="76" t="s">
        <v>436</v>
      </c>
      <c r="K552" s="76" t="s">
        <v>179</v>
      </c>
      <c r="L552" s="76" t="s">
        <v>327</v>
      </c>
      <c r="M552" s="76" t="s">
        <v>284</v>
      </c>
      <c r="N552" s="77">
        <v>1</v>
      </c>
      <c r="O552" s="78">
        <v>95000</v>
      </c>
      <c r="P552" s="78">
        <v>0</v>
      </c>
      <c r="Q552" s="79">
        <v>95000</v>
      </c>
      <c r="R552" s="79">
        <v>0</v>
      </c>
      <c r="S552" s="78">
        <v>95000</v>
      </c>
      <c r="T552" s="76" t="s">
        <v>333</v>
      </c>
      <c r="U552" s="76" t="s">
        <v>373</v>
      </c>
      <c r="V552" s="76" t="s">
        <v>316</v>
      </c>
      <c r="W552" s="76" t="s">
        <v>334</v>
      </c>
      <c r="X552" s="76" t="s">
        <v>316</v>
      </c>
      <c r="Y552" s="76" t="s">
        <v>374</v>
      </c>
      <c r="Z552" s="76" t="s">
        <v>374</v>
      </c>
      <c r="AA5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3" spans="1:27" x14ac:dyDescent="0.25">
      <c r="A553" s="6" t="str">
        <f>DAY(C553)&amp;Table1[[#This Row],[Bộ phận]]&amp;Table1[[#This Row],[Mã hàng]]</f>
        <v>7TSG06NL300085</v>
      </c>
      <c r="B553" s="6" t="str">
        <f>COUNTIF($A$5:A553,A553)&amp;A553</f>
        <v>17TSG06NL300085</v>
      </c>
      <c r="C553" s="75">
        <v>46029</v>
      </c>
      <c r="D553" s="76" t="s">
        <v>313</v>
      </c>
      <c r="E553" s="74" t="s">
        <v>435</v>
      </c>
      <c r="F553" s="74" t="s">
        <v>316</v>
      </c>
      <c r="G553" s="74" t="s">
        <v>314</v>
      </c>
      <c r="H553" s="76" t="s">
        <v>370</v>
      </c>
      <c r="I553" s="76" t="s">
        <v>371</v>
      </c>
      <c r="J553" s="76" t="s">
        <v>436</v>
      </c>
      <c r="K553" s="76" t="s">
        <v>164</v>
      </c>
      <c r="L553" s="76" t="s">
        <v>318</v>
      </c>
      <c r="M553" s="76" t="s">
        <v>284</v>
      </c>
      <c r="N553" s="77">
        <v>1</v>
      </c>
      <c r="O553" s="78">
        <v>45000</v>
      </c>
      <c r="P553" s="78">
        <v>0</v>
      </c>
      <c r="Q553" s="79">
        <v>45000</v>
      </c>
      <c r="R553" s="79">
        <v>0</v>
      </c>
      <c r="S553" s="78">
        <v>45000</v>
      </c>
      <c r="T553" s="76" t="s">
        <v>333</v>
      </c>
      <c r="U553" s="76" t="s">
        <v>373</v>
      </c>
      <c r="V553" s="76" t="s">
        <v>316</v>
      </c>
      <c r="W553" s="76" t="s">
        <v>334</v>
      </c>
      <c r="X553" s="76" t="s">
        <v>316</v>
      </c>
      <c r="Y553" s="76" t="s">
        <v>374</v>
      </c>
      <c r="Z553" s="76" t="s">
        <v>374</v>
      </c>
      <c r="AA5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4" spans="1:27" x14ac:dyDescent="0.25">
      <c r="A554" s="6" t="str">
        <f>DAY(C554)&amp;Table1[[#This Row],[Bộ phận]]&amp;Table1[[#This Row],[Mã hàng]]</f>
        <v>7TSG06NL300113</v>
      </c>
      <c r="B554" s="6" t="str">
        <f>COUNTIF($A$5:A554,A554)&amp;A554</f>
        <v>17TSG06NL300113</v>
      </c>
      <c r="C554" s="75">
        <v>46029</v>
      </c>
      <c r="D554" s="76" t="s">
        <v>313</v>
      </c>
      <c r="E554" s="74" t="s">
        <v>435</v>
      </c>
      <c r="F554" s="74" t="s">
        <v>316</v>
      </c>
      <c r="G554" s="74" t="s">
        <v>314</v>
      </c>
      <c r="H554" s="76" t="s">
        <v>370</v>
      </c>
      <c r="I554" s="76" t="s">
        <v>371</v>
      </c>
      <c r="J554" s="76" t="s">
        <v>436</v>
      </c>
      <c r="K554" s="76" t="s">
        <v>192</v>
      </c>
      <c r="L554" s="76" t="s">
        <v>40</v>
      </c>
      <c r="M554" s="76" t="s">
        <v>284</v>
      </c>
      <c r="N554" s="77">
        <v>0.5</v>
      </c>
      <c r="O554" s="78">
        <v>145000</v>
      </c>
      <c r="P554" s="78">
        <v>0</v>
      </c>
      <c r="Q554" s="79">
        <v>72500</v>
      </c>
      <c r="R554" s="79">
        <v>0</v>
      </c>
      <c r="S554" s="78">
        <v>145000</v>
      </c>
      <c r="T554" s="76" t="s">
        <v>333</v>
      </c>
      <c r="U554" s="76" t="s">
        <v>373</v>
      </c>
      <c r="V554" s="76" t="s">
        <v>316</v>
      </c>
      <c r="W554" s="76" t="s">
        <v>334</v>
      </c>
      <c r="X554" s="76" t="s">
        <v>316</v>
      </c>
      <c r="Y554" s="76" t="s">
        <v>374</v>
      </c>
      <c r="Z554" s="76" t="s">
        <v>374</v>
      </c>
      <c r="AA5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5" spans="1:27" x14ac:dyDescent="0.25">
      <c r="A555" s="6" t="str">
        <f>DAY(C555)&amp;Table1[[#This Row],[Bộ phận]]&amp;Table1[[#This Row],[Mã hàng]]</f>
        <v>7TSG06NL300119</v>
      </c>
      <c r="B555" s="6" t="str">
        <f>COUNTIF($A$5:A555,A555)&amp;A555</f>
        <v>17TSG06NL300119</v>
      </c>
      <c r="C555" s="75">
        <v>46029</v>
      </c>
      <c r="D555" s="76" t="s">
        <v>313</v>
      </c>
      <c r="E555" s="74" t="s">
        <v>435</v>
      </c>
      <c r="F555" s="74" t="s">
        <v>316</v>
      </c>
      <c r="G555" s="74" t="s">
        <v>314</v>
      </c>
      <c r="H555" s="76" t="s">
        <v>370</v>
      </c>
      <c r="I555" s="76" t="s">
        <v>371</v>
      </c>
      <c r="J555" s="76" t="s">
        <v>436</v>
      </c>
      <c r="K555" s="76" t="s">
        <v>197</v>
      </c>
      <c r="L555" s="76" t="s">
        <v>324</v>
      </c>
      <c r="M555" s="76" t="s">
        <v>284</v>
      </c>
      <c r="N555" s="77">
        <v>5</v>
      </c>
      <c r="O555" s="78">
        <v>21000</v>
      </c>
      <c r="P555" s="78">
        <v>0</v>
      </c>
      <c r="Q555" s="79">
        <v>105000</v>
      </c>
      <c r="R555" s="79">
        <v>0</v>
      </c>
      <c r="S555" s="78">
        <v>21000</v>
      </c>
      <c r="T555" s="76" t="s">
        <v>333</v>
      </c>
      <c r="U555" s="76" t="s">
        <v>373</v>
      </c>
      <c r="V555" s="76" t="s">
        <v>316</v>
      </c>
      <c r="W555" s="76" t="s">
        <v>334</v>
      </c>
      <c r="X555" s="76" t="s">
        <v>316</v>
      </c>
      <c r="Y555" s="76" t="s">
        <v>374</v>
      </c>
      <c r="Z555" s="76" t="s">
        <v>374</v>
      </c>
      <c r="AA5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6" spans="1:27" x14ac:dyDescent="0.25">
      <c r="A556" s="6" t="str">
        <f>DAY(C556)&amp;Table1[[#This Row],[Bộ phận]]&amp;Table1[[#This Row],[Mã hàng]]</f>
        <v>7TSG06NL300018</v>
      </c>
      <c r="B556" s="6" t="str">
        <f>COUNTIF($A$5:A556,A556)&amp;A556</f>
        <v>17TSG06NL300018</v>
      </c>
      <c r="C556" s="75">
        <v>46029</v>
      </c>
      <c r="D556" s="76" t="s">
        <v>313</v>
      </c>
      <c r="E556" s="74" t="s">
        <v>435</v>
      </c>
      <c r="F556" s="74" t="s">
        <v>316</v>
      </c>
      <c r="G556" s="74" t="s">
        <v>314</v>
      </c>
      <c r="H556" s="76" t="s">
        <v>370</v>
      </c>
      <c r="I556" s="76" t="s">
        <v>371</v>
      </c>
      <c r="J556" s="76" t="s">
        <v>436</v>
      </c>
      <c r="K556" s="76" t="s">
        <v>91</v>
      </c>
      <c r="L556" s="76" t="s">
        <v>331</v>
      </c>
      <c r="M556" s="76" t="s">
        <v>284</v>
      </c>
      <c r="N556" s="77">
        <v>3</v>
      </c>
      <c r="O556" s="78">
        <v>38000</v>
      </c>
      <c r="P556" s="78">
        <v>0</v>
      </c>
      <c r="Q556" s="79">
        <v>114000</v>
      </c>
      <c r="R556" s="79">
        <v>0</v>
      </c>
      <c r="S556" s="78">
        <v>38000</v>
      </c>
      <c r="T556" s="76" t="s">
        <v>333</v>
      </c>
      <c r="U556" s="76" t="s">
        <v>373</v>
      </c>
      <c r="V556" s="76" t="s">
        <v>316</v>
      </c>
      <c r="W556" s="76" t="s">
        <v>334</v>
      </c>
      <c r="X556" s="76" t="s">
        <v>316</v>
      </c>
      <c r="Y556" s="76" t="s">
        <v>374</v>
      </c>
      <c r="Z556" s="76" t="s">
        <v>374</v>
      </c>
      <c r="AA5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7" spans="1:27" x14ac:dyDescent="0.25">
      <c r="A557" s="6" t="str">
        <f>DAY(C557)&amp;Table1[[#This Row],[Bộ phận]]&amp;Table1[[#This Row],[Mã hàng]]</f>
        <v>7TSG06NL300147</v>
      </c>
      <c r="B557" s="6" t="str">
        <f>COUNTIF($A$5:A557,A557)&amp;A557</f>
        <v>17TSG06NL300147</v>
      </c>
      <c r="C557" s="75">
        <v>46029</v>
      </c>
      <c r="D557" s="76" t="s">
        <v>313</v>
      </c>
      <c r="E557" s="74" t="s">
        <v>435</v>
      </c>
      <c r="F557" s="74" t="s">
        <v>316</v>
      </c>
      <c r="G557" s="74" t="s">
        <v>314</v>
      </c>
      <c r="H557" s="76" t="s">
        <v>370</v>
      </c>
      <c r="I557" s="76" t="s">
        <v>371</v>
      </c>
      <c r="J557" s="76" t="s">
        <v>436</v>
      </c>
      <c r="K557" s="76" t="s">
        <v>234</v>
      </c>
      <c r="L557" s="76" t="s">
        <v>330</v>
      </c>
      <c r="M557" s="76" t="s">
        <v>284</v>
      </c>
      <c r="N557" s="77">
        <v>5</v>
      </c>
      <c r="O557" s="78">
        <v>62000</v>
      </c>
      <c r="P557" s="78">
        <v>0</v>
      </c>
      <c r="Q557" s="79">
        <v>310000</v>
      </c>
      <c r="R557" s="79">
        <v>0</v>
      </c>
      <c r="S557" s="78">
        <v>62000</v>
      </c>
      <c r="T557" s="76" t="s">
        <v>333</v>
      </c>
      <c r="U557" s="76" t="s">
        <v>373</v>
      </c>
      <c r="V557" s="76" t="s">
        <v>316</v>
      </c>
      <c r="W557" s="76" t="s">
        <v>334</v>
      </c>
      <c r="X557" s="76" t="s">
        <v>316</v>
      </c>
      <c r="Y557" s="76" t="s">
        <v>374</v>
      </c>
      <c r="Z557" s="76" t="s">
        <v>374</v>
      </c>
      <c r="AA5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8" spans="1:27" x14ac:dyDescent="0.25">
      <c r="A558" s="6" t="str">
        <f>DAY(C558)&amp;Table1[[#This Row],[Bộ phận]]&amp;Table1[[#This Row],[Mã hàng]]</f>
        <v>8TSG01NL300013</v>
      </c>
      <c r="B558" s="6" t="str">
        <f>COUNTIF($A$5:A558,A558)&amp;A558</f>
        <v>18TSG01NL300013</v>
      </c>
      <c r="C558" s="75">
        <v>46030</v>
      </c>
      <c r="D558" s="76" t="s">
        <v>313</v>
      </c>
      <c r="E558" s="74" t="s">
        <v>437</v>
      </c>
      <c r="F558" s="74" t="s">
        <v>316</v>
      </c>
      <c r="G558" s="74" t="s">
        <v>314</v>
      </c>
      <c r="H558" s="76" t="s">
        <v>370</v>
      </c>
      <c r="I558" s="76" t="s">
        <v>371</v>
      </c>
      <c r="J558" s="76" t="s">
        <v>438</v>
      </c>
      <c r="K558" s="76" t="s">
        <v>86</v>
      </c>
      <c r="L558" s="76" t="s">
        <v>19</v>
      </c>
      <c r="M558" s="76" t="s">
        <v>284</v>
      </c>
      <c r="N558" s="77">
        <v>2</v>
      </c>
      <c r="O558" s="78">
        <v>50000</v>
      </c>
      <c r="P558" s="78">
        <v>0</v>
      </c>
      <c r="Q558" s="79">
        <v>100000</v>
      </c>
      <c r="R558" s="79">
        <v>0</v>
      </c>
      <c r="S558" s="78">
        <v>50000</v>
      </c>
      <c r="T558" s="76" t="s">
        <v>315</v>
      </c>
      <c r="U558" s="76" t="s">
        <v>373</v>
      </c>
      <c r="V558" s="76" t="s">
        <v>316</v>
      </c>
      <c r="W558" s="76" t="s">
        <v>317</v>
      </c>
      <c r="X558" s="76" t="s">
        <v>316</v>
      </c>
      <c r="Y558" s="76" t="s">
        <v>374</v>
      </c>
      <c r="Z558" s="76" t="s">
        <v>374</v>
      </c>
      <c r="AA5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59" spans="1:27" x14ac:dyDescent="0.25">
      <c r="A559" s="6" t="str">
        <f>DAY(C559)&amp;Table1[[#This Row],[Bộ phận]]&amp;Table1[[#This Row],[Mã hàng]]</f>
        <v>8TSG01NL300022</v>
      </c>
      <c r="B559" s="6" t="str">
        <f>COUNTIF($A$5:A559,A559)&amp;A559</f>
        <v>18TSG01NL300022</v>
      </c>
      <c r="C559" s="75">
        <v>46030</v>
      </c>
      <c r="D559" s="76" t="s">
        <v>313</v>
      </c>
      <c r="E559" s="74" t="s">
        <v>437</v>
      </c>
      <c r="F559" s="74" t="s">
        <v>316</v>
      </c>
      <c r="G559" s="74" t="s">
        <v>314</v>
      </c>
      <c r="H559" s="76" t="s">
        <v>370</v>
      </c>
      <c r="I559" s="76" t="s">
        <v>371</v>
      </c>
      <c r="J559" s="76" t="s">
        <v>438</v>
      </c>
      <c r="K559" s="76" t="s">
        <v>94</v>
      </c>
      <c r="L559" s="76" t="s">
        <v>20</v>
      </c>
      <c r="M559" s="76" t="s">
        <v>284</v>
      </c>
      <c r="N559" s="77">
        <v>4.5</v>
      </c>
      <c r="O559" s="78">
        <v>18000</v>
      </c>
      <c r="P559" s="78">
        <v>0</v>
      </c>
      <c r="Q559" s="79">
        <v>81000</v>
      </c>
      <c r="R559" s="79">
        <v>0</v>
      </c>
      <c r="S559" s="78">
        <v>18000</v>
      </c>
      <c r="T559" s="76" t="s">
        <v>315</v>
      </c>
      <c r="U559" s="76" t="s">
        <v>373</v>
      </c>
      <c r="V559" s="76" t="s">
        <v>316</v>
      </c>
      <c r="W559" s="76" t="s">
        <v>317</v>
      </c>
      <c r="X559" s="76" t="s">
        <v>316</v>
      </c>
      <c r="Y559" s="76" t="s">
        <v>374</v>
      </c>
      <c r="Z559" s="76" t="s">
        <v>374</v>
      </c>
      <c r="AA5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0" spans="1:27" x14ac:dyDescent="0.25">
      <c r="A560" s="6" t="str">
        <f>DAY(C560)&amp;Table1[[#This Row],[Bộ phận]]&amp;Table1[[#This Row],[Mã hàng]]</f>
        <v>8TSG01NL300058</v>
      </c>
      <c r="B560" s="6" t="str">
        <f>COUNTIF($A$5:A560,A560)&amp;A560</f>
        <v>18TSG01NL300058</v>
      </c>
      <c r="C560" s="75">
        <v>46030</v>
      </c>
      <c r="D560" s="76" t="s">
        <v>313</v>
      </c>
      <c r="E560" s="74" t="s">
        <v>437</v>
      </c>
      <c r="F560" s="74" t="s">
        <v>316</v>
      </c>
      <c r="G560" s="74" t="s">
        <v>314</v>
      </c>
      <c r="H560" s="76" t="s">
        <v>370</v>
      </c>
      <c r="I560" s="76" t="s">
        <v>371</v>
      </c>
      <c r="J560" s="76" t="s">
        <v>438</v>
      </c>
      <c r="K560" s="76" t="s">
        <v>135</v>
      </c>
      <c r="L560" s="76" t="s">
        <v>27</v>
      </c>
      <c r="M560" s="76" t="s">
        <v>284</v>
      </c>
      <c r="N560" s="77">
        <v>1</v>
      </c>
      <c r="O560" s="78">
        <v>55000</v>
      </c>
      <c r="P560" s="78">
        <v>0</v>
      </c>
      <c r="Q560" s="79">
        <v>55000</v>
      </c>
      <c r="R560" s="79">
        <v>0</v>
      </c>
      <c r="S560" s="78">
        <v>55000</v>
      </c>
      <c r="T560" s="76" t="s">
        <v>315</v>
      </c>
      <c r="U560" s="76" t="s">
        <v>373</v>
      </c>
      <c r="V560" s="76" t="s">
        <v>316</v>
      </c>
      <c r="W560" s="76" t="s">
        <v>317</v>
      </c>
      <c r="X560" s="76" t="s">
        <v>316</v>
      </c>
      <c r="Y560" s="76" t="s">
        <v>374</v>
      </c>
      <c r="Z560" s="76" t="s">
        <v>374</v>
      </c>
      <c r="AA5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1" spans="1:27" x14ac:dyDescent="0.25">
      <c r="A561" s="6" t="str">
        <f>DAY(C561)&amp;Table1[[#This Row],[Bộ phận]]&amp;Table1[[#This Row],[Mã hàng]]</f>
        <v>8TSG01NL300074</v>
      </c>
      <c r="B561" s="6" t="str">
        <f>COUNTIF($A$5:A561,A561)&amp;A561</f>
        <v>18TSG01NL300074</v>
      </c>
      <c r="C561" s="75">
        <v>46030</v>
      </c>
      <c r="D561" s="76" t="s">
        <v>313</v>
      </c>
      <c r="E561" s="74" t="s">
        <v>437</v>
      </c>
      <c r="F561" s="74" t="s">
        <v>316</v>
      </c>
      <c r="G561" s="74" t="s">
        <v>314</v>
      </c>
      <c r="H561" s="76" t="s">
        <v>370</v>
      </c>
      <c r="I561" s="76" t="s">
        <v>371</v>
      </c>
      <c r="J561" s="76" t="s">
        <v>438</v>
      </c>
      <c r="K561" s="76" t="s">
        <v>155</v>
      </c>
      <c r="L561" s="76" t="s">
        <v>32</v>
      </c>
      <c r="M561" s="76" t="s">
        <v>284</v>
      </c>
      <c r="N561" s="77">
        <v>1</v>
      </c>
      <c r="O561" s="78">
        <v>18000</v>
      </c>
      <c r="P561" s="78">
        <v>0</v>
      </c>
      <c r="Q561" s="79">
        <v>18000</v>
      </c>
      <c r="R561" s="79">
        <v>0</v>
      </c>
      <c r="S561" s="78">
        <v>18000</v>
      </c>
      <c r="T561" s="76" t="s">
        <v>315</v>
      </c>
      <c r="U561" s="76" t="s">
        <v>373</v>
      </c>
      <c r="V561" s="76" t="s">
        <v>316</v>
      </c>
      <c r="W561" s="76" t="s">
        <v>317</v>
      </c>
      <c r="X561" s="76" t="s">
        <v>316</v>
      </c>
      <c r="Y561" s="76" t="s">
        <v>374</v>
      </c>
      <c r="Z561" s="76" t="s">
        <v>374</v>
      </c>
      <c r="AA5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2" spans="1:27" x14ac:dyDescent="0.25">
      <c r="A562" s="6" t="str">
        <f>DAY(C562)&amp;Table1[[#This Row],[Bộ phận]]&amp;Table1[[#This Row],[Mã hàng]]</f>
        <v>8TSG01NL300085</v>
      </c>
      <c r="B562" s="6" t="str">
        <f>COUNTIF($A$5:A562,A562)&amp;A562</f>
        <v>18TSG01NL300085</v>
      </c>
      <c r="C562" s="75">
        <v>46030</v>
      </c>
      <c r="D562" s="76" t="s">
        <v>313</v>
      </c>
      <c r="E562" s="74" t="s">
        <v>437</v>
      </c>
      <c r="F562" s="74" t="s">
        <v>316</v>
      </c>
      <c r="G562" s="74" t="s">
        <v>314</v>
      </c>
      <c r="H562" s="76" t="s">
        <v>370</v>
      </c>
      <c r="I562" s="76" t="s">
        <v>371</v>
      </c>
      <c r="J562" s="76" t="s">
        <v>438</v>
      </c>
      <c r="K562" s="76" t="s">
        <v>164</v>
      </c>
      <c r="L562" s="76" t="s">
        <v>318</v>
      </c>
      <c r="M562" s="76" t="s">
        <v>284</v>
      </c>
      <c r="N562" s="77">
        <v>0.6</v>
      </c>
      <c r="O562" s="78">
        <v>45000</v>
      </c>
      <c r="P562" s="78">
        <v>0</v>
      </c>
      <c r="Q562" s="79">
        <v>27000</v>
      </c>
      <c r="R562" s="79">
        <v>0</v>
      </c>
      <c r="S562" s="78">
        <v>45000</v>
      </c>
      <c r="T562" s="76" t="s">
        <v>315</v>
      </c>
      <c r="U562" s="76" t="s">
        <v>373</v>
      </c>
      <c r="V562" s="76" t="s">
        <v>316</v>
      </c>
      <c r="W562" s="76" t="s">
        <v>317</v>
      </c>
      <c r="X562" s="76" t="s">
        <v>316</v>
      </c>
      <c r="Y562" s="76" t="s">
        <v>374</v>
      </c>
      <c r="Z562" s="76" t="s">
        <v>374</v>
      </c>
      <c r="AA5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3" spans="1:27" x14ac:dyDescent="0.25">
      <c r="A563" s="6" t="str">
        <f>DAY(C563)&amp;Table1[[#This Row],[Bộ phận]]&amp;Table1[[#This Row],[Mã hàng]]</f>
        <v>8TSG01NL300107</v>
      </c>
      <c r="B563" s="6" t="str">
        <f>COUNTIF($A$5:A563,A563)&amp;A563</f>
        <v>18TSG01NL300107</v>
      </c>
      <c r="C563" s="75">
        <v>46030</v>
      </c>
      <c r="D563" s="76" t="s">
        <v>313</v>
      </c>
      <c r="E563" s="74" t="s">
        <v>437</v>
      </c>
      <c r="F563" s="74" t="s">
        <v>316</v>
      </c>
      <c r="G563" s="74" t="s">
        <v>314</v>
      </c>
      <c r="H563" s="76" t="s">
        <v>370</v>
      </c>
      <c r="I563" s="76" t="s">
        <v>371</v>
      </c>
      <c r="J563" s="76" t="s">
        <v>438</v>
      </c>
      <c r="K563" s="76" t="s">
        <v>187</v>
      </c>
      <c r="L563" s="76" t="s">
        <v>328</v>
      </c>
      <c r="M563" s="76" t="s">
        <v>329</v>
      </c>
      <c r="N563" s="77">
        <v>2</v>
      </c>
      <c r="O563" s="78">
        <v>8500</v>
      </c>
      <c r="P563" s="78">
        <v>0</v>
      </c>
      <c r="Q563" s="79">
        <v>17000</v>
      </c>
      <c r="R563" s="79">
        <v>0</v>
      </c>
      <c r="S563" s="78">
        <v>8500</v>
      </c>
      <c r="T563" s="76" t="s">
        <v>315</v>
      </c>
      <c r="U563" s="76" t="s">
        <v>373</v>
      </c>
      <c r="V563" s="76" t="s">
        <v>316</v>
      </c>
      <c r="W563" s="76" t="s">
        <v>317</v>
      </c>
      <c r="X563" s="76" t="s">
        <v>316</v>
      </c>
      <c r="Y563" s="76" t="s">
        <v>374</v>
      </c>
      <c r="Z563" s="76" t="s">
        <v>374</v>
      </c>
      <c r="AA5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4" spans="1:27" x14ac:dyDescent="0.25">
      <c r="A564" s="6" t="str">
        <f>DAY(C564)&amp;Table1[[#This Row],[Bộ phận]]&amp;Table1[[#This Row],[Mã hàng]]</f>
        <v>8TSG01NL300126</v>
      </c>
      <c r="B564" s="6" t="str">
        <f>COUNTIF($A$5:A564,A564)&amp;A564</f>
        <v>18TSG01NL300126</v>
      </c>
      <c r="C564" s="75">
        <v>46030</v>
      </c>
      <c r="D564" s="76" t="s">
        <v>313</v>
      </c>
      <c r="E564" s="74" t="s">
        <v>437</v>
      </c>
      <c r="F564" s="74" t="s">
        <v>316</v>
      </c>
      <c r="G564" s="74" t="s">
        <v>314</v>
      </c>
      <c r="H564" s="76" t="s">
        <v>370</v>
      </c>
      <c r="I564" s="76" t="s">
        <v>371</v>
      </c>
      <c r="J564" s="76" t="s">
        <v>438</v>
      </c>
      <c r="K564" s="76" t="s">
        <v>208</v>
      </c>
      <c r="L564" s="76" t="s">
        <v>340</v>
      </c>
      <c r="M564" s="76" t="s">
        <v>284</v>
      </c>
      <c r="N564" s="77">
        <v>0.3</v>
      </c>
      <c r="O564" s="78">
        <v>70000</v>
      </c>
      <c r="P564" s="78">
        <v>0</v>
      </c>
      <c r="Q564" s="79">
        <v>21000</v>
      </c>
      <c r="R564" s="79">
        <v>0</v>
      </c>
      <c r="S564" s="78">
        <v>70000</v>
      </c>
      <c r="T564" s="76" t="s">
        <v>315</v>
      </c>
      <c r="U564" s="76" t="s">
        <v>373</v>
      </c>
      <c r="V564" s="76" t="s">
        <v>316</v>
      </c>
      <c r="W564" s="76" t="s">
        <v>317</v>
      </c>
      <c r="X564" s="76" t="s">
        <v>316</v>
      </c>
      <c r="Y564" s="76" t="s">
        <v>374</v>
      </c>
      <c r="Z564" s="76" t="s">
        <v>374</v>
      </c>
      <c r="AA5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5" spans="1:27" x14ac:dyDescent="0.25">
      <c r="A565" s="6" t="str">
        <f>DAY(C565)&amp;Table1[[#This Row],[Bộ phận]]&amp;Table1[[#This Row],[Mã hàng]]</f>
        <v>8TSG01NL300142</v>
      </c>
      <c r="B565" s="6" t="str">
        <f>COUNTIF($A$5:A565,A565)&amp;A565</f>
        <v>18TSG01NL300142</v>
      </c>
      <c r="C565" s="75">
        <v>46030</v>
      </c>
      <c r="D565" s="76" t="s">
        <v>313</v>
      </c>
      <c r="E565" s="74" t="s">
        <v>437</v>
      </c>
      <c r="F565" s="74" t="s">
        <v>316</v>
      </c>
      <c r="G565" s="74" t="s">
        <v>314</v>
      </c>
      <c r="H565" s="76" t="s">
        <v>370</v>
      </c>
      <c r="I565" s="76" t="s">
        <v>371</v>
      </c>
      <c r="J565" s="76" t="s">
        <v>438</v>
      </c>
      <c r="K565" s="76" t="s">
        <v>226</v>
      </c>
      <c r="L565" s="76" t="s">
        <v>319</v>
      </c>
      <c r="M565" s="76" t="s">
        <v>284</v>
      </c>
      <c r="N565" s="77">
        <v>1</v>
      </c>
      <c r="O565" s="78">
        <v>50000</v>
      </c>
      <c r="P565" s="78">
        <v>0</v>
      </c>
      <c r="Q565" s="79">
        <v>50000</v>
      </c>
      <c r="R565" s="79">
        <v>0</v>
      </c>
      <c r="S565" s="78">
        <v>50000</v>
      </c>
      <c r="T565" s="76" t="s">
        <v>315</v>
      </c>
      <c r="U565" s="76" t="s">
        <v>373</v>
      </c>
      <c r="V565" s="76" t="s">
        <v>316</v>
      </c>
      <c r="W565" s="76" t="s">
        <v>317</v>
      </c>
      <c r="X565" s="76" t="s">
        <v>316</v>
      </c>
      <c r="Y565" s="76" t="s">
        <v>374</v>
      </c>
      <c r="Z565" s="76" t="s">
        <v>374</v>
      </c>
      <c r="AA5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6" spans="1:27" x14ac:dyDescent="0.25">
      <c r="A566" s="6" t="str">
        <f>DAY(C566)&amp;Table1[[#This Row],[Bộ phận]]&amp;Table1[[#This Row],[Mã hàng]]</f>
        <v>8TSG01NL300147</v>
      </c>
      <c r="B566" s="6" t="str">
        <f>COUNTIF($A$5:A566,A566)&amp;A566</f>
        <v>18TSG01NL300147</v>
      </c>
      <c r="C566" s="75">
        <v>46030</v>
      </c>
      <c r="D566" s="76" t="s">
        <v>313</v>
      </c>
      <c r="E566" s="74" t="s">
        <v>437</v>
      </c>
      <c r="F566" s="74" t="s">
        <v>316</v>
      </c>
      <c r="G566" s="74" t="s">
        <v>314</v>
      </c>
      <c r="H566" s="76" t="s">
        <v>370</v>
      </c>
      <c r="I566" s="76" t="s">
        <v>371</v>
      </c>
      <c r="J566" s="76" t="s">
        <v>438</v>
      </c>
      <c r="K566" s="76" t="s">
        <v>234</v>
      </c>
      <c r="L566" s="76" t="s">
        <v>330</v>
      </c>
      <c r="M566" s="76" t="s">
        <v>284</v>
      </c>
      <c r="N566" s="77">
        <v>6</v>
      </c>
      <c r="O566" s="78">
        <v>62000</v>
      </c>
      <c r="P566" s="78">
        <v>0</v>
      </c>
      <c r="Q566" s="79">
        <v>372000</v>
      </c>
      <c r="R566" s="79">
        <v>0</v>
      </c>
      <c r="S566" s="78">
        <v>62000</v>
      </c>
      <c r="T566" s="76" t="s">
        <v>315</v>
      </c>
      <c r="U566" s="76" t="s">
        <v>373</v>
      </c>
      <c r="V566" s="76" t="s">
        <v>316</v>
      </c>
      <c r="W566" s="76" t="s">
        <v>317</v>
      </c>
      <c r="X566" s="76" t="s">
        <v>316</v>
      </c>
      <c r="Y566" s="76" t="s">
        <v>374</v>
      </c>
      <c r="Z566" s="76" t="s">
        <v>374</v>
      </c>
      <c r="AA5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7" spans="1:27" x14ac:dyDescent="0.25">
      <c r="A567" s="6" t="str">
        <f>DAY(C567)&amp;Table1[[#This Row],[Bộ phận]]&amp;Table1[[#This Row],[Mã hàng]]</f>
        <v>8TSG01NL300218</v>
      </c>
      <c r="B567" s="6" t="str">
        <f>COUNTIF($A$5:A567,A567)&amp;A567</f>
        <v>18TSG01NL300218</v>
      </c>
      <c r="C567" s="75">
        <v>46030</v>
      </c>
      <c r="D567" s="76" t="s">
        <v>313</v>
      </c>
      <c r="E567" s="74" t="s">
        <v>437</v>
      </c>
      <c r="F567" s="74" t="s">
        <v>316</v>
      </c>
      <c r="G567" s="74" t="s">
        <v>314</v>
      </c>
      <c r="H567" s="76" t="s">
        <v>370</v>
      </c>
      <c r="I567" s="76" t="s">
        <v>371</v>
      </c>
      <c r="J567" s="76" t="s">
        <v>438</v>
      </c>
      <c r="K567" s="76" t="s">
        <v>287</v>
      </c>
      <c r="L567" s="76" t="s">
        <v>288</v>
      </c>
      <c r="M567" s="76" t="s">
        <v>29</v>
      </c>
      <c r="N567" s="77">
        <v>1</v>
      </c>
      <c r="O567" s="78">
        <v>40000</v>
      </c>
      <c r="P567" s="78">
        <v>0</v>
      </c>
      <c r="Q567" s="79">
        <v>40000</v>
      </c>
      <c r="R567" s="79">
        <v>0</v>
      </c>
      <c r="S567" s="78">
        <v>40000</v>
      </c>
      <c r="T567" s="76" t="s">
        <v>315</v>
      </c>
      <c r="U567" s="76" t="s">
        <v>373</v>
      </c>
      <c r="V567" s="76" t="s">
        <v>316</v>
      </c>
      <c r="W567" s="76" t="s">
        <v>317</v>
      </c>
      <c r="X567" s="76" t="s">
        <v>316</v>
      </c>
      <c r="Y567" s="76" t="s">
        <v>374</v>
      </c>
      <c r="Z567" s="76" t="s">
        <v>374</v>
      </c>
      <c r="AA5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8" spans="1:27" x14ac:dyDescent="0.25">
      <c r="A568" s="6" t="str">
        <f>DAY(C568)&amp;Table1[[#This Row],[Bộ phận]]&amp;Table1[[#This Row],[Mã hàng]]</f>
        <v>8TSG01NL300018</v>
      </c>
      <c r="B568" s="6" t="str">
        <f>COUNTIF($A$5:A568,A568)&amp;A568</f>
        <v>18TSG01NL300018</v>
      </c>
      <c r="C568" s="75">
        <v>46030</v>
      </c>
      <c r="D568" s="76" t="s">
        <v>313</v>
      </c>
      <c r="E568" s="74" t="s">
        <v>437</v>
      </c>
      <c r="F568" s="74" t="s">
        <v>316</v>
      </c>
      <c r="G568" s="74" t="s">
        <v>314</v>
      </c>
      <c r="H568" s="76" t="s">
        <v>370</v>
      </c>
      <c r="I568" s="76" t="s">
        <v>371</v>
      </c>
      <c r="J568" s="76" t="s">
        <v>438</v>
      </c>
      <c r="K568" s="76" t="s">
        <v>91</v>
      </c>
      <c r="L568" s="76" t="s">
        <v>331</v>
      </c>
      <c r="M568" s="76" t="s">
        <v>284</v>
      </c>
      <c r="N568" s="77">
        <v>3</v>
      </c>
      <c r="O568" s="78">
        <v>38000</v>
      </c>
      <c r="P568" s="78">
        <v>0</v>
      </c>
      <c r="Q568" s="79">
        <v>114000</v>
      </c>
      <c r="R568" s="79">
        <v>0</v>
      </c>
      <c r="S568" s="78">
        <v>38000</v>
      </c>
      <c r="T568" s="76" t="s">
        <v>315</v>
      </c>
      <c r="U568" s="76" t="s">
        <v>373</v>
      </c>
      <c r="V568" s="76" t="s">
        <v>316</v>
      </c>
      <c r="W568" s="76" t="s">
        <v>317</v>
      </c>
      <c r="X568" s="76" t="s">
        <v>316</v>
      </c>
      <c r="Y568" s="76" t="s">
        <v>374</v>
      </c>
      <c r="Z568" s="76" t="s">
        <v>374</v>
      </c>
      <c r="AA5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69" spans="1:27" x14ac:dyDescent="0.25">
      <c r="A569" s="6" t="str">
        <f>DAY(C569)&amp;Table1[[#This Row],[Bộ phận]]&amp;Table1[[#This Row],[Mã hàng]]</f>
        <v>8TSG01NL300113</v>
      </c>
      <c r="B569" s="6" t="str">
        <f>COUNTIF($A$5:A569,A569)&amp;A569</f>
        <v>18TSG01NL300113</v>
      </c>
      <c r="C569" s="75">
        <v>46030</v>
      </c>
      <c r="D569" s="76" t="s">
        <v>313</v>
      </c>
      <c r="E569" s="74" t="s">
        <v>437</v>
      </c>
      <c r="F569" s="74" t="s">
        <v>316</v>
      </c>
      <c r="G569" s="74" t="s">
        <v>314</v>
      </c>
      <c r="H569" s="76" t="s">
        <v>370</v>
      </c>
      <c r="I569" s="76" t="s">
        <v>371</v>
      </c>
      <c r="J569" s="76" t="s">
        <v>438</v>
      </c>
      <c r="K569" s="76" t="s">
        <v>192</v>
      </c>
      <c r="L569" s="76" t="s">
        <v>40</v>
      </c>
      <c r="M569" s="76" t="s">
        <v>284</v>
      </c>
      <c r="N569" s="77">
        <v>1</v>
      </c>
      <c r="O569" s="78">
        <v>145000</v>
      </c>
      <c r="P569" s="78">
        <v>0</v>
      </c>
      <c r="Q569" s="79">
        <v>145000</v>
      </c>
      <c r="R569" s="79">
        <v>0</v>
      </c>
      <c r="S569" s="78">
        <v>145000</v>
      </c>
      <c r="T569" s="76" t="s">
        <v>315</v>
      </c>
      <c r="U569" s="76" t="s">
        <v>373</v>
      </c>
      <c r="V569" s="76" t="s">
        <v>316</v>
      </c>
      <c r="W569" s="76" t="s">
        <v>317</v>
      </c>
      <c r="X569" s="76" t="s">
        <v>316</v>
      </c>
      <c r="Y569" s="76" t="s">
        <v>374</v>
      </c>
      <c r="Z569" s="76" t="s">
        <v>374</v>
      </c>
      <c r="AA5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0" spans="1:27" x14ac:dyDescent="0.25">
      <c r="A570" s="6" t="str">
        <f>DAY(C570)&amp;Table1[[#This Row],[Bộ phận]]&amp;Table1[[#This Row],[Mã hàng]]</f>
        <v>8TSG01NL300053</v>
      </c>
      <c r="B570" s="6" t="str">
        <f>COUNTIF($A$5:A570,A570)&amp;A570</f>
        <v>18TSG01NL300053</v>
      </c>
      <c r="C570" s="75">
        <v>46030</v>
      </c>
      <c r="D570" s="76" t="s">
        <v>313</v>
      </c>
      <c r="E570" s="74" t="s">
        <v>437</v>
      </c>
      <c r="F570" s="74" t="s">
        <v>316</v>
      </c>
      <c r="G570" s="74" t="s">
        <v>314</v>
      </c>
      <c r="H570" s="76" t="s">
        <v>370</v>
      </c>
      <c r="I570" s="76" t="s">
        <v>371</v>
      </c>
      <c r="J570" s="76" t="s">
        <v>438</v>
      </c>
      <c r="K570" s="76" t="s">
        <v>282</v>
      </c>
      <c r="L570" s="76" t="s">
        <v>283</v>
      </c>
      <c r="M570" s="76" t="s">
        <v>284</v>
      </c>
      <c r="N570" s="77">
        <v>0.4</v>
      </c>
      <c r="O570" s="78">
        <v>30000</v>
      </c>
      <c r="P570" s="78">
        <v>0</v>
      </c>
      <c r="Q570" s="79">
        <v>12000</v>
      </c>
      <c r="R570" s="79">
        <v>0</v>
      </c>
      <c r="S570" s="78">
        <v>30000</v>
      </c>
      <c r="T570" s="76" t="s">
        <v>315</v>
      </c>
      <c r="U570" s="76" t="s">
        <v>373</v>
      </c>
      <c r="V570" s="76" t="s">
        <v>316</v>
      </c>
      <c r="W570" s="76" t="s">
        <v>317</v>
      </c>
      <c r="X570" s="76" t="s">
        <v>316</v>
      </c>
      <c r="Y570" s="76" t="s">
        <v>374</v>
      </c>
      <c r="Z570" s="76" t="s">
        <v>374</v>
      </c>
      <c r="AA5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1" spans="1:27" x14ac:dyDescent="0.25">
      <c r="A571" s="6" t="str">
        <f>DAY(C571)&amp;Table1[[#This Row],[Bộ phận]]&amp;Table1[[#This Row],[Mã hàng]]</f>
        <v>8TSG01NL300084</v>
      </c>
      <c r="B571" s="6" t="str">
        <f>COUNTIF($A$5:A571,A571)&amp;A571</f>
        <v>18TSG01NL300084</v>
      </c>
      <c r="C571" s="75">
        <v>46030</v>
      </c>
      <c r="D571" s="76" t="s">
        <v>313</v>
      </c>
      <c r="E571" s="74" t="s">
        <v>437</v>
      </c>
      <c r="F571" s="74" t="s">
        <v>316</v>
      </c>
      <c r="G571" s="74" t="s">
        <v>314</v>
      </c>
      <c r="H571" s="76" t="s">
        <v>370</v>
      </c>
      <c r="I571" s="76" t="s">
        <v>371</v>
      </c>
      <c r="J571" s="76" t="s">
        <v>438</v>
      </c>
      <c r="K571" s="76" t="s">
        <v>163</v>
      </c>
      <c r="L571" s="76" t="s">
        <v>322</v>
      </c>
      <c r="M571" s="76" t="s">
        <v>284</v>
      </c>
      <c r="N571" s="77">
        <v>1.5</v>
      </c>
      <c r="O571" s="78">
        <v>22000</v>
      </c>
      <c r="P571" s="78">
        <v>0</v>
      </c>
      <c r="Q571" s="79">
        <v>33000</v>
      </c>
      <c r="R571" s="79">
        <v>0</v>
      </c>
      <c r="S571" s="78">
        <v>22000</v>
      </c>
      <c r="T571" s="76" t="s">
        <v>315</v>
      </c>
      <c r="U571" s="76" t="s">
        <v>373</v>
      </c>
      <c r="V571" s="76" t="s">
        <v>316</v>
      </c>
      <c r="W571" s="76" t="s">
        <v>317</v>
      </c>
      <c r="X571" s="76" t="s">
        <v>316</v>
      </c>
      <c r="Y571" s="76" t="s">
        <v>374</v>
      </c>
      <c r="Z571" s="76" t="s">
        <v>374</v>
      </c>
      <c r="AA5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2" spans="1:27" x14ac:dyDescent="0.25">
      <c r="A572" s="6" t="str">
        <f>DAY(C572)&amp;Table1[[#This Row],[Bộ phận]]&amp;Table1[[#This Row],[Mã hàng]]</f>
        <v>8TSG01NL600004</v>
      </c>
      <c r="B572" s="6" t="str">
        <f>COUNTIF($A$5:A572,A572)&amp;A572</f>
        <v>18TSG01NL600004</v>
      </c>
      <c r="C572" s="75">
        <v>46030</v>
      </c>
      <c r="D572" s="76" t="s">
        <v>313</v>
      </c>
      <c r="E572" s="74" t="s">
        <v>437</v>
      </c>
      <c r="F572" s="74" t="s">
        <v>316</v>
      </c>
      <c r="G572" s="74" t="s">
        <v>314</v>
      </c>
      <c r="H572" s="76" t="s">
        <v>370</v>
      </c>
      <c r="I572" s="76" t="s">
        <v>371</v>
      </c>
      <c r="J572" s="76" t="s">
        <v>438</v>
      </c>
      <c r="K572" s="76" t="s">
        <v>266</v>
      </c>
      <c r="L572" s="76" t="s">
        <v>25</v>
      </c>
      <c r="M572" s="76" t="s">
        <v>284</v>
      </c>
      <c r="N572" s="77">
        <v>21</v>
      </c>
      <c r="O572" s="78">
        <v>18000</v>
      </c>
      <c r="P572" s="78">
        <v>0</v>
      </c>
      <c r="Q572" s="79">
        <v>378000</v>
      </c>
      <c r="R572" s="79">
        <v>0</v>
      </c>
      <c r="S572" s="78">
        <v>18000</v>
      </c>
      <c r="T572" s="76" t="s">
        <v>315</v>
      </c>
      <c r="U572" s="76" t="s">
        <v>373</v>
      </c>
      <c r="V572" s="76" t="s">
        <v>316</v>
      </c>
      <c r="W572" s="76" t="s">
        <v>317</v>
      </c>
      <c r="X572" s="76" t="s">
        <v>316</v>
      </c>
      <c r="Y572" s="76" t="s">
        <v>374</v>
      </c>
      <c r="Z572" s="76" t="s">
        <v>374</v>
      </c>
      <c r="AA5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3" spans="1:27" x14ac:dyDescent="0.25">
      <c r="A573" s="6" t="str">
        <f>DAY(C573)&amp;Table1[[#This Row],[Bộ phận]]&amp;Table1[[#This Row],[Mã hàng]]</f>
        <v>8TSG01NL300119</v>
      </c>
      <c r="B573" s="6" t="str">
        <f>COUNTIF($A$5:A573,A573)&amp;A573</f>
        <v>18TSG01NL300119</v>
      </c>
      <c r="C573" s="75">
        <v>46030</v>
      </c>
      <c r="D573" s="76" t="s">
        <v>313</v>
      </c>
      <c r="E573" s="74" t="s">
        <v>437</v>
      </c>
      <c r="F573" s="74" t="s">
        <v>316</v>
      </c>
      <c r="G573" s="74" t="s">
        <v>314</v>
      </c>
      <c r="H573" s="76" t="s">
        <v>370</v>
      </c>
      <c r="I573" s="76" t="s">
        <v>371</v>
      </c>
      <c r="J573" s="76" t="s">
        <v>438</v>
      </c>
      <c r="K573" s="76" t="s">
        <v>197</v>
      </c>
      <c r="L573" s="76" t="s">
        <v>324</v>
      </c>
      <c r="M573" s="76" t="s">
        <v>284</v>
      </c>
      <c r="N573" s="77">
        <v>9.6999999999999993</v>
      </c>
      <c r="O573" s="78">
        <v>21000</v>
      </c>
      <c r="P573" s="78">
        <v>0</v>
      </c>
      <c r="Q573" s="79">
        <v>203700</v>
      </c>
      <c r="R573" s="79">
        <v>0</v>
      </c>
      <c r="S573" s="78">
        <v>21000</v>
      </c>
      <c r="T573" s="76" t="s">
        <v>315</v>
      </c>
      <c r="U573" s="76" t="s">
        <v>373</v>
      </c>
      <c r="V573" s="76" t="s">
        <v>316</v>
      </c>
      <c r="W573" s="76" t="s">
        <v>317</v>
      </c>
      <c r="X573" s="76" t="s">
        <v>316</v>
      </c>
      <c r="Y573" s="76" t="s">
        <v>374</v>
      </c>
      <c r="Z573" s="76" t="s">
        <v>374</v>
      </c>
      <c r="AA5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4" spans="1:27" x14ac:dyDescent="0.25">
      <c r="A574" s="6" t="str">
        <f>DAY(C574)&amp;Table1[[#This Row],[Bộ phận]]&amp;Table1[[#This Row],[Mã hàng]]</f>
        <v>8TSG01NL300030</v>
      </c>
      <c r="B574" s="6" t="str">
        <f>COUNTIF($A$5:A574,A574)&amp;A574</f>
        <v>18TSG01NL300030</v>
      </c>
      <c r="C574" s="75">
        <v>46030</v>
      </c>
      <c r="D574" s="76" t="s">
        <v>313</v>
      </c>
      <c r="E574" s="74" t="s">
        <v>437</v>
      </c>
      <c r="F574" s="74" t="s">
        <v>316</v>
      </c>
      <c r="G574" s="74" t="s">
        <v>314</v>
      </c>
      <c r="H574" s="76" t="s">
        <v>370</v>
      </c>
      <c r="I574" s="76" t="s">
        <v>371</v>
      </c>
      <c r="J574" s="76" t="s">
        <v>438</v>
      </c>
      <c r="K574" s="76" t="s">
        <v>103</v>
      </c>
      <c r="L574" s="76" t="s">
        <v>325</v>
      </c>
      <c r="M574" s="76" t="s">
        <v>284</v>
      </c>
      <c r="N574" s="77">
        <v>0.5</v>
      </c>
      <c r="O574" s="78">
        <v>34000</v>
      </c>
      <c r="P574" s="78">
        <v>0</v>
      </c>
      <c r="Q574" s="79">
        <v>17000</v>
      </c>
      <c r="R574" s="79">
        <v>0</v>
      </c>
      <c r="S574" s="78">
        <v>34000</v>
      </c>
      <c r="T574" s="76" t="s">
        <v>315</v>
      </c>
      <c r="U574" s="76" t="s">
        <v>373</v>
      </c>
      <c r="V574" s="76" t="s">
        <v>316</v>
      </c>
      <c r="W574" s="76" t="s">
        <v>317</v>
      </c>
      <c r="X574" s="76" t="s">
        <v>316</v>
      </c>
      <c r="Y574" s="76" t="s">
        <v>374</v>
      </c>
      <c r="Z574" s="76" t="s">
        <v>374</v>
      </c>
      <c r="AA5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5" spans="1:27" x14ac:dyDescent="0.25">
      <c r="A575" s="6" t="str">
        <f>DAY(C575)&amp;Table1[[#This Row],[Bộ phận]]&amp;Table1[[#This Row],[Mã hàng]]</f>
        <v>8TSG08NL300033</v>
      </c>
      <c r="B575" s="6" t="str">
        <f>COUNTIF($A$5:A575,A575)&amp;A575</f>
        <v>18TSG08NL300033</v>
      </c>
      <c r="C575" s="75">
        <v>46030</v>
      </c>
      <c r="D575" s="76" t="s">
        <v>313</v>
      </c>
      <c r="E575" s="74" t="s">
        <v>439</v>
      </c>
      <c r="F575" s="74" t="s">
        <v>316</v>
      </c>
      <c r="G575" s="74" t="s">
        <v>314</v>
      </c>
      <c r="H575" s="76" t="s">
        <v>370</v>
      </c>
      <c r="I575" s="76" t="s">
        <v>371</v>
      </c>
      <c r="J575" s="76" t="s">
        <v>440</v>
      </c>
      <c r="K575" s="76" t="s">
        <v>104</v>
      </c>
      <c r="L575" s="76" t="s">
        <v>335</v>
      </c>
      <c r="M575" s="76" t="s">
        <v>284</v>
      </c>
      <c r="N575" s="77">
        <v>1.29</v>
      </c>
      <c r="O575" s="78">
        <v>13000</v>
      </c>
      <c r="P575" s="78">
        <v>0</v>
      </c>
      <c r="Q575" s="79">
        <v>16770</v>
      </c>
      <c r="R575" s="79">
        <v>0</v>
      </c>
      <c r="S575" s="78">
        <v>13000</v>
      </c>
      <c r="T575" s="76" t="s">
        <v>336</v>
      </c>
      <c r="U575" s="76" t="s">
        <v>373</v>
      </c>
      <c r="V575" s="76" t="s">
        <v>316</v>
      </c>
      <c r="W575" s="76" t="s">
        <v>337</v>
      </c>
      <c r="X575" s="76" t="s">
        <v>316</v>
      </c>
      <c r="Y575" s="76" t="s">
        <v>374</v>
      </c>
      <c r="Z575" s="76" t="s">
        <v>374</v>
      </c>
      <c r="AA5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6" spans="1:27" x14ac:dyDescent="0.25">
      <c r="A576" s="6" t="str">
        <f>DAY(C576)&amp;Table1[[#This Row],[Bộ phận]]&amp;Table1[[#This Row],[Mã hàng]]</f>
        <v>8TSG08NL300036</v>
      </c>
      <c r="B576" s="6" t="str">
        <f>COUNTIF($A$5:A576,A576)&amp;A576</f>
        <v>18TSG08NL300036</v>
      </c>
      <c r="C576" s="75">
        <v>46030</v>
      </c>
      <c r="D576" s="76" t="s">
        <v>313</v>
      </c>
      <c r="E576" s="74" t="s">
        <v>439</v>
      </c>
      <c r="F576" s="74" t="s">
        <v>316</v>
      </c>
      <c r="G576" s="74" t="s">
        <v>314</v>
      </c>
      <c r="H576" s="76" t="s">
        <v>370</v>
      </c>
      <c r="I576" s="76" t="s">
        <v>371</v>
      </c>
      <c r="J576" s="76" t="s">
        <v>440</v>
      </c>
      <c r="K576" s="76" t="s">
        <v>109</v>
      </c>
      <c r="L576" s="76" t="s">
        <v>24</v>
      </c>
      <c r="M576" s="76" t="s">
        <v>284</v>
      </c>
      <c r="N576" s="77">
        <v>1</v>
      </c>
      <c r="O576" s="78">
        <v>47000</v>
      </c>
      <c r="P576" s="78">
        <v>0</v>
      </c>
      <c r="Q576" s="79">
        <v>47000</v>
      </c>
      <c r="R576" s="79">
        <v>0</v>
      </c>
      <c r="S576" s="78">
        <v>47000</v>
      </c>
      <c r="T576" s="76" t="s">
        <v>336</v>
      </c>
      <c r="U576" s="76" t="s">
        <v>373</v>
      </c>
      <c r="V576" s="76" t="s">
        <v>316</v>
      </c>
      <c r="W576" s="76" t="s">
        <v>337</v>
      </c>
      <c r="X576" s="76" t="s">
        <v>316</v>
      </c>
      <c r="Y576" s="76" t="s">
        <v>374</v>
      </c>
      <c r="Z576" s="76" t="s">
        <v>374</v>
      </c>
      <c r="AA5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7" spans="1:27" x14ac:dyDescent="0.25">
      <c r="A577" s="6" t="str">
        <f>DAY(C577)&amp;Table1[[#This Row],[Bộ phận]]&amp;Table1[[#This Row],[Mã hàng]]</f>
        <v>8TSG08NL300058</v>
      </c>
      <c r="B577" s="6" t="str">
        <f>COUNTIF($A$5:A577,A577)&amp;A577</f>
        <v>18TSG08NL300058</v>
      </c>
      <c r="C577" s="75">
        <v>46030</v>
      </c>
      <c r="D577" s="76" t="s">
        <v>313</v>
      </c>
      <c r="E577" s="74" t="s">
        <v>439</v>
      </c>
      <c r="F577" s="74" t="s">
        <v>316</v>
      </c>
      <c r="G577" s="74" t="s">
        <v>314</v>
      </c>
      <c r="H577" s="76" t="s">
        <v>370</v>
      </c>
      <c r="I577" s="76" t="s">
        <v>371</v>
      </c>
      <c r="J577" s="76" t="s">
        <v>440</v>
      </c>
      <c r="K577" s="76" t="s">
        <v>135</v>
      </c>
      <c r="L577" s="76" t="s">
        <v>27</v>
      </c>
      <c r="M577" s="76" t="s">
        <v>284</v>
      </c>
      <c r="N577" s="77">
        <v>2</v>
      </c>
      <c r="O577" s="78">
        <v>55000</v>
      </c>
      <c r="P577" s="78">
        <v>0</v>
      </c>
      <c r="Q577" s="79">
        <v>110000</v>
      </c>
      <c r="R577" s="79">
        <v>0</v>
      </c>
      <c r="S577" s="78">
        <v>55000</v>
      </c>
      <c r="T577" s="76" t="s">
        <v>336</v>
      </c>
      <c r="U577" s="76" t="s">
        <v>373</v>
      </c>
      <c r="V577" s="76" t="s">
        <v>316</v>
      </c>
      <c r="W577" s="76" t="s">
        <v>337</v>
      </c>
      <c r="X577" s="76" t="s">
        <v>316</v>
      </c>
      <c r="Y577" s="76" t="s">
        <v>374</v>
      </c>
      <c r="Z577" s="76" t="s">
        <v>374</v>
      </c>
      <c r="AA5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8" spans="1:27" x14ac:dyDescent="0.25">
      <c r="A578" s="6" t="str">
        <f>DAY(C578)&amp;Table1[[#This Row],[Bộ phận]]&amp;Table1[[#This Row],[Mã hàng]]</f>
        <v>8TSG08NL300074</v>
      </c>
      <c r="B578" s="6" t="str">
        <f>COUNTIF($A$5:A578,A578)&amp;A578</f>
        <v>18TSG08NL300074</v>
      </c>
      <c r="C578" s="75">
        <v>46030</v>
      </c>
      <c r="D578" s="76" t="s">
        <v>313</v>
      </c>
      <c r="E578" s="74" t="s">
        <v>439</v>
      </c>
      <c r="F578" s="74" t="s">
        <v>316</v>
      </c>
      <c r="G578" s="74" t="s">
        <v>314</v>
      </c>
      <c r="H578" s="76" t="s">
        <v>370</v>
      </c>
      <c r="I578" s="76" t="s">
        <v>371</v>
      </c>
      <c r="J578" s="76" t="s">
        <v>440</v>
      </c>
      <c r="K578" s="76" t="s">
        <v>155</v>
      </c>
      <c r="L578" s="76" t="s">
        <v>32</v>
      </c>
      <c r="M578" s="76" t="s">
        <v>284</v>
      </c>
      <c r="N578" s="77">
        <v>1.5</v>
      </c>
      <c r="O578" s="78">
        <v>18000</v>
      </c>
      <c r="P578" s="78">
        <v>0</v>
      </c>
      <c r="Q578" s="79">
        <v>27000</v>
      </c>
      <c r="R578" s="79">
        <v>0</v>
      </c>
      <c r="S578" s="78">
        <v>18000</v>
      </c>
      <c r="T578" s="76" t="s">
        <v>336</v>
      </c>
      <c r="U578" s="76" t="s">
        <v>373</v>
      </c>
      <c r="V578" s="76" t="s">
        <v>316</v>
      </c>
      <c r="W578" s="76" t="s">
        <v>337</v>
      </c>
      <c r="X578" s="76" t="s">
        <v>316</v>
      </c>
      <c r="Y578" s="76" t="s">
        <v>374</v>
      </c>
      <c r="Z578" s="76" t="s">
        <v>374</v>
      </c>
      <c r="AA5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79" spans="1:27" x14ac:dyDescent="0.25">
      <c r="A579" s="6" t="str">
        <f>DAY(C579)&amp;Table1[[#This Row],[Bộ phận]]&amp;Table1[[#This Row],[Mã hàng]]</f>
        <v>8TSG08NL300084</v>
      </c>
      <c r="B579" s="6" t="str">
        <f>COUNTIF($A$5:A579,A579)&amp;A579</f>
        <v>18TSG08NL300084</v>
      </c>
      <c r="C579" s="75">
        <v>46030</v>
      </c>
      <c r="D579" s="76" t="s">
        <v>313</v>
      </c>
      <c r="E579" s="74" t="s">
        <v>439</v>
      </c>
      <c r="F579" s="74" t="s">
        <v>316</v>
      </c>
      <c r="G579" s="74" t="s">
        <v>314</v>
      </c>
      <c r="H579" s="76" t="s">
        <v>370</v>
      </c>
      <c r="I579" s="76" t="s">
        <v>371</v>
      </c>
      <c r="J579" s="76" t="s">
        <v>440</v>
      </c>
      <c r="K579" s="76" t="s">
        <v>163</v>
      </c>
      <c r="L579" s="76" t="s">
        <v>322</v>
      </c>
      <c r="M579" s="76" t="s">
        <v>284</v>
      </c>
      <c r="N579" s="77">
        <v>4.5</v>
      </c>
      <c r="O579" s="78">
        <v>22000</v>
      </c>
      <c r="P579" s="78">
        <v>0</v>
      </c>
      <c r="Q579" s="79">
        <v>99000</v>
      </c>
      <c r="R579" s="79">
        <v>0</v>
      </c>
      <c r="S579" s="78">
        <v>22000</v>
      </c>
      <c r="T579" s="76" t="s">
        <v>336</v>
      </c>
      <c r="U579" s="76" t="s">
        <v>373</v>
      </c>
      <c r="V579" s="76" t="s">
        <v>316</v>
      </c>
      <c r="W579" s="76" t="s">
        <v>337</v>
      </c>
      <c r="X579" s="76" t="s">
        <v>316</v>
      </c>
      <c r="Y579" s="76" t="s">
        <v>374</v>
      </c>
      <c r="Z579" s="76" t="s">
        <v>374</v>
      </c>
      <c r="AA5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0" spans="1:27" x14ac:dyDescent="0.25">
      <c r="A580" s="6" t="str">
        <f>DAY(C580)&amp;Table1[[#This Row],[Bộ phận]]&amp;Table1[[#This Row],[Mã hàng]]</f>
        <v>8TSG08NL300126</v>
      </c>
      <c r="B580" s="6" t="str">
        <f>COUNTIF($A$5:A580,A580)&amp;A580</f>
        <v>18TSG08NL300126</v>
      </c>
      <c r="C580" s="75">
        <v>46030</v>
      </c>
      <c r="D580" s="76" t="s">
        <v>313</v>
      </c>
      <c r="E580" s="74" t="s">
        <v>439</v>
      </c>
      <c r="F580" s="74" t="s">
        <v>316</v>
      </c>
      <c r="G580" s="74" t="s">
        <v>314</v>
      </c>
      <c r="H580" s="76" t="s">
        <v>370</v>
      </c>
      <c r="I580" s="76" t="s">
        <v>371</v>
      </c>
      <c r="J580" s="76" t="s">
        <v>440</v>
      </c>
      <c r="K580" s="76" t="s">
        <v>208</v>
      </c>
      <c r="L580" s="76" t="s">
        <v>340</v>
      </c>
      <c r="M580" s="76" t="s">
        <v>284</v>
      </c>
      <c r="N580" s="77">
        <v>0.2</v>
      </c>
      <c r="O580" s="78">
        <v>70000</v>
      </c>
      <c r="P580" s="78">
        <v>0</v>
      </c>
      <c r="Q580" s="79">
        <v>14000</v>
      </c>
      <c r="R580" s="79">
        <v>0</v>
      </c>
      <c r="S580" s="78">
        <v>70000</v>
      </c>
      <c r="T580" s="76" t="s">
        <v>336</v>
      </c>
      <c r="U580" s="76" t="s">
        <v>373</v>
      </c>
      <c r="V580" s="76" t="s">
        <v>316</v>
      </c>
      <c r="W580" s="76" t="s">
        <v>337</v>
      </c>
      <c r="X580" s="76" t="s">
        <v>316</v>
      </c>
      <c r="Y580" s="76" t="s">
        <v>374</v>
      </c>
      <c r="Z580" s="76" t="s">
        <v>374</v>
      </c>
      <c r="AA5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1" spans="1:27" x14ac:dyDescent="0.25">
      <c r="A581" s="6" t="str">
        <f>DAY(C581)&amp;Table1[[#This Row],[Bộ phận]]&amp;Table1[[#This Row],[Mã hàng]]</f>
        <v>8TSG08NL300142</v>
      </c>
      <c r="B581" s="6" t="str">
        <f>COUNTIF($A$5:A581,A581)&amp;A581</f>
        <v>18TSG08NL300142</v>
      </c>
      <c r="C581" s="75">
        <v>46030</v>
      </c>
      <c r="D581" s="76" t="s">
        <v>313</v>
      </c>
      <c r="E581" s="74" t="s">
        <v>439</v>
      </c>
      <c r="F581" s="74" t="s">
        <v>316</v>
      </c>
      <c r="G581" s="74" t="s">
        <v>314</v>
      </c>
      <c r="H581" s="76" t="s">
        <v>370</v>
      </c>
      <c r="I581" s="76" t="s">
        <v>371</v>
      </c>
      <c r="J581" s="76" t="s">
        <v>440</v>
      </c>
      <c r="K581" s="76" t="s">
        <v>226</v>
      </c>
      <c r="L581" s="76" t="s">
        <v>319</v>
      </c>
      <c r="M581" s="76" t="s">
        <v>284</v>
      </c>
      <c r="N581" s="77">
        <v>2.2999999999999998</v>
      </c>
      <c r="O581" s="78">
        <v>50000</v>
      </c>
      <c r="P581" s="78">
        <v>0</v>
      </c>
      <c r="Q581" s="79">
        <v>115000</v>
      </c>
      <c r="R581" s="79">
        <v>0</v>
      </c>
      <c r="S581" s="78">
        <v>50000</v>
      </c>
      <c r="T581" s="76" t="s">
        <v>336</v>
      </c>
      <c r="U581" s="76" t="s">
        <v>373</v>
      </c>
      <c r="V581" s="76" t="s">
        <v>316</v>
      </c>
      <c r="W581" s="76" t="s">
        <v>337</v>
      </c>
      <c r="X581" s="76" t="s">
        <v>316</v>
      </c>
      <c r="Y581" s="76" t="s">
        <v>374</v>
      </c>
      <c r="Z581" s="76" t="s">
        <v>374</v>
      </c>
      <c r="AA5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2" spans="1:27" x14ac:dyDescent="0.25">
      <c r="A582" s="6" t="str">
        <f>DAY(C582)&amp;Table1[[#This Row],[Bộ phận]]&amp;Table1[[#This Row],[Mã hàng]]</f>
        <v>8TSG08NL300018</v>
      </c>
      <c r="B582" s="6" t="str">
        <f>COUNTIF($A$5:A582,A582)&amp;A582</f>
        <v>18TSG08NL300018</v>
      </c>
      <c r="C582" s="75">
        <v>46030</v>
      </c>
      <c r="D582" s="76" t="s">
        <v>313</v>
      </c>
      <c r="E582" s="74" t="s">
        <v>439</v>
      </c>
      <c r="F582" s="74" t="s">
        <v>316</v>
      </c>
      <c r="G582" s="74" t="s">
        <v>314</v>
      </c>
      <c r="H582" s="76" t="s">
        <v>370</v>
      </c>
      <c r="I582" s="76" t="s">
        <v>371</v>
      </c>
      <c r="J582" s="76" t="s">
        <v>440</v>
      </c>
      <c r="K582" s="76" t="s">
        <v>91</v>
      </c>
      <c r="L582" s="76" t="s">
        <v>331</v>
      </c>
      <c r="M582" s="76" t="s">
        <v>284</v>
      </c>
      <c r="N582" s="77">
        <v>5.5</v>
      </c>
      <c r="O582" s="78">
        <v>38000</v>
      </c>
      <c r="P582" s="78">
        <v>0</v>
      </c>
      <c r="Q582" s="79">
        <v>209000</v>
      </c>
      <c r="R582" s="79">
        <v>0</v>
      </c>
      <c r="S582" s="78">
        <v>38000</v>
      </c>
      <c r="T582" s="76" t="s">
        <v>336</v>
      </c>
      <c r="U582" s="76" t="s">
        <v>373</v>
      </c>
      <c r="V582" s="76" t="s">
        <v>316</v>
      </c>
      <c r="W582" s="76" t="s">
        <v>337</v>
      </c>
      <c r="X582" s="76" t="s">
        <v>316</v>
      </c>
      <c r="Y582" s="76" t="s">
        <v>374</v>
      </c>
      <c r="Z582" s="76" t="s">
        <v>374</v>
      </c>
      <c r="AA5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3" spans="1:27" x14ac:dyDescent="0.25">
      <c r="A583" s="6" t="str">
        <f>DAY(C583)&amp;Table1[[#This Row],[Bộ phận]]&amp;Table1[[#This Row],[Mã hàng]]</f>
        <v>8TSG08NL300022</v>
      </c>
      <c r="B583" s="6" t="str">
        <f>COUNTIF($A$5:A583,A583)&amp;A583</f>
        <v>18TSG08NL300022</v>
      </c>
      <c r="C583" s="75">
        <v>46030</v>
      </c>
      <c r="D583" s="76" t="s">
        <v>313</v>
      </c>
      <c r="E583" s="74" t="s">
        <v>439</v>
      </c>
      <c r="F583" s="74" t="s">
        <v>316</v>
      </c>
      <c r="G583" s="74" t="s">
        <v>314</v>
      </c>
      <c r="H583" s="76" t="s">
        <v>370</v>
      </c>
      <c r="I583" s="76" t="s">
        <v>371</v>
      </c>
      <c r="J583" s="76" t="s">
        <v>440</v>
      </c>
      <c r="K583" s="76" t="s">
        <v>94</v>
      </c>
      <c r="L583" s="76" t="s">
        <v>20</v>
      </c>
      <c r="M583" s="76" t="s">
        <v>284</v>
      </c>
      <c r="N583" s="77">
        <v>11</v>
      </c>
      <c r="O583" s="78">
        <v>18000</v>
      </c>
      <c r="P583" s="78">
        <v>0</v>
      </c>
      <c r="Q583" s="79">
        <v>198000</v>
      </c>
      <c r="R583" s="79">
        <v>0</v>
      </c>
      <c r="S583" s="78">
        <v>18000</v>
      </c>
      <c r="T583" s="76" t="s">
        <v>336</v>
      </c>
      <c r="U583" s="76" t="s">
        <v>373</v>
      </c>
      <c r="V583" s="76" t="s">
        <v>316</v>
      </c>
      <c r="W583" s="76" t="s">
        <v>337</v>
      </c>
      <c r="X583" s="76" t="s">
        <v>316</v>
      </c>
      <c r="Y583" s="76" t="s">
        <v>374</v>
      </c>
      <c r="Z583" s="76" t="s">
        <v>374</v>
      </c>
      <c r="AA5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4" spans="1:27" x14ac:dyDescent="0.25">
      <c r="A584" s="6" t="str">
        <f>DAY(C584)&amp;Table1[[#This Row],[Bộ phận]]&amp;Table1[[#This Row],[Mã hàng]]</f>
        <v>8TSG08NL300085</v>
      </c>
      <c r="B584" s="6" t="str">
        <f>COUNTIF($A$5:A584,A584)&amp;A584</f>
        <v>18TSG08NL300085</v>
      </c>
      <c r="C584" s="75">
        <v>46030</v>
      </c>
      <c r="D584" s="76" t="s">
        <v>313</v>
      </c>
      <c r="E584" s="74" t="s">
        <v>439</v>
      </c>
      <c r="F584" s="74" t="s">
        <v>316</v>
      </c>
      <c r="G584" s="74" t="s">
        <v>314</v>
      </c>
      <c r="H584" s="76" t="s">
        <v>370</v>
      </c>
      <c r="I584" s="76" t="s">
        <v>371</v>
      </c>
      <c r="J584" s="76" t="s">
        <v>440</v>
      </c>
      <c r="K584" s="76" t="s">
        <v>164</v>
      </c>
      <c r="L584" s="76" t="s">
        <v>318</v>
      </c>
      <c r="M584" s="76" t="s">
        <v>284</v>
      </c>
      <c r="N584" s="77">
        <v>1.8</v>
      </c>
      <c r="O584" s="78">
        <v>45000</v>
      </c>
      <c r="P584" s="78">
        <v>0</v>
      </c>
      <c r="Q584" s="79">
        <v>81000</v>
      </c>
      <c r="R584" s="79">
        <v>0</v>
      </c>
      <c r="S584" s="78">
        <v>45000</v>
      </c>
      <c r="T584" s="76" t="s">
        <v>336</v>
      </c>
      <c r="U584" s="76" t="s">
        <v>373</v>
      </c>
      <c r="V584" s="76" t="s">
        <v>316</v>
      </c>
      <c r="W584" s="76" t="s">
        <v>337</v>
      </c>
      <c r="X584" s="76" t="s">
        <v>316</v>
      </c>
      <c r="Y584" s="76" t="s">
        <v>374</v>
      </c>
      <c r="Z584" s="76" t="s">
        <v>374</v>
      </c>
      <c r="AA5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5" spans="1:27" x14ac:dyDescent="0.25">
      <c r="A585" s="6" t="str">
        <f>DAY(C585)&amp;Table1[[#This Row],[Bộ phận]]&amp;Table1[[#This Row],[Mã hàng]]</f>
        <v>8TSG08NL300209</v>
      </c>
      <c r="B585" s="6" t="str">
        <f>COUNTIF($A$5:A585,A585)&amp;A585</f>
        <v>18TSG08NL300209</v>
      </c>
      <c r="C585" s="75">
        <v>46030</v>
      </c>
      <c r="D585" s="76" t="s">
        <v>313</v>
      </c>
      <c r="E585" s="74" t="s">
        <v>439</v>
      </c>
      <c r="F585" s="74" t="s">
        <v>316</v>
      </c>
      <c r="G585" s="74" t="s">
        <v>314</v>
      </c>
      <c r="H585" s="76" t="s">
        <v>370</v>
      </c>
      <c r="I585" s="76" t="s">
        <v>371</v>
      </c>
      <c r="J585" s="76" t="s">
        <v>440</v>
      </c>
      <c r="K585" s="76" t="s">
        <v>261</v>
      </c>
      <c r="L585" s="76" t="s">
        <v>321</v>
      </c>
      <c r="M585" s="76" t="s">
        <v>284</v>
      </c>
      <c r="N585" s="77">
        <v>2.1</v>
      </c>
      <c r="O585" s="78">
        <v>30000</v>
      </c>
      <c r="P585" s="78">
        <v>0</v>
      </c>
      <c r="Q585" s="79">
        <v>63000</v>
      </c>
      <c r="R585" s="79">
        <v>0</v>
      </c>
      <c r="S585" s="78">
        <v>30000</v>
      </c>
      <c r="T585" s="76" t="s">
        <v>336</v>
      </c>
      <c r="U585" s="76" t="s">
        <v>373</v>
      </c>
      <c r="V585" s="76" t="s">
        <v>316</v>
      </c>
      <c r="W585" s="76" t="s">
        <v>337</v>
      </c>
      <c r="X585" s="76" t="s">
        <v>316</v>
      </c>
      <c r="Y585" s="76" t="s">
        <v>374</v>
      </c>
      <c r="Z585" s="76" t="s">
        <v>374</v>
      </c>
      <c r="AA5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6" spans="1:27" x14ac:dyDescent="0.25">
      <c r="A586" s="6" t="str">
        <f>DAY(C586)&amp;Table1[[#This Row],[Bộ phận]]&amp;Table1[[#This Row],[Mã hàng]]</f>
        <v>8TSG08NL300013</v>
      </c>
      <c r="B586" s="6" t="str">
        <f>COUNTIF($A$5:A586,A586)&amp;A586</f>
        <v>18TSG08NL300013</v>
      </c>
      <c r="C586" s="75">
        <v>46030</v>
      </c>
      <c r="D586" s="76" t="s">
        <v>313</v>
      </c>
      <c r="E586" s="74" t="s">
        <v>439</v>
      </c>
      <c r="F586" s="74" t="s">
        <v>316</v>
      </c>
      <c r="G586" s="74" t="s">
        <v>314</v>
      </c>
      <c r="H586" s="76" t="s">
        <v>370</v>
      </c>
      <c r="I586" s="76" t="s">
        <v>371</v>
      </c>
      <c r="J586" s="76" t="s">
        <v>440</v>
      </c>
      <c r="K586" s="76" t="s">
        <v>86</v>
      </c>
      <c r="L586" s="76" t="s">
        <v>19</v>
      </c>
      <c r="M586" s="76" t="s">
        <v>284</v>
      </c>
      <c r="N586" s="77">
        <v>1</v>
      </c>
      <c r="O586" s="78">
        <v>50000</v>
      </c>
      <c r="P586" s="78">
        <v>0</v>
      </c>
      <c r="Q586" s="79">
        <v>50000</v>
      </c>
      <c r="R586" s="79">
        <v>0</v>
      </c>
      <c r="S586" s="78">
        <v>50000</v>
      </c>
      <c r="T586" s="76" t="s">
        <v>336</v>
      </c>
      <c r="U586" s="76" t="s">
        <v>373</v>
      </c>
      <c r="V586" s="76" t="s">
        <v>316</v>
      </c>
      <c r="W586" s="76" t="s">
        <v>337</v>
      </c>
      <c r="X586" s="76" t="s">
        <v>316</v>
      </c>
      <c r="Y586" s="76" t="s">
        <v>374</v>
      </c>
      <c r="Z586" s="76" t="s">
        <v>374</v>
      </c>
      <c r="AA5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7" spans="1:27" x14ac:dyDescent="0.25">
      <c r="A587" s="6" t="str">
        <f>DAY(C587)&amp;Table1[[#This Row],[Bộ phận]]&amp;Table1[[#This Row],[Mã hàng]]</f>
        <v>8TSG08NL300090</v>
      </c>
      <c r="B587" s="6" t="str">
        <f>COUNTIF($A$5:A587,A587)&amp;A587</f>
        <v>18TSG08NL300090</v>
      </c>
      <c r="C587" s="75">
        <v>46030</v>
      </c>
      <c r="D587" s="76" t="s">
        <v>313</v>
      </c>
      <c r="E587" s="74" t="s">
        <v>439</v>
      </c>
      <c r="F587" s="74" t="s">
        <v>316</v>
      </c>
      <c r="G587" s="74" t="s">
        <v>314</v>
      </c>
      <c r="H587" s="76" t="s">
        <v>370</v>
      </c>
      <c r="I587" s="76" t="s">
        <v>371</v>
      </c>
      <c r="J587" s="76" t="s">
        <v>440</v>
      </c>
      <c r="K587" s="76" t="s">
        <v>171</v>
      </c>
      <c r="L587" s="76" t="s">
        <v>34</v>
      </c>
      <c r="M587" s="76" t="s">
        <v>284</v>
      </c>
      <c r="N587" s="77">
        <v>3</v>
      </c>
      <c r="O587" s="78">
        <v>145000</v>
      </c>
      <c r="P587" s="78">
        <v>0</v>
      </c>
      <c r="Q587" s="79">
        <v>435000</v>
      </c>
      <c r="R587" s="79">
        <v>0</v>
      </c>
      <c r="S587" s="78">
        <v>145000</v>
      </c>
      <c r="T587" s="76" t="s">
        <v>336</v>
      </c>
      <c r="U587" s="76" t="s">
        <v>373</v>
      </c>
      <c r="V587" s="76" t="s">
        <v>316</v>
      </c>
      <c r="W587" s="76" t="s">
        <v>337</v>
      </c>
      <c r="X587" s="76" t="s">
        <v>316</v>
      </c>
      <c r="Y587" s="76" t="s">
        <v>374</v>
      </c>
      <c r="Z587" s="76" t="s">
        <v>374</v>
      </c>
      <c r="AA5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8" spans="1:27" x14ac:dyDescent="0.25">
      <c r="A588" s="6" t="str">
        <f>DAY(C588)&amp;Table1[[#This Row],[Bộ phận]]&amp;Table1[[#This Row],[Mã hàng]]</f>
        <v>8TSG08NL300091</v>
      </c>
      <c r="B588" s="6" t="str">
        <f>COUNTIF($A$5:A588,A588)&amp;A588</f>
        <v>18TSG08NL300091</v>
      </c>
      <c r="C588" s="75">
        <v>46030</v>
      </c>
      <c r="D588" s="76" t="s">
        <v>313</v>
      </c>
      <c r="E588" s="74" t="s">
        <v>439</v>
      </c>
      <c r="F588" s="74" t="s">
        <v>316</v>
      </c>
      <c r="G588" s="74" t="s">
        <v>314</v>
      </c>
      <c r="H588" s="76" t="s">
        <v>370</v>
      </c>
      <c r="I588" s="76" t="s">
        <v>371</v>
      </c>
      <c r="J588" s="76" t="s">
        <v>440</v>
      </c>
      <c r="K588" s="76" t="s">
        <v>172</v>
      </c>
      <c r="L588" s="76" t="s">
        <v>35</v>
      </c>
      <c r="M588" s="76" t="s">
        <v>284</v>
      </c>
      <c r="N588" s="77">
        <v>6</v>
      </c>
      <c r="O588" s="78">
        <v>47000</v>
      </c>
      <c r="P588" s="78">
        <v>0</v>
      </c>
      <c r="Q588" s="79">
        <v>282000</v>
      </c>
      <c r="R588" s="79">
        <v>0</v>
      </c>
      <c r="S588" s="78">
        <v>47000</v>
      </c>
      <c r="T588" s="76" t="s">
        <v>336</v>
      </c>
      <c r="U588" s="76" t="s">
        <v>373</v>
      </c>
      <c r="V588" s="76" t="s">
        <v>316</v>
      </c>
      <c r="W588" s="76" t="s">
        <v>337</v>
      </c>
      <c r="X588" s="76" t="s">
        <v>316</v>
      </c>
      <c r="Y588" s="76" t="s">
        <v>374</v>
      </c>
      <c r="Z588" s="76" t="s">
        <v>374</v>
      </c>
      <c r="AA5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89" spans="1:27" x14ac:dyDescent="0.25">
      <c r="A589" s="6" t="str">
        <f>DAY(C589)&amp;Table1[[#This Row],[Bộ phận]]&amp;Table1[[#This Row],[Mã hàng]]</f>
        <v>8TSG08NL300096</v>
      </c>
      <c r="B589" s="6" t="str">
        <f>COUNTIF($A$5:A589,A589)&amp;A589</f>
        <v>18TSG08NL300096</v>
      </c>
      <c r="C589" s="75">
        <v>46030</v>
      </c>
      <c r="D589" s="76" t="s">
        <v>313</v>
      </c>
      <c r="E589" s="74" t="s">
        <v>439</v>
      </c>
      <c r="F589" s="74" t="s">
        <v>316</v>
      </c>
      <c r="G589" s="74" t="s">
        <v>314</v>
      </c>
      <c r="H589" s="76" t="s">
        <v>370</v>
      </c>
      <c r="I589" s="76" t="s">
        <v>371</v>
      </c>
      <c r="J589" s="76" t="s">
        <v>440</v>
      </c>
      <c r="K589" s="76" t="s">
        <v>177</v>
      </c>
      <c r="L589" s="76" t="s">
        <v>50</v>
      </c>
      <c r="M589" s="76" t="s">
        <v>284</v>
      </c>
      <c r="N589" s="77">
        <v>6</v>
      </c>
      <c r="O589" s="78">
        <v>45000</v>
      </c>
      <c r="P589" s="78">
        <v>0</v>
      </c>
      <c r="Q589" s="79">
        <v>270000</v>
      </c>
      <c r="R589" s="79">
        <v>0</v>
      </c>
      <c r="S589" s="78">
        <v>45000</v>
      </c>
      <c r="T589" s="76" t="s">
        <v>336</v>
      </c>
      <c r="U589" s="76" t="s">
        <v>373</v>
      </c>
      <c r="V589" s="76" t="s">
        <v>316</v>
      </c>
      <c r="W589" s="76" t="s">
        <v>337</v>
      </c>
      <c r="X589" s="76" t="s">
        <v>316</v>
      </c>
      <c r="Y589" s="76" t="s">
        <v>374</v>
      </c>
      <c r="Z589" s="76" t="s">
        <v>374</v>
      </c>
      <c r="AA5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0" spans="1:27" x14ac:dyDescent="0.25">
      <c r="A590" s="6" t="str">
        <f>DAY(C590)&amp;Table1[[#This Row],[Bộ phận]]&amp;Table1[[#This Row],[Mã hàng]]</f>
        <v>8TSG08NL300098</v>
      </c>
      <c r="B590" s="6" t="str">
        <f>COUNTIF($A$5:A590,A590)&amp;A590</f>
        <v>18TSG08NL300098</v>
      </c>
      <c r="C590" s="75">
        <v>46030</v>
      </c>
      <c r="D590" s="76" t="s">
        <v>313</v>
      </c>
      <c r="E590" s="74" t="s">
        <v>439</v>
      </c>
      <c r="F590" s="74" t="s">
        <v>316</v>
      </c>
      <c r="G590" s="74" t="s">
        <v>314</v>
      </c>
      <c r="H590" s="76" t="s">
        <v>370</v>
      </c>
      <c r="I590" s="76" t="s">
        <v>371</v>
      </c>
      <c r="J590" s="76" t="s">
        <v>440</v>
      </c>
      <c r="K590" s="76" t="s">
        <v>179</v>
      </c>
      <c r="L590" s="76" t="s">
        <v>327</v>
      </c>
      <c r="M590" s="76" t="s">
        <v>284</v>
      </c>
      <c r="N590" s="77">
        <v>5.4</v>
      </c>
      <c r="O590" s="78">
        <v>95000</v>
      </c>
      <c r="P590" s="78">
        <v>0</v>
      </c>
      <c r="Q590" s="79">
        <v>513000</v>
      </c>
      <c r="R590" s="79">
        <v>0</v>
      </c>
      <c r="S590" s="78">
        <v>95000</v>
      </c>
      <c r="T590" s="76" t="s">
        <v>336</v>
      </c>
      <c r="U590" s="76" t="s">
        <v>373</v>
      </c>
      <c r="V590" s="76" t="s">
        <v>316</v>
      </c>
      <c r="W590" s="76" t="s">
        <v>337</v>
      </c>
      <c r="X590" s="76" t="s">
        <v>316</v>
      </c>
      <c r="Y590" s="76" t="s">
        <v>374</v>
      </c>
      <c r="Z590" s="76" t="s">
        <v>374</v>
      </c>
      <c r="AA5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1" spans="1:27" x14ac:dyDescent="0.25">
      <c r="A591" s="6" t="str">
        <f>DAY(C591)&amp;Table1[[#This Row],[Bộ phận]]&amp;Table1[[#This Row],[Mã hàng]]</f>
        <v>8TSG08NL300203</v>
      </c>
      <c r="B591" s="6" t="str">
        <f>COUNTIF($A$5:A591,A591)&amp;A591</f>
        <v>18TSG08NL300203</v>
      </c>
      <c r="C591" s="75">
        <v>46030</v>
      </c>
      <c r="D591" s="76" t="s">
        <v>313</v>
      </c>
      <c r="E591" s="74" t="s">
        <v>439</v>
      </c>
      <c r="F591" s="74" t="s">
        <v>316</v>
      </c>
      <c r="G591" s="74" t="s">
        <v>314</v>
      </c>
      <c r="H591" s="76" t="s">
        <v>370</v>
      </c>
      <c r="I591" s="76" t="s">
        <v>371</v>
      </c>
      <c r="J591" s="76" t="s">
        <v>440</v>
      </c>
      <c r="K591" s="76" t="s">
        <v>260</v>
      </c>
      <c r="L591" s="76" t="s">
        <v>320</v>
      </c>
      <c r="M591" s="76" t="s">
        <v>284</v>
      </c>
      <c r="N591" s="77">
        <v>3.1</v>
      </c>
      <c r="O591" s="78">
        <v>45000</v>
      </c>
      <c r="P591" s="78">
        <v>0</v>
      </c>
      <c r="Q591" s="79">
        <v>139500</v>
      </c>
      <c r="R591" s="79">
        <v>0</v>
      </c>
      <c r="S591" s="78">
        <v>45000</v>
      </c>
      <c r="T591" s="76" t="s">
        <v>336</v>
      </c>
      <c r="U591" s="76" t="s">
        <v>373</v>
      </c>
      <c r="V591" s="76" t="s">
        <v>316</v>
      </c>
      <c r="W591" s="76" t="s">
        <v>337</v>
      </c>
      <c r="X591" s="76" t="s">
        <v>316</v>
      </c>
      <c r="Y591" s="76" t="s">
        <v>374</v>
      </c>
      <c r="Z591" s="76" t="s">
        <v>374</v>
      </c>
      <c r="AA5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2" spans="1:27" x14ac:dyDescent="0.25">
      <c r="A592" s="6" t="str">
        <f>DAY(C592)&amp;Table1[[#This Row],[Bộ phận]]&amp;Table1[[#This Row],[Mã hàng]]</f>
        <v>8TSG08NL300147</v>
      </c>
      <c r="B592" s="6" t="str">
        <f>COUNTIF($A$5:A592,A592)&amp;A592</f>
        <v>18TSG08NL300147</v>
      </c>
      <c r="C592" s="75">
        <v>46030</v>
      </c>
      <c r="D592" s="76" t="s">
        <v>313</v>
      </c>
      <c r="E592" s="74" t="s">
        <v>439</v>
      </c>
      <c r="F592" s="74" t="s">
        <v>316</v>
      </c>
      <c r="G592" s="74" t="s">
        <v>314</v>
      </c>
      <c r="H592" s="76" t="s">
        <v>370</v>
      </c>
      <c r="I592" s="76" t="s">
        <v>371</v>
      </c>
      <c r="J592" s="76" t="s">
        <v>440</v>
      </c>
      <c r="K592" s="76" t="s">
        <v>234</v>
      </c>
      <c r="L592" s="76" t="s">
        <v>330</v>
      </c>
      <c r="M592" s="76" t="s">
        <v>284</v>
      </c>
      <c r="N592" s="77">
        <v>11</v>
      </c>
      <c r="O592" s="78">
        <v>62000</v>
      </c>
      <c r="P592" s="78">
        <v>0</v>
      </c>
      <c r="Q592" s="79">
        <v>682000</v>
      </c>
      <c r="R592" s="79">
        <v>0</v>
      </c>
      <c r="S592" s="78">
        <v>62000</v>
      </c>
      <c r="T592" s="76" t="s">
        <v>336</v>
      </c>
      <c r="U592" s="76" t="s">
        <v>373</v>
      </c>
      <c r="V592" s="76" t="s">
        <v>316</v>
      </c>
      <c r="W592" s="76" t="s">
        <v>337</v>
      </c>
      <c r="X592" s="76" t="s">
        <v>316</v>
      </c>
      <c r="Y592" s="76" t="s">
        <v>374</v>
      </c>
      <c r="Z592" s="76" t="s">
        <v>374</v>
      </c>
      <c r="AA5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3" spans="1:27" x14ac:dyDescent="0.25">
      <c r="A593" s="6" t="str">
        <f>DAY(C593)&amp;Table1[[#This Row],[Bộ phận]]&amp;Table1[[#This Row],[Mã hàng]]</f>
        <v>8TSG08NL300119</v>
      </c>
      <c r="B593" s="6" t="str">
        <f>COUNTIF($A$5:A593,A593)&amp;A593</f>
        <v>18TSG08NL300119</v>
      </c>
      <c r="C593" s="75">
        <v>46030</v>
      </c>
      <c r="D593" s="76" t="s">
        <v>313</v>
      </c>
      <c r="E593" s="74" t="s">
        <v>439</v>
      </c>
      <c r="F593" s="74" t="s">
        <v>316</v>
      </c>
      <c r="G593" s="74" t="s">
        <v>314</v>
      </c>
      <c r="H593" s="76" t="s">
        <v>370</v>
      </c>
      <c r="I593" s="76" t="s">
        <v>371</v>
      </c>
      <c r="J593" s="76" t="s">
        <v>440</v>
      </c>
      <c r="K593" s="76" t="s">
        <v>197</v>
      </c>
      <c r="L593" s="76" t="s">
        <v>324</v>
      </c>
      <c r="M593" s="76" t="s">
        <v>284</v>
      </c>
      <c r="N593" s="77">
        <v>4.5999999999999996</v>
      </c>
      <c r="O593" s="78">
        <v>21000</v>
      </c>
      <c r="P593" s="78">
        <v>0</v>
      </c>
      <c r="Q593" s="79">
        <v>96600</v>
      </c>
      <c r="R593" s="79">
        <v>0</v>
      </c>
      <c r="S593" s="78">
        <v>21000</v>
      </c>
      <c r="T593" s="76" t="s">
        <v>336</v>
      </c>
      <c r="U593" s="76" t="s">
        <v>373</v>
      </c>
      <c r="V593" s="76" t="s">
        <v>316</v>
      </c>
      <c r="W593" s="76" t="s">
        <v>337</v>
      </c>
      <c r="X593" s="76" t="s">
        <v>316</v>
      </c>
      <c r="Y593" s="76" t="s">
        <v>374</v>
      </c>
      <c r="Z593" s="76" t="s">
        <v>374</v>
      </c>
      <c r="AA5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4" spans="1:27" x14ac:dyDescent="0.25">
      <c r="A594" s="6" t="str">
        <f>DAY(C594)&amp;Table1[[#This Row],[Bộ phận]]&amp;Table1[[#This Row],[Mã hàng]]</f>
        <v>8TSG09NL300022</v>
      </c>
      <c r="B594" s="6" t="str">
        <f>COUNTIF($A$5:A594,A594)&amp;A594</f>
        <v>18TSG09NL300022</v>
      </c>
      <c r="C594" s="75">
        <v>46030</v>
      </c>
      <c r="D594" s="76" t="s">
        <v>313</v>
      </c>
      <c r="E594" s="74" t="s">
        <v>441</v>
      </c>
      <c r="F594" s="74" t="s">
        <v>316</v>
      </c>
      <c r="G594" s="74" t="s">
        <v>314</v>
      </c>
      <c r="H594" s="76" t="s">
        <v>370</v>
      </c>
      <c r="I594" s="76" t="s">
        <v>371</v>
      </c>
      <c r="J594" s="76" t="s">
        <v>442</v>
      </c>
      <c r="K594" s="76" t="s">
        <v>94</v>
      </c>
      <c r="L594" s="76" t="s">
        <v>20</v>
      </c>
      <c r="M594" s="76" t="s">
        <v>284</v>
      </c>
      <c r="N594" s="77">
        <v>3.3</v>
      </c>
      <c r="O594" s="78">
        <v>18000</v>
      </c>
      <c r="P594" s="78">
        <v>0</v>
      </c>
      <c r="Q594" s="79">
        <v>59400</v>
      </c>
      <c r="R594" s="79">
        <v>0</v>
      </c>
      <c r="S594" s="78">
        <v>18000</v>
      </c>
      <c r="T594" s="76" t="s">
        <v>338</v>
      </c>
      <c r="U594" s="76" t="s">
        <v>373</v>
      </c>
      <c r="V594" s="76" t="s">
        <v>316</v>
      </c>
      <c r="W594" s="76" t="s">
        <v>339</v>
      </c>
      <c r="X594" s="76" t="s">
        <v>316</v>
      </c>
      <c r="Y594" s="76" t="s">
        <v>374</v>
      </c>
      <c r="Z594" s="76" t="s">
        <v>374</v>
      </c>
      <c r="AA5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5" spans="1:27" x14ac:dyDescent="0.25">
      <c r="A595" s="6" t="str">
        <f>DAY(C595)&amp;Table1[[#This Row],[Bộ phận]]&amp;Table1[[#This Row],[Mã hàng]]</f>
        <v>8TSG09NL300058</v>
      </c>
      <c r="B595" s="6" t="str">
        <f>COUNTIF($A$5:A595,A595)&amp;A595</f>
        <v>18TSG09NL300058</v>
      </c>
      <c r="C595" s="75">
        <v>46030</v>
      </c>
      <c r="D595" s="76" t="s">
        <v>313</v>
      </c>
      <c r="E595" s="74" t="s">
        <v>441</v>
      </c>
      <c r="F595" s="74" t="s">
        <v>316</v>
      </c>
      <c r="G595" s="74" t="s">
        <v>314</v>
      </c>
      <c r="H595" s="76" t="s">
        <v>370</v>
      </c>
      <c r="I595" s="76" t="s">
        <v>371</v>
      </c>
      <c r="J595" s="76" t="s">
        <v>442</v>
      </c>
      <c r="K595" s="76" t="s">
        <v>135</v>
      </c>
      <c r="L595" s="76" t="s">
        <v>27</v>
      </c>
      <c r="M595" s="76" t="s">
        <v>284</v>
      </c>
      <c r="N595" s="77">
        <v>1</v>
      </c>
      <c r="O595" s="78">
        <v>55000</v>
      </c>
      <c r="P595" s="78">
        <v>0</v>
      </c>
      <c r="Q595" s="79">
        <v>55000</v>
      </c>
      <c r="R595" s="79">
        <v>0</v>
      </c>
      <c r="S595" s="78">
        <v>55000</v>
      </c>
      <c r="T595" s="76" t="s">
        <v>338</v>
      </c>
      <c r="U595" s="76" t="s">
        <v>373</v>
      </c>
      <c r="V595" s="76" t="s">
        <v>316</v>
      </c>
      <c r="W595" s="76" t="s">
        <v>339</v>
      </c>
      <c r="X595" s="76" t="s">
        <v>316</v>
      </c>
      <c r="Y595" s="76" t="s">
        <v>374</v>
      </c>
      <c r="Z595" s="76" t="s">
        <v>374</v>
      </c>
      <c r="AA5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6" spans="1:27" x14ac:dyDescent="0.25">
      <c r="A596" s="6" t="str">
        <f>DAY(C596)&amp;Table1[[#This Row],[Bộ phận]]&amp;Table1[[#This Row],[Mã hàng]]</f>
        <v>8TSG09NL300085</v>
      </c>
      <c r="B596" s="6" t="str">
        <f>COUNTIF($A$5:A596,A596)&amp;A596</f>
        <v>18TSG09NL300085</v>
      </c>
      <c r="C596" s="75">
        <v>46030</v>
      </c>
      <c r="D596" s="76" t="s">
        <v>313</v>
      </c>
      <c r="E596" s="74" t="s">
        <v>441</v>
      </c>
      <c r="F596" s="74" t="s">
        <v>316</v>
      </c>
      <c r="G596" s="74" t="s">
        <v>314</v>
      </c>
      <c r="H596" s="76" t="s">
        <v>370</v>
      </c>
      <c r="I596" s="76" t="s">
        <v>371</v>
      </c>
      <c r="J596" s="76" t="s">
        <v>442</v>
      </c>
      <c r="K596" s="76" t="s">
        <v>164</v>
      </c>
      <c r="L596" s="76" t="s">
        <v>318</v>
      </c>
      <c r="M596" s="76" t="s">
        <v>284</v>
      </c>
      <c r="N596" s="77">
        <v>1</v>
      </c>
      <c r="O596" s="78">
        <v>45000</v>
      </c>
      <c r="P596" s="78">
        <v>0</v>
      </c>
      <c r="Q596" s="79">
        <v>45000</v>
      </c>
      <c r="R596" s="79">
        <v>0</v>
      </c>
      <c r="S596" s="78">
        <v>45000</v>
      </c>
      <c r="T596" s="76" t="s">
        <v>338</v>
      </c>
      <c r="U596" s="76" t="s">
        <v>373</v>
      </c>
      <c r="V596" s="76" t="s">
        <v>316</v>
      </c>
      <c r="W596" s="76" t="s">
        <v>339</v>
      </c>
      <c r="X596" s="76" t="s">
        <v>316</v>
      </c>
      <c r="Y596" s="76" t="s">
        <v>374</v>
      </c>
      <c r="Z596" s="76" t="s">
        <v>374</v>
      </c>
      <c r="AA5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7" spans="1:27" x14ac:dyDescent="0.25">
      <c r="A597" s="6" t="str">
        <f>DAY(C597)&amp;Table1[[#This Row],[Bộ phận]]&amp;Table1[[#This Row],[Mã hàng]]</f>
        <v>8TSG09NL300090</v>
      </c>
      <c r="B597" s="6" t="str">
        <f>COUNTIF($A$5:A597,A597)&amp;A597</f>
        <v>18TSG09NL300090</v>
      </c>
      <c r="C597" s="75">
        <v>46030</v>
      </c>
      <c r="D597" s="76" t="s">
        <v>313</v>
      </c>
      <c r="E597" s="74" t="s">
        <v>441</v>
      </c>
      <c r="F597" s="74" t="s">
        <v>316</v>
      </c>
      <c r="G597" s="74" t="s">
        <v>314</v>
      </c>
      <c r="H597" s="76" t="s">
        <v>370</v>
      </c>
      <c r="I597" s="76" t="s">
        <v>371</v>
      </c>
      <c r="J597" s="76" t="s">
        <v>442</v>
      </c>
      <c r="K597" s="76" t="s">
        <v>171</v>
      </c>
      <c r="L597" s="76" t="s">
        <v>34</v>
      </c>
      <c r="M597" s="76" t="s">
        <v>284</v>
      </c>
      <c r="N597" s="77">
        <v>2.1</v>
      </c>
      <c r="O597" s="78">
        <v>145000</v>
      </c>
      <c r="P597" s="78">
        <v>0</v>
      </c>
      <c r="Q597" s="79">
        <v>304500</v>
      </c>
      <c r="R597" s="79">
        <v>0</v>
      </c>
      <c r="S597" s="78">
        <v>145000</v>
      </c>
      <c r="T597" s="76" t="s">
        <v>338</v>
      </c>
      <c r="U597" s="76" t="s">
        <v>373</v>
      </c>
      <c r="V597" s="76" t="s">
        <v>316</v>
      </c>
      <c r="W597" s="76" t="s">
        <v>339</v>
      </c>
      <c r="X597" s="76" t="s">
        <v>316</v>
      </c>
      <c r="Y597" s="76" t="s">
        <v>374</v>
      </c>
      <c r="Z597" s="76" t="s">
        <v>374</v>
      </c>
      <c r="AA5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8" spans="1:27" x14ac:dyDescent="0.25">
      <c r="A598" s="6" t="str">
        <f>DAY(C598)&amp;Table1[[#This Row],[Bộ phận]]&amp;Table1[[#This Row],[Mã hàng]]</f>
        <v>8TSG09NL300096</v>
      </c>
      <c r="B598" s="6" t="str">
        <f>COUNTIF($A$5:A598,A598)&amp;A598</f>
        <v>18TSG09NL300096</v>
      </c>
      <c r="C598" s="75">
        <v>46030</v>
      </c>
      <c r="D598" s="76" t="s">
        <v>313</v>
      </c>
      <c r="E598" s="74" t="s">
        <v>441</v>
      </c>
      <c r="F598" s="74" t="s">
        <v>316</v>
      </c>
      <c r="G598" s="74" t="s">
        <v>314</v>
      </c>
      <c r="H598" s="76" t="s">
        <v>370</v>
      </c>
      <c r="I598" s="76" t="s">
        <v>371</v>
      </c>
      <c r="J598" s="76" t="s">
        <v>442</v>
      </c>
      <c r="K598" s="76" t="s">
        <v>177</v>
      </c>
      <c r="L598" s="76" t="s">
        <v>50</v>
      </c>
      <c r="M598" s="76" t="s">
        <v>284</v>
      </c>
      <c r="N598" s="77">
        <v>5</v>
      </c>
      <c r="O598" s="78">
        <v>45000</v>
      </c>
      <c r="P598" s="78">
        <v>0</v>
      </c>
      <c r="Q598" s="79">
        <v>225000</v>
      </c>
      <c r="R598" s="79">
        <v>0</v>
      </c>
      <c r="S598" s="78">
        <v>45000</v>
      </c>
      <c r="T598" s="76" t="s">
        <v>338</v>
      </c>
      <c r="U598" s="76" t="s">
        <v>373</v>
      </c>
      <c r="V598" s="76" t="s">
        <v>316</v>
      </c>
      <c r="W598" s="76" t="s">
        <v>339</v>
      </c>
      <c r="X598" s="76" t="s">
        <v>316</v>
      </c>
      <c r="Y598" s="76" t="s">
        <v>374</v>
      </c>
      <c r="Z598" s="76" t="s">
        <v>374</v>
      </c>
      <c r="AA5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599" spans="1:27" x14ac:dyDescent="0.25">
      <c r="A599" s="6" t="str">
        <f>DAY(C599)&amp;Table1[[#This Row],[Bộ phận]]&amp;Table1[[#This Row],[Mã hàng]]</f>
        <v>8TSG09NL300098</v>
      </c>
      <c r="B599" s="6" t="str">
        <f>COUNTIF($A$5:A599,A599)&amp;A599</f>
        <v>18TSG09NL300098</v>
      </c>
      <c r="C599" s="75">
        <v>46030</v>
      </c>
      <c r="D599" s="76" t="s">
        <v>313</v>
      </c>
      <c r="E599" s="74" t="s">
        <v>441</v>
      </c>
      <c r="F599" s="74" t="s">
        <v>316</v>
      </c>
      <c r="G599" s="74" t="s">
        <v>314</v>
      </c>
      <c r="H599" s="76" t="s">
        <v>370</v>
      </c>
      <c r="I599" s="76" t="s">
        <v>371</v>
      </c>
      <c r="J599" s="76" t="s">
        <v>442</v>
      </c>
      <c r="K599" s="76" t="s">
        <v>179</v>
      </c>
      <c r="L599" s="76" t="s">
        <v>327</v>
      </c>
      <c r="M599" s="76" t="s">
        <v>284</v>
      </c>
      <c r="N599" s="77">
        <v>3.1</v>
      </c>
      <c r="O599" s="78">
        <v>95000</v>
      </c>
      <c r="P599" s="78">
        <v>0</v>
      </c>
      <c r="Q599" s="79">
        <v>294500</v>
      </c>
      <c r="R599" s="79">
        <v>0</v>
      </c>
      <c r="S599" s="78">
        <v>95000</v>
      </c>
      <c r="T599" s="76" t="s">
        <v>338</v>
      </c>
      <c r="U599" s="76" t="s">
        <v>373</v>
      </c>
      <c r="V599" s="76" t="s">
        <v>316</v>
      </c>
      <c r="W599" s="76" t="s">
        <v>339</v>
      </c>
      <c r="X599" s="76" t="s">
        <v>316</v>
      </c>
      <c r="Y599" s="76" t="s">
        <v>374</v>
      </c>
      <c r="Z599" s="76" t="s">
        <v>374</v>
      </c>
      <c r="AA5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0" spans="1:27" x14ac:dyDescent="0.25">
      <c r="A600" s="6" t="str">
        <f>DAY(C600)&amp;Table1[[#This Row],[Bộ phận]]&amp;Table1[[#This Row],[Mã hàng]]</f>
        <v>8TSG09NL300147</v>
      </c>
      <c r="B600" s="6" t="str">
        <f>COUNTIF($A$5:A600,A600)&amp;A600</f>
        <v>18TSG09NL300147</v>
      </c>
      <c r="C600" s="75">
        <v>46030</v>
      </c>
      <c r="D600" s="76" t="s">
        <v>313</v>
      </c>
      <c r="E600" s="74" t="s">
        <v>441</v>
      </c>
      <c r="F600" s="74" t="s">
        <v>316</v>
      </c>
      <c r="G600" s="74" t="s">
        <v>314</v>
      </c>
      <c r="H600" s="76" t="s">
        <v>370</v>
      </c>
      <c r="I600" s="76" t="s">
        <v>371</v>
      </c>
      <c r="J600" s="76" t="s">
        <v>442</v>
      </c>
      <c r="K600" s="76" t="s">
        <v>234</v>
      </c>
      <c r="L600" s="76" t="s">
        <v>330</v>
      </c>
      <c r="M600" s="76" t="s">
        <v>284</v>
      </c>
      <c r="N600" s="77">
        <v>3</v>
      </c>
      <c r="O600" s="78">
        <v>62000</v>
      </c>
      <c r="P600" s="78">
        <v>0</v>
      </c>
      <c r="Q600" s="79">
        <v>186000</v>
      </c>
      <c r="R600" s="79">
        <v>0</v>
      </c>
      <c r="S600" s="78">
        <v>62000</v>
      </c>
      <c r="T600" s="76" t="s">
        <v>338</v>
      </c>
      <c r="U600" s="76" t="s">
        <v>373</v>
      </c>
      <c r="V600" s="76" t="s">
        <v>316</v>
      </c>
      <c r="W600" s="76" t="s">
        <v>339</v>
      </c>
      <c r="X600" s="76" t="s">
        <v>316</v>
      </c>
      <c r="Y600" s="76" t="s">
        <v>374</v>
      </c>
      <c r="Z600" s="76" t="s">
        <v>374</v>
      </c>
      <c r="AA6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1" spans="1:27" x14ac:dyDescent="0.25">
      <c r="A601" s="6" t="str">
        <f>DAY(C601)&amp;Table1[[#This Row],[Bộ phận]]&amp;Table1[[#This Row],[Mã hàng]]</f>
        <v>8TSG09NL300209</v>
      </c>
      <c r="B601" s="6" t="str">
        <f>COUNTIF($A$5:A601,A601)&amp;A601</f>
        <v>18TSG09NL300209</v>
      </c>
      <c r="C601" s="75">
        <v>46030</v>
      </c>
      <c r="D601" s="76" t="s">
        <v>313</v>
      </c>
      <c r="E601" s="74" t="s">
        <v>441</v>
      </c>
      <c r="F601" s="74" t="s">
        <v>316</v>
      </c>
      <c r="G601" s="74" t="s">
        <v>314</v>
      </c>
      <c r="H601" s="76" t="s">
        <v>370</v>
      </c>
      <c r="I601" s="76" t="s">
        <v>371</v>
      </c>
      <c r="J601" s="76" t="s">
        <v>442</v>
      </c>
      <c r="K601" s="76" t="s">
        <v>261</v>
      </c>
      <c r="L601" s="76" t="s">
        <v>321</v>
      </c>
      <c r="M601" s="76" t="s">
        <v>284</v>
      </c>
      <c r="N601" s="77">
        <v>0.5</v>
      </c>
      <c r="O601" s="78">
        <v>30000</v>
      </c>
      <c r="P601" s="78">
        <v>0</v>
      </c>
      <c r="Q601" s="79">
        <v>15000</v>
      </c>
      <c r="R601" s="79">
        <v>0</v>
      </c>
      <c r="S601" s="78">
        <v>30000</v>
      </c>
      <c r="T601" s="76" t="s">
        <v>338</v>
      </c>
      <c r="U601" s="76" t="s">
        <v>373</v>
      </c>
      <c r="V601" s="76" t="s">
        <v>316</v>
      </c>
      <c r="W601" s="76" t="s">
        <v>339</v>
      </c>
      <c r="X601" s="76" t="s">
        <v>316</v>
      </c>
      <c r="Y601" s="76" t="s">
        <v>374</v>
      </c>
      <c r="Z601" s="76" t="s">
        <v>374</v>
      </c>
      <c r="AA6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2" spans="1:27" x14ac:dyDescent="0.25">
      <c r="A602" s="6" t="str">
        <f>DAY(C602)&amp;Table1[[#This Row],[Bộ phận]]&amp;Table1[[#This Row],[Mã hàng]]</f>
        <v>8TSG09NL300218</v>
      </c>
      <c r="B602" s="6" t="str">
        <f>COUNTIF($A$5:A602,A602)&amp;A602</f>
        <v>18TSG09NL300218</v>
      </c>
      <c r="C602" s="75">
        <v>46030</v>
      </c>
      <c r="D602" s="76" t="s">
        <v>313</v>
      </c>
      <c r="E602" s="74" t="s">
        <v>441</v>
      </c>
      <c r="F602" s="74" t="s">
        <v>316</v>
      </c>
      <c r="G602" s="74" t="s">
        <v>314</v>
      </c>
      <c r="H602" s="76" t="s">
        <v>370</v>
      </c>
      <c r="I602" s="76" t="s">
        <v>371</v>
      </c>
      <c r="J602" s="76" t="s">
        <v>442</v>
      </c>
      <c r="K602" s="76" t="s">
        <v>287</v>
      </c>
      <c r="L602" s="76" t="s">
        <v>288</v>
      </c>
      <c r="M602" s="76" t="s">
        <v>29</v>
      </c>
      <c r="N602" s="77">
        <v>1</v>
      </c>
      <c r="O602" s="78">
        <v>40000</v>
      </c>
      <c r="P602" s="78">
        <v>0</v>
      </c>
      <c r="Q602" s="79">
        <v>40000</v>
      </c>
      <c r="R602" s="79">
        <v>0</v>
      </c>
      <c r="S602" s="78">
        <v>40000</v>
      </c>
      <c r="T602" s="76" t="s">
        <v>338</v>
      </c>
      <c r="U602" s="76" t="s">
        <v>373</v>
      </c>
      <c r="V602" s="76" t="s">
        <v>316</v>
      </c>
      <c r="W602" s="76" t="s">
        <v>339</v>
      </c>
      <c r="X602" s="76" t="s">
        <v>316</v>
      </c>
      <c r="Y602" s="76" t="s">
        <v>374</v>
      </c>
      <c r="Z602" s="76" t="s">
        <v>374</v>
      </c>
      <c r="AA6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3" spans="1:27" x14ac:dyDescent="0.25">
      <c r="A603" s="6" t="str">
        <f>DAY(C603)&amp;Table1[[#This Row],[Bộ phận]]&amp;Table1[[#This Row],[Mã hàng]]</f>
        <v>8TSG09NL300018</v>
      </c>
      <c r="B603" s="6" t="str">
        <f>COUNTIF($A$5:A603,A603)&amp;A603</f>
        <v>18TSG09NL300018</v>
      </c>
      <c r="C603" s="75">
        <v>46030</v>
      </c>
      <c r="D603" s="76" t="s">
        <v>313</v>
      </c>
      <c r="E603" s="74" t="s">
        <v>441</v>
      </c>
      <c r="F603" s="74" t="s">
        <v>316</v>
      </c>
      <c r="G603" s="74" t="s">
        <v>314</v>
      </c>
      <c r="H603" s="76" t="s">
        <v>370</v>
      </c>
      <c r="I603" s="76" t="s">
        <v>371</v>
      </c>
      <c r="J603" s="76" t="s">
        <v>442</v>
      </c>
      <c r="K603" s="76" t="s">
        <v>91</v>
      </c>
      <c r="L603" s="76" t="s">
        <v>331</v>
      </c>
      <c r="M603" s="76" t="s">
        <v>284</v>
      </c>
      <c r="N603" s="77">
        <v>1</v>
      </c>
      <c r="O603" s="78">
        <v>38000</v>
      </c>
      <c r="P603" s="78">
        <v>0</v>
      </c>
      <c r="Q603" s="79">
        <v>38000</v>
      </c>
      <c r="R603" s="79">
        <v>0</v>
      </c>
      <c r="S603" s="78">
        <v>38000</v>
      </c>
      <c r="T603" s="76" t="s">
        <v>338</v>
      </c>
      <c r="U603" s="76" t="s">
        <v>373</v>
      </c>
      <c r="V603" s="76" t="s">
        <v>316</v>
      </c>
      <c r="W603" s="76" t="s">
        <v>339</v>
      </c>
      <c r="X603" s="76" t="s">
        <v>316</v>
      </c>
      <c r="Y603" s="76" t="s">
        <v>374</v>
      </c>
      <c r="Z603" s="76" t="s">
        <v>374</v>
      </c>
      <c r="AA6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4" spans="1:27" x14ac:dyDescent="0.25">
      <c r="A604" s="6" t="str">
        <f>DAY(C604)&amp;Table1[[#This Row],[Bộ phận]]&amp;Table1[[#This Row],[Mã hàng]]</f>
        <v>8TSG09NL300113</v>
      </c>
      <c r="B604" s="6" t="str">
        <f>COUNTIF($A$5:A604,A604)&amp;A604</f>
        <v>18TSG09NL300113</v>
      </c>
      <c r="C604" s="75">
        <v>46030</v>
      </c>
      <c r="D604" s="76" t="s">
        <v>313</v>
      </c>
      <c r="E604" s="74" t="s">
        <v>441</v>
      </c>
      <c r="F604" s="74" t="s">
        <v>316</v>
      </c>
      <c r="G604" s="74" t="s">
        <v>314</v>
      </c>
      <c r="H604" s="76" t="s">
        <v>370</v>
      </c>
      <c r="I604" s="76" t="s">
        <v>371</v>
      </c>
      <c r="J604" s="76" t="s">
        <v>442</v>
      </c>
      <c r="K604" s="76" t="s">
        <v>192</v>
      </c>
      <c r="L604" s="76" t="s">
        <v>40</v>
      </c>
      <c r="M604" s="76" t="s">
        <v>284</v>
      </c>
      <c r="N604" s="77">
        <v>1</v>
      </c>
      <c r="O604" s="78">
        <v>145000</v>
      </c>
      <c r="P604" s="78">
        <v>0</v>
      </c>
      <c r="Q604" s="79">
        <v>145000</v>
      </c>
      <c r="R604" s="79">
        <v>0</v>
      </c>
      <c r="S604" s="78">
        <v>145000</v>
      </c>
      <c r="T604" s="76" t="s">
        <v>338</v>
      </c>
      <c r="U604" s="76" t="s">
        <v>373</v>
      </c>
      <c r="V604" s="76" t="s">
        <v>316</v>
      </c>
      <c r="W604" s="76" t="s">
        <v>339</v>
      </c>
      <c r="X604" s="76" t="s">
        <v>316</v>
      </c>
      <c r="Y604" s="76" t="s">
        <v>374</v>
      </c>
      <c r="Z604" s="76" t="s">
        <v>374</v>
      </c>
      <c r="AA6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5" spans="1:27" x14ac:dyDescent="0.25">
      <c r="A605" s="6" t="str">
        <f>DAY(C605)&amp;Table1[[#This Row],[Bộ phận]]&amp;Table1[[#This Row],[Mã hàng]]</f>
        <v>8TSG09NL300084</v>
      </c>
      <c r="B605" s="6" t="str">
        <f>COUNTIF($A$5:A605,A605)&amp;A605</f>
        <v>18TSG09NL300084</v>
      </c>
      <c r="C605" s="75">
        <v>46030</v>
      </c>
      <c r="D605" s="76" t="s">
        <v>313</v>
      </c>
      <c r="E605" s="74" t="s">
        <v>441</v>
      </c>
      <c r="F605" s="74" t="s">
        <v>316</v>
      </c>
      <c r="G605" s="74" t="s">
        <v>314</v>
      </c>
      <c r="H605" s="76" t="s">
        <v>370</v>
      </c>
      <c r="I605" s="76" t="s">
        <v>371</v>
      </c>
      <c r="J605" s="76" t="s">
        <v>442</v>
      </c>
      <c r="K605" s="76" t="s">
        <v>163</v>
      </c>
      <c r="L605" s="76" t="s">
        <v>322</v>
      </c>
      <c r="M605" s="76" t="s">
        <v>284</v>
      </c>
      <c r="N605" s="77">
        <v>1.7</v>
      </c>
      <c r="O605" s="78">
        <v>22000</v>
      </c>
      <c r="P605" s="78">
        <v>0</v>
      </c>
      <c r="Q605" s="79">
        <v>37400</v>
      </c>
      <c r="R605" s="79">
        <v>0</v>
      </c>
      <c r="S605" s="78">
        <v>22000</v>
      </c>
      <c r="T605" s="76" t="s">
        <v>338</v>
      </c>
      <c r="U605" s="76" t="s">
        <v>373</v>
      </c>
      <c r="V605" s="76" t="s">
        <v>316</v>
      </c>
      <c r="W605" s="76" t="s">
        <v>339</v>
      </c>
      <c r="X605" s="76" t="s">
        <v>316</v>
      </c>
      <c r="Y605" s="76" t="s">
        <v>374</v>
      </c>
      <c r="Z605" s="76" t="s">
        <v>374</v>
      </c>
      <c r="AA6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6" spans="1:27" x14ac:dyDescent="0.25">
      <c r="A606" s="6" t="str">
        <f>DAY(C606)&amp;Table1[[#This Row],[Bộ phận]]&amp;Table1[[#This Row],[Mã hàng]]</f>
        <v>8TSG09NL300029</v>
      </c>
      <c r="B606" s="6" t="str">
        <f>COUNTIF($A$5:A606,A606)&amp;A606</f>
        <v>18TSG09NL300029</v>
      </c>
      <c r="C606" s="75">
        <v>46030</v>
      </c>
      <c r="D606" s="76" t="s">
        <v>313</v>
      </c>
      <c r="E606" s="74" t="s">
        <v>441</v>
      </c>
      <c r="F606" s="74" t="s">
        <v>316</v>
      </c>
      <c r="G606" s="74" t="s">
        <v>314</v>
      </c>
      <c r="H606" s="76" t="s">
        <v>370</v>
      </c>
      <c r="I606" s="76" t="s">
        <v>371</v>
      </c>
      <c r="J606" s="76" t="s">
        <v>442</v>
      </c>
      <c r="K606" s="76" t="s">
        <v>101</v>
      </c>
      <c r="L606" s="76" t="s">
        <v>323</v>
      </c>
      <c r="M606" s="76" t="s">
        <v>284</v>
      </c>
      <c r="N606" s="77">
        <v>0.3</v>
      </c>
      <c r="O606" s="78">
        <v>22000</v>
      </c>
      <c r="P606" s="78">
        <v>0</v>
      </c>
      <c r="Q606" s="79">
        <v>6600</v>
      </c>
      <c r="R606" s="79">
        <v>0</v>
      </c>
      <c r="S606" s="78">
        <v>22000</v>
      </c>
      <c r="T606" s="76" t="s">
        <v>338</v>
      </c>
      <c r="U606" s="76" t="s">
        <v>373</v>
      </c>
      <c r="V606" s="76" t="s">
        <v>316</v>
      </c>
      <c r="W606" s="76" t="s">
        <v>339</v>
      </c>
      <c r="X606" s="76" t="s">
        <v>316</v>
      </c>
      <c r="Y606" s="76" t="s">
        <v>374</v>
      </c>
      <c r="Z606" s="76" t="s">
        <v>374</v>
      </c>
      <c r="AA6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7" spans="1:27" x14ac:dyDescent="0.25">
      <c r="A607" s="6" t="str">
        <f>DAY(C607)&amp;Table1[[#This Row],[Bộ phận]]&amp;Table1[[#This Row],[Mã hàng]]</f>
        <v>8TSG09NL300119</v>
      </c>
      <c r="B607" s="6" t="str">
        <f>COUNTIF($A$5:A607,A607)&amp;A607</f>
        <v>18TSG09NL300119</v>
      </c>
      <c r="C607" s="75">
        <v>46030</v>
      </c>
      <c r="D607" s="76" t="s">
        <v>313</v>
      </c>
      <c r="E607" s="74" t="s">
        <v>441</v>
      </c>
      <c r="F607" s="74" t="s">
        <v>316</v>
      </c>
      <c r="G607" s="74" t="s">
        <v>314</v>
      </c>
      <c r="H607" s="76" t="s">
        <v>370</v>
      </c>
      <c r="I607" s="76" t="s">
        <v>371</v>
      </c>
      <c r="J607" s="76" t="s">
        <v>442</v>
      </c>
      <c r="K607" s="76" t="s">
        <v>197</v>
      </c>
      <c r="L607" s="76" t="s">
        <v>324</v>
      </c>
      <c r="M607" s="76" t="s">
        <v>284</v>
      </c>
      <c r="N607" s="77">
        <v>0.95</v>
      </c>
      <c r="O607" s="78">
        <v>21000</v>
      </c>
      <c r="P607" s="78">
        <v>0</v>
      </c>
      <c r="Q607" s="79">
        <v>19950</v>
      </c>
      <c r="R607" s="79">
        <v>0</v>
      </c>
      <c r="S607" s="78">
        <v>21000</v>
      </c>
      <c r="T607" s="76" t="s">
        <v>338</v>
      </c>
      <c r="U607" s="76" t="s">
        <v>373</v>
      </c>
      <c r="V607" s="76" t="s">
        <v>316</v>
      </c>
      <c r="W607" s="76" t="s">
        <v>339</v>
      </c>
      <c r="X607" s="76" t="s">
        <v>316</v>
      </c>
      <c r="Y607" s="76" t="s">
        <v>374</v>
      </c>
      <c r="Z607" s="76" t="s">
        <v>374</v>
      </c>
      <c r="AA6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8" spans="1:27" x14ac:dyDescent="0.25">
      <c r="A608" s="6" t="str">
        <f>DAY(C608)&amp;Table1[[#This Row],[Bộ phận]]&amp;Table1[[#This Row],[Mã hàng]]</f>
        <v>8TSG06NL300203</v>
      </c>
      <c r="B608" s="6" t="str">
        <f>COUNTIF($A$5:A608,A608)&amp;A608</f>
        <v>18TSG06NL300203</v>
      </c>
      <c r="C608" s="75">
        <v>46030</v>
      </c>
      <c r="D608" s="76" t="s">
        <v>313</v>
      </c>
      <c r="E608" s="74" t="s">
        <v>443</v>
      </c>
      <c r="F608" s="74" t="s">
        <v>316</v>
      </c>
      <c r="G608" s="74" t="s">
        <v>314</v>
      </c>
      <c r="H608" s="76" t="s">
        <v>370</v>
      </c>
      <c r="I608" s="76" t="s">
        <v>371</v>
      </c>
      <c r="J608" s="76" t="s">
        <v>444</v>
      </c>
      <c r="K608" s="76" t="s">
        <v>260</v>
      </c>
      <c r="L608" s="76" t="s">
        <v>320</v>
      </c>
      <c r="M608" s="76" t="s">
        <v>284</v>
      </c>
      <c r="N608" s="77">
        <v>2</v>
      </c>
      <c r="O608" s="78">
        <v>45000</v>
      </c>
      <c r="P608" s="78">
        <v>0</v>
      </c>
      <c r="Q608" s="79">
        <v>90000</v>
      </c>
      <c r="R608" s="79">
        <v>0</v>
      </c>
      <c r="S608" s="78">
        <v>45000</v>
      </c>
      <c r="T608" s="76" t="s">
        <v>333</v>
      </c>
      <c r="U608" s="76" t="s">
        <v>373</v>
      </c>
      <c r="V608" s="76" t="s">
        <v>316</v>
      </c>
      <c r="W608" s="76" t="s">
        <v>334</v>
      </c>
      <c r="X608" s="76" t="s">
        <v>316</v>
      </c>
      <c r="Y608" s="76" t="s">
        <v>374</v>
      </c>
      <c r="Z608" s="76" t="s">
        <v>374</v>
      </c>
      <c r="AA6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09" spans="1:27" x14ac:dyDescent="0.25">
      <c r="A609" s="6" t="str">
        <f>DAY(C609)&amp;Table1[[#This Row],[Bộ phận]]&amp;Table1[[#This Row],[Mã hàng]]</f>
        <v>8TSG06NL600067</v>
      </c>
      <c r="B609" s="6" t="str">
        <f>COUNTIF($A$5:A609,A609)&amp;A609</f>
        <v>18TSG06NL600067</v>
      </c>
      <c r="C609" s="75">
        <v>46030</v>
      </c>
      <c r="D609" s="76" t="s">
        <v>313</v>
      </c>
      <c r="E609" s="74" t="s">
        <v>443</v>
      </c>
      <c r="F609" s="74" t="s">
        <v>316</v>
      </c>
      <c r="G609" s="74" t="s">
        <v>314</v>
      </c>
      <c r="H609" s="76" t="s">
        <v>370</v>
      </c>
      <c r="I609" s="76" t="s">
        <v>371</v>
      </c>
      <c r="J609" s="76" t="s">
        <v>444</v>
      </c>
      <c r="K609" s="76" t="s">
        <v>280</v>
      </c>
      <c r="L609" s="76" t="s">
        <v>21</v>
      </c>
      <c r="M609" s="76" t="s">
        <v>284</v>
      </c>
      <c r="N609" s="77">
        <v>0.5</v>
      </c>
      <c r="O609" s="78">
        <v>75000</v>
      </c>
      <c r="P609" s="78">
        <v>0</v>
      </c>
      <c r="Q609" s="79">
        <v>37500</v>
      </c>
      <c r="R609" s="79">
        <v>0</v>
      </c>
      <c r="S609" s="78">
        <v>75000</v>
      </c>
      <c r="T609" s="76" t="s">
        <v>333</v>
      </c>
      <c r="U609" s="76" t="s">
        <v>373</v>
      </c>
      <c r="V609" s="76" t="s">
        <v>316</v>
      </c>
      <c r="W609" s="76" t="s">
        <v>334</v>
      </c>
      <c r="X609" s="76" t="s">
        <v>316</v>
      </c>
      <c r="Y609" s="76" t="s">
        <v>374</v>
      </c>
      <c r="Z609" s="76" t="s">
        <v>374</v>
      </c>
      <c r="AA6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0" spans="1:27" x14ac:dyDescent="0.25">
      <c r="A610" s="6" t="str">
        <f>DAY(C610)&amp;Table1[[#This Row],[Bộ phận]]&amp;Table1[[#This Row],[Mã hàng]]</f>
        <v>8TSG06NL300030</v>
      </c>
      <c r="B610" s="6" t="str">
        <f>COUNTIF($A$5:A610,A610)&amp;A610</f>
        <v>18TSG06NL300030</v>
      </c>
      <c r="C610" s="75">
        <v>46030</v>
      </c>
      <c r="D610" s="76" t="s">
        <v>313</v>
      </c>
      <c r="E610" s="74" t="s">
        <v>443</v>
      </c>
      <c r="F610" s="74" t="s">
        <v>316</v>
      </c>
      <c r="G610" s="74" t="s">
        <v>314</v>
      </c>
      <c r="H610" s="76" t="s">
        <v>370</v>
      </c>
      <c r="I610" s="76" t="s">
        <v>371</v>
      </c>
      <c r="J610" s="76" t="s">
        <v>444</v>
      </c>
      <c r="K610" s="76" t="s">
        <v>103</v>
      </c>
      <c r="L610" s="76" t="s">
        <v>325</v>
      </c>
      <c r="M610" s="76" t="s">
        <v>284</v>
      </c>
      <c r="N610" s="77">
        <v>0.5</v>
      </c>
      <c r="O610" s="78">
        <v>34000</v>
      </c>
      <c r="P610" s="78">
        <v>0</v>
      </c>
      <c r="Q610" s="79">
        <v>17000</v>
      </c>
      <c r="R610" s="79">
        <v>0</v>
      </c>
      <c r="S610" s="78">
        <v>34000</v>
      </c>
      <c r="T610" s="76" t="s">
        <v>333</v>
      </c>
      <c r="U610" s="76" t="s">
        <v>373</v>
      </c>
      <c r="V610" s="76" t="s">
        <v>316</v>
      </c>
      <c r="W610" s="76" t="s">
        <v>334</v>
      </c>
      <c r="X610" s="76" t="s">
        <v>316</v>
      </c>
      <c r="Y610" s="76" t="s">
        <v>374</v>
      </c>
      <c r="Z610" s="76" t="s">
        <v>374</v>
      </c>
      <c r="AA6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1" spans="1:27" x14ac:dyDescent="0.25">
      <c r="A611" s="6" t="str">
        <f>DAY(C611)&amp;Table1[[#This Row],[Bộ phận]]&amp;Table1[[#This Row],[Mã hàng]]</f>
        <v>8TSG06NL300033</v>
      </c>
      <c r="B611" s="6" t="str">
        <f>COUNTIF($A$5:A611,A611)&amp;A611</f>
        <v>18TSG06NL300033</v>
      </c>
      <c r="C611" s="75">
        <v>46030</v>
      </c>
      <c r="D611" s="76" t="s">
        <v>313</v>
      </c>
      <c r="E611" s="74" t="s">
        <v>443</v>
      </c>
      <c r="F611" s="74" t="s">
        <v>316</v>
      </c>
      <c r="G611" s="74" t="s">
        <v>314</v>
      </c>
      <c r="H611" s="76" t="s">
        <v>370</v>
      </c>
      <c r="I611" s="76" t="s">
        <v>371</v>
      </c>
      <c r="J611" s="76" t="s">
        <v>444</v>
      </c>
      <c r="K611" s="76" t="s">
        <v>104</v>
      </c>
      <c r="L611" s="76" t="s">
        <v>335</v>
      </c>
      <c r="M611" s="76" t="s">
        <v>284</v>
      </c>
      <c r="N611" s="77">
        <v>1</v>
      </c>
      <c r="O611" s="78">
        <v>13000</v>
      </c>
      <c r="P611" s="78">
        <v>0</v>
      </c>
      <c r="Q611" s="79">
        <v>13000</v>
      </c>
      <c r="R611" s="79">
        <v>0</v>
      </c>
      <c r="S611" s="78">
        <v>13000</v>
      </c>
      <c r="T611" s="76" t="s">
        <v>333</v>
      </c>
      <c r="U611" s="76" t="s">
        <v>373</v>
      </c>
      <c r="V611" s="76" t="s">
        <v>316</v>
      </c>
      <c r="W611" s="76" t="s">
        <v>334</v>
      </c>
      <c r="X611" s="76" t="s">
        <v>316</v>
      </c>
      <c r="Y611" s="76" t="s">
        <v>374</v>
      </c>
      <c r="Z611" s="76" t="s">
        <v>374</v>
      </c>
      <c r="AA6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2" spans="1:27" x14ac:dyDescent="0.25">
      <c r="A612" s="6" t="str">
        <f>DAY(C612)&amp;Table1[[#This Row],[Bộ phận]]&amp;Table1[[#This Row],[Mã hàng]]</f>
        <v>8TSG06NL300036</v>
      </c>
      <c r="B612" s="6" t="str">
        <f>COUNTIF($A$5:A612,A612)&amp;A612</f>
        <v>18TSG06NL300036</v>
      </c>
      <c r="C612" s="75">
        <v>46030</v>
      </c>
      <c r="D612" s="76" t="s">
        <v>313</v>
      </c>
      <c r="E612" s="74" t="s">
        <v>443</v>
      </c>
      <c r="F612" s="74" t="s">
        <v>316</v>
      </c>
      <c r="G612" s="74" t="s">
        <v>314</v>
      </c>
      <c r="H612" s="76" t="s">
        <v>370</v>
      </c>
      <c r="I612" s="76" t="s">
        <v>371</v>
      </c>
      <c r="J612" s="76" t="s">
        <v>444</v>
      </c>
      <c r="K612" s="76" t="s">
        <v>109</v>
      </c>
      <c r="L612" s="76" t="s">
        <v>24</v>
      </c>
      <c r="M612" s="76" t="s">
        <v>284</v>
      </c>
      <c r="N612" s="77">
        <v>1</v>
      </c>
      <c r="O612" s="78">
        <v>47000</v>
      </c>
      <c r="P612" s="78">
        <v>0</v>
      </c>
      <c r="Q612" s="79">
        <v>47000</v>
      </c>
      <c r="R612" s="79">
        <v>0</v>
      </c>
      <c r="S612" s="78">
        <v>47000</v>
      </c>
      <c r="T612" s="76" t="s">
        <v>333</v>
      </c>
      <c r="U612" s="76" t="s">
        <v>373</v>
      </c>
      <c r="V612" s="76" t="s">
        <v>316</v>
      </c>
      <c r="W612" s="76" t="s">
        <v>334</v>
      </c>
      <c r="X612" s="76" t="s">
        <v>316</v>
      </c>
      <c r="Y612" s="76" t="s">
        <v>374</v>
      </c>
      <c r="Z612" s="76" t="s">
        <v>374</v>
      </c>
      <c r="AA6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3" spans="1:27" x14ac:dyDescent="0.25">
      <c r="A613" s="6" t="str">
        <f>DAY(C613)&amp;Table1[[#This Row],[Bộ phận]]&amp;Table1[[#This Row],[Mã hàng]]</f>
        <v>8TSG06NL300058</v>
      </c>
      <c r="B613" s="6" t="str">
        <f>COUNTIF($A$5:A613,A613)&amp;A613</f>
        <v>18TSG06NL300058</v>
      </c>
      <c r="C613" s="75">
        <v>46030</v>
      </c>
      <c r="D613" s="76" t="s">
        <v>313</v>
      </c>
      <c r="E613" s="74" t="s">
        <v>443</v>
      </c>
      <c r="F613" s="74" t="s">
        <v>316</v>
      </c>
      <c r="G613" s="74" t="s">
        <v>314</v>
      </c>
      <c r="H613" s="76" t="s">
        <v>370</v>
      </c>
      <c r="I613" s="76" t="s">
        <v>371</v>
      </c>
      <c r="J613" s="76" t="s">
        <v>444</v>
      </c>
      <c r="K613" s="76" t="s">
        <v>135</v>
      </c>
      <c r="L613" s="76" t="s">
        <v>27</v>
      </c>
      <c r="M613" s="76" t="s">
        <v>284</v>
      </c>
      <c r="N613" s="77">
        <v>1.5</v>
      </c>
      <c r="O613" s="78">
        <v>55000</v>
      </c>
      <c r="P613" s="78">
        <v>0</v>
      </c>
      <c r="Q613" s="79">
        <v>82500</v>
      </c>
      <c r="R613" s="79">
        <v>0</v>
      </c>
      <c r="S613" s="78">
        <v>55000</v>
      </c>
      <c r="T613" s="76" t="s">
        <v>333</v>
      </c>
      <c r="U613" s="76" t="s">
        <v>373</v>
      </c>
      <c r="V613" s="76" t="s">
        <v>316</v>
      </c>
      <c r="W613" s="76" t="s">
        <v>334</v>
      </c>
      <c r="X613" s="76" t="s">
        <v>316</v>
      </c>
      <c r="Y613" s="76" t="s">
        <v>374</v>
      </c>
      <c r="Z613" s="76" t="s">
        <v>374</v>
      </c>
      <c r="AA6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4" spans="1:27" x14ac:dyDescent="0.25">
      <c r="A614" s="6" t="str">
        <f>DAY(C614)&amp;Table1[[#This Row],[Bộ phận]]&amp;Table1[[#This Row],[Mã hàng]]</f>
        <v>8TSG06NL300218</v>
      </c>
      <c r="B614" s="6" t="str">
        <f>COUNTIF($A$5:A614,A614)&amp;A614</f>
        <v>18TSG06NL300218</v>
      </c>
      <c r="C614" s="75">
        <v>46030</v>
      </c>
      <c r="D614" s="76" t="s">
        <v>313</v>
      </c>
      <c r="E614" s="74" t="s">
        <v>443</v>
      </c>
      <c r="F614" s="74" t="s">
        <v>316</v>
      </c>
      <c r="G614" s="74" t="s">
        <v>314</v>
      </c>
      <c r="H614" s="76" t="s">
        <v>370</v>
      </c>
      <c r="I614" s="76" t="s">
        <v>371</v>
      </c>
      <c r="J614" s="76" t="s">
        <v>444</v>
      </c>
      <c r="K614" s="76" t="s">
        <v>287</v>
      </c>
      <c r="L614" s="76" t="s">
        <v>288</v>
      </c>
      <c r="M614" s="76" t="s">
        <v>29</v>
      </c>
      <c r="N614" s="77">
        <v>1</v>
      </c>
      <c r="O614" s="78">
        <v>40000</v>
      </c>
      <c r="P614" s="78">
        <v>0</v>
      </c>
      <c r="Q614" s="79">
        <v>40000</v>
      </c>
      <c r="R614" s="79">
        <v>0</v>
      </c>
      <c r="S614" s="78">
        <v>40000</v>
      </c>
      <c r="T614" s="76" t="s">
        <v>333</v>
      </c>
      <c r="U614" s="76" t="s">
        <v>373</v>
      </c>
      <c r="V614" s="76" t="s">
        <v>316</v>
      </c>
      <c r="W614" s="76" t="s">
        <v>334</v>
      </c>
      <c r="X614" s="76" t="s">
        <v>316</v>
      </c>
      <c r="Y614" s="76" t="s">
        <v>374</v>
      </c>
      <c r="Z614" s="76" t="s">
        <v>374</v>
      </c>
      <c r="AA6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5" spans="1:27" x14ac:dyDescent="0.25">
      <c r="A615" s="6" t="str">
        <f>DAY(C615)&amp;Table1[[#This Row],[Bộ phận]]&amp;Table1[[#This Row],[Mã hàng]]</f>
        <v>8TSG06NL300062</v>
      </c>
      <c r="B615" s="6" t="str">
        <f>COUNTIF($A$5:A615,A615)&amp;A615</f>
        <v>18TSG06NL300062</v>
      </c>
      <c r="C615" s="75">
        <v>46030</v>
      </c>
      <c r="D615" s="76" t="s">
        <v>313</v>
      </c>
      <c r="E615" s="74" t="s">
        <v>443</v>
      </c>
      <c r="F615" s="74" t="s">
        <v>316</v>
      </c>
      <c r="G615" s="74" t="s">
        <v>314</v>
      </c>
      <c r="H615" s="76" t="s">
        <v>370</v>
      </c>
      <c r="I615" s="76" t="s">
        <v>371</v>
      </c>
      <c r="J615" s="76" t="s">
        <v>444</v>
      </c>
      <c r="K615" s="76" t="s">
        <v>141</v>
      </c>
      <c r="L615" s="76" t="s">
        <v>326</v>
      </c>
      <c r="M615" s="76" t="s">
        <v>284</v>
      </c>
      <c r="N615" s="77">
        <v>0.2</v>
      </c>
      <c r="O615" s="78">
        <v>65000</v>
      </c>
      <c r="P615" s="78">
        <v>0</v>
      </c>
      <c r="Q615" s="79">
        <v>13000</v>
      </c>
      <c r="R615" s="79">
        <v>0</v>
      </c>
      <c r="S615" s="78">
        <v>65000</v>
      </c>
      <c r="T615" s="76" t="s">
        <v>333</v>
      </c>
      <c r="U615" s="76" t="s">
        <v>373</v>
      </c>
      <c r="V615" s="76" t="s">
        <v>316</v>
      </c>
      <c r="W615" s="76" t="s">
        <v>334</v>
      </c>
      <c r="X615" s="76" t="s">
        <v>316</v>
      </c>
      <c r="Y615" s="76" t="s">
        <v>374</v>
      </c>
      <c r="Z615" s="76" t="s">
        <v>374</v>
      </c>
      <c r="AA6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6" spans="1:27" x14ac:dyDescent="0.25">
      <c r="A616" s="6" t="str">
        <f>DAY(C616)&amp;Table1[[#This Row],[Bộ phận]]&amp;Table1[[#This Row],[Mã hàng]]</f>
        <v>8TSG06NL300209</v>
      </c>
      <c r="B616" s="6" t="str">
        <f>COUNTIF($A$5:A616,A616)&amp;A616</f>
        <v>18TSG06NL300209</v>
      </c>
      <c r="C616" s="75">
        <v>46030</v>
      </c>
      <c r="D616" s="76" t="s">
        <v>313</v>
      </c>
      <c r="E616" s="74" t="s">
        <v>443</v>
      </c>
      <c r="F616" s="74" t="s">
        <v>316</v>
      </c>
      <c r="G616" s="74" t="s">
        <v>314</v>
      </c>
      <c r="H616" s="76" t="s">
        <v>370</v>
      </c>
      <c r="I616" s="76" t="s">
        <v>371</v>
      </c>
      <c r="J616" s="76" t="s">
        <v>444</v>
      </c>
      <c r="K616" s="76" t="s">
        <v>261</v>
      </c>
      <c r="L616" s="76" t="s">
        <v>321</v>
      </c>
      <c r="M616" s="76" t="s">
        <v>284</v>
      </c>
      <c r="N616" s="77">
        <v>1.9</v>
      </c>
      <c r="O616" s="78">
        <v>30000</v>
      </c>
      <c r="P616" s="78">
        <v>0</v>
      </c>
      <c r="Q616" s="79">
        <v>57000</v>
      </c>
      <c r="R616" s="79">
        <v>0</v>
      </c>
      <c r="S616" s="78">
        <v>30000</v>
      </c>
      <c r="T616" s="76" t="s">
        <v>333</v>
      </c>
      <c r="U616" s="76" t="s">
        <v>373</v>
      </c>
      <c r="V616" s="76" t="s">
        <v>316</v>
      </c>
      <c r="W616" s="76" t="s">
        <v>334</v>
      </c>
      <c r="X616" s="76" t="s">
        <v>316</v>
      </c>
      <c r="Y616" s="76" t="s">
        <v>374</v>
      </c>
      <c r="Z616" s="76" t="s">
        <v>374</v>
      </c>
      <c r="AA6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7" spans="1:27" x14ac:dyDescent="0.25">
      <c r="A617" s="6" t="str">
        <f>DAY(C617)&amp;Table1[[#This Row],[Bộ phận]]&amp;Table1[[#This Row],[Mã hàng]]</f>
        <v>8TSG06NL300074</v>
      </c>
      <c r="B617" s="6" t="str">
        <f>COUNTIF($A$5:A617,A617)&amp;A617</f>
        <v>18TSG06NL300074</v>
      </c>
      <c r="C617" s="75">
        <v>46030</v>
      </c>
      <c r="D617" s="76" t="s">
        <v>313</v>
      </c>
      <c r="E617" s="74" t="s">
        <v>443</v>
      </c>
      <c r="F617" s="74" t="s">
        <v>316</v>
      </c>
      <c r="G617" s="74" t="s">
        <v>314</v>
      </c>
      <c r="H617" s="76" t="s">
        <v>370</v>
      </c>
      <c r="I617" s="76" t="s">
        <v>371</v>
      </c>
      <c r="J617" s="76" t="s">
        <v>444</v>
      </c>
      <c r="K617" s="76" t="s">
        <v>155</v>
      </c>
      <c r="L617" s="76" t="s">
        <v>32</v>
      </c>
      <c r="M617" s="76" t="s">
        <v>284</v>
      </c>
      <c r="N617" s="77">
        <v>0.3</v>
      </c>
      <c r="O617" s="78">
        <v>18000</v>
      </c>
      <c r="P617" s="78">
        <v>0</v>
      </c>
      <c r="Q617" s="79">
        <v>5400</v>
      </c>
      <c r="R617" s="79">
        <v>0</v>
      </c>
      <c r="S617" s="78">
        <v>18000</v>
      </c>
      <c r="T617" s="76" t="s">
        <v>333</v>
      </c>
      <c r="U617" s="76" t="s">
        <v>373</v>
      </c>
      <c r="V617" s="76" t="s">
        <v>316</v>
      </c>
      <c r="W617" s="76" t="s">
        <v>334</v>
      </c>
      <c r="X617" s="76" t="s">
        <v>316</v>
      </c>
      <c r="Y617" s="76" t="s">
        <v>374</v>
      </c>
      <c r="Z617" s="76" t="s">
        <v>374</v>
      </c>
      <c r="AA6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8" spans="1:27" x14ac:dyDescent="0.25">
      <c r="A618" s="6" t="str">
        <f>DAY(C618)&amp;Table1[[#This Row],[Bộ phận]]&amp;Table1[[#This Row],[Mã hàng]]</f>
        <v>8TSG06NL300084</v>
      </c>
      <c r="B618" s="6" t="str">
        <f>COUNTIF($A$5:A618,A618)&amp;A618</f>
        <v>18TSG06NL300084</v>
      </c>
      <c r="C618" s="75">
        <v>46030</v>
      </c>
      <c r="D618" s="76" t="s">
        <v>313</v>
      </c>
      <c r="E618" s="74" t="s">
        <v>443</v>
      </c>
      <c r="F618" s="74" t="s">
        <v>316</v>
      </c>
      <c r="G618" s="74" t="s">
        <v>314</v>
      </c>
      <c r="H618" s="76" t="s">
        <v>370</v>
      </c>
      <c r="I618" s="76" t="s">
        <v>371</v>
      </c>
      <c r="J618" s="76" t="s">
        <v>444</v>
      </c>
      <c r="K618" s="76" t="s">
        <v>163</v>
      </c>
      <c r="L618" s="76" t="s">
        <v>322</v>
      </c>
      <c r="M618" s="76" t="s">
        <v>284</v>
      </c>
      <c r="N618" s="77">
        <v>4</v>
      </c>
      <c r="O618" s="78">
        <v>22000</v>
      </c>
      <c r="P618" s="78">
        <v>0</v>
      </c>
      <c r="Q618" s="79">
        <v>88000</v>
      </c>
      <c r="R618" s="79">
        <v>0</v>
      </c>
      <c r="S618" s="78">
        <v>22000</v>
      </c>
      <c r="T618" s="76" t="s">
        <v>333</v>
      </c>
      <c r="U618" s="76" t="s">
        <v>373</v>
      </c>
      <c r="V618" s="76" t="s">
        <v>316</v>
      </c>
      <c r="W618" s="76" t="s">
        <v>334</v>
      </c>
      <c r="X618" s="76" t="s">
        <v>316</v>
      </c>
      <c r="Y618" s="76" t="s">
        <v>374</v>
      </c>
      <c r="Z618" s="76" t="s">
        <v>374</v>
      </c>
      <c r="AA6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19" spans="1:27" x14ac:dyDescent="0.25">
      <c r="A619" s="6" t="str">
        <f>DAY(C619)&amp;Table1[[#This Row],[Bộ phận]]&amp;Table1[[#This Row],[Mã hàng]]</f>
        <v>8TSG06NL300090</v>
      </c>
      <c r="B619" s="6" t="str">
        <f>COUNTIF($A$5:A619,A619)&amp;A619</f>
        <v>18TSG06NL300090</v>
      </c>
      <c r="C619" s="75">
        <v>46030</v>
      </c>
      <c r="D619" s="76" t="s">
        <v>313</v>
      </c>
      <c r="E619" s="74" t="s">
        <v>443</v>
      </c>
      <c r="F619" s="74" t="s">
        <v>316</v>
      </c>
      <c r="G619" s="74" t="s">
        <v>314</v>
      </c>
      <c r="H619" s="76" t="s">
        <v>370</v>
      </c>
      <c r="I619" s="76" t="s">
        <v>371</v>
      </c>
      <c r="J619" s="76" t="s">
        <v>444</v>
      </c>
      <c r="K619" s="76" t="s">
        <v>171</v>
      </c>
      <c r="L619" s="76" t="s">
        <v>34</v>
      </c>
      <c r="M619" s="76" t="s">
        <v>284</v>
      </c>
      <c r="N619" s="77">
        <v>2</v>
      </c>
      <c r="O619" s="78">
        <v>145000</v>
      </c>
      <c r="P619" s="78">
        <v>0</v>
      </c>
      <c r="Q619" s="79">
        <v>290000</v>
      </c>
      <c r="R619" s="79">
        <v>0</v>
      </c>
      <c r="S619" s="78">
        <v>145000</v>
      </c>
      <c r="T619" s="76" t="s">
        <v>333</v>
      </c>
      <c r="U619" s="76" t="s">
        <v>373</v>
      </c>
      <c r="V619" s="76" t="s">
        <v>316</v>
      </c>
      <c r="W619" s="76" t="s">
        <v>334</v>
      </c>
      <c r="X619" s="76" t="s">
        <v>316</v>
      </c>
      <c r="Y619" s="76" t="s">
        <v>374</v>
      </c>
      <c r="Z619" s="76" t="s">
        <v>374</v>
      </c>
      <c r="AA6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0" spans="1:27" x14ac:dyDescent="0.25">
      <c r="A620" s="6" t="str">
        <f>DAY(C620)&amp;Table1[[#This Row],[Bộ phận]]&amp;Table1[[#This Row],[Mã hàng]]</f>
        <v>8TSG06NL300091</v>
      </c>
      <c r="B620" s="6" t="str">
        <f>COUNTIF($A$5:A620,A620)&amp;A620</f>
        <v>18TSG06NL300091</v>
      </c>
      <c r="C620" s="75">
        <v>46030</v>
      </c>
      <c r="D620" s="76" t="s">
        <v>313</v>
      </c>
      <c r="E620" s="74" t="s">
        <v>443</v>
      </c>
      <c r="F620" s="74" t="s">
        <v>316</v>
      </c>
      <c r="G620" s="74" t="s">
        <v>314</v>
      </c>
      <c r="H620" s="76" t="s">
        <v>370</v>
      </c>
      <c r="I620" s="76" t="s">
        <v>371</v>
      </c>
      <c r="J620" s="76" t="s">
        <v>444</v>
      </c>
      <c r="K620" s="76" t="s">
        <v>172</v>
      </c>
      <c r="L620" s="76" t="s">
        <v>35</v>
      </c>
      <c r="M620" s="76" t="s">
        <v>284</v>
      </c>
      <c r="N620" s="77">
        <v>3</v>
      </c>
      <c r="O620" s="78">
        <v>47000</v>
      </c>
      <c r="P620" s="78">
        <v>0</v>
      </c>
      <c r="Q620" s="79">
        <v>141000</v>
      </c>
      <c r="R620" s="79">
        <v>0</v>
      </c>
      <c r="S620" s="78">
        <v>47000</v>
      </c>
      <c r="T620" s="76" t="s">
        <v>333</v>
      </c>
      <c r="U620" s="76" t="s">
        <v>373</v>
      </c>
      <c r="V620" s="76" t="s">
        <v>316</v>
      </c>
      <c r="W620" s="76" t="s">
        <v>334</v>
      </c>
      <c r="X620" s="76" t="s">
        <v>316</v>
      </c>
      <c r="Y620" s="76" t="s">
        <v>374</v>
      </c>
      <c r="Z620" s="76" t="s">
        <v>374</v>
      </c>
      <c r="AA6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1" spans="1:27" x14ac:dyDescent="0.25">
      <c r="A621" s="6" t="str">
        <f>DAY(C621)&amp;Table1[[#This Row],[Bộ phận]]&amp;Table1[[#This Row],[Mã hàng]]</f>
        <v>8TSG06NL300096</v>
      </c>
      <c r="B621" s="6" t="str">
        <f>COUNTIF($A$5:A621,A621)&amp;A621</f>
        <v>18TSG06NL300096</v>
      </c>
      <c r="C621" s="75">
        <v>46030</v>
      </c>
      <c r="D621" s="76" t="s">
        <v>313</v>
      </c>
      <c r="E621" s="74" t="s">
        <v>443</v>
      </c>
      <c r="F621" s="74" t="s">
        <v>316</v>
      </c>
      <c r="G621" s="74" t="s">
        <v>314</v>
      </c>
      <c r="H621" s="76" t="s">
        <v>370</v>
      </c>
      <c r="I621" s="76" t="s">
        <v>371</v>
      </c>
      <c r="J621" s="76" t="s">
        <v>444</v>
      </c>
      <c r="K621" s="76" t="s">
        <v>177</v>
      </c>
      <c r="L621" s="76" t="s">
        <v>50</v>
      </c>
      <c r="M621" s="76" t="s">
        <v>284</v>
      </c>
      <c r="N621" s="77">
        <v>3.1</v>
      </c>
      <c r="O621" s="78">
        <v>45000</v>
      </c>
      <c r="P621" s="78">
        <v>0</v>
      </c>
      <c r="Q621" s="79">
        <v>139500</v>
      </c>
      <c r="R621" s="79">
        <v>0</v>
      </c>
      <c r="S621" s="78">
        <v>45000</v>
      </c>
      <c r="T621" s="76" t="s">
        <v>333</v>
      </c>
      <c r="U621" s="76" t="s">
        <v>373</v>
      </c>
      <c r="V621" s="76" t="s">
        <v>316</v>
      </c>
      <c r="W621" s="76" t="s">
        <v>334</v>
      </c>
      <c r="X621" s="76" t="s">
        <v>316</v>
      </c>
      <c r="Y621" s="76" t="s">
        <v>374</v>
      </c>
      <c r="Z621" s="76" t="s">
        <v>374</v>
      </c>
      <c r="AA6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2" spans="1:27" x14ac:dyDescent="0.25">
      <c r="A622" s="6" t="str">
        <f>DAY(C622)&amp;Table1[[#This Row],[Bộ phận]]&amp;Table1[[#This Row],[Mã hàng]]</f>
        <v>8TSG06NL300098</v>
      </c>
      <c r="B622" s="6" t="str">
        <f>COUNTIF($A$5:A622,A622)&amp;A622</f>
        <v>18TSG06NL300098</v>
      </c>
      <c r="C622" s="75">
        <v>46030</v>
      </c>
      <c r="D622" s="76" t="s">
        <v>313</v>
      </c>
      <c r="E622" s="74" t="s">
        <v>443</v>
      </c>
      <c r="F622" s="74" t="s">
        <v>316</v>
      </c>
      <c r="G622" s="74" t="s">
        <v>314</v>
      </c>
      <c r="H622" s="76" t="s">
        <v>370</v>
      </c>
      <c r="I622" s="76" t="s">
        <v>371</v>
      </c>
      <c r="J622" s="76" t="s">
        <v>444</v>
      </c>
      <c r="K622" s="76" t="s">
        <v>179</v>
      </c>
      <c r="L622" s="76" t="s">
        <v>327</v>
      </c>
      <c r="M622" s="76" t="s">
        <v>284</v>
      </c>
      <c r="N622" s="77">
        <v>3</v>
      </c>
      <c r="O622" s="78">
        <v>95000</v>
      </c>
      <c r="P622" s="78">
        <v>0</v>
      </c>
      <c r="Q622" s="79">
        <v>285000</v>
      </c>
      <c r="R622" s="79">
        <v>0</v>
      </c>
      <c r="S622" s="78">
        <v>95000</v>
      </c>
      <c r="T622" s="76" t="s">
        <v>333</v>
      </c>
      <c r="U622" s="76" t="s">
        <v>373</v>
      </c>
      <c r="V622" s="76" t="s">
        <v>316</v>
      </c>
      <c r="W622" s="76" t="s">
        <v>334</v>
      </c>
      <c r="X622" s="76" t="s">
        <v>316</v>
      </c>
      <c r="Y622" s="76" t="s">
        <v>374</v>
      </c>
      <c r="Z622" s="76" t="s">
        <v>374</v>
      </c>
      <c r="AA6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3" spans="1:27" x14ac:dyDescent="0.25">
      <c r="A623" s="6" t="str">
        <f>DAY(C623)&amp;Table1[[#This Row],[Bộ phận]]&amp;Table1[[#This Row],[Mã hàng]]</f>
        <v>8TSG06NL300085</v>
      </c>
      <c r="B623" s="6" t="str">
        <f>COUNTIF($A$5:A623,A623)&amp;A623</f>
        <v>18TSG06NL300085</v>
      </c>
      <c r="C623" s="75">
        <v>46030</v>
      </c>
      <c r="D623" s="76" t="s">
        <v>313</v>
      </c>
      <c r="E623" s="74" t="s">
        <v>443</v>
      </c>
      <c r="F623" s="74" t="s">
        <v>316</v>
      </c>
      <c r="G623" s="74" t="s">
        <v>314</v>
      </c>
      <c r="H623" s="76" t="s">
        <v>370</v>
      </c>
      <c r="I623" s="76" t="s">
        <v>371</v>
      </c>
      <c r="J623" s="76" t="s">
        <v>444</v>
      </c>
      <c r="K623" s="76" t="s">
        <v>164</v>
      </c>
      <c r="L623" s="76" t="s">
        <v>318</v>
      </c>
      <c r="M623" s="76" t="s">
        <v>284</v>
      </c>
      <c r="N623" s="77">
        <v>1.5</v>
      </c>
      <c r="O623" s="78">
        <v>45000</v>
      </c>
      <c r="P623" s="78">
        <v>0</v>
      </c>
      <c r="Q623" s="79">
        <v>67500</v>
      </c>
      <c r="R623" s="79">
        <v>0</v>
      </c>
      <c r="S623" s="78">
        <v>45000</v>
      </c>
      <c r="T623" s="76" t="s">
        <v>333</v>
      </c>
      <c r="U623" s="76" t="s">
        <v>373</v>
      </c>
      <c r="V623" s="76" t="s">
        <v>316</v>
      </c>
      <c r="W623" s="76" t="s">
        <v>334</v>
      </c>
      <c r="X623" s="76" t="s">
        <v>316</v>
      </c>
      <c r="Y623" s="76" t="s">
        <v>374</v>
      </c>
      <c r="Z623" s="76" t="s">
        <v>374</v>
      </c>
      <c r="AA6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4" spans="1:27" x14ac:dyDescent="0.25">
      <c r="A624" s="6" t="str">
        <f>DAY(C624)&amp;Table1[[#This Row],[Bộ phận]]&amp;Table1[[#This Row],[Mã hàng]]</f>
        <v>8TSG06NL300113</v>
      </c>
      <c r="B624" s="6" t="str">
        <f>COUNTIF($A$5:A624,A624)&amp;A624</f>
        <v>18TSG06NL300113</v>
      </c>
      <c r="C624" s="75">
        <v>46030</v>
      </c>
      <c r="D624" s="76" t="s">
        <v>313</v>
      </c>
      <c r="E624" s="74" t="s">
        <v>443</v>
      </c>
      <c r="F624" s="74" t="s">
        <v>316</v>
      </c>
      <c r="G624" s="74" t="s">
        <v>314</v>
      </c>
      <c r="H624" s="76" t="s">
        <v>370</v>
      </c>
      <c r="I624" s="76" t="s">
        <v>371</v>
      </c>
      <c r="J624" s="76" t="s">
        <v>444</v>
      </c>
      <c r="K624" s="76" t="s">
        <v>192</v>
      </c>
      <c r="L624" s="76" t="s">
        <v>40</v>
      </c>
      <c r="M624" s="76" t="s">
        <v>284</v>
      </c>
      <c r="N624" s="77">
        <v>1.5</v>
      </c>
      <c r="O624" s="78">
        <v>145000</v>
      </c>
      <c r="P624" s="78">
        <v>0</v>
      </c>
      <c r="Q624" s="79">
        <v>217500</v>
      </c>
      <c r="R624" s="79">
        <v>0</v>
      </c>
      <c r="S624" s="78">
        <v>145000</v>
      </c>
      <c r="T624" s="76" t="s">
        <v>333</v>
      </c>
      <c r="U624" s="76" t="s">
        <v>373</v>
      </c>
      <c r="V624" s="76" t="s">
        <v>316</v>
      </c>
      <c r="W624" s="76" t="s">
        <v>334</v>
      </c>
      <c r="X624" s="76" t="s">
        <v>316</v>
      </c>
      <c r="Y624" s="76" t="s">
        <v>374</v>
      </c>
      <c r="Z624" s="76" t="s">
        <v>374</v>
      </c>
      <c r="AA6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5" spans="1:27" x14ac:dyDescent="0.25">
      <c r="A625" s="6" t="str">
        <f>DAY(C625)&amp;Table1[[#This Row],[Bộ phận]]&amp;Table1[[#This Row],[Mã hàng]]</f>
        <v>8TSG06NL300119</v>
      </c>
      <c r="B625" s="6" t="str">
        <f>COUNTIF($A$5:A625,A625)&amp;A625</f>
        <v>18TSG06NL300119</v>
      </c>
      <c r="C625" s="75">
        <v>46030</v>
      </c>
      <c r="D625" s="76" t="s">
        <v>313</v>
      </c>
      <c r="E625" s="74" t="s">
        <v>443</v>
      </c>
      <c r="F625" s="74" t="s">
        <v>316</v>
      </c>
      <c r="G625" s="74" t="s">
        <v>314</v>
      </c>
      <c r="H625" s="76" t="s">
        <v>370</v>
      </c>
      <c r="I625" s="76" t="s">
        <v>371</v>
      </c>
      <c r="J625" s="76" t="s">
        <v>444</v>
      </c>
      <c r="K625" s="76" t="s">
        <v>197</v>
      </c>
      <c r="L625" s="76" t="s">
        <v>324</v>
      </c>
      <c r="M625" s="76" t="s">
        <v>284</v>
      </c>
      <c r="N625" s="77">
        <v>7</v>
      </c>
      <c r="O625" s="78">
        <v>21000</v>
      </c>
      <c r="P625" s="78">
        <v>0</v>
      </c>
      <c r="Q625" s="79">
        <v>147000</v>
      </c>
      <c r="R625" s="79">
        <v>0</v>
      </c>
      <c r="S625" s="78">
        <v>21000</v>
      </c>
      <c r="T625" s="76" t="s">
        <v>333</v>
      </c>
      <c r="U625" s="76" t="s">
        <v>373</v>
      </c>
      <c r="V625" s="76" t="s">
        <v>316</v>
      </c>
      <c r="W625" s="76" t="s">
        <v>334</v>
      </c>
      <c r="X625" s="76" t="s">
        <v>316</v>
      </c>
      <c r="Y625" s="76" t="s">
        <v>374</v>
      </c>
      <c r="Z625" s="76" t="s">
        <v>374</v>
      </c>
      <c r="AA6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6" spans="1:27" x14ac:dyDescent="0.25">
      <c r="A626" s="6" t="str">
        <f>DAY(C626)&amp;Table1[[#This Row],[Bộ phận]]&amp;Table1[[#This Row],[Mã hàng]]</f>
        <v>8TSG06NL300018</v>
      </c>
      <c r="B626" s="6" t="str">
        <f>COUNTIF($A$5:A626,A626)&amp;A626</f>
        <v>18TSG06NL300018</v>
      </c>
      <c r="C626" s="75">
        <v>46030</v>
      </c>
      <c r="D626" s="76" t="s">
        <v>313</v>
      </c>
      <c r="E626" s="74" t="s">
        <v>443</v>
      </c>
      <c r="F626" s="74" t="s">
        <v>316</v>
      </c>
      <c r="G626" s="74" t="s">
        <v>314</v>
      </c>
      <c r="H626" s="76" t="s">
        <v>370</v>
      </c>
      <c r="I626" s="76" t="s">
        <v>371</v>
      </c>
      <c r="J626" s="76" t="s">
        <v>444</v>
      </c>
      <c r="K626" s="76" t="s">
        <v>91</v>
      </c>
      <c r="L626" s="76" t="s">
        <v>331</v>
      </c>
      <c r="M626" s="76" t="s">
        <v>284</v>
      </c>
      <c r="N626" s="77">
        <v>4</v>
      </c>
      <c r="O626" s="78">
        <v>38000</v>
      </c>
      <c r="P626" s="78">
        <v>0</v>
      </c>
      <c r="Q626" s="79">
        <v>152000</v>
      </c>
      <c r="R626" s="79">
        <v>0</v>
      </c>
      <c r="S626" s="78">
        <v>38000</v>
      </c>
      <c r="T626" s="76" t="s">
        <v>333</v>
      </c>
      <c r="U626" s="76" t="s">
        <v>373</v>
      </c>
      <c r="V626" s="76" t="s">
        <v>316</v>
      </c>
      <c r="W626" s="76" t="s">
        <v>334</v>
      </c>
      <c r="X626" s="76" t="s">
        <v>316</v>
      </c>
      <c r="Y626" s="76" t="s">
        <v>374</v>
      </c>
      <c r="Z626" s="76" t="s">
        <v>374</v>
      </c>
      <c r="AA6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7" spans="1:27" x14ac:dyDescent="0.25">
      <c r="A627" s="6" t="str">
        <f>DAY(C627)&amp;Table1[[#This Row],[Bộ phận]]&amp;Table1[[#This Row],[Mã hàng]]</f>
        <v>8TSG06NL300142</v>
      </c>
      <c r="B627" s="6" t="str">
        <f>COUNTIF($A$5:A627,A627)&amp;A627</f>
        <v>18TSG06NL300142</v>
      </c>
      <c r="C627" s="75">
        <v>46030</v>
      </c>
      <c r="D627" s="76" t="s">
        <v>313</v>
      </c>
      <c r="E627" s="74" t="s">
        <v>443</v>
      </c>
      <c r="F627" s="74" t="s">
        <v>316</v>
      </c>
      <c r="G627" s="74" t="s">
        <v>314</v>
      </c>
      <c r="H627" s="76" t="s">
        <v>370</v>
      </c>
      <c r="I627" s="76" t="s">
        <v>371</v>
      </c>
      <c r="J627" s="76" t="s">
        <v>444</v>
      </c>
      <c r="K627" s="76" t="s">
        <v>226</v>
      </c>
      <c r="L627" s="76" t="s">
        <v>319</v>
      </c>
      <c r="M627" s="76" t="s">
        <v>284</v>
      </c>
      <c r="N627" s="77">
        <v>2</v>
      </c>
      <c r="O627" s="78">
        <v>50000</v>
      </c>
      <c r="P627" s="78">
        <v>0</v>
      </c>
      <c r="Q627" s="79">
        <v>100000</v>
      </c>
      <c r="R627" s="79">
        <v>0</v>
      </c>
      <c r="S627" s="78">
        <v>50000</v>
      </c>
      <c r="T627" s="76" t="s">
        <v>333</v>
      </c>
      <c r="U627" s="76" t="s">
        <v>373</v>
      </c>
      <c r="V627" s="76" t="s">
        <v>316</v>
      </c>
      <c r="W627" s="76" t="s">
        <v>334</v>
      </c>
      <c r="X627" s="76" t="s">
        <v>316</v>
      </c>
      <c r="Y627" s="76" t="s">
        <v>374</v>
      </c>
      <c r="Z627" s="76" t="s">
        <v>374</v>
      </c>
      <c r="AA6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8" spans="1:27" x14ac:dyDescent="0.25">
      <c r="A628" s="6" t="str">
        <f>DAY(C628)&amp;Table1[[#This Row],[Bộ phận]]&amp;Table1[[#This Row],[Mã hàng]]</f>
        <v>8TSG06NL300147</v>
      </c>
      <c r="B628" s="6" t="str">
        <f>COUNTIF($A$5:A628,A628)&amp;A628</f>
        <v>18TSG06NL300147</v>
      </c>
      <c r="C628" s="75">
        <v>46030</v>
      </c>
      <c r="D628" s="76" t="s">
        <v>313</v>
      </c>
      <c r="E628" s="74" t="s">
        <v>443</v>
      </c>
      <c r="F628" s="74" t="s">
        <v>316</v>
      </c>
      <c r="G628" s="74" t="s">
        <v>314</v>
      </c>
      <c r="H628" s="76" t="s">
        <v>370</v>
      </c>
      <c r="I628" s="76" t="s">
        <v>371</v>
      </c>
      <c r="J628" s="76" t="s">
        <v>444</v>
      </c>
      <c r="K628" s="76" t="s">
        <v>234</v>
      </c>
      <c r="L628" s="76" t="s">
        <v>330</v>
      </c>
      <c r="M628" s="76" t="s">
        <v>284</v>
      </c>
      <c r="N628" s="77">
        <v>4.5</v>
      </c>
      <c r="O628" s="78">
        <v>62000</v>
      </c>
      <c r="P628" s="78">
        <v>0</v>
      </c>
      <c r="Q628" s="79">
        <v>279000</v>
      </c>
      <c r="R628" s="79">
        <v>0</v>
      </c>
      <c r="S628" s="78">
        <v>62000</v>
      </c>
      <c r="T628" s="76" t="s">
        <v>333</v>
      </c>
      <c r="U628" s="76" t="s">
        <v>373</v>
      </c>
      <c r="V628" s="76" t="s">
        <v>316</v>
      </c>
      <c r="W628" s="76" t="s">
        <v>334</v>
      </c>
      <c r="X628" s="76" t="s">
        <v>316</v>
      </c>
      <c r="Y628" s="76" t="s">
        <v>374</v>
      </c>
      <c r="Z628" s="76" t="s">
        <v>374</v>
      </c>
      <c r="AA6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29" spans="1:27" x14ac:dyDescent="0.25">
      <c r="A629" s="6" t="str">
        <f>DAY(C629)&amp;Table1[[#This Row],[Bộ phận]]&amp;Table1[[#This Row],[Mã hàng]]</f>
        <v>8TSG06NL300022</v>
      </c>
      <c r="B629" s="6" t="str">
        <f>COUNTIF($A$5:A629,A629)&amp;A629</f>
        <v>18TSG06NL300022</v>
      </c>
      <c r="C629" s="75">
        <v>46030</v>
      </c>
      <c r="D629" s="76" t="s">
        <v>313</v>
      </c>
      <c r="E629" s="74" t="s">
        <v>443</v>
      </c>
      <c r="F629" s="74" t="s">
        <v>316</v>
      </c>
      <c r="G629" s="74" t="s">
        <v>314</v>
      </c>
      <c r="H629" s="76" t="s">
        <v>370</v>
      </c>
      <c r="I629" s="76" t="s">
        <v>371</v>
      </c>
      <c r="J629" s="76" t="s">
        <v>444</v>
      </c>
      <c r="K629" s="76" t="s">
        <v>94</v>
      </c>
      <c r="L629" s="76" t="s">
        <v>20</v>
      </c>
      <c r="M629" s="76" t="s">
        <v>284</v>
      </c>
      <c r="N629" s="77">
        <v>5</v>
      </c>
      <c r="O629" s="78">
        <v>18000</v>
      </c>
      <c r="P629" s="78">
        <v>0</v>
      </c>
      <c r="Q629" s="79">
        <v>90000</v>
      </c>
      <c r="R629" s="79">
        <v>0</v>
      </c>
      <c r="S629" s="78">
        <v>18000</v>
      </c>
      <c r="T629" s="76" t="s">
        <v>333</v>
      </c>
      <c r="U629" s="76" t="s">
        <v>373</v>
      </c>
      <c r="V629" s="76" t="s">
        <v>316</v>
      </c>
      <c r="W629" s="76" t="s">
        <v>334</v>
      </c>
      <c r="X629" s="76" t="s">
        <v>316</v>
      </c>
      <c r="Y629" s="76" t="s">
        <v>374</v>
      </c>
      <c r="Z629" s="76" t="s">
        <v>374</v>
      </c>
      <c r="AA6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0" spans="1:27" x14ac:dyDescent="0.25">
      <c r="A630" s="6" t="str">
        <f>DAY(C630)&amp;Table1[[#This Row],[Bộ phận]]&amp;Table1[[#This Row],[Mã hàng]]</f>
        <v>9TSG01NL300022</v>
      </c>
      <c r="B630" s="6" t="str">
        <f>COUNTIF($A$5:A630,A630)&amp;A630</f>
        <v>19TSG01NL300022</v>
      </c>
      <c r="C630" s="75">
        <v>46031</v>
      </c>
      <c r="D630" s="76" t="s">
        <v>313</v>
      </c>
      <c r="E630" s="74" t="s">
        <v>445</v>
      </c>
      <c r="F630" s="74" t="s">
        <v>316</v>
      </c>
      <c r="G630" s="74" t="s">
        <v>314</v>
      </c>
      <c r="H630" s="76" t="s">
        <v>370</v>
      </c>
      <c r="I630" s="76" t="s">
        <v>371</v>
      </c>
      <c r="J630" s="76" t="s">
        <v>446</v>
      </c>
      <c r="K630" s="76" t="s">
        <v>94</v>
      </c>
      <c r="L630" s="76" t="s">
        <v>20</v>
      </c>
      <c r="M630" s="76" t="s">
        <v>284</v>
      </c>
      <c r="N630" s="77">
        <v>9.5</v>
      </c>
      <c r="O630" s="78">
        <v>18000</v>
      </c>
      <c r="P630" s="78">
        <v>0</v>
      </c>
      <c r="Q630" s="79">
        <v>171000</v>
      </c>
      <c r="R630" s="79">
        <v>0</v>
      </c>
      <c r="S630" s="78">
        <v>18000</v>
      </c>
      <c r="T630" s="76" t="s">
        <v>315</v>
      </c>
      <c r="U630" s="76" t="s">
        <v>373</v>
      </c>
      <c r="V630" s="76" t="s">
        <v>316</v>
      </c>
      <c r="W630" s="76" t="s">
        <v>317</v>
      </c>
      <c r="X630" s="76" t="s">
        <v>316</v>
      </c>
      <c r="Y630" s="76" t="s">
        <v>374</v>
      </c>
      <c r="Z630" s="76" t="s">
        <v>374</v>
      </c>
      <c r="AA6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1" spans="1:27" x14ac:dyDescent="0.25">
      <c r="A631" s="6" t="str">
        <f>DAY(C631)&amp;Table1[[#This Row],[Bộ phận]]&amp;Table1[[#This Row],[Mã hàng]]</f>
        <v>9TSG01NL300058</v>
      </c>
      <c r="B631" s="6" t="str">
        <f>COUNTIF($A$5:A631,A631)&amp;A631</f>
        <v>19TSG01NL300058</v>
      </c>
      <c r="C631" s="75">
        <v>46031</v>
      </c>
      <c r="D631" s="76" t="s">
        <v>313</v>
      </c>
      <c r="E631" s="74" t="s">
        <v>445</v>
      </c>
      <c r="F631" s="74" t="s">
        <v>316</v>
      </c>
      <c r="G631" s="74" t="s">
        <v>314</v>
      </c>
      <c r="H631" s="76" t="s">
        <v>370</v>
      </c>
      <c r="I631" s="76" t="s">
        <v>371</v>
      </c>
      <c r="J631" s="76" t="s">
        <v>446</v>
      </c>
      <c r="K631" s="76" t="s">
        <v>135</v>
      </c>
      <c r="L631" s="76" t="s">
        <v>27</v>
      </c>
      <c r="M631" s="76" t="s">
        <v>284</v>
      </c>
      <c r="N631" s="77">
        <v>1</v>
      </c>
      <c r="O631" s="78">
        <v>55000</v>
      </c>
      <c r="P631" s="78">
        <v>0</v>
      </c>
      <c r="Q631" s="79">
        <v>55000</v>
      </c>
      <c r="R631" s="79">
        <v>0</v>
      </c>
      <c r="S631" s="78">
        <v>55000</v>
      </c>
      <c r="T631" s="76" t="s">
        <v>315</v>
      </c>
      <c r="U631" s="76" t="s">
        <v>373</v>
      </c>
      <c r="V631" s="76" t="s">
        <v>316</v>
      </c>
      <c r="W631" s="76" t="s">
        <v>317</v>
      </c>
      <c r="X631" s="76" t="s">
        <v>316</v>
      </c>
      <c r="Y631" s="76" t="s">
        <v>374</v>
      </c>
      <c r="Z631" s="76" t="s">
        <v>374</v>
      </c>
      <c r="AA6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2" spans="1:27" x14ac:dyDescent="0.25">
      <c r="A632" s="6" t="str">
        <f>DAY(C632)&amp;Table1[[#This Row],[Bộ phận]]&amp;Table1[[#This Row],[Mã hàng]]</f>
        <v>9TSG01NL300074</v>
      </c>
      <c r="B632" s="6" t="str">
        <f>COUNTIF($A$5:A632,A632)&amp;A632</f>
        <v>19TSG01NL300074</v>
      </c>
      <c r="C632" s="75">
        <v>46031</v>
      </c>
      <c r="D632" s="76" t="s">
        <v>313</v>
      </c>
      <c r="E632" s="74" t="s">
        <v>445</v>
      </c>
      <c r="F632" s="74" t="s">
        <v>316</v>
      </c>
      <c r="G632" s="74" t="s">
        <v>314</v>
      </c>
      <c r="H632" s="76" t="s">
        <v>370</v>
      </c>
      <c r="I632" s="76" t="s">
        <v>371</v>
      </c>
      <c r="J632" s="76" t="s">
        <v>446</v>
      </c>
      <c r="K632" s="76" t="s">
        <v>155</v>
      </c>
      <c r="L632" s="76" t="s">
        <v>32</v>
      </c>
      <c r="M632" s="76" t="s">
        <v>284</v>
      </c>
      <c r="N632" s="77">
        <v>1.5</v>
      </c>
      <c r="O632" s="78">
        <v>18000</v>
      </c>
      <c r="P632" s="78">
        <v>0</v>
      </c>
      <c r="Q632" s="79">
        <v>27000</v>
      </c>
      <c r="R632" s="79">
        <v>0</v>
      </c>
      <c r="S632" s="78">
        <v>18000</v>
      </c>
      <c r="T632" s="76" t="s">
        <v>315</v>
      </c>
      <c r="U632" s="76" t="s">
        <v>373</v>
      </c>
      <c r="V632" s="76" t="s">
        <v>316</v>
      </c>
      <c r="W632" s="76" t="s">
        <v>317</v>
      </c>
      <c r="X632" s="76" t="s">
        <v>316</v>
      </c>
      <c r="Y632" s="76" t="s">
        <v>374</v>
      </c>
      <c r="Z632" s="76" t="s">
        <v>374</v>
      </c>
      <c r="AA6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3" spans="1:27" x14ac:dyDescent="0.25">
      <c r="A633" s="6" t="str">
        <f>DAY(C633)&amp;Table1[[#This Row],[Bộ phận]]&amp;Table1[[#This Row],[Mã hàng]]</f>
        <v>9TSG01NL300085</v>
      </c>
      <c r="B633" s="6" t="str">
        <f>COUNTIF($A$5:A633,A633)&amp;A633</f>
        <v>19TSG01NL300085</v>
      </c>
      <c r="C633" s="75">
        <v>46031</v>
      </c>
      <c r="D633" s="76" t="s">
        <v>313</v>
      </c>
      <c r="E633" s="74" t="s">
        <v>445</v>
      </c>
      <c r="F633" s="74" t="s">
        <v>316</v>
      </c>
      <c r="G633" s="74" t="s">
        <v>314</v>
      </c>
      <c r="H633" s="76" t="s">
        <v>370</v>
      </c>
      <c r="I633" s="76" t="s">
        <v>371</v>
      </c>
      <c r="J633" s="76" t="s">
        <v>446</v>
      </c>
      <c r="K633" s="76" t="s">
        <v>164</v>
      </c>
      <c r="L633" s="76" t="s">
        <v>318</v>
      </c>
      <c r="M633" s="76" t="s">
        <v>284</v>
      </c>
      <c r="N633" s="77">
        <v>1</v>
      </c>
      <c r="O633" s="78">
        <v>45000</v>
      </c>
      <c r="P633" s="78">
        <v>0</v>
      </c>
      <c r="Q633" s="79">
        <v>45000</v>
      </c>
      <c r="R633" s="79">
        <v>0</v>
      </c>
      <c r="S633" s="78">
        <v>45000</v>
      </c>
      <c r="T633" s="76" t="s">
        <v>315</v>
      </c>
      <c r="U633" s="76" t="s">
        <v>373</v>
      </c>
      <c r="V633" s="76" t="s">
        <v>316</v>
      </c>
      <c r="W633" s="76" t="s">
        <v>317</v>
      </c>
      <c r="X633" s="76" t="s">
        <v>316</v>
      </c>
      <c r="Y633" s="76" t="s">
        <v>374</v>
      </c>
      <c r="Z633" s="76" t="s">
        <v>374</v>
      </c>
      <c r="AA6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4" spans="1:27" x14ac:dyDescent="0.25">
      <c r="A634" s="6" t="str">
        <f>DAY(C634)&amp;Table1[[#This Row],[Bộ phận]]&amp;Table1[[#This Row],[Mã hàng]]</f>
        <v>9TSG01NL300090</v>
      </c>
      <c r="B634" s="6" t="str">
        <f>COUNTIF($A$5:A634,A634)&amp;A634</f>
        <v>19TSG01NL300090</v>
      </c>
      <c r="C634" s="75">
        <v>46031</v>
      </c>
      <c r="D634" s="76" t="s">
        <v>313</v>
      </c>
      <c r="E634" s="74" t="s">
        <v>445</v>
      </c>
      <c r="F634" s="74" t="s">
        <v>316</v>
      </c>
      <c r="G634" s="74" t="s">
        <v>314</v>
      </c>
      <c r="H634" s="76" t="s">
        <v>370</v>
      </c>
      <c r="I634" s="76" t="s">
        <v>371</v>
      </c>
      <c r="J634" s="76" t="s">
        <v>446</v>
      </c>
      <c r="K634" s="76" t="s">
        <v>171</v>
      </c>
      <c r="L634" s="76" t="s">
        <v>34</v>
      </c>
      <c r="M634" s="76" t="s">
        <v>284</v>
      </c>
      <c r="N634" s="77">
        <v>3</v>
      </c>
      <c r="O634" s="78">
        <v>145000</v>
      </c>
      <c r="P634" s="78">
        <v>0</v>
      </c>
      <c r="Q634" s="79">
        <v>435000</v>
      </c>
      <c r="R634" s="79">
        <v>0</v>
      </c>
      <c r="S634" s="78">
        <v>145000</v>
      </c>
      <c r="T634" s="76" t="s">
        <v>315</v>
      </c>
      <c r="U634" s="76" t="s">
        <v>373</v>
      </c>
      <c r="V634" s="76" t="s">
        <v>316</v>
      </c>
      <c r="W634" s="76" t="s">
        <v>317</v>
      </c>
      <c r="X634" s="76" t="s">
        <v>316</v>
      </c>
      <c r="Y634" s="76" t="s">
        <v>374</v>
      </c>
      <c r="Z634" s="76" t="s">
        <v>374</v>
      </c>
      <c r="AA6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5" spans="1:27" x14ac:dyDescent="0.25">
      <c r="A635" s="6" t="str">
        <f>DAY(C635)&amp;Table1[[#This Row],[Bộ phận]]&amp;Table1[[#This Row],[Mã hàng]]</f>
        <v>9TSG01NL300091</v>
      </c>
      <c r="B635" s="6" t="str">
        <f>COUNTIF($A$5:A635,A635)&amp;A635</f>
        <v>19TSG01NL300091</v>
      </c>
      <c r="C635" s="75">
        <v>46031</v>
      </c>
      <c r="D635" s="76" t="s">
        <v>313</v>
      </c>
      <c r="E635" s="74" t="s">
        <v>445</v>
      </c>
      <c r="F635" s="74" t="s">
        <v>316</v>
      </c>
      <c r="G635" s="74" t="s">
        <v>314</v>
      </c>
      <c r="H635" s="76" t="s">
        <v>370</v>
      </c>
      <c r="I635" s="76" t="s">
        <v>371</v>
      </c>
      <c r="J635" s="76" t="s">
        <v>446</v>
      </c>
      <c r="K635" s="76" t="s">
        <v>172</v>
      </c>
      <c r="L635" s="76" t="s">
        <v>35</v>
      </c>
      <c r="M635" s="76" t="s">
        <v>284</v>
      </c>
      <c r="N635" s="77">
        <v>5</v>
      </c>
      <c r="O635" s="78">
        <v>47000</v>
      </c>
      <c r="P635" s="78">
        <v>0</v>
      </c>
      <c r="Q635" s="79">
        <v>235000</v>
      </c>
      <c r="R635" s="79">
        <v>0</v>
      </c>
      <c r="S635" s="78">
        <v>47000</v>
      </c>
      <c r="T635" s="76" t="s">
        <v>315</v>
      </c>
      <c r="U635" s="76" t="s">
        <v>373</v>
      </c>
      <c r="V635" s="76" t="s">
        <v>316</v>
      </c>
      <c r="W635" s="76" t="s">
        <v>317</v>
      </c>
      <c r="X635" s="76" t="s">
        <v>316</v>
      </c>
      <c r="Y635" s="76" t="s">
        <v>374</v>
      </c>
      <c r="Z635" s="76" t="s">
        <v>374</v>
      </c>
      <c r="AA6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6" spans="1:27" x14ac:dyDescent="0.25">
      <c r="A636" s="6" t="str">
        <f>DAY(C636)&amp;Table1[[#This Row],[Bộ phận]]&amp;Table1[[#This Row],[Mã hàng]]</f>
        <v>9TSG01NL300096</v>
      </c>
      <c r="B636" s="6" t="str">
        <f>COUNTIF($A$5:A636,A636)&amp;A636</f>
        <v>19TSG01NL300096</v>
      </c>
      <c r="C636" s="75">
        <v>46031</v>
      </c>
      <c r="D636" s="76" t="s">
        <v>313</v>
      </c>
      <c r="E636" s="74" t="s">
        <v>445</v>
      </c>
      <c r="F636" s="74" t="s">
        <v>316</v>
      </c>
      <c r="G636" s="74" t="s">
        <v>314</v>
      </c>
      <c r="H636" s="76" t="s">
        <v>370</v>
      </c>
      <c r="I636" s="76" t="s">
        <v>371</v>
      </c>
      <c r="J636" s="76" t="s">
        <v>446</v>
      </c>
      <c r="K636" s="76" t="s">
        <v>177</v>
      </c>
      <c r="L636" s="76" t="s">
        <v>50</v>
      </c>
      <c r="M636" s="76" t="s">
        <v>284</v>
      </c>
      <c r="N636" s="77">
        <v>6</v>
      </c>
      <c r="O636" s="78">
        <v>45000</v>
      </c>
      <c r="P636" s="78">
        <v>0</v>
      </c>
      <c r="Q636" s="79">
        <v>270000</v>
      </c>
      <c r="R636" s="79">
        <v>0</v>
      </c>
      <c r="S636" s="78">
        <v>45000</v>
      </c>
      <c r="T636" s="76" t="s">
        <v>315</v>
      </c>
      <c r="U636" s="76" t="s">
        <v>373</v>
      </c>
      <c r="V636" s="76" t="s">
        <v>316</v>
      </c>
      <c r="W636" s="76" t="s">
        <v>317</v>
      </c>
      <c r="X636" s="76" t="s">
        <v>316</v>
      </c>
      <c r="Y636" s="76" t="s">
        <v>374</v>
      </c>
      <c r="Z636" s="76" t="s">
        <v>374</v>
      </c>
      <c r="AA6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7" spans="1:27" x14ac:dyDescent="0.25">
      <c r="A637" s="6" t="str">
        <f>DAY(C637)&amp;Table1[[#This Row],[Bộ phận]]&amp;Table1[[#This Row],[Mã hàng]]</f>
        <v>9TSG01NL300098</v>
      </c>
      <c r="B637" s="6" t="str">
        <f>COUNTIF($A$5:A637,A637)&amp;A637</f>
        <v>19TSG01NL300098</v>
      </c>
      <c r="C637" s="75">
        <v>46031</v>
      </c>
      <c r="D637" s="76" t="s">
        <v>313</v>
      </c>
      <c r="E637" s="74" t="s">
        <v>445</v>
      </c>
      <c r="F637" s="74" t="s">
        <v>316</v>
      </c>
      <c r="G637" s="74" t="s">
        <v>314</v>
      </c>
      <c r="H637" s="76" t="s">
        <v>370</v>
      </c>
      <c r="I637" s="76" t="s">
        <v>371</v>
      </c>
      <c r="J637" s="76" t="s">
        <v>446</v>
      </c>
      <c r="K637" s="76" t="s">
        <v>179</v>
      </c>
      <c r="L637" s="76" t="s">
        <v>327</v>
      </c>
      <c r="M637" s="76" t="s">
        <v>284</v>
      </c>
      <c r="N637" s="77">
        <v>5</v>
      </c>
      <c r="O637" s="78">
        <v>95000</v>
      </c>
      <c r="P637" s="78">
        <v>0</v>
      </c>
      <c r="Q637" s="79">
        <v>475000</v>
      </c>
      <c r="R637" s="79">
        <v>0</v>
      </c>
      <c r="S637" s="78">
        <v>95000</v>
      </c>
      <c r="T637" s="76" t="s">
        <v>315</v>
      </c>
      <c r="U637" s="76" t="s">
        <v>373</v>
      </c>
      <c r="V637" s="76" t="s">
        <v>316</v>
      </c>
      <c r="W637" s="76" t="s">
        <v>317</v>
      </c>
      <c r="X637" s="76" t="s">
        <v>316</v>
      </c>
      <c r="Y637" s="76" t="s">
        <v>374</v>
      </c>
      <c r="Z637" s="76" t="s">
        <v>374</v>
      </c>
      <c r="AA6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8" spans="1:27" x14ac:dyDescent="0.25">
      <c r="A638" s="6" t="str">
        <f>DAY(C638)&amp;Table1[[#This Row],[Bộ phận]]&amp;Table1[[#This Row],[Mã hàng]]</f>
        <v>9TSG01NL300142</v>
      </c>
      <c r="B638" s="6" t="str">
        <f>COUNTIF($A$5:A638,A638)&amp;A638</f>
        <v>19TSG01NL300142</v>
      </c>
      <c r="C638" s="75">
        <v>46031</v>
      </c>
      <c r="D638" s="76" t="s">
        <v>313</v>
      </c>
      <c r="E638" s="74" t="s">
        <v>445</v>
      </c>
      <c r="F638" s="74" t="s">
        <v>316</v>
      </c>
      <c r="G638" s="74" t="s">
        <v>314</v>
      </c>
      <c r="H638" s="76" t="s">
        <v>370</v>
      </c>
      <c r="I638" s="76" t="s">
        <v>371</v>
      </c>
      <c r="J638" s="76" t="s">
        <v>446</v>
      </c>
      <c r="K638" s="76" t="s">
        <v>226</v>
      </c>
      <c r="L638" s="76" t="s">
        <v>319</v>
      </c>
      <c r="M638" s="76" t="s">
        <v>284</v>
      </c>
      <c r="N638" s="77">
        <v>2</v>
      </c>
      <c r="O638" s="78">
        <v>50000</v>
      </c>
      <c r="P638" s="78">
        <v>0</v>
      </c>
      <c r="Q638" s="79">
        <v>100000</v>
      </c>
      <c r="R638" s="79">
        <v>0</v>
      </c>
      <c r="S638" s="78">
        <v>50000</v>
      </c>
      <c r="T638" s="76" t="s">
        <v>315</v>
      </c>
      <c r="U638" s="76" t="s">
        <v>373</v>
      </c>
      <c r="V638" s="76" t="s">
        <v>316</v>
      </c>
      <c r="W638" s="76" t="s">
        <v>317</v>
      </c>
      <c r="X638" s="76" t="s">
        <v>316</v>
      </c>
      <c r="Y638" s="76" t="s">
        <v>374</v>
      </c>
      <c r="Z638" s="76" t="s">
        <v>374</v>
      </c>
      <c r="AA6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39" spans="1:27" x14ac:dyDescent="0.25">
      <c r="A639" s="6" t="str">
        <f>DAY(C639)&amp;Table1[[#This Row],[Bộ phận]]&amp;Table1[[#This Row],[Mã hàng]]</f>
        <v>9TSG01NL300147</v>
      </c>
      <c r="B639" s="6" t="str">
        <f>COUNTIF($A$5:A639,A639)&amp;A639</f>
        <v>19TSG01NL300147</v>
      </c>
      <c r="C639" s="75">
        <v>46031</v>
      </c>
      <c r="D639" s="76" t="s">
        <v>313</v>
      </c>
      <c r="E639" s="74" t="s">
        <v>445</v>
      </c>
      <c r="F639" s="74" t="s">
        <v>316</v>
      </c>
      <c r="G639" s="74" t="s">
        <v>314</v>
      </c>
      <c r="H639" s="76" t="s">
        <v>370</v>
      </c>
      <c r="I639" s="76" t="s">
        <v>371</v>
      </c>
      <c r="J639" s="76" t="s">
        <v>446</v>
      </c>
      <c r="K639" s="76" t="s">
        <v>234</v>
      </c>
      <c r="L639" s="76" t="s">
        <v>330</v>
      </c>
      <c r="M639" s="76" t="s">
        <v>284</v>
      </c>
      <c r="N639" s="77">
        <v>7.7</v>
      </c>
      <c r="O639" s="78">
        <v>62000</v>
      </c>
      <c r="P639" s="78">
        <v>0</v>
      </c>
      <c r="Q639" s="79">
        <v>477400</v>
      </c>
      <c r="R639" s="79">
        <v>0</v>
      </c>
      <c r="S639" s="78">
        <v>62000</v>
      </c>
      <c r="T639" s="76" t="s">
        <v>315</v>
      </c>
      <c r="U639" s="76" t="s">
        <v>373</v>
      </c>
      <c r="V639" s="76" t="s">
        <v>316</v>
      </c>
      <c r="W639" s="76" t="s">
        <v>317</v>
      </c>
      <c r="X639" s="76" t="s">
        <v>316</v>
      </c>
      <c r="Y639" s="76" t="s">
        <v>374</v>
      </c>
      <c r="Z639" s="76" t="s">
        <v>374</v>
      </c>
      <c r="AA6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0" spans="1:27" x14ac:dyDescent="0.25">
      <c r="A640" s="6" t="str">
        <f>DAY(C640)&amp;Table1[[#This Row],[Bộ phận]]&amp;Table1[[#This Row],[Mã hàng]]</f>
        <v>9TSG01NL300209</v>
      </c>
      <c r="B640" s="6" t="str">
        <f>COUNTIF($A$5:A640,A640)&amp;A640</f>
        <v>19TSG01NL300209</v>
      </c>
      <c r="C640" s="75">
        <v>46031</v>
      </c>
      <c r="D640" s="76" t="s">
        <v>313</v>
      </c>
      <c r="E640" s="74" t="s">
        <v>445</v>
      </c>
      <c r="F640" s="74" t="s">
        <v>316</v>
      </c>
      <c r="G640" s="74" t="s">
        <v>314</v>
      </c>
      <c r="H640" s="76" t="s">
        <v>370</v>
      </c>
      <c r="I640" s="76" t="s">
        <v>371</v>
      </c>
      <c r="J640" s="76" t="s">
        <v>446</v>
      </c>
      <c r="K640" s="76" t="s">
        <v>261</v>
      </c>
      <c r="L640" s="76" t="s">
        <v>321</v>
      </c>
      <c r="M640" s="76" t="s">
        <v>284</v>
      </c>
      <c r="N640" s="77">
        <v>2.7</v>
      </c>
      <c r="O640" s="78">
        <v>30000</v>
      </c>
      <c r="P640" s="78">
        <v>0</v>
      </c>
      <c r="Q640" s="79">
        <v>81000</v>
      </c>
      <c r="R640" s="79">
        <v>0</v>
      </c>
      <c r="S640" s="78">
        <v>30000</v>
      </c>
      <c r="T640" s="76" t="s">
        <v>315</v>
      </c>
      <c r="U640" s="76" t="s">
        <v>373</v>
      </c>
      <c r="V640" s="76" t="s">
        <v>316</v>
      </c>
      <c r="W640" s="76" t="s">
        <v>317</v>
      </c>
      <c r="X640" s="76" t="s">
        <v>316</v>
      </c>
      <c r="Y640" s="76" t="s">
        <v>374</v>
      </c>
      <c r="Z640" s="76" t="s">
        <v>374</v>
      </c>
      <c r="AA6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1" spans="1:27" x14ac:dyDescent="0.25">
      <c r="A641" s="6" t="str">
        <f>DAY(C641)&amp;Table1[[#This Row],[Bộ phận]]&amp;Table1[[#This Row],[Mã hàng]]</f>
        <v>9TSG01NL300218</v>
      </c>
      <c r="B641" s="6" t="str">
        <f>COUNTIF($A$5:A641,A641)&amp;A641</f>
        <v>19TSG01NL300218</v>
      </c>
      <c r="C641" s="75">
        <v>46031</v>
      </c>
      <c r="D641" s="76" t="s">
        <v>313</v>
      </c>
      <c r="E641" s="74" t="s">
        <v>445</v>
      </c>
      <c r="F641" s="74" t="s">
        <v>316</v>
      </c>
      <c r="G641" s="74" t="s">
        <v>314</v>
      </c>
      <c r="H641" s="76" t="s">
        <v>370</v>
      </c>
      <c r="I641" s="76" t="s">
        <v>371</v>
      </c>
      <c r="J641" s="76" t="s">
        <v>446</v>
      </c>
      <c r="K641" s="76" t="s">
        <v>287</v>
      </c>
      <c r="L641" s="76" t="s">
        <v>288</v>
      </c>
      <c r="M641" s="76" t="s">
        <v>29</v>
      </c>
      <c r="N641" s="77">
        <v>1</v>
      </c>
      <c r="O641" s="78">
        <v>40000</v>
      </c>
      <c r="P641" s="78">
        <v>0</v>
      </c>
      <c r="Q641" s="79">
        <v>40000</v>
      </c>
      <c r="R641" s="79">
        <v>0</v>
      </c>
      <c r="S641" s="78">
        <v>40000</v>
      </c>
      <c r="T641" s="76" t="s">
        <v>315</v>
      </c>
      <c r="U641" s="76" t="s">
        <v>373</v>
      </c>
      <c r="V641" s="76" t="s">
        <v>316</v>
      </c>
      <c r="W641" s="76" t="s">
        <v>317</v>
      </c>
      <c r="X641" s="76" t="s">
        <v>316</v>
      </c>
      <c r="Y641" s="76" t="s">
        <v>374</v>
      </c>
      <c r="Z641" s="76" t="s">
        <v>374</v>
      </c>
      <c r="AA6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2" spans="1:27" x14ac:dyDescent="0.25">
      <c r="A642" s="6" t="str">
        <f>DAY(C642)&amp;Table1[[#This Row],[Bộ phận]]&amp;Table1[[#This Row],[Mã hàng]]</f>
        <v>9TSG01NL300018</v>
      </c>
      <c r="B642" s="6" t="str">
        <f>COUNTIF($A$5:A642,A642)&amp;A642</f>
        <v>19TSG01NL300018</v>
      </c>
      <c r="C642" s="75">
        <v>46031</v>
      </c>
      <c r="D642" s="76" t="s">
        <v>313</v>
      </c>
      <c r="E642" s="74" t="s">
        <v>445</v>
      </c>
      <c r="F642" s="74" t="s">
        <v>316</v>
      </c>
      <c r="G642" s="74" t="s">
        <v>314</v>
      </c>
      <c r="H642" s="76" t="s">
        <v>370</v>
      </c>
      <c r="I642" s="76" t="s">
        <v>371</v>
      </c>
      <c r="J642" s="76" t="s">
        <v>446</v>
      </c>
      <c r="K642" s="76" t="s">
        <v>91</v>
      </c>
      <c r="L642" s="76" t="s">
        <v>331</v>
      </c>
      <c r="M642" s="76" t="s">
        <v>284</v>
      </c>
      <c r="N642" s="77">
        <v>5.5</v>
      </c>
      <c r="O642" s="78">
        <v>38000</v>
      </c>
      <c r="P642" s="78">
        <v>0</v>
      </c>
      <c r="Q642" s="79">
        <v>209000</v>
      </c>
      <c r="R642" s="79">
        <v>0</v>
      </c>
      <c r="S642" s="78">
        <v>38000</v>
      </c>
      <c r="T642" s="76" t="s">
        <v>315</v>
      </c>
      <c r="U642" s="76" t="s">
        <v>373</v>
      </c>
      <c r="V642" s="76" t="s">
        <v>316</v>
      </c>
      <c r="W642" s="76" t="s">
        <v>317</v>
      </c>
      <c r="X642" s="76" t="s">
        <v>316</v>
      </c>
      <c r="Y642" s="76" t="s">
        <v>374</v>
      </c>
      <c r="Z642" s="76" t="s">
        <v>374</v>
      </c>
      <c r="AA6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3" spans="1:27" x14ac:dyDescent="0.25">
      <c r="A643" s="6" t="str">
        <f>DAY(C643)&amp;Table1[[#This Row],[Bộ phận]]&amp;Table1[[#This Row],[Mã hàng]]</f>
        <v>9TSG01NL300113</v>
      </c>
      <c r="B643" s="6" t="str">
        <f>COUNTIF($A$5:A643,A643)&amp;A643</f>
        <v>19TSG01NL300113</v>
      </c>
      <c r="C643" s="75">
        <v>46031</v>
      </c>
      <c r="D643" s="76" t="s">
        <v>313</v>
      </c>
      <c r="E643" s="74" t="s">
        <v>445</v>
      </c>
      <c r="F643" s="74" t="s">
        <v>316</v>
      </c>
      <c r="G643" s="74" t="s">
        <v>314</v>
      </c>
      <c r="H643" s="76" t="s">
        <v>370</v>
      </c>
      <c r="I643" s="76" t="s">
        <v>371</v>
      </c>
      <c r="J643" s="76" t="s">
        <v>446</v>
      </c>
      <c r="K643" s="76" t="s">
        <v>192</v>
      </c>
      <c r="L643" s="76" t="s">
        <v>40</v>
      </c>
      <c r="M643" s="76" t="s">
        <v>284</v>
      </c>
      <c r="N643" s="77">
        <v>2</v>
      </c>
      <c r="O643" s="78">
        <v>145000</v>
      </c>
      <c r="P643" s="78">
        <v>0</v>
      </c>
      <c r="Q643" s="79">
        <v>290000</v>
      </c>
      <c r="R643" s="79">
        <v>0</v>
      </c>
      <c r="S643" s="78">
        <v>145000</v>
      </c>
      <c r="T643" s="76" t="s">
        <v>315</v>
      </c>
      <c r="U643" s="76" t="s">
        <v>373</v>
      </c>
      <c r="V643" s="76" t="s">
        <v>316</v>
      </c>
      <c r="W643" s="76" t="s">
        <v>317</v>
      </c>
      <c r="X643" s="76" t="s">
        <v>316</v>
      </c>
      <c r="Y643" s="76" t="s">
        <v>374</v>
      </c>
      <c r="Z643" s="76" t="s">
        <v>374</v>
      </c>
      <c r="AA6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4" spans="1:27" x14ac:dyDescent="0.25">
      <c r="A644" s="6" t="str">
        <f>DAY(C644)&amp;Table1[[#This Row],[Bộ phận]]&amp;Table1[[#This Row],[Mã hàng]]</f>
        <v>9TSG01NL300084</v>
      </c>
      <c r="B644" s="6" t="str">
        <f>COUNTIF($A$5:A644,A644)&amp;A644</f>
        <v>19TSG01NL300084</v>
      </c>
      <c r="C644" s="75">
        <v>46031</v>
      </c>
      <c r="D644" s="76" t="s">
        <v>313</v>
      </c>
      <c r="E644" s="74" t="s">
        <v>445</v>
      </c>
      <c r="F644" s="74" t="s">
        <v>316</v>
      </c>
      <c r="G644" s="74" t="s">
        <v>314</v>
      </c>
      <c r="H644" s="76" t="s">
        <v>370</v>
      </c>
      <c r="I644" s="76" t="s">
        <v>371</v>
      </c>
      <c r="J644" s="76" t="s">
        <v>446</v>
      </c>
      <c r="K644" s="76" t="s">
        <v>163</v>
      </c>
      <c r="L644" s="76" t="s">
        <v>322</v>
      </c>
      <c r="M644" s="76" t="s">
        <v>284</v>
      </c>
      <c r="N644" s="77">
        <v>3</v>
      </c>
      <c r="O644" s="78">
        <v>22000</v>
      </c>
      <c r="P644" s="78">
        <v>0</v>
      </c>
      <c r="Q644" s="79">
        <v>66000</v>
      </c>
      <c r="R644" s="79">
        <v>0</v>
      </c>
      <c r="S644" s="78">
        <v>22000</v>
      </c>
      <c r="T644" s="76" t="s">
        <v>315</v>
      </c>
      <c r="U644" s="76" t="s">
        <v>373</v>
      </c>
      <c r="V644" s="76" t="s">
        <v>316</v>
      </c>
      <c r="W644" s="76" t="s">
        <v>317</v>
      </c>
      <c r="X644" s="76" t="s">
        <v>316</v>
      </c>
      <c r="Y644" s="76" t="s">
        <v>374</v>
      </c>
      <c r="Z644" s="76" t="s">
        <v>374</v>
      </c>
      <c r="AA6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5" spans="1:27" x14ac:dyDescent="0.25">
      <c r="A645" s="6" t="str">
        <f>DAY(C645)&amp;Table1[[#This Row],[Bộ phận]]&amp;Table1[[#This Row],[Mã hàng]]</f>
        <v>9TSG01NL600004</v>
      </c>
      <c r="B645" s="6" t="str">
        <f>COUNTIF($A$5:A645,A645)&amp;A645</f>
        <v>19TSG01NL600004</v>
      </c>
      <c r="C645" s="75">
        <v>46031</v>
      </c>
      <c r="D645" s="76" t="s">
        <v>313</v>
      </c>
      <c r="E645" s="74" t="s">
        <v>445</v>
      </c>
      <c r="F645" s="74" t="s">
        <v>316</v>
      </c>
      <c r="G645" s="74" t="s">
        <v>314</v>
      </c>
      <c r="H645" s="76" t="s">
        <v>370</v>
      </c>
      <c r="I645" s="76" t="s">
        <v>371</v>
      </c>
      <c r="J645" s="76" t="s">
        <v>446</v>
      </c>
      <c r="K645" s="76" t="s">
        <v>266</v>
      </c>
      <c r="L645" s="76" t="s">
        <v>25</v>
      </c>
      <c r="M645" s="76" t="s">
        <v>284</v>
      </c>
      <c r="N645" s="77">
        <v>21</v>
      </c>
      <c r="O645" s="78">
        <v>18000</v>
      </c>
      <c r="P645" s="78">
        <v>0</v>
      </c>
      <c r="Q645" s="79">
        <v>378000</v>
      </c>
      <c r="R645" s="79">
        <v>0</v>
      </c>
      <c r="S645" s="78">
        <v>18000</v>
      </c>
      <c r="T645" s="76" t="s">
        <v>315</v>
      </c>
      <c r="U645" s="76" t="s">
        <v>373</v>
      </c>
      <c r="V645" s="76" t="s">
        <v>316</v>
      </c>
      <c r="W645" s="76" t="s">
        <v>317</v>
      </c>
      <c r="X645" s="76" t="s">
        <v>316</v>
      </c>
      <c r="Y645" s="76" t="s">
        <v>374</v>
      </c>
      <c r="Z645" s="76" t="s">
        <v>374</v>
      </c>
      <c r="AA6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6" spans="1:27" x14ac:dyDescent="0.25">
      <c r="A646" s="6" t="str">
        <f>DAY(C646)&amp;Table1[[#This Row],[Bộ phận]]&amp;Table1[[#This Row],[Mã hàng]]</f>
        <v>9TSG01NL300029</v>
      </c>
      <c r="B646" s="6" t="str">
        <f>COUNTIF($A$5:A646,A646)&amp;A646</f>
        <v>19TSG01NL300029</v>
      </c>
      <c r="C646" s="75">
        <v>46031</v>
      </c>
      <c r="D646" s="76" t="s">
        <v>313</v>
      </c>
      <c r="E646" s="74" t="s">
        <v>445</v>
      </c>
      <c r="F646" s="74" t="s">
        <v>316</v>
      </c>
      <c r="G646" s="74" t="s">
        <v>314</v>
      </c>
      <c r="H646" s="76" t="s">
        <v>370</v>
      </c>
      <c r="I646" s="76" t="s">
        <v>371</v>
      </c>
      <c r="J646" s="76" t="s">
        <v>446</v>
      </c>
      <c r="K646" s="76" t="s">
        <v>101</v>
      </c>
      <c r="L646" s="76" t="s">
        <v>323</v>
      </c>
      <c r="M646" s="76" t="s">
        <v>284</v>
      </c>
      <c r="N646" s="77">
        <v>1</v>
      </c>
      <c r="O646" s="78">
        <v>22000</v>
      </c>
      <c r="P646" s="78">
        <v>0</v>
      </c>
      <c r="Q646" s="79">
        <v>22000</v>
      </c>
      <c r="R646" s="79">
        <v>0</v>
      </c>
      <c r="S646" s="78">
        <v>22000</v>
      </c>
      <c r="T646" s="76" t="s">
        <v>315</v>
      </c>
      <c r="U646" s="76" t="s">
        <v>373</v>
      </c>
      <c r="V646" s="76" t="s">
        <v>316</v>
      </c>
      <c r="W646" s="76" t="s">
        <v>317</v>
      </c>
      <c r="X646" s="76" t="s">
        <v>316</v>
      </c>
      <c r="Y646" s="76" t="s">
        <v>374</v>
      </c>
      <c r="Z646" s="76" t="s">
        <v>374</v>
      </c>
      <c r="AA6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7" spans="1:27" x14ac:dyDescent="0.25">
      <c r="A647" s="6" t="str">
        <f>DAY(C647)&amp;Table1[[#This Row],[Bộ phận]]&amp;Table1[[#This Row],[Mã hàng]]</f>
        <v>9TSG01NL600067</v>
      </c>
      <c r="B647" s="6" t="str">
        <f>COUNTIF($A$5:A647,A647)&amp;A647</f>
        <v>19TSG01NL600067</v>
      </c>
      <c r="C647" s="75">
        <v>46031</v>
      </c>
      <c r="D647" s="76" t="s">
        <v>313</v>
      </c>
      <c r="E647" s="74" t="s">
        <v>445</v>
      </c>
      <c r="F647" s="74" t="s">
        <v>316</v>
      </c>
      <c r="G647" s="74" t="s">
        <v>314</v>
      </c>
      <c r="H647" s="76" t="s">
        <v>370</v>
      </c>
      <c r="I647" s="76" t="s">
        <v>371</v>
      </c>
      <c r="J647" s="76" t="s">
        <v>446</v>
      </c>
      <c r="K647" s="76" t="s">
        <v>280</v>
      </c>
      <c r="L647" s="76" t="s">
        <v>21</v>
      </c>
      <c r="M647" s="76" t="s">
        <v>284</v>
      </c>
      <c r="N647" s="77">
        <v>1</v>
      </c>
      <c r="O647" s="78">
        <v>75000</v>
      </c>
      <c r="P647" s="78">
        <v>0</v>
      </c>
      <c r="Q647" s="79">
        <v>75000</v>
      </c>
      <c r="R647" s="79">
        <v>0</v>
      </c>
      <c r="S647" s="78">
        <v>75000</v>
      </c>
      <c r="T647" s="76" t="s">
        <v>315</v>
      </c>
      <c r="U647" s="76" t="s">
        <v>373</v>
      </c>
      <c r="V647" s="76" t="s">
        <v>316</v>
      </c>
      <c r="W647" s="76" t="s">
        <v>317</v>
      </c>
      <c r="X647" s="76" t="s">
        <v>316</v>
      </c>
      <c r="Y647" s="76" t="s">
        <v>374</v>
      </c>
      <c r="Z647" s="76" t="s">
        <v>374</v>
      </c>
      <c r="AA6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8" spans="1:27" x14ac:dyDescent="0.25">
      <c r="A648" s="6" t="str">
        <f>DAY(C648)&amp;Table1[[#This Row],[Bộ phận]]&amp;Table1[[#This Row],[Mã hàng]]</f>
        <v>9TSG01NL300062</v>
      </c>
      <c r="B648" s="6" t="str">
        <f>COUNTIF($A$5:A648,A648)&amp;A648</f>
        <v>19TSG01NL300062</v>
      </c>
      <c r="C648" s="75">
        <v>46031</v>
      </c>
      <c r="D648" s="76" t="s">
        <v>313</v>
      </c>
      <c r="E648" s="74" t="s">
        <v>445</v>
      </c>
      <c r="F648" s="74" t="s">
        <v>316</v>
      </c>
      <c r="G648" s="74" t="s">
        <v>314</v>
      </c>
      <c r="H648" s="76" t="s">
        <v>370</v>
      </c>
      <c r="I648" s="76" t="s">
        <v>371</v>
      </c>
      <c r="J648" s="76" t="s">
        <v>446</v>
      </c>
      <c r="K648" s="76" t="s">
        <v>141</v>
      </c>
      <c r="L648" s="76" t="s">
        <v>326</v>
      </c>
      <c r="M648" s="76" t="s">
        <v>284</v>
      </c>
      <c r="N648" s="77">
        <v>0.2</v>
      </c>
      <c r="O648" s="78">
        <v>65000</v>
      </c>
      <c r="P648" s="78">
        <v>0</v>
      </c>
      <c r="Q648" s="79">
        <v>13000</v>
      </c>
      <c r="R648" s="79">
        <v>0</v>
      </c>
      <c r="S648" s="78">
        <v>65000</v>
      </c>
      <c r="T648" s="76" t="s">
        <v>315</v>
      </c>
      <c r="U648" s="76" t="s">
        <v>373</v>
      </c>
      <c r="V648" s="76" t="s">
        <v>316</v>
      </c>
      <c r="W648" s="76" t="s">
        <v>317</v>
      </c>
      <c r="X648" s="76" t="s">
        <v>316</v>
      </c>
      <c r="Y648" s="76" t="s">
        <v>374</v>
      </c>
      <c r="Z648" s="76" t="s">
        <v>374</v>
      </c>
      <c r="AA6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49" spans="1:27" x14ac:dyDescent="0.25">
      <c r="A649" s="6" t="str">
        <f>DAY(C649)&amp;Table1[[#This Row],[Bộ phận]]&amp;Table1[[#This Row],[Mã hàng]]</f>
        <v>9TSG01NL300033</v>
      </c>
      <c r="B649" s="6" t="str">
        <f>COUNTIF($A$5:A649,A649)&amp;A649</f>
        <v>19TSG01NL300033</v>
      </c>
      <c r="C649" s="75">
        <v>46031</v>
      </c>
      <c r="D649" s="76" t="s">
        <v>313</v>
      </c>
      <c r="E649" s="74" t="s">
        <v>445</v>
      </c>
      <c r="F649" s="74" t="s">
        <v>316</v>
      </c>
      <c r="G649" s="74" t="s">
        <v>314</v>
      </c>
      <c r="H649" s="76" t="s">
        <v>370</v>
      </c>
      <c r="I649" s="76" t="s">
        <v>371</v>
      </c>
      <c r="J649" s="76" t="s">
        <v>446</v>
      </c>
      <c r="K649" s="76" t="s">
        <v>104</v>
      </c>
      <c r="L649" s="76" t="s">
        <v>335</v>
      </c>
      <c r="M649" s="76" t="s">
        <v>284</v>
      </c>
      <c r="N649" s="77">
        <v>1.2</v>
      </c>
      <c r="O649" s="78">
        <v>13000</v>
      </c>
      <c r="P649" s="78">
        <v>0</v>
      </c>
      <c r="Q649" s="79">
        <v>15600</v>
      </c>
      <c r="R649" s="79">
        <v>0</v>
      </c>
      <c r="S649" s="78">
        <v>13000</v>
      </c>
      <c r="T649" s="76" t="s">
        <v>315</v>
      </c>
      <c r="U649" s="76" t="s">
        <v>373</v>
      </c>
      <c r="V649" s="76" t="s">
        <v>316</v>
      </c>
      <c r="W649" s="76" t="s">
        <v>317</v>
      </c>
      <c r="X649" s="76" t="s">
        <v>316</v>
      </c>
      <c r="Y649" s="76" t="s">
        <v>374</v>
      </c>
      <c r="Z649" s="76" t="s">
        <v>374</v>
      </c>
      <c r="AA6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0" spans="1:27" x14ac:dyDescent="0.25">
      <c r="A650" s="6" t="str">
        <f>DAY(C650)&amp;Table1[[#This Row],[Bộ phận]]&amp;Table1[[#This Row],[Mã hàng]]</f>
        <v>9TSG01NL300094</v>
      </c>
      <c r="B650" s="6" t="str">
        <f>COUNTIF($A$5:A650,A650)&amp;A650</f>
        <v>19TSG01NL300094</v>
      </c>
      <c r="C650" s="75">
        <v>46031</v>
      </c>
      <c r="D650" s="76" t="s">
        <v>313</v>
      </c>
      <c r="E650" s="74" t="s">
        <v>445</v>
      </c>
      <c r="F650" s="74" t="s">
        <v>316</v>
      </c>
      <c r="G650" s="74" t="s">
        <v>314</v>
      </c>
      <c r="H650" s="76" t="s">
        <v>370</v>
      </c>
      <c r="I650" s="76" t="s">
        <v>371</v>
      </c>
      <c r="J650" s="76" t="s">
        <v>446</v>
      </c>
      <c r="K650" s="76" t="s">
        <v>176</v>
      </c>
      <c r="L650" s="76" t="s">
        <v>175</v>
      </c>
      <c r="M650" s="76" t="s">
        <v>284</v>
      </c>
      <c r="N650" s="77">
        <v>1.5</v>
      </c>
      <c r="O650" s="78">
        <v>80000</v>
      </c>
      <c r="P650" s="78">
        <v>0</v>
      </c>
      <c r="Q650" s="79">
        <v>120000</v>
      </c>
      <c r="R650" s="79">
        <v>0</v>
      </c>
      <c r="S650" s="78">
        <v>80000</v>
      </c>
      <c r="T650" s="76" t="s">
        <v>315</v>
      </c>
      <c r="U650" s="76" t="s">
        <v>373</v>
      </c>
      <c r="V650" s="76" t="s">
        <v>316</v>
      </c>
      <c r="W650" s="76" t="s">
        <v>317</v>
      </c>
      <c r="X650" s="76" t="s">
        <v>316</v>
      </c>
      <c r="Y650" s="76" t="s">
        <v>374</v>
      </c>
      <c r="Z650" s="76" t="s">
        <v>374</v>
      </c>
      <c r="AA6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1" spans="1:27" x14ac:dyDescent="0.25">
      <c r="A651" s="6" t="str">
        <f>DAY(C651)&amp;Table1[[#This Row],[Bộ phận]]&amp;Table1[[#This Row],[Mã hàng]]</f>
        <v>9TSG01NL300203</v>
      </c>
      <c r="B651" s="6" t="str">
        <f>COUNTIF($A$5:A651,A651)&amp;A651</f>
        <v>19TSG01NL300203</v>
      </c>
      <c r="C651" s="75">
        <v>46031</v>
      </c>
      <c r="D651" s="76" t="s">
        <v>313</v>
      </c>
      <c r="E651" s="74" t="s">
        <v>445</v>
      </c>
      <c r="F651" s="74" t="s">
        <v>316</v>
      </c>
      <c r="G651" s="74" t="s">
        <v>314</v>
      </c>
      <c r="H651" s="76" t="s">
        <v>370</v>
      </c>
      <c r="I651" s="76" t="s">
        <v>371</v>
      </c>
      <c r="J651" s="76" t="s">
        <v>446</v>
      </c>
      <c r="K651" s="76" t="s">
        <v>260</v>
      </c>
      <c r="L651" s="76" t="s">
        <v>320</v>
      </c>
      <c r="M651" s="76" t="s">
        <v>284</v>
      </c>
      <c r="N651" s="77">
        <v>1</v>
      </c>
      <c r="O651" s="78">
        <v>45000</v>
      </c>
      <c r="P651" s="78">
        <v>0</v>
      </c>
      <c r="Q651" s="79">
        <v>45000</v>
      </c>
      <c r="R651" s="79">
        <v>0</v>
      </c>
      <c r="S651" s="78">
        <v>45000</v>
      </c>
      <c r="T651" s="76" t="s">
        <v>315</v>
      </c>
      <c r="U651" s="76" t="s">
        <v>373</v>
      </c>
      <c r="V651" s="76" t="s">
        <v>316</v>
      </c>
      <c r="W651" s="76" t="s">
        <v>317</v>
      </c>
      <c r="X651" s="76" t="s">
        <v>316</v>
      </c>
      <c r="Y651" s="76" t="s">
        <v>374</v>
      </c>
      <c r="Z651" s="76" t="s">
        <v>374</v>
      </c>
      <c r="AA6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2" spans="1:27" x14ac:dyDescent="0.25">
      <c r="A652" s="6" t="str">
        <f>DAY(C652)&amp;Table1[[#This Row],[Bộ phận]]&amp;Table1[[#This Row],[Mã hàng]]</f>
        <v>9TSG08NL300119</v>
      </c>
      <c r="B652" s="6" t="str">
        <f>COUNTIF($A$5:A652,A652)&amp;A652</f>
        <v>19TSG08NL300119</v>
      </c>
      <c r="C652" s="75">
        <v>46031</v>
      </c>
      <c r="D652" s="76" t="s">
        <v>313</v>
      </c>
      <c r="E652" s="74" t="s">
        <v>448</v>
      </c>
      <c r="F652" s="74" t="s">
        <v>316</v>
      </c>
      <c r="G652" s="74" t="s">
        <v>314</v>
      </c>
      <c r="H652" s="76" t="s">
        <v>370</v>
      </c>
      <c r="I652" s="76" t="s">
        <v>371</v>
      </c>
      <c r="J652" s="76" t="s">
        <v>449</v>
      </c>
      <c r="K652" s="76" t="s">
        <v>197</v>
      </c>
      <c r="L652" s="76" t="s">
        <v>324</v>
      </c>
      <c r="M652" s="76" t="s">
        <v>284</v>
      </c>
      <c r="N652" s="77">
        <v>12</v>
      </c>
      <c r="O652" s="78">
        <v>21000</v>
      </c>
      <c r="P652" s="78">
        <v>0</v>
      </c>
      <c r="Q652" s="79">
        <v>252000</v>
      </c>
      <c r="R652" s="79">
        <v>0</v>
      </c>
      <c r="S652" s="78">
        <v>21000</v>
      </c>
      <c r="T652" s="76" t="s">
        <v>336</v>
      </c>
      <c r="U652" s="76" t="s">
        <v>373</v>
      </c>
      <c r="V652" s="76" t="s">
        <v>316</v>
      </c>
      <c r="W652" s="76" t="s">
        <v>337</v>
      </c>
      <c r="X652" s="76" t="s">
        <v>316</v>
      </c>
      <c r="Y652" s="76" t="s">
        <v>374</v>
      </c>
      <c r="Z652" s="76" t="s">
        <v>374</v>
      </c>
      <c r="AA6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3" spans="1:27" x14ac:dyDescent="0.25">
      <c r="A653" s="6" t="str">
        <f>DAY(C653)&amp;Table1[[#This Row],[Bộ phận]]&amp;Table1[[#This Row],[Mã hàng]]</f>
        <v>9TSG08NL600004</v>
      </c>
      <c r="B653" s="6" t="str">
        <f>COUNTIF($A$5:A653,A653)&amp;A653</f>
        <v>19TSG08NL600004</v>
      </c>
      <c r="C653" s="75">
        <v>46031</v>
      </c>
      <c r="D653" s="76" t="s">
        <v>313</v>
      </c>
      <c r="E653" s="74" t="s">
        <v>448</v>
      </c>
      <c r="F653" s="74" t="s">
        <v>316</v>
      </c>
      <c r="G653" s="74" t="s">
        <v>314</v>
      </c>
      <c r="H653" s="76" t="s">
        <v>370</v>
      </c>
      <c r="I653" s="76" t="s">
        <v>371</v>
      </c>
      <c r="J653" s="76" t="s">
        <v>449</v>
      </c>
      <c r="K653" s="76" t="s">
        <v>266</v>
      </c>
      <c r="L653" s="76" t="s">
        <v>25</v>
      </c>
      <c r="M653" s="76" t="s">
        <v>284</v>
      </c>
      <c r="N653" s="77">
        <v>32</v>
      </c>
      <c r="O653" s="78">
        <v>18000</v>
      </c>
      <c r="P653" s="78">
        <v>0</v>
      </c>
      <c r="Q653" s="79">
        <v>576000</v>
      </c>
      <c r="R653" s="79">
        <v>0</v>
      </c>
      <c r="S653" s="78">
        <v>18000</v>
      </c>
      <c r="T653" s="76" t="s">
        <v>336</v>
      </c>
      <c r="U653" s="76" t="s">
        <v>373</v>
      </c>
      <c r="V653" s="76" t="s">
        <v>316</v>
      </c>
      <c r="W653" s="76" t="s">
        <v>337</v>
      </c>
      <c r="X653" s="76" t="s">
        <v>316</v>
      </c>
      <c r="Y653" s="76" t="s">
        <v>374</v>
      </c>
      <c r="Z653" s="76" t="s">
        <v>374</v>
      </c>
      <c r="AA6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4" spans="1:27" x14ac:dyDescent="0.25">
      <c r="A654" s="6" t="str">
        <f>DAY(C654)&amp;Table1[[#This Row],[Bộ phận]]&amp;Table1[[#This Row],[Mã hàng]]</f>
        <v>9TSG08NL600067</v>
      </c>
      <c r="B654" s="6" t="str">
        <f>COUNTIF($A$5:A654,A654)&amp;A654</f>
        <v>19TSG08NL600067</v>
      </c>
      <c r="C654" s="75">
        <v>46031</v>
      </c>
      <c r="D654" s="76" t="s">
        <v>313</v>
      </c>
      <c r="E654" s="74" t="s">
        <v>448</v>
      </c>
      <c r="F654" s="74" t="s">
        <v>316</v>
      </c>
      <c r="G654" s="74" t="s">
        <v>314</v>
      </c>
      <c r="H654" s="76" t="s">
        <v>370</v>
      </c>
      <c r="I654" s="76" t="s">
        <v>371</v>
      </c>
      <c r="J654" s="76" t="s">
        <v>449</v>
      </c>
      <c r="K654" s="76" t="s">
        <v>280</v>
      </c>
      <c r="L654" s="76" t="s">
        <v>21</v>
      </c>
      <c r="M654" s="76" t="s">
        <v>284</v>
      </c>
      <c r="N654" s="77">
        <v>0.5</v>
      </c>
      <c r="O654" s="78">
        <v>75000</v>
      </c>
      <c r="P654" s="78">
        <v>0</v>
      </c>
      <c r="Q654" s="79">
        <v>37500</v>
      </c>
      <c r="R654" s="79">
        <v>0</v>
      </c>
      <c r="S654" s="78">
        <v>75000</v>
      </c>
      <c r="T654" s="76" t="s">
        <v>336</v>
      </c>
      <c r="U654" s="76" t="s">
        <v>373</v>
      </c>
      <c r="V654" s="76" t="s">
        <v>316</v>
      </c>
      <c r="W654" s="76" t="s">
        <v>337</v>
      </c>
      <c r="X654" s="76" t="s">
        <v>316</v>
      </c>
      <c r="Y654" s="76" t="s">
        <v>374</v>
      </c>
      <c r="Z654" s="76" t="s">
        <v>374</v>
      </c>
      <c r="AA6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5" spans="1:27" x14ac:dyDescent="0.25">
      <c r="A655" s="6" t="str">
        <f>DAY(C655)&amp;Table1[[#This Row],[Bộ phận]]&amp;Table1[[#This Row],[Mã hàng]]</f>
        <v>9TSG08NL300033</v>
      </c>
      <c r="B655" s="6" t="str">
        <f>COUNTIF($A$5:A655,A655)&amp;A655</f>
        <v>19TSG08NL300033</v>
      </c>
      <c r="C655" s="75">
        <v>46031</v>
      </c>
      <c r="D655" s="76" t="s">
        <v>313</v>
      </c>
      <c r="E655" s="74" t="s">
        <v>448</v>
      </c>
      <c r="F655" s="74" t="s">
        <v>316</v>
      </c>
      <c r="G655" s="74" t="s">
        <v>314</v>
      </c>
      <c r="H655" s="76" t="s">
        <v>370</v>
      </c>
      <c r="I655" s="76" t="s">
        <v>371</v>
      </c>
      <c r="J655" s="76" t="s">
        <v>449</v>
      </c>
      <c r="K655" s="76" t="s">
        <v>104</v>
      </c>
      <c r="L655" s="76" t="s">
        <v>335</v>
      </c>
      <c r="M655" s="76" t="s">
        <v>284</v>
      </c>
      <c r="N655" s="77">
        <v>1</v>
      </c>
      <c r="O655" s="78">
        <v>13000</v>
      </c>
      <c r="P655" s="78">
        <v>0</v>
      </c>
      <c r="Q655" s="79">
        <v>13000</v>
      </c>
      <c r="R655" s="79">
        <v>0</v>
      </c>
      <c r="S655" s="78">
        <v>13000</v>
      </c>
      <c r="T655" s="76" t="s">
        <v>336</v>
      </c>
      <c r="U655" s="76" t="s">
        <v>373</v>
      </c>
      <c r="V655" s="76" t="s">
        <v>316</v>
      </c>
      <c r="W655" s="76" t="s">
        <v>337</v>
      </c>
      <c r="X655" s="76" t="s">
        <v>316</v>
      </c>
      <c r="Y655" s="76" t="s">
        <v>374</v>
      </c>
      <c r="Z655" s="76" t="s">
        <v>374</v>
      </c>
      <c r="AA6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6" spans="1:27" x14ac:dyDescent="0.25">
      <c r="A656" s="6" t="str">
        <f>DAY(C656)&amp;Table1[[#This Row],[Bộ phận]]&amp;Table1[[#This Row],[Mã hàng]]</f>
        <v>9TSG08NL300036</v>
      </c>
      <c r="B656" s="6" t="str">
        <f>COUNTIF($A$5:A656,A656)&amp;A656</f>
        <v>19TSG08NL300036</v>
      </c>
      <c r="C656" s="75">
        <v>46031</v>
      </c>
      <c r="D656" s="76" t="s">
        <v>313</v>
      </c>
      <c r="E656" s="74" t="s">
        <v>448</v>
      </c>
      <c r="F656" s="74" t="s">
        <v>316</v>
      </c>
      <c r="G656" s="74" t="s">
        <v>314</v>
      </c>
      <c r="H656" s="76" t="s">
        <v>370</v>
      </c>
      <c r="I656" s="76" t="s">
        <v>371</v>
      </c>
      <c r="J656" s="76" t="s">
        <v>449</v>
      </c>
      <c r="K656" s="76" t="s">
        <v>109</v>
      </c>
      <c r="L656" s="76" t="s">
        <v>24</v>
      </c>
      <c r="M656" s="76" t="s">
        <v>284</v>
      </c>
      <c r="N656" s="77">
        <v>1</v>
      </c>
      <c r="O656" s="78">
        <v>47000</v>
      </c>
      <c r="P656" s="78">
        <v>0</v>
      </c>
      <c r="Q656" s="79">
        <v>47000</v>
      </c>
      <c r="R656" s="79">
        <v>0</v>
      </c>
      <c r="S656" s="78">
        <v>47000</v>
      </c>
      <c r="T656" s="76" t="s">
        <v>336</v>
      </c>
      <c r="U656" s="76" t="s">
        <v>373</v>
      </c>
      <c r="V656" s="76" t="s">
        <v>316</v>
      </c>
      <c r="W656" s="76" t="s">
        <v>337</v>
      </c>
      <c r="X656" s="76" t="s">
        <v>316</v>
      </c>
      <c r="Y656" s="76" t="s">
        <v>374</v>
      </c>
      <c r="Z656" s="76" t="s">
        <v>374</v>
      </c>
      <c r="AA6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7" spans="1:27" x14ac:dyDescent="0.25">
      <c r="A657" s="6" t="str">
        <f>DAY(C657)&amp;Table1[[#This Row],[Bộ phận]]&amp;Table1[[#This Row],[Mã hàng]]</f>
        <v>9TSG08NL300058</v>
      </c>
      <c r="B657" s="6" t="str">
        <f>COUNTIF($A$5:A657,A657)&amp;A657</f>
        <v>19TSG08NL300058</v>
      </c>
      <c r="C657" s="75">
        <v>46031</v>
      </c>
      <c r="D657" s="76" t="s">
        <v>313</v>
      </c>
      <c r="E657" s="74" t="s">
        <v>448</v>
      </c>
      <c r="F657" s="74" t="s">
        <v>316</v>
      </c>
      <c r="G657" s="74" t="s">
        <v>314</v>
      </c>
      <c r="H657" s="76" t="s">
        <v>370</v>
      </c>
      <c r="I657" s="76" t="s">
        <v>371</v>
      </c>
      <c r="J657" s="76" t="s">
        <v>449</v>
      </c>
      <c r="K657" s="76" t="s">
        <v>135</v>
      </c>
      <c r="L657" s="76" t="s">
        <v>27</v>
      </c>
      <c r="M657" s="76" t="s">
        <v>284</v>
      </c>
      <c r="N657" s="77">
        <v>2</v>
      </c>
      <c r="O657" s="78">
        <v>55000</v>
      </c>
      <c r="P657" s="78">
        <v>0</v>
      </c>
      <c r="Q657" s="79">
        <v>110000</v>
      </c>
      <c r="R657" s="79">
        <v>0</v>
      </c>
      <c r="S657" s="78">
        <v>55000</v>
      </c>
      <c r="T657" s="76" t="s">
        <v>336</v>
      </c>
      <c r="U657" s="76" t="s">
        <v>373</v>
      </c>
      <c r="V657" s="76" t="s">
        <v>316</v>
      </c>
      <c r="W657" s="76" t="s">
        <v>337</v>
      </c>
      <c r="X657" s="76" t="s">
        <v>316</v>
      </c>
      <c r="Y657" s="76" t="s">
        <v>374</v>
      </c>
      <c r="Z657" s="76" t="s">
        <v>374</v>
      </c>
      <c r="AA6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8" spans="1:27" x14ac:dyDescent="0.25">
      <c r="A658" s="6" t="str">
        <f>DAY(C658)&amp;Table1[[#This Row],[Bộ phận]]&amp;Table1[[#This Row],[Mã hàng]]</f>
        <v>9TSG08NL300074</v>
      </c>
      <c r="B658" s="6" t="str">
        <f>COUNTIF($A$5:A658,A658)&amp;A658</f>
        <v>19TSG08NL300074</v>
      </c>
      <c r="C658" s="75">
        <v>46031</v>
      </c>
      <c r="D658" s="76" t="s">
        <v>313</v>
      </c>
      <c r="E658" s="74" t="s">
        <v>448</v>
      </c>
      <c r="F658" s="74" t="s">
        <v>316</v>
      </c>
      <c r="G658" s="74" t="s">
        <v>314</v>
      </c>
      <c r="H658" s="76" t="s">
        <v>370</v>
      </c>
      <c r="I658" s="76" t="s">
        <v>371</v>
      </c>
      <c r="J658" s="76" t="s">
        <v>449</v>
      </c>
      <c r="K658" s="76" t="s">
        <v>155</v>
      </c>
      <c r="L658" s="76" t="s">
        <v>32</v>
      </c>
      <c r="M658" s="76" t="s">
        <v>284</v>
      </c>
      <c r="N658" s="77">
        <v>1.2</v>
      </c>
      <c r="O658" s="78">
        <v>18000</v>
      </c>
      <c r="P658" s="78">
        <v>0</v>
      </c>
      <c r="Q658" s="79">
        <v>21600</v>
      </c>
      <c r="R658" s="79">
        <v>0</v>
      </c>
      <c r="S658" s="78">
        <v>18000</v>
      </c>
      <c r="T658" s="76" t="s">
        <v>336</v>
      </c>
      <c r="U658" s="76" t="s">
        <v>373</v>
      </c>
      <c r="V658" s="76" t="s">
        <v>316</v>
      </c>
      <c r="W658" s="76" t="s">
        <v>337</v>
      </c>
      <c r="X658" s="76" t="s">
        <v>316</v>
      </c>
      <c r="Y658" s="76" t="s">
        <v>374</v>
      </c>
      <c r="Z658" s="76" t="s">
        <v>374</v>
      </c>
      <c r="AA6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59" spans="1:27" x14ac:dyDescent="0.25">
      <c r="A659" s="6" t="str">
        <f>DAY(C659)&amp;Table1[[#This Row],[Bộ phận]]&amp;Table1[[#This Row],[Mã hàng]]</f>
        <v>9TSG08NL300084</v>
      </c>
      <c r="B659" s="6" t="str">
        <f>COUNTIF($A$5:A659,A659)&amp;A659</f>
        <v>19TSG08NL300084</v>
      </c>
      <c r="C659" s="75">
        <v>46031</v>
      </c>
      <c r="D659" s="76" t="s">
        <v>313</v>
      </c>
      <c r="E659" s="74" t="s">
        <v>448</v>
      </c>
      <c r="F659" s="74" t="s">
        <v>316</v>
      </c>
      <c r="G659" s="74" t="s">
        <v>314</v>
      </c>
      <c r="H659" s="76" t="s">
        <v>370</v>
      </c>
      <c r="I659" s="76" t="s">
        <v>371</v>
      </c>
      <c r="J659" s="76" t="s">
        <v>449</v>
      </c>
      <c r="K659" s="76" t="s">
        <v>163</v>
      </c>
      <c r="L659" s="76" t="s">
        <v>322</v>
      </c>
      <c r="M659" s="76" t="s">
        <v>284</v>
      </c>
      <c r="N659" s="77">
        <v>4</v>
      </c>
      <c r="O659" s="78">
        <v>22000</v>
      </c>
      <c r="P659" s="78">
        <v>0</v>
      </c>
      <c r="Q659" s="79">
        <v>88000</v>
      </c>
      <c r="R659" s="79">
        <v>0</v>
      </c>
      <c r="S659" s="78">
        <v>22000</v>
      </c>
      <c r="T659" s="76" t="s">
        <v>336</v>
      </c>
      <c r="U659" s="76" t="s">
        <v>373</v>
      </c>
      <c r="V659" s="76" t="s">
        <v>316</v>
      </c>
      <c r="W659" s="76" t="s">
        <v>337</v>
      </c>
      <c r="X659" s="76" t="s">
        <v>316</v>
      </c>
      <c r="Y659" s="76" t="s">
        <v>374</v>
      </c>
      <c r="Z659" s="76" t="s">
        <v>374</v>
      </c>
      <c r="AA6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0" spans="1:27" x14ac:dyDescent="0.25">
      <c r="A660" s="6" t="str">
        <f>DAY(C660)&amp;Table1[[#This Row],[Bộ phận]]&amp;Table1[[#This Row],[Mã hàng]]</f>
        <v>9TSG08NL300113</v>
      </c>
      <c r="B660" s="6" t="str">
        <f>COUNTIF($A$5:A660,A660)&amp;A660</f>
        <v>19TSG08NL300113</v>
      </c>
      <c r="C660" s="75">
        <v>46031</v>
      </c>
      <c r="D660" s="76" t="s">
        <v>313</v>
      </c>
      <c r="E660" s="74" t="s">
        <v>448</v>
      </c>
      <c r="F660" s="74" t="s">
        <v>316</v>
      </c>
      <c r="G660" s="74" t="s">
        <v>314</v>
      </c>
      <c r="H660" s="76" t="s">
        <v>370</v>
      </c>
      <c r="I660" s="76" t="s">
        <v>371</v>
      </c>
      <c r="J660" s="76" t="s">
        <v>449</v>
      </c>
      <c r="K660" s="76" t="s">
        <v>192</v>
      </c>
      <c r="L660" s="76" t="s">
        <v>40</v>
      </c>
      <c r="M660" s="76" t="s">
        <v>284</v>
      </c>
      <c r="N660" s="77">
        <v>1</v>
      </c>
      <c r="O660" s="78">
        <v>145000</v>
      </c>
      <c r="P660" s="78">
        <v>0</v>
      </c>
      <c r="Q660" s="79">
        <v>145000</v>
      </c>
      <c r="R660" s="79">
        <v>0</v>
      </c>
      <c r="S660" s="78">
        <v>145000</v>
      </c>
      <c r="T660" s="76" t="s">
        <v>336</v>
      </c>
      <c r="U660" s="76" t="s">
        <v>373</v>
      </c>
      <c r="V660" s="76" t="s">
        <v>316</v>
      </c>
      <c r="W660" s="76" t="s">
        <v>337</v>
      </c>
      <c r="X660" s="76" t="s">
        <v>316</v>
      </c>
      <c r="Y660" s="76" t="s">
        <v>374</v>
      </c>
      <c r="Z660" s="76" t="s">
        <v>374</v>
      </c>
      <c r="AA6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1" spans="1:27" x14ac:dyDescent="0.25">
      <c r="A661" s="6" t="str">
        <f>DAY(C661)&amp;Table1[[#This Row],[Bộ phận]]&amp;Table1[[#This Row],[Mã hàng]]</f>
        <v>9TSG08NL300126</v>
      </c>
      <c r="B661" s="6" t="str">
        <f>COUNTIF($A$5:A661,A661)&amp;A661</f>
        <v>19TSG08NL300126</v>
      </c>
      <c r="C661" s="75">
        <v>46031</v>
      </c>
      <c r="D661" s="76" t="s">
        <v>313</v>
      </c>
      <c r="E661" s="74" t="s">
        <v>448</v>
      </c>
      <c r="F661" s="74" t="s">
        <v>316</v>
      </c>
      <c r="G661" s="74" t="s">
        <v>314</v>
      </c>
      <c r="H661" s="76" t="s">
        <v>370</v>
      </c>
      <c r="I661" s="76" t="s">
        <v>371</v>
      </c>
      <c r="J661" s="76" t="s">
        <v>449</v>
      </c>
      <c r="K661" s="76" t="s">
        <v>208</v>
      </c>
      <c r="L661" s="76" t="s">
        <v>340</v>
      </c>
      <c r="M661" s="76" t="s">
        <v>284</v>
      </c>
      <c r="N661" s="77">
        <v>0.2</v>
      </c>
      <c r="O661" s="78">
        <v>70000</v>
      </c>
      <c r="P661" s="78">
        <v>0</v>
      </c>
      <c r="Q661" s="79">
        <v>14000</v>
      </c>
      <c r="R661" s="79">
        <v>0</v>
      </c>
      <c r="S661" s="78">
        <v>70000</v>
      </c>
      <c r="T661" s="76" t="s">
        <v>336</v>
      </c>
      <c r="U661" s="76" t="s">
        <v>373</v>
      </c>
      <c r="V661" s="76" t="s">
        <v>316</v>
      </c>
      <c r="W661" s="76" t="s">
        <v>337</v>
      </c>
      <c r="X661" s="76" t="s">
        <v>316</v>
      </c>
      <c r="Y661" s="76" t="s">
        <v>374</v>
      </c>
      <c r="Z661" s="76" t="s">
        <v>374</v>
      </c>
      <c r="AA6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2" spans="1:27" x14ac:dyDescent="0.25">
      <c r="A662" s="6" t="str">
        <f>DAY(C662)&amp;Table1[[#This Row],[Bộ phận]]&amp;Table1[[#This Row],[Mã hàng]]</f>
        <v>9TSG08NL300142</v>
      </c>
      <c r="B662" s="6" t="str">
        <f>COUNTIF($A$5:A662,A662)&amp;A662</f>
        <v>19TSG08NL300142</v>
      </c>
      <c r="C662" s="75">
        <v>46031</v>
      </c>
      <c r="D662" s="76" t="s">
        <v>313</v>
      </c>
      <c r="E662" s="74" t="s">
        <v>448</v>
      </c>
      <c r="F662" s="74" t="s">
        <v>316</v>
      </c>
      <c r="G662" s="74" t="s">
        <v>314</v>
      </c>
      <c r="H662" s="76" t="s">
        <v>370</v>
      </c>
      <c r="I662" s="76" t="s">
        <v>371</v>
      </c>
      <c r="J662" s="76" t="s">
        <v>449</v>
      </c>
      <c r="K662" s="76" t="s">
        <v>226</v>
      </c>
      <c r="L662" s="76" t="s">
        <v>319</v>
      </c>
      <c r="M662" s="76" t="s">
        <v>284</v>
      </c>
      <c r="N662" s="77">
        <v>2</v>
      </c>
      <c r="O662" s="78">
        <v>50000</v>
      </c>
      <c r="P662" s="78">
        <v>0</v>
      </c>
      <c r="Q662" s="79">
        <v>100000</v>
      </c>
      <c r="R662" s="79">
        <v>0</v>
      </c>
      <c r="S662" s="78">
        <v>50000</v>
      </c>
      <c r="T662" s="76" t="s">
        <v>336</v>
      </c>
      <c r="U662" s="76" t="s">
        <v>373</v>
      </c>
      <c r="V662" s="76" t="s">
        <v>316</v>
      </c>
      <c r="W662" s="76" t="s">
        <v>337</v>
      </c>
      <c r="X662" s="76" t="s">
        <v>316</v>
      </c>
      <c r="Y662" s="76" t="s">
        <v>374</v>
      </c>
      <c r="Z662" s="76" t="s">
        <v>374</v>
      </c>
      <c r="AA6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3" spans="1:27" x14ac:dyDescent="0.25">
      <c r="A663" s="6" t="str">
        <f>DAY(C663)&amp;Table1[[#This Row],[Bộ phận]]&amp;Table1[[#This Row],[Mã hàng]]</f>
        <v>9TSG08NL300018</v>
      </c>
      <c r="B663" s="6" t="str">
        <f>COUNTIF($A$5:A663,A663)&amp;A663</f>
        <v>19TSG08NL300018</v>
      </c>
      <c r="C663" s="75">
        <v>46031</v>
      </c>
      <c r="D663" s="76" t="s">
        <v>313</v>
      </c>
      <c r="E663" s="74" t="s">
        <v>448</v>
      </c>
      <c r="F663" s="74" t="s">
        <v>316</v>
      </c>
      <c r="G663" s="74" t="s">
        <v>314</v>
      </c>
      <c r="H663" s="76" t="s">
        <v>370</v>
      </c>
      <c r="I663" s="76" t="s">
        <v>371</v>
      </c>
      <c r="J663" s="76" t="s">
        <v>449</v>
      </c>
      <c r="K663" s="76" t="s">
        <v>91</v>
      </c>
      <c r="L663" s="76" t="s">
        <v>331</v>
      </c>
      <c r="M663" s="76" t="s">
        <v>284</v>
      </c>
      <c r="N663" s="77">
        <v>5</v>
      </c>
      <c r="O663" s="78">
        <v>38000</v>
      </c>
      <c r="P663" s="78">
        <v>0</v>
      </c>
      <c r="Q663" s="79">
        <v>190000</v>
      </c>
      <c r="R663" s="79">
        <v>0</v>
      </c>
      <c r="S663" s="78">
        <v>38000</v>
      </c>
      <c r="T663" s="76" t="s">
        <v>336</v>
      </c>
      <c r="U663" s="76" t="s">
        <v>373</v>
      </c>
      <c r="V663" s="76" t="s">
        <v>316</v>
      </c>
      <c r="W663" s="76" t="s">
        <v>337</v>
      </c>
      <c r="X663" s="76" t="s">
        <v>316</v>
      </c>
      <c r="Y663" s="76" t="s">
        <v>374</v>
      </c>
      <c r="Z663" s="76" t="s">
        <v>374</v>
      </c>
      <c r="AA6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4" spans="1:27" x14ac:dyDescent="0.25">
      <c r="A664" s="6" t="str">
        <f>DAY(C664)&amp;Table1[[#This Row],[Bộ phận]]&amp;Table1[[#This Row],[Mã hàng]]</f>
        <v>9TSG08NL300022</v>
      </c>
      <c r="B664" s="6" t="str">
        <f>COUNTIF($A$5:A664,A664)&amp;A664</f>
        <v>19TSG08NL300022</v>
      </c>
      <c r="C664" s="75">
        <v>46031</v>
      </c>
      <c r="D664" s="76" t="s">
        <v>313</v>
      </c>
      <c r="E664" s="74" t="s">
        <v>448</v>
      </c>
      <c r="F664" s="74" t="s">
        <v>316</v>
      </c>
      <c r="G664" s="74" t="s">
        <v>314</v>
      </c>
      <c r="H664" s="76" t="s">
        <v>370</v>
      </c>
      <c r="I664" s="76" t="s">
        <v>371</v>
      </c>
      <c r="J664" s="76" t="s">
        <v>449</v>
      </c>
      <c r="K664" s="76" t="s">
        <v>94</v>
      </c>
      <c r="L664" s="76" t="s">
        <v>20</v>
      </c>
      <c r="M664" s="76" t="s">
        <v>284</v>
      </c>
      <c r="N664" s="77">
        <v>12.2</v>
      </c>
      <c r="O664" s="78">
        <v>18000</v>
      </c>
      <c r="P664" s="78">
        <v>0</v>
      </c>
      <c r="Q664" s="79">
        <v>219600</v>
      </c>
      <c r="R664" s="79">
        <v>0</v>
      </c>
      <c r="S664" s="78">
        <v>18000</v>
      </c>
      <c r="T664" s="76" t="s">
        <v>336</v>
      </c>
      <c r="U664" s="76" t="s">
        <v>373</v>
      </c>
      <c r="V664" s="76" t="s">
        <v>316</v>
      </c>
      <c r="W664" s="76" t="s">
        <v>337</v>
      </c>
      <c r="X664" s="76" t="s">
        <v>316</v>
      </c>
      <c r="Y664" s="76" t="s">
        <v>374</v>
      </c>
      <c r="Z664" s="76" t="s">
        <v>374</v>
      </c>
      <c r="AA6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5" spans="1:27" x14ac:dyDescent="0.25">
      <c r="A665" s="6" t="str">
        <f>DAY(C665)&amp;Table1[[#This Row],[Bộ phận]]&amp;Table1[[#This Row],[Mã hàng]]</f>
        <v>9TSG08NL300085</v>
      </c>
      <c r="B665" s="6" t="str">
        <f>COUNTIF($A$5:A665,A665)&amp;A665</f>
        <v>19TSG08NL300085</v>
      </c>
      <c r="C665" s="75">
        <v>46031</v>
      </c>
      <c r="D665" s="76" t="s">
        <v>313</v>
      </c>
      <c r="E665" s="74" t="s">
        <v>448</v>
      </c>
      <c r="F665" s="74" t="s">
        <v>316</v>
      </c>
      <c r="G665" s="74" t="s">
        <v>314</v>
      </c>
      <c r="H665" s="76" t="s">
        <v>370</v>
      </c>
      <c r="I665" s="76" t="s">
        <v>371</v>
      </c>
      <c r="J665" s="76" t="s">
        <v>449</v>
      </c>
      <c r="K665" s="76" t="s">
        <v>164</v>
      </c>
      <c r="L665" s="76" t="s">
        <v>318</v>
      </c>
      <c r="M665" s="76" t="s">
        <v>284</v>
      </c>
      <c r="N665" s="77">
        <v>2</v>
      </c>
      <c r="O665" s="78">
        <v>45000</v>
      </c>
      <c r="P665" s="78">
        <v>0</v>
      </c>
      <c r="Q665" s="79">
        <v>90000</v>
      </c>
      <c r="R665" s="79">
        <v>0</v>
      </c>
      <c r="S665" s="78">
        <v>45000</v>
      </c>
      <c r="T665" s="76" t="s">
        <v>336</v>
      </c>
      <c r="U665" s="76" t="s">
        <v>373</v>
      </c>
      <c r="V665" s="76" t="s">
        <v>316</v>
      </c>
      <c r="W665" s="76" t="s">
        <v>337</v>
      </c>
      <c r="X665" s="76" t="s">
        <v>316</v>
      </c>
      <c r="Y665" s="76" t="s">
        <v>374</v>
      </c>
      <c r="Z665" s="76" t="s">
        <v>374</v>
      </c>
      <c r="AA6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6" spans="1:27" x14ac:dyDescent="0.25">
      <c r="A666" s="6" t="str">
        <f>DAY(C666)&amp;Table1[[#This Row],[Bộ phận]]&amp;Table1[[#This Row],[Mã hàng]]</f>
        <v>9TSG08NL300209</v>
      </c>
      <c r="B666" s="6" t="str">
        <f>COUNTIF($A$5:A666,A666)&amp;A666</f>
        <v>19TSG08NL300209</v>
      </c>
      <c r="C666" s="75">
        <v>46031</v>
      </c>
      <c r="D666" s="76" t="s">
        <v>313</v>
      </c>
      <c r="E666" s="74" t="s">
        <v>448</v>
      </c>
      <c r="F666" s="74" t="s">
        <v>316</v>
      </c>
      <c r="G666" s="74" t="s">
        <v>314</v>
      </c>
      <c r="H666" s="76" t="s">
        <v>370</v>
      </c>
      <c r="I666" s="76" t="s">
        <v>371</v>
      </c>
      <c r="J666" s="76" t="s">
        <v>449</v>
      </c>
      <c r="K666" s="76" t="s">
        <v>261</v>
      </c>
      <c r="L666" s="76" t="s">
        <v>321</v>
      </c>
      <c r="M666" s="76" t="s">
        <v>284</v>
      </c>
      <c r="N666" s="77">
        <v>2</v>
      </c>
      <c r="O666" s="78">
        <v>30000</v>
      </c>
      <c r="P666" s="78">
        <v>0</v>
      </c>
      <c r="Q666" s="79">
        <v>60000</v>
      </c>
      <c r="R666" s="79">
        <v>0</v>
      </c>
      <c r="S666" s="78">
        <v>30000</v>
      </c>
      <c r="T666" s="76" t="s">
        <v>336</v>
      </c>
      <c r="U666" s="76" t="s">
        <v>373</v>
      </c>
      <c r="V666" s="76" t="s">
        <v>316</v>
      </c>
      <c r="W666" s="76" t="s">
        <v>337</v>
      </c>
      <c r="X666" s="76" t="s">
        <v>316</v>
      </c>
      <c r="Y666" s="76" t="s">
        <v>374</v>
      </c>
      <c r="Z666" s="76" t="s">
        <v>374</v>
      </c>
      <c r="AA6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7" spans="1:27" x14ac:dyDescent="0.25">
      <c r="A667" s="6" t="str">
        <f>DAY(C667)&amp;Table1[[#This Row],[Bộ phận]]&amp;Table1[[#This Row],[Mã hàng]]</f>
        <v>9TSG08NL300013</v>
      </c>
      <c r="B667" s="6" t="str">
        <f>COUNTIF($A$5:A667,A667)&amp;A667</f>
        <v>19TSG08NL300013</v>
      </c>
      <c r="C667" s="75">
        <v>46031</v>
      </c>
      <c r="D667" s="76" t="s">
        <v>313</v>
      </c>
      <c r="E667" s="74" t="s">
        <v>448</v>
      </c>
      <c r="F667" s="74" t="s">
        <v>316</v>
      </c>
      <c r="G667" s="74" t="s">
        <v>314</v>
      </c>
      <c r="H667" s="76" t="s">
        <v>370</v>
      </c>
      <c r="I667" s="76" t="s">
        <v>371</v>
      </c>
      <c r="J667" s="76" t="s">
        <v>449</v>
      </c>
      <c r="K667" s="76" t="s">
        <v>86</v>
      </c>
      <c r="L667" s="76" t="s">
        <v>19</v>
      </c>
      <c r="M667" s="76" t="s">
        <v>284</v>
      </c>
      <c r="N667" s="77">
        <v>1</v>
      </c>
      <c r="O667" s="78">
        <v>50000</v>
      </c>
      <c r="P667" s="78">
        <v>0</v>
      </c>
      <c r="Q667" s="79">
        <v>50000</v>
      </c>
      <c r="R667" s="79">
        <v>0</v>
      </c>
      <c r="S667" s="78">
        <v>50000</v>
      </c>
      <c r="T667" s="76" t="s">
        <v>336</v>
      </c>
      <c r="U667" s="76" t="s">
        <v>373</v>
      </c>
      <c r="V667" s="76" t="s">
        <v>316</v>
      </c>
      <c r="W667" s="76" t="s">
        <v>337</v>
      </c>
      <c r="X667" s="76" t="s">
        <v>316</v>
      </c>
      <c r="Y667" s="76" t="s">
        <v>374</v>
      </c>
      <c r="Z667" s="76" t="s">
        <v>374</v>
      </c>
      <c r="AA6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8" spans="1:27" x14ac:dyDescent="0.25">
      <c r="A668" s="6" t="str">
        <f>DAY(C668)&amp;Table1[[#This Row],[Bộ phận]]&amp;Table1[[#This Row],[Mã hàng]]</f>
        <v>9TSG08NL300090</v>
      </c>
      <c r="B668" s="6" t="str">
        <f>COUNTIF($A$5:A668,A668)&amp;A668</f>
        <v>19TSG08NL300090</v>
      </c>
      <c r="C668" s="75">
        <v>46031</v>
      </c>
      <c r="D668" s="76" t="s">
        <v>313</v>
      </c>
      <c r="E668" s="74" t="s">
        <v>448</v>
      </c>
      <c r="F668" s="74" t="s">
        <v>316</v>
      </c>
      <c r="G668" s="74" t="s">
        <v>314</v>
      </c>
      <c r="H668" s="76" t="s">
        <v>370</v>
      </c>
      <c r="I668" s="76" t="s">
        <v>371</v>
      </c>
      <c r="J668" s="76" t="s">
        <v>449</v>
      </c>
      <c r="K668" s="76" t="s">
        <v>171</v>
      </c>
      <c r="L668" s="76" t="s">
        <v>34</v>
      </c>
      <c r="M668" s="76" t="s">
        <v>284</v>
      </c>
      <c r="N668" s="77">
        <v>3</v>
      </c>
      <c r="O668" s="78">
        <v>145000</v>
      </c>
      <c r="P668" s="78">
        <v>0</v>
      </c>
      <c r="Q668" s="79">
        <v>435000</v>
      </c>
      <c r="R668" s="79">
        <v>0</v>
      </c>
      <c r="S668" s="78">
        <v>145000</v>
      </c>
      <c r="T668" s="76" t="s">
        <v>336</v>
      </c>
      <c r="U668" s="76" t="s">
        <v>373</v>
      </c>
      <c r="V668" s="76" t="s">
        <v>316</v>
      </c>
      <c r="W668" s="76" t="s">
        <v>337</v>
      </c>
      <c r="X668" s="76" t="s">
        <v>316</v>
      </c>
      <c r="Y668" s="76" t="s">
        <v>374</v>
      </c>
      <c r="Z668" s="76" t="s">
        <v>374</v>
      </c>
      <c r="AA6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69" spans="1:27" x14ac:dyDescent="0.25">
      <c r="A669" s="6" t="str">
        <f>DAY(C669)&amp;Table1[[#This Row],[Bộ phận]]&amp;Table1[[#This Row],[Mã hàng]]</f>
        <v>9TSG08NL300091</v>
      </c>
      <c r="B669" s="6" t="str">
        <f>COUNTIF($A$5:A669,A669)&amp;A669</f>
        <v>19TSG08NL300091</v>
      </c>
      <c r="C669" s="75">
        <v>46031</v>
      </c>
      <c r="D669" s="76" t="s">
        <v>313</v>
      </c>
      <c r="E669" s="74" t="s">
        <v>448</v>
      </c>
      <c r="F669" s="74" t="s">
        <v>316</v>
      </c>
      <c r="G669" s="74" t="s">
        <v>314</v>
      </c>
      <c r="H669" s="76" t="s">
        <v>370</v>
      </c>
      <c r="I669" s="76" t="s">
        <v>371</v>
      </c>
      <c r="J669" s="76" t="s">
        <v>449</v>
      </c>
      <c r="K669" s="76" t="s">
        <v>172</v>
      </c>
      <c r="L669" s="76" t="s">
        <v>35</v>
      </c>
      <c r="M669" s="76" t="s">
        <v>284</v>
      </c>
      <c r="N669" s="77">
        <v>6</v>
      </c>
      <c r="O669" s="78">
        <v>47000</v>
      </c>
      <c r="P669" s="78">
        <v>0</v>
      </c>
      <c r="Q669" s="79">
        <v>282000</v>
      </c>
      <c r="R669" s="79">
        <v>0</v>
      </c>
      <c r="S669" s="78">
        <v>47000</v>
      </c>
      <c r="T669" s="76" t="s">
        <v>336</v>
      </c>
      <c r="U669" s="76" t="s">
        <v>373</v>
      </c>
      <c r="V669" s="76" t="s">
        <v>316</v>
      </c>
      <c r="W669" s="76" t="s">
        <v>337</v>
      </c>
      <c r="X669" s="76" t="s">
        <v>316</v>
      </c>
      <c r="Y669" s="76" t="s">
        <v>374</v>
      </c>
      <c r="Z669" s="76" t="s">
        <v>374</v>
      </c>
      <c r="AA6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0" spans="1:27" x14ac:dyDescent="0.25">
      <c r="A670" s="6" t="str">
        <f>DAY(C670)&amp;Table1[[#This Row],[Bộ phận]]&amp;Table1[[#This Row],[Mã hàng]]</f>
        <v>9TSG08NL300096</v>
      </c>
      <c r="B670" s="6" t="str">
        <f>COUNTIF($A$5:A670,A670)&amp;A670</f>
        <v>19TSG08NL300096</v>
      </c>
      <c r="C670" s="75">
        <v>46031</v>
      </c>
      <c r="D670" s="76" t="s">
        <v>313</v>
      </c>
      <c r="E670" s="74" t="s">
        <v>448</v>
      </c>
      <c r="F670" s="74" t="s">
        <v>316</v>
      </c>
      <c r="G670" s="74" t="s">
        <v>314</v>
      </c>
      <c r="H670" s="76" t="s">
        <v>370</v>
      </c>
      <c r="I670" s="76" t="s">
        <v>371</v>
      </c>
      <c r="J670" s="76" t="s">
        <v>449</v>
      </c>
      <c r="K670" s="76" t="s">
        <v>177</v>
      </c>
      <c r="L670" s="76" t="s">
        <v>50</v>
      </c>
      <c r="M670" s="76" t="s">
        <v>284</v>
      </c>
      <c r="N670" s="77">
        <v>6</v>
      </c>
      <c r="O670" s="78">
        <v>45000</v>
      </c>
      <c r="P670" s="78">
        <v>0</v>
      </c>
      <c r="Q670" s="79">
        <v>270000</v>
      </c>
      <c r="R670" s="79">
        <v>0</v>
      </c>
      <c r="S670" s="78">
        <v>45000</v>
      </c>
      <c r="T670" s="76" t="s">
        <v>336</v>
      </c>
      <c r="U670" s="76" t="s">
        <v>373</v>
      </c>
      <c r="V670" s="76" t="s">
        <v>316</v>
      </c>
      <c r="W670" s="76" t="s">
        <v>337</v>
      </c>
      <c r="X670" s="76" t="s">
        <v>316</v>
      </c>
      <c r="Y670" s="76" t="s">
        <v>374</v>
      </c>
      <c r="Z670" s="76" t="s">
        <v>374</v>
      </c>
      <c r="AA6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1" spans="1:27" x14ac:dyDescent="0.25">
      <c r="A671" s="6" t="str">
        <f>DAY(C671)&amp;Table1[[#This Row],[Bộ phận]]&amp;Table1[[#This Row],[Mã hàng]]</f>
        <v>9TSG08NL300098</v>
      </c>
      <c r="B671" s="6" t="str">
        <f>COUNTIF($A$5:A671,A671)&amp;A671</f>
        <v>19TSG08NL300098</v>
      </c>
      <c r="C671" s="75">
        <v>46031</v>
      </c>
      <c r="D671" s="76" t="s">
        <v>313</v>
      </c>
      <c r="E671" s="74" t="s">
        <v>448</v>
      </c>
      <c r="F671" s="74" t="s">
        <v>316</v>
      </c>
      <c r="G671" s="74" t="s">
        <v>314</v>
      </c>
      <c r="H671" s="76" t="s">
        <v>370</v>
      </c>
      <c r="I671" s="76" t="s">
        <v>371</v>
      </c>
      <c r="J671" s="76" t="s">
        <v>449</v>
      </c>
      <c r="K671" s="76" t="s">
        <v>179</v>
      </c>
      <c r="L671" s="76" t="s">
        <v>327</v>
      </c>
      <c r="M671" s="76" t="s">
        <v>284</v>
      </c>
      <c r="N671" s="77">
        <v>6</v>
      </c>
      <c r="O671" s="78">
        <v>95000</v>
      </c>
      <c r="P671" s="78">
        <v>0</v>
      </c>
      <c r="Q671" s="79">
        <v>570000</v>
      </c>
      <c r="R671" s="79">
        <v>0</v>
      </c>
      <c r="S671" s="78">
        <v>95000</v>
      </c>
      <c r="T671" s="76" t="s">
        <v>336</v>
      </c>
      <c r="U671" s="76" t="s">
        <v>373</v>
      </c>
      <c r="V671" s="76" t="s">
        <v>316</v>
      </c>
      <c r="W671" s="76" t="s">
        <v>337</v>
      </c>
      <c r="X671" s="76" t="s">
        <v>316</v>
      </c>
      <c r="Y671" s="76" t="s">
        <v>374</v>
      </c>
      <c r="Z671" s="76" t="s">
        <v>374</v>
      </c>
      <c r="AA6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2" spans="1:27" x14ac:dyDescent="0.25">
      <c r="A672" s="6" t="str">
        <f>DAY(C672)&amp;Table1[[#This Row],[Bộ phận]]&amp;Table1[[#This Row],[Mã hàng]]</f>
        <v>9TSG08NL300203</v>
      </c>
      <c r="B672" s="6" t="str">
        <f>COUNTIF($A$5:A672,A672)&amp;A672</f>
        <v>19TSG08NL300203</v>
      </c>
      <c r="C672" s="75">
        <v>46031</v>
      </c>
      <c r="D672" s="76" t="s">
        <v>313</v>
      </c>
      <c r="E672" s="74" t="s">
        <v>448</v>
      </c>
      <c r="F672" s="74" t="s">
        <v>316</v>
      </c>
      <c r="G672" s="74" t="s">
        <v>314</v>
      </c>
      <c r="H672" s="76" t="s">
        <v>370</v>
      </c>
      <c r="I672" s="76" t="s">
        <v>371</v>
      </c>
      <c r="J672" s="76" t="s">
        <v>449</v>
      </c>
      <c r="K672" s="76" t="s">
        <v>260</v>
      </c>
      <c r="L672" s="76" t="s">
        <v>320</v>
      </c>
      <c r="M672" s="76" t="s">
        <v>284</v>
      </c>
      <c r="N672" s="77">
        <v>2</v>
      </c>
      <c r="O672" s="78">
        <v>45000</v>
      </c>
      <c r="P672" s="78">
        <v>0</v>
      </c>
      <c r="Q672" s="79">
        <v>90000</v>
      </c>
      <c r="R672" s="79">
        <v>0</v>
      </c>
      <c r="S672" s="78">
        <v>45000</v>
      </c>
      <c r="T672" s="76" t="s">
        <v>336</v>
      </c>
      <c r="U672" s="76" t="s">
        <v>373</v>
      </c>
      <c r="V672" s="76" t="s">
        <v>316</v>
      </c>
      <c r="W672" s="76" t="s">
        <v>337</v>
      </c>
      <c r="X672" s="76" t="s">
        <v>316</v>
      </c>
      <c r="Y672" s="76" t="s">
        <v>374</v>
      </c>
      <c r="Z672" s="76" t="s">
        <v>374</v>
      </c>
      <c r="AA6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3" spans="1:27" x14ac:dyDescent="0.25">
      <c r="A673" s="6" t="str">
        <f>DAY(C673)&amp;Table1[[#This Row],[Bộ phận]]&amp;Table1[[#This Row],[Mã hàng]]</f>
        <v>9TSG08NL300147</v>
      </c>
      <c r="B673" s="6" t="str">
        <f>COUNTIF($A$5:A673,A673)&amp;A673</f>
        <v>19TSG08NL300147</v>
      </c>
      <c r="C673" s="75">
        <v>46031</v>
      </c>
      <c r="D673" s="76" t="s">
        <v>313</v>
      </c>
      <c r="E673" s="74" t="s">
        <v>448</v>
      </c>
      <c r="F673" s="74" t="s">
        <v>316</v>
      </c>
      <c r="G673" s="74" t="s">
        <v>314</v>
      </c>
      <c r="H673" s="76" t="s">
        <v>370</v>
      </c>
      <c r="I673" s="76" t="s">
        <v>371</v>
      </c>
      <c r="J673" s="76" t="s">
        <v>449</v>
      </c>
      <c r="K673" s="76" t="s">
        <v>234</v>
      </c>
      <c r="L673" s="76" t="s">
        <v>330</v>
      </c>
      <c r="M673" s="76" t="s">
        <v>284</v>
      </c>
      <c r="N673" s="77">
        <v>12</v>
      </c>
      <c r="O673" s="78">
        <v>62000</v>
      </c>
      <c r="P673" s="78">
        <v>0</v>
      </c>
      <c r="Q673" s="79">
        <v>744000</v>
      </c>
      <c r="R673" s="79">
        <v>0</v>
      </c>
      <c r="S673" s="78">
        <v>62000</v>
      </c>
      <c r="T673" s="76" t="s">
        <v>336</v>
      </c>
      <c r="U673" s="76" t="s">
        <v>373</v>
      </c>
      <c r="V673" s="76" t="s">
        <v>316</v>
      </c>
      <c r="W673" s="76" t="s">
        <v>337</v>
      </c>
      <c r="X673" s="76" t="s">
        <v>316</v>
      </c>
      <c r="Y673" s="76" t="s">
        <v>374</v>
      </c>
      <c r="Z673" s="76" t="s">
        <v>374</v>
      </c>
      <c r="AA6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4" spans="1:27" x14ac:dyDescent="0.25">
      <c r="A674" s="6" t="str">
        <f>DAY(C674)&amp;Table1[[#This Row],[Bộ phận]]&amp;Table1[[#This Row],[Mã hàng]]</f>
        <v>9TSG09NL300022</v>
      </c>
      <c r="B674" s="6" t="str">
        <f>COUNTIF($A$5:A674,A674)&amp;A674</f>
        <v>19TSG09NL300022</v>
      </c>
      <c r="C674" s="75">
        <v>46031</v>
      </c>
      <c r="D674" s="76" t="s">
        <v>313</v>
      </c>
      <c r="E674" s="74" t="s">
        <v>450</v>
      </c>
      <c r="F674" s="74" t="s">
        <v>316</v>
      </c>
      <c r="G674" s="74" t="s">
        <v>314</v>
      </c>
      <c r="H674" s="76" t="s">
        <v>370</v>
      </c>
      <c r="I674" s="76" t="s">
        <v>371</v>
      </c>
      <c r="J674" s="76" t="s">
        <v>451</v>
      </c>
      <c r="K674" s="76" t="s">
        <v>94</v>
      </c>
      <c r="L674" s="76" t="s">
        <v>20</v>
      </c>
      <c r="M674" s="76" t="s">
        <v>284</v>
      </c>
      <c r="N674" s="77">
        <v>4.5</v>
      </c>
      <c r="O674" s="78">
        <v>18000</v>
      </c>
      <c r="P674" s="78">
        <v>0</v>
      </c>
      <c r="Q674" s="79">
        <v>81000</v>
      </c>
      <c r="R674" s="79">
        <v>0</v>
      </c>
      <c r="S674" s="78">
        <v>18000</v>
      </c>
      <c r="T674" s="76" t="s">
        <v>338</v>
      </c>
      <c r="U674" s="76" t="s">
        <v>373</v>
      </c>
      <c r="V674" s="76" t="s">
        <v>316</v>
      </c>
      <c r="W674" s="76" t="s">
        <v>339</v>
      </c>
      <c r="X674" s="76" t="s">
        <v>316</v>
      </c>
      <c r="Y674" s="76" t="s">
        <v>374</v>
      </c>
      <c r="Z674" s="76" t="s">
        <v>374</v>
      </c>
      <c r="AA6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5" spans="1:27" x14ac:dyDescent="0.25">
      <c r="A675" s="6" t="str">
        <f>DAY(C675)&amp;Table1[[#This Row],[Bộ phận]]&amp;Table1[[#This Row],[Mã hàng]]</f>
        <v>9TSG09NL300033</v>
      </c>
      <c r="B675" s="6" t="str">
        <f>COUNTIF($A$5:A675,A675)&amp;A675</f>
        <v>19TSG09NL300033</v>
      </c>
      <c r="C675" s="75">
        <v>46031</v>
      </c>
      <c r="D675" s="76" t="s">
        <v>313</v>
      </c>
      <c r="E675" s="74" t="s">
        <v>450</v>
      </c>
      <c r="F675" s="74" t="s">
        <v>316</v>
      </c>
      <c r="G675" s="74" t="s">
        <v>314</v>
      </c>
      <c r="H675" s="76" t="s">
        <v>370</v>
      </c>
      <c r="I675" s="76" t="s">
        <v>371</v>
      </c>
      <c r="J675" s="76" t="s">
        <v>451</v>
      </c>
      <c r="K675" s="76" t="s">
        <v>104</v>
      </c>
      <c r="L675" s="76" t="s">
        <v>335</v>
      </c>
      <c r="M675" s="76" t="s">
        <v>284</v>
      </c>
      <c r="N675" s="77">
        <v>0.8</v>
      </c>
      <c r="O675" s="78">
        <v>13000</v>
      </c>
      <c r="P675" s="78">
        <v>0</v>
      </c>
      <c r="Q675" s="79">
        <v>10400</v>
      </c>
      <c r="R675" s="79">
        <v>0</v>
      </c>
      <c r="S675" s="78">
        <v>13000</v>
      </c>
      <c r="T675" s="76" t="s">
        <v>338</v>
      </c>
      <c r="U675" s="76" t="s">
        <v>373</v>
      </c>
      <c r="V675" s="76" t="s">
        <v>316</v>
      </c>
      <c r="W675" s="76" t="s">
        <v>339</v>
      </c>
      <c r="X675" s="76" t="s">
        <v>316</v>
      </c>
      <c r="Y675" s="76" t="s">
        <v>374</v>
      </c>
      <c r="Z675" s="76" t="s">
        <v>374</v>
      </c>
      <c r="AA6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6" spans="1:27" x14ac:dyDescent="0.25">
      <c r="A676" s="6" t="str">
        <f>DAY(C676)&amp;Table1[[#This Row],[Bộ phận]]&amp;Table1[[#This Row],[Mã hàng]]</f>
        <v>9TSG09NL300058</v>
      </c>
      <c r="B676" s="6" t="str">
        <f>COUNTIF($A$5:A676,A676)&amp;A676</f>
        <v>19TSG09NL300058</v>
      </c>
      <c r="C676" s="75">
        <v>46031</v>
      </c>
      <c r="D676" s="76" t="s">
        <v>313</v>
      </c>
      <c r="E676" s="74" t="s">
        <v>450</v>
      </c>
      <c r="F676" s="74" t="s">
        <v>316</v>
      </c>
      <c r="G676" s="74" t="s">
        <v>314</v>
      </c>
      <c r="H676" s="76" t="s">
        <v>370</v>
      </c>
      <c r="I676" s="76" t="s">
        <v>371</v>
      </c>
      <c r="J676" s="76" t="s">
        <v>451</v>
      </c>
      <c r="K676" s="76" t="s">
        <v>135</v>
      </c>
      <c r="L676" s="76" t="s">
        <v>27</v>
      </c>
      <c r="M676" s="76" t="s">
        <v>284</v>
      </c>
      <c r="N676" s="77">
        <v>0.5</v>
      </c>
      <c r="O676" s="78">
        <v>55000</v>
      </c>
      <c r="P676" s="78">
        <v>0</v>
      </c>
      <c r="Q676" s="79">
        <v>27500</v>
      </c>
      <c r="R676" s="79">
        <v>0</v>
      </c>
      <c r="S676" s="78">
        <v>55000</v>
      </c>
      <c r="T676" s="76" t="s">
        <v>338</v>
      </c>
      <c r="U676" s="76" t="s">
        <v>373</v>
      </c>
      <c r="V676" s="76" t="s">
        <v>316</v>
      </c>
      <c r="W676" s="76" t="s">
        <v>339</v>
      </c>
      <c r="X676" s="76" t="s">
        <v>316</v>
      </c>
      <c r="Y676" s="76" t="s">
        <v>374</v>
      </c>
      <c r="Z676" s="76" t="s">
        <v>374</v>
      </c>
      <c r="AA6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7" spans="1:27" x14ac:dyDescent="0.25">
      <c r="A677" s="6" t="str">
        <f>DAY(C677)&amp;Table1[[#This Row],[Bộ phận]]&amp;Table1[[#This Row],[Mã hàng]]</f>
        <v>9TSG09NL300085</v>
      </c>
      <c r="B677" s="6" t="str">
        <f>COUNTIF($A$5:A677,A677)&amp;A677</f>
        <v>19TSG09NL300085</v>
      </c>
      <c r="C677" s="75">
        <v>46031</v>
      </c>
      <c r="D677" s="76" t="s">
        <v>313</v>
      </c>
      <c r="E677" s="74" t="s">
        <v>450</v>
      </c>
      <c r="F677" s="74" t="s">
        <v>316</v>
      </c>
      <c r="G677" s="74" t="s">
        <v>314</v>
      </c>
      <c r="H677" s="76" t="s">
        <v>370</v>
      </c>
      <c r="I677" s="76" t="s">
        <v>371</v>
      </c>
      <c r="J677" s="76" t="s">
        <v>451</v>
      </c>
      <c r="K677" s="76" t="s">
        <v>164</v>
      </c>
      <c r="L677" s="76" t="s">
        <v>318</v>
      </c>
      <c r="M677" s="76" t="s">
        <v>284</v>
      </c>
      <c r="N677" s="77">
        <v>0.5</v>
      </c>
      <c r="O677" s="78">
        <v>45000</v>
      </c>
      <c r="P677" s="78">
        <v>0</v>
      </c>
      <c r="Q677" s="79">
        <v>22500</v>
      </c>
      <c r="R677" s="79">
        <v>0</v>
      </c>
      <c r="S677" s="78">
        <v>45000</v>
      </c>
      <c r="T677" s="76" t="s">
        <v>338</v>
      </c>
      <c r="U677" s="76" t="s">
        <v>373</v>
      </c>
      <c r="V677" s="76" t="s">
        <v>316</v>
      </c>
      <c r="W677" s="76" t="s">
        <v>339</v>
      </c>
      <c r="X677" s="76" t="s">
        <v>316</v>
      </c>
      <c r="Y677" s="76" t="s">
        <v>374</v>
      </c>
      <c r="Z677" s="76" t="s">
        <v>374</v>
      </c>
      <c r="AA6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8" spans="1:27" x14ac:dyDescent="0.25">
      <c r="A678" s="6" t="str">
        <f>DAY(C678)&amp;Table1[[#This Row],[Bộ phận]]&amp;Table1[[#This Row],[Mã hàng]]</f>
        <v>9TSG09NL300090</v>
      </c>
      <c r="B678" s="6" t="str">
        <f>COUNTIF($A$5:A678,A678)&amp;A678</f>
        <v>19TSG09NL300090</v>
      </c>
      <c r="C678" s="75">
        <v>46031</v>
      </c>
      <c r="D678" s="76" t="s">
        <v>313</v>
      </c>
      <c r="E678" s="74" t="s">
        <v>450</v>
      </c>
      <c r="F678" s="74" t="s">
        <v>316</v>
      </c>
      <c r="G678" s="74" t="s">
        <v>314</v>
      </c>
      <c r="H678" s="76" t="s">
        <v>370</v>
      </c>
      <c r="I678" s="76" t="s">
        <v>371</v>
      </c>
      <c r="J678" s="76" t="s">
        <v>451</v>
      </c>
      <c r="K678" s="76" t="s">
        <v>171</v>
      </c>
      <c r="L678" s="76" t="s">
        <v>34</v>
      </c>
      <c r="M678" s="76" t="s">
        <v>284</v>
      </c>
      <c r="N678" s="77">
        <v>2</v>
      </c>
      <c r="O678" s="78">
        <v>145000</v>
      </c>
      <c r="P678" s="78">
        <v>0</v>
      </c>
      <c r="Q678" s="79">
        <v>290000</v>
      </c>
      <c r="R678" s="79">
        <v>0</v>
      </c>
      <c r="S678" s="78">
        <v>145000</v>
      </c>
      <c r="T678" s="76" t="s">
        <v>338</v>
      </c>
      <c r="U678" s="76" t="s">
        <v>373</v>
      </c>
      <c r="V678" s="76" t="s">
        <v>316</v>
      </c>
      <c r="W678" s="76" t="s">
        <v>339</v>
      </c>
      <c r="X678" s="76" t="s">
        <v>316</v>
      </c>
      <c r="Y678" s="76" t="s">
        <v>374</v>
      </c>
      <c r="Z678" s="76" t="s">
        <v>374</v>
      </c>
      <c r="AA6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79" spans="1:27" x14ac:dyDescent="0.25">
      <c r="A679" s="6" t="str">
        <f>DAY(C679)&amp;Table1[[#This Row],[Bộ phận]]&amp;Table1[[#This Row],[Mã hàng]]</f>
        <v>9TSG09NL300091</v>
      </c>
      <c r="B679" s="6" t="str">
        <f>COUNTIF($A$5:A679,A679)&amp;A679</f>
        <v>19TSG09NL300091</v>
      </c>
      <c r="C679" s="75">
        <v>46031</v>
      </c>
      <c r="D679" s="76" t="s">
        <v>313</v>
      </c>
      <c r="E679" s="74" t="s">
        <v>450</v>
      </c>
      <c r="F679" s="74" t="s">
        <v>316</v>
      </c>
      <c r="G679" s="74" t="s">
        <v>314</v>
      </c>
      <c r="H679" s="76" t="s">
        <v>370</v>
      </c>
      <c r="I679" s="76" t="s">
        <v>371</v>
      </c>
      <c r="J679" s="76" t="s">
        <v>451</v>
      </c>
      <c r="K679" s="76" t="s">
        <v>172</v>
      </c>
      <c r="L679" s="76" t="s">
        <v>35</v>
      </c>
      <c r="M679" s="76" t="s">
        <v>284</v>
      </c>
      <c r="N679" s="77">
        <v>3</v>
      </c>
      <c r="O679" s="78">
        <v>47000</v>
      </c>
      <c r="P679" s="78">
        <v>0</v>
      </c>
      <c r="Q679" s="79">
        <v>141000</v>
      </c>
      <c r="R679" s="79">
        <v>0</v>
      </c>
      <c r="S679" s="78">
        <v>47000</v>
      </c>
      <c r="T679" s="76" t="s">
        <v>338</v>
      </c>
      <c r="U679" s="76" t="s">
        <v>373</v>
      </c>
      <c r="V679" s="76" t="s">
        <v>316</v>
      </c>
      <c r="W679" s="76" t="s">
        <v>339</v>
      </c>
      <c r="X679" s="76" t="s">
        <v>316</v>
      </c>
      <c r="Y679" s="76" t="s">
        <v>374</v>
      </c>
      <c r="Z679" s="76" t="s">
        <v>374</v>
      </c>
      <c r="AA6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0" spans="1:27" x14ac:dyDescent="0.25">
      <c r="A680" s="6" t="str">
        <f>DAY(C680)&amp;Table1[[#This Row],[Bộ phận]]&amp;Table1[[#This Row],[Mã hàng]]</f>
        <v>9TSG09NL300096</v>
      </c>
      <c r="B680" s="6" t="str">
        <f>COUNTIF($A$5:A680,A680)&amp;A680</f>
        <v>19TSG09NL300096</v>
      </c>
      <c r="C680" s="75">
        <v>46031</v>
      </c>
      <c r="D680" s="76" t="s">
        <v>313</v>
      </c>
      <c r="E680" s="74" t="s">
        <v>450</v>
      </c>
      <c r="F680" s="74" t="s">
        <v>316</v>
      </c>
      <c r="G680" s="74" t="s">
        <v>314</v>
      </c>
      <c r="H680" s="76" t="s">
        <v>370</v>
      </c>
      <c r="I680" s="76" t="s">
        <v>371</v>
      </c>
      <c r="J680" s="76" t="s">
        <v>451</v>
      </c>
      <c r="K680" s="76" t="s">
        <v>177</v>
      </c>
      <c r="L680" s="76" t="s">
        <v>50</v>
      </c>
      <c r="M680" s="76" t="s">
        <v>284</v>
      </c>
      <c r="N680" s="77">
        <v>2</v>
      </c>
      <c r="O680" s="78">
        <v>45000</v>
      </c>
      <c r="P680" s="78">
        <v>0</v>
      </c>
      <c r="Q680" s="79">
        <v>90000</v>
      </c>
      <c r="R680" s="79">
        <v>0</v>
      </c>
      <c r="S680" s="78">
        <v>45000</v>
      </c>
      <c r="T680" s="76" t="s">
        <v>338</v>
      </c>
      <c r="U680" s="76" t="s">
        <v>373</v>
      </c>
      <c r="V680" s="76" t="s">
        <v>316</v>
      </c>
      <c r="W680" s="76" t="s">
        <v>339</v>
      </c>
      <c r="X680" s="76" t="s">
        <v>316</v>
      </c>
      <c r="Y680" s="76" t="s">
        <v>374</v>
      </c>
      <c r="Z680" s="76" t="s">
        <v>374</v>
      </c>
      <c r="AA6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1" spans="1:27" x14ac:dyDescent="0.25">
      <c r="A681" s="6" t="str">
        <f>DAY(C681)&amp;Table1[[#This Row],[Bộ phận]]&amp;Table1[[#This Row],[Mã hàng]]</f>
        <v>9TSG09NL300098</v>
      </c>
      <c r="B681" s="6" t="str">
        <f>COUNTIF($A$5:A681,A681)&amp;A681</f>
        <v>19TSG09NL300098</v>
      </c>
      <c r="C681" s="75">
        <v>46031</v>
      </c>
      <c r="D681" s="76" t="s">
        <v>313</v>
      </c>
      <c r="E681" s="74" t="s">
        <v>450</v>
      </c>
      <c r="F681" s="74" t="s">
        <v>316</v>
      </c>
      <c r="G681" s="74" t="s">
        <v>314</v>
      </c>
      <c r="H681" s="76" t="s">
        <v>370</v>
      </c>
      <c r="I681" s="76" t="s">
        <v>371</v>
      </c>
      <c r="J681" s="76" t="s">
        <v>451</v>
      </c>
      <c r="K681" s="76" t="s">
        <v>179</v>
      </c>
      <c r="L681" s="76" t="s">
        <v>327</v>
      </c>
      <c r="M681" s="76" t="s">
        <v>284</v>
      </c>
      <c r="N681" s="77">
        <v>3</v>
      </c>
      <c r="O681" s="78">
        <v>95000</v>
      </c>
      <c r="P681" s="78">
        <v>0</v>
      </c>
      <c r="Q681" s="79">
        <v>285000</v>
      </c>
      <c r="R681" s="79">
        <v>0</v>
      </c>
      <c r="S681" s="78">
        <v>95000</v>
      </c>
      <c r="T681" s="76" t="s">
        <v>338</v>
      </c>
      <c r="U681" s="76" t="s">
        <v>373</v>
      </c>
      <c r="V681" s="76" t="s">
        <v>316</v>
      </c>
      <c r="W681" s="76" t="s">
        <v>339</v>
      </c>
      <c r="X681" s="76" t="s">
        <v>316</v>
      </c>
      <c r="Y681" s="76" t="s">
        <v>374</v>
      </c>
      <c r="Z681" s="76" t="s">
        <v>374</v>
      </c>
      <c r="AA6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2" spans="1:27" x14ac:dyDescent="0.25">
      <c r="A682" s="6" t="str">
        <f>DAY(C682)&amp;Table1[[#This Row],[Bộ phận]]&amp;Table1[[#This Row],[Mã hàng]]</f>
        <v>9TSG09NL300142</v>
      </c>
      <c r="B682" s="6" t="str">
        <f>COUNTIF($A$5:A682,A682)&amp;A682</f>
        <v>19TSG09NL300142</v>
      </c>
      <c r="C682" s="75">
        <v>46031</v>
      </c>
      <c r="D682" s="76" t="s">
        <v>313</v>
      </c>
      <c r="E682" s="74" t="s">
        <v>450</v>
      </c>
      <c r="F682" s="74" t="s">
        <v>316</v>
      </c>
      <c r="G682" s="74" t="s">
        <v>314</v>
      </c>
      <c r="H682" s="76" t="s">
        <v>370</v>
      </c>
      <c r="I682" s="76" t="s">
        <v>371</v>
      </c>
      <c r="J682" s="76" t="s">
        <v>451</v>
      </c>
      <c r="K682" s="76" t="s">
        <v>226</v>
      </c>
      <c r="L682" s="76" t="s">
        <v>319</v>
      </c>
      <c r="M682" s="76" t="s">
        <v>284</v>
      </c>
      <c r="N682" s="77">
        <v>1.1000000000000001</v>
      </c>
      <c r="O682" s="78">
        <v>50000</v>
      </c>
      <c r="P682" s="78">
        <v>0</v>
      </c>
      <c r="Q682" s="79">
        <v>55000</v>
      </c>
      <c r="R682" s="79">
        <v>0</v>
      </c>
      <c r="S682" s="78">
        <v>50000</v>
      </c>
      <c r="T682" s="76" t="s">
        <v>338</v>
      </c>
      <c r="U682" s="76" t="s">
        <v>373</v>
      </c>
      <c r="V682" s="76" t="s">
        <v>316</v>
      </c>
      <c r="W682" s="76" t="s">
        <v>339</v>
      </c>
      <c r="X682" s="76" t="s">
        <v>316</v>
      </c>
      <c r="Y682" s="76" t="s">
        <v>374</v>
      </c>
      <c r="Z682" s="76" t="s">
        <v>374</v>
      </c>
      <c r="AA6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3" spans="1:27" x14ac:dyDescent="0.25">
      <c r="A683" s="6" t="str">
        <f>DAY(C683)&amp;Table1[[#This Row],[Bộ phận]]&amp;Table1[[#This Row],[Mã hàng]]</f>
        <v>9TSG09NL300147</v>
      </c>
      <c r="B683" s="6" t="str">
        <f>COUNTIF($A$5:A683,A683)&amp;A683</f>
        <v>19TSG09NL300147</v>
      </c>
      <c r="C683" s="75">
        <v>46031</v>
      </c>
      <c r="D683" s="76" t="s">
        <v>313</v>
      </c>
      <c r="E683" s="74" t="s">
        <v>450</v>
      </c>
      <c r="F683" s="74" t="s">
        <v>316</v>
      </c>
      <c r="G683" s="74" t="s">
        <v>314</v>
      </c>
      <c r="H683" s="76" t="s">
        <v>370</v>
      </c>
      <c r="I683" s="76" t="s">
        <v>371</v>
      </c>
      <c r="J683" s="76" t="s">
        <v>451</v>
      </c>
      <c r="K683" s="76" t="s">
        <v>234</v>
      </c>
      <c r="L683" s="76" t="s">
        <v>330</v>
      </c>
      <c r="M683" s="76" t="s">
        <v>284</v>
      </c>
      <c r="N683" s="77">
        <v>3.4</v>
      </c>
      <c r="O683" s="78">
        <v>62000</v>
      </c>
      <c r="P683" s="78">
        <v>0</v>
      </c>
      <c r="Q683" s="79">
        <v>210800</v>
      </c>
      <c r="R683" s="79">
        <v>0</v>
      </c>
      <c r="S683" s="78">
        <v>62000</v>
      </c>
      <c r="T683" s="76" t="s">
        <v>338</v>
      </c>
      <c r="U683" s="76" t="s">
        <v>373</v>
      </c>
      <c r="V683" s="76" t="s">
        <v>316</v>
      </c>
      <c r="W683" s="76" t="s">
        <v>339</v>
      </c>
      <c r="X683" s="76" t="s">
        <v>316</v>
      </c>
      <c r="Y683" s="76" t="s">
        <v>374</v>
      </c>
      <c r="Z683" s="76" t="s">
        <v>374</v>
      </c>
      <c r="AA6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4" spans="1:27" x14ac:dyDescent="0.25">
      <c r="A684" s="6" t="str">
        <f>DAY(C684)&amp;Table1[[#This Row],[Bộ phận]]&amp;Table1[[#This Row],[Mã hàng]]</f>
        <v>9TSG09NL300203</v>
      </c>
      <c r="B684" s="6" t="str">
        <f>COUNTIF($A$5:A684,A684)&amp;A684</f>
        <v>19TSG09NL300203</v>
      </c>
      <c r="C684" s="75">
        <v>46031</v>
      </c>
      <c r="D684" s="76" t="s">
        <v>313</v>
      </c>
      <c r="E684" s="74" t="s">
        <v>450</v>
      </c>
      <c r="F684" s="74" t="s">
        <v>316</v>
      </c>
      <c r="G684" s="74" t="s">
        <v>314</v>
      </c>
      <c r="H684" s="76" t="s">
        <v>370</v>
      </c>
      <c r="I684" s="76" t="s">
        <v>371</v>
      </c>
      <c r="J684" s="76" t="s">
        <v>451</v>
      </c>
      <c r="K684" s="76" t="s">
        <v>260</v>
      </c>
      <c r="L684" s="76" t="s">
        <v>320</v>
      </c>
      <c r="M684" s="76" t="s">
        <v>284</v>
      </c>
      <c r="N684" s="77">
        <v>1</v>
      </c>
      <c r="O684" s="78">
        <v>45000</v>
      </c>
      <c r="P684" s="78">
        <v>0</v>
      </c>
      <c r="Q684" s="79">
        <v>45000</v>
      </c>
      <c r="R684" s="79">
        <v>0</v>
      </c>
      <c r="S684" s="78">
        <v>45000</v>
      </c>
      <c r="T684" s="76" t="s">
        <v>338</v>
      </c>
      <c r="U684" s="76" t="s">
        <v>373</v>
      </c>
      <c r="V684" s="76" t="s">
        <v>316</v>
      </c>
      <c r="W684" s="76" t="s">
        <v>339</v>
      </c>
      <c r="X684" s="76" t="s">
        <v>316</v>
      </c>
      <c r="Y684" s="76" t="s">
        <v>374</v>
      </c>
      <c r="Z684" s="76" t="s">
        <v>374</v>
      </c>
      <c r="AA6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5" spans="1:27" x14ac:dyDescent="0.25">
      <c r="A685" s="6" t="str">
        <f>DAY(C685)&amp;Table1[[#This Row],[Bộ phận]]&amp;Table1[[#This Row],[Mã hàng]]</f>
        <v>9TSG09NL300218</v>
      </c>
      <c r="B685" s="6" t="str">
        <f>COUNTIF($A$5:A685,A685)&amp;A685</f>
        <v>19TSG09NL300218</v>
      </c>
      <c r="C685" s="75">
        <v>46031</v>
      </c>
      <c r="D685" s="76" t="s">
        <v>313</v>
      </c>
      <c r="E685" s="74" t="s">
        <v>450</v>
      </c>
      <c r="F685" s="74" t="s">
        <v>316</v>
      </c>
      <c r="G685" s="74" t="s">
        <v>314</v>
      </c>
      <c r="H685" s="76" t="s">
        <v>370</v>
      </c>
      <c r="I685" s="76" t="s">
        <v>371</v>
      </c>
      <c r="J685" s="76" t="s">
        <v>451</v>
      </c>
      <c r="K685" s="76" t="s">
        <v>287</v>
      </c>
      <c r="L685" s="76" t="s">
        <v>288</v>
      </c>
      <c r="M685" s="76" t="s">
        <v>29</v>
      </c>
      <c r="N685" s="77">
        <v>1</v>
      </c>
      <c r="O685" s="78">
        <v>40000</v>
      </c>
      <c r="P685" s="78">
        <v>0</v>
      </c>
      <c r="Q685" s="79">
        <v>40000</v>
      </c>
      <c r="R685" s="79">
        <v>0</v>
      </c>
      <c r="S685" s="78">
        <v>40000</v>
      </c>
      <c r="T685" s="76" t="s">
        <v>338</v>
      </c>
      <c r="U685" s="76" t="s">
        <v>373</v>
      </c>
      <c r="V685" s="76" t="s">
        <v>316</v>
      </c>
      <c r="W685" s="76" t="s">
        <v>339</v>
      </c>
      <c r="X685" s="76" t="s">
        <v>316</v>
      </c>
      <c r="Y685" s="76" t="s">
        <v>374</v>
      </c>
      <c r="Z685" s="76" t="s">
        <v>374</v>
      </c>
      <c r="AA6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6" spans="1:27" x14ac:dyDescent="0.25">
      <c r="A686" s="6" t="str">
        <f>DAY(C686)&amp;Table1[[#This Row],[Bộ phận]]&amp;Table1[[#This Row],[Mã hàng]]</f>
        <v>9TSG09NL300018</v>
      </c>
      <c r="B686" s="6" t="str">
        <f>COUNTIF($A$5:A686,A686)&amp;A686</f>
        <v>19TSG09NL300018</v>
      </c>
      <c r="C686" s="75">
        <v>46031</v>
      </c>
      <c r="D686" s="76" t="s">
        <v>313</v>
      </c>
      <c r="E686" s="74" t="s">
        <v>450</v>
      </c>
      <c r="F686" s="74" t="s">
        <v>316</v>
      </c>
      <c r="G686" s="74" t="s">
        <v>314</v>
      </c>
      <c r="H686" s="76" t="s">
        <v>370</v>
      </c>
      <c r="I686" s="76" t="s">
        <v>371</v>
      </c>
      <c r="J686" s="76" t="s">
        <v>451</v>
      </c>
      <c r="K686" s="76" t="s">
        <v>91</v>
      </c>
      <c r="L686" s="76" t="s">
        <v>331</v>
      </c>
      <c r="M686" s="76" t="s">
        <v>284</v>
      </c>
      <c r="N686" s="77">
        <v>2</v>
      </c>
      <c r="O686" s="78">
        <v>38000</v>
      </c>
      <c r="P686" s="78">
        <v>0</v>
      </c>
      <c r="Q686" s="79">
        <v>76000</v>
      </c>
      <c r="R686" s="79">
        <v>0</v>
      </c>
      <c r="S686" s="78">
        <v>38000</v>
      </c>
      <c r="T686" s="76" t="s">
        <v>338</v>
      </c>
      <c r="U686" s="76" t="s">
        <v>373</v>
      </c>
      <c r="V686" s="76" t="s">
        <v>316</v>
      </c>
      <c r="W686" s="76" t="s">
        <v>339</v>
      </c>
      <c r="X686" s="76" t="s">
        <v>316</v>
      </c>
      <c r="Y686" s="76" t="s">
        <v>374</v>
      </c>
      <c r="Z686" s="76" t="s">
        <v>374</v>
      </c>
      <c r="AA6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7" spans="1:27" x14ac:dyDescent="0.25">
      <c r="A687" s="6" t="str">
        <f>DAY(C687)&amp;Table1[[#This Row],[Bộ phận]]&amp;Table1[[#This Row],[Mã hàng]]</f>
        <v>9TSG09NL300113</v>
      </c>
      <c r="B687" s="6" t="str">
        <f>COUNTIF($A$5:A687,A687)&amp;A687</f>
        <v>19TSG09NL300113</v>
      </c>
      <c r="C687" s="75">
        <v>46031</v>
      </c>
      <c r="D687" s="76" t="s">
        <v>313</v>
      </c>
      <c r="E687" s="74" t="s">
        <v>450</v>
      </c>
      <c r="F687" s="74" t="s">
        <v>316</v>
      </c>
      <c r="G687" s="74" t="s">
        <v>314</v>
      </c>
      <c r="H687" s="76" t="s">
        <v>370</v>
      </c>
      <c r="I687" s="76" t="s">
        <v>371</v>
      </c>
      <c r="J687" s="76" t="s">
        <v>451</v>
      </c>
      <c r="K687" s="76" t="s">
        <v>192</v>
      </c>
      <c r="L687" s="76" t="s">
        <v>40</v>
      </c>
      <c r="M687" s="76" t="s">
        <v>284</v>
      </c>
      <c r="N687" s="77">
        <v>1</v>
      </c>
      <c r="O687" s="78">
        <v>145000</v>
      </c>
      <c r="P687" s="78">
        <v>0</v>
      </c>
      <c r="Q687" s="79">
        <v>145000</v>
      </c>
      <c r="R687" s="79">
        <v>0</v>
      </c>
      <c r="S687" s="78">
        <v>145000</v>
      </c>
      <c r="T687" s="76" t="s">
        <v>338</v>
      </c>
      <c r="U687" s="76" t="s">
        <v>373</v>
      </c>
      <c r="V687" s="76" t="s">
        <v>316</v>
      </c>
      <c r="W687" s="76" t="s">
        <v>339</v>
      </c>
      <c r="X687" s="76" t="s">
        <v>316</v>
      </c>
      <c r="Y687" s="76" t="s">
        <v>374</v>
      </c>
      <c r="Z687" s="76" t="s">
        <v>374</v>
      </c>
      <c r="AA6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8" spans="1:27" x14ac:dyDescent="0.25">
      <c r="A688" s="6" t="str">
        <f>DAY(C688)&amp;Table1[[#This Row],[Bộ phận]]&amp;Table1[[#This Row],[Mã hàng]]</f>
        <v>9TSG09NL300084</v>
      </c>
      <c r="B688" s="6" t="str">
        <f>COUNTIF($A$5:A688,A688)&amp;A688</f>
        <v>19TSG09NL300084</v>
      </c>
      <c r="C688" s="75">
        <v>46031</v>
      </c>
      <c r="D688" s="76" t="s">
        <v>313</v>
      </c>
      <c r="E688" s="74" t="s">
        <v>450</v>
      </c>
      <c r="F688" s="74" t="s">
        <v>316</v>
      </c>
      <c r="G688" s="74" t="s">
        <v>314</v>
      </c>
      <c r="H688" s="76" t="s">
        <v>370</v>
      </c>
      <c r="I688" s="76" t="s">
        <v>371</v>
      </c>
      <c r="J688" s="76" t="s">
        <v>451</v>
      </c>
      <c r="K688" s="76" t="s">
        <v>163</v>
      </c>
      <c r="L688" s="76" t="s">
        <v>322</v>
      </c>
      <c r="M688" s="76" t="s">
        <v>284</v>
      </c>
      <c r="N688" s="77">
        <v>2.5</v>
      </c>
      <c r="O688" s="78">
        <v>22000</v>
      </c>
      <c r="P688" s="78">
        <v>0</v>
      </c>
      <c r="Q688" s="79">
        <v>55000</v>
      </c>
      <c r="R688" s="79">
        <v>0</v>
      </c>
      <c r="S688" s="78">
        <v>22000</v>
      </c>
      <c r="T688" s="76" t="s">
        <v>338</v>
      </c>
      <c r="U688" s="76" t="s">
        <v>373</v>
      </c>
      <c r="V688" s="76" t="s">
        <v>316</v>
      </c>
      <c r="W688" s="76" t="s">
        <v>339</v>
      </c>
      <c r="X688" s="76" t="s">
        <v>316</v>
      </c>
      <c r="Y688" s="76" t="s">
        <v>374</v>
      </c>
      <c r="Z688" s="76" t="s">
        <v>374</v>
      </c>
      <c r="AA6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89" spans="1:27" x14ac:dyDescent="0.25">
      <c r="A689" s="6" t="str">
        <f>DAY(C689)&amp;Table1[[#This Row],[Bộ phận]]&amp;Table1[[#This Row],[Mã hàng]]</f>
        <v>9TSG09NL300119</v>
      </c>
      <c r="B689" s="6" t="str">
        <f>COUNTIF($A$5:A689,A689)&amp;A689</f>
        <v>19TSG09NL300119</v>
      </c>
      <c r="C689" s="75">
        <v>46031</v>
      </c>
      <c r="D689" s="76" t="s">
        <v>313</v>
      </c>
      <c r="E689" s="74" t="s">
        <v>450</v>
      </c>
      <c r="F689" s="74" t="s">
        <v>316</v>
      </c>
      <c r="G689" s="74" t="s">
        <v>314</v>
      </c>
      <c r="H689" s="76" t="s">
        <v>370</v>
      </c>
      <c r="I689" s="76" t="s">
        <v>371</v>
      </c>
      <c r="J689" s="76" t="s">
        <v>451</v>
      </c>
      <c r="K689" s="76" t="s">
        <v>197</v>
      </c>
      <c r="L689" s="76" t="s">
        <v>324</v>
      </c>
      <c r="M689" s="76" t="s">
        <v>284</v>
      </c>
      <c r="N689" s="77">
        <v>5</v>
      </c>
      <c r="O689" s="78">
        <v>21000</v>
      </c>
      <c r="P689" s="78">
        <v>0</v>
      </c>
      <c r="Q689" s="79">
        <v>105000</v>
      </c>
      <c r="R689" s="79">
        <v>0</v>
      </c>
      <c r="S689" s="78">
        <v>21000</v>
      </c>
      <c r="T689" s="76" t="s">
        <v>338</v>
      </c>
      <c r="U689" s="76" t="s">
        <v>373</v>
      </c>
      <c r="V689" s="76" t="s">
        <v>316</v>
      </c>
      <c r="W689" s="76" t="s">
        <v>339</v>
      </c>
      <c r="X689" s="76" t="s">
        <v>316</v>
      </c>
      <c r="Y689" s="76" t="s">
        <v>374</v>
      </c>
      <c r="Z689" s="76" t="s">
        <v>374</v>
      </c>
      <c r="AA6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0" spans="1:27" x14ac:dyDescent="0.25">
      <c r="A690" s="6" t="str">
        <f>DAY(C690)&amp;Table1[[#This Row],[Bộ phận]]&amp;Table1[[#This Row],[Mã hàng]]</f>
        <v>9TSG09NL300062</v>
      </c>
      <c r="B690" s="6" t="str">
        <f>COUNTIF($A$5:A690,A690)&amp;A690</f>
        <v>19TSG09NL300062</v>
      </c>
      <c r="C690" s="75">
        <v>46031</v>
      </c>
      <c r="D690" s="76" t="s">
        <v>313</v>
      </c>
      <c r="E690" s="74" t="s">
        <v>450</v>
      </c>
      <c r="F690" s="74" t="s">
        <v>316</v>
      </c>
      <c r="G690" s="74" t="s">
        <v>314</v>
      </c>
      <c r="H690" s="76" t="s">
        <v>370</v>
      </c>
      <c r="I690" s="76" t="s">
        <v>371</v>
      </c>
      <c r="J690" s="76" t="s">
        <v>451</v>
      </c>
      <c r="K690" s="76" t="s">
        <v>141</v>
      </c>
      <c r="L690" s="76" t="s">
        <v>326</v>
      </c>
      <c r="M690" s="76" t="s">
        <v>284</v>
      </c>
      <c r="N690" s="77">
        <v>0.3</v>
      </c>
      <c r="O690" s="78">
        <v>65000</v>
      </c>
      <c r="P690" s="78">
        <v>0</v>
      </c>
      <c r="Q690" s="79">
        <v>19500</v>
      </c>
      <c r="R690" s="79">
        <v>0</v>
      </c>
      <c r="S690" s="78">
        <v>65000</v>
      </c>
      <c r="T690" s="76" t="s">
        <v>338</v>
      </c>
      <c r="U690" s="76" t="s">
        <v>373</v>
      </c>
      <c r="V690" s="76" t="s">
        <v>316</v>
      </c>
      <c r="W690" s="76" t="s">
        <v>339</v>
      </c>
      <c r="X690" s="76" t="s">
        <v>316</v>
      </c>
      <c r="Y690" s="76" t="s">
        <v>374</v>
      </c>
      <c r="Z690" s="76" t="s">
        <v>374</v>
      </c>
      <c r="AA6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1" spans="1:27" x14ac:dyDescent="0.25">
      <c r="A691" s="6" t="str">
        <f>DAY(C691)&amp;Table1[[#This Row],[Bộ phận]]&amp;Table1[[#This Row],[Mã hàng]]</f>
        <v>9TSG06NL300203</v>
      </c>
      <c r="B691" s="6" t="str">
        <f>COUNTIF($A$5:A691,A691)&amp;A691</f>
        <v>19TSG06NL300203</v>
      </c>
      <c r="C691" s="75">
        <v>46031</v>
      </c>
      <c r="D691" s="76" t="s">
        <v>313</v>
      </c>
      <c r="E691" s="74" t="s">
        <v>452</v>
      </c>
      <c r="F691" s="74" t="s">
        <v>316</v>
      </c>
      <c r="G691" s="74" t="s">
        <v>314</v>
      </c>
      <c r="H691" s="76" t="s">
        <v>370</v>
      </c>
      <c r="I691" s="76" t="s">
        <v>371</v>
      </c>
      <c r="J691" s="76" t="s">
        <v>447</v>
      </c>
      <c r="K691" s="76" t="s">
        <v>260</v>
      </c>
      <c r="L691" s="76" t="s">
        <v>320</v>
      </c>
      <c r="M691" s="76" t="s">
        <v>284</v>
      </c>
      <c r="N691" s="77">
        <v>2.2000000000000002</v>
      </c>
      <c r="O691" s="78">
        <v>45000</v>
      </c>
      <c r="P691" s="78">
        <v>0</v>
      </c>
      <c r="Q691" s="79">
        <v>99000</v>
      </c>
      <c r="R691" s="79">
        <v>0</v>
      </c>
      <c r="S691" s="78">
        <v>45000</v>
      </c>
      <c r="T691" s="76" t="s">
        <v>333</v>
      </c>
      <c r="U691" s="76" t="s">
        <v>373</v>
      </c>
      <c r="V691" s="76" t="s">
        <v>316</v>
      </c>
      <c r="W691" s="76" t="s">
        <v>334</v>
      </c>
      <c r="X691" s="76" t="s">
        <v>316</v>
      </c>
      <c r="Y691" s="76" t="s">
        <v>374</v>
      </c>
      <c r="Z691" s="76" t="s">
        <v>374</v>
      </c>
      <c r="AA6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2" spans="1:27" x14ac:dyDescent="0.25">
      <c r="A692" s="6" t="str">
        <f>DAY(C692)&amp;Table1[[#This Row],[Bộ phận]]&amp;Table1[[#This Row],[Mã hàng]]</f>
        <v>9TSG06NL300022</v>
      </c>
      <c r="B692" s="6" t="str">
        <f>COUNTIF($A$5:A692,A692)&amp;A692</f>
        <v>19TSG06NL300022</v>
      </c>
      <c r="C692" s="75">
        <v>46031</v>
      </c>
      <c r="D692" s="76" t="s">
        <v>313</v>
      </c>
      <c r="E692" s="74" t="s">
        <v>452</v>
      </c>
      <c r="F692" s="74" t="s">
        <v>316</v>
      </c>
      <c r="G692" s="74" t="s">
        <v>314</v>
      </c>
      <c r="H692" s="76" t="s">
        <v>370</v>
      </c>
      <c r="I692" s="76" t="s">
        <v>371</v>
      </c>
      <c r="J692" s="76" t="s">
        <v>447</v>
      </c>
      <c r="K692" s="76" t="s">
        <v>94</v>
      </c>
      <c r="L692" s="76" t="s">
        <v>20</v>
      </c>
      <c r="M692" s="76" t="s">
        <v>284</v>
      </c>
      <c r="N692" s="77">
        <v>4.5</v>
      </c>
      <c r="O692" s="78">
        <v>18000</v>
      </c>
      <c r="P692" s="78">
        <v>0</v>
      </c>
      <c r="Q692" s="79">
        <v>81000</v>
      </c>
      <c r="R692" s="79">
        <v>0</v>
      </c>
      <c r="S692" s="78">
        <v>18000</v>
      </c>
      <c r="T692" s="76" t="s">
        <v>333</v>
      </c>
      <c r="U692" s="76" t="s">
        <v>373</v>
      </c>
      <c r="V692" s="76" t="s">
        <v>316</v>
      </c>
      <c r="W692" s="76" t="s">
        <v>334</v>
      </c>
      <c r="X692" s="76" t="s">
        <v>316</v>
      </c>
      <c r="Y692" s="76" t="s">
        <v>374</v>
      </c>
      <c r="Z692" s="76" t="s">
        <v>374</v>
      </c>
      <c r="AA6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3" spans="1:27" x14ac:dyDescent="0.25">
      <c r="A693" s="6" t="str">
        <f>DAY(C693)&amp;Table1[[#This Row],[Bộ phận]]&amp;Table1[[#This Row],[Mã hàng]]</f>
        <v>9TSG06NL300036</v>
      </c>
      <c r="B693" s="6" t="str">
        <f>COUNTIF($A$5:A693,A693)&amp;A693</f>
        <v>19TSG06NL300036</v>
      </c>
      <c r="C693" s="75">
        <v>46031</v>
      </c>
      <c r="D693" s="76" t="s">
        <v>313</v>
      </c>
      <c r="E693" s="74" t="s">
        <v>452</v>
      </c>
      <c r="F693" s="74" t="s">
        <v>316</v>
      </c>
      <c r="G693" s="74" t="s">
        <v>314</v>
      </c>
      <c r="H693" s="76" t="s">
        <v>370</v>
      </c>
      <c r="I693" s="76" t="s">
        <v>371</v>
      </c>
      <c r="J693" s="76" t="s">
        <v>447</v>
      </c>
      <c r="K693" s="76" t="s">
        <v>109</v>
      </c>
      <c r="L693" s="76" t="s">
        <v>24</v>
      </c>
      <c r="M693" s="76" t="s">
        <v>284</v>
      </c>
      <c r="N693" s="77">
        <v>1</v>
      </c>
      <c r="O693" s="78">
        <v>47000</v>
      </c>
      <c r="P693" s="78">
        <v>0</v>
      </c>
      <c r="Q693" s="79">
        <v>47000</v>
      </c>
      <c r="R693" s="79">
        <v>0</v>
      </c>
      <c r="S693" s="78">
        <v>47000</v>
      </c>
      <c r="T693" s="76" t="s">
        <v>333</v>
      </c>
      <c r="U693" s="76" t="s">
        <v>373</v>
      </c>
      <c r="V693" s="76" t="s">
        <v>316</v>
      </c>
      <c r="W693" s="76" t="s">
        <v>334</v>
      </c>
      <c r="X693" s="76" t="s">
        <v>316</v>
      </c>
      <c r="Y693" s="76" t="s">
        <v>374</v>
      </c>
      <c r="Z693" s="76" t="s">
        <v>374</v>
      </c>
      <c r="AA6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4" spans="1:27" x14ac:dyDescent="0.25">
      <c r="A694" s="6" t="str">
        <f>DAY(C694)&amp;Table1[[#This Row],[Bộ phận]]&amp;Table1[[#This Row],[Mã hàng]]</f>
        <v>9TSG06NL600004</v>
      </c>
      <c r="B694" s="6" t="str">
        <f>COUNTIF($A$5:A694,A694)&amp;A694</f>
        <v>19TSG06NL600004</v>
      </c>
      <c r="C694" s="75">
        <v>46031</v>
      </c>
      <c r="D694" s="76" t="s">
        <v>313</v>
      </c>
      <c r="E694" s="74" t="s">
        <v>452</v>
      </c>
      <c r="F694" s="74" t="s">
        <v>316</v>
      </c>
      <c r="G694" s="74" t="s">
        <v>314</v>
      </c>
      <c r="H694" s="76" t="s">
        <v>370</v>
      </c>
      <c r="I694" s="76" t="s">
        <v>371</v>
      </c>
      <c r="J694" s="76" t="s">
        <v>447</v>
      </c>
      <c r="K694" s="76" t="s">
        <v>266</v>
      </c>
      <c r="L694" s="76" t="s">
        <v>25</v>
      </c>
      <c r="M694" s="76" t="s">
        <v>284</v>
      </c>
      <c r="N694" s="77">
        <v>15</v>
      </c>
      <c r="O694" s="78">
        <v>18000</v>
      </c>
      <c r="P694" s="78">
        <v>0</v>
      </c>
      <c r="Q694" s="79">
        <v>270000</v>
      </c>
      <c r="R694" s="79">
        <v>0</v>
      </c>
      <c r="S694" s="78">
        <v>18000</v>
      </c>
      <c r="T694" s="76" t="s">
        <v>333</v>
      </c>
      <c r="U694" s="76" t="s">
        <v>373</v>
      </c>
      <c r="V694" s="76" t="s">
        <v>316</v>
      </c>
      <c r="W694" s="76" t="s">
        <v>334</v>
      </c>
      <c r="X694" s="76" t="s">
        <v>316</v>
      </c>
      <c r="Y694" s="76" t="s">
        <v>374</v>
      </c>
      <c r="Z694" s="76" t="s">
        <v>374</v>
      </c>
      <c r="AA6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5" spans="1:27" x14ac:dyDescent="0.25">
      <c r="A695" s="6" t="str">
        <f>DAY(C695)&amp;Table1[[#This Row],[Bộ phận]]&amp;Table1[[#This Row],[Mã hàng]]</f>
        <v>9TSG06NL300058</v>
      </c>
      <c r="B695" s="6" t="str">
        <f>COUNTIF($A$5:A695,A695)&amp;A695</f>
        <v>19TSG06NL300058</v>
      </c>
      <c r="C695" s="75">
        <v>46031</v>
      </c>
      <c r="D695" s="76" t="s">
        <v>313</v>
      </c>
      <c r="E695" s="74" t="s">
        <v>452</v>
      </c>
      <c r="F695" s="74" t="s">
        <v>316</v>
      </c>
      <c r="G695" s="74" t="s">
        <v>314</v>
      </c>
      <c r="H695" s="76" t="s">
        <v>370</v>
      </c>
      <c r="I695" s="76" t="s">
        <v>371</v>
      </c>
      <c r="J695" s="76" t="s">
        <v>447</v>
      </c>
      <c r="K695" s="76" t="s">
        <v>135</v>
      </c>
      <c r="L695" s="76" t="s">
        <v>27</v>
      </c>
      <c r="M695" s="76" t="s">
        <v>284</v>
      </c>
      <c r="N695" s="77">
        <v>1</v>
      </c>
      <c r="O695" s="78">
        <v>55000</v>
      </c>
      <c r="P695" s="78">
        <v>0</v>
      </c>
      <c r="Q695" s="79">
        <v>55000</v>
      </c>
      <c r="R695" s="79">
        <v>0</v>
      </c>
      <c r="S695" s="78">
        <v>55000</v>
      </c>
      <c r="T695" s="76" t="s">
        <v>333</v>
      </c>
      <c r="U695" s="76" t="s">
        <v>373</v>
      </c>
      <c r="V695" s="76" t="s">
        <v>316</v>
      </c>
      <c r="W695" s="76" t="s">
        <v>334</v>
      </c>
      <c r="X695" s="76" t="s">
        <v>316</v>
      </c>
      <c r="Y695" s="76" t="s">
        <v>374</v>
      </c>
      <c r="Z695" s="76" t="s">
        <v>374</v>
      </c>
      <c r="AA6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6" spans="1:27" x14ac:dyDescent="0.25">
      <c r="A696" s="6" t="str">
        <f>DAY(C696)&amp;Table1[[#This Row],[Bộ phận]]&amp;Table1[[#This Row],[Mã hàng]]</f>
        <v>9TSG06NL300084</v>
      </c>
      <c r="B696" s="6" t="str">
        <f>COUNTIF($A$5:A696,A696)&amp;A696</f>
        <v>19TSG06NL300084</v>
      </c>
      <c r="C696" s="75">
        <v>46031</v>
      </c>
      <c r="D696" s="76" t="s">
        <v>313</v>
      </c>
      <c r="E696" s="74" t="s">
        <v>452</v>
      </c>
      <c r="F696" s="74" t="s">
        <v>316</v>
      </c>
      <c r="G696" s="74" t="s">
        <v>314</v>
      </c>
      <c r="H696" s="76" t="s">
        <v>370</v>
      </c>
      <c r="I696" s="76" t="s">
        <v>371</v>
      </c>
      <c r="J696" s="76" t="s">
        <v>447</v>
      </c>
      <c r="K696" s="76" t="s">
        <v>163</v>
      </c>
      <c r="L696" s="76" t="s">
        <v>322</v>
      </c>
      <c r="M696" s="76" t="s">
        <v>284</v>
      </c>
      <c r="N696" s="77">
        <v>4</v>
      </c>
      <c r="O696" s="78">
        <v>22000</v>
      </c>
      <c r="P696" s="78">
        <v>0</v>
      </c>
      <c r="Q696" s="79">
        <v>88000</v>
      </c>
      <c r="R696" s="79">
        <v>0</v>
      </c>
      <c r="S696" s="78">
        <v>22000</v>
      </c>
      <c r="T696" s="76" t="s">
        <v>333</v>
      </c>
      <c r="U696" s="76" t="s">
        <v>373</v>
      </c>
      <c r="V696" s="76" t="s">
        <v>316</v>
      </c>
      <c r="W696" s="76" t="s">
        <v>334</v>
      </c>
      <c r="X696" s="76" t="s">
        <v>316</v>
      </c>
      <c r="Y696" s="76" t="s">
        <v>374</v>
      </c>
      <c r="Z696" s="76" t="s">
        <v>374</v>
      </c>
      <c r="AA6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7" spans="1:27" x14ac:dyDescent="0.25">
      <c r="A697" s="6" t="str">
        <f>DAY(C697)&amp;Table1[[#This Row],[Bộ phận]]&amp;Table1[[#This Row],[Mã hàng]]</f>
        <v>9TSG06NL300096</v>
      </c>
      <c r="B697" s="6" t="str">
        <f>COUNTIF($A$5:A697,A697)&amp;A697</f>
        <v>19TSG06NL300096</v>
      </c>
      <c r="C697" s="75">
        <v>46031</v>
      </c>
      <c r="D697" s="76" t="s">
        <v>313</v>
      </c>
      <c r="E697" s="74" t="s">
        <v>452</v>
      </c>
      <c r="F697" s="74" t="s">
        <v>316</v>
      </c>
      <c r="G697" s="74" t="s">
        <v>314</v>
      </c>
      <c r="H697" s="76" t="s">
        <v>370</v>
      </c>
      <c r="I697" s="76" t="s">
        <v>371</v>
      </c>
      <c r="J697" s="76" t="s">
        <v>447</v>
      </c>
      <c r="K697" s="76" t="s">
        <v>177</v>
      </c>
      <c r="L697" s="76" t="s">
        <v>50</v>
      </c>
      <c r="M697" s="76" t="s">
        <v>284</v>
      </c>
      <c r="N697" s="77">
        <v>2</v>
      </c>
      <c r="O697" s="78">
        <v>45000</v>
      </c>
      <c r="P697" s="78">
        <v>0</v>
      </c>
      <c r="Q697" s="79">
        <v>90000</v>
      </c>
      <c r="R697" s="79">
        <v>0</v>
      </c>
      <c r="S697" s="78">
        <v>45000</v>
      </c>
      <c r="T697" s="76" t="s">
        <v>333</v>
      </c>
      <c r="U697" s="76" t="s">
        <v>373</v>
      </c>
      <c r="V697" s="76" t="s">
        <v>316</v>
      </c>
      <c r="W697" s="76" t="s">
        <v>334</v>
      </c>
      <c r="X697" s="76" t="s">
        <v>316</v>
      </c>
      <c r="Y697" s="76" t="s">
        <v>374</v>
      </c>
      <c r="Z697" s="76" t="s">
        <v>374</v>
      </c>
      <c r="AA6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8" spans="1:27" x14ac:dyDescent="0.25">
      <c r="A698" s="6" t="str">
        <f>DAY(C698)&amp;Table1[[#This Row],[Bộ phận]]&amp;Table1[[#This Row],[Mã hàng]]</f>
        <v>9TSG06NL300098</v>
      </c>
      <c r="B698" s="6" t="str">
        <f>COUNTIF($A$5:A698,A698)&amp;A698</f>
        <v>19TSG06NL300098</v>
      </c>
      <c r="C698" s="75">
        <v>46031</v>
      </c>
      <c r="D698" s="76" t="s">
        <v>313</v>
      </c>
      <c r="E698" s="74" t="s">
        <v>452</v>
      </c>
      <c r="F698" s="74" t="s">
        <v>316</v>
      </c>
      <c r="G698" s="74" t="s">
        <v>314</v>
      </c>
      <c r="H698" s="76" t="s">
        <v>370</v>
      </c>
      <c r="I698" s="76" t="s">
        <v>371</v>
      </c>
      <c r="J698" s="76" t="s">
        <v>447</v>
      </c>
      <c r="K698" s="76" t="s">
        <v>179</v>
      </c>
      <c r="L698" s="76" t="s">
        <v>327</v>
      </c>
      <c r="M698" s="76" t="s">
        <v>284</v>
      </c>
      <c r="N698" s="77">
        <v>4</v>
      </c>
      <c r="O698" s="78">
        <v>95000</v>
      </c>
      <c r="P698" s="78">
        <v>0</v>
      </c>
      <c r="Q698" s="79">
        <v>380000</v>
      </c>
      <c r="R698" s="79">
        <v>0</v>
      </c>
      <c r="S698" s="78">
        <v>95000</v>
      </c>
      <c r="T698" s="76" t="s">
        <v>333</v>
      </c>
      <c r="U698" s="76" t="s">
        <v>373</v>
      </c>
      <c r="V698" s="76" t="s">
        <v>316</v>
      </c>
      <c r="W698" s="76" t="s">
        <v>334</v>
      </c>
      <c r="X698" s="76" t="s">
        <v>316</v>
      </c>
      <c r="Y698" s="76" t="s">
        <v>374</v>
      </c>
      <c r="Z698" s="76" t="s">
        <v>374</v>
      </c>
      <c r="AA6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699" spans="1:27" x14ac:dyDescent="0.25">
      <c r="A699" s="6" t="str">
        <f>DAY(C699)&amp;Table1[[#This Row],[Bộ phận]]&amp;Table1[[#This Row],[Mã hàng]]</f>
        <v>9TSG06NL300085</v>
      </c>
      <c r="B699" s="6" t="str">
        <f>COUNTIF($A$5:A699,A699)&amp;A699</f>
        <v>19TSG06NL300085</v>
      </c>
      <c r="C699" s="75">
        <v>46031</v>
      </c>
      <c r="D699" s="76" t="s">
        <v>313</v>
      </c>
      <c r="E699" s="74" t="s">
        <v>452</v>
      </c>
      <c r="F699" s="74" t="s">
        <v>316</v>
      </c>
      <c r="G699" s="74" t="s">
        <v>314</v>
      </c>
      <c r="H699" s="76" t="s">
        <v>370</v>
      </c>
      <c r="I699" s="76" t="s">
        <v>371</v>
      </c>
      <c r="J699" s="76" t="s">
        <v>447</v>
      </c>
      <c r="K699" s="76" t="s">
        <v>164</v>
      </c>
      <c r="L699" s="76" t="s">
        <v>318</v>
      </c>
      <c r="M699" s="76" t="s">
        <v>284</v>
      </c>
      <c r="N699" s="77">
        <v>1</v>
      </c>
      <c r="O699" s="78">
        <v>45000</v>
      </c>
      <c r="P699" s="78">
        <v>0</v>
      </c>
      <c r="Q699" s="79">
        <v>45000</v>
      </c>
      <c r="R699" s="79">
        <v>0</v>
      </c>
      <c r="S699" s="78">
        <v>45000</v>
      </c>
      <c r="T699" s="76" t="s">
        <v>333</v>
      </c>
      <c r="U699" s="76" t="s">
        <v>373</v>
      </c>
      <c r="V699" s="76" t="s">
        <v>316</v>
      </c>
      <c r="W699" s="76" t="s">
        <v>334</v>
      </c>
      <c r="X699" s="76" t="s">
        <v>316</v>
      </c>
      <c r="Y699" s="76" t="s">
        <v>374</v>
      </c>
      <c r="Z699" s="76" t="s">
        <v>374</v>
      </c>
      <c r="AA6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0" spans="1:27" x14ac:dyDescent="0.25">
      <c r="A700" s="6" t="str">
        <f>DAY(C700)&amp;Table1[[#This Row],[Bộ phận]]&amp;Table1[[#This Row],[Mã hàng]]</f>
        <v>9TSG06NL300119</v>
      </c>
      <c r="B700" s="6" t="str">
        <f>COUNTIF($A$5:A700,A700)&amp;A700</f>
        <v>19TSG06NL300119</v>
      </c>
      <c r="C700" s="75">
        <v>46031</v>
      </c>
      <c r="D700" s="76" t="s">
        <v>313</v>
      </c>
      <c r="E700" s="74" t="s">
        <v>452</v>
      </c>
      <c r="F700" s="74" t="s">
        <v>316</v>
      </c>
      <c r="G700" s="74" t="s">
        <v>314</v>
      </c>
      <c r="H700" s="76" t="s">
        <v>370</v>
      </c>
      <c r="I700" s="76" t="s">
        <v>371</v>
      </c>
      <c r="J700" s="76" t="s">
        <v>447</v>
      </c>
      <c r="K700" s="76" t="s">
        <v>197</v>
      </c>
      <c r="L700" s="76" t="s">
        <v>324</v>
      </c>
      <c r="M700" s="76" t="s">
        <v>284</v>
      </c>
      <c r="N700" s="77">
        <v>2</v>
      </c>
      <c r="O700" s="78">
        <v>21000</v>
      </c>
      <c r="P700" s="78">
        <v>0</v>
      </c>
      <c r="Q700" s="79">
        <v>42000</v>
      </c>
      <c r="R700" s="79">
        <v>0</v>
      </c>
      <c r="S700" s="78">
        <v>21000</v>
      </c>
      <c r="T700" s="76" t="s">
        <v>333</v>
      </c>
      <c r="U700" s="76" t="s">
        <v>373</v>
      </c>
      <c r="V700" s="76" t="s">
        <v>316</v>
      </c>
      <c r="W700" s="76" t="s">
        <v>334</v>
      </c>
      <c r="X700" s="76" t="s">
        <v>316</v>
      </c>
      <c r="Y700" s="76" t="s">
        <v>374</v>
      </c>
      <c r="Z700" s="76" t="s">
        <v>374</v>
      </c>
      <c r="AA7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1" spans="1:27" x14ac:dyDescent="0.25">
      <c r="A701" s="6" t="str">
        <f>DAY(C701)&amp;Table1[[#This Row],[Bộ phận]]&amp;Table1[[#This Row],[Mã hàng]]</f>
        <v>9TSG06NL300018</v>
      </c>
      <c r="B701" s="6" t="str">
        <f>COUNTIF($A$5:A701,A701)&amp;A701</f>
        <v>19TSG06NL300018</v>
      </c>
      <c r="C701" s="75">
        <v>46031</v>
      </c>
      <c r="D701" s="76" t="s">
        <v>313</v>
      </c>
      <c r="E701" s="74" t="s">
        <v>452</v>
      </c>
      <c r="F701" s="74" t="s">
        <v>316</v>
      </c>
      <c r="G701" s="74" t="s">
        <v>314</v>
      </c>
      <c r="H701" s="76" t="s">
        <v>370</v>
      </c>
      <c r="I701" s="76" t="s">
        <v>371</v>
      </c>
      <c r="J701" s="76" t="s">
        <v>447</v>
      </c>
      <c r="K701" s="76" t="s">
        <v>91</v>
      </c>
      <c r="L701" s="76" t="s">
        <v>331</v>
      </c>
      <c r="M701" s="76" t="s">
        <v>284</v>
      </c>
      <c r="N701" s="77">
        <v>3</v>
      </c>
      <c r="O701" s="78">
        <v>38000</v>
      </c>
      <c r="P701" s="78">
        <v>0</v>
      </c>
      <c r="Q701" s="79">
        <v>114000</v>
      </c>
      <c r="R701" s="79">
        <v>0</v>
      </c>
      <c r="S701" s="78">
        <v>38000</v>
      </c>
      <c r="T701" s="76" t="s">
        <v>333</v>
      </c>
      <c r="U701" s="76" t="s">
        <v>373</v>
      </c>
      <c r="V701" s="76" t="s">
        <v>316</v>
      </c>
      <c r="W701" s="76" t="s">
        <v>334</v>
      </c>
      <c r="X701" s="76" t="s">
        <v>316</v>
      </c>
      <c r="Y701" s="76" t="s">
        <v>374</v>
      </c>
      <c r="Z701" s="76" t="s">
        <v>374</v>
      </c>
      <c r="AA7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2" spans="1:27" x14ac:dyDescent="0.25">
      <c r="A702" s="6" t="str">
        <f>DAY(C702)&amp;Table1[[#This Row],[Bộ phận]]&amp;Table1[[#This Row],[Mã hàng]]</f>
        <v>9TSG06NL300142</v>
      </c>
      <c r="B702" s="6" t="str">
        <f>COUNTIF($A$5:A702,A702)&amp;A702</f>
        <v>19TSG06NL300142</v>
      </c>
      <c r="C702" s="75">
        <v>46031</v>
      </c>
      <c r="D702" s="76" t="s">
        <v>313</v>
      </c>
      <c r="E702" s="74" t="s">
        <v>452</v>
      </c>
      <c r="F702" s="74" t="s">
        <v>316</v>
      </c>
      <c r="G702" s="74" t="s">
        <v>314</v>
      </c>
      <c r="H702" s="76" t="s">
        <v>370</v>
      </c>
      <c r="I702" s="76" t="s">
        <v>371</v>
      </c>
      <c r="J702" s="76" t="s">
        <v>447</v>
      </c>
      <c r="K702" s="76" t="s">
        <v>226</v>
      </c>
      <c r="L702" s="76" t="s">
        <v>319</v>
      </c>
      <c r="M702" s="76" t="s">
        <v>284</v>
      </c>
      <c r="N702" s="77">
        <v>1</v>
      </c>
      <c r="O702" s="78">
        <v>50000</v>
      </c>
      <c r="P702" s="78">
        <v>0</v>
      </c>
      <c r="Q702" s="79">
        <v>50000</v>
      </c>
      <c r="R702" s="79">
        <v>0</v>
      </c>
      <c r="S702" s="78">
        <v>50000</v>
      </c>
      <c r="T702" s="76" t="s">
        <v>333</v>
      </c>
      <c r="U702" s="76" t="s">
        <v>373</v>
      </c>
      <c r="V702" s="76" t="s">
        <v>316</v>
      </c>
      <c r="W702" s="76" t="s">
        <v>334</v>
      </c>
      <c r="X702" s="76" t="s">
        <v>316</v>
      </c>
      <c r="Y702" s="76" t="s">
        <v>374</v>
      </c>
      <c r="Z702" s="76" t="s">
        <v>374</v>
      </c>
      <c r="AA7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3" spans="1:27" x14ac:dyDescent="0.25">
      <c r="A703" s="6" t="str">
        <f>DAY(C703)&amp;Table1[[#This Row],[Bộ phận]]&amp;Table1[[#This Row],[Mã hàng]]</f>
        <v>9TSG06NL300147</v>
      </c>
      <c r="B703" s="6" t="str">
        <f>COUNTIF($A$5:A703,A703)&amp;A703</f>
        <v>19TSG06NL300147</v>
      </c>
      <c r="C703" s="75">
        <v>46031</v>
      </c>
      <c r="D703" s="76" t="s">
        <v>313</v>
      </c>
      <c r="E703" s="74" t="s">
        <v>452</v>
      </c>
      <c r="F703" s="74" t="s">
        <v>316</v>
      </c>
      <c r="G703" s="74" t="s">
        <v>314</v>
      </c>
      <c r="H703" s="76" t="s">
        <v>370</v>
      </c>
      <c r="I703" s="76" t="s">
        <v>371</v>
      </c>
      <c r="J703" s="76" t="s">
        <v>447</v>
      </c>
      <c r="K703" s="76" t="s">
        <v>234</v>
      </c>
      <c r="L703" s="76" t="s">
        <v>330</v>
      </c>
      <c r="M703" s="76" t="s">
        <v>284</v>
      </c>
      <c r="N703" s="77">
        <v>4</v>
      </c>
      <c r="O703" s="78">
        <v>62000</v>
      </c>
      <c r="P703" s="78">
        <v>0</v>
      </c>
      <c r="Q703" s="79">
        <v>248000</v>
      </c>
      <c r="R703" s="79">
        <v>0</v>
      </c>
      <c r="S703" s="78">
        <v>62000</v>
      </c>
      <c r="T703" s="76" t="s">
        <v>333</v>
      </c>
      <c r="U703" s="76" t="s">
        <v>373</v>
      </c>
      <c r="V703" s="76" t="s">
        <v>316</v>
      </c>
      <c r="W703" s="76" t="s">
        <v>334</v>
      </c>
      <c r="X703" s="76" t="s">
        <v>316</v>
      </c>
      <c r="Y703" s="76" t="s">
        <v>374</v>
      </c>
      <c r="Z703" s="76" t="s">
        <v>374</v>
      </c>
      <c r="AA7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4" spans="1:27" x14ac:dyDescent="0.25">
      <c r="A704" s="6" t="str">
        <f>DAY(C704)&amp;Table1[[#This Row],[Bộ phận]]&amp;Table1[[#This Row],[Mã hàng]]</f>
        <v>10TSG01NL300022</v>
      </c>
      <c r="B704" s="6" t="str">
        <f>COUNTIF($A$5:A704,A704)&amp;A704</f>
        <v>110TSG01NL300022</v>
      </c>
      <c r="C704" s="75">
        <v>46032</v>
      </c>
      <c r="D704" s="76" t="s">
        <v>313</v>
      </c>
      <c r="E704" s="74" t="s">
        <v>453</v>
      </c>
      <c r="F704" s="74" t="s">
        <v>316</v>
      </c>
      <c r="G704" s="74" t="s">
        <v>314</v>
      </c>
      <c r="H704" s="76" t="s">
        <v>370</v>
      </c>
      <c r="I704" s="76" t="s">
        <v>371</v>
      </c>
      <c r="J704" s="76" t="s">
        <v>454</v>
      </c>
      <c r="K704" s="76" t="s">
        <v>94</v>
      </c>
      <c r="L704" s="76" t="s">
        <v>20</v>
      </c>
      <c r="M704" s="76" t="s">
        <v>284</v>
      </c>
      <c r="N704" s="77">
        <v>10.5</v>
      </c>
      <c r="O704" s="78">
        <v>18000</v>
      </c>
      <c r="P704" s="78">
        <v>0</v>
      </c>
      <c r="Q704" s="79">
        <v>189000</v>
      </c>
      <c r="R704" s="79">
        <v>0</v>
      </c>
      <c r="S704" s="78">
        <v>18000</v>
      </c>
      <c r="T704" s="76" t="s">
        <v>315</v>
      </c>
      <c r="U704" s="76" t="s">
        <v>373</v>
      </c>
      <c r="V704" s="76" t="s">
        <v>316</v>
      </c>
      <c r="W704" s="76" t="s">
        <v>317</v>
      </c>
      <c r="X704" s="76" t="s">
        <v>316</v>
      </c>
      <c r="Y704" s="76" t="s">
        <v>374</v>
      </c>
      <c r="Z704" s="76" t="s">
        <v>374</v>
      </c>
      <c r="AA7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5" spans="1:27" x14ac:dyDescent="0.25">
      <c r="A705" s="6" t="str">
        <f>DAY(C705)&amp;Table1[[#This Row],[Bộ phận]]&amp;Table1[[#This Row],[Mã hàng]]</f>
        <v>10TSG01NL300058</v>
      </c>
      <c r="B705" s="6" t="str">
        <f>COUNTIF($A$5:A705,A705)&amp;A705</f>
        <v>110TSG01NL300058</v>
      </c>
      <c r="C705" s="75">
        <v>46032</v>
      </c>
      <c r="D705" s="76" t="s">
        <v>313</v>
      </c>
      <c r="E705" s="74" t="s">
        <v>453</v>
      </c>
      <c r="F705" s="74" t="s">
        <v>316</v>
      </c>
      <c r="G705" s="74" t="s">
        <v>314</v>
      </c>
      <c r="H705" s="76" t="s">
        <v>370</v>
      </c>
      <c r="I705" s="76" t="s">
        <v>371</v>
      </c>
      <c r="J705" s="76" t="s">
        <v>454</v>
      </c>
      <c r="K705" s="76" t="s">
        <v>135</v>
      </c>
      <c r="L705" s="76" t="s">
        <v>27</v>
      </c>
      <c r="M705" s="76" t="s">
        <v>284</v>
      </c>
      <c r="N705" s="77">
        <v>0.8</v>
      </c>
      <c r="O705" s="78">
        <v>55000</v>
      </c>
      <c r="P705" s="78">
        <v>0</v>
      </c>
      <c r="Q705" s="79">
        <v>44000</v>
      </c>
      <c r="R705" s="79">
        <v>0</v>
      </c>
      <c r="S705" s="78">
        <v>55000</v>
      </c>
      <c r="T705" s="76" t="s">
        <v>315</v>
      </c>
      <c r="U705" s="76" t="s">
        <v>373</v>
      </c>
      <c r="V705" s="76" t="s">
        <v>316</v>
      </c>
      <c r="W705" s="76" t="s">
        <v>317</v>
      </c>
      <c r="X705" s="76" t="s">
        <v>316</v>
      </c>
      <c r="Y705" s="76" t="s">
        <v>374</v>
      </c>
      <c r="Z705" s="76" t="s">
        <v>374</v>
      </c>
      <c r="AA7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6" spans="1:27" x14ac:dyDescent="0.25">
      <c r="A706" s="6" t="str">
        <f>DAY(C706)&amp;Table1[[#This Row],[Bộ phận]]&amp;Table1[[#This Row],[Mã hàng]]</f>
        <v>10TSG01NL300085</v>
      </c>
      <c r="B706" s="6" t="str">
        <f>COUNTIF($A$5:A706,A706)&amp;A706</f>
        <v>110TSG01NL300085</v>
      </c>
      <c r="C706" s="75">
        <v>46032</v>
      </c>
      <c r="D706" s="76" t="s">
        <v>313</v>
      </c>
      <c r="E706" s="74" t="s">
        <v>453</v>
      </c>
      <c r="F706" s="74" t="s">
        <v>316</v>
      </c>
      <c r="G706" s="74" t="s">
        <v>314</v>
      </c>
      <c r="H706" s="76" t="s">
        <v>370</v>
      </c>
      <c r="I706" s="76" t="s">
        <v>371</v>
      </c>
      <c r="J706" s="76" t="s">
        <v>454</v>
      </c>
      <c r="K706" s="76" t="s">
        <v>164</v>
      </c>
      <c r="L706" s="76" t="s">
        <v>318</v>
      </c>
      <c r="M706" s="76" t="s">
        <v>284</v>
      </c>
      <c r="N706" s="77">
        <v>1.5</v>
      </c>
      <c r="O706" s="78">
        <v>45000</v>
      </c>
      <c r="P706" s="78">
        <v>0</v>
      </c>
      <c r="Q706" s="79">
        <v>67500</v>
      </c>
      <c r="R706" s="79">
        <v>0</v>
      </c>
      <c r="S706" s="78">
        <v>45000</v>
      </c>
      <c r="T706" s="76" t="s">
        <v>315</v>
      </c>
      <c r="U706" s="76" t="s">
        <v>373</v>
      </c>
      <c r="V706" s="76" t="s">
        <v>316</v>
      </c>
      <c r="W706" s="76" t="s">
        <v>317</v>
      </c>
      <c r="X706" s="76" t="s">
        <v>316</v>
      </c>
      <c r="Y706" s="76" t="s">
        <v>374</v>
      </c>
      <c r="Z706" s="76" t="s">
        <v>374</v>
      </c>
      <c r="AA7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7" spans="1:27" x14ac:dyDescent="0.25">
      <c r="A707" s="6" t="str">
        <f>DAY(C707)&amp;Table1[[#This Row],[Bộ phận]]&amp;Table1[[#This Row],[Mã hàng]]</f>
        <v>10TSG01NL300090</v>
      </c>
      <c r="B707" s="6" t="str">
        <f>COUNTIF($A$5:A707,A707)&amp;A707</f>
        <v>110TSG01NL300090</v>
      </c>
      <c r="C707" s="75">
        <v>46032</v>
      </c>
      <c r="D707" s="76" t="s">
        <v>313</v>
      </c>
      <c r="E707" s="74" t="s">
        <v>453</v>
      </c>
      <c r="F707" s="74" t="s">
        <v>316</v>
      </c>
      <c r="G707" s="74" t="s">
        <v>314</v>
      </c>
      <c r="H707" s="76" t="s">
        <v>370</v>
      </c>
      <c r="I707" s="76" t="s">
        <v>371</v>
      </c>
      <c r="J707" s="76" t="s">
        <v>454</v>
      </c>
      <c r="K707" s="76" t="s">
        <v>171</v>
      </c>
      <c r="L707" s="76" t="s">
        <v>34</v>
      </c>
      <c r="M707" s="76" t="s">
        <v>284</v>
      </c>
      <c r="N707" s="77">
        <v>3</v>
      </c>
      <c r="O707" s="78">
        <v>145000</v>
      </c>
      <c r="P707" s="78">
        <v>0</v>
      </c>
      <c r="Q707" s="79">
        <v>435000</v>
      </c>
      <c r="R707" s="79">
        <v>0</v>
      </c>
      <c r="S707" s="78">
        <v>145000</v>
      </c>
      <c r="T707" s="76" t="s">
        <v>315</v>
      </c>
      <c r="U707" s="76" t="s">
        <v>373</v>
      </c>
      <c r="V707" s="76" t="s">
        <v>316</v>
      </c>
      <c r="W707" s="76" t="s">
        <v>317</v>
      </c>
      <c r="X707" s="76" t="s">
        <v>316</v>
      </c>
      <c r="Y707" s="76" t="s">
        <v>374</v>
      </c>
      <c r="Z707" s="76" t="s">
        <v>374</v>
      </c>
      <c r="AA7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8" spans="1:27" x14ac:dyDescent="0.25">
      <c r="A708" s="6" t="str">
        <f>DAY(C708)&amp;Table1[[#This Row],[Bộ phận]]&amp;Table1[[#This Row],[Mã hàng]]</f>
        <v>10TSG01NL300091</v>
      </c>
      <c r="B708" s="6" t="str">
        <f>COUNTIF($A$5:A708,A708)&amp;A708</f>
        <v>110TSG01NL300091</v>
      </c>
      <c r="C708" s="75">
        <v>46032</v>
      </c>
      <c r="D708" s="76" t="s">
        <v>313</v>
      </c>
      <c r="E708" s="74" t="s">
        <v>453</v>
      </c>
      <c r="F708" s="74" t="s">
        <v>316</v>
      </c>
      <c r="G708" s="74" t="s">
        <v>314</v>
      </c>
      <c r="H708" s="76" t="s">
        <v>370</v>
      </c>
      <c r="I708" s="76" t="s">
        <v>371</v>
      </c>
      <c r="J708" s="76" t="s">
        <v>454</v>
      </c>
      <c r="K708" s="76" t="s">
        <v>172</v>
      </c>
      <c r="L708" s="76" t="s">
        <v>35</v>
      </c>
      <c r="M708" s="76" t="s">
        <v>284</v>
      </c>
      <c r="N708" s="77">
        <v>3</v>
      </c>
      <c r="O708" s="78">
        <v>47000</v>
      </c>
      <c r="P708" s="78">
        <v>0</v>
      </c>
      <c r="Q708" s="79">
        <v>141000</v>
      </c>
      <c r="R708" s="79">
        <v>0</v>
      </c>
      <c r="S708" s="78">
        <v>47000</v>
      </c>
      <c r="T708" s="76" t="s">
        <v>315</v>
      </c>
      <c r="U708" s="76" t="s">
        <v>373</v>
      </c>
      <c r="V708" s="76" t="s">
        <v>316</v>
      </c>
      <c r="W708" s="76" t="s">
        <v>317</v>
      </c>
      <c r="X708" s="76" t="s">
        <v>316</v>
      </c>
      <c r="Y708" s="76" t="s">
        <v>374</v>
      </c>
      <c r="Z708" s="76" t="s">
        <v>374</v>
      </c>
      <c r="AA7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09" spans="1:27" x14ac:dyDescent="0.25">
      <c r="A709" s="6" t="str">
        <f>DAY(C709)&amp;Table1[[#This Row],[Bộ phận]]&amp;Table1[[#This Row],[Mã hàng]]</f>
        <v>10TSG01NL300098</v>
      </c>
      <c r="B709" s="6" t="str">
        <f>COUNTIF($A$5:A709,A709)&amp;A709</f>
        <v>110TSG01NL300098</v>
      </c>
      <c r="C709" s="75">
        <v>46032</v>
      </c>
      <c r="D709" s="76" t="s">
        <v>313</v>
      </c>
      <c r="E709" s="74" t="s">
        <v>453</v>
      </c>
      <c r="F709" s="74" t="s">
        <v>316</v>
      </c>
      <c r="G709" s="74" t="s">
        <v>314</v>
      </c>
      <c r="H709" s="76" t="s">
        <v>370</v>
      </c>
      <c r="I709" s="76" t="s">
        <v>371</v>
      </c>
      <c r="J709" s="76" t="s">
        <v>454</v>
      </c>
      <c r="K709" s="76" t="s">
        <v>179</v>
      </c>
      <c r="L709" s="76" t="s">
        <v>327</v>
      </c>
      <c r="M709" s="76" t="s">
        <v>284</v>
      </c>
      <c r="N709" s="77">
        <v>4.5</v>
      </c>
      <c r="O709" s="78">
        <v>95000</v>
      </c>
      <c r="P709" s="78">
        <v>0</v>
      </c>
      <c r="Q709" s="79">
        <v>427500</v>
      </c>
      <c r="R709" s="79">
        <v>0</v>
      </c>
      <c r="S709" s="78">
        <v>95000</v>
      </c>
      <c r="T709" s="76" t="s">
        <v>315</v>
      </c>
      <c r="U709" s="76" t="s">
        <v>373</v>
      </c>
      <c r="V709" s="76" t="s">
        <v>316</v>
      </c>
      <c r="W709" s="76" t="s">
        <v>317</v>
      </c>
      <c r="X709" s="76" t="s">
        <v>316</v>
      </c>
      <c r="Y709" s="76" t="s">
        <v>374</v>
      </c>
      <c r="Z709" s="76" t="s">
        <v>374</v>
      </c>
      <c r="AA7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0" spans="1:27" x14ac:dyDescent="0.25">
      <c r="A710" s="6" t="str">
        <f>DAY(C710)&amp;Table1[[#This Row],[Bộ phận]]&amp;Table1[[#This Row],[Mã hàng]]</f>
        <v>10TSG01NL300107</v>
      </c>
      <c r="B710" s="6" t="str">
        <f>COUNTIF($A$5:A710,A710)&amp;A710</f>
        <v>110TSG01NL300107</v>
      </c>
      <c r="C710" s="75">
        <v>46032</v>
      </c>
      <c r="D710" s="76" t="s">
        <v>313</v>
      </c>
      <c r="E710" s="74" t="s">
        <v>453</v>
      </c>
      <c r="F710" s="74" t="s">
        <v>316</v>
      </c>
      <c r="G710" s="74" t="s">
        <v>314</v>
      </c>
      <c r="H710" s="76" t="s">
        <v>370</v>
      </c>
      <c r="I710" s="76" t="s">
        <v>371</v>
      </c>
      <c r="J710" s="76" t="s">
        <v>454</v>
      </c>
      <c r="K710" s="76" t="s">
        <v>187</v>
      </c>
      <c r="L710" s="76" t="s">
        <v>328</v>
      </c>
      <c r="M710" s="76" t="s">
        <v>329</v>
      </c>
      <c r="N710" s="77">
        <v>3</v>
      </c>
      <c r="O710" s="78">
        <v>8500</v>
      </c>
      <c r="P710" s="78">
        <v>0</v>
      </c>
      <c r="Q710" s="79">
        <v>25500</v>
      </c>
      <c r="R710" s="79">
        <v>0</v>
      </c>
      <c r="S710" s="78">
        <v>8500</v>
      </c>
      <c r="T710" s="76" t="s">
        <v>315</v>
      </c>
      <c r="U710" s="76" t="s">
        <v>373</v>
      </c>
      <c r="V710" s="76" t="s">
        <v>316</v>
      </c>
      <c r="W710" s="76" t="s">
        <v>317</v>
      </c>
      <c r="X710" s="76" t="s">
        <v>316</v>
      </c>
      <c r="Y710" s="76" t="s">
        <v>374</v>
      </c>
      <c r="Z710" s="76" t="s">
        <v>374</v>
      </c>
      <c r="AA7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1" spans="1:27" x14ac:dyDescent="0.25">
      <c r="A711" s="6" t="str">
        <f>DAY(C711)&amp;Table1[[#This Row],[Bộ phận]]&amp;Table1[[#This Row],[Mã hàng]]</f>
        <v>10TSG01NL300126</v>
      </c>
      <c r="B711" s="6" t="str">
        <f>COUNTIF($A$5:A711,A711)&amp;A711</f>
        <v>110TSG01NL300126</v>
      </c>
      <c r="C711" s="75">
        <v>46032</v>
      </c>
      <c r="D711" s="76" t="s">
        <v>313</v>
      </c>
      <c r="E711" s="74" t="s">
        <v>453</v>
      </c>
      <c r="F711" s="74" t="s">
        <v>316</v>
      </c>
      <c r="G711" s="74" t="s">
        <v>314</v>
      </c>
      <c r="H711" s="76" t="s">
        <v>370</v>
      </c>
      <c r="I711" s="76" t="s">
        <v>371</v>
      </c>
      <c r="J711" s="76" t="s">
        <v>454</v>
      </c>
      <c r="K711" s="76" t="s">
        <v>208</v>
      </c>
      <c r="L711" s="76" t="s">
        <v>340</v>
      </c>
      <c r="M711" s="76" t="s">
        <v>284</v>
      </c>
      <c r="N711" s="77">
        <v>0.3</v>
      </c>
      <c r="O711" s="78">
        <v>70000</v>
      </c>
      <c r="P711" s="78">
        <v>0</v>
      </c>
      <c r="Q711" s="79">
        <v>21000</v>
      </c>
      <c r="R711" s="79">
        <v>0</v>
      </c>
      <c r="S711" s="78">
        <v>70000</v>
      </c>
      <c r="T711" s="76" t="s">
        <v>315</v>
      </c>
      <c r="U711" s="76" t="s">
        <v>373</v>
      </c>
      <c r="V711" s="76" t="s">
        <v>316</v>
      </c>
      <c r="W711" s="76" t="s">
        <v>317</v>
      </c>
      <c r="X711" s="76" t="s">
        <v>316</v>
      </c>
      <c r="Y711" s="76" t="s">
        <v>374</v>
      </c>
      <c r="Z711" s="76" t="s">
        <v>374</v>
      </c>
      <c r="AA7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2" spans="1:27" x14ac:dyDescent="0.25">
      <c r="A712" s="6" t="str">
        <f>DAY(C712)&amp;Table1[[#This Row],[Bộ phận]]&amp;Table1[[#This Row],[Mã hàng]]</f>
        <v>10TSG01NL300142</v>
      </c>
      <c r="B712" s="6" t="str">
        <f>COUNTIF($A$5:A712,A712)&amp;A712</f>
        <v>110TSG01NL300142</v>
      </c>
      <c r="C712" s="75">
        <v>46032</v>
      </c>
      <c r="D712" s="76" t="s">
        <v>313</v>
      </c>
      <c r="E712" s="74" t="s">
        <v>453</v>
      </c>
      <c r="F712" s="74" t="s">
        <v>316</v>
      </c>
      <c r="G712" s="74" t="s">
        <v>314</v>
      </c>
      <c r="H712" s="76" t="s">
        <v>370</v>
      </c>
      <c r="I712" s="76" t="s">
        <v>371</v>
      </c>
      <c r="J712" s="76" t="s">
        <v>454</v>
      </c>
      <c r="K712" s="76" t="s">
        <v>226</v>
      </c>
      <c r="L712" s="76" t="s">
        <v>319</v>
      </c>
      <c r="M712" s="76" t="s">
        <v>284</v>
      </c>
      <c r="N712" s="77">
        <v>1.9</v>
      </c>
      <c r="O712" s="78">
        <v>50000</v>
      </c>
      <c r="P712" s="78">
        <v>0</v>
      </c>
      <c r="Q712" s="79">
        <v>95000</v>
      </c>
      <c r="R712" s="79">
        <v>0</v>
      </c>
      <c r="S712" s="78">
        <v>50000</v>
      </c>
      <c r="T712" s="76" t="s">
        <v>315</v>
      </c>
      <c r="U712" s="76" t="s">
        <v>373</v>
      </c>
      <c r="V712" s="76" t="s">
        <v>316</v>
      </c>
      <c r="W712" s="76" t="s">
        <v>317</v>
      </c>
      <c r="X712" s="76" t="s">
        <v>316</v>
      </c>
      <c r="Y712" s="76" t="s">
        <v>374</v>
      </c>
      <c r="Z712" s="76" t="s">
        <v>374</v>
      </c>
      <c r="AA7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3" spans="1:27" x14ac:dyDescent="0.25">
      <c r="A713" s="6" t="str">
        <f>DAY(C713)&amp;Table1[[#This Row],[Bộ phận]]&amp;Table1[[#This Row],[Mã hàng]]</f>
        <v>10TSG01NL300147</v>
      </c>
      <c r="B713" s="6" t="str">
        <f>COUNTIF($A$5:A713,A713)&amp;A713</f>
        <v>110TSG01NL300147</v>
      </c>
      <c r="C713" s="75">
        <v>46032</v>
      </c>
      <c r="D713" s="76" t="s">
        <v>313</v>
      </c>
      <c r="E713" s="74" t="s">
        <v>453</v>
      </c>
      <c r="F713" s="74" t="s">
        <v>316</v>
      </c>
      <c r="G713" s="74" t="s">
        <v>314</v>
      </c>
      <c r="H713" s="76" t="s">
        <v>370</v>
      </c>
      <c r="I713" s="76" t="s">
        <v>371</v>
      </c>
      <c r="J713" s="76" t="s">
        <v>454</v>
      </c>
      <c r="K713" s="76" t="s">
        <v>234</v>
      </c>
      <c r="L713" s="76" t="s">
        <v>330</v>
      </c>
      <c r="M713" s="76" t="s">
        <v>284</v>
      </c>
      <c r="N713" s="77">
        <v>7.5</v>
      </c>
      <c r="O713" s="78">
        <v>62000</v>
      </c>
      <c r="P713" s="78">
        <v>0</v>
      </c>
      <c r="Q713" s="79">
        <v>465000</v>
      </c>
      <c r="R713" s="79">
        <v>0</v>
      </c>
      <c r="S713" s="78">
        <v>62000</v>
      </c>
      <c r="T713" s="76" t="s">
        <v>315</v>
      </c>
      <c r="U713" s="76" t="s">
        <v>373</v>
      </c>
      <c r="V713" s="76" t="s">
        <v>316</v>
      </c>
      <c r="W713" s="76" t="s">
        <v>317</v>
      </c>
      <c r="X713" s="76" t="s">
        <v>316</v>
      </c>
      <c r="Y713" s="76" t="s">
        <v>374</v>
      </c>
      <c r="Z713" s="76" t="s">
        <v>374</v>
      </c>
      <c r="AA7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4" spans="1:27" x14ac:dyDescent="0.25">
      <c r="A714" s="6" t="str">
        <f>DAY(C714)&amp;Table1[[#This Row],[Bộ phận]]&amp;Table1[[#This Row],[Mã hàng]]</f>
        <v>10TSG01NL300203</v>
      </c>
      <c r="B714" s="6" t="str">
        <f>COUNTIF($A$5:A714,A714)&amp;A714</f>
        <v>110TSG01NL300203</v>
      </c>
      <c r="C714" s="75">
        <v>46032</v>
      </c>
      <c r="D714" s="76" t="s">
        <v>313</v>
      </c>
      <c r="E714" s="74" t="s">
        <v>453</v>
      </c>
      <c r="F714" s="74" t="s">
        <v>316</v>
      </c>
      <c r="G714" s="74" t="s">
        <v>314</v>
      </c>
      <c r="H714" s="76" t="s">
        <v>370</v>
      </c>
      <c r="I714" s="76" t="s">
        <v>371</v>
      </c>
      <c r="J714" s="76" t="s">
        <v>454</v>
      </c>
      <c r="K714" s="76" t="s">
        <v>260</v>
      </c>
      <c r="L714" s="76" t="s">
        <v>320</v>
      </c>
      <c r="M714" s="76" t="s">
        <v>284</v>
      </c>
      <c r="N714" s="77">
        <v>1</v>
      </c>
      <c r="O714" s="78">
        <v>45000</v>
      </c>
      <c r="P714" s="78">
        <v>0</v>
      </c>
      <c r="Q714" s="79">
        <v>45000</v>
      </c>
      <c r="R714" s="79">
        <v>0</v>
      </c>
      <c r="S714" s="78">
        <v>45000</v>
      </c>
      <c r="T714" s="76" t="s">
        <v>315</v>
      </c>
      <c r="U714" s="76" t="s">
        <v>373</v>
      </c>
      <c r="V714" s="76" t="s">
        <v>316</v>
      </c>
      <c r="W714" s="76" t="s">
        <v>317</v>
      </c>
      <c r="X714" s="76" t="s">
        <v>316</v>
      </c>
      <c r="Y714" s="76" t="s">
        <v>374</v>
      </c>
      <c r="Z714" s="76" t="s">
        <v>374</v>
      </c>
      <c r="AA7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5" spans="1:27" x14ac:dyDescent="0.25">
      <c r="A715" s="6" t="str">
        <f>DAY(C715)&amp;Table1[[#This Row],[Bộ phận]]&amp;Table1[[#This Row],[Mã hàng]]</f>
        <v>10TSG01NL300218</v>
      </c>
      <c r="B715" s="6" t="str">
        <f>COUNTIF($A$5:A715,A715)&amp;A715</f>
        <v>110TSG01NL300218</v>
      </c>
      <c r="C715" s="75">
        <v>46032</v>
      </c>
      <c r="D715" s="76" t="s">
        <v>313</v>
      </c>
      <c r="E715" s="74" t="s">
        <v>453</v>
      </c>
      <c r="F715" s="74" t="s">
        <v>316</v>
      </c>
      <c r="G715" s="74" t="s">
        <v>314</v>
      </c>
      <c r="H715" s="76" t="s">
        <v>370</v>
      </c>
      <c r="I715" s="76" t="s">
        <v>371</v>
      </c>
      <c r="J715" s="76" t="s">
        <v>454</v>
      </c>
      <c r="K715" s="76" t="s">
        <v>287</v>
      </c>
      <c r="L715" s="76" t="s">
        <v>288</v>
      </c>
      <c r="M715" s="76" t="s">
        <v>29</v>
      </c>
      <c r="N715" s="77">
        <v>1</v>
      </c>
      <c r="O715" s="78">
        <v>40000</v>
      </c>
      <c r="P715" s="78">
        <v>0</v>
      </c>
      <c r="Q715" s="79">
        <v>40000</v>
      </c>
      <c r="R715" s="79">
        <v>0</v>
      </c>
      <c r="S715" s="78">
        <v>40000</v>
      </c>
      <c r="T715" s="76" t="s">
        <v>315</v>
      </c>
      <c r="U715" s="76" t="s">
        <v>373</v>
      </c>
      <c r="V715" s="76" t="s">
        <v>316</v>
      </c>
      <c r="W715" s="76" t="s">
        <v>317</v>
      </c>
      <c r="X715" s="76" t="s">
        <v>316</v>
      </c>
      <c r="Y715" s="76" t="s">
        <v>374</v>
      </c>
      <c r="Z715" s="76" t="s">
        <v>374</v>
      </c>
      <c r="AA7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6" spans="1:27" x14ac:dyDescent="0.25">
      <c r="A716" s="6" t="str">
        <f>DAY(C716)&amp;Table1[[#This Row],[Bộ phận]]&amp;Table1[[#This Row],[Mã hàng]]</f>
        <v>10TSG01NL300018</v>
      </c>
      <c r="B716" s="6" t="str">
        <f>COUNTIF($A$5:A716,A716)&amp;A716</f>
        <v>110TSG01NL300018</v>
      </c>
      <c r="C716" s="75">
        <v>46032</v>
      </c>
      <c r="D716" s="76" t="s">
        <v>313</v>
      </c>
      <c r="E716" s="74" t="s">
        <v>453</v>
      </c>
      <c r="F716" s="74" t="s">
        <v>316</v>
      </c>
      <c r="G716" s="74" t="s">
        <v>314</v>
      </c>
      <c r="H716" s="76" t="s">
        <v>370</v>
      </c>
      <c r="I716" s="76" t="s">
        <v>371</v>
      </c>
      <c r="J716" s="76" t="s">
        <v>454</v>
      </c>
      <c r="K716" s="76" t="s">
        <v>91</v>
      </c>
      <c r="L716" s="76" t="s">
        <v>331</v>
      </c>
      <c r="M716" s="76" t="s">
        <v>284</v>
      </c>
      <c r="N716" s="77">
        <v>3.5</v>
      </c>
      <c r="O716" s="78">
        <v>38000</v>
      </c>
      <c r="P716" s="78">
        <v>0</v>
      </c>
      <c r="Q716" s="79">
        <v>133000</v>
      </c>
      <c r="R716" s="79">
        <v>0</v>
      </c>
      <c r="S716" s="78">
        <v>38000</v>
      </c>
      <c r="T716" s="76" t="s">
        <v>315</v>
      </c>
      <c r="U716" s="76" t="s">
        <v>373</v>
      </c>
      <c r="V716" s="76" t="s">
        <v>316</v>
      </c>
      <c r="W716" s="76" t="s">
        <v>317</v>
      </c>
      <c r="X716" s="76" t="s">
        <v>316</v>
      </c>
      <c r="Y716" s="76" t="s">
        <v>374</v>
      </c>
      <c r="Z716" s="76" t="s">
        <v>374</v>
      </c>
      <c r="AA7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7" spans="1:27" x14ac:dyDescent="0.25">
      <c r="A717" s="6" t="str">
        <f>DAY(C717)&amp;Table1[[#This Row],[Bộ phận]]&amp;Table1[[#This Row],[Mã hàng]]</f>
        <v>10TSG01NL300084</v>
      </c>
      <c r="B717" s="6" t="str">
        <f>COUNTIF($A$5:A717,A717)&amp;A717</f>
        <v>110TSG01NL300084</v>
      </c>
      <c r="C717" s="75">
        <v>46032</v>
      </c>
      <c r="D717" s="76" t="s">
        <v>313</v>
      </c>
      <c r="E717" s="74" t="s">
        <v>453</v>
      </c>
      <c r="F717" s="74" t="s">
        <v>316</v>
      </c>
      <c r="G717" s="74" t="s">
        <v>314</v>
      </c>
      <c r="H717" s="76" t="s">
        <v>370</v>
      </c>
      <c r="I717" s="76" t="s">
        <v>371</v>
      </c>
      <c r="J717" s="76" t="s">
        <v>454</v>
      </c>
      <c r="K717" s="76" t="s">
        <v>163</v>
      </c>
      <c r="L717" s="76" t="s">
        <v>322</v>
      </c>
      <c r="M717" s="76" t="s">
        <v>284</v>
      </c>
      <c r="N717" s="77">
        <v>3</v>
      </c>
      <c r="O717" s="78">
        <v>22000</v>
      </c>
      <c r="P717" s="78">
        <v>0</v>
      </c>
      <c r="Q717" s="79">
        <v>66000</v>
      </c>
      <c r="R717" s="79">
        <v>0</v>
      </c>
      <c r="S717" s="78">
        <v>22000</v>
      </c>
      <c r="T717" s="76" t="s">
        <v>315</v>
      </c>
      <c r="U717" s="76" t="s">
        <v>373</v>
      </c>
      <c r="V717" s="76" t="s">
        <v>316</v>
      </c>
      <c r="W717" s="76" t="s">
        <v>317</v>
      </c>
      <c r="X717" s="76" t="s">
        <v>316</v>
      </c>
      <c r="Y717" s="76" t="s">
        <v>374</v>
      </c>
      <c r="Z717" s="76" t="s">
        <v>374</v>
      </c>
      <c r="AA7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8" spans="1:27" x14ac:dyDescent="0.25">
      <c r="A718" s="6" t="str">
        <f>DAY(C718)&amp;Table1[[#This Row],[Bộ phận]]&amp;Table1[[#This Row],[Mã hàng]]</f>
        <v>10TSG01NL600004</v>
      </c>
      <c r="B718" s="6" t="str">
        <f>COUNTIF($A$5:A718,A718)&amp;A718</f>
        <v>110TSG01NL600004</v>
      </c>
      <c r="C718" s="75">
        <v>46032</v>
      </c>
      <c r="D718" s="76" t="s">
        <v>313</v>
      </c>
      <c r="E718" s="74" t="s">
        <v>453</v>
      </c>
      <c r="F718" s="74" t="s">
        <v>316</v>
      </c>
      <c r="G718" s="74" t="s">
        <v>314</v>
      </c>
      <c r="H718" s="76" t="s">
        <v>370</v>
      </c>
      <c r="I718" s="76" t="s">
        <v>371</v>
      </c>
      <c r="J718" s="76" t="s">
        <v>454</v>
      </c>
      <c r="K718" s="76" t="s">
        <v>266</v>
      </c>
      <c r="L718" s="76" t="s">
        <v>25</v>
      </c>
      <c r="M718" s="76" t="s">
        <v>284</v>
      </c>
      <c r="N718" s="77">
        <v>19</v>
      </c>
      <c r="O718" s="78">
        <v>18000</v>
      </c>
      <c r="P718" s="78">
        <v>0</v>
      </c>
      <c r="Q718" s="79">
        <v>342000</v>
      </c>
      <c r="R718" s="79">
        <v>0</v>
      </c>
      <c r="S718" s="78">
        <v>18000</v>
      </c>
      <c r="T718" s="76" t="s">
        <v>315</v>
      </c>
      <c r="U718" s="76" t="s">
        <v>373</v>
      </c>
      <c r="V718" s="76" t="s">
        <v>316</v>
      </c>
      <c r="W718" s="76" t="s">
        <v>317</v>
      </c>
      <c r="X718" s="76" t="s">
        <v>316</v>
      </c>
      <c r="Y718" s="76" t="s">
        <v>374</v>
      </c>
      <c r="Z718" s="76" t="s">
        <v>374</v>
      </c>
      <c r="AA7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19" spans="1:27" x14ac:dyDescent="0.25">
      <c r="A719" s="6" t="str">
        <f>DAY(C719)&amp;Table1[[#This Row],[Bộ phận]]&amp;Table1[[#This Row],[Mã hàng]]</f>
        <v>10TSG01NL300119</v>
      </c>
      <c r="B719" s="6" t="str">
        <f>COUNTIF($A$5:A719,A719)&amp;A719</f>
        <v>110TSG01NL300119</v>
      </c>
      <c r="C719" s="75">
        <v>46032</v>
      </c>
      <c r="D719" s="76" t="s">
        <v>313</v>
      </c>
      <c r="E719" s="74" t="s">
        <v>453</v>
      </c>
      <c r="F719" s="74" t="s">
        <v>316</v>
      </c>
      <c r="G719" s="74" t="s">
        <v>314</v>
      </c>
      <c r="H719" s="76" t="s">
        <v>370</v>
      </c>
      <c r="I719" s="76" t="s">
        <v>371</v>
      </c>
      <c r="J719" s="76" t="s">
        <v>454</v>
      </c>
      <c r="K719" s="76" t="s">
        <v>197</v>
      </c>
      <c r="L719" s="76" t="s">
        <v>324</v>
      </c>
      <c r="M719" s="76" t="s">
        <v>284</v>
      </c>
      <c r="N719" s="77">
        <v>9.6999999999999993</v>
      </c>
      <c r="O719" s="78">
        <v>21000</v>
      </c>
      <c r="P719" s="78">
        <v>0</v>
      </c>
      <c r="Q719" s="79">
        <v>203700</v>
      </c>
      <c r="R719" s="79">
        <v>0</v>
      </c>
      <c r="S719" s="78">
        <v>21000</v>
      </c>
      <c r="T719" s="76" t="s">
        <v>315</v>
      </c>
      <c r="U719" s="76" t="s">
        <v>373</v>
      </c>
      <c r="V719" s="76" t="s">
        <v>316</v>
      </c>
      <c r="W719" s="76" t="s">
        <v>317</v>
      </c>
      <c r="X719" s="76" t="s">
        <v>316</v>
      </c>
      <c r="Y719" s="76" t="s">
        <v>374</v>
      </c>
      <c r="Z719" s="76" t="s">
        <v>374</v>
      </c>
      <c r="AA7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0" spans="1:27" x14ac:dyDescent="0.25">
      <c r="A720" s="6" t="str">
        <f>DAY(C720)&amp;Table1[[#This Row],[Bộ phận]]&amp;Table1[[#This Row],[Mã hàng]]</f>
        <v>10TSG06NL300218</v>
      </c>
      <c r="B720" s="6" t="str">
        <f>COUNTIF($A$5:A720,A720)&amp;A720</f>
        <v>110TSG06NL300218</v>
      </c>
      <c r="C720" s="75">
        <v>46032</v>
      </c>
      <c r="D720" s="76" t="s">
        <v>313</v>
      </c>
      <c r="E720" s="74" t="s">
        <v>455</v>
      </c>
      <c r="F720" s="74" t="s">
        <v>316</v>
      </c>
      <c r="G720" s="74" t="s">
        <v>314</v>
      </c>
      <c r="H720" s="76" t="s">
        <v>370</v>
      </c>
      <c r="I720" s="76" t="s">
        <v>371</v>
      </c>
      <c r="J720" s="76" t="s">
        <v>456</v>
      </c>
      <c r="K720" s="76" t="s">
        <v>287</v>
      </c>
      <c r="L720" s="76" t="s">
        <v>288</v>
      </c>
      <c r="M720" s="76" t="s">
        <v>29</v>
      </c>
      <c r="N720" s="77">
        <v>1</v>
      </c>
      <c r="O720" s="78">
        <v>40000</v>
      </c>
      <c r="P720" s="78">
        <v>0</v>
      </c>
      <c r="Q720" s="79">
        <v>40000</v>
      </c>
      <c r="R720" s="79">
        <v>0</v>
      </c>
      <c r="S720" s="78">
        <v>40000</v>
      </c>
      <c r="T720" s="76" t="s">
        <v>333</v>
      </c>
      <c r="U720" s="76" t="s">
        <v>373</v>
      </c>
      <c r="V720" s="76" t="s">
        <v>316</v>
      </c>
      <c r="W720" s="76" t="s">
        <v>334</v>
      </c>
      <c r="X720" s="76" t="s">
        <v>316</v>
      </c>
      <c r="Y720" s="76" t="s">
        <v>374</v>
      </c>
      <c r="Z720" s="76" t="s">
        <v>374</v>
      </c>
      <c r="AA7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1" spans="1:27" x14ac:dyDescent="0.25">
      <c r="A721" s="6" t="str">
        <f>DAY(C721)&amp;Table1[[#This Row],[Bộ phận]]&amp;Table1[[#This Row],[Mã hàng]]</f>
        <v>10TSG06NL300209</v>
      </c>
      <c r="B721" s="6" t="str">
        <f>COUNTIF($A$5:A721,A721)&amp;A721</f>
        <v>110TSG06NL300209</v>
      </c>
      <c r="C721" s="75">
        <v>46032</v>
      </c>
      <c r="D721" s="76" t="s">
        <v>313</v>
      </c>
      <c r="E721" s="74" t="s">
        <v>455</v>
      </c>
      <c r="F721" s="74" t="s">
        <v>316</v>
      </c>
      <c r="G721" s="74" t="s">
        <v>314</v>
      </c>
      <c r="H721" s="76" t="s">
        <v>370</v>
      </c>
      <c r="I721" s="76" t="s">
        <v>371</v>
      </c>
      <c r="J721" s="76" t="s">
        <v>456</v>
      </c>
      <c r="K721" s="76" t="s">
        <v>261</v>
      </c>
      <c r="L721" s="76" t="s">
        <v>321</v>
      </c>
      <c r="M721" s="76" t="s">
        <v>284</v>
      </c>
      <c r="N721" s="77">
        <v>1</v>
      </c>
      <c r="O721" s="78">
        <v>30000</v>
      </c>
      <c r="P721" s="78">
        <v>0</v>
      </c>
      <c r="Q721" s="79">
        <v>30000</v>
      </c>
      <c r="R721" s="79">
        <v>0</v>
      </c>
      <c r="S721" s="78">
        <v>30000</v>
      </c>
      <c r="T721" s="76" t="s">
        <v>333</v>
      </c>
      <c r="U721" s="76" t="s">
        <v>373</v>
      </c>
      <c r="V721" s="76" t="s">
        <v>316</v>
      </c>
      <c r="W721" s="76" t="s">
        <v>334</v>
      </c>
      <c r="X721" s="76" t="s">
        <v>316</v>
      </c>
      <c r="Y721" s="76" t="s">
        <v>374</v>
      </c>
      <c r="Z721" s="76" t="s">
        <v>374</v>
      </c>
      <c r="AA7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2" spans="1:27" x14ac:dyDescent="0.25">
      <c r="A722" s="6" t="str">
        <f>DAY(C722)&amp;Table1[[#This Row],[Bộ phận]]&amp;Table1[[#This Row],[Mã hàng]]</f>
        <v>10TSG06NL300084</v>
      </c>
      <c r="B722" s="6" t="str">
        <f>COUNTIF($A$5:A722,A722)&amp;A722</f>
        <v>110TSG06NL300084</v>
      </c>
      <c r="C722" s="75">
        <v>46032</v>
      </c>
      <c r="D722" s="76" t="s">
        <v>313</v>
      </c>
      <c r="E722" s="74" t="s">
        <v>455</v>
      </c>
      <c r="F722" s="74" t="s">
        <v>316</v>
      </c>
      <c r="G722" s="74" t="s">
        <v>314</v>
      </c>
      <c r="H722" s="76" t="s">
        <v>370</v>
      </c>
      <c r="I722" s="76" t="s">
        <v>371</v>
      </c>
      <c r="J722" s="76" t="s">
        <v>456</v>
      </c>
      <c r="K722" s="76" t="s">
        <v>163</v>
      </c>
      <c r="L722" s="76" t="s">
        <v>322</v>
      </c>
      <c r="M722" s="76" t="s">
        <v>284</v>
      </c>
      <c r="N722" s="77">
        <v>4</v>
      </c>
      <c r="O722" s="78">
        <v>22000</v>
      </c>
      <c r="P722" s="78">
        <v>0</v>
      </c>
      <c r="Q722" s="79">
        <v>88000</v>
      </c>
      <c r="R722" s="79">
        <v>0</v>
      </c>
      <c r="S722" s="78">
        <v>22000</v>
      </c>
      <c r="T722" s="76" t="s">
        <v>333</v>
      </c>
      <c r="U722" s="76" t="s">
        <v>373</v>
      </c>
      <c r="V722" s="76" t="s">
        <v>316</v>
      </c>
      <c r="W722" s="76" t="s">
        <v>334</v>
      </c>
      <c r="X722" s="76" t="s">
        <v>316</v>
      </c>
      <c r="Y722" s="76" t="s">
        <v>374</v>
      </c>
      <c r="Z722" s="76" t="s">
        <v>374</v>
      </c>
      <c r="AA7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3" spans="1:27" x14ac:dyDescent="0.25">
      <c r="A723" s="6" t="str">
        <f>DAY(C723)&amp;Table1[[#This Row],[Bộ phận]]&amp;Table1[[#This Row],[Mã hàng]]</f>
        <v>10TSG06NL300085</v>
      </c>
      <c r="B723" s="6" t="str">
        <f>COUNTIF($A$5:A723,A723)&amp;A723</f>
        <v>110TSG06NL300085</v>
      </c>
      <c r="C723" s="75">
        <v>46032</v>
      </c>
      <c r="D723" s="76" t="s">
        <v>313</v>
      </c>
      <c r="E723" s="74" t="s">
        <v>455</v>
      </c>
      <c r="F723" s="74" t="s">
        <v>316</v>
      </c>
      <c r="G723" s="74" t="s">
        <v>314</v>
      </c>
      <c r="H723" s="76" t="s">
        <v>370</v>
      </c>
      <c r="I723" s="76" t="s">
        <v>371</v>
      </c>
      <c r="J723" s="76" t="s">
        <v>456</v>
      </c>
      <c r="K723" s="76" t="s">
        <v>164</v>
      </c>
      <c r="L723" s="76" t="s">
        <v>318</v>
      </c>
      <c r="M723" s="76" t="s">
        <v>284</v>
      </c>
      <c r="N723" s="77">
        <v>1.5</v>
      </c>
      <c r="O723" s="78">
        <v>45000</v>
      </c>
      <c r="P723" s="78">
        <v>0</v>
      </c>
      <c r="Q723" s="79">
        <v>67500</v>
      </c>
      <c r="R723" s="79">
        <v>0</v>
      </c>
      <c r="S723" s="78">
        <v>45000</v>
      </c>
      <c r="T723" s="76" t="s">
        <v>333</v>
      </c>
      <c r="U723" s="76" t="s">
        <v>373</v>
      </c>
      <c r="V723" s="76" t="s">
        <v>316</v>
      </c>
      <c r="W723" s="76" t="s">
        <v>334</v>
      </c>
      <c r="X723" s="76" t="s">
        <v>316</v>
      </c>
      <c r="Y723" s="76" t="s">
        <v>374</v>
      </c>
      <c r="Z723" s="76" t="s">
        <v>374</v>
      </c>
      <c r="AA7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4" spans="1:27" x14ac:dyDescent="0.25">
      <c r="A724" s="6" t="str">
        <f>DAY(C724)&amp;Table1[[#This Row],[Bộ phận]]&amp;Table1[[#This Row],[Mã hàng]]</f>
        <v>10TSG06NL300107</v>
      </c>
      <c r="B724" s="6" t="str">
        <f>COUNTIF($A$5:A724,A724)&amp;A724</f>
        <v>110TSG06NL300107</v>
      </c>
      <c r="C724" s="75">
        <v>46032</v>
      </c>
      <c r="D724" s="76" t="s">
        <v>313</v>
      </c>
      <c r="E724" s="74" t="s">
        <v>455</v>
      </c>
      <c r="F724" s="74" t="s">
        <v>316</v>
      </c>
      <c r="G724" s="74" t="s">
        <v>314</v>
      </c>
      <c r="H724" s="76" t="s">
        <v>370</v>
      </c>
      <c r="I724" s="76" t="s">
        <v>371</v>
      </c>
      <c r="J724" s="76" t="s">
        <v>456</v>
      </c>
      <c r="K724" s="76" t="s">
        <v>187</v>
      </c>
      <c r="L724" s="76" t="s">
        <v>328</v>
      </c>
      <c r="M724" s="76" t="s">
        <v>329</v>
      </c>
      <c r="N724" s="77">
        <v>8</v>
      </c>
      <c r="O724" s="78">
        <v>8500</v>
      </c>
      <c r="P724" s="78">
        <v>0</v>
      </c>
      <c r="Q724" s="79">
        <v>68000</v>
      </c>
      <c r="R724" s="79">
        <v>0</v>
      </c>
      <c r="S724" s="78">
        <v>8500</v>
      </c>
      <c r="T724" s="76" t="s">
        <v>333</v>
      </c>
      <c r="U724" s="76" t="s">
        <v>373</v>
      </c>
      <c r="V724" s="76" t="s">
        <v>316</v>
      </c>
      <c r="W724" s="76" t="s">
        <v>334</v>
      </c>
      <c r="X724" s="76" t="s">
        <v>316</v>
      </c>
      <c r="Y724" s="76" t="s">
        <v>374</v>
      </c>
      <c r="Z724" s="76" t="s">
        <v>374</v>
      </c>
      <c r="AA7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5" spans="1:27" x14ac:dyDescent="0.25">
      <c r="A725" s="6" t="str">
        <f>DAY(C725)&amp;Table1[[#This Row],[Bộ phận]]&amp;Table1[[#This Row],[Mã hàng]]</f>
        <v>10TSG06NL300113</v>
      </c>
      <c r="B725" s="6" t="str">
        <f>COUNTIF($A$5:A725,A725)&amp;A725</f>
        <v>110TSG06NL300113</v>
      </c>
      <c r="C725" s="75">
        <v>46032</v>
      </c>
      <c r="D725" s="76" t="s">
        <v>313</v>
      </c>
      <c r="E725" s="74" t="s">
        <v>455</v>
      </c>
      <c r="F725" s="74" t="s">
        <v>316</v>
      </c>
      <c r="G725" s="74" t="s">
        <v>314</v>
      </c>
      <c r="H725" s="76" t="s">
        <v>370</v>
      </c>
      <c r="I725" s="76" t="s">
        <v>371</v>
      </c>
      <c r="J725" s="76" t="s">
        <v>456</v>
      </c>
      <c r="K725" s="76" t="s">
        <v>192</v>
      </c>
      <c r="L725" s="76" t="s">
        <v>40</v>
      </c>
      <c r="M725" s="76" t="s">
        <v>284</v>
      </c>
      <c r="N725" s="77">
        <v>1.5</v>
      </c>
      <c r="O725" s="78">
        <v>145000</v>
      </c>
      <c r="P725" s="78">
        <v>0</v>
      </c>
      <c r="Q725" s="79">
        <v>217500</v>
      </c>
      <c r="R725" s="79">
        <v>0</v>
      </c>
      <c r="S725" s="78">
        <v>145000</v>
      </c>
      <c r="T725" s="76" t="s">
        <v>333</v>
      </c>
      <c r="U725" s="76" t="s">
        <v>373</v>
      </c>
      <c r="V725" s="76" t="s">
        <v>316</v>
      </c>
      <c r="W725" s="76" t="s">
        <v>334</v>
      </c>
      <c r="X725" s="76" t="s">
        <v>316</v>
      </c>
      <c r="Y725" s="76" t="s">
        <v>374</v>
      </c>
      <c r="Z725" s="76" t="s">
        <v>374</v>
      </c>
      <c r="AA7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6" spans="1:27" x14ac:dyDescent="0.25">
      <c r="A726" s="6" t="str">
        <f>DAY(C726)&amp;Table1[[#This Row],[Bộ phận]]&amp;Table1[[#This Row],[Mã hàng]]</f>
        <v>10TSG06NL300126</v>
      </c>
      <c r="B726" s="6" t="str">
        <f>COUNTIF($A$5:A726,A726)&amp;A726</f>
        <v>110TSG06NL300126</v>
      </c>
      <c r="C726" s="75">
        <v>46032</v>
      </c>
      <c r="D726" s="76" t="s">
        <v>313</v>
      </c>
      <c r="E726" s="74" t="s">
        <v>455</v>
      </c>
      <c r="F726" s="74" t="s">
        <v>316</v>
      </c>
      <c r="G726" s="74" t="s">
        <v>314</v>
      </c>
      <c r="H726" s="76" t="s">
        <v>370</v>
      </c>
      <c r="I726" s="76" t="s">
        <v>371</v>
      </c>
      <c r="J726" s="76" t="s">
        <v>456</v>
      </c>
      <c r="K726" s="76" t="s">
        <v>208</v>
      </c>
      <c r="L726" s="76" t="s">
        <v>340</v>
      </c>
      <c r="M726" s="76" t="s">
        <v>284</v>
      </c>
      <c r="N726" s="77">
        <v>0.5</v>
      </c>
      <c r="O726" s="78">
        <v>70000</v>
      </c>
      <c r="P726" s="78">
        <v>0</v>
      </c>
      <c r="Q726" s="79">
        <v>35000</v>
      </c>
      <c r="R726" s="79">
        <v>0</v>
      </c>
      <c r="S726" s="78">
        <v>70000</v>
      </c>
      <c r="T726" s="76" t="s">
        <v>333</v>
      </c>
      <c r="U726" s="76" t="s">
        <v>373</v>
      </c>
      <c r="V726" s="76" t="s">
        <v>316</v>
      </c>
      <c r="W726" s="76" t="s">
        <v>334</v>
      </c>
      <c r="X726" s="76" t="s">
        <v>316</v>
      </c>
      <c r="Y726" s="76" t="s">
        <v>374</v>
      </c>
      <c r="Z726" s="76" t="s">
        <v>374</v>
      </c>
      <c r="AA7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7" spans="1:27" x14ac:dyDescent="0.25">
      <c r="A727" s="6" t="str">
        <f>DAY(C727)&amp;Table1[[#This Row],[Bộ phận]]&amp;Table1[[#This Row],[Mã hàng]]</f>
        <v>10TSG06NL300007</v>
      </c>
      <c r="B727" s="6" t="str">
        <f>COUNTIF($A$5:A727,A727)&amp;A727</f>
        <v>110TSG06NL300007</v>
      </c>
      <c r="C727" s="75">
        <v>46032</v>
      </c>
      <c r="D727" s="76" t="s">
        <v>313</v>
      </c>
      <c r="E727" s="74" t="s">
        <v>455</v>
      </c>
      <c r="F727" s="74" t="s">
        <v>316</v>
      </c>
      <c r="G727" s="74" t="s">
        <v>314</v>
      </c>
      <c r="H727" s="76" t="s">
        <v>370</v>
      </c>
      <c r="I727" s="76" t="s">
        <v>371</v>
      </c>
      <c r="J727" s="76" t="s">
        <v>456</v>
      </c>
      <c r="K727" s="76" t="s">
        <v>79</v>
      </c>
      <c r="L727" s="76" t="s">
        <v>332</v>
      </c>
      <c r="M727" s="76" t="s">
        <v>284</v>
      </c>
      <c r="N727" s="77">
        <v>1</v>
      </c>
      <c r="O727" s="78">
        <v>30000</v>
      </c>
      <c r="P727" s="78">
        <v>0</v>
      </c>
      <c r="Q727" s="79">
        <v>30000</v>
      </c>
      <c r="R727" s="79">
        <v>0</v>
      </c>
      <c r="S727" s="78">
        <v>30000</v>
      </c>
      <c r="T727" s="76" t="s">
        <v>333</v>
      </c>
      <c r="U727" s="76" t="s">
        <v>373</v>
      </c>
      <c r="V727" s="76" t="s">
        <v>316</v>
      </c>
      <c r="W727" s="76" t="s">
        <v>334</v>
      </c>
      <c r="X727" s="76" t="s">
        <v>316</v>
      </c>
      <c r="Y727" s="76" t="s">
        <v>374</v>
      </c>
      <c r="Z727" s="76" t="s">
        <v>374</v>
      </c>
      <c r="AA7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8" spans="1:27" x14ac:dyDescent="0.25">
      <c r="A728" s="6" t="str">
        <f>DAY(C728)&amp;Table1[[#This Row],[Bộ phận]]&amp;Table1[[#This Row],[Mã hàng]]</f>
        <v>10TSG06NL300013</v>
      </c>
      <c r="B728" s="6" t="str">
        <f>COUNTIF($A$5:A728,A728)&amp;A728</f>
        <v>110TSG06NL300013</v>
      </c>
      <c r="C728" s="75">
        <v>46032</v>
      </c>
      <c r="D728" s="76" t="s">
        <v>313</v>
      </c>
      <c r="E728" s="74" t="s">
        <v>455</v>
      </c>
      <c r="F728" s="74" t="s">
        <v>316</v>
      </c>
      <c r="G728" s="74" t="s">
        <v>314</v>
      </c>
      <c r="H728" s="76" t="s">
        <v>370</v>
      </c>
      <c r="I728" s="76" t="s">
        <v>371</v>
      </c>
      <c r="J728" s="76" t="s">
        <v>456</v>
      </c>
      <c r="K728" s="76" t="s">
        <v>86</v>
      </c>
      <c r="L728" s="76" t="s">
        <v>19</v>
      </c>
      <c r="M728" s="76" t="s">
        <v>284</v>
      </c>
      <c r="N728" s="77">
        <v>0.5</v>
      </c>
      <c r="O728" s="78">
        <v>50000</v>
      </c>
      <c r="P728" s="78">
        <v>0</v>
      </c>
      <c r="Q728" s="79">
        <v>25000</v>
      </c>
      <c r="R728" s="79">
        <v>0</v>
      </c>
      <c r="S728" s="78">
        <v>50000</v>
      </c>
      <c r="T728" s="76" t="s">
        <v>333</v>
      </c>
      <c r="U728" s="76" t="s">
        <v>373</v>
      </c>
      <c r="V728" s="76" t="s">
        <v>316</v>
      </c>
      <c r="W728" s="76" t="s">
        <v>334</v>
      </c>
      <c r="X728" s="76" t="s">
        <v>316</v>
      </c>
      <c r="Y728" s="76" t="s">
        <v>374</v>
      </c>
      <c r="Z728" s="76" t="s">
        <v>374</v>
      </c>
      <c r="AA7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29" spans="1:27" x14ac:dyDescent="0.25">
      <c r="A729" s="6" t="str">
        <f>DAY(C729)&amp;Table1[[#This Row],[Bộ phận]]&amp;Table1[[#This Row],[Mã hàng]]</f>
        <v>10TSG06NL300203</v>
      </c>
      <c r="B729" s="6" t="str">
        <f>COUNTIF($A$5:A729,A729)&amp;A729</f>
        <v>110TSG06NL300203</v>
      </c>
      <c r="C729" s="75">
        <v>46032</v>
      </c>
      <c r="D729" s="76" t="s">
        <v>313</v>
      </c>
      <c r="E729" s="74" t="s">
        <v>455</v>
      </c>
      <c r="F729" s="74" t="s">
        <v>316</v>
      </c>
      <c r="G729" s="74" t="s">
        <v>314</v>
      </c>
      <c r="H729" s="76" t="s">
        <v>370</v>
      </c>
      <c r="I729" s="76" t="s">
        <v>371</v>
      </c>
      <c r="J729" s="76" t="s">
        <v>456</v>
      </c>
      <c r="K729" s="76" t="s">
        <v>260</v>
      </c>
      <c r="L729" s="76" t="s">
        <v>320</v>
      </c>
      <c r="M729" s="76" t="s">
        <v>284</v>
      </c>
      <c r="N729" s="77">
        <v>3</v>
      </c>
      <c r="O729" s="78">
        <v>45000</v>
      </c>
      <c r="P729" s="78">
        <v>0</v>
      </c>
      <c r="Q729" s="79">
        <v>135000</v>
      </c>
      <c r="R729" s="79">
        <v>0</v>
      </c>
      <c r="S729" s="78">
        <v>45000</v>
      </c>
      <c r="T729" s="76" t="s">
        <v>333</v>
      </c>
      <c r="U729" s="76" t="s">
        <v>373</v>
      </c>
      <c r="V729" s="76" t="s">
        <v>316</v>
      </c>
      <c r="W729" s="76" t="s">
        <v>334</v>
      </c>
      <c r="X729" s="76" t="s">
        <v>316</v>
      </c>
      <c r="Y729" s="76" t="s">
        <v>374</v>
      </c>
      <c r="Z729" s="76" t="s">
        <v>374</v>
      </c>
      <c r="AA7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0" spans="1:27" x14ac:dyDescent="0.25">
      <c r="A730" s="6" t="str">
        <f>DAY(C730)&amp;Table1[[#This Row],[Bộ phận]]&amp;Table1[[#This Row],[Mã hàng]]</f>
        <v>10TSG06NL300022</v>
      </c>
      <c r="B730" s="6" t="str">
        <f>COUNTIF($A$5:A730,A730)&amp;A730</f>
        <v>110TSG06NL300022</v>
      </c>
      <c r="C730" s="75">
        <v>46032</v>
      </c>
      <c r="D730" s="76" t="s">
        <v>313</v>
      </c>
      <c r="E730" s="74" t="s">
        <v>455</v>
      </c>
      <c r="F730" s="74" t="s">
        <v>316</v>
      </c>
      <c r="G730" s="74" t="s">
        <v>314</v>
      </c>
      <c r="H730" s="76" t="s">
        <v>370</v>
      </c>
      <c r="I730" s="76" t="s">
        <v>371</v>
      </c>
      <c r="J730" s="76" t="s">
        <v>456</v>
      </c>
      <c r="K730" s="76" t="s">
        <v>94</v>
      </c>
      <c r="L730" s="76" t="s">
        <v>20</v>
      </c>
      <c r="M730" s="76" t="s">
        <v>284</v>
      </c>
      <c r="N730" s="77">
        <v>12.3</v>
      </c>
      <c r="O730" s="78">
        <v>18000</v>
      </c>
      <c r="P730" s="78">
        <v>0</v>
      </c>
      <c r="Q730" s="79">
        <v>221400</v>
      </c>
      <c r="R730" s="79">
        <v>0</v>
      </c>
      <c r="S730" s="78">
        <v>18000</v>
      </c>
      <c r="T730" s="76" t="s">
        <v>333</v>
      </c>
      <c r="U730" s="76" t="s">
        <v>373</v>
      </c>
      <c r="V730" s="76" t="s">
        <v>316</v>
      </c>
      <c r="W730" s="76" t="s">
        <v>334</v>
      </c>
      <c r="X730" s="76" t="s">
        <v>316</v>
      </c>
      <c r="Y730" s="76" t="s">
        <v>374</v>
      </c>
      <c r="Z730" s="76" t="s">
        <v>374</v>
      </c>
      <c r="AA7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1" spans="1:27" x14ac:dyDescent="0.25">
      <c r="A731" s="6" t="str">
        <f>DAY(C731)&amp;Table1[[#This Row],[Bộ phận]]&amp;Table1[[#This Row],[Mã hàng]]</f>
        <v>10TSG06NL300033</v>
      </c>
      <c r="B731" s="6" t="str">
        <f>COUNTIF($A$5:A731,A731)&amp;A731</f>
        <v>110TSG06NL300033</v>
      </c>
      <c r="C731" s="75">
        <v>46032</v>
      </c>
      <c r="D731" s="76" t="s">
        <v>313</v>
      </c>
      <c r="E731" s="74" t="s">
        <v>455</v>
      </c>
      <c r="F731" s="74" t="s">
        <v>316</v>
      </c>
      <c r="G731" s="74" t="s">
        <v>314</v>
      </c>
      <c r="H731" s="76" t="s">
        <v>370</v>
      </c>
      <c r="I731" s="76" t="s">
        <v>371</v>
      </c>
      <c r="J731" s="76" t="s">
        <v>456</v>
      </c>
      <c r="K731" s="76" t="s">
        <v>104</v>
      </c>
      <c r="L731" s="76" t="s">
        <v>335</v>
      </c>
      <c r="M731" s="76" t="s">
        <v>284</v>
      </c>
      <c r="N731" s="77">
        <v>2</v>
      </c>
      <c r="O731" s="78">
        <v>13000</v>
      </c>
      <c r="P731" s="78">
        <v>0</v>
      </c>
      <c r="Q731" s="79">
        <v>26000</v>
      </c>
      <c r="R731" s="79">
        <v>0</v>
      </c>
      <c r="S731" s="78">
        <v>13000</v>
      </c>
      <c r="T731" s="76" t="s">
        <v>333</v>
      </c>
      <c r="U731" s="76" t="s">
        <v>373</v>
      </c>
      <c r="V731" s="76" t="s">
        <v>316</v>
      </c>
      <c r="W731" s="76" t="s">
        <v>334</v>
      </c>
      <c r="X731" s="76" t="s">
        <v>316</v>
      </c>
      <c r="Y731" s="76" t="s">
        <v>374</v>
      </c>
      <c r="Z731" s="76" t="s">
        <v>374</v>
      </c>
      <c r="AA7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2" spans="1:27" x14ac:dyDescent="0.25">
      <c r="A732" s="6" t="str">
        <f>DAY(C732)&amp;Table1[[#This Row],[Bộ phận]]&amp;Table1[[#This Row],[Mã hàng]]</f>
        <v>10TSG06NL300036</v>
      </c>
      <c r="B732" s="6" t="str">
        <f>COUNTIF($A$5:A732,A732)&amp;A732</f>
        <v>110TSG06NL300036</v>
      </c>
      <c r="C732" s="75">
        <v>46032</v>
      </c>
      <c r="D732" s="76" t="s">
        <v>313</v>
      </c>
      <c r="E732" s="74" t="s">
        <v>455</v>
      </c>
      <c r="F732" s="74" t="s">
        <v>316</v>
      </c>
      <c r="G732" s="74" t="s">
        <v>314</v>
      </c>
      <c r="H732" s="76" t="s">
        <v>370</v>
      </c>
      <c r="I732" s="76" t="s">
        <v>371</v>
      </c>
      <c r="J732" s="76" t="s">
        <v>456</v>
      </c>
      <c r="K732" s="76" t="s">
        <v>109</v>
      </c>
      <c r="L732" s="76" t="s">
        <v>24</v>
      </c>
      <c r="M732" s="76" t="s">
        <v>284</v>
      </c>
      <c r="N732" s="77">
        <v>2</v>
      </c>
      <c r="O732" s="78">
        <v>47000</v>
      </c>
      <c r="P732" s="78">
        <v>0</v>
      </c>
      <c r="Q732" s="79">
        <v>94000</v>
      </c>
      <c r="R732" s="79">
        <v>0</v>
      </c>
      <c r="S732" s="78">
        <v>47000</v>
      </c>
      <c r="T732" s="76" t="s">
        <v>333</v>
      </c>
      <c r="U732" s="76" t="s">
        <v>373</v>
      </c>
      <c r="V732" s="76" t="s">
        <v>316</v>
      </c>
      <c r="W732" s="76" t="s">
        <v>334</v>
      </c>
      <c r="X732" s="76" t="s">
        <v>316</v>
      </c>
      <c r="Y732" s="76" t="s">
        <v>374</v>
      </c>
      <c r="Z732" s="76" t="s">
        <v>374</v>
      </c>
      <c r="AA7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3" spans="1:27" x14ac:dyDescent="0.25">
      <c r="A733" s="6" t="str">
        <f>DAY(C733)&amp;Table1[[#This Row],[Bộ phận]]&amp;Table1[[#This Row],[Mã hàng]]</f>
        <v>10TSG06NL300058</v>
      </c>
      <c r="B733" s="6" t="str">
        <f>COUNTIF($A$5:A733,A733)&amp;A733</f>
        <v>110TSG06NL300058</v>
      </c>
      <c r="C733" s="75">
        <v>46032</v>
      </c>
      <c r="D733" s="76" t="s">
        <v>313</v>
      </c>
      <c r="E733" s="74" t="s">
        <v>455</v>
      </c>
      <c r="F733" s="74" t="s">
        <v>316</v>
      </c>
      <c r="G733" s="74" t="s">
        <v>314</v>
      </c>
      <c r="H733" s="76" t="s">
        <v>370</v>
      </c>
      <c r="I733" s="76" t="s">
        <v>371</v>
      </c>
      <c r="J733" s="76" t="s">
        <v>456</v>
      </c>
      <c r="K733" s="76" t="s">
        <v>135</v>
      </c>
      <c r="L733" s="76" t="s">
        <v>27</v>
      </c>
      <c r="M733" s="76" t="s">
        <v>284</v>
      </c>
      <c r="N733" s="77">
        <v>2</v>
      </c>
      <c r="O733" s="78">
        <v>55000</v>
      </c>
      <c r="P733" s="78">
        <v>0</v>
      </c>
      <c r="Q733" s="79">
        <v>110000</v>
      </c>
      <c r="R733" s="79">
        <v>0</v>
      </c>
      <c r="S733" s="78">
        <v>55000</v>
      </c>
      <c r="T733" s="76" t="s">
        <v>333</v>
      </c>
      <c r="U733" s="76" t="s">
        <v>373</v>
      </c>
      <c r="V733" s="76" t="s">
        <v>316</v>
      </c>
      <c r="W733" s="76" t="s">
        <v>334</v>
      </c>
      <c r="X733" s="76" t="s">
        <v>316</v>
      </c>
      <c r="Y733" s="76" t="s">
        <v>374</v>
      </c>
      <c r="Z733" s="76" t="s">
        <v>374</v>
      </c>
      <c r="AA7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4" spans="1:27" x14ac:dyDescent="0.25">
      <c r="A734" s="6" t="str">
        <f>DAY(C734)&amp;Table1[[#This Row],[Bộ phận]]&amp;Table1[[#This Row],[Mã hàng]]</f>
        <v>10TSG06NL300142</v>
      </c>
      <c r="B734" s="6" t="str">
        <f>COUNTIF($A$5:A734,A734)&amp;A734</f>
        <v>110TSG06NL300142</v>
      </c>
      <c r="C734" s="75">
        <v>46032</v>
      </c>
      <c r="D734" s="76" t="s">
        <v>313</v>
      </c>
      <c r="E734" s="74" t="s">
        <v>455</v>
      </c>
      <c r="F734" s="74" t="s">
        <v>316</v>
      </c>
      <c r="G734" s="74" t="s">
        <v>314</v>
      </c>
      <c r="H734" s="76" t="s">
        <v>370</v>
      </c>
      <c r="I734" s="76" t="s">
        <v>371</v>
      </c>
      <c r="J734" s="76" t="s">
        <v>456</v>
      </c>
      <c r="K734" s="76" t="s">
        <v>226</v>
      </c>
      <c r="L734" s="76" t="s">
        <v>319</v>
      </c>
      <c r="M734" s="76" t="s">
        <v>284</v>
      </c>
      <c r="N734" s="77">
        <v>2</v>
      </c>
      <c r="O734" s="78">
        <v>50000</v>
      </c>
      <c r="P734" s="78">
        <v>0</v>
      </c>
      <c r="Q734" s="79">
        <v>100000</v>
      </c>
      <c r="R734" s="79">
        <v>0</v>
      </c>
      <c r="S734" s="78">
        <v>50000</v>
      </c>
      <c r="T734" s="76" t="s">
        <v>333</v>
      </c>
      <c r="U734" s="76" t="s">
        <v>373</v>
      </c>
      <c r="V734" s="76" t="s">
        <v>316</v>
      </c>
      <c r="W734" s="76" t="s">
        <v>334</v>
      </c>
      <c r="X734" s="76" t="s">
        <v>316</v>
      </c>
      <c r="Y734" s="76" t="s">
        <v>374</v>
      </c>
      <c r="Z734" s="76" t="s">
        <v>374</v>
      </c>
      <c r="AA7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5" spans="1:27" x14ac:dyDescent="0.25">
      <c r="A735" s="6" t="str">
        <f>DAY(C735)&amp;Table1[[#This Row],[Bộ phận]]&amp;Table1[[#This Row],[Mã hàng]]</f>
        <v>10TSG06NL300147</v>
      </c>
      <c r="B735" s="6" t="str">
        <f>COUNTIF($A$5:A735,A735)&amp;A735</f>
        <v>110TSG06NL300147</v>
      </c>
      <c r="C735" s="75">
        <v>46032</v>
      </c>
      <c r="D735" s="76" t="s">
        <v>313</v>
      </c>
      <c r="E735" s="74" t="s">
        <v>455</v>
      </c>
      <c r="F735" s="74" t="s">
        <v>316</v>
      </c>
      <c r="G735" s="74" t="s">
        <v>314</v>
      </c>
      <c r="H735" s="76" t="s">
        <v>370</v>
      </c>
      <c r="I735" s="76" t="s">
        <v>371</v>
      </c>
      <c r="J735" s="76" t="s">
        <v>456</v>
      </c>
      <c r="K735" s="76" t="s">
        <v>234</v>
      </c>
      <c r="L735" s="76" t="s">
        <v>330</v>
      </c>
      <c r="M735" s="76" t="s">
        <v>284</v>
      </c>
      <c r="N735" s="77">
        <v>10.3</v>
      </c>
      <c r="O735" s="78">
        <v>62000</v>
      </c>
      <c r="P735" s="78">
        <v>0</v>
      </c>
      <c r="Q735" s="79">
        <v>638600</v>
      </c>
      <c r="R735" s="79">
        <v>0</v>
      </c>
      <c r="S735" s="78">
        <v>62000</v>
      </c>
      <c r="T735" s="76" t="s">
        <v>333</v>
      </c>
      <c r="U735" s="76" t="s">
        <v>373</v>
      </c>
      <c r="V735" s="76" t="s">
        <v>316</v>
      </c>
      <c r="W735" s="76" t="s">
        <v>334</v>
      </c>
      <c r="X735" s="76" t="s">
        <v>316</v>
      </c>
      <c r="Y735" s="76" t="s">
        <v>374</v>
      </c>
      <c r="Z735" s="76" t="s">
        <v>374</v>
      </c>
      <c r="AA7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6" spans="1:27" x14ac:dyDescent="0.25">
      <c r="A736" s="6" t="str">
        <f>DAY(C736)&amp;Table1[[#This Row],[Bộ phận]]&amp;Table1[[#This Row],[Mã hàng]]</f>
        <v>10TSG06NL300090</v>
      </c>
      <c r="B736" s="6" t="str">
        <f>COUNTIF($A$5:A736,A736)&amp;A736</f>
        <v>110TSG06NL300090</v>
      </c>
      <c r="C736" s="75">
        <v>46032</v>
      </c>
      <c r="D736" s="76" t="s">
        <v>313</v>
      </c>
      <c r="E736" s="74" t="s">
        <v>455</v>
      </c>
      <c r="F736" s="74" t="s">
        <v>316</v>
      </c>
      <c r="G736" s="74" t="s">
        <v>314</v>
      </c>
      <c r="H736" s="76" t="s">
        <v>370</v>
      </c>
      <c r="I736" s="76" t="s">
        <v>371</v>
      </c>
      <c r="J736" s="76" t="s">
        <v>456</v>
      </c>
      <c r="K736" s="76" t="s">
        <v>171</v>
      </c>
      <c r="L736" s="76" t="s">
        <v>34</v>
      </c>
      <c r="M736" s="76" t="s">
        <v>284</v>
      </c>
      <c r="N736" s="77">
        <v>1</v>
      </c>
      <c r="O736" s="78">
        <v>145000</v>
      </c>
      <c r="P736" s="78">
        <v>0</v>
      </c>
      <c r="Q736" s="79">
        <v>145000</v>
      </c>
      <c r="R736" s="79">
        <v>0</v>
      </c>
      <c r="S736" s="78">
        <v>145000</v>
      </c>
      <c r="T736" s="76" t="s">
        <v>333</v>
      </c>
      <c r="U736" s="76" t="s">
        <v>373</v>
      </c>
      <c r="V736" s="76" t="s">
        <v>316</v>
      </c>
      <c r="W736" s="76" t="s">
        <v>334</v>
      </c>
      <c r="X736" s="76" t="s">
        <v>316</v>
      </c>
      <c r="Y736" s="76" t="s">
        <v>374</v>
      </c>
      <c r="Z736" s="76" t="s">
        <v>374</v>
      </c>
      <c r="AA7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7" spans="1:27" x14ac:dyDescent="0.25">
      <c r="A737" s="6" t="str">
        <f>DAY(C737)&amp;Table1[[#This Row],[Bộ phận]]&amp;Table1[[#This Row],[Mã hàng]]</f>
        <v>10TSG06NL300091</v>
      </c>
      <c r="B737" s="6" t="str">
        <f>COUNTIF($A$5:A737,A737)&amp;A737</f>
        <v>110TSG06NL300091</v>
      </c>
      <c r="C737" s="75">
        <v>46032</v>
      </c>
      <c r="D737" s="76" t="s">
        <v>313</v>
      </c>
      <c r="E737" s="74" t="s">
        <v>455</v>
      </c>
      <c r="F737" s="74" t="s">
        <v>316</v>
      </c>
      <c r="G737" s="74" t="s">
        <v>314</v>
      </c>
      <c r="H737" s="76" t="s">
        <v>370</v>
      </c>
      <c r="I737" s="76" t="s">
        <v>371</v>
      </c>
      <c r="J737" s="76" t="s">
        <v>456</v>
      </c>
      <c r="K737" s="76" t="s">
        <v>172</v>
      </c>
      <c r="L737" s="76" t="s">
        <v>35</v>
      </c>
      <c r="M737" s="76" t="s">
        <v>284</v>
      </c>
      <c r="N737" s="77">
        <v>6</v>
      </c>
      <c r="O737" s="78">
        <v>47000</v>
      </c>
      <c r="P737" s="78">
        <v>0</v>
      </c>
      <c r="Q737" s="79">
        <v>282000</v>
      </c>
      <c r="R737" s="79">
        <v>0</v>
      </c>
      <c r="S737" s="78">
        <v>47000</v>
      </c>
      <c r="T737" s="76" t="s">
        <v>333</v>
      </c>
      <c r="U737" s="76" t="s">
        <v>373</v>
      </c>
      <c r="V737" s="76" t="s">
        <v>316</v>
      </c>
      <c r="W737" s="76" t="s">
        <v>334</v>
      </c>
      <c r="X737" s="76" t="s">
        <v>316</v>
      </c>
      <c r="Y737" s="76" t="s">
        <v>374</v>
      </c>
      <c r="Z737" s="76" t="s">
        <v>374</v>
      </c>
      <c r="AA7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8" spans="1:27" x14ac:dyDescent="0.25">
      <c r="A738" s="6" t="str">
        <f>DAY(C738)&amp;Table1[[#This Row],[Bộ phận]]&amp;Table1[[#This Row],[Mã hàng]]</f>
        <v>10TSG06NL300096</v>
      </c>
      <c r="B738" s="6" t="str">
        <f>COUNTIF($A$5:A738,A738)&amp;A738</f>
        <v>110TSG06NL300096</v>
      </c>
      <c r="C738" s="75">
        <v>46032</v>
      </c>
      <c r="D738" s="76" t="s">
        <v>313</v>
      </c>
      <c r="E738" s="74" t="s">
        <v>455</v>
      </c>
      <c r="F738" s="74" t="s">
        <v>316</v>
      </c>
      <c r="G738" s="74" t="s">
        <v>314</v>
      </c>
      <c r="H738" s="76" t="s">
        <v>370</v>
      </c>
      <c r="I738" s="76" t="s">
        <v>371</v>
      </c>
      <c r="J738" s="76" t="s">
        <v>456</v>
      </c>
      <c r="K738" s="76" t="s">
        <v>177</v>
      </c>
      <c r="L738" s="76" t="s">
        <v>50</v>
      </c>
      <c r="M738" s="76" t="s">
        <v>284</v>
      </c>
      <c r="N738" s="77">
        <v>6</v>
      </c>
      <c r="O738" s="78">
        <v>45000</v>
      </c>
      <c r="P738" s="78">
        <v>0</v>
      </c>
      <c r="Q738" s="79">
        <v>270000</v>
      </c>
      <c r="R738" s="79">
        <v>0</v>
      </c>
      <c r="S738" s="78">
        <v>45000</v>
      </c>
      <c r="T738" s="76" t="s">
        <v>333</v>
      </c>
      <c r="U738" s="76" t="s">
        <v>373</v>
      </c>
      <c r="V738" s="76" t="s">
        <v>316</v>
      </c>
      <c r="W738" s="76" t="s">
        <v>334</v>
      </c>
      <c r="X738" s="76" t="s">
        <v>316</v>
      </c>
      <c r="Y738" s="76" t="s">
        <v>374</v>
      </c>
      <c r="Z738" s="76" t="s">
        <v>374</v>
      </c>
      <c r="AA7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39" spans="1:27" x14ac:dyDescent="0.25">
      <c r="A739" s="6" t="str">
        <f>DAY(C739)&amp;Table1[[#This Row],[Bộ phận]]&amp;Table1[[#This Row],[Mã hàng]]</f>
        <v>10TSG06NL300098</v>
      </c>
      <c r="B739" s="6" t="str">
        <f>COUNTIF($A$5:A739,A739)&amp;A739</f>
        <v>110TSG06NL300098</v>
      </c>
      <c r="C739" s="75">
        <v>46032</v>
      </c>
      <c r="D739" s="76" t="s">
        <v>313</v>
      </c>
      <c r="E739" s="74" t="s">
        <v>455</v>
      </c>
      <c r="F739" s="74" t="s">
        <v>316</v>
      </c>
      <c r="G739" s="74" t="s">
        <v>314</v>
      </c>
      <c r="H739" s="76" t="s">
        <v>370</v>
      </c>
      <c r="I739" s="76" t="s">
        <v>371</v>
      </c>
      <c r="J739" s="76" t="s">
        <v>456</v>
      </c>
      <c r="K739" s="76" t="s">
        <v>179</v>
      </c>
      <c r="L739" s="76" t="s">
        <v>327</v>
      </c>
      <c r="M739" s="76" t="s">
        <v>284</v>
      </c>
      <c r="N739" s="77">
        <v>5</v>
      </c>
      <c r="O739" s="78">
        <v>95000</v>
      </c>
      <c r="P739" s="78">
        <v>0</v>
      </c>
      <c r="Q739" s="79">
        <v>475000</v>
      </c>
      <c r="R739" s="79">
        <v>0</v>
      </c>
      <c r="S739" s="78">
        <v>95000</v>
      </c>
      <c r="T739" s="76" t="s">
        <v>333</v>
      </c>
      <c r="U739" s="76" t="s">
        <v>373</v>
      </c>
      <c r="V739" s="76" t="s">
        <v>316</v>
      </c>
      <c r="W739" s="76" t="s">
        <v>334</v>
      </c>
      <c r="X739" s="76" t="s">
        <v>316</v>
      </c>
      <c r="Y739" s="76" t="s">
        <v>374</v>
      </c>
      <c r="Z739" s="76" t="s">
        <v>374</v>
      </c>
      <c r="AA7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0" spans="1:27" x14ac:dyDescent="0.25">
      <c r="A740" s="6" t="str">
        <f>DAY(C740)&amp;Table1[[#This Row],[Bộ phận]]&amp;Table1[[#This Row],[Mã hàng]]</f>
        <v>10TSG06NL300018</v>
      </c>
      <c r="B740" s="6" t="str">
        <f>COUNTIF($A$5:A740,A740)&amp;A740</f>
        <v>110TSG06NL300018</v>
      </c>
      <c r="C740" s="75">
        <v>46032</v>
      </c>
      <c r="D740" s="76" t="s">
        <v>313</v>
      </c>
      <c r="E740" s="74" t="s">
        <v>455</v>
      </c>
      <c r="F740" s="74" t="s">
        <v>316</v>
      </c>
      <c r="G740" s="74" t="s">
        <v>314</v>
      </c>
      <c r="H740" s="76" t="s">
        <v>370</v>
      </c>
      <c r="I740" s="76" t="s">
        <v>371</v>
      </c>
      <c r="J740" s="76" t="s">
        <v>456</v>
      </c>
      <c r="K740" s="76" t="s">
        <v>91</v>
      </c>
      <c r="L740" s="76" t="s">
        <v>331</v>
      </c>
      <c r="M740" s="76" t="s">
        <v>284</v>
      </c>
      <c r="N740" s="77">
        <v>6</v>
      </c>
      <c r="O740" s="78">
        <v>38000</v>
      </c>
      <c r="P740" s="78">
        <v>0</v>
      </c>
      <c r="Q740" s="79">
        <v>228000</v>
      </c>
      <c r="R740" s="79">
        <v>0</v>
      </c>
      <c r="S740" s="78">
        <v>38000</v>
      </c>
      <c r="T740" s="76" t="s">
        <v>333</v>
      </c>
      <c r="U740" s="76" t="s">
        <v>373</v>
      </c>
      <c r="V740" s="76" t="s">
        <v>316</v>
      </c>
      <c r="W740" s="76" t="s">
        <v>334</v>
      </c>
      <c r="X740" s="76" t="s">
        <v>316</v>
      </c>
      <c r="Y740" s="76" t="s">
        <v>374</v>
      </c>
      <c r="Z740" s="76" t="s">
        <v>374</v>
      </c>
      <c r="AA7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1" spans="1:27" x14ac:dyDescent="0.25">
      <c r="A741" s="6" t="str">
        <f>DAY(C741)&amp;Table1[[#This Row],[Bộ phận]]&amp;Table1[[#This Row],[Mã hàng]]</f>
        <v>10TSG06NL600004</v>
      </c>
      <c r="B741" s="6" t="str">
        <f>COUNTIF($A$5:A741,A741)&amp;A741</f>
        <v>110TSG06NL600004</v>
      </c>
      <c r="C741" s="75">
        <v>46032</v>
      </c>
      <c r="D741" s="76" t="s">
        <v>313</v>
      </c>
      <c r="E741" s="74" t="s">
        <v>455</v>
      </c>
      <c r="F741" s="74" t="s">
        <v>316</v>
      </c>
      <c r="G741" s="74" t="s">
        <v>314</v>
      </c>
      <c r="H741" s="76" t="s">
        <v>370</v>
      </c>
      <c r="I741" s="76" t="s">
        <v>371</v>
      </c>
      <c r="J741" s="76" t="s">
        <v>456</v>
      </c>
      <c r="K741" s="76" t="s">
        <v>266</v>
      </c>
      <c r="L741" s="76" t="s">
        <v>25</v>
      </c>
      <c r="M741" s="76" t="s">
        <v>284</v>
      </c>
      <c r="N741" s="77">
        <v>24.7</v>
      </c>
      <c r="O741" s="78">
        <v>18000</v>
      </c>
      <c r="P741" s="78">
        <v>0</v>
      </c>
      <c r="Q741" s="79">
        <v>444600</v>
      </c>
      <c r="R741" s="79">
        <v>0</v>
      </c>
      <c r="S741" s="78">
        <v>18000</v>
      </c>
      <c r="T741" s="76" t="s">
        <v>333</v>
      </c>
      <c r="U741" s="76" t="s">
        <v>373</v>
      </c>
      <c r="V741" s="76" t="s">
        <v>316</v>
      </c>
      <c r="W741" s="76" t="s">
        <v>334</v>
      </c>
      <c r="X741" s="76" t="s">
        <v>316</v>
      </c>
      <c r="Y741" s="76" t="s">
        <v>374</v>
      </c>
      <c r="Z741" s="76" t="s">
        <v>374</v>
      </c>
      <c r="AA7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2" spans="1:27" x14ac:dyDescent="0.25">
      <c r="A742" s="6" t="str">
        <f>DAY(C742)&amp;Table1[[#This Row],[Bộ phận]]&amp;Table1[[#This Row],[Mã hàng]]</f>
        <v>10TSG06NL300119</v>
      </c>
      <c r="B742" s="6" t="str">
        <f>COUNTIF($A$5:A742,A742)&amp;A742</f>
        <v>110TSG06NL300119</v>
      </c>
      <c r="C742" s="75">
        <v>46032</v>
      </c>
      <c r="D742" s="76" t="s">
        <v>313</v>
      </c>
      <c r="E742" s="74" t="s">
        <v>455</v>
      </c>
      <c r="F742" s="74" t="s">
        <v>316</v>
      </c>
      <c r="G742" s="74" t="s">
        <v>314</v>
      </c>
      <c r="H742" s="76" t="s">
        <v>370</v>
      </c>
      <c r="I742" s="76" t="s">
        <v>371</v>
      </c>
      <c r="J742" s="76" t="s">
        <v>456</v>
      </c>
      <c r="K742" s="76" t="s">
        <v>197</v>
      </c>
      <c r="L742" s="76" t="s">
        <v>324</v>
      </c>
      <c r="M742" s="76" t="s">
        <v>284</v>
      </c>
      <c r="N742" s="77">
        <v>8</v>
      </c>
      <c r="O742" s="78">
        <v>21000</v>
      </c>
      <c r="P742" s="78">
        <v>0</v>
      </c>
      <c r="Q742" s="79">
        <v>168000</v>
      </c>
      <c r="R742" s="79">
        <v>0</v>
      </c>
      <c r="S742" s="78">
        <v>21000</v>
      </c>
      <c r="T742" s="76" t="s">
        <v>333</v>
      </c>
      <c r="U742" s="76" t="s">
        <v>373</v>
      </c>
      <c r="V742" s="76" t="s">
        <v>316</v>
      </c>
      <c r="W742" s="76" t="s">
        <v>334</v>
      </c>
      <c r="X742" s="76" t="s">
        <v>316</v>
      </c>
      <c r="Y742" s="76" t="s">
        <v>374</v>
      </c>
      <c r="Z742" s="76" t="s">
        <v>374</v>
      </c>
      <c r="AA7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3" spans="1:27" x14ac:dyDescent="0.25">
      <c r="A743" s="6" t="str">
        <f>DAY(C743)&amp;Table1[[#This Row],[Bộ phận]]&amp;Table1[[#This Row],[Mã hàng]]</f>
        <v>10TSG08NL300018</v>
      </c>
      <c r="B743" s="6" t="str">
        <f>COUNTIF($A$5:A743,A743)&amp;A743</f>
        <v>110TSG08NL300018</v>
      </c>
      <c r="C743" s="75">
        <v>46032</v>
      </c>
      <c r="D743" s="76" t="s">
        <v>313</v>
      </c>
      <c r="E743" s="74" t="s">
        <v>457</v>
      </c>
      <c r="F743" s="74" t="s">
        <v>316</v>
      </c>
      <c r="G743" s="74" t="s">
        <v>314</v>
      </c>
      <c r="H743" s="76" t="s">
        <v>370</v>
      </c>
      <c r="I743" s="76" t="s">
        <v>371</v>
      </c>
      <c r="J743" s="76" t="s">
        <v>458</v>
      </c>
      <c r="K743" s="76" t="s">
        <v>91</v>
      </c>
      <c r="L743" s="76" t="s">
        <v>331</v>
      </c>
      <c r="M743" s="76" t="s">
        <v>284</v>
      </c>
      <c r="N743" s="77">
        <v>5</v>
      </c>
      <c r="O743" s="78">
        <v>38000</v>
      </c>
      <c r="P743" s="78">
        <v>0</v>
      </c>
      <c r="Q743" s="79">
        <v>190000</v>
      </c>
      <c r="R743" s="79">
        <v>0</v>
      </c>
      <c r="S743" s="78">
        <v>38000</v>
      </c>
      <c r="T743" s="76" t="s">
        <v>336</v>
      </c>
      <c r="U743" s="76" t="s">
        <v>373</v>
      </c>
      <c r="V743" s="76" t="s">
        <v>316</v>
      </c>
      <c r="W743" s="76" t="s">
        <v>337</v>
      </c>
      <c r="X743" s="76" t="s">
        <v>316</v>
      </c>
      <c r="Y743" s="76" t="s">
        <v>374</v>
      </c>
      <c r="Z743" s="76" t="s">
        <v>374</v>
      </c>
      <c r="AA7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4" spans="1:27" x14ac:dyDescent="0.25">
      <c r="A744" s="6" t="str">
        <f>DAY(C744)&amp;Table1[[#This Row],[Bộ phận]]&amp;Table1[[#This Row],[Mã hàng]]</f>
        <v>10TSG08NL300022</v>
      </c>
      <c r="B744" s="6" t="str">
        <f>COUNTIF($A$5:A744,A744)&amp;A744</f>
        <v>110TSG08NL300022</v>
      </c>
      <c r="C744" s="75">
        <v>46032</v>
      </c>
      <c r="D744" s="76" t="s">
        <v>313</v>
      </c>
      <c r="E744" s="74" t="s">
        <v>457</v>
      </c>
      <c r="F744" s="74" t="s">
        <v>316</v>
      </c>
      <c r="G744" s="74" t="s">
        <v>314</v>
      </c>
      <c r="H744" s="76" t="s">
        <v>370</v>
      </c>
      <c r="I744" s="76" t="s">
        <v>371</v>
      </c>
      <c r="J744" s="76" t="s">
        <v>458</v>
      </c>
      <c r="K744" s="76" t="s">
        <v>94</v>
      </c>
      <c r="L744" s="76" t="s">
        <v>20</v>
      </c>
      <c r="M744" s="76" t="s">
        <v>284</v>
      </c>
      <c r="N744" s="77">
        <v>10.5</v>
      </c>
      <c r="O744" s="78">
        <v>18000</v>
      </c>
      <c r="P744" s="78">
        <v>0</v>
      </c>
      <c r="Q744" s="79">
        <v>189000</v>
      </c>
      <c r="R744" s="79">
        <v>0</v>
      </c>
      <c r="S744" s="78">
        <v>18000</v>
      </c>
      <c r="T744" s="76" t="s">
        <v>336</v>
      </c>
      <c r="U744" s="76" t="s">
        <v>373</v>
      </c>
      <c r="V744" s="76" t="s">
        <v>316</v>
      </c>
      <c r="W744" s="76" t="s">
        <v>337</v>
      </c>
      <c r="X744" s="76" t="s">
        <v>316</v>
      </c>
      <c r="Y744" s="76" t="s">
        <v>374</v>
      </c>
      <c r="Z744" s="76" t="s">
        <v>374</v>
      </c>
      <c r="AA7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5" spans="1:27" x14ac:dyDescent="0.25">
      <c r="A745" s="6" t="str">
        <f>DAY(C745)&amp;Table1[[#This Row],[Bộ phận]]&amp;Table1[[#This Row],[Mã hàng]]</f>
        <v>10TSG08NL300209</v>
      </c>
      <c r="B745" s="6" t="str">
        <f>COUNTIF($A$5:A745,A745)&amp;A745</f>
        <v>110TSG08NL300209</v>
      </c>
      <c r="C745" s="75">
        <v>46032</v>
      </c>
      <c r="D745" s="76" t="s">
        <v>313</v>
      </c>
      <c r="E745" s="74" t="s">
        <v>457</v>
      </c>
      <c r="F745" s="74" t="s">
        <v>316</v>
      </c>
      <c r="G745" s="74" t="s">
        <v>314</v>
      </c>
      <c r="H745" s="76" t="s">
        <v>370</v>
      </c>
      <c r="I745" s="76" t="s">
        <v>371</v>
      </c>
      <c r="J745" s="76" t="s">
        <v>458</v>
      </c>
      <c r="K745" s="76" t="s">
        <v>261</v>
      </c>
      <c r="L745" s="76" t="s">
        <v>321</v>
      </c>
      <c r="M745" s="76" t="s">
        <v>284</v>
      </c>
      <c r="N745" s="77">
        <v>1.4</v>
      </c>
      <c r="O745" s="78">
        <v>30000</v>
      </c>
      <c r="P745" s="78">
        <v>0</v>
      </c>
      <c r="Q745" s="79">
        <v>42000</v>
      </c>
      <c r="R745" s="79">
        <v>0</v>
      </c>
      <c r="S745" s="78">
        <v>30000</v>
      </c>
      <c r="T745" s="76" t="s">
        <v>336</v>
      </c>
      <c r="U745" s="76" t="s">
        <v>373</v>
      </c>
      <c r="V745" s="76" t="s">
        <v>316</v>
      </c>
      <c r="W745" s="76" t="s">
        <v>337</v>
      </c>
      <c r="X745" s="76" t="s">
        <v>316</v>
      </c>
      <c r="Y745" s="76" t="s">
        <v>374</v>
      </c>
      <c r="Z745" s="76" t="s">
        <v>374</v>
      </c>
      <c r="AA7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6" spans="1:27" x14ac:dyDescent="0.25">
      <c r="A746" s="6" t="str">
        <f>DAY(C746)&amp;Table1[[#This Row],[Bộ phận]]&amp;Table1[[#This Row],[Mã hàng]]</f>
        <v>10TSG08NL300090</v>
      </c>
      <c r="B746" s="6" t="str">
        <f>COUNTIF($A$5:A746,A746)&amp;A746</f>
        <v>110TSG08NL300090</v>
      </c>
      <c r="C746" s="75">
        <v>46032</v>
      </c>
      <c r="D746" s="76" t="s">
        <v>313</v>
      </c>
      <c r="E746" s="74" t="s">
        <v>457</v>
      </c>
      <c r="F746" s="74" t="s">
        <v>316</v>
      </c>
      <c r="G746" s="74" t="s">
        <v>314</v>
      </c>
      <c r="H746" s="76" t="s">
        <v>370</v>
      </c>
      <c r="I746" s="76" t="s">
        <v>371</v>
      </c>
      <c r="J746" s="76" t="s">
        <v>458</v>
      </c>
      <c r="K746" s="76" t="s">
        <v>171</v>
      </c>
      <c r="L746" s="76" t="s">
        <v>34</v>
      </c>
      <c r="M746" s="76" t="s">
        <v>284</v>
      </c>
      <c r="N746" s="77">
        <v>3</v>
      </c>
      <c r="O746" s="78">
        <v>145000</v>
      </c>
      <c r="P746" s="78">
        <v>0</v>
      </c>
      <c r="Q746" s="79">
        <v>435000</v>
      </c>
      <c r="R746" s="79">
        <v>0</v>
      </c>
      <c r="S746" s="78">
        <v>145000</v>
      </c>
      <c r="T746" s="76" t="s">
        <v>336</v>
      </c>
      <c r="U746" s="76" t="s">
        <v>373</v>
      </c>
      <c r="V746" s="76" t="s">
        <v>316</v>
      </c>
      <c r="W746" s="76" t="s">
        <v>337</v>
      </c>
      <c r="X746" s="76" t="s">
        <v>316</v>
      </c>
      <c r="Y746" s="76" t="s">
        <v>374</v>
      </c>
      <c r="Z746" s="76" t="s">
        <v>374</v>
      </c>
      <c r="AA7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7" spans="1:27" x14ac:dyDescent="0.25">
      <c r="A747" s="6" t="str">
        <f>DAY(C747)&amp;Table1[[#This Row],[Bộ phận]]&amp;Table1[[#This Row],[Mã hàng]]</f>
        <v>10TSG08NL300091</v>
      </c>
      <c r="B747" s="6" t="str">
        <f>COUNTIF($A$5:A747,A747)&amp;A747</f>
        <v>110TSG08NL300091</v>
      </c>
      <c r="C747" s="75">
        <v>46032</v>
      </c>
      <c r="D747" s="76" t="s">
        <v>313</v>
      </c>
      <c r="E747" s="74" t="s">
        <v>457</v>
      </c>
      <c r="F747" s="74" t="s">
        <v>316</v>
      </c>
      <c r="G747" s="74" t="s">
        <v>314</v>
      </c>
      <c r="H747" s="76" t="s">
        <v>370</v>
      </c>
      <c r="I747" s="76" t="s">
        <v>371</v>
      </c>
      <c r="J747" s="76" t="s">
        <v>458</v>
      </c>
      <c r="K747" s="76" t="s">
        <v>172</v>
      </c>
      <c r="L747" s="76" t="s">
        <v>35</v>
      </c>
      <c r="M747" s="76" t="s">
        <v>284</v>
      </c>
      <c r="N747" s="77">
        <v>6</v>
      </c>
      <c r="O747" s="78">
        <v>47000</v>
      </c>
      <c r="P747" s="78">
        <v>0</v>
      </c>
      <c r="Q747" s="79">
        <v>282000</v>
      </c>
      <c r="R747" s="79">
        <v>0</v>
      </c>
      <c r="S747" s="78">
        <v>47000</v>
      </c>
      <c r="T747" s="76" t="s">
        <v>336</v>
      </c>
      <c r="U747" s="76" t="s">
        <v>373</v>
      </c>
      <c r="V747" s="76" t="s">
        <v>316</v>
      </c>
      <c r="W747" s="76" t="s">
        <v>337</v>
      </c>
      <c r="X747" s="76" t="s">
        <v>316</v>
      </c>
      <c r="Y747" s="76" t="s">
        <v>374</v>
      </c>
      <c r="Z747" s="76" t="s">
        <v>374</v>
      </c>
      <c r="AA7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8" spans="1:27" x14ac:dyDescent="0.25">
      <c r="A748" s="6" t="str">
        <f>DAY(C748)&amp;Table1[[#This Row],[Bộ phận]]&amp;Table1[[#This Row],[Mã hàng]]</f>
        <v>10TSG08NL300096</v>
      </c>
      <c r="B748" s="6" t="str">
        <f>COUNTIF($A$5:A748,A748)&amp;A748</f>
        <v>110TSG08NL300096</v>
      </c>
      <c r="C748" s="75">
        <v>46032</v>
      </c>
      <c r="D748" s="76" t="s">
        <v>313</v>
      </c>
      <c r="E748" s="74" t="s">
        <v>457</v>
      </c>
      <c r="F748" s="74" t="s">
        <v>316</v>
      </c>
      <c r="G748" s="74" t="s">
        <v>314</v>
      </c>
      <c r="H748" s="76" t="s">
        <v>370</v>
      </c>
      <c r="I748" s="76" t="s">
        <v>371</v>
      </c>
      <c r="J748" s="76" t="s">
        <v>458</v>
      </c>
      <c r="K748" s="76" t="s">
        <v>177</v>
      </c>
      <c r="L748" s="76" t="s">
        <v>50</v>
      </c>
      <c r="M748" s="76" t="s">
        <v>284</v>
      </c>
      <c r="N748" s="77">
        <v>6</v>
      </c>
      <c r="O748" s="78">
        <v>45000</v>
      </c>
      <c r="P748" s="78">
        <v>0</v>
      </c>
      <c r="Q748" s="79">
        <v>270000</v>
      </c>
      <c r="R748" s="79">
        <v>0</v>
      </c>
      <c r="S748" s="78">
        <v>45000</v>
      </c>
      <c r="T748" s="76" t="s">
        <v>336</v>
      </c>
      <c r="U748" s="76" t="s">
        <v>373</v>
      </c>
      <c r="V748" s="76" t="s">
        <v>316</v>
      </c>
      <c r="W748" s="76" t="s">
        <v>337</v>
      </c>
      <c r="X748" s="76" t="s">
        <v>316</v>
      </c>
      <c r="Y748" s="76" t="s">
        <v>374</v>
      </c>
      <c r="Z748" s="76" t="s">
        <v>374</v>
      </c>
      <c r="AA7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49" spans="1:27" x14ac:dyDescent="0.25">
      <c r="A749" s="6" t="str">
        <f>DAY(C749)&amp;Table1[[#This Row],[Bộ phận]]&amp;Table1[[#This Row],[Mã hàng]]</f>
        <v>10TSG08NL300098</v>
      </c>
      <c r="B749" s="6" t="str">
        <f>COUNTIF($A$5:A749,A749)&amp;A749</f>
        <v>110TSG08NL300098</v>
      </c>
      <c r="C749" s="75">
        <v>46032</v>
      </c>
      <c r="D749" s="76" t="s">
        <v>313</v>
      </c>
      <c r="E749" s="74" t="s">
        <v>457</v>
      </c>
      <c r="F749" s="74" t="s">
        <v>316</v>
      </c>
      <c r="G749" s="74" t="s">
        <v>314</v>
      </c>
      <c r="H749" s="76" t="s">
        <v>370</v>
      </c>
      <c r="I749" s="76" t="s">
        <v>371</v>
      </c>
      <c r="J749" s="76" t="s">
        <v>458</v>
      </c>
      <c r="K749" s="76" t="s">
        <v>179</v>
      </c>
      <c r="L749" s="76" t="s">
        <v>327</v>
      </c>
      <c r="M749" s="76" t="s">
        <v>284</v>
      </c>
      <c r="N749" s="77">
        <v>5.5</v>
      </c>
      <c r="O749" s="78">
        <v>95000</v>
      </c>
      <c r="P749" s="78">
        <v>0</v>
      </c>
      <c r="Q749" s="79">
        <v>522500</v>
      </c>
      <c r="R749" s="79">
        <v>0</v>
      </c>
      <c r="S749" s="78">
        <v>95000</v>
      </c>
      <c r="T749" s="76" t="s">
        <v>336</v>
      </c>
      <c r="U749" s="76" t="s">
        <v>373</v>
      </c>
      <c r="V749" s="76" t="s">
        <v>316</v>
      </c>
      <c r="W749" s="76" t="s">
        <v>337</v>
      </c>
      <c r="X749" s="76" t="s">
        <v>316</v>
      </c>
      <c r="Y749" s="76" t="s">
        <v>374</v>
      </c>
      <c r="Z749" s="76" t="s">
        <v>374</v>
      </c>
      <c r="AA7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0" spans="1:27" x14ac:dyDescent="0.25">
      <c r="A750" s="6" t="str">
        <f>DAY(C750)&amp;Table1[[#This Row],[Bộ phận]]&amp;Table1[[#This Row],[Mã hàng]]</f>
        <v>10TSG08NL300147</v>
      </c>
      <c r="B750" s="6" t="str">
        <f>COUNTIF($A$5:A750,A750)&amp;A750</f>
        <v>110TSG08NL300147</v>
      </c>
      <c r="C750" s="75">
        <v>46032</v>
      </c>
      <c r="D750" s="76" t="s">
        <v>313</v>
      </c>
      <c r="E750" s="74" t="s">
        <v>457</v>
      </c>
      <c r="F750" s="74" t="s">
        <v>316</v>
      </c>
      <c r="G750" s="74" t="s">
        <v>314</v>
      </c>
      <c r="H750" s="76" t="s">
        <v>370</v>
      </c>
      <c r="I750" s="76" t="s">
        <v>371</v>
      </c>
      <c r="J750" s="76" t="s">
        <v>458</v>
      </c>
      <c r="K750" s="76" t="s">
        <v>234</v>
      </c>
      <c r="L750" s="76" t="s">
        <v>330</v>
      </c>
      <c r="M750" s="76" t="s">
        <v>284</v>
      </c>
      <c r="N750" s="77">
        <v>11</v>
      </c>
      <c r="O750" s="78">
        <v>62000</v>
      </c>
      <c r="P750" s="78">
        <v>0</v>
      </c>
      <c r="Q750" s="79">
        <v>682000</v>
      </c>
      <c r="R750" s="79">
        <v>0</v>
      </c>
      <c r="S750" s="78">
        <v>62000</v>
      </c>
      <c r="T750" s="76" t="s">
        <v>336</v>
      </c>
      <c r="U750" s="76" t="s">
        <v>373</v>
      </c>
      <c r="V750" s="76" t="s">
        <v>316</v>
      </c>
      <c r="W750" s="76" t="s">
        <v>337</v>
      </c>
      <c r="X750" s="76" t="s">
        <v>316</v>
      </c>
      <c r="Y750" s="76" t="s">
        <v>374</v>
      </c>
      <c r="Z750" s="76" t="s">
        <v>374</v>
      </c>
      <c r="AA7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1" spans="1:27" x14ac:dyDescent="0.25">
      <c r="A751" s="6" t="str">
        <f>DAY(C751)&amp;Table1[[#This Row],[Bộ phận]]&amp;Table1[[#This Row],[Mã hàng]]</f>
        <v>10TSG08NL300029</v>
      </c>
      <c r="B751" s="6" t="str">
        <f>COUNTIF($A$5:A751,A751)&amp;A751</f>
        <v>110TSG08NL300029</v>
      </c>
      <c r="C751" s="75">
        <v>46032</v>
      </c>
      <c r="D751" s="76" t="s">
        <v>313</v>
      </c>
      <c r="E751" s="74" t="s">
        <v>457</v>
      </c>
      <c r="F751" s="74" t="s">
        <v>316</v>
      </c>
      <c r="G751" s="74" t="s">
        <v>314</v>
      </c>
      <c r="H751" s="76" t="s">
        <v>370</v>
      </c>
      <c r="I751" s="76" t="s">
        <v>371</v>
      </c>
      <c r="J751" s="76" t="s">
        <v>458</v>
      </c>
      <c r="K751" s="76" t="s">
        <v>101</v>
      </c>
      <c r="L751" s="76" t="s">
        <v>323</v>
      </c>
      <c r="M751" s="76" t="s">
        <v>284</v>
      </c>
      <c r="N751" s="77">
        <v>0.5</v>
      </c>
      <c r="O751" s="78">
        <v>22000</v>
      </c>
      <c r="P751" s="78">
        <v>0</v>
      </c>
      <c r="Q751" s="79">
        <v>11000</v>
      </c>
      <c r="R751" s="79">
        <v>0</v>
      </c>
      <c r="S751" s="78">
        <v>22000</v>
      </c>
      <c r="T751" s="76" t="s">
        <v>336</v>
      </c>
      <c r="U751" s="76" t="s">
        <v>373</v>
      </c>
      <c r="V751" s="76" t="s">
        <v>316</v>
      </c>
      <c r="W751" s="76" t="s">
        <v>337</v>
      </c>
      <c r="X751" s="76" t="s">
        <v>316</v>
      </c>
      <c r="Y751" s="76" t="s">
        <v>374</v>
      </c>
      <c r="Z751" s="76" t="s">
        <v>374</v>
      </c>
      <c r="AA7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2" spans="1:27" x14ac:dyDescent="0.25">
      <c r="A752" s="6" t="str">
        <f>DAY(C752)&amp;Table1[[#This Row],[Bộ phận]]&amp;Table1[[#This Row],[Mã hàng]]</f>
        <v>10TSG08NL300062</v>
      </c>
      <c r="B752" s="6" t="str">
        <f>COUNTIF($A$5:A752,A752)&amp;A752</f>
        <v>110TSG08NL300062</v>
      </c>
      <c r="C752" s="75">
        <v>46032</v>
      </c>
      <c r="D752" s="76" t="s">
        <v>313</v>
      </c>
      <c r="E752" s="74" t="s">
        <v>457</v>
      </c>
      <c r="F752" s="74" t="s">
        <v>316</v>
      </c>
      <c r="G752" s="74" t="s">
        <v>314</v>
      </c>
      <c r="H752" s="76" t="s">
        <v>370</v>
      </c>
      <c r="I752" s="76" t="s">
        <v>371</v>
      </c>
      <c r="J752" s="76" t="s">
        <v>458</v>
      </c>
      <c r="K752" s="76" t="s">
        <v>141</v>
      </c>
      <c r="L752" s="76" t="s">
        <v>326</v>
      </c>
      <c r="M752" s="76" t="s">
        <v>284</v>
      </c>
      <c r="N752" s="77">
        <v>0.5</v>
      </c>
      <c r="O752" s="78">
        <v>65000</v>
      </c>
      <c r="P752" s="78">
        <v>0</v>
      </c>
      <c r="Q752" s="79">
        <v>32500</v>
      </c>
      <c r="R752" s="79">
        <v>0</v>
      </c>
      <c r="S752" s="78">
        <v>65000</v>
      </c>
      <c r="T752" s="76" t="s">
        <v>336</v>
      </c>
      <c r="U752" s="76" t="s">
        <v>373</v>
      </c>
      <c r="V752" s="76" t="s">
        <v>316</v>
      </c>
      <c r="W752" s="76" t="s">
        <v>337</v>
      </c>
      <c r="X752" s="76" t="s">
        <v>316</v>
      </c>
      <c r="Y752" s="76" t="s">
        <v>374</v>
      </c>
      <c r="Z752" s="76" t="s">
        <v>374</v>
      </c>
      <c r="AA7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3" spans="1:27" x14ac:dyDescent="0.25">
      <c r="A753" s="6" t="str">
        <f>DAY(C753)&amp;Table1[[#This Row],[Bộ phận]]&amp;Table1[[#This Row],[Mã hàng]]</f>
        <v>10TSG08NL600004</v>
      </c>
      <c r="B753" s="6" t="str">
        <f>COUNTIF($A$5:A753,A753)&amp;A753</f>
        <v>110TSG08NL600004</v>
      </c>
      <c r="C753" s="75">
        <v>46032</v>
      </c>
      <c r="D753" s="76" t="s">
        <v>313</v>
      </c>
      <c r="E753" s="74" t="s">
        <v>457</v>
      </c>
      <c r="F753" s="74" t="s">
        <v>316</v>
      </c>
      <c r="G753" s="74" t="s">
        <v>314</v>
      </c>
      <c r="H753" s="76" t="s">
        <v>370</v>
      </c>
      <c r="I753" s="76" t="s">
        <v>371</v>
      </c>
      <c r="J753" s="76" t="s">
        <v>458</v>
      </c>
      <c r="K753" s="76" t="s">
        <v>266</v>
      </c>
      <c r="L753" s="76" t="s">
        <v>25</v>
      </c>
      <c r="M753" s="76" t="s">
        <v>284</v>
      </c>
      <c r="N753" s="77">
        <v>33</v>
      </c>
      <c r="O753" s="78">
        <v>18000</v>
      </c>
      <c r="P753" s="78">
        <v>0</v>
      </c>
      <c r="Q753" s="79">
        <v>594000</v>
      </c>
      <c r="R753" s="79">
        <v>0</v>
      </c>
      <c r="S753" s="78">
        <v>18000</v>
      </c>
      <c r="T753" s="76" t="s">
        <v>336</v>
      </c>
      <c r="U753" s="76" t="s">
        <v>373</v>
      </c>
      <c r="V753" s="76" t="s">
        <v>316</v>
      </c>
      <c r="W753" s="76" t="s">
        <v>337</v>
      </c>
      <c r="X753" s="76" t="s">
        <v>316</v>
      </c>
      <c r="Y753" s="76" t="s">
        <v>374</v>
      </c>
      <c r="Z753" s="76" t="s">
        <v>374</v>
      </c>
      <c r="AA7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4" spans="1:27" x14ac:dyDescent="0.25">
      <c r="A754" s="6" t="str">
        <f>DAY(C754)&amp;Table1[[#This Row],[Bộ phận]]&amp;Table1[[#This Row],[Mã hàng]]</f>
        <v>10TSG08NL600067</v>
      </c>
      <c r="B754" s="6" t="str">
        <f>COUNTIF($A$5:A754,A754)&amp;A754</f>
        <v>110TSG08NL600067</v>
      </c>
      <c r="C754" s="75">
        <v>46032</v>
      </c>
      <c r="D754" s="76" t="s">
        <v>313</v>
      </c>
      <c r="E754" s="74" t="s">
        <v>457</v>
      </c>
      <c r="F754" s="74" t="s">
        <v>316</v>
      </c>
      <c r="G754" s="74" t="s">
        <v>314</v>
      </c>
      <c r="H754" s="76" t="s">
        <v>370</v>
      </c>
      <c r="I754" s="76" t="s">
        <v>371</v>
      </c>
      <c r="J754" s="76" t="s">
        <v>458</v>
      </c>
      <c r="K754" s="76" t="s">
        <v>280</v>
      </c>
      <c r="L754" s="76" t="s">
        <v>21</v>
      </c>
      <c r="M754" s="76" t="s">
        <v>284</v>
      </c>
      <c r="N754" s="77">
        <v>0.5</v>
      </c>
      <c r="O754" s="78">
        <v>75000</v>
      </c>
      <c r="P754" s="78">
        <v>0</v>
      </c>
      <c r="Q754" s="79">
        <v>37500</v>
      </c>
      <c r="R754" s="79">
        <v>0</v>
      </c>
      <c r="S754" s="78">
        <v>75000</v>
      </c>
      <c r="T754" s="76" t="s">
        <v>336</v>
      </c>
      <c r="U754" s="76" t="s">
        <v>373</v>
      </c>
      <c r="V754" s="76" t="s">
        <v>316</v>
      </c>
      <c r="W754" s="76" t="s">
        <v>337</v>
      </c>
      <c r="X754" s="76" t="s">
        <v>316</v>
      </c>
      <c r="Y754" s="76" t="s">
        <v>374</v>
      </c>
      <c r="Z754" s="76" t="s">
        <v>374</v>
      </c>
      <c r="AA7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5" spans="1:27" x14ac:dyDescent="0.25">
      <c r="A755" s="6" t="str">
        <f>DAY(C755)&amp;Table1[[#This Row],[Bộ phận]]&amp;Table1[[#This Row],[Mã hàng]]</f>
        <v>10TSG08NL300030</v>
      </c>
      <c r="B755" s="6" t="str">
        <f>COUNTIF($A$5:A755,A755)&amp;A755</f>
        <v>110TSG08NL300030</v>
      </c>
      <c r="C755" s="75">
        <v>46032</v>
      </c>
      <c r="D755" s="76" t="s">
        <v>313</v>
      </c>
      <c r="E755" s="74" t="s">
        <v>457</v>
      </c>
      <c r="F755" s="74" t="s">
        <v>316</v>
      </c>
      <c r="G755" s="74" t="s">
        <v>314</v>
      </c>
      <c r="H755" s="76" t="s">
        <v>370</v>
      </c>
      <c r="I755" s="76" t="s">
        <v>371</v>
      </c>
      <c r="J755" s="76" t="s">
        <v>458</v>
      </c>
      <c r="K755" s="76" t="s">
        <v>103</v>
      </c>
      <c r="L755" s="76" t="s">
        <v>325</v>
      </c>
      <c r="M755" s="76" t="s">
        <v>284</v>
      </c>
      <c r="N755" s="77">
        <v>0.5</v>
      </c>
      <c r="O755" s="78">
        <v>34000</v>
      </c>
      <c r="P755" s="78">
        <v>0</v>
      </c>
      <c r="Q755" s="79">
        <v>17000</v>
      </c>
      <c r="R755" s="79">
        <v>0</v>
      </c>
      <c r="S755" s="78">
        <v>34000</v>
      </c>
      <c r="T755" s="76" t="s">
        <v>336</v>
      </c>
      <c r="U755" s="76" t="s">
        <v>373</v>
      </c>
      <c r="V755" s="76" t="s">
        <v>316</v>
      </c>
      <c r="W755" s="76" t="s">
        <v>337</v>
      </c>
      <c r="X755" s="76" t="s">
        <v>316</v>
      </c>
      <c r="Y755" s="76" t="s">
        <v>374</v>
      </c>
      <c r="Z755" s="76" t="s">
        <v>374</v>
      </c>
      <c r="AA7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6" spans="1:27" x14ac:dyDescent="0.25">
      <c r="A756" s="6" t="str">
        <f>DAY(C756)&amp;Table1[[#This Row],[Bộ phận]]&amp;Table1[[#This Row],[Mã hàng]]</f>
        <v>10TSG08NL300036</v>
      </c>
      <c r="B756" s="6" t="str">
        <f>COUNTIF($A$5:A756,A756)&amp;A756</f>
        <v>110TSG08NL300036</v>
      </c>
      <c r="C756" s="75">
        <v>46032</v>
      </c>
      <c r="D756" s="76" t="s">
        <v>313</v>
      </c>
      <c r="E756" s="74" t="s">
        <v>457</v>
      </c>
      <c r="F756" s="74" t="s">
        <v>316</v>
      </c>
      <c r="G756" s="74" t="s">
        <v>314</v>
      </c>
      <c r="H756" s="76" t="s">
        <v>370</v>
      </c>
      <c r="I756" s="76" t="s">
        <v>371</v>
      </c>
      <c r="J756" s="76" t="s">
        <v>458</v>
      </c>
      <c r="K756" s="76" t="s">
        <v>109</v>
      </c>
      <c r="L756" s="76" t="s">
        <v>24</v>
      </c>
      <c r="M756" s="76" t="s">
        <v>284</v>
      </c>
      <c r="N756" s="77">
        <v>1</v>
      </c>
      <c r="O756" s="78">
        <v>47000</v>
      </c>
      <c r="P756" s="78">
        <v>0</v>
      </c>
      <c r="Q756" s="79">
        <v>47000</v>
      </c>
      <c r="R756" s="79">
        <v>0</v>
      </c>
      <c r="S756" s="78">
        <v>47000</v>
      </c>
      <c r="T756" s="76" t="s">
        <v>336</v>
      </c>
      <c r="U756" s="76" t="s">
        <v>373</v>
      </c>
      <c r="V756" s="76" t="s">
        <v>316</v>
      </c>
      <c r="W756" s="76" t="s">
        <v>337</v>
      </c>
      <c r="X756" s="76" t="s">
        <v>316</v>
      </c>
      <c r="Y756" s="76" t="s">
        <v>374</v>
      </c>
      <c r="Z756" s="76" t="s">
        <v>374</v>
      </c>
      <c r="AA7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7" spans="1:27" x14ac:dyDescent="0.25">
      <c r="A757" s="6" t="str">
        <f>DAY(C757)&amp;Table1[[#This Row],[Bộ phận]]&amp;Table1[[#This Row],[Mã hàng]]</f>
        <v>10TSG08NL300074</v>
      </c>
      <c r="B757" s="6" t="str">
        <f>COUNTIF($A$5:A757,A757)&amp;A757</f>
        <v>110TSG08NL300074</v>
      </c>
      <c r="C757" s="75">
        <v>46032</v>
      </c>
      <c r="D757" s="76" t="s">
        <v>313</v>
      </c>
      <c r="E757" s="74" t="s">
        <v>457</v>
      </c>
      <c r="F757" s="74" t="s">
        <v>316</v>
      </c>
      <c r="G757" s="74" t="s">
        <v>314</v>
      </c>
      <c r="H757" s="76" t="s">
        <v>370</v>
      </c>
      <c r="I757" s="76" t="s">
        <v>371</v>
      </c>
      <c r="J757" s="76" t="s">
        <v>458</v>
      </c>
      <c r="K757" s="76" t="s">
        <v>155</v>
      </c>
      <c r="L757" s="76" t="s">
        <v>32</v>
      </c>
      <c r="M757" s="76" t="s">
        <v>284</v>
      </c>
      <c r="N757" s="77">
        <v>0.5</v>
      </c>
      <c r="O757" s="78">
        <v>18000</v>
      </c>
      <c r="P757" s="78">
        <v>0</v>
      </c>
      <c r="Q757" s="79">
        <v>9000</v>
      </c>
      <c r="R757" s="79">
        <v>0</v>
      </c>
      <c r="S757" s="78">
        <v>18000</v>
      </c>
      <c r="T757" s="76" t="s">
        <v>336</v>
      </c>
      <c r="U757" s="76" t="s">
        <v>373</v>
      </c>
      <c r="V757" s="76" t="s">
        <v>316</v>
      </c>
      <c r="W757" s="76" t="s">
        <v>337</v>
      </c>
      <c r="X757" s="76" t="s">
        <v>316</v>
      </c>
      <c r="Y757" s="76" t="s">
        <v>374</v>
      </c>
      <c r="Z757" s="76" t="s">
        <v>374</v>
      </c>
      <c r="AA7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8" spans="1:27" x14ac:dyDescent="0.25">
      <c r="A758" s="6" t="str">
        <f>DAY(C758)&amp;Table1[[#This Row],[Bộ phận]]&amp;Table1[[#This Row],[Mã hàng]]</f>
        <v>10TSG08NL300084</v>
      </c>
      <c r="B758" s="6" t="str">
        <f>COUNTIF($A$5:A758,A758)&amp;A758</f>
        <v>110TSG08NL300084</v>
      </c>
      <c r="C758" s="75">
        <v>46032</v>
      </c>
      <c r="D758" s="76" t="s">
        <v>313</v>
      </c>
      <c r="E758" s="74" t="s">
        <v>457</v>
      </c>
      <c r="F758" s="74" t="s">
        <v>316</v>
      </c>
      <c r="G758" s="74" t="s">
        <v>314</v>
      </c>
      <c r="H758" s="76" t="s">
        <v>370</v>
      </c>
      <c r="I758" s="76" t="s">
        <v>371</v>
      </c>
      <c r="J758" s="76" t="s">
        <v>458</v>
      </c>
      <c r="K758" s="76" t="s">
        <v>163</v>
      </c>
      <c r="L758" s="76" t="s">
        <v>322</v>
      </c>
      <c r="M758" s="76" t="s">
        <v>284</v>
      </c>
      <c r="N758" s="77">
        <v>4.5</v>
      </c>
      <c r="O758" s="78">
        <v>22000</v>
      </c>
      <c r="P758" s="78">
        <v>0</v>
      </c>
      <c r="Q758" s="79">
        <v>99000</v>
      </c>
      <c r="R758" s="79">
        <v>0</v>
      </c>
      <c r="S758" s="78">
        <v>22000</v>
      </c>
      <c r="T758" s="76" t="s">
        <v>336</v>
      </c>
      <c r="U758" s="76" t="s">
        <v>373</v>
      </c>
      <c r="V758" s="76" t="s">
        <v>316</v>
      </c>
      <c r="W758" s="76" t="s">
        <v>337</v>
      </c>
      <c r="X758" s="76" t="s">
        <v>316</v>
      </c>
      <c r="Y758" s="76" t="s">
        <v>374</v>
      </c>
      <c r="Z758" s="76" t="s">
        <v>374</v>
      </c>
      <c r="AA7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59" spans="1:27" x14ac:dyDescent="0.25">
      <c r="A759" s="6" t="str">
        <f>DAY(C759)&amp;Table1[[#This Row],[Bộ phận]]&amp;Table1[[#This Row],[Mã hàng]]</f>
        <v>10TSG08NL300126</v>
      </c>
      <c r="B759" s="6" t="str">
        <f>COUNTIF($A$5:A759,A759)&amp;A759</f>
        <v>110TSG08NL300126</v>
      </c>
      <c r="C759" s="75">
        <v>46032</v>
      </c>
      <c r="D759" s="76" t="s">
        <v>313</v>
      </c>
      <c r="E759" s="74" t="s">
        <v>457</v>
      </c>
      <c r="F759" s="74" t="s">
        <v>316</v>
      </c>
      <c r="G759" s="74" t="s">
        <v>314</v>
      </c>
      <c r="H759" s="76" t="s">
        <v>370</v>
      </c>
      <c r="I759" s="76" t="s">
        <v>371</v>
      </c>
      <c r="J759" s="76" t="s">
        <v>458</v>
      </c>
      <c r="K759" s="76" t="s">
        <v>208</v>
      </c>
      <c r="L759" s="76" t="s">
        <v>340</v>
      </c>
      <c r="M759" s="76" t="s">
        <v>284</v>
      </c>
      <c r="N759" s="77">
        <v>0.2</v>
      </c>
      <c r="O759" s="78">
        <v>70000</v>
      </c>
      <c r="P759" s="78">
        <v>0</v>
      </c>
      <c r="Q759" s="79">
        <v>14000</v>
      </c>
      <c r="R759" s="79">
        <v>0</v>
      </c>
      <c r="S759" s="78">
        <v>70000</v>
      </c>
      <c r="T759" s="76" t="s">
        <v>336</v>
      </c>
      <c r="U759" s="76" t="s">
        <v>373</v>
      </c>
      <c r="V759" s="76" t="s">
        <v>316</v>
      </c>
      <c r="W759" s="76" t="s">
        <v>337</v>
      </c>
      <c r="X759" s="76" t="s">
        <v>316</v>
      </c>
      <c r="Y759" s="76" t="s">
        <v>374</v>
      </c>
      <c r="Z759" s="76" t="s">
        <v>374</v>
      </c>
      <c r="AA7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0" spans="1:27" x14ac:dyDescent="0.25">
      <c r="A760" s="6" t="str">
        <f>DAY(C760)&amp;Table1[[#This Row],[Bộ phận]]&amp;Table1[[#This Row],[Mã hàng]]</f>
        <v>10TSG08NL300119</v>
      </c>
      <c r="B760" s="6" t="str">
        <f>COUNTIF($A$5:A760,A760)&amp;A760</f>
        <v>110TSG08NL300119</v>
      </c>
      <c r="C760" s="75">
        <v>46032</v>
      </c>
      <c r="D760" s="76" t="s">
        <v>313</v>
      </c>
      <c r="E760" s="74" t="s">
        <v>459</v>
      </c>
      <c r="F760" s="74" t="s">
        <v>316</v>
      </c>
      <c r="G760" s="74" t="s">
        <v>314</v>
      </c>
      <c r="H760" s="76" t="s">
        <v>370</v>
      </c>
      <c r="I760" s="76" t="s">
        <v>371</v>
      </c>
      <c r="J760" s="76" t="s">
        <v>458</v>
      </c>
      <c r="K760" s="76" t="s">
        <v>197</v>
      </c>
      <c r="L760" s="76" t="s">
        <v>324</v>
      </c>
      <c r="M760" s="76" t="s">
        <v>284</v>
      </c>
      <c r="N760" s="77">
        <v>9.5</v>
      </c>
      <c r="O760" s="78">
        <v>21000</v>
      </c>
      <c r="P760" s="78">
        <v>0</v>
      </c>
      <c r="Q760" s="79">
        <v>199500</v>
      </c>
      <c r="R760" s="79">
        <v>0</v>
      </c>
      <c r="S760" s="78">
        <v>21000</v>
      </c>
      <c r="T760" s="76" t="s">
        <v>336</v>
      </c>
      <c r="U760" s="76" t="s">
        <v>373</v>
      </c>
      <c r="V760" s="76" t="s">
        <v>316</v>
      </c>
      <c r="W760" s="76" t="s">
        <v>337</v>
      </c>
      <c r="X760" s="76" t="s">
        <v>316</v>
      </c>
      <c r="Y760" s="76" t="s">
        <v>374</v>
      </c>
      <c r="Z760" s="76" t="s">
        <v>374</v>
      </c>
      <c r="AA7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1" spans="1:27" x14ac:dyDescent="0.25">
      <c r="A761" s="6" t="str">
        <f>DAY(C761)&amp;Table1[[#This Row],[Bộ phận]]&amp;Table1[[#This Row],[Mã hàng]]</f>
        <v>10TSG08NL300033</v>
      </c>
      <c r="B761" s="6" t="str">
        <f>COUNTIF($A$5:A761,A761)&amp;A761</f>
        <v>110TSG08NL300033</v>
      </c>
      <c r="C761" s="75">
        <v>46032</v>
      </c>
      <c r="D761" s="76" t="s">
        <v>313</v>
      </c>
      <c r="E761" s="74" t="s">
        <v>459</v>
      </c>
      <c r="F761" s="74" t="s">
        <v>316</v>
      </c>
      <c r="G761" s="74" t="s">
        <v>314</v>
      </c>
      <c r="H761" s="76" t="s">
        <v>370</v>
      </c>
      <c r="I761" s="76" t="s">
        <v>371</v>
      </c>
      <c r="J761" s="76" t="s">
        <v>458</v>
      </c>
      <c r="K761" s="76" t="s">
        <v>104</v>
      </c>
      <c r="L761" s="76" t="s">
        <v>335</v>
      </c>
      <c r="M761" s="76" t="s">
        <v>284</v>
      </c>
      <c r="N761" s="77">
        <v>1.2</v>
      </c>
      <c r="O761" s="78">
        <v>13000</v>
      </c>
      <c r="P761" s="78">
        <v>0</v>
      </c>
      <c r="Q761" s="79">
        <v>15600</v>
      </c>
      <c r="R761" s="79">
        <v>0</v>
      </c>
      <c r="S761" s="78">
        <v>13000</v>
      </c>
      <c r="T761" s="76" t="s">
        <v>336</v>
      </c>
      <c r="U761" s="76" t="s">
        <v>373</v>
      </c>
      <c r="V761" s="76" t="s">
        <v>316</v>
      </c>
      <c r="W761" s="76" t="s">
        <v>337</v>
      </c>
      <c r="X761" s="76" t="s">
        <v>316</v>
      </c>
      <c r="Y761" s="76" t="s">
        <v>374</v>
      </c>
      <c r="Z761" s="76" t="s">
        <v>374</v>
      </c>
      <c r="AA7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2" spans="1:27" x14ac:dyDescent="0.25">
      <c r="A762" s="6" t="str">
        <f>DAY(C762)&amp;Table1[[#This Row],[Bộ phận]]&amp;Table1[[#This Row],[Mã hàng]]</f>
        <v>10TSG08NL300113</v>
      </c>
      <c r="B762" s="6" t="str">
        <f>COUNTIF($A$5:A762,A762)&amp;A762</f>
        <v>110TSG08NL300113</v>
      </c>
      <c r="C762" s="75">
        <v>46032</v>
      </c>
      <c r="D762" s="76" t="s">
        <v>313</v>
      </c>
      <c r="E762" s="74" t="s">
        <v>459</v>
      </c>
      <c r="F762" s="74" t="s">
        <v>316</v>
      </c>
      <c r="G762" s="74" t="s">
        <v>314</v>
      </c>
      <c r="H762" s="76" t="s">
        <v>370</v>
      </c>
      <c r="I762" s="76" t="s">
        <v>371</v>
      </c>
      <c r="J762" s="76" t="s">
        <v>458</v>
      </c>
      <c r="K762" s="76" t="s">
        <v>192</v>
      </c>
      <c r="L762" s="76" t="s">
        <v>40</v>
      </c>
      <c r="M762" s="76" t="s">
        <v>284</v>
      </c>
      <c r="N762" s="77">
        <v>1.8</v>
      </c>
      <c r="O762" s="78">
        <v>145000</v>
      </c>
      <c r="P762" s="78">
        <v>0</v>
      </c>
      <c r="Q762" s="79">
        <v>261000</v>
      </c>
      <c r="R762" s="79">
        <v>0</v>
      </c>
      <c r="S762" s="78">
        <v>145000</v>
      </c>
      <c r="T762" s="76" t="s">
        <v>336</v>
      </c>
      <c r="U762" s="76" t="s">
        <v>373</v>
      </c>
      <c r="V762" s="76" t="s">
        <v>316</v>
      </c>
      <c r="W762" s="76" t="s">
        <v>337</v>
      </c>
      <c r="X762" s="76" t="s">
        <v>316</v>
      </c>
      <c r="Y762" s="76" t="s">
        <v>374</v>
      </c>
      <c r="Z762" s="76" t="s">
        <v>374</v>
      </c>
      <c r="AA7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3" spans="1:27" x14ac:dyDescent="0.25">
      <c r="A763" s="6" t="str">
        <f>DAY(C763)&amp;Table1[[#This Row],[Bộ phận]]&amp;Table1[[#This Row],[Mã hàng]]</f>
        <v>10TSG08NL300142</v>
      </c>
      <c r="B763" s="6" t="str">
        <f>COUNTIF($A$5:A763,A763)&amp;A763</f>
        <v>110TSG08NL300142</v>
      </c>
      <c r="C763" s="75">
        <v>46032</v>
      </c>
      <c r="D763" s="76" t="s">
        <v>313</v>
      </c>
      <c r="E763" s="74" t="s">
        <v>459</v>
      </c>
      <c r="F763" s="74" t="s">
        <v>316</v>
      </c>
      <c r="G763" s="74" t="s">
        <v>314</v>
      </c>
      <c r="H763" s="76" t="s">
        <v>370</v>
      </c>
      <c r="I763" s="76" t="s">
        <v>371</v>
      </c>
      <c r="J763" s="76" t="s">
        <v>458</v>
      </c>
      <c r="K763" s="76" t="s">
        <v>226</v>
      </c>
      <c r="L763" s="76" t="s">
        <v>319</v>
      </c>
      <c r="M763" s="76" t="s">
        <v>284</v>
      </c>
      <c r="N763" s="77">
        <v>1.8</v>
      </c>
      <c r="O763" s="78">
        <v>50000</v>
      </c>
      <c r="P763" s="78">
        <v>0</v>
      </c>
      <c r="Q763" s="79">
        <v>90000</v>
      </c>
      <c r="R763" s="79">
        <v>0</v>
      </c>
      <c r="S763" s="78">
        <v>50000</v>
      </c>
      <c r="T763" s="76" t="s">
        <v>336</v>
      </c>
      <c r="U763" s="76" t="s">
        <v>373</v>
      </c>
      <c r="V763" s="76" t="s">
        <v>316</v>
      </c>
      <c r="W763" s="76" t="s">
        <v>337</v>
      </c>
      <c r="X763" s="76" t="s">
        <v>316</v>
      </c>
      <c r="Y763" s="76" t="s">
        <v>374</v>
      </c>
      <c r="Z763" s="76" t="s">
        <v>374</v>
      </c>
      <c r="AA7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4" spans="1:27" x14ac:dyDescent="0.25">
      <c r="A764" s="6" t="str">
        <f>DAY(C764)&amp;Table1[[#This Row],[Bộ phận]]&amp;Table1[[#This Row],[Mã hàng]]</f>
        <v>10TSG08NL300107</v>
      </c>
      <c r="B764" s="6" t="str">
        <f>COUNTIF($A$5:A764,A764)&amp;A764</f>
        <v>110TSG08NL300107</v>
      </c>
      <c r="C764" s="75">
        <v>46032</v>
      </c>
      <c r="D764" s="76" t="s">
        <v>313</v>
      </c>
      <c r="E764" s="74" t="s">
        <v>459</v>
      </c>
      <c r="F764" s="74" t="s">
        <v>316</v>
      </c>
      <c r="G764" s="74" t="s">
        <v>314</v>
      </c>
      <c r="H764" s="76" t="s">
        <v>370</v>
      </c>
      <c r="I764" s="76" t="s">
        <v>371</v>
      </c>
      <c r="J764" s="76" t="s">
        <v>458</v>
      </c>
      <c r="K764" s="76" t="s">
        <v>187</v>
      </c>
      <c r="L764" s="76" t="s">
        <v>328</v>
      </c>
      <c r="M764" s="76" t="s">
        <v>329</v>
      </c>
      <c r="N764" s="77">
        <v>8</v>
      </c>
      <c r="O764" s="78">
        <v>8500</v>
      </c>
      <c r="P764" s="78">
        <v>0</v>
      </c>
      <c r="Q764" s="79">
        <v>68000</v>
      </c>
      <c r="R764" s="79">
        <v>0</v>
      </c>
      <c r="S764" s="78">
        <v>8500</v>
      </c>
      <c r="T764" s="76" t="s">
        <v>336</v>
      </c>
      <c r="U764" s="76" t="s">
        <v>373</v>
      </c>
      <c r="V764" s="76" t="s">
        <v>316</v>
      </c>
      <c r="W764" s="76" t="s">
        <v>337</v>
      </c>
      <c r="X764" s="76" t="s">
        <v>316</v>
      </c>
      <c r="Y764" s="76" t="s">
        <v>374</v>
      </c>
      <c r="Z764" s="76" t="s">
        <v>374</v>
      </c>
      <c r="AA7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5" spans="1:27" x14ac:dyDescent="0.25">
      <c r="A765" s="6" t="str">
        <f>DAY(C765)&amp;Table1[[#This Row],[Bộ phận]]&amp;Table1[[#This Row],[Mã hàng]]</f>
        <v>10TSG09NL600067</v>
      </c>
      <c r="B765" s="6" t="str">
        <f>COUNTIF($A$5:A765,A765)&amp;A765</f>
        <v>110TSG09NL600067</v>
      </c>
      <c r="C765" s="75">
        <v>46032</v>
      </c>
      <c r="D765" s="76" t="s">
        <v>313</v>
      </c>
      <c r="E765" s="74" t="s">
        <v>460</v>
      </c>
      <c r="F765" s="74" t="s">
        <v>316</v>
      </c>
      <c r="G765" s="74" t="s">
        <v>314</v>
      </c>
      <c r="H765" s="76" t="s">
        <v>370</v>
      </c>
      <c r="I765" s="76" t="s">
        <v>371</v>
      </c>
      <c r="J765" s="76" t="s">
        <v>461</v>
      </c>
      <c r="K765" s="76" t="s">
        <v>280</v>
      </c>
      <c r="L765" s="76" t="s">
        <v>21</v>
      </c>
      <c r="M765" s="76" t="s">
        <v>284</v>
      </c>
      <c r="N765" s="77">
        <v>0.28000000000000003</v>
      </c>
      <c r="O765" s="78">
        <v>75000</v>
      </c>
      <c r="P765" s="78">
        <v>0</v>
      </c>
      <c r="Q765" s="79">
        <v>21000</v>
      </c>
      <c r="R765" s="79">
        <v>0</v>
      </c>
      <c r="S765" s="78">
        <v>75000</v>
      </c>
      <c r="T765" s="76" t="s">
        <v>338</v>
      </c>
      <c r="U765" s="76" t="s">
        <v>373</v>
      </c>
      <c r="V765" s="76" t="s">
        <v>316</v>
      </c>
      <c r="W765" s="76" t="s">
        <v>339</v>
      </c>
      <c r="X765" s="76" t="s">
        <v>316</v>
      </c>
      <c r="Y765" s="76" t="s">
        <v>374</v>
      </c>
      <c r="Z765" s="76" t="s">
        <v>374</v>
      </c>
      <c r="AA7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6" spans="1:27" x14ac:dyDescent="0.25">
      <c r="A766" s="6" t="str">
        <f>DAY(C766)&amp;Table1[[#This Row],[Bộ phận]]&amp;Table1[[#This Row],[Mã hàng]]</f>
        <v>10TSG09NL300119</v>
      </c>
      <c r="B766" s="6" t="str">
        <f>COUNTIF($A$5:A766,A766)&amp;A766</f>
        <v>110TSG09NL300119</v>
      </c>
      <c r="C766" s="75">
        <v>46032</v>
      </c>
      <c r="D766" s="76" t="s">
        <v>313</v>
      </c>
      <c r="E766" s="74" t="s">
        <v>460</v>
      </c>
      <c r="F766" s="74" t="s">
        <v>316</v>
      </c>
      <c r="G766" s="74" t="s">
        <v>314</v>
      </c>
      <c r="H766" s="76" t="s">
        <v>370</v>
      </c>
      <c r="I766" s="76" t="s">
        <v>371</v>
      </c>
      <c r="J766" s="76" t="s">
        <v>461</v>
      </c>
      <c r="K766" s="76" t="s">
        <v>197</v>
      </c>
      <c r="L766" s="76" t="s">
        <v>324</v>
      </c>
      <c r="M766" s="76" t="s">
        <v>284</v>
      </c>
      <c r="N766" s="77">
        <v>5</v>
      </c>
      <c r="O766" s="78">
        <v>21000</v>
      </c>
      <c r="P766" s="78">
        <v>0</v>
      </c>
      <c r="Q766" s="79">
        <v>105000</v>
      </c>
      <c r="R766" s="79">
        <v>0</v>
      </c>
      <c r="S766" s="78">
        <v>21000</v>
      </c>
      <c r="T766" s="76" t="s">
        <v>338</v>
      </c>
      <c r="U766" s="76" t="s">
        <v>373</v>
      </c>
      <c r="V766" s="76" t="s">
        <v>316</v>
      </c>
      <c r="W766" s="76" t="s">
        <v>339</v>
      </c>
      <c r="X766" s="76" t="s">
        <v>316</v>
      </c>
      <c r="Y766" s="76" t="s">
        <v>374</v>
      </c>
      <c r="Z766" s="76" t="s">
        <v>374</v>
      </c>
      <c r="AA7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7" spans="1:27" x14ac:dyDescent="0.25">
      <c r="A767" s="6" t="str">
        <f>DAY(C767)&amp;Table1[[#This Row],[Bộ phận]]&amp;Table1[[#This Row],[Mã hàng]]</f>
        <v>10TSG09NL300030</v>
      </c>
      <c r="B767" s="6" t="str">
        <f>COUNTIF($A$5:A767,A767)&amp;A767</f>
        <v>110TSG09NL300030</v>
      </c>
      <c r="C767" s="75">
        <v>46032</v>
      </c>
      <c r="D767" s="76" t="s">
        <v>313</v>
      </c>
      <c r="E767" s="74" t="s">
        <v>460</v>
      </c>
      <c r="F767" s="74" t="s">
        <v>316</v>
      </c>
      <c r="G767" s="74" t="s">
        <v>314</v>
      </c>
      <c r="H767" s="76" t="s">
        <v>370</v>
      </c>
      <c r="I767" s="76" t="s">
        <v>371</v>
      </c>
      <c r="J767" s="76" t="s">
        <v>461</v>
      </c>
      <c r="K767" s="76" t="s">
        <v>103</v>
      </c>
      <c r="L767" s="76" t="s">
        <v>325</v>
      </c>
      <c r="M767" s="76" t="s">
        <v>284</v>
      </c>
      <c r="N767" s="77">
        <v>0.6</v>
      </c>
      <c r="O767" s="78">
        <v>34000</v>
      </c>
      <c r="P767" s="78">
        <v>0</v>
      </c>
      <c r="Q767" s="79">
        <v>20400</v>
      </c>
      <c r="R767" s="79">
        <v>0</v>
      </c>
      <c r="S767" s="78">
        <v>34000</v>
      </c>
      <c r="T767" s="76" t="s">
        <v>338</v>
      </c>
      <c r="U767" s="76" t="s">
        <v>373</v>
      </c>
      <c r="V767" s="76" t="s">
        <v>316</v>
      </c>
      <c r="W767" s="76" t="s">
        <v>339</v>
      </c>
      <c r="X767" s="76" t="s">
        <v>316</v>
      </c>
      <c r="Y767" s="76" t="s">
        <v>374</v>
      </c>
      <c r="Z767" s="76" t="s">
        <v>374</v>
      </c>
      <c r="AA7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8" spans="1:27" x14ac:dyDescent="0.25">
      <c r="A768" s="6" t="str">
        <f>DAY(C768)&amp;Table1[[#This Row],[Bộ phận]]&amp;Table1[[#This Row],[Mã hàng]]</f>
        <v>10TSG09NL300022</v>
      </c>
      <c r="B768" s="6" t="str">
        <f>COUNTIF($A$5:A768,A768)&amp;A768</f>
        <v>110TSG09NL300022</v>
      </c>
      <c r="C768" s="75">
        <v>46032</v>
      </c>
      <c r="D768" s="76" t="s">
        <v>313</v>
      </c>
      <c r="E768" s="74" t="s">
        <v>460</v>
      </c>
      <c r="F768" s="74" t="s">
        <v>316</v>
      </c>
      <c r="G768" s="74" t="s">
        <v>314</v>
      </c>
      <c r="H768" s="76" t="s">
        <v>370</v>
      </c>
      <c r="I768" s="76" t="s">
        <v>371</v>
      </c>
      <c r="J768" s="76" t="s">
        <v>461</v>
      </c>
      <c r="K768" s="76" t="s">
        <v>94</v>
      </c>
      <c r="L768" s="76" t="s">
        <v>20</v>
      </c>
      <c r="M768" s="76" t="s">
        <v>284</v>
      </c>
      <c r="N768" s="77">
        <v>8.4</v>
      </c>
      <c r="O768" s="78">
        <v>18000</v>
      </c>
      <c r="P768" s="78">
        <v>0</v>
      </c>
      <c r="Q768" s="79">
        <v>151200</v>
      </c>
      <c r="R768" s="79">
        <v>0</v>
      </c>
      <c r="S768" s="78">
        <v>18000</v>
      </c>
      <c r="T768" s="76" t="s">
        <v>338</v>
      </c>
      <c r="U768" s="76" t="s">
        <v>373</v>
      </c>
      <c r="V768" s="76" t="s">
        <v>316</v>
      </c>
      <c r="W768" s="76" t="s">
        <v>339</v>
      </c>
      <c r="X768" s="76" t="s">
        <v>316</v>
      </c>
      <c r="Y768" s="76" t="s">
        <v>374</v>
      </c>
      <c r="Z768" s="76" t="s">
        <v>374</v>
      </c>
      <c r="AA7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69" spans="1:27" x14ac:dyDescent="0.25">
      <c r="A769" s="6" t="str">
        <f>DAY(C769)&amp;Table1[[#This Row],[Bộ phận]]&amp;Table1[[#This Row],[Mã hàng]]</f>
        <v>10TSG09NL300033</v>
      </c>
      <c r="B769" s="6" t="str">
        <f>COUNTIF($A$5:A769,A769)&amp;A769</f>
        <v>110TSG09NL300033</v>
      </c>
      <c r="C769" s="75">
        <v>46032</v>
      </c>
      <c r="D769" s="76" t="s">
        <v>313</v>
      </c>
      <c r="E769" s="74" t="s">
        <v>460</v>
      </c>
      <c r="F769" s="74" t="s">
        <v>316</v>
      </c>
      <c r="G769" s="74" t="s">
        <v>314</v>
      </c>
      <c r="H769" s="76" t="s">
        <v>370</v>
      </c>
      <c r="I769" s="76" t="s">
        <v>371</v>
      </c>
      <c r="J769" s="76" t="s">
        <v>461</v>
      </c>
      <c r="K769" s="76" t="s">
        <v>104</v>
      </c>
      <c r="L769" s="76" t="s">
        <v>335</v>
      </c>
      <c r="M769" s="76" t="s">
        <v>284</v>
      </c>
      <c r="N769" s="77">
        <v>0.8</v>
      </c>
      <c r="O769" s="78">
        <v>13000</v>
      </c>
      <c r="P769" s="78">
        <v>0</v>
      </c>
      <c r="Q769" s="79">
        <v>10400</v>
      </c>
      <c r="R769" s="79">
        <v>0</v>
      </c>
      <c r="S769" s="78">
        <v>13000</v>
      </c>
      <c r="T769" s="76" t="s">
        <v>338</v>
      </c>
      <c r="U769" s="76" t="s">
        <v>373</v>
      </c>
      <c r="V769" s="76" t="s">
        <v>316</v>
      </c>
      <c r="W769" s="76" t="s">
        <v>339</v>
      </c>
      <c r="X769" s="76" t="s">
        <v>316</v>
      </c>
      <c r="Y769" s="76" t="s">
        <v>374</v>
      </c>
      <c r="Z769" s="76" t="s">
        <v>374</v>
      </c>
      <c r="AA7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0" spans="1:27" x14ac:dyDescent="0.25">
      <c r="A770" s="6" t="str">
        <f>DAY(C770)&amp;Table1[[#This Row],[Bộ phận]]&amp;Table1[[#This Row],[Mã hàng]]</f>
        <v>10TSG09NL300085</v>
      </c>
      <c r="B770" s="6" t="str">
        <f>COUNTIF($A$5:A770,A770)&amp;A770</f>
        <v>110TSG09NL300085</v>
      </c>
      <c r="C770" s="75">
        <v>46032</v>
      </c>
      <c r="D770" s="76" t="s">
        <v>313</v>
      </c>
      <c r="E770" s="74" t="s">
        <v>460</v>
      </c>
      <c r="F770" s="74" t="s">
        <v>316</v>
      </c>
      <c r="G770" s="74" t="s">
        <v>314</v>
      </c>
      <c r="H770" s="76" t="s">
        <v>370</v>
      </c>
      <c r="I770" s="76" t="s">
        <v>371</v>
      </c>
      <c r="J770" s="76" t="s">
        <v>461</v>
      </c>
      <c r="K770" s="76" t="s">
        <v>164</v>
      </c>
      <c r="L770" s="76" t="s">
        <v>318</v>
      </c>
      <c r="M770" s="76" t="s">
        <v>284</v>
      </c>
      <c r="N770" s="77">
        <v>1</v>
      </c>
      <c r="O770" s="78">
        <v>45000</v>
      </c>
      <c r="P770" s="78">
        <v>0</v>
      </c>
      <c r="Q770" s="79">
        <v>45000</v>
      </c>
      <c r="R770" s="79">
        <v>0</v>
      </c>
      <c r="S770" s="78">
        <v>45000</v>
      </c>
      <c r="T770" s="76" t="s">
        <v>338</v>
      </c>
      <c r="U770" s="76" t="s">
        <v>373</v>
      </c>
      <c r="V770" s="76" t="s">
        <v>316</v>
      </c>
      <c r="W770" s="76" t="s">
        <v>339</v>
      </c>
      <c r="X770" s="76" t="s">
        <v>316</v>
      </c>
      <c r="Y770" s="76" t="s">
        <v>374</v>
      </c>
      <c r="Z770" s="76" t="s">
        <v>374</v>
      </c>
      <c r="AA7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1" spans="1:27" x14ac:dyDescent="0.25">
      <c r="A771" s="6" t="str">
        <f>DAY(C771)&amp;Table1[[#This Row],[Bộ phận]]&amp;Table1[[#This Row],[Mã hàng]]</f>
        <v>10TSG09NL300090</v>
      </c>
      <c r="B771" s="6" t="str">
        <f>COUNTIF($A$5:A771,A771)&amp;A771</f>
        <v>110TSG09NL300090</v>
      </c>
      <c r="C771" s="75">
        <v>46032</v>
      </c>
      <c r="D771" s="76" t="s">
        <v>313</v>
      </c>
      <c r="E771" s="74" t="s">
        <v>460</v>
      </c>
      <c r="F771" s="74" t="s">
        <v>316</v>
      </c>
      <c r="G771" s="74" t="s">
        <v>314</v>
      </c>
      <c r="H771" s="76" t="s">
        <v>370</v>
      </c>
      <c r="I771" s="76" t="s">
        <v>371</v>
      </c>
      <c r="J771" s="76" t="s">
        <v>461</v>
      </c>
      <c r="K771" s="76" t="s">
        <v>171</v>
      </c>
      <c r="L771" s="76" t="s">
        <v>34</v>
      </c>
      <c r="M771" s="76" t="s">
        <v>284</v>
      </c>
      <c r="N771" s="77">
        <v>3</v>
      </c>
      <c r="O771" s="78">
        <v>145000</v>
      </c>
      <c r="P771" s="78">
        <v>0</v>
      </c>
      <c r="Q771" s="79">
        <v>435000</v>
      </c>
      <c r="R771" s="79">
        <v>0</v>
      </c>
      <c r="S771" s="78">
        <v>145000</v>
      </c>
      <c r="T771" s="76" t="s">
        <v>338</v>
      </c>
      <c r="U771" s="76" t="s">
        <v>373</v>
      </c>
      <c r="V771" s="76" t="s">
        <v>316</v>
      </c>
      <c r="W771" s="76" t="s">
        <v>339</v>
      </c>
      <c r="X771" s="76" t="s">
        <v>316</v>
      </c>
      <c r="Y771" s="76" t="s">
        <v>374</v>
      </c>
      <c r="Z771" s="76" t="s">
        <v>374</v>
      </c>
      <c r="AA7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2" spans="1:27" x14ac:dyDescent="0.25">
      <c r="A772" s="6" t="str">
        <f>DAY(C772)&amp;Table1[[#This Row],[Bộ phận]]&amp;Table1[[#This Row],[Mã hàng]]</f>
        <v>10TSG09NL300091</v>
      </c>
      <c r="B772" s="6" t="str">
        <f>COUNTIF($A$5:A772,A772)&amp;A772</f>
        <v>110TSG09NL300091</v>
      </c>
      <c r="C772" s="75">
        <v>46032</v>
      </c>
      <c r="D772" s="76" t="s">
        <v>313</v>
      </c>
      <c r="E772" s="74" t="s">
        <v>460</v>
      </c>
      <c r="F772" s="74" t="s">
        <v>316</v>
      </c>
      <c r="G772" s="74" t="s">
        <v>314</v>
      </c>
      <c r="H772" s="76" t="s">
        <v>370</v>
      </c>
      <c r="I772" s="76" t="s">
        <v>371</v>
      </c>
      <c r="J772" s="76" t="s">
        <v>461</v>
      </c>
      <c r="K772" s="76" t="s">
        <v>172</v>
      </c>
      <c r="L772" s="76" t="s">
        <v>35</v>
      </c>
      <c r="M772" s="76" t="s">
        <v>284</v>
      </c>
      <c r="N772" s="77">
        <v>5</v>
      </c>
      <c r="O772" s="78">
        <v>47000</v>
      </c>
      <c r="P772" s="78">
        <v>0</v>
      </c>
      <c r="Q772" s="79">
        <v>235000</v>
      </c>
      <c r="R772" s="79">
        <v>0</v>
      </c>
      <c r="S772" s="78">
        <v>47000</v>
      </c>
      <c r="T772" s="76" t="s">
        <v>338</v>
      </c>
      <c r="U772" s="76" t="s">
        <v>373</v>
      </c>
      <c r="V772" s="76" t="s">
        <v>316</v>
      </c>
      <c r="W772" s="76" t="s">
        <v>339</v>
      </c>
      <c r="X772" s="76" t="s">
        <v>316</v>
      </c>
      <c r="Y772" s="76" t="s">
        <v>374</v>
      </c>
      <c r="Z772" s="76" t="s">
        <v>374</v>
      </c>
      <c r="AA7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3" spans="1:27" x14ac:dyDescent="0.25">
      <c r="A773" s="6" t="str">
        <f>DAY(C773)&amp;Table1[[#This Row],[Bộ phận]]&amp;Table1[[#This Row],[Mã hàng]]</f>
        <v>10TSG09NL300096</v>
      </c>
      <c r="B773" s="6" t="str">
        <f>COUNTIF($A$5:A773,A773)&amp;A773</f>
        <v>110TSG09NL300096</v>
      </c>
      <c r="C773" s="75">
        <v>46032</v>
      </c>
      <c r="D773" s="76" t="s">
        <v>313</v>
      </c>
      <c r="E773" s="74" t="s">
        <v>460</v>
      </c>
      <c r="F773" s="74" t="s">
        <v>316</v>
      </c>
      <c r="G773" s="74" t="s">
        <v>314</v>
      </c>
      <c r="H773" s="76" t="s">
        <v>370</v>
      </c>
      <c r="I773" s="76" t="s">
        <v>371</v>
      </c>
      <c r="J773" s="76" t="s">
        <v>461</v>
      </c>
      <c r="K773" s="76" t="s">
        <v>177</v>
      </c>
      <c r="L773" s="76" t="s">
        <v>50</v>
      </c>
      <c r="M773" s="76" t="s">
        <v>284</v>
      </c>
      <c r="N773" s="77">
        <v>21</v>
      </c>
      <c r="O773" s="78">
        <v>45000</v>
      </c>
      <c r="P773" s="78">
        <v>0</v>
      </c>
      <c r="Q773" s="79">
        <v>945000</v>
      </c>
      <c r="R773" s="79">
        <v>0</v>
      </c>
      <c r="S773" s="78">
        <v>45000</v>
      </c>
      <c r="T773" s="76" t="s">
        <v>338</v>
      </c>
      <c r="U773" s="76" t="s">
        <v>373</v>
      </c>
      <c r="V773" s="76" t="s">
        <v>316</v>
      </c>
      <c r="W773" s="76" t="s">
        <v>339</v>
      </c>
      <c r="X773" s="76" t="s">
        <v>316</v>
      </c>
      <c r="Y773" s="76" t="s">
        <v>374</v>
      </c>
      <c r="Z773" s="76" t="s">
        <v>374</v>
      </c>
      <c r="AA7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4" spans="1:27" x14ac:dyDescent="0.25">
      <c r="A774" s="6" t="str">
        <f>DAY(C774)&amp;Table1[[#This Row],[Bộ phận]]&amp;Table1[[#This Row],[Mã hàng]]</f>
        <v>10TSG09NL300098</v>
      </c>
      <c r="B774" s="6" t="str">
        <f>COUNTIF($A$5:A774,A774)&amp;A774</f>
        <v>110TSG09NL300098</v>
      </c>
      <c r="C774" s="75">
        <v>46032</v>
      </c>
      <c r="D774" s="76" t="s">
        <v>313</v>
      </c>
      <c r="E774" s="74" t="s">
        <v>460</v>
      </c>
      <c r="F774" s="74" t="s">
        <v>316</v>
      </c>
      <c r="G774" s="74" t="s">
        <v>314</v>
      </c>
      <c r="H774" s="76" t="s">
        <v>370</v>
      </c>
      <c r="I774" s="76" t="s">
        <v>371</v>
      </c>
      <c r="J774" s="76" t="s">
        <v>461</v>
      </c>
      <c r="K774" s="76" t="s">
        <v>179</v>
      </c>
      <c r="L774" s="76" t="s">
        <v>327</v>
      </c>
      <c r="M774" s="76" t="s">
        <v>284</v>
      </c>
      <c r="N774" s="77">
        <v>4</v>
      </c>
      <c r="O774" s="78">
        <v>95000</v>
      </c>
      <c r="P774" s="78">
        <v>0</v>
      </c>
      <c r="Q774" s="79">
        <v>380000</v>
      </c>
      <c r="R774" s="79">
        <v>0</v>
      </c>
      <c r="S774" s="78">
        <v>95000</v>
      </c>
      <c r="T774" s="76" t="s">
        <v>338</v>
      </c>
      <c r="U774" s="76" t="s">
        <v>373</v>
      </c>
      <c r="V774" s="76" t="s">
        <v>316</v>
      </c>
      <c r="W774" s="76" t="s">
        <v>339</v>
      </c>
      <c r="X774" s="76" t="s">
        <v>316</v>
      </c>
      <c r="Y774" s="76" t="s">
        <v>374</v>
      </c>
      <c r="Z774" s="76" t="s">
        <v>374</v>
      </c>
      <c r="AA7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5" spans="1:27" x14ac:dyDescent="0.25">
      <c r="A775" s="6" t="str">
        <f>DAY(C775)&amp;Table1[[#This Row],[Bộ phận]]&amp;Table1[[#This Row],[Mã hàng]]</f>
        <v>10TSG09NL300107</v>
      </c>
      <c r="B775" s="6" t="str">
        <f>COUNTIF($A$5:A775,A775)&amp;A775</f>
        <v>110TSG09NL300107</v>
      </c>
      <c r="C775" s="75">
        <v>46032</v>
      </c>
      <c r="D775" s="76" t="s">
        <v>313</v>
      </c>
      <c r="E775" s="74" t="s">
        <v>460</v>
      </c>
      <c r="F775" s="74" t="s">
        <v>316</v>
      </c>
      <c r="G775" s="74" t="s">
        <v>314</v>
      </c>
      <c r="H775" s="76" t="s">
        <v>370</v>
      </c>
      <c r="I775" s="76" t="s">
        <v>371</v>
      </c>
      <c r="J775" s="76" t="s">
        <v>461</v>
      </c>
      <c r="K775" s="76" t="s">
        <v>187</v>
      </c>
      <c r="L775" s="76" t="s">
        <v>328</v>
      </c>
      <c r="M775" s="76" t="s">
        <v>329</v>
      </c>
      <c r="N775" s="77">
        <v>5</v>
      </c>
      <c r="O775" s="78">
        <v>8500</v>
      </c>
      <c r="P775" s="78">
        <v>0</v>
      </c>
      <c r="Q775" s="79">
        <v>42500</v>
      </c>
      <c r="R775" s="79">
        <v>0</v>
      </c>
      <c r="S775" s="78">
        <v>8500</v>
      </c>
      <c r="T775" s="76" t="s">
        <v>338</v>
      </c>
      <c r="U775" s="76" t="s">
        <v>373</v>
      </c>
      <c r="V775" s="76" t="s">
        <v>316</v>
      </c>
      <c r="W775" s="76" t="s">
        <v>339</v>
      </c>
      <c r="X775" s="76" t="s">
        <v>316</v>
      </c>
      <c r="Y775" s="76" t="s">
        <v>374</v>
      </c>
      <c r="Z775" s="76" t="s">
        <v>374</v>
      </c>
      <c r="AA7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6" spans="1:27" x14ac:dyDescent="0.25">
      <c r="A776" s="6" t="str">
        <f>DAY(C776)&amp;Table1[[#This Row],[Bộ phận]]&amp;Table1[[#This Row],[Mã hàng]]</f>
        <v>10TSG09NL300126</v>
      </c>
      <c r="B776" s="6" t="str">
        <f>COUNTIF($A$5:A776,A776)&amp;A776</f>
        <v>110TSG09NL300126</v>
      </c>
      <c r="C776" s="75">
        <v>46032</v>
      </c>
      <c r="D776" s="76" t="s">
        <v>313</v>
      </c>
      <c r="E776" s="74" t="s">
        <v>460</v>
      </c>
      <c r="F776" s="74" t="s">
        <v>316</v>
      </c>
      <c r="G776" s="74" t="s">
        <v>314</v>
      </c>
      <c r="H776" s="76" t="s">
        <v>370</v>
      </c>
      <c r="I776" s="76" t="s">
        <v>371</v>
      </c>
      <c r="J776" s="76" t="s">
        <v>461</v>
      </c>
      <c r="K776" s="76" t="s">
        <v>208</v>
      </c>
      <c r="L776" s="76" t="s">
        <v>340</v>
      </c>
      <c r="M776" s="76" t="s">
        <v>284</v>
      </c>
      <c r="N776" s="77">
        <v>0.2</v>
      </c>
      <c r="O776" s="78">
        <v>70000</v>
      </c>
      <c r="P776" s="78">
        <v>0</v>
      </c>
      <c r="Q776" s="79">
        <v>14000</v>
      </c>
      <c r="R776" s="79">
        <v>0</v>
      </c>
      <c r="S776" s="78">
        <v>70000</v>
      </c>
      <c r="T776" s="76" t="s">
        <v>338</v>
      </c>
      <c r="U776" s="76" t="s">
        <v>373</v>
      </c>
      <c r="V776" s="76" t="s">
        <v>316</v>
      </c>
      <c r="W776" s="76" t="s">
        <v>339</v>
      </c>
      <c r="X776" s="76" t="s">
        <v>316</v>
      </c>
      <c r="Y776" s="76" t="s">
        <v>374</v>
      </c>
      <c r="Z776" s="76" t="s">
        <v>374</v>
      </c>
      <c r="AA7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7" spans="1:27" x14ac:dyDescent="0.25">
      <c r="A777" s="6" t="str">
        <f>DAY(C777)&amp;Table1[[#This Row],[Bộ phận]]&amp;Table1[[#This Row],[Mã hàng]]</f>
        <v>10TSG09NL300142</v>
      </c>
      <c r="B777" s="6" t="str">
        <f>COUNTIF($A$5:A777,A777)&amp;A777</f>
        <v>110TSG09NL300142</v>
      </c>
      <c r="C777" s="75">
        <v>46032</v>
      </c>
      <c r="D777" s="76" t="s">
        <v>313</v>
      </c>
      <c r="E777" s="74" t="s">
        <v>460</v>
      </c>
      <c r="F777" s="74" t="s">
        <v>316</v>
      </c>
      <c r="G777" s="74" t="s">
        <v>314</v>
      </c>
      <c r="H777" s="76" t="s">
        <v>370</v>
      </c>
      <c r="I777" s="76" t="s">
        <v>371</v>
      </c>
      <c r="J777" s="76" t="s">
        <v>461</v>
      </c>
      <c r="K777" s="76" t="s">
        <v>226</v>
      </c>
      <c r="L777" s="76" t="s">
        <v>319</v>
      </c>
      <c r="M777" s="76" t="s">
        <v>284</v>
      </c>
      <c r="N777" s="77">
        <v>1.5</v>
      </c>
      <c r="O777" s="78">
        <v>50000</v>
      </c>
      <c r="P777" s="78">
        <v>0</v>
      </c>
      <c r="Q777" s="79">
        <v>75000</v>
      </c>
      <c r="R777" s="79">
        <v>0</v>
      </c>
      <c r="S777" s="78">
        <v>50000</v>
      </c>
      <c r="T777" s="76" t="s">
        <v>338</v>
      </c>
      <c r="U777" s="76" t="s">
        <v>373</v>
      </c>
      <c r="V777" s="76" t="s">
        <v>316</v>
      </c>
      <c r="W777" s="76" t="s">
        <v>339</v>
      </c>
      <c r="X777" s="76" t="s">
        <v>316</v>
      </c>
      <c r="Y777" s="76" t="s">
        <v>374</v>
      </c>
      <c r="Z777" s="76" t="s">
        <v>374</v>
      </c>
      <c r="AA7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8" spans="1:27" x14ac:dyDescent="0.25">
      <c r="A778" s="6" t="str">
        <f>DAY(C778)&amp;Table1[[#This Row],[Bộ phận]]&amp;Table1[[#This Row],[Mã hàng]]</f>
        <v>10TSG09NL300147</v>
      </c>
      <c r="B778" s="6" t="str">
        <f>COUNTIF($A$5:A778,A778)&amp;A778</f>
        <v>110TSG09NL300147</v>
      </c>
      <c r="C778" s="75">
        <v>46032</v>
      </c>
      <c r="D778" s="76" t="s">
        <v>313</v>
      </c>
      <c r="E778" s="74" t="s">
        <v>460</v>
      </c>
      <c r="F778" s="74" t="s">
        <v>316</v>
      </c>
      <c r="G778" s="74" t="s">
        <v>314</v>
      </c>
      <c r="H778" s="76" t="s">
        <v>370</v>
      </c>
      <c r="I778" s="76" t="s">
        <v>371</v>
      </c>
      <c r="J778" s="76" t="s">
        <v>461</v>
      </c>
      <c r="K778" s="76" t="s">
        <v>234</v>
      </c>
      <c r="L778" s="76" t="s">
        <v>330</v>
      </c>
      <c r="M778" s="76" t="s">
        <v>284</v>
      </c>
      <c r="N778" s="77">
        <v>6</v>
      </c>
      <c r="O778" s="78">
        <v>62000</v>
      </c>
      <c r="P778" s="78">
        <v>0</v>
      </c>
      <c r="Q778" s="79">
        <v>372000</v>
      </c>
      <c r="R778" s="79">
        <v>0</v>
      </c>
      <c r="S778" s="78">
        <v>62000</v>
      </c>
      <c r="T778" s="76" t="s">
        <v>338</v>
      </c>
      <c r="U778" s="76" t="s">
        <v>373</v>
      </c>
      <c r="V778" s="76" t="s">
        <v>316</v>
      </c>
      <c r="W778" s="76" t="s">
        <v>339</v>
      </c>
      <c r="X778" s="76" t="s">
        <v>316</v>
      </c>
      <c r="Y778" s="76" t="s">
        <v>374</v>
      </c>
      <c r="Z778" s="76" t="s">
        <v>374</v>
      </c>
      <c r="AA7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79" spans="1:27" x14ac:dyDescent="0.25">
      <c r="A779" s="6" t="str">
        <f>DAY(C779)&amp;Table1[[#This Row],[Bộ phận]]&amp;Table1[[#This Row],[Mã hàng]]</f>
        <v>10TSG09NL300203</v>
      </c>
      <c r="B779" s="6" t="str">
        <f>COUNTIF($A$5:A779,A779)&amp;A779</f>
        <v>110TSG09NL300203</v>
      </c>
      <c r="C779" s="75">
        <v>46032</v>
      </c>
      <c r="D779" s="76" t="s">
        <v>313</v>
      </c>
      <c r="E779" s="74" t="s">
        <v>460</v>
      </c>
      <c r="F779" s="74" t="s">
        <v>316</v>
      </c>
      <c r="G779" s="74" t="s">
        <v>314</v>
      </c>
      <c r="H779" s="76" t="s">
        <v>370</v>
      </c>
      <c r="I779" s="76" t="s">
        <v>371</v>
      </c>
      <c r="J779" s="76" t="s">
        <v>461</v>
      </c>
      <c r="K779" s="76" t="s">
        <v>260</v>
      </c>
      <c r="L779" s="76" t="s">
        <v>320</v>
      </c>
      <c r="M779" s="76" t="s">
        <v>284</v>
      </c>
      <c r="N779" s="77">
        <v>1</v>
      </c>
      <c r="O779" s="78">
        <v>45000</v>
      </c>
      <c r="P779" s="78">
        <v>0</v>
      </c>
      <c r="Q779" s="79">
        <v>45000</v>
      </c>
      <c r="R779" s="79">
        <v>0</v>
      </c>
      <c r="S779" s="78">
        <v>45000</v>
      </c>
      <c r="T779" s="76" t="s">
        <v>338</v>
      </c>
      <c r="U779" s="76" t="s">
        <v>373</v>
      </c>
      <c r="V779" s="76" t="s">
        <v>316</v>
      </c>
      <c r="W779" s="76" t="s">
        <v>339</v>
      </c>
      <c r="X779" s="76" t="s">
        <v>316</v>
      </c>
      <c r="Y779" s="76" t="s">
        <v>374</v>
      </c>
      <c r="Z779" s="76" t="s">
        <v>374</v>
      </c>
      <c r="AA7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0" spans="1:27" x14ac:dyDescent="0.25">
      <c r="A780" s="6" t="str">
        <f>DAY(C780)&amp;Table1[[#This Row],[Bộ phận]]&amp;Table1[[#This Row],[Mã hàng]]</f>
        <v>10TSG09NL300209</v>
      </c>
      <c r="B780" s="6" t="str">
        <f>COUNTIF($A$5:A780,A780)&amp;A780</f>
        <v>110TSG09NL300209</v>
      </c>
      <c r="C780" s="75">
        <v>46032</v>
      </c>
      <c r="D780" s="76" t="s">
        <v>313</v>
      </c>
      <c r="E780" s="74" t="s">
        <v>460</v>
      </c>
      <c r="F780" s="74" t="s">
        <v>316</v>
      </c>
      <c r="G780" s="74" t="s">
        <v>314</v>
      </c>
      <c r="H780" s="76" t="s">
        <v>370</v>
      </c>
      <c r="I780" s="76" t="s">
        <v>371</v>
      </c>
      <c r="J780" s="76" t="s">
        <v>461</v>
      </c>
      <c r="K780" s="76" t="s">
        <v>261</v>
      </c>
      <c r="L780" s="76" t="s">
        <v>321</v>
      </c>
      <c r="M780" s="76" t="s">
        <v>284</v>
      </c>
      <c r="N780" s="77">
        <v>2.4</v>
      </c>
      <c r="O780" s="78">
        <v>30000</v>
      </c>
      <c r="P780" s="78">
        <v>0</v>
      </c>
      <c r="Q780" s="79">
        <v>72000</v>
      </c>
      <c r="R780" s="79">
        <v>0</v>
      </c>
      <c r="S780" s="78">
        <v>30000</v>
      </c>
      <c r="T780" s="76" t="s">
        <v>338</v>
      </c>
      <c r="U780" s="76" t="s">
        <v>373</v>
      </c>
      <c r="V780" s="76" t="s">
        <v>316</v>
      </c>
      <c r="W780" s="76" t="s">
        <v>339</v>
      </c>
      <c r="X780" s="76" t="s">
        <v>316</v>
      </c>
      <c r="Y780" s="76" t="s">
        <v>374</v>
      </c>
      <c r="Z780" s="76" t="s">
        <v>374</v>
      </c>
      <c r="AA7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1" spans="1:27" x14ac:dyDescent="0.25">
      <c r="A781" s="6" t="str">
        <f>DAY(C781)&amp;Table1[[#This Row],[Bộ phận]]&amp;Table1[[#This Row],[Mã hàng]]</f>
        <v>10TSG09NL300218</v>
      </c>
      <c r="B781" s="6" t="str">
        <f>COUNTIF($A$5:A781,A781)&amp;A781</f>
        <v>110TSG09NL300218</v>
      </c>
      <c r="C781" s="75">
        <v>46032</v>
      </c>
      <c r="D781" s="76" t="s">
        <v>313</v>
      </c>
      <c r="E781" s="74" t="s">
        <v>460</v>
      </c>
      <c r="F781" s="74" t="s">
        <v>316</v>
      </c>
      <c r="G781" s="74" t="s">
        <v>314</v>
      </c>
      <c r="H781" s="76" t="s">
        <v>370</v>
      </c>
      <c r="I781" s="76" t="s">
        <v>371</v>
      </c>
      <c r="J781" s="76" t="s">
        <v>461</v>
      </c>
      <c r="K781" s="76" t="s">
        <v>287</v>
      </c>
      <c r="L781" s="76" t="s">
        <v>288</v>
      </c>
      <c r="M781" s="76" t="s">
        <v>29</v>
      </c>
      <c r="N781" s="77">
        <v>1</v>
      </c>
      <c r="O781" s="78">
        <v>40000</v>
      </c>
      <c r="P781" s="78">
        <v>0</v>
      </c>
      <c r="Q781" s="79">
        <v>40000</v>
      </c>
      <c r="R781" s="79">
        <v>0</v>
      </c>
      <c r="S781" s="78">
        <v>40000</v>
      </c>
      <c r="T781" s="76" t="s">
        <v>338</v>
      </c>
      <c r="U781" s="76" t="s">
        <v>373</v>
      </c>
      <c r="V781" s="76" t="s">
        <v>316</v>
      </c>
      <c r="W781" s="76" t="s">
        <v>339</v>
      </c>
      <c r="X781" s="76" t="s">
        <v>316</v>
      </c>
      <c r="Y781" s="76" t="s">
        <v>374</v>
      </c>
      <c r="Z781" s="76" t="s">
        <v>374</v>
      </c>
      <c r="AA7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2" spans="1:27" x14ac:dyDescent="0.25">
      <c r="A782" s="6" t="str">
        <f>DAY(C782)&amp;Table1[[#This Row],[Bộ phận]]&amp;Table1[[#This Row],[Mã hàng]]</f>
        <v>10TSG09NL300018</v>
      </c>
      <c r="B782" s="6" t="str">
        <f>COUNTIF($A$5:A782,A782)&amp;A782</f>
        <v>110TSG09NL300018</v>
      </c>
      <c r="C782" s="75">
        <v>46032</v>
      </c>
      <c r="D782" s="76" t="s">
        <v>313</v>
      </c>
      <c r="E782" s="74" t="s">
        <v>460</v>
      </c>
      <c r="F782" s="74" t="s">
        <v>316</v>
      </c>
      <c r="G782" s="74" t="s">
        <v>314</v>
      </c>
      <c r="H782" s="76" t="s">
        <v>370</v>
      </c>
      <c r="I782" s="76" t="s">
        <v>371</v>
      </c>
      <c r="J782" s="76" t="s">
        <v>461</v>
      </c>
      <c r="K782" s="76" t="s">
        <v>91</v>
      </c>
      <c r="L782" s="76" t="s">
        <v>331</v>
      </c>
      <c r="M782" s="76" t="s">
        <v>284</v>
      </c>
      <c r="N782" s="77">
        <v>1.4</v>
      </c>
      <c r="O782" s="78">
        <v>38000</v>
      </c>
      <c r="P782" s="78">
        <v>0</v>
      </c>
      <c r="Q782" s="79">
        <v>53200</v>
      </c>
      <c r="R782" s="79">
        <v>0</v>
      </c>
      <c r="S782" s="78">
        <v>38000</v>
      </c>
      <c r="T782" s="76" t="s">
        <v>338</v>
      </c>
      <c r="U782" s="76" t="s">
        <v>373</v>
      </c>
      <c r="V782" s="76" t="s">
        <v>316</v>
      </c>
      <c r="W782" s="76" t="s">
        <v>339</v>
      </c>
      <c r="X782" s="76" t="s">
        <v>316</v>
      </c>
      <c r="Y782" s="76" t="s">
        <v>374</v>
      </c>
      <c r="Z782" s="76" t="s">
        <v>374</v>
      </c>
      <c r="AA7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3" spans="1:27" x14ac:dyDescent="0.25">
      <c r="A783" s="6" t="str">
        <f>DAY(C783)&amp;Table1[[#This Row],[Bộ phận]]&amp;Table1[[#This Row],[Mã hàng]]</f>
        <v>10TSG09NL300113</v>
      </c>
      <c r="B783" s="6" t="str">
        <f>COUNTIF($A$5:A783,A783)&amp;A783</f>
        <v>110TSG09NL300113</v>
      </c>
      <c r="C783" s="75">
        <v>46032</v>
      </c>
      <c r="D783" s="76" t="s">
        <v>313</v>
      </c>
      <c r="E783" s="74" t="s">
        <v>460</v>
      </c>
      <c r="F783" s="74" t="s">
        <v>316</v>
      </c>
      <c r="G783" s="74" t="s">
        <v>314</v>
      </c>
      <c r="H783" s="76" t="s">
        <v>370</v>
      </c>
      <c r="I783" s="76" t="s">
        <v>371</v>
      </c>
      <c r="J783" s="76" t="s">
        <v>461</v>
      </c>
      <c r="K783" s="76" t="s">
        <v>192</v>
      </c>
      <c r="L783" s="76" t="s">
        <v>40</v>
      </c>
      <c r="M783" s="76" t="s">
        <v>284</v>
      </c>
      <c r="N783" s="77">
        <v>1.2</v>
      </c>
      <c r="O783" s="78">
        <v>145000</v>
      </c>
      <c r="P783" s="78">
        <v>0</v>
      </c>
      <c r="Q783" s="79">
        <v>174000</v>
      </c>
      <c r="R783" s="79">
        <v>0</v>
      </c>
      <c r="S783" s="78">
        <v>145000</v>
      </c>
      <c r="T783" s="76" t="s">
        <v>338</v>
      </c>
      <c r="U783" s="76" t="s">
        <v>373</v>
      </c>
      <c r="V783" s="76" t="s">
        <v>316</v>
      </c>
      <c r="W783" s="76" t="s">
        <v>339</v>
      </c>
      <c r="X783" s="76" t="s">
        <v>316</v>
      </c>
      <c r="Y783" s="76" t="s">
        <v>374</v>
      </c>
      <c r="Z783" s="76" t="s">
        <v>374</v>
      </c>
      <c r="AA7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4" spans="1:27" x14ac:dyDescent="0.25">
      <c r="A784" s="6" t="str">
        <f>DAY(C784)&amp;Table1[[#This Row],[Bộ phận]]&amp;Table1[[#This Row],[Mã hàng]]</f>
        <v>10TSG09NL300007</v>
      </c>
      <c r="B784" s="6" t="str">
        <f>COUNTIF($A$5:A784,A784)&amp;A784</f>
        <v>110TSG09NL300007</v>
      </c>
      <c r="C784" s="75">
        <v>46032</v>
      </c>
      <c r="D784" s="76" t="s">
        <v>313</v>
      </c>
      <c r="E784" s="74" t="s">
        <v>460</v>
      </c>
      <c r="F784" s="74" t="s">
        <v>316</v>
      </c>
      <c r="G784" s="74" t="s">
        <v>314</v>
      </c>
      <c r="H784" s="76" t="s">
        <v>370</v>
      </c>
      <c r="I784" s="76" t="s">
        <v>371</v>
      </c>
      <c r="J784" s="76" t="s">
        <v>461</v>
      </c>
      <c r="K784" s="76" t="s">
        <v>79</v>
      </c>
      <c r="L784" s="76" t="s">
        <v>332</v>
      </c>
      <c r="M784" s="76" t="s">
        <v>284</v>
      </c>
      <c r="N784" s="77">
        <v>1</v>
      </c>
      <c r="O784" s="78">
        <v>30000</v>
      </c>
      <c r="P784" s="78">
        <v>0</v>
      </c>
      <c r="Q784" s="79">
        <v>30000</v>
      </c>
      <c r="R784" s="79">
        <v>0</v>
      </c>
      <c r="S784" s="78">
        <v>30000</v>
      </c>
      <c r="T784" s="76" t="s">
        <v>338</v>
      </c>
      <c r="U784" s="76" t="s">
        <v>373</v>
      </c>
      <c r="V784" s="76" t="s">
        <v>316</v>
      </c>
      <c r="W784" s="76" t="s">
        <v>339</v>
      </c>
      <c r="X784" s="76" t="s">
        <v>316</v>
      </c>
      <c r="Y784" s="76" t="s">
        <v>374</v>
      </c>
      <c r="Z784" s="76" t="s">
        <v>374</v>
      </c>
      <c r="AA7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5" spans="1:27" x14ac:dyDescent="0.25">
      <c r="A785" s="6" t="str">
        <f>DAY(C785)&amp;Table1[[#This Row],[Bộ phận]]&amp;Table1[[#This Row],[Mã hàng]]</f>
        <v>10TSG09NL300058</v>
      </c>
      <c r="B785" s="6" t="str">
        <f>COUNTIF($A$5:A785,A785)&amp;A785</f>
        <v>110TSG09NL300058</v>
      </c>
      <c r="C785" s="75">
        <v>46032</v>
      </c>
      <c r="D785" s="76" t="s">
        <v>313</v>
      </c>
      <c r="E785" s="74" t="s">
        <v>462</v>
      </c>
      <c r="F785" s="74" t="s">
        <v>316</v>
      </c>
      <c r="G785" s="74" t="s">
        <v>314</v>
      </c>
      <c r="H785" s="76" t="s">
        <v>370</v>
      </c>
      <c r="I785" s="76" t="s">
        <v>371</v>
      </c>
      <c r="J785" s="76" t="s">
        <v>461</v>
      </c>
      <c r="K785" s="76" t="s">
        <v>135</v>
      </c>
      <c r="L785" s="76" t="s">
        <v>27</v>
      </c>
      <c r="M785" s="76" t="s">
        <v>284</v>
      </c>
      <c r="N785" s="77">
        <v>1</v>
      </c>
      <c r="O785" s="78">
        <v>55000</v>
      </c>
      <c r="P785" s="78">
        <v>0</v>
      </c>
      <c r="Q785" s="79">
        <v>55000</v>
      </c>
      <c r="R785" s="79">
        <v>0</v>
      </c>
      <c r="S785" s="78">
        <v>55000</v>
      </c>
      <c r="T785" s="76" t="s">
        <v>338</v>
      </c>
      <c r="U785" s="76" t="s">
        <v>373</v>
      </c>
      <c r="V785" s="76" t="s">
        <v>316</v>
      </c>
      <c r="W785" s="76" t="s">
        <v>339</v>
      </c>
      <c r="X785" s="76" t="s">
        <v>316</v>
      </c>
      <c r="Y785" s="76" t="s">
        <v>374</v>
      </c>
      <c r="Z785" s="76" t="s">
        <v>374</v>
      </c>
      <c r="AA7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6" spans="1:27" x14ac:dyDescent="0.25">
      <c r="A786" s="6" t="str">
        <f>DAY(C786)&amp;Table1[[#This Row],[Bộ phận]]&amp;Table1[[#This Row],[Mã hàng]]</f>
        <v>11TSG01NL300022</v>
      </c>
      <c r="B786" s="6" t="str">
        <f>COUNTIF($A$5:A786,A786)&amp;A786</f>
        <v>111TSG01NL300022</v>
      </c>
      <c r="C786" s="75">
        <v>46033</v>
      </c>
      <c r="D786" s="76" t="s">
        <v>313</v>
      </c>
      <c r="E786" s="74" t="s">
        <v>463</v>
      </c>
      <c r="F786" s="74" t="s">
        <v>316</v>
      </c>
      <c r="G786" s="74" t="s">
        <v>314</v>
      </c>
      <c r="H786" s="76" t="s">
        <v>370</v>
      </c>
      <c r="I786" s="76" t="s">
        <v>371</v>
      </c>
      <c r="J786" s="76" t="s">
        <v>464</v>
      </c>
      <c r="K786" s="76" t="s">
        <v>94</v>
      </c>
      <c r="L786" s="76" t="s">
        <v>20</v>
      </c>
      <c r="M786" s="76" t="s">
        <v>284</v>
      </c>
      <c r="N786" s="77">
        <v>7.5</v>
      </c>
      <c r="O786" s="78">
        <v>18000</v>
      </c>
      <c r="P786" s="78">
        <v>0</v>
      </c>
      <c r="Q786" s="79">
        <v>135000</v>
      </c>
      <c r="R786" s="79">
        <v>0</v>
      </c>
      <c r="S786" s="78">
        <v>18000</v>
      </c>
      <c r="T786" s="76" t="s">
        <v>315</v>
      </c>
      <c r="U786" s="76" t="s">
        <v>373</v>
      </c>
      <c r="V786" s="76" t="s">
        <v>316</v>
      </c>
      <c r="W786" s="76" t="s">
        <v>317</v>
      </c>
      <c r="X786" s="76" t="s">
        <v>316</v>
      </c>
      <c r="Y786" s="76" t="s">
        <v>374</v>
      </c>
      <c r="Z786" s="76" t="s">
        <v>374</v>
      </c>
      <c r="AA7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7" spans="1:27" x14ac:dyDescent="0.25">
      <c r="A787" s="6" t="str">
        <f>DAY(C787)&amp;Table1[[#This Row],[Bộ phận]]&amp;Table1[[#This Row],[Mã hàng]]</f>
        <v>11TSG01NL300033</v>
      </c>
      <c r="B787" s="6" t="str">
        <f>COUNTIF($A$5:A787,A787)&amp;A787</f>
        <v>111TSG01NL300033</v>
      </c>
      <c r="C787" s="75">
        <v>46033</v>
      </c>
      <c r="D787" s="76" t="s">
        <v>313</v>
      </c>
      <c r="E787" s="74" t="s">
        <v>463</v>
      </c>
      <c r="F787" s="74" t="s">
        <v>316</v>
      </c>
      <c r="G787" s="74" t="s">
        <v>314</v>
      </c>
      <c r="H787" s="76" t="s">
        <v>370</v>
      </c>
      <c r="I787" s="76" t="s">
        <v>371</v>
      </c>
      <c r="J787" s="76" t="s">
        <v>464</v>
      </c>
      <c r="K787" s="76" t="s">
        <v>104</v>
      </c>
      <c r="L787" s="76" t="s">
        <v>335</v>
      </c>
      <c r="M787" s="76" t="s">
        <v>284</v>
      </c>
      <c r="N787" s="77">
        <v>1</v>
      </c>
      <c r="O787" s="78">
        <v>13000</v>
      </c>
      <c r="P787" s="78">
        <v>0</v>
      </c>
      <c r="Q787" s="79">
        <v>13000</v>
      </c>
      <c r="R787" s="79">
        <v>0</v>
      </c>
      <c r="S787" s="78">
        <v>13000</v>
      </c>
      <c r="T787" s="76" t="s">
        <v>315</v>
      </c>
      <c r="U787" s="76" t="s">
        <v>373</v>
      </c>
      <c r="V787" s="76" t="s">
        <v>316</v>
      </c>
      <c r="W787" s="76" t="s">
        <v>317</v>
      </c>
      <c r="X787" s="76" t="s">
        <v>316</v>
      </c>
      <c r="Y787" s="76" t="s">
        <v>374</v>
      </c>
      <c r="Z787" s="76" t="s">
        <v>374</v>
      </c>
      <c r="AA7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8" spans="1:27" x14ac:dyDescent="0.25">
      <c r="A788" s="6" t="str">
        <f>DAY(C788)&amp;Table1[[#This Row],[Bộ phận]]&amp;Table1[[#This Row],[Mã hàng]]</f>
        <v>11TSG01NL300036</v>
      </c>
      <c r="B788" s="6" t="str">
        <f>COUNTIF($A$5:A788,A788)&amp;A788</f>
        <v>111TSG01NL300036</v>
      </c>
      <c r="C788" s="75">
        <v>46033</v>
      </c>
      <c r="D788" s="76" t="s">
        <v>313</v>
      </c>
      <c r="E788" s="74" t="s">
        <v>463</v>
      </c>
      <c r="F788" s="74" t="s">
        <v>316</v>
      </c>
      <c r="G788" s="74" t="s">
        <v>314</v>
      </c>
      <c r="H788" s="76" t="s">
        <v>370</v>
      </c>
      <c r="I788" s="76" t="s">
        <v>371</v>
      </c>
      <c r="J788" s="76" t="s">
        <v>464</v>
      </c>
      <c r="K788" s="76" t="s">
        <v>109</v>
      </c>
      <c r="L788" s="76" t="s">
        <v>24</v>
      </c>
      <c r="M788" s="76" t="s">
        <v>284</v>
      </c>
      <c r="N788" s="77">
        <v>2</v>
      </c>
      <c r="O788" s="78">
        <v>47000</v>
      </c>
      <c r="P788" s="78">
        <v>0</v>
      </c>
      <c r="Q788" s="79">
        <v>94000</v>
      </c>
      <c r="R788" s="79">
        <v>0</v>
      </c>
      <c r="S788" s="78">
        <v>47000</v>
      </c>
      <c r="T788" s="76" t="s">
        <v>315</v>
      </c>
      <c r="U788" s="76" t="s">
        <v>373</v>
      </c>
      <c r="V788" s="76" t="s">
        <v>316</v>
      </c>
      <c r="W788" s="76" t="s">
        <v>317</v>
      </c>
      <c r="X788" s="76" t="s">
        <v>316</v>
      </c>
      <c r="Y788" s="76" t="s">
        <v>374</v>
      </c>
      <c r="Z788" s="76" t="s">
        <v>374</v>
      </c>
      <c r="AA7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89" spans="1:27" x14ac:dyDescent="0.25">
      <c r="A789" s="6" t="str">
        <f>DAY(C789)&amp;Table1[[#This Row],[Bộ phận]]&amp;Table1[[#This Row],[Mã hàng]]</f>
        <v>11TSG01NL300074</v>
      </c>
      <c r="B789" s="6" t="str">
        <f>COUNTIF($A$5:A789,A789)&amp;A789</f>
        <v>111TSG01NL300074</v>
      </c>
      <c r="C789" s="75">
        <v>46033</v>
      </c>
      <c r="D789" s="76" t="s">
        <v>313</v>
      </c>
      <c r="E789" s="74" t="s">
        <v>463</v>
      </c>
      <c r="F789" s="74" t="s">
        <v>316</v>
      </c>
      <c r="G789" s="74" t="s">
        <v>314</v>
      </c>
      <c r="H789" s="76" t="s">
        <v>370</v>
      </c>
      <c r="I789" s="76" t="s">
        <v>371</v>
      </c>
      <c r="J789" s="76" t="s">
        <v>464</v>
      </c>
      <c r="K789" s="76" t="s">
        <v>155</v>
      </c>
      <c r="L789" s="76" t="s">
        <v>32</v>
      </c>
      <c r="M789" s="76" t="s">
        <v>284</v>
      </c>
      <c r="N789" s="77">
        <v>1.5</v>
      </c>
      <c r="O789" s="78">
        <v>18000</v>
      </c>
      <c r="P789" s="78">
        <v>0</v>
      </c>
      <c r="Q789" s="79">
        <v>27000</v>
      </c>
      <c r="R789" s="79">
        <v>0</v>
      </c>
      <c r="S789" s="78">
        <v>18000</v>
      </c>
      <c r="T789" s="76" t="s">
        <v>315</v>
      </c>
      <c r="U789" s="76" t="s">
        <v>373</v>
      </c>
      <c r="V789" s="76" t="s">
        <v>316</v>
      </c>
      <c r="W789" s="76" t="s">
        <v>317</v>
      </c>
      <c r="X789" s="76" t="s">
        <v>316</v>
      </c>
      <c r="Y789" s="76" t="s">
        <v>374</v>
      </c>
      <c r="Z789" s="76" t="s">
        <v>374</v>
      </c>
      <c r="AA7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0" spans="1:27" x14ac:dyDescent="0.25">
      <c r="A790" s="6" t="str">
        <f>DAY(C790)&amp;Table1[[#This Row],[Bộ phận]]&amp;Table1[[#This Row],[Mã hàng]]</f>
        <v>11TSG01NL300090</v>
      </c>
      <c r="B790" s="6" t="str">
        <f>COUNTIF($A$5:A790,A790)&amp;A790</f>
        <v>111TSG01NL300090</v>
      </c>
      <c r="C790" s="75">
        <v>46033</v>
      </c>
      <c r="D790" s="76" t="s">
        <v>313</v>
      </c>
      <c r="E790" s="74" t="s">
        <v>463</v>
      </c>
      <c r="F790" s="74" t="s">
        <v>316</v>
      </c>
      <c r="G790" s="74" t="s">
        <v>314</v>
      </c>
      <c r="H790" s="76" t="s">
        <v>370</v>
      </c>
      <c r="I790" s="76" t="s">
        <v>371</v>
      </c>
      <c r="J790" s="76" t="s">
        <v>464</v>
      </c>
      <c r="K790" s="76" t="s">
        <v>171</v>
      </c>
      <c r="L790" s="76" t="s">
        <v>34</v>
      </c>
      <c r="M790" s="76" t="s">
        <v>284</v>
      </c>
      <c r="N790" s="77">
        <v>3</v>
      </c>
      <c r="O790" s="78">
        <v>145000</v>
      </c>
      <c r="P790" s="78">
        <v>0</v>
      </c>
      <c r="Q790" s="79">
        <v>435000</v>
      </c>
      <c r="R790" s="79">
        <v>0</v>
      </c>
      <c r="S790" s="78">
        <v>145000</v>
      </c>
      <c r="T790" s="76" t="s">
        <v>315</v>
      </c>
      <c r="U790" s="76" t="s">
        <v>373</v>
      </c>
      <c r="V790" s="76" t="s">
        <v>316</v>
      </c>
      <c r="W790" s="76" t="s">
        <v>317</v>
      </c>
      <c r="X790" s="76" t="s">
        <v>316</v>
      </c>
      <c r="Y790" s="76" t="s">
        <v>374</v>
      </c>
      <c r="Z790" s="76" t="s">
        <v>374</v>
      </c>
      <c r="AA7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1" spans="1:27" x14ac:dyDescent="0.25">
      <c r="A791" s="6" t="str">
        <f>DAY(C791)&amp;Table1[[#This Row],[Bộ phận]]&amp;Table1[[#This Row],[Mã hàng]]</f>
        <v>11TSG01NL300091</v>
      </c>
      <c r="B791" s="6" t="str">
        <f>COUNTIF($A$5:A791,A791)&amp;A791</f>
        <v>111TSG01NL300091</v>
      </c>
      <c r="C791" s="75">
        <v>46033</v>
      </c>
      <c r="D791" s="76" t="s">
        <v>313</v>
      </c>
      <c r="E791" s="74" t="s">
        <v>463</v>
      </c>
      <c r="F791" s="74" t="s">
        <v>316</v>
      </c>
      <c r="G791" s="74" t="s">
        <v>314</v>
      </c>
      <c r="H791" s="76" t="s">
        <v>370</v>
      </c>
      <c r="I791" s="76" t="s">
        <v>371</v>
      </c>
      <c r="J791" s="76" t="s">
        <v>464</v>
      </c>
      <c r="K791" s="76" t="s">
        <v>172</v>
      </c>
      <c r="L791" s="76" t="s">
        <v>35</v>
      </c>
      <c r="M791" s="76" t="s">
        <v>284</v>
      </c>
      <c r="N791" s="77">
        <v>4</v>
      </c>
      <c r="O791" s="78">
        <v>47000</v>
      </c>
      <c r="P791" s="78">
        <v>0</v>
      </c>
      <c r="Q791" s="79">
        <v>188000</v>
      </c>
      <c r="R791" s="79">
        <v>0</v>
      </c>
      <c r="S791" s="78">
        <v>47000</v>
      </c>
      <c r="T791" s="76" t="s">
        <v>315</v>
      </c>
      <c r="U791" s="76" t="s">
        <v>373</v>
      </c>
      <c r="V791" s="76" t="s">
        <v>316</v>
      </c>
      <c r="W791" s="76" t="s">
        <v>317</v>
      </c>
      <c r="X791" s="76" t="s">
        <v>316</v>
      </c>
      <c r="Y791" s="76" t="s">
        <v>374</v>
      </c>
      <c r="Z791" s="76" t="s">
        <v>374</v>
      </c>
      <c r="AA7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2" spans="1:27" x14ac:dyDescent="0.25">
      <c r="A792" s="6" t="str">
        <f>DAY(C792)&amp;Table1[[#This Row],[Bộ phận]]&amp;Table1[[#This Row],[Mã hàng]]</f>
        <v>11TSG01NL300096</v>
      </c>
      <c r="B792" s="6" t="str">
        <f>COUNTIF($A$5:A792,A792)&amp;A792</f>
        <v>111TSG01NL300096</v>
      </c>
      <c r="C792" s="75">
        <v>46033</v>
      </c>
      <c r="D792" s="76" t="s">
        <v>313</v>
      </c>
      <c r="E792" s="74" t="s">
        <v>463</v>
      </c>
      <c r="F792" s="74" t="s">
        <v>316</v>
      </c>
      <c r="G792" s="74" t="s">
        <v>314</v>
      </c>
      <c r="H792" s="76" t="s">
        <v>370</v>
      </c>
      <c r="I792" s="76" t="s">
        <v>371</v>
      </c>
      <c r="J792" s="76" t="s">
        <v>464</v>
      </c>
      <c r="K792" s="76" t="s">
        <v>177</v>
      </c>
      <c r="L792" s="76" t="s">
        <v>50</v>
      </c>
      <c r="M792" s="76" t="s">
        <v>284</v>
      </c>
      <c r="N792" s="77">
        <v>6</v>
      </c>
      <c r="O792" s="78">
        <v>45000</v>
      </c>
      <c r="P792" s="78">
        <v>0</v>
      </c>
      <c r="Q792" s="79">
        <v>270000</v>
      </c>
      <c r="R792" s="79">
        <v>0</v>
      </c>
      <c r="S792" s="78">
        <v>45000</v>
      </c>
      <c r="T792" s="76" t="s">
        <v>315</v>
      </c>
      <c r="U792" s="76" t="s">
        <v>373</v>
      </c>
      <c r="V792" s="76" t="s">
        <v>316</v>
      </c>
      <c r="W792" s="76" t="s">
        <v>317</v>
      </c>
      <c r="X792" s="76" t="s">
        <v>316</v>
      </c>
      <c r="Y792" s="76" t="s">
        <v>374</v>
      </c>
      <c r="Z792" s="76" t="s">
        <v>374</v>
      </c>
      <c r="AA7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3" spans="1:27" x14ac:dyDescent="0.25">
      <c r="A793" s="6" t="str">
        <f>DAY(C793)&amp;Table1[[#This Row],[Bộ phận]]&amp;Table1[[#This Row],[Mã hàng]]</f>
        <v>11TSG01NL300098</v>
      </c>
      <c r="B793" s="6" t="str">
        <f>COUNTIF($A$5:A793,A793)&amp;A793</f>
        <v>111TSG01NL300098</v>
      </c>
      <c r="C793" s="75">
        <v>46033</v>
      </c>
      <c r="D793" s="76" t="s">
        <v>313</v>
      </c>
      <c r="E793" s="74" t="s">
        <v>463</v>
      </c>
      <c r="F793" s="74" t="s">
        <v>316</v>
      </c>
      <c r="G793" s="74" t="s">
        <v>314</v>
      </c>
      <c r="H793" s="76" t="s">
        <v>370</v>
      </c>
      <c r="I793" s="76" t="s">
        <v>371</v>
      </c>
      <c r="J793" s="76" t="s">
        <v>464</v>
      </c>
      <c r="K793" s="76" t="s">
        <v>179</v>
      </c>
      <c r="L793" s="76" t="s">
        <v>327</v>
      </c>
      <c r="M793" s="76" t="s">
        <v>284</v>
      </c>
      <c r="N793" s="77">
        <v>4</v>
      </c>
      <c r="O793" s="78">
        <v>95000</v>
      </c>
      <c r="P793" s="78">
        <v>0</v>
      </c>
      <c r="Q793" s="79">
        <v>380000</v>
      </c>
      <c r="R793" s="79">
        <v>0</v>
      </c>
      <c r="S793" s="78">
        <v>95000</v>
      </c>
      <c r="T793" s="76" t="s">
        <v>315</v>
      </c>
      <c r="U793" s="76" t="s">
        <v>373</v>
      </c>
      <c r="V793" s="76" t="s">
        <v>316</v>
      </c>
      <c r="W793" s="76" t="s">
        <v>317</v>
      </c>
      <c r="X793" s="76" t="s">
        <v>316</v>
      </c>
      <c r="Y793" s="76" t="s">
        <v>374</v>
      </c>
      <c r="Z793" s="76" t="s">
        <v>374</v>
      </c>
      <c r="AA7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4" spans="1:27" x14ac:dyDescent="0.25">
      <c r="A794" s="6" t="str">
        <f>DAY(C794)&amp;Table1[[#This Row],[Bộ phận]]&amp;Table1[[#This Row],[Mã hàng]]</f>
        <v>11TSG01NL300107</v>
      </c>
      <c r="B794" s="6" t="str">
        <f>COUNTIF($A$5:A794,A794)&amp;A794</f>
        <v>111TSG01NL300107</v>
      </c>
      <c r="C794" s="75">
        <v>46033</v>
      </c>
      <c r="D794" s="76" t="s">
        <v>313</v>
      </c>
      <c r="E794" s="74" t="s">
        <v>463</v>
      </c>
      <c r="F794" s="74" t="s">
        <v>316</v>
      </c>
      <c r="G794" s="74" t="s">
        <v>314</v>
      </c>
      <c r="H794" s="76" t="s">
        <v>370</v>
      </c>
      <c r="I794" s="76" t="s">
        <v>371</v>
      </c>
      <c r="J794" s="76" t="s">
        <v>464</v>
      </c>
      <c r="K794" s="76" t="s">
        <v>187</v>
      </c>
      <c r="L794" s="76" t="s">
        <v>328</v>
      </c>
      <c r="M794" s="76" t="s">
        <v>329</v>
      </c>
      <c r="N794" s="77">
        <v>5</v>
      </c>
      <c r="O794" s="78">
        <v>8500</v>
      </c>
      <c r="P794" s="78">
        <v>0</v>
      </c>
      <c r="Q794" s="79">
        <v>42500</v>
      </c>
      <c r="R794" s="79">
        <v>0</v>
      </c>
      <c r="S794" s="78">
        <v>8500</v>
      </c>
      <c r="T794" s="76" t="s">
        <v>315</v>
      </c>
      <c r="U794" s="76" t="s">
        <v>373</v>
      </c>
      <c r="V794" s="76" t="s">
        <v>316</v>
      </c>
      <c r="W794" s="76" t="s">
        <v>317</v>
      </c>
      <c r="X794" s="76" t="s">
        <v>316</v>
      </c>
      <c r="Y794" s="76" t="s">
        <v>374</v>
      </c>
      <c r="Z794" s="76" t="s">
        <v>374</v>
      </c>
      <c r="AA7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5" spans="1:27" x14ac:dyDescent="0.25">
      <c r="A795" s="6" t="str">
        <f>DAY(C795)&amp;Table1[[#This Row],[Bộ phận]]&amp;Table1[[#This Row],[Mã hàng]]</f>
        <v>11TSG01NL300126</v>
      </c>
      <c r="B795" s="6" t="str">
        <f>COUNTIF($A$5:A795,A795)&amp;A795</f>
        <v>111TSG01NL300126</v>
      </c>
      <c r="C795" s="75">
        <v>46033</v>
      </c>
      <c r="D795" s="76" t="s">
        <v>313</v>
      </c>
      <c r="E795" s="74" t="s">
        <v>463</v>
      </c>
      <c r="F795" s="74" t="s">
        <v>316</v>
      </c>
      <c r="G795" s="74" t="s">
        <v>314</v>
      </c>
      <c r="H795" s="76" t="s">
        <v>370</v>
      </c>
      <c r="I795" s="76" t="s">
        <v>371</v>
      </c>
      <c r="J795" s="76" t="s">
        <v>464</v>
      </c>
      <c r="K795" s="76" t="s">
        <v>208</v>
      </c>
      <c r="L795" s="76" t="s">
        <v>340</v>
      </c>
      <c r="M795" s="76" t="s">
        <v>284</v>
      </c>
      <c r="N795" s="77">
        <v>0.2</v>
      </c>
      <c r="O795" s="78">
        <v>70000</v>
      </c>
      <c r="P795" s="78">
        <v>0</v>
      </c>
      <c r="Q795" s="79">
        <v>14000</v>
      </c>
      <c r="R795" s="79">
        <v>0</v>
      </c>
      <c r="S795" s="78">
        <v>70000</v>
      </c>
      <c r="T795" s="76" t="s">
        <v>315</v>
      </c>
      <c r="U795" s="76" t="s">
        <v>373</v>
      </c>
      <c r="V795" s="76" t="s">
        <v>316</v>
      </c>
      <c r="W795" s="76" t="s">
        <v>317</v>
      </c>
      <c r="X795" s="76" t="s">
        <v>316</v>
      </c>
      <c r="Y795" s="76" t="s">
        <v>374</v>
      </c>
      <c r="Z795" s="76" t="s">
        <v>374</v>
      </c>
      <c r="AA7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6" spans="1:27" x14ac:dyDescent="0.25">
      <c r="A796" s="6" t="str">
        <f>DAY(C796)&amp;Table1[[#This Row],[Bộ phận]]&amp;Table1[[#This Row],[Mã hàng]]</f>
        <v>11TSG01NL300142</v>
      </c>
      <c r="B796" s="6" t="str">
        <f>COUNTIF($A$5:A796,A796)&amp;A796</f>
        <v>111TSG01NL300142</v>
      </c>
      <c r="C796" s="75">
        <v>46033</v>
      </c>
      <c r="D796" s="76" t="s">
        <v>313</v>
      </c>
      <c r="E796" s="74" t="s">
        <v>463</v>
      </c>
      <c r="F796" s="74" t="s">
        <v>316</v>
      </c>
      <c r="G796" s="74" t="s">
        <v>314</v>
      </c>
      <c r="H796" s="76" t="s">
        <v>370</v>
      </c>
      <c r="I796" s="76" t="s">
        <v>371</v>
      </c>
      <c r="J796" s="76" t="s">
        <v>464</v>
      </c>
      <c r="K796" s="76" t="s">
        <v>226</v>
      </c>
      <c r="L796" s="76" t="s">
        <v>319</v>
      </c>
      <c r="M796" s="76" t="s">
        <v>284</v>
      </c>
      <c r="N796" s="77">
        <v>2</v>
      </c>
      <c r="O796" s="78">
        <v>50000</v>
      </c>
      <c r="P796" s="78">
        <v>0</v>
      </c>
      <c r="Q796" s="79">
        <v>100000</v>
      </c>
      <c r="R796" s="79">
        <v>0</v>
      </c>
      <c r="S796" s="78">
        <v>50000</v>
      </c>
      <c r="T796" s="76" t="s">
        <v>315</v>
      </c>
      <c r="U796" s="76" t="s">
        <v>373</v>
      </c>
      <c r="V796" s="76" t="s">
        <v>316</v>
      </c>
      <c r="W796" s="76" t="s">
        <v>317</v>
      </c>
      <c r="X796" s="76" t="s">
        <v>316</v>
      </c>
      <c r="Y796" s="76" t="s">
        <v>374</v>
      </c>
      <c r="Z796" s="76" t="s">
        <v>374</v>
      </c>
      <c r="AA7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7" spans="1:27" x14ac:dyDescent="0.25">
      <c r="A797" s="6" t="str">
        <f>DAY(C797)&amp;Table1[[#This Row],[Bộ phận]]&amp;Table1[[#This Row],[Mã hàng]]</f>
        <v>11TSG01NL300147</v>
      </c>
      <c r="B797" s="6" t="str">
        <f>COUNTIF($A$5:A797,A797)&amp;A797</f>
        <v>111TSG01NL300147</v>
      </c>
      <c r="C797" s="75">
        <v>46033</v>
      </c>
      <c r="D797" s="76" t="s">
        <v>313</v>
      </c>
      <c r="E797" s="74" t="s">
        <v>463</v>
      </c>
      <c r="F797" s="74" t="s">
        <v>316</v>
      </c>
      <c r="G797" s="74" t="s">
        <v>314</v>
      </c>
      <c r="H797" s="76" t="s">
        <v>370</v>
      </c>
      <c r="I797" s="76" t="s">
        <v>371</v>
      </c>
      <c r="J797" s="76" t="s">
        <v>464</v>
      </c>
      <c r="K797" s="76" t="s">
        <v>234</v>
      </c>
      <c r="L797" s="76" t="s">
        <v>330</v>
      </c>
      <c r="M797" s="76" t="s">
        <v>284</v>
      </c>
      <c r="N797" s="77">
        <v>8</v>
      </c>
      <c r="O797" s="78">
        <v>62000</v>
      </c>
      <c r="P797" s="78">
        <v>0</v>
      </c>
      <c r="Q797" s="79">
        <v>496000</v>
      </c>
      <c r="R797" s="79">
        <v>0</v>
      </c>
      <c r="S797" s="78">
        <v>62000</v>
      </c>
      <c r="T797" s="76" t="s">
        <v>315</v>
      </c>
      <c r="U797" s="76" t="s">
        <v>373</v>
      </c>
      <c r="V797" s="76" t="s">
        <v>316</v>
      </c>
      <c r="W797" s="76" t="s">
        <v>317</v>
      </c>
      <c r="X797" s="76" t="s">
        <v>316</v>
      </c>
      <c r="Y797" s="76" t="s">
        <v>374</v>
      </c>
      <c r="Z797" s="76" t="s">
        <v>374</v>
      </c>
      <c r="AA7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8" spans="1:27" x14ac:dyDescent="0.25">
      <c r="A798" s="6" t="str">
        <f>DAY(C798)&amp;Table1[[#This Row],[Bộ phận]]&amp;Table1[[#This Row],[Mã hàng]]</f>
        <v>11TSG01NL300203</v>
      </c>
      <c r="B798" s="6" t="str">
        <f>COUNTIF($A$5:A798,A798)&amp;A798</f>
        <v>111TSG01NL300203</v>
      </c>
      <c r="C798" s="75">
        <v>46033</v>
      </c>
      <c r="D798" s="76" t="s">
        <v>313</v>
      </c>
      <c r="E798" s="74" t="s">
        <v>463</v>
      </c>
      <c r="F798" s="74" t="s">
        <v>316</v>
      </c>
      <c r="G798" s="74" t="s">
        <v>314</v>
      </c>
      <c r="H798" s="76" t="s">
        <v>370</v>
      </c>
      <c r="I798" s="76" t="s">
        <v>371</v>
      </c>
      <c r="J798" s="76" t="s">
        <v>464</v>
      </c>
      <c r="K798" s="76" t="s">
        <v>260</v>
      </c>
      <c r="L798" s="76" t="s">
        <v>320</v>
      </c>
      <c r="M798" s="76" t="s">
        <v>284</v>
      </c>
      <c r="N798" s="77">
        <v>1.9</v>
      </c>
      <c r="O798" s="78">
        <v>45000</v>
      </c>
      <c r="P798" s="78">
        <v>0</v>
      </c>
      <c r="Q798" s="79">
        <v>85500</v>
      </c>
      <c r="R798" s="79">
        <v>0</v>
      </c>
      <c r="S798" s="78">
        <v>45000</v>
      </c>
      <c r="T798" s="76" t="s">
        <v>315</v>
      </c>
      <c r="U798" s="76" t="s">
        <v>373</v>
      </c>
      <c r="V798" s="76" t="s">
        <v>316</v>
      </c>
      <c r="W798" s="76" t="s">
        <v>317</v>
      </c>
      <c r="X798" s="76" t="s">
        <v>316</v>
      </c>
      <c r="Y798" s="76" t="s">
        <v>374</v>
      </c>
      <c r="Z798" s="76" t="s">
        <v>374</v>
      </c>
      <c r="AA7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799" spans="1:27" x14ac:dyDescent="0.25">
      <c r="A799" s="6" t="str">
        <f>DAY(C799)&amp;Table1[[#This Row],[Bộ phận]]&amp;Table1[[#This Row],[Mã hàng]]</f>
        <v>11TSG01NL300209</v>
      </c>
      <c r="B799" s="6" t="str">
        <f>COUNTIF($A$5:A799,A799)&amp;A799</f>
        <v>111TSG01NL300209</v>
      </c>
      <c r="C799" s="75">
        <v>46033</v>
      </c>
      <c r="D799" s="76" t="s">
        <v>313</v>
      </c>
      <c r="E799" s="74" t="s">
        <v>463</v>
      </c>
      <c r="F799" s="74" t="s">
        <v>316</v>
      </c>
      <c r="G799" s="74" t="s">
        <v>314</v>
      </c>
      <c r="H799" s="76" t="s">
        <v>370</v>
      </c>
      <c r="I799" s="76" t="s">
        <v>371</v>
      </c>
      <c r="J799" s="76" t="s">
        <v>464</v>
      </c>
      <c r="K799" s="76" t="s">
        <v>261</v>
      </c>
      <c r="L799" s="76" t="s">
        <v>321</v>
      </c>
      <c r="M799" s="76" t="s">
        <v>284</v>
      </c>
      <c r="N799" s="77">
        <v>2</v>
      </c>
      <c r="O799" s="78">
        <v>30000</v>
      </c>
      <c r="P799" s="78">
        <v>0</v>
      </c>
      <c r="Q799" s="79">
        <v>60000</v>
      </c>
      <c r="R799" s="79">
        <v>0</v>
      </c>
      <c r="S799" s="78">
        <v>30000</v>
      </c>
      <c r="T799" s="76" t="s">
        <v>315</v>
      </c>
      <c r="U799" s="76" t="s">
        <v>373</v>
      </c>
      <c r="V799" s="76" t="s">
        <v>316</v>
      </c>
      <c r="W799" s="76" t="s">
        <v>317</v>
      </c>
      <c r="X799" s="76" t="s">
        <v>316</v>
      </c>
      <c r="Y799" s="76" t="s">
        <v>374</v>
      </c>
      <c r="Z799" s="76" t="s">
        <v>374</v>
      </c>
      <c r="AA7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0" spans="1:27" x14ac:dyDescent="0.25">
      <c r="A800" s="6" t="str">
        <f>DAY(C800)&amp;Table1[[#This Row],[Bộ phận]]&amp;Table1[[#This Row],[Mã hàng]]</f>
        <v>11TSG01NL300218</v>
      </c>
      <c r="B800" s="6" t="str">
        <f>COUNTIF($A$5:A800,A800)&amp;A800</f>
        <v>111TSG01NL300218</v>
      </c>
      <c r="C800" s="75">
        <v>46033</v>
      </c>
      <c r="D800" s="76" t="s">
        <v>313</v>
      </c>
      <c r="E800" s="74" t="s">
        <v>463</v>
      </c>
      <c r="F800" s="74" t="s">
        <v>316</v>
      </c>
      <c r="G800" s="74" t="s">
        <v>314</v>
      </c>
      <c r="H800" s="76" t="s">
        <v>370</v>
      </c>
      <c r="I800" s="76" t="s">
        <v>371</v>
      </c>
      <c r="J800" s="76" t="s">
        <v>464</v>
      </c>
      <c r="K800" s="76" t="s">
        <v>287</v>
      </c>
      <c r="L800" s="76" t="s">
        <v>288</v>
      </c>
      <c r="M800" s="76" t="s">
        <v>29</v>
      </c>
      <c r="N800" s="77">
        <v>1</v>
      </c>
      <c r="O800" s="78">
        <v>40000</v>
      </c>
      <c r="P800" s="78">
        <v>0</v>
      </c>
      <c r="Q800" s="79">
        <v>40000</v>
      </c>
      <c r="R800" s="79">
        <v>0</v>
      </c>
      <c r="S800" s="78">
        <v>40000</v>
      </c>
      <c r="T800" s="76" t="s">
        <v>315</v>
      </c>
      <c r="U800" s="76" t="s">
        <v>373</v>
      </c>
      <c r="V800" s="76" t="s">
        <v>316</v>
      </c>
      <c r="W800" s="76" t="s">
        <v>317</v>
      </c>
      <c r="X800" s="76" t="s">
        <v>316</v>
      </c>
      <c r="Y800" s="76" t="s">
        <v>374</v>
      </c>
      <c r="Z800" s="76" t="s">
        <v>374</v>
      </c>
      <c r="AA8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1" spans="1:27" x14ac:dyDescent="0.25">
      <c r="A801" s="6" t="str">
        <f>DAY(C801)&amp;Table1[[#This Row],[Bộ phận]]&amp;Table1[[#This Row],[Mã hàng]]</f>
        <v>11TSG01NL300018</v>
      </c>
      <c r="B801" s="6" t="str">
        <f>COUNTIF($A$5:A801,A801)&amp;A801</f>
        <v>111TSG01NL300018</v>
      </c>
      <c r="C801" s="75">
        <v>46033</v>
      </c>
      <c r="D801" s="76" t="s">
        <v>313</v>
      </c>
      <c r="E801" s="74" t="s">
        <v>463</v>
      </c>
      <c r="F801" s="74" t="s">
        <v>316</v>
      </c>
      <c r="G801" s="74" t="s">
        <v>314</v>
      </c>
      <c r="H801" s="76" t="s">
        <v>370</v>
      </c>
      <c r="I801" s="76" t="s">
        <v>371</v>
      </c>
      <c r="J801" s="76" t="s">
        <v>464</v>
      </c>
      <c r="K801" s="76" t="s">
        <v>91</v>
      </c>
      <c r="L801" s="76" t="s">
        <v>331</v>
      </c>
      <c r="M801" s="76" t="s">
        <v>284</v>
      </c>
      <c r="N801" s="77">
        <v>5</v>
      </c>
      <c r="O801" s="78">
        <v>38000</v>
      </c>
      <c r="P801" s="78">
        <v>0</v>
      </c>
      <c r="Q801" s="79">
        <v>190000</v>
      </c>
      <c r="R801" s="79">
        <v>0</v>
      </c>
      <c r="S801" s="78">
        <v>38000</v>
      </c>
      <c r="T801" s="76" t="s">
        <v>315</v>
      </c>
      <c r="U801" s="76" t="s">
        <v>373</v>
      </c>
      <c r="V801" s="76" t="s">
        <v>316</v>
      </c>
      <c r="W801" s="76" t="s">
        <v>317</v>
      </c>
      <c r="X801" s="76" t="s">
        <v>316</v>
      </c>
      <c r="Y801" s="76" t="s">
        <v>374</v>
      </c>
      <c r="Z801" s="76" t="s">
        <v>374</v>
      </c>
      <c r="AA8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2" spans="1:27" x14ac:dyDescent="0.25">
      <c r="A802" s="6" t="str">
        <f>DAY(C802)&amp;Table1[[#This Row],[Bộ phận]]&amp;Table1[[#This Row],[Mã hàng]]</f>
        <v>11TSG01NL300113</v>
      </c>
      <c r="B802" s="6" t="str">
        <f>COUNTIF($A$5:A802,A802)&amp;A802</f>
        <v>111TSG01NL300113</v>
      </c>
      <c r="C802" s="75">
        <v>46033</v>
      </c>
      <c r="D802" s="76" t="s">
        <v>313</v>
      </c>
      <c r="E802" s="74" t="s">
        <v>463</v>
      </c>
      <c r="F802" s="74" t="s">
        <v>316</v>
      </c>
      <c r="G802" s="74" t="s">
        <v>314</v>
      </c>
      <c r="H802" s="76" t="s">
        <v>370</v>
      </c>
      <c r="I802" s="76" t="s">
        <v>371</v>
      </c>
      <c r="J802" s="76" t="s">
        <v>464</v>
      </c>
      <c r="K802" s="76" t="s">
        <v>192</v>
      </c>
      <c r="L802" s="76" t="s">
        <v>40</v>
      </c>
      <c r="M802" s="76" t="s">
        <v>284</v>
      </c>
      <c r="N802" s="77">
        <v>2</v>
      </c>
      <c r="O802" s="78">
        <v>145000</v>
      </c>
      <c r="P802" s="78">
        <v>0</v>
      </c>
      <c r="Q802" s="79">
        <v>290000</v>
      </c>
      <c r="R802" s="79">
        <v>0</v>
      </c>
      <c r="S802" s="78">
        <v>145000</v>
      </c>
      <c r="T802" s="76" t="s">
        <v>315</v>
      </c>
      <c r="U802" s="76" t="s">
        <v>373</v>
      </c>
      <c r="V802" s="76" t="s">
        <v>316</v>
      </c>
      <c r="W802" s="76" t="s">
        <v>317</v>
      </c>
      <c r="X802" s="76" t="s">
        <v>316</v>
      </c>
      <c r="Y802" s="76" t="s">
        <v>374</v>
      </c>
      <c r="Z802" s="76" t="s">
        <v>374</v>
      </c>
      <c r="AA8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3" spans="1:27" x14ac:dyDescent="0.25">
      <c r="A803" s="6" t="str">
        <f>DAY(C803)&amp;Table1[[#This Row],[Bộ phận]]&amp;Table1[[#This Row],[Mã hàng]]</f>
        <v>11TSG01NL300007</v>
      </c>
      <c r="B803" s="6" t="str">
        <f>COUNTIF($A$5:A803,A803)&amp;A803</f>
        <v>111TSG01NL300007</v>
      </c>
      <c r="C803" s="75">
        <v>46033</v>
      </c>
      <c r="D803" s="76" t="s">
        <v>313</v>
      </c>
      <c r="E803" s="74" t="s">
        <v>463</v>
      </c>
      <c r="F803" s="74" t="s">
        <v>316</v>
      </c>
      <c r="G803" s="74" t="s">
        <v>314</v>
      </c>
      <c r="H803" s="76" t="s">
        <v>370</v>
      </c>
      <c r="I803" s="76" t="s">
        <v>371</v>
      </c>
      <c r="J803" s="76" t="s">
        <v>464</v>
      </c>
      <c r="K803" s="76" t="s">
        <v>79</v>
      </c>
      <c r="L803" s="76" t="s">
        <v>332</v>
      </c>
      <c r="M803" s="76" t="s">
        <v>284</v>
      </c>
      <c r="N803" s="77">
        <v>1.3</v>
      </c>
      <c r="O803" s="78">
        <v>30000</v>
      </c>
      <c r="P803" s="78">
        <v>0</v>
      </c>
      <c r="Q803" s="79">
        <v>39000</v>
      </c>
      <c r="R803" s="79">
        <v>0</v>
      </c>
      <c r="S803" s="78">
        <v>30000</v>
      </c>
      <c r="T803" s="76" t="s">
        <v>315</v>
      </c>
      <c r="U803" s="76" t="s">
        <v>373</v>
      </c>
      <c r="V803" s="76" t="s">
        <v>316</v>
      </c>
      <c r="W803" s="76" t="s">
        <v>317</v>
      </c>
      <c r="X803" s="76" t="s">
        <v>316</v>
      </c>
      <c r="Y803" s="76" t="s">
        <v>374</v>
      </c>
      <c r="Z803" s="76" t="s">
        <v>374</v>
      </c>
      <c r="AA8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4" spans="1:27" x14ac:dyDescent="0.25">
      <c r="A804" s="6" t="str">
        <f>DAY(C804)&amp;Table1[[#This Row],[Bộ phận]]&amp;Table1[[#This Row],[Mã hàng]]</f>
        <v>11TSG01NL300084</v>
      </c>
      <c r="B804" s="6" t="str">
        <f>COUNTIF($A$5:A804,A804)&amp;A804</f>
        <v>111TSG01NL300084</v>
      </c>
      <c r="C804" s="75">
        <v>46033</v>
      </c>
      <c r="D804" s="76" t="s">
        <v>313</v>
      </c>
      <c r="E804" s="74" t="s">
        <v>463</v>
      </c>
      <c r="F804" s="74" t="s">
        <v>316</v>
      </c>
      <c r="G804" s="74" t="s">
        <v>314</v>
      </c>
      <c r="H804" s="76" t="s">
        <v>370</v>
      </c>
      <c r="I804" s="76" t="s">
        <v>371</v>
      </c>
      <c r="J804" s="76" t="s">
        <v>464</v>
      </c>
      <c r="K804" s="76" t="s">
        <v>163</v>
      </c>
      <c r="L804" s="76" t="s">
        <v>322</v>
      </c>
      <c r="M804" s="76" t="s">
        <v>284</v>
      </c>
      <c r="N804" s="77">
        <v>3.5</v>
      </c>
      <c r="O804" s="78">
        <v>22000</v>
      </c>
      <c r="P804" s="78">
        <v>0</v>
      </c>
      <c r="Q804" s="79">
        <v>77000</v>
      </c>
      <c r="R804" s="79">
        <v>0</v>
      </c>
      <c r="S804" s="78">
        <v>22000</v>
      </c>
      <c r="T804" s="76" t="s">
        <v>315</v>
      </c>
      <c r="U804" s="76" t="s">
        <v>373</v>
      </c>
      <c r="V804" s="76" t="s">
        <v>316</v>
      </c>
      <c r="W804" s="76" t="s">
        <v>317</v>
      </c>
      <c r="X804" s="76" t="s">
        <v>316</v>
      </c>
      <c r="Y804" s="76" t="s">
        <v>374</v>
      </c>
      <c r="Z804" s="76" t="s">
        <v>374</v>
      </c>
      <c r="AA8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5" spans="1:27" x14ac:dyDescent="0.25">
      <c r="A805" s="6" t="str">
        <f>DAY(C805)&amp;Table1[[#This Row],[Bộ phận]]&amp;Table1[[#This Row],[Mã hàng]]</f>
        <v>11TSG01NL600004</v>
      </c>
      <c r="B805" s="6" t="str">
        <f>COUNTIF($A$5:A805,A805)&amp;A805</f>
        <v>111TSG01NL600004</v>
      </c>
      <c r="C805" s="75">
        <v>46033</v>
      </c>
      <c r="D805" s="76" t="s">
        <v>313</v>
      </c>
      <c r="E805" s="74" t="s">
        <v>463</v>
      </c>
      <c r="F805" s="74" t="s">
        <v>316</v>
      </c>
      <c r="G805" s="74" t="s">
        <v>314</v>
      </c>
      <c r="H805" s="76" t="s">
        <v>370</v>
      </c>
      <c r="I805" s="76" t="s">
        <v>371</v>
      </c>
      <c r="J805" s="76" t="s">
        <v>464</v>
      </c>
      <c r="K805" s="76" t="s">
        <v>266</v>
      </c>
      <c r="L805" s="76" t="s">
        <v>25</v>
      </c>
      <c r="M805" s="76" t="s">
        <v>284</v>
      </c>
      <c r="N805" s="77">
        <v>32</v>
      </c>
      <c r="O805" s="78">
        <v>18000</v>
      </c>
      <c r="P805" s="78">
        <v>0</v>
      </c>
      <c r="Q805" s="79">
        <v>576000</v>
      </c>
      <c r="R805" s="79">
        <v>0</v>
      </c>
      <c r="S805" s="78">
        <v>18000</v>
      </c>
      <c r="T805" s="76" t="s">
        <v>315</v>
      </c>
      <c r="U805" s="76" t="s">
        <v>373</v>
      </c>
      <c r="V805" s="76" t="s">
        <v>316</v>
      </c>
      <c r="W805" s="76" t="s">
        <v>317</v>
      </c>
      <c r="X805" s="76" t="s">
        <v>316</v>
      </c>
      <c r="Y805" s="76" t="s">
        <v>374</v>
      </c>
      <c r="Z805" s="76" t="s">
        <v>374</v>
      </c>
      <c r="AA8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6" spans="1:27" x14ac:dyDescent="0.25">
      <c r="A806" s="6" t="str">
        <f>DAY(C806)&amp;Table1[[#This Row],[Bộ phận]]&amp;Table1[[#This Row],[Mã hàng]]</f>
        <v>11TSG01NL300119</v>
      </c>
      <c r="B806" s="6" t="str">
        <f>COUNTIF($A$5:A806,A806)&amp;A806</f>
        <v>111TSG01NL300119</v>
      </c>
      <c r="C806" s="75">
        <v>46033</v>
      </c>
      <c r="D806" s="76" t="s">
        <v>313</v>
      </c>
      <c r="E806" s="74" t="s">
        <v>463</v>
      </c>
      <c r="F806" s="74" t="s">
        <v>316</v>
      </c>
      <c r="G806" s="74" t="s">
        <v>314</v>
      </c>
      <c r="H806" s="76" t="s">
        <v>370</v>
      </c>
      <c r="I806" s="76" t="s">
        <v>371</v>
      </c>
      <c r="J806" s="76" t="s">
        <v>464</v>
      </c>
      <c r="K806" s="76" t="s">
        <v>197</v>
      </c>
      <c r="L806" s="76" t="s">
        <v>324</v>
      </c>
      <c r="M806" s="76" t="s">
        <v>284</v>
      </c>
      <c r="N806" s="77">
        <v>10</v>
      </c>
      <c r="O806" s="78">
        <v>21000</v>
      </c>
      <c r="P806" s="78">
        <v>0</v>
      </c>
      <c r="Q806" s="79">
        <v>210000</v>
      </c>
      <c r="R806" s="79">
        <v>0</v>
      </c>
      <c r="S806" s="78">
        <v>21000</v>
      </c>
      <c r="T806" s="76" t="s">
        <v>315</v>
      </c>
      <c r="U806" s="76" t="s">
        <v>373</v>
      </c>
      <c r="V806" s="76" t="s">
        <v>316</v>
      </c>
      <c r="W806" s="76" t="s">
        <v>317</v>
      </c>
      <c r="X806" s="76" t="s">
        <v>316</v>
      </c>
      <c r="Y806" s="76" t="s">
        <v>374</v>
      </c>
      <c r="Z806" s="76" t="s">
        <v>374</v>
      </c>
      <c r="AA8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7" spans="1:27" x14ac:dyDescent="0.25">
      <c r="A807" s="6" t="str">
        <f>DAY(C807)&amp;Table1[[#This Row],[Bộ phận]]&amp;Table1[[#This Row],[Mã hàng]]</f>
        <v>11TSG06NL300007</v>
      </c>
      <c r="B807" s="6" t="str">
        <f>COUNTIF($A$5:A807,A807)&amp;A807</f>
        <v>111TSG06NL300007</v>
      </c>
      <c r="C807" s="75">
        <v>46033</v>
      </c>
      <c r="D807" s="76" t="s">
        <v>313</v>
      </c>
      <c r="E807" s="74" t="s">
        <v>465</v>
      </c>
      <c r="F807" s="74" t="s">
        <v>316</v>
      </c>
      <c r="G807" s="74" t="s">
        <v>314</v>
      </c>
      <c r="H807" s="76" t="s">
        <v>370</v>
      </c>
      <c r="I807" s="76" t="s">
        <v>371</v>
      </c>
      <c r="J807" s="76" t="s">
        <v>466</v>
      </c>
      <c r="K807" s="76" t="s">
        <v>79</v>
      </c>
      <c r="L807" s="76" t="s">
        <v>332</v>
      </c>
      <c r="M807" s="76" t="s">
        <v>284</v>
      </c>
      <c r="N807" s="77">
        <v>1.8</v>
      </c>
      <c r="O807" s="78">
        <v>30000</v>
      </c>
      <c r="P807" s="78">
        <v>0</v>
      </c>
      <c r="Q807" s="79">
        <v>54000</v>
      </c>
      <c r="R807" s="79">
        <v>0</v>
      </c>
      <c r="S807" s="78">
        <v>30000</v>
      </c>
      <c r="T807" s="76" t="s">
        <v>333</v>
      </c>
      <c r="U807" s="76" t="s">
        <v>373</v>
      </c>
      <c r="V807" s="76" t="s">
        <v>316</v>
      </c>
      <c r="W807" s="76" t="s">
        <v>334</v>
      </c>
      <c r="X807" s="76" t="s">
        <v>316</v>
      </c>
      <c r="Y807" s="76" t="s">
        <v>374</v>
      </c>
      <c r="Z807" s="76" t="s">
        <v>374</v>
      </c>
      <c r="AA8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8" spans="1:27" x14ac:dyDescent="0.25">
      <c r="A808" s="6" t="str">
        <f>DAY(C808)&amp;Table1[[#This Row],[Bộ phận]]&amp;Table1[[#This Row],[Mã hàng]]</f>
        <v>11TSG06NL300013</v>
      </c>
      <c r="B808" s="6" t="str">
        <f>COUNTIF($A$5:A808,A808)&amp;A808</f>
        <v>111TSG06NL300013</v>
      </c>
      <c r="C808" s="75">
        <v>46033</v>
      </c>
      <c r="D808" s="76" t="s">
        <v>313</v>
      </c>
      <c r="E808" s="74" t="s">
        <v>465</v>
      </c>
      <c r="F808" s="74" t="s">
        <v>316</v>
      </c>
      <c r="G808" s="74" t="s">
        <v>314</v>
      </c>
      <c r="H808" s="76" t="s">
        <v>370</v>
      </c>
      <c r="I808" s="76" t="s">
        <v>371</v>
      </c>
      <c r="J808" s="76" t="s">
        <v>466</v>
      </c>
      <c r="K808" s="76" t="s">
        <v>86</v>
      </c>
      <c r="L808" s="76" t="s">
        <v>19</v>
      </c>
      <c r="M808" s="76" t="s">
        <v>284</v>
      </c>
      <c r="N808" s="77">
        <v>0.5</v>
      </c>
      <c r="O808" s="78">
        <v>50000</v>
      </c>
      <c r="P808" s="78">
        <v>0</v>
      </c>
      <c r="Q808" s="79">
        <v>25000</v>
      </c>
      <c r="R808" s="79">
        <v>0</v>
      </c>
      <c r="S808" s="78">
        <v>50000</v>
      </c>
      <c r="T808" s="76" t="s">
        <v>333</v>
      </c>
      <c r="U808" s="76" t="s">
        <v>373</v>
      </c>
      <c r="V808" s="76" t="s">
        <v>316</v>
      </c>
      <c r="W808" s="76" t="s">
        <v>334</v>
      </c>
      <c r="X808" s="76" t="s">
        <v>316</v>
      </c>
      <c r="Y808" s="76" t="s">
        <v>374</v>
      </c>
      <c r="Z808" s="76" t="s">
        <v>374</v>
      </c>
      <c r="AA8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09" spans="1:27" x14ac:dyDescent="0.25">
      <c r="A809" s="6" t="str">
        <f>DAY(C809)&amp;Table1[[#This Row],[Bộ phận]]&amp;Table1[[#This Row],[Mã hàng]]</f>
        <v>11TSG06NL300203</v>
      </c>
      <c r="B809" s="6" t="str">
        <f>COUNTIF($A$5:A809,A809)&amp;A809</f>
        <v>111TSG06NL300203</v>
      </c>
      <c r="C809" s="75">
        <v>46033</v>
      </c>
      <c r="D809" s="76" t="s">
        <v>313</v>
      </c>
      <c r="E809" s="74" t="s">
        <v>465</v>
      </c>
      <c r="F809" s="74" t="s">
        <v>316</v>
      </c>
      <c r="G809" s="74" t="s">
        <v>314</v>
      </c>
      <c r="H809" s="76" t="s">
        <v>370</v>
      </c>
      <c r="I809" s="76" t="s">
        <v>371</v>
      </c>
      <c r="J809" s="76" t="s">
        <v>466</v>
      </c>
      <c r="K809" s="76" t="s">
        <v>260</v>
      </c>
      <c r="L809" s="76" t="s">
        <v>320</v>
      </c>
      <c r="M809" s="76" t="s">
        <v>284</v>
      </c>
      <c r="N809" s="77">
        <v>3</v>
      </c>
      <c r="O809" s="78">
        <v>45000</v>
      </c>
      <c r="P809" s="78">
        <v>0</v>
      </c>
      <c r="Q809" s="79">
        <v>135000</v>
      </c>
      <c r="R809" s="79">
        <v>0</v>
      </c>
      <c r="S809" s="78">
        <v>45000</v>
      </c>
      <c r="T809" s="76" t="s">
        <v>333</v>
      </c>
      <c r="U809" s="76" t="s">
        <v>373</v>
      </c>
      <c r="V809" s="76" t="s">
        <v>316</v>
      </c>
      <c r="W809" s="76" t="s">
        <v>334</v>
      </c>
      <c r="X809" s="76" t="s">
        <v>316</v>
      </c>
      <c r="Y809" s="76" t="s">
        <v>374</v>
      </c>
      <c r="Z809" s="76" t="s">
        <v>374</v>
      </c>
      <c r="AA8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0" spans="1:27" x14ac:dyDescent="0.25">
      <c r="A810" s="6" t="str">
        <f>DAY(C810)&amp;Table1[[#This Row],[Bộ phận]]&amp;Table1[[#This Row],[Mã hàng]]</f>
        <v>11TSG06NL300022</v>
      </c>
      <c r="B810" s="6" t="str">
        <f>COUNTIF($A$5:A810,A810)&amp;A810</f>
        <v>111TSG06NL300022</v>
      </c>
      <c r="C810" s="75">
        <v>46033</v>
      </c>
      <c r="D810" s="76" t="s">
        <v>313</v>
      </c>
      <c r="E810" s="74" t="s">
        <v>465</v>
      </c>
      <c r="F810" s="74" t="s">
        <v>316</v>
      </c>
      <c r="G810" s="74" t="s">
        <v>314</v>
      </c>
      <c r="H810" s="76" t="s">
        <v>370</v>
      </c>
      <c r="I810" s="76" t="s">
        <v>371</v>
      </c>
      <c r="J810" s="76" t="s">
        <v>466</v>
      </c>
      <c r="K810" s="76" t="s">
        <v>94</v>
      </c>
      <c r="L810" s="76" t="s">
        <v>20</v>
      </c>
      <c r="M810" s="76" t="s">
        <v>284</v>
      </c>
      <c r="N810" s="77">
        <v>14.1</v>
      </c>
      <c r="O810" s="78">
        <v>18000</v>
      </c>
      <c r="P810" s="78">
        <v>0</v>
      </c>
      <c r="Q810" s="79">
        <v>253800</v>
      </c>
      <c r="R810" s="79">
        <v>0</v>
      </c>
      <c r="S810" s="78">
        <v>18000</v>
      </c>
      <c r="T810" s="76" t="s">
        <v>333</v>
      </c>
      <c r="U810" s="76" t="s">
        <v>373</v>
      </c>
      <c r="V810" s="76" t="s">
        <v>316</v>
      </c>
      <c r="W810" s="76" t="s">
        <v>334</v>
      </c>
      <c r="X810" s="76" t="s">
        <v>316</v>
      </c>
      <c r="Y810" s="76" t="s">
        <v>374</v>
      </c>
      <c r="Z810" s="76" t="s">
        <v>374</v>
      </c>
      <c r="AA8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1" spans="1:27" x14ac:dyDescent="0.25">
      <c r="A811" s="6" t="str">
        <f>DAY(C811)&amp;Table1[[#This Row],[Bộ phận]]&amp;Table1[[#This Row],[Mã hàng]]</f>
        <v>11TSG06NL300033</v>
      </c>
      <c r="B811" s="6" t="str">
        <f>COUNTIF($A$5:A811,A811)&amp;A811</f>
        <v>111TSG06NL300033</v>
      </c>
      <c r="C811" s="75">
        <v>46033</v>
      </c>
      <c r="D811" s="76" t="s">
        <v>313</v>
      </c>
      <c r="E811" s="74" t="s">
        <v>465</v>
      </c>
      <c r="F811" s="74" t="s">
        <v>316</v>
      </c>
      <c r="G811" s="74" t="s">
        <v>314</v>
      </c>
      <c r="H811" s="76" t="s">
        <v>370</v>
      </c>
      <c r="I811" s="76" t="s">
        <v>371</v>
      </c>
      <c r="J811" s="76" t="s">
        <v>466</v>
      </c>
      <c r="K811" s="76" t="s">
        <v>104</v>
      </c>
      <c r="L811" s="76" t="s">
        <v>335</v>
      </c>
      <c r="M811" s="76" t="s">
        <v>284</v>
      </c>
      <c r="N811" s="77">
        <v>0.9</v>
      </c>
      <c r="O811" s="78">
        <v>13000</v>
      </c>
      <c r="P811" s="78">
        <v>0</v>
      </c>
      <c r="Q811" s="79">
        <v>11700</v>
      </c>
      <c r="R811" s="79">
        <v>0</v>
      </c>
      <c r="S811" s="78">
        <v>13000</v>
      </c>
      <c r="T811" s="76" t="s">
        <v>333</v>
      </c>
      <c r="U811" s="76" t="s">
        <v>373</v>
      </c>
      <c r="V811" s="76" t="s">
        <v>316</v>
      </c>
      <c r="W811" s="76" t="s">
        <v>334</v>
      </c>
      <c r="X811" s="76" t="s">
        <v>316</v>
      </c>
      <c r="Y811" s="76" t="s">
        <v>374</v>
      </c>
      <c r="Z811" s="76" t="s">
        <v>374</v>
      </c>
      <c r="AA8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2" spans="1:27" x14ac:dyDescent="0.25">
      <c r="A812" s="6" t="str">
        <f>DAY(C812)&amp;Table1[[#This Row],[Bộ phận]]&amp;Table1[[#This Row],[Mã hàng]]</f>
        <v>11TSG06NL300036</v>
      </c>
      <c r="B812" s="6" t="str">
        <f>COUNTIF($A$5:A812,A812)&amp;A812</f>
        <v>111TSG06NL300036</v>
      </c>
      <c r="C812" s="75">
        <v>46033</v>
      </c>
      <c r="D812" s="76" t="s">
        <v>313</v>
      </c>
      <c r="E812" s="74" t="s">
        <v>465</v>
      </c>
      <c r="F812" s="74" t="s">
        <v>316</v>
      </c>
      <c r="G812" s="74" t="s">
        <v>314</v>
      </c>
      <c r="H812" s="76" t="s">
        <v>370</v>
      </c>
      <c r="I812" s="76" t="s">
        <v>371</v>
      </c>
      <c r="J812" s="76" t="s">
        <v>466</v>
      </c>
      <c r="K812" s="76" t="s">
        <v>109</v>
      </c>
      <c r="L812" s="76" t="s">
        <v>24</v>
      </c>
      <c r="M812" s="76" t="s">
        <v>284</v>
      </c>
      <c r="N812" s="77">
        <v>1</v>
      </c>
      <c r="O812" s="78">
        <v>47000</v>
      </c>
      <c r="P812" s="78">
        <v>0</v>
      </c>
      <c r="Q812" s="79">
        <v>47000</v>
      </c>
      <c r="R812" s="79">
        <v>0</v>
      </c>
      <c r="S812" s="78">
        <v>47000</v>
      </c>
      <c r="T812" s="76" t="s">
        <v>333</v>
      </c>
      <c r="U812" s="76" t="s">
        <v>373</v>
      </c>
      <c r="V812" s="76" t="s">
        <v>316</v>
      </c>
      <c r="W812" s="76" t="s">
        <v>334</v>
      </c>
      <c r="X812" s="76" t="s">
        <v>316</v>
      </c>
      <c r="Y812" s="76" t="s">
        <v>374</v>
      </c>
      <c r="Z812" s="76" t="s">
        <v>374</v>
      </c>
      <c r="AA8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3" spans="1:27" x14ac:dyDescent="0.25">
      <c r="A813" s="6" t="str">
        <f>DAY(C813)&amp;Table1[[#This Row],[Bộ phận]]&amp;Table1[[#This Row],[Mã hàng]]</f>
        <v>11TSG06NL300053</v>
      </c>
      <c r="B813" s="6" t="str">
        <f>COUNTIF($A$5:A813,A813)&amp;A813</f>
        <v>111TSG06NL300053</v>
      </c>
      <c r="C813" s="75">
        <v>46033</v>
      </c>
      <c r="D813" s="76" t="s">
        <v>313</v>
      </c>
      <c r="E813" s="74" t="s">
        <v>465</v>
      </c>
      <c r="F813" s="74" t="s">
        <v>316</v>
      </c>
      <c r="G813" s="74" t="s">
        <v>314</v>
      </c>
      <c r="H813" s="76" t="s">
        <v>370</v>
      </c>
      <c r="I813" s="76" t="s">
        <v>371</v>
      </c>
      <c r="J813" s="76" t="s">
        <v>466</v>
      </c>
      <c r="K813" s="76" t="s">
        <v>282</v>
      </c>
      <c r="L813" s="76" t="s">
        <v>283</v>
      </c>
      <c r="M813" s="76" t="s">
        <v>284</v>
      </c>
      <c r="N813" s="77">
        <v>0.1</v>
      </c>
      <c r="O813" s="78">
        <v>30000</v>
      </c>
      <c r="P813" s="78">
        <v>0</v>
      </c>
      <c r="Q813" s="79">
        <v>3000</v>
      </c>
      <c r="R813" s="79">
        <v>0</v>
      </c>
      <c r="S813" s="78">
        <v>30000</v>
      </c>
      <c r="T813" s="76" t="s">
        <v>333</v>
      </c>
      <c r="U813" s="76" t="s">
        <v>373</v>
      </c>
      <c r="V813" s="76" t="s">
        <v>316</v>
      </c>
      <c r="W813" s="76" t="s">
        <v>334</v>
      </c>
      <c r="X813" s="76" t="s">
        <v>316</v>
      </c>
      <c r="Y813" s="76" t="s">
        <v>374</v>
      </c>
      <c r="Z813" s="76" t="s">
        <v>374</v>
      </c>
      <c r="AA8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4" spans="1:27" x14ac:dyDescent="0.25">
      <c r="A814" s="6" t="str">
        <f>DAY(C814)&amp;Table1[[#This Row],[Bộ phận]]&amp;Table1[[#This Row],[Mã hàng]]</f>
        <v>11TSG06NL300058</v>
      </c>
      <c r="B814" s="6" t="str">
        <f>COUNTIF($A$5:A814,A814)&amp;A814</f>
        <v>111TSG06NL300058</v>
      </c>
      <c r="C814" s="75">
        <v>46033</v>
      </c>
      <c r="D814" s="76" t="s">
        <v>313</v>
      </c>
      <c r="E814" s="74" t="s">
        <v>465</v>
      </c>
      <c r="F814" s="74" t="s">
        <v>316</v>
      </c>
      <c r="G814" s="74" t="s">
        <v>314</v>
      </c>
      <c r="H814" s="76" t="s">
        <v>370</v>
      </c>
      <c r="I814" s="76" t="s">
        <v>371</v>
      </c>
      <c r="J814" s="76" t="s">
        <v>466</v>
      </c>
      <c r="K814" s="76" t="s">
        <v>135</v>
      </c>
      <c r="L814" s="76" t="s">
        <v>27</v>
      </c>
      <c r="M814" s="76" t="s">
        <v>284</v>
      </c>
      <c r="N814" s="77">
        <v>1.5</v>
      </c>
      <c r="O814" s="78">
        <v>55000</v>
      </c>
      <c r="P814" s="78">
        <v>0</v>
      </c>
      <c r="Q814" s="79">
        <v>82500</v>
      </c>
      <c r="R814" s="79">
        <v>0</v>
      </c>
      <c r="S814" s="78">
        <v>55000</v>
      </c>
      <c r="T814" s="76" t="s">
        <v>333</v>
      </c>
      <c r="U814" s="76" t="s">
        <v>373</v>
      </c>
      <c r="V814" s="76" t="s">
        <v>316</v>
      </c>
      <c r="W814" s="76" t="s">
        <v>334</v>
      </c>
      <c r="X814" s="76" t="s">
        <v>316</v>
      </c>
      <c r="Y814" s="76" t="s">
        <v>374</v>
      </c>
      <c r="Z814" s="76" t="s">
        <v>374</v>
      </c>
      <c r="AA8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5" spans="1:27" x14ac:dyDescent="0.25">
      <c r="A815" s="6" t="str">
        <f>DAY(C815)&amp;Table1[[#This Row],[Bộ phận]]&amp;Table1[[#This Row],[Mã hàng]]</f>
        <v>11TSG06NL300218</v>
      </c>
      <c r="B815" s="6" t="str">
        <f>COUNTIF($A$5:A815,A815)&amp;A815</f>
        <v>111TSG06NL300218</v>
      </c>
      <c r="C815" s="75">
        <v>46033</v>
      </c>
      <c r="D815" s="76" t="s">
        <v>313</v>
      </c>
      <c r="E815" s="74" t="s">
        <v>465</v>
      </c>
      <c r="F815" s="74" t="s">
        <v>316</v>
      </c>
      <c r="G815" s="74" t="s">
        <v>314</v>
      </c>
      <c r="H815" s="76" t="s">
        <v>370</v>
      </c>
      <c r="I815" s="76" t="s">
        <v>371</v>
      </c>
      <c r="J815" s="76" t="s">
        <v>466</v>
      </c>
      <c r="K815" s="76" t="s">
        <v>287</v>
      </c>
      <c r="L815" s="76" t="s">
        <v>288</v>
      </c>
      <c r="M815" s="76" t="s">
        <v>29</v>
      </c>
      <c r="N815" s="77">
        <v>1</v>
      </c>
      <c r="O815" s="78">
        <v>40000</v>
      </c>
      <c r="P815" s="78">
        <v>0</v>
      </c>
      <c r="Q815" s="79">
        <v>40000</v>
      </c>
      <c r="R815" s="79">
        <v>0</v>
      </c>
      <c r="S815" s="78">
        <v>40000</v>
      </c>
      <c r="T815" s="76" t="s">
        <v>333</v>
      </c>
      <c r="U815" s="76" t="s">
        <v>373</v>
      </c>
      <c r="V815" s="76" t="s">
        <v>316</v>
      </c>
      <c r="W815" s="76" t="s">
        <v>334</v>
      </c>
      <c r="X815" s="76" t="s">
        <v>316</v>
      </c>
      <c r="Y815" s="76" t="s">
        <v>374</v>
      </c>
      <c r="Z815" s="76" t="s">
        <v>374</v>
      </c>
      <c r="AA8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6" spans="1:27" x14ac:dyDescent="0.25">
      <c r="A816" s="6" t="str">
        <f>DAY(C816)&amp;Table1[[#This Row],[Bộ phận]]&amp;Table1[[#This Row],[Mã hàng]]</f>
        <v>11TSG06NL300209</v>
      </c>
      <c r="B816" s="6" t="str">
        <f>COUNTIF($A$5:A816,A816)&amp;A816</f>
        <v>111TSG06NL300209</v>
      </c>
      <c r="C816" s="75">
        <v>46033</v>
      </c>
      <c r="D816" s="76" t="s">
        <v>313</v>
      </c>
      <c r="E816" s="74" t="s">
        <v>465</v>
      </c>
      <c r="F816" s="74" t="s">
        <v>316</v>
      </c>
      <c r="G816" s="74" t="s">
        <v>314</v>
      </c>
      <c r="H816" s="76" t="s">
        <v>370</v>
      </c>
      <c r="I816" s="76" t="s">
        <v>371</v>
      </c>
      <c r="J816" s="76" t="s">
        <v>466</v>
      </c>
      <c r="K816" s="76" t="s">
        <v>261</v>
      </c>
      <c r="L816" s="76" t="s">
        <v>321</v>
      </c>
      <c r="M816" s="76" t="s">
        <v>284</v>
      </c>
      <c r="N816" s="77">
        <v>1.6</v>
      </c>
      <c r="O816" s="78">
        <v>30000</v>
      </c>
      <c r="P816" s="78">
        <v>0</v>
      </c>
      <c r="Q816" s="79">
        <v>48000</v>
      </c>
      <c r="R816" s="79">
        <v>0</v>
      </c>
      <c r="S816" s="78">
        <v>30000</v>
      </c>
      <c r="T816" s="76" t="s">
        <v>333</v>
      </c>
      <c r="U816" s="76" t="s">
        <v>373</v>
      </c>
      <c r="V816" s="76" t="s">
        <v>316</v>
      </c>
      <c r="W816" s="76" t="s">
        <v>334</v>
      </c>
      <c r="X816" s="76" t="s">
        <v>316</v>
      </c>
      <c r="Y816" s="76" t="s">
        <v>374</v>
      </c>
      <c r="Z816" s="76" t="s">
        <v>374</v>
      </c>
      <c r="AA8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7" spans="1:27" x14ac:dyDescent="0.25">
      <c r="A817" s="6" t="str">
        <f>DAY(C817)&amp;Table1[[#This Row],[Bộ phận]]&amp;Table1[[#This Row],[Mã hàng]]</f>
        <v>11TSG06NL300074</v>
      </c>
      <c r="B817" s="6" t="str">
        <f>COUNTIF($A$5:A817,A817)&amp;A817</f>
        <v>111TSG06NL300074</v>
      </c>
      <c r="C817" s="75">
        <v>46033</v>
      </c>
      <c r="D817" s="76" t="s">
        <v>313</v>
      </c>
      <c r="E817" s="74" t="s">
        <v>465</v>
      </c>
      <c r="F817" s="74" t="s">
        <v>316</v>
      </c>
      <c r="G817" s="74" t="s">
        <v>314</v>
      </c>
      <c r="H817" s="76" t="s">
        <v>370</v>
      </c>
      <c r="I817" s="76" t="s">
        <v>371</v>
      </c>
      <c r="J817" s="76" t="s">
        <v>466</v>
      </c>
      <c r="K817" s="76" t="s">
        <v>155</v>
      </c>
      <c r="L817" s="76" t="s">
        <v>32</v>
      </c>
      <c r="M817" s="76" t="s">
        <v>284</v>
      </c>
      <c r="N817" s="77">
        <v>2.4</v>
      </c>
      <c r="O817" s="78">
        <v>18000</v>
      </c>
      <c r="P817" s="78">
        <v>0</v>
      </c>
      <c r="Q817" s="79">
        <v>43200</v>
      </c>
      <c r="R817" s="79">
        <v>0</v>
      </c>
      <c r="S817" s="78">
        <v>18000</v>
      </c>
      <c r="T817" s="76" t="s">
        <v>333</v>
      </c>
      <c r="U817" s="76" t="s">
        <v>373</v>
      </c>
      <c r="V817" s="76" t="s">
        <v>316</v>
      </c>
      <c r="W817" s="76" t="s">
        <v>334</v>
      </c>
      <c r="X817" s="76" t="s">
        <v>316</v>
      </c>
      <c r="Y817" s="76" t="s">
        <v>374</v>
      </c>
      <c r="Z817" s="76" t="s">
        <v>374</v>
      </c>
      <c r="AA8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8" spans="1:27" x14ac:dyDescent="0.25">
      <c r="A818" s="6" t="str">
        <f>DAY(C818)&amp;Table1[[#This Row],[Bộ phận]]&amp;Table1[[#This Row],[Mã hàng]]</f>
        <v>11TSG06NL300084</v>
      </c>
      <c r="B818" s="6" t="str">
        <f>COUNTIF($A$5:A818,A818)&amp;A818</f>
        <v>111TSG06NL300084</v>
      </c>
      <c r="C818" s="75">
        <v>46033</v>
      </c>
      <c r="D818" s="76" t="s">
        <v>313</v>
      </c>
      <c r="E818" s="74" t="s">
        <v>465</v>
      </c>
      <c r="F818" s="74" t="s">
        <v>316</v>
      </c>
      <c r="G818" s="74" t="s">
        <v>314</v>
      </c>
      <c r="H818" s="76" t="s">
        <v>370</v>
      </c>
      <c r="I818" s="76" t="s">
        <v>371</v>
      </c>
      <c r="J818" s="76" t="s">
        <v>466</v>
      </c>
      <c r="K818" s="76" t="s">
        <v>163</v>
      </c>
      <c r="L818" s="76" t="s">
        <v>322</v>
      </c>
      <c r="M818" s="76" t="s">
        <v>284</v>
      </c>
      <c r="N818" s="77">
        <v>6</v>
      </c>
      <c r="O818" s="78">
        <v>22000</v>
      </c>
      <c r="P818" s="78">
        <v>0</v>
      </c>
      <c r="Q818" s="79">
        <v>132000</v>
      </c>
      <c r="R818" s="79">
        <v>0</v>
      </c>
      <c r="S818" s="78">
        <v>22000</v>
      </c>
      <c r="T818" s="76" t="s">
        <v>333</v>
      </c>
      <c r="U818" s="76" t="s">
        <v>373</v>
      </c>
      <c r="V818" s="76" t="s">
        <v>316</v>
      </c>
      <c r="W818" s="76" t="s">
        <v>334</v>
      </c>
      <c r="X818" s="76" t="s">
        <v>316</v>
      </c>
      <c r="Y818" s="76" t="s">
        <v>374</v>
      </c>
      <c r="Z818" s="76" t="s">
        <v>374</v>
      </c>
      <c r="AA8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19" spans="1:27" x14ac:dyDescent="0.25">
      <c r="A819" s="6" t="str">
        <f>DAY(C819)&amp;Table1[[#This Row],[Bộ phận]]&amp;Table1[[#This Row],[Mã hàng]]</f>
        <v>11TSG06NL300085</v>
      </c>
      <c r="B819" s="6" t="str">
        <f>COUNTIF($A$5:A819,A819)&amp;A819</f>
        <v>111TSG06NL300085</v>
      </c>
      <c r="C819" s="75">
        <v>46033</v>
      </c>
      <c r="D819" s="76" t="s">
        <v>313</v>
      </c>
      <c r="E819" s="74" t="s">
        <v>465</v>
      </c>
      <c r="F819" s="74" t="s">
        <v>316</v>
      </c>
      <c r="G819" s="74" t="s">
        <v>314</v>
      </c>
      <c r="H819" s="76" t="s">
        <v>370</v>
      </c>
      <c r="I819" s="76" t="s">
        <v>371</v>
      </c>
      <c r="J819" s="76" t="s">
        <v>466</v>
      </c>
      <c r="K819" s="76" t="s">
        <v>164</v>
      </c>
      <c r="L819" s="76" t="s">
        <v>318</v>
      </c>
      <c r="M819" s="76" t="s">
        <v>284</v>
      </c>
      <c r="N819" s="77">
        <v>2</v>
      </c>
      <c r="O819" s="78">
        <v>45000</v>
      </c>
      <c r="P819" s="78">
        <v>0</v>
      </c>
      <c r="Q819" s="79">
        <v>90000</v>
      </c>
      <c r="R819" s="79">
        <v>0</v>
      </c>
      <c r="S819" s="78">
        <v>45000</v>
      </c>
      <c r="T819" s="76" t="s">
        <v>333</v>
      </c>
      <c r="U819" s="76" t="s">
        <v>373</v>
      </c>
      <c r="V819" s="76" t="s">
        <v>316</v>
      </c>
      <c r="W819" s="76" t="s">
        <v>334</v>
      </c>
      <c r="X819" s="76" t="s">
        <v>316</v>
      </c>
      <c r="Y819" s="76" t="s">
        <v>374</v>
      </c>
      <c r="Z819" s="76" t="s">
        <v>374</v>
      </c>
      <c r="AA8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0" spans="1:27" x14ac:dyDescent="0.25">
      <c r="A820" s="6" t="str">
        <f>DAY(C820)&amp;Table1[[#This Row],[Bộ phận]]&amp;Table1[[#This Row],[Mã hàng]]</f>
        <v>11TSG06NL300107</v>
      </c>
      <c r="B820" s="6" t="str">
        <f>COUNTIF($A$5:A820,A820)&amp;A820</f>
        <v>111TSG06NL300107</v>
      </c>
      <c r="C820" s="75">
        <v>46033</v>
      </c>
      <c r="D820" s="76" t="s">
        <v>313</v>
      </c>
      <c r="E820" s="74" t="s">
        <v>465</v>
      </c>
      <c r="F820" s="74" t="s">
        <v>316</v>
      </c>
      <c r="G820" s="74" t="s">
        <v>314</v>
      </c>
      <c r="H820" s="76" t="s">
        <v>370</v>
      </c>
      <c r="I820" s="76" t="s">
        <v>371</v>
      </c>
      <c r="J820" s="76" t="s">
        <v>466</v>
      </c>
      <c r="K820" s="76" t="s">
        <v>187</v>
      </c>
      <c r="L820" s="76" t="s">
        <v>328</v>
      </c>
      <c r="M820" s="76" t="s">
        <v>329</v>
      </c>
      <c r="N820" s="77">
        <v>10</v>
      </c>
      <c r="O820" s="78">
        <v>8500</v>
      </c>
      <c r="P820" s="78">
        <v>0</v>
      </c>
      <c r="Q820" s="79">
        <v>85000</v>
      </c>
      <c r="R820" s="79">
        <v>0</v>
      </c>
      <c r="S820" s="78">
        <v>8500</v>
      </c>
      <c r="T820" s="76" t="s">
        <v>333</v>
      </c>
      <c r="U820" s="76" t="s">
        <v>373</v>
      </c>
      <c r="V820" s="76" t="s">
        <v>316</v>
      </c>
      <c r="W820" s="76" t="s">
        <v>334</v>
      </c>
      <c r="X820" s="76" t="s">
        <v>316</v>
      </c>
      <c r="Y820" s="76" t="s">
        <v>374</v>
      </c>
      <c r="Z820" s="76" t="s">
        <v>374</v>
      </c>
      <c r="AA8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1" spans="1:27" x14ac:dyDescent="0.25">
      <c r="A821" s="6" t="str">
        <f>DAY(C821)&amp;Table1[[#This Row],[Bộ phận]]&amp;Table1[[#This Row],[Mã hàng]]</f>
        <v>11TSG06NL300113</v>
      </c>
      <c r="B821" s="6" t="str">
        <f>COUNTIF($A$5:A821,A821)&amp;A821</f>
        <v>111TSG06NL300113</v>
      </c>
      <c r="C821" s="75">
        <v>46033</v>
      </c>
      <c r="D821" s="76" t="s">
        <v>313</v>
      </c>
      <c r="E821" s="74" t="s">
        <v>465</v>
      </c>
      <c r="F821" s="74" t="s">
        <v>316</v>
      </c>
      <c r="G821" s="74" t="s">
        <v>314</v>
      </c>
      <c r="H821" s="76" t="s">
        <v>370</v>
      </c>
      <c r="I821" s="76" t="s">
        <v>371</v>
      </c>
      <c r="J821" s="76" t="s">
        <v>466</v>
      </c>
      <c r="K821" s="76" t="s">
        <v>192</v>
      </c>
      <c r="L821" s="76" t="s">
        <v>40</v>
      </c>
      <c r="M821" s="76" t="s">
        <v>284</v>
      </c>
      <c r="N821" s="77">
        <v>1.5</v>
      </c>
      <c r="O821" s="78">
        <v>145000</v>
      </c>
      <c r="P821" s="78">
        <v>0</v>
      </c>
      <c r="Q821" s="79">
        <v>217500</v>
      </c>
      <c r="R821" s="79">
        <v>0</v>
      </c>
      <c r="S821" s="78">
        <v>145000</v>
      </c>
      <c r="T821" s="76" t="s">
        <v>333</v>
      </c>
      <c r="U821" s="76" t="s">
        <v>373</v>
      </c>
      <c r="V821" s="76" t="s">
        <v>316</v>
      </c>
      <c r="W821" s="76" t="s">
        <v>334</v>
      </c>
      <c r="X821" s="76" t="s">
        <v>316</v>
      </c>
      <c r="Y821" s="76" t="s">
        <v>374</v>
      </c>
      <c r="Z821" s="76" t="s">
        <v>374</v>
      </c>
      <c r="AA8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2" spans="1:27" x14ac:dyDescent="0.25">
      <c r="A822" s="6" t="str">
        <f>DAY(C822)&amp;Table1[[#This Row],[Bộ phận]]&amp;Table1[[#This Row],[Mã hàng]]</f>
        <v>11TSG06NL300142</v>
      </c>
      <c r="B822" s="6" t="str">
        <f>COUNTIF($A$5:A822,A822)&amp;A822</f>
        <v>111TSG06NL300142</v>
      </c>
      <c r="C822" s="75">
        <v>46033</v>
      </c>
      <c r="D822" s="76" t="s">
        <v>313</v>
      </c>
      <c r="E822" s="74" t="s">
        <v>465</v>
      </c>
      <c r="F822" s="74" t="s">
        <v>316</v>
      </c>
      <c r="G822" s="74" t="s">
        <v>314</v>
      </c>
      <c r="H822" s="76" t="s">
        <v>370</v>
      </c>
      <c r="I822" s="76" t="s">
        <v>371</v>
      </c>
      <c r="J822" s="76" t="s">
        <v>466</v>
      </c>
      <c r="K822" s="76" t="s">
        <v>226</v>
      </c>
      <c r="L822" s="76" t="s">
        <v>319</v>
      </c>
      <c r="M822" s="76" t="s">
        <v>284</v>
      </c>
      <c r="N822" s="77">
        <v>2</v>
      </c>
      <c r="O822" s="78">
        <v>50000</v>
      </c>
      <c r="P822" s="78">
        <v>0</v>
      </c>
      <c r="Q822" s="79">
        <v>100000</v>
      </c>
      <c r="R822" s="79">
        <v>0</v>
      </c>
      <c r="S822" s="78">
        <v>50000</v>
      </c>
      <c r="T822" s="76" t="s">
        <v>333</v>
      </c>
      <c r="U822" s="76" t="s">
        <v>373</v>
      </c>
      <c r="V822" s="76" t="s">
        <v>316</v>
      </c>
      <c r="W822" s="76" t="s">
        <v>334</v>
      </c>
      <c r="X822" s="76" t="s">
        <v>316</v>
      </c>
      <c r="Y822" s="76" t="s">
        <v>374</v>
      </c>
      <c r="Z822" s="76" t="s">
        <v>374</v>
      </c>
      <c r="AA8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3" spans="1:27" x14ac:dyDescent="0.25">
      <c r="A823" s="6" t="str">
        <f>DAY(C823)&amp;Table1[[#This Row],[Bộ phận]]&amp;Table1[[#This Row],[Mã hàng]]</f>
        <v>11TSG06NL300147</v>
      </c>
      <c r="B823" s="6" t="str">
        <f>COUNTIF($A$5:A823,A823)&amp;A823</f>
        <v>111TSG06NL300147</v>
      </c>
      <c r="C823" s="75">
        <v>46033</v>
      </c>
      <c r="D823" s="76" t="s">
        <v>313</v>
      </c>
      <c r="E823" s="74" t="s">
        <v>465</v>
      </c>
      <c r="F823" s="74" t="s">
        <v>316</v>
      </c>
      <c r="G823" s="74" t="s">
        <v>314</v>
      </c>
      <c r="H823" s="76" t="s">
        <v>370</v>
      </c>
      <c r="I823" s="76" t="s">
        <v>371</v>
      </c>
      <c r="J823" s="76" t="s">
        <v>466</v>
      </c>
      <c r="K823" s="76" t="s">
        <v>234</v>
      </c>
      <c r="L823" s="76" t="s">
        <v>330</v>
      </c>
      <c r="M823" s="76" t="s">
        <v>284</v>
      </c>
      <c r="N823" s="77">
        <v>10.4</v>
      </c>
      <c r="O823" s="78">
        <v>62000</v>
      </c>
      <c r="P823" s="78">
        <v>0</v>
      </c>
      <c r="Q823" s="79">
        <v>644800</v>
      </c>
      <c r="R823" s="79">
        <v>0</v>
      </c>
      <c r="S823" s="78">
        <v>62000</v>
      </c>
      <c r="T823" s="76" t="s">
        <v>333</v>
      </c>
      <c r="U823" s="76" t="s">
        <v>373</v>
      </c>
      <c r="V823" s="76" t="s">
        <v>316</v>
      </c>
      <c r="W823" s="76" t="s">
        <v>334</v>
      </c>
      <c r="X823" s="76" t="s">
        <v>316</v>
      </c>
      <c r="Y823" s="76" t="s">
        <v>374</v>
      </c>
      <c r="Z823" s="76" t="s">
        <v>374</v>
      </c>
      <c r="AA8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4" spans="1:27" x14ac:dyDescent="0.25">
      <c r="A824" s="6" t="str">
        <f>DAY(C824)&amp;Table1[[#This Row],[Bộ phận]]&amp;Table1[[#This Row],[Mã hàng]]</f>
        <v>11TSG06NL300090</v>
      </c>
      <c r="B824" s="6" t="str">
        <f>COUNTIF($A$5:A824,A824)&amp;A824</f>
        <v>111TSG06NL300090</v>
      </c>
      <c r="C824" s="75">
        <v>46033</v>
      </c>
      <c r="D824" s="76" t="s">
        <v>313</v>
      </c>
      <c r="E824" s="74" t="s">
        <v>465</v>
      </c>
      <c r="F824" s="74" t="s">
        <v>316</v>
      </c>
      <c r="G824" s="74" t="s">
        <v>314</v>
      </c>
      <c r="H824" s="76" t="s">
        <v>370</v>
      </c>
      <c r="I824" s="76" t="s">
        <v>371</v>
      </c>
      <c r="J824" s="76" t="s">
        <v>466</v>
      </c>
      <c r="K824" s="76" t="s">
        <v>171</v>
      </c>
      <c r="L824" s="76" t="s">
        <v>34</v>
      </c>
      <c r="M824" s="76" t="s">
        <v>284</v>
      </c>
      <c r="N824" s="77">
        <v>3</v>
      </c>
      <c r="O824" s="78">
        <v>145000</v>
      </c>
      <c r="P824" s="78">
        <v>0</v>
      </c>
      <c r="Q824" s="79">
        <v>435000</v>
      </c>
      <c r="R824" s="79">
        <v>0</v>
      </c>
      <c r="S824" s="78">
        <v>145000</v>
      </c>
      <c r="T824" s="76" t="s">
        <v>333</v>
      </c>
      <c r="U824" s="76" t="s">
        <v>373</v>
      </c>
      <c r="V824" s="76" t="s">
        <v>316</v>
      </c>
      <c r="W824" s="76" t="s">
        <v>334</v>
      </c>
      <c r="X824" s="76" t="s">
        <v>316</v>
      </c>
      <c r="Y824" s="76" t="s">
        <v>374</v>
      </c>
      <c r="Z824" s="76" t="s">
        <v>374</v>
      </c>
      <c r="AA8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5" spans="1:27" x14ac:dyDescent="0.25">
      <c r="A825" s="6" t="str">
        <f>DAY(C825)&amp;Table1[[#This Row],[Bộ phận]]&amp;Table1[[#This Row],[Mã hàng]]</f>
        <v>11TSG06NL300091</v>
      </c>
      <c r="B825" s="6" t="str">
        <f>COUNTIF($A$5:A825,A825)&amp;A825</f>
        <v>111TSG06NL300091</v>
      </c>
      <c r="C825" s="75">
        <v>46033</v>
      </c>
      <c r="D825" s="76" t="s">
        <v>313</v>
      </c>
      <c r="E825" s="74" t="s">
        <v>465</v>
      </c>
      <c r="F825" s="74" t="s">
        <v>316</v>
      </c>
      <c r="G825" s="74" t="s">
        <v>314</v>
      </c>
      <c r="H825" s="76" t="s">
        <v>370</v>
      </c>
      <c r="I825" s="76" t="s">
        <v>371</v>
      </c>
      <c r="J825" s="76" t="s">
        <v>466</v>
      </c>
      <c r="K825" s="76" t="s">
        <v>172</v>
      </c>
      <c r="L825" s="76" t="s">
        <v>35</v>
      </c>
      <c r="M825" s="76" t="s">
        <v>284</v>
      </c>
      <c r="N825" s="77">
        <v>8</v>
      </c>
      <c r="O825" s="78">
        <v>47000</v>
      </c>
      <c r="P825" s="78">
        <v>0</v>
      </c>
      <c r="Q825" s="79">
        <v>376000</v>
      </c>
      <c r="R825" s="79">
        <v>0</v>
      </c>
      <c r="S825" s="78">
        <v>47000</v>
      </c>
      <c r="T825" s="76" t="s">
        <v>333</v>
      </c>
      <c r="U825" s="76" t="s">
        <v>373</v>
      </c>
      <c r="V825" s="76" t="s">
        <v>316</v>
      </c>
      <c r="W825" s="76" t="s">
        <v>334</v>
      </c>
      <c r="X825" s="76" t="s">
        <v>316</v>
      </c>
      <c r="Y825" s="76" t="s">
        <v>374</v>
      </c>
      <c r="Z825" s="76" t="s">
        <v>374</v>
      </c>
      <c r="AA8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6" spans="1:27" x14ac:dyDescent="0.25">
      <c r="A826" s="6" t="str">
        <f>DAY(C826)&amp;Table1[[#This Row],[Bộ phận]]&amp;Table1[[#This Row],[Mã hàng]]</f>
        <v>11TSG06NL300094</v>
      </c>
      <c r="B826" s="6" t="str">
        <f>COUNTIF($A$5:A826,A826)&amp;A826</f>
        <v>111TSG06NL300094</v>
      </c>
      <c r="C826" s="75">
        <v>46033</v>
      </c>
      <c r="D826" s="76" t="s">
        <v>313</v>
      </c>
      <c r="E826" s="74" t="s">
        <v>465</v>
      </c>
      <c r="F826" s="74" t="s">
        <v>316</v>
      </c>
      <c r="G826" s="74" t="s">
        <v>314</v>
      </c>
      <c r="H826" s="76" t="s">
        <v>370</v>
      </c>
      <c r="I826" s="76" t="s">
        <v>371</v>
      </c>
      <c r="J826" s="76" t="s">
        <v>466</v>
      </c>
      <c r="K826" s="76" t="s">
        <v>176</v>
      </c>
      <c r="L826" s="76" t="s">
        <v>175</v>
      </c>
      <c r="M826" s="76" t="s">
        <v>284</v>
      </c>
      <c r="N826" s="77">
        <v>0.5</v>
      </c>
      <c r="O826" s="78">
        <v>80000</v>
      </c>
      <c r="P826" s="78">
        <v>0</v>
      </c>
      <c r="Q826" s="79">
        <v>40000</v>
      </c>
      <c r="R826" s="79">
        <v>0</v>
      </c>
      <c r="S826" s="78">
        <v>80000</v>
      </c>
      <c r="T826" s="76" t="s">
        <v>333</v>
      </c>
      <c r="U826" s="76" t="s">
        <v>373</v>
      </c>
      <c r="V826" s="76" t="s">
        <v>316</v>
      </c>
      <c r="W826" s="76" t="s">
        <v>334</v>
      </c>
      <c r="X826" s="76" t="s">
        <v>316</v>
      </c>
      <c r="Y826" s="76" t="s">
        <v>374</v>
      </c>
      <c r="Z826" s="76" t="s">
        <v>374</v>
      </c>
      <c r="AA8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7" spans="1:27" x14ac:dyDescent="0.25">
      <c r="A827" s="6" t="str">
        <f>DAY(C827)&amp;Table1[[#This Row],[Bộ phận]]&amp;Table1[[#This Row],[Mã hàng]]</f>
        <v>11TSG06NL300096</v>
      </c>
      <c r="B827" s="6" t="str">
        <f>COUNTIF($A$5:A827,A827)&amp;A827</f>
        <v>111TSG06NL300096</v>
      </c>
      <c r="C827" s="75">
        <v>46033</v>
      </c>
      <c r="D827" s="76" t="s">
        <v>313</v>
      </c>
      <c r="E827" s="74" t="s">
        <v>465</v>
      </c>
      <c r="F827" s="74" t="s">
        <v>316</v>
      </c>
      <c r="G827" s="74" t="s">
        <v>314</v>
      </c>
      <c r="H827" s="76" t="s">
        <v>370</v>
      </c>
      <c r="I827" s="76" t="s">
        <v>371</v>
      </c>
      <c r="J827" s="76" t="s">
        <v>466</v>
      </c>
      <c r="K827" s="76" t="s">
        <v>177</v>
      </c>
      <c r="L827" s="76" t="s">
        <v>50</v>
      </c>
      <c r="M827" s="76" t="s">
        <v>284</v>
      </c>
      <c r="N827" s="77">
        <v>8</v>
      </c>
      <c r="O827" s="78">
        <v>45000</v>
      </c>
      <c r="P827" s="78">
        <v>0</v>
      </c>
      <c r="Q827" s="79">
        <v>360000</v>
      </c>
      <c r="R827" s="79">
        <v>0</v>
      </c>
      <c r="S827" s="78">
        <v>45000</v>
      </c>
      <c r="T827" s="76" t="s">
        <v>333</v>
      </c>
      <c r="U827" s="76" t="s">
        <v>373</v>
      </c>
      <c r="V827" s="76" t="s">
        <v>316</v>
      </c>
      <c r="W827" s="76" t="s">
        <v>334</v>
      </c>
      <c r="X827" s="76" t="s">
        <v>316</v>
      </c>
      <c r="Y827" s="76" t="s">
        <v>374</v>
      </c>
      <c r="Z827" s="76" t="s">
        <v>374</v>
      </c>
      <c r="AA8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8" spans="1:27" x14ac:dyDescent="0.25">
      <c r="A828" s="6" t="str">
        <f>DAY(C828)&amp;Table1[[#This Row],[Bộ phận]]&amp;Table1[[#This Row],[Mã hàng]]</f>
        <v>11TSG06NL300098</v>
      </c>
      <c r="B828" s="6" t="str">
        <f>COUNTIF($A$5:A828,A828)&amp;A828</f>
        <v>111TSG06NL300098</v>
      </c>
      <c r="C828" s="75">
        <v>46033</v>
      </c>
      <c r="D828" s="76" t="s">
        <v>313</v>
      </c>
      <c r="E828" s="74" t="s">
        <v>465</v>
      </c>
      <c r="F828" s="74" t="s">
        <v>316</v>
      </c>
      <c r="G828" s="74" t="s">
        <v>314</v>
      </c>
      <c r="H828" s="76" t="s">
        <v>370</v>
      </c>
      <c r="I828" s="76" t="s">
        <v>371</v>
      </c>
      <c r="J828" s="76" t="s">
        <v>466</v>
      </c>
      <c r="K828" s="76" t="s">
        <v>179</v>
      </c>
      <c r="L828" s="76" t="s">
        <v>327</v>
      </c>
      <c r="M828" s="76" t="s">
        <v>284</v>
      </c>
      <c r="N828" s="77">
        <v>7.1</v>
      </c>
      <c r="O828" s="78">
        <v>95000</v>
      </c>
      <c r="P828" s="78">
        <v>0</v>
      </c>
      <c r="Q828" s="79">
        <v>674500</v>
      </c>
      <c r="R828" s="79">
        <v>0</v>
      </c>
      <c r="S828" s="78">
        <v>95000</v>
      </c>
      <c r="T828" s="76" t="s">
        <v>333</v>
      </c>
      <c r="U828" s="76" t="s">
        <v>373</v>
      </c>
      <c r="V828" s="76" t="s">
        <v>316</v>
      </c>
      <c r="W828" s="76" t="s">
        <v>334</v>
      </c>
      <c r="X828" s="76" t="s">
        <v>316</v>
      </c>
      <c r="Y828" s="76" t="s">
        <v>374</v>
      </c>
      <c r="Z828" s="76" t="s">
        <v>374</v>
      </c>
      <c r="AA8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29" spans="1:27" x14ac:dyDescent="0.25">
      <c r="A829" s="6" t="str">
        <f>DAY(C829)&amp;Table1[[#This Row],[Bộ phận]]&amp;Table1[[#This Row],[Mã hàng]]</f>
        <v>11TSG06NL300018</v>
      </c>
      <c r="B829" s="6" t="str">
        <f>COUNTIF($A$5:A829,A829)&amp;A829</f>
        <v>111TSG06NL300018</v>
      </c>
      <c r="C829" s="75">
        <v>46033</v>
      </c>
      <c r="D829" s="76" t="s">
        <v>313</v>
      </c>
      <c r="E829" s="74" t="s">
        <v>465</v>
      </c>
      <c r="F829" s="74" t="s">
        <v>316</v>
      </c>
      <c r="G829" s="74" t="s">
        <v>314</v>
      </c>
      <c r="H829" s="76" t="s">
        <v>370</v>
      </c>
      <c r="I829" s="76" t="s">
        <v>371</v>
      </c>
      <c r="J829" s="76" t="s">
        <v>466</v>
      </c>
      <c r="K829" s="76" t="s">
        <v>91</v>
      </c>
      <c r="L829" s="76" t="s">
        <v>331</v>
      </c>
      <c r="M829" s="76" t="s">
        <v>284</v>
      </c>
      <c r="N829" s="77">
        <v>6</v>
      </c>
      <c r="O829" s="78">
        <v>38000</v>
      </c>
      <c r="P829" s="78">
        <v>0</v>
      </c>
      <c r="Q829" s="79">
        <v>228000</v>
      </c>
      <c r="R829" s="79">
        <v>0</v>
      </c>
      <c r="S829" s="78">
        <v>38000</v>
      </c>
      <c r="T829" s="76" t="s">
        <v>333</v>
      </c>
      <c r="U829" s="76" t="s">
        <v>373</v>
      </c>
      <c r="V829" s="76" t="s">
        <v>316</v>
      </c>
      <c r="W829" s="76" t="s">
        <v>334</v>
      </c>
      <c r="X829" s="76" t="s">
        <v>316</v>
      </c>
      <c r="Y829" s="76" t="s">
        <v>374</v>
      </c>
      <c r="Z829" s="76" t="s">
        <v>374</v>
      </c>
      <c r="AA8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0" spans="1:27" x14ac:dyDescent="0.25">
      <c r="A830" s="6" t="str">
        <f>DAY(C830)&amp;Table1[[#This Row],[Bộ phận]]&amp;Table1[[#This Row],[Mã hàng]]</f>
        <v>11TSG08NL300119</v>
      </c>
      <c r="B830" s="6" t="str">
        <f>COUNTIF($A$5:A830,A830)&amp;A830</f>
        <v>111TSG08NL300119</v>
      </c>
      <c r="C830" s="75">
        <v>46033</v>
      </c>
      <c r="D830" s="76" t="s">
        <v>313</v>
      </c>
      <c r="E830" s="74" t="s">
        <v>467</v>
      </c>
      <c r="F830" s="74" t="s">
        <v>316</v>
      </c>
      <c r="G830" s="74" t="s">
        <v>314</v>
      </c>
      <c r="H830" s="76" t="s">
        <v>370</v>
      </c>
      <c r="I830" s="76" t="s">
        <v>371</v>
      </c>
      <c r="J830" s="76" t="s">
        <v>468</v>
      </c>
      <c r="K830" s="76" t="s">
        <v>197</v>
      </c>
      <c r="L830" s="76" t="s">
        <v>324</v>
      </c>
      <c r="M830" s="76" t="s">
        <v>284</v>
      </c>
      <c r="N830" s="77">
        <v>9</v>
      </c>
      <c r="O830" s="78">
        <v>21000</v>
      </c>
      <c r="P830" s="78">
        <v>0</v>
      </c>
      <c r="Q830" s="79">
        <v>189000</v>
      </c>
      <c r="R830" s="79">
        <v>0</v>
      </c>
      <c r="S830" s="78">
        <v>21000</v>
      </c>
      <c r="T830" s="76" t="s">
        <v>336</v>
      </c>
      <c r="U830" s="76" t="s">
        <v>373</v>
      </c>
      <c r="V830" s="76" t="s">
        <v>316</v>
      </c>
      <c r="W830" s="76" t="s">
        <v>337</v>
      </c>
      <c r="X830" s="76" t="s">
        <v>316</v>
      </c>
      <c r="Y830" s="76" t="s">
        <v>374</v>
      </c>
      <c r="Z830" s="76" t="s">
        <v>374</v>
      </c>
      <c r="AA8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1" spans="1:27" x14ac:dyDescent="0.25">
      <c r="A831" s="6" t="str">
        <f>DAY(C831)&amp;Table1[[#This Row],[Bộ phận]]&amp;Table1[[#This Row],[Mã hàng]]</f>
        <v>11TSG08NL600004</v>
      </c>
      <c r="B831" s="6" t="str">
        <f>COUNTIF($A$5:A831,A831)&amp;A831</f>
        <v>111TSG08NL600004</v>
      </c>
      <c r="C831" s="75">
        <v>46033</v>
      </c>
      <c r="D831" s="76" t="s">
        <v>313</v>
      </c>
      <c r="E831" s="74" t="s">
        <v>467</v>
      </c>
      <c r="F831" s="74" t="s">
        <v>316</v>
      </c>
      <c r="G831" s="74" t="s">
        <v>314</v>
      </c>
      <c r="H831" s="76" t="s">
        <v>370</v>
      </c>
      <c r="I831" s="76" t="s">
        <v>371</v>
      </c>
      <c r="J831" s="76" t="s">
        <v>468</v>
      </c>
      <c r="K831" s="76" t="s">
        <v>266</v>
      </c>
      <c r="L831" s="76" t="s">
        <v>25</v>
      </c>
      <c r="M831" s="76" t="s">
        <v>284</v>
      </c>
      <c r="N831" s="77">
        <v>28.5</v>
      </c>
      <c r="O831" s="78">
        <v>18000</v>
      </c>
      <c r="P831" s="78">
        <v>0</v>
      </c>
      <c r="Q831" s="79">
        <v>513000</v>
      </c>
      <c r="R831" s="79">
        <v>0</v>
      </c>
      <c r="S831" s="78">
        <v>18000</v>
      </c>
      <c r="T831" s="76" t="s">
        <v>336</v>
      </c>
      <c r="U831" s="76" t="s">
        <v>373</v>
      </c>
      <c r="V831" s="76" t="s">
        <v>316</v>
      </c>
      <c r="W831" s="76" t="s">
        <v>337</v>
      </c>
      <c r="X831" s="76" t="s">
        <v>316</v>
      </c>
      <c r="Y831" s="76" t="s">
        <v>374</v>
      </c>
      <c r="Z831" s="76" t="s">
        <v>374</v>
      </c>
      <c r="AA8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2" spans="1:27" x14ac:dyDescent="0.25">
      <c r="A832" s="6" t="str">
        <f>DAY(C832)&amp;Table1[[#This Row],[Bộ phận]]&amp;Table1[[#This Row],[Mã hàng]]</f>
        <v>11TSG08NL300036</v>
      </c>
      <c r="B832" s="6" t="str">
        <f>COUNTIF($A$5:A832,A832)&amp;A832</f>
        <v>111TSG08NL300036</v>
      </c>
      <c r="C832" s="75">
        <v>46033</v>
      </c>
      <c r="D832" s="76" t="s">
        <v>313</v>
      </c>
      <c r="E832" s="74" t="s">
        <v>467</v>
      </c>
      <c r="F832" s="74" t="s">
        <v>316</v>
      </c>
      <c r="G832" s="74" t="s">
        <v>314</v>
      </c>
      <c r="H832" s="76" t="s">
        <v>370</v>
      </c>
      <c r="I832" s="76" t="s">
        <v>371</v>
      </c>
      <c r="J832" s="76" t="s">
        <v>468</v>
      </c>
      <c r="K832" s="76" t="s">
        <v>109</v>
      </c>
      <c r="L832" s="76" t="s">
        <v>24</v>
      </c>
      <c r="M832" s="76" t="s">
        <v>284</v>
      </c>
      <c r="N832" s="77">
        <v>2</v>
      </c>
      <c r="O832" s="78">
        <v>47000</v>
      </c>
      <c r="P832" s="78">
        <v>0</v>
      </c>
      <c r="Q832" s="79">
        <v>94000</v>
      </c>
      <c r="R832" s="79">
        <v>0</v>
      </c>
      <c r="S832" s="78">
        <v>47000</v>
      </c>
      <c r="T832" s="76" t="s">
        <v>336</v>
      </c>
      <c r="U832" s="76" t="s">
        <v>373</v>
      </c>
      <c r="V832" s="76" t="s">
        <v>316</v>
      </c>
      <c r="W832" s="76" t="s">
        <v>337</v>
      </c>
      <c r="X832" s="76" t="s">
        <v>316</v>
      </c>
      <c r="Y832" s="76" t="s">
        <v>374</v>
      </c>
      <c r="Z832" s="76" t="s">
        <v>374</v>
      </c>
      <c r="AA8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3" spans="1:27" x14ac:dyDescent="0.25">
      <c r="A833" s="6" t="str">
        <f>DAY(C833)&amp;Table1[[#This Row],[Bộ phận]]&amp;Table1[[#This Row],[Mã hàng]]</f>
        <v>11TSG08NL300084</v>
      </c>
      <c r="B833" s="6" t="str">
        <f>COUNTIF($A$5:A833,A833)&amp;A833</f>
        <v>111TSG08NL300084</v>
      </c>
      <c r="C833" s="75">
        <v>46033</v>
      </c>
      <c r="D833" s="76" t="s">
        <v>313</v>
      </c>
      <c r="E833" s="74" t="s">
        <v>467</v>
      </c>
      <c r="F833" s="74" t="s">
        <v>316</v>
      </c>
      <c r="G833" s="74" t="s">
        <v>314</v>
      </c>
      <c r="H833" s="76" t="s">
        <v>370</v>
      </c>
      <c r="I833" s="76" t="s">
        <v>371</v>
      </c>
      <c r="J833" s="76" t="s">
        <v>468</v>
      </c>
      <c r="K833" s="76" t="s">
        <v>163</v>
      </c>
      <c r="L833" s="76" t="s">
        <v>322</v>
      </c>
      <c r="M833" s="76" t="s">
        <v>284</v>
      </c>
      <c r="N833" s="77">
        <v>4.5</v>
      </c>
      <c r="O833" s="78">
        <v>22000</v>
      </c>
      <c r="P833" s="78">
        <v>0</v>
      </c>
      <c r="Q833" s="79">
        <v>99000</v>
      </c>
      <c r="R833" s="79">
        <v>0</v>
      </c>
      <c r="S833" s="78">
        <v>22000</v>
      </c>
      <c r="T833" s="76" t="s">
        <v>336</v>
      </c>
      <c r="U833" s="76" t="s">
        <v>373</v>
      </c>
      <c r="V833" s="76" t="s">
        <v>316</v>
      </c>
      <c r="W833" s="76" t="s">
        <v>337</v>
      </c>
      <c r="X833" s="76" t="s">
        <v>316</v>
      </c>
      <c r="Y833" s="76" t="s">
        <v>374</v>
      </c>
      <c r="Z833" s="76" t="s">
        <v>374</v>
      </c>
      <c r="AA8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4" spans="1:27" x14ac:dyDescent="0.25">
      <c r="A834" s="6" t="str">
        <f>DAY(C834)&amp;Table1[[#This Row],[Bộ phận]]&amp;Table1[[#This Row],[Mã hàng]]</f>
        <v>11TSG08NL300018</v>
      </c>
      <c r="B834" s="6" t="str">
        <f>COUNTIF($A$5:A834,A834)&amp;A834</f>
        <v>111TSG08NL300018</v>
      </c>
      <c r="C834" s="75">
        <v>46033</v>
      </c>
      <c r="D834" s="76" t="s">
        <v>313</v>
      </c>
      <c r="E834" s="74" t="s">
        <v>467</v>
      </c>
      <c r="F834" s="74" t="s">
        <v>316</v>
      </c>
      <c r="G834" s="74" t="s">
        <v>314</v>
      </c>
      <c r="H834" s="76" t="s">
        <v>370</v>
      </c>
      <c r="I834" s="76" t="s">
        <v>371</v>
      </c>
      <c r="J834" s="76" t="s">
        <v>468</v>
      </c>
      <c r="K834" s="76" t="s">
        <v>91</v>
      </c>
      <c r="L834" s="76" t="s">
        <v>331</v>
      </c>
      <c r="M834" s="76" t="s">
        <v>284</v>
      </c>
      <c r="N834" s="77">
        <v>7.4</v>
      </c>
      <c r="O834" s="78">
        <v>38000</v>
      </c>
      <c r="P834" s="78">
        <v>0</v>
      </c>
      <c r="Q834" s="79">
        <v>281200</v>
      </c>
      <c r="R834" s="79">
        <v>0</v>
      </c>
      <c r="S834" s="78">
        <v>38000</v>
      </c>
      <c r="T834" s="76" t="s">
        <v>336</v>
      </c>
      <c r="U834" s="76" t="s">
        <v>373</v>
      </c>
      <c r="V834" s="76" t="s">
        <v>316</v>
      </c>
      <c r="W834" s="76" t="s">
        <v>337</v>
      </c>
      <c r="X834" s="76" t="s">
        <v>316</v>
      </c>
      <c r="Y834" s="76" t="s">
        <v>374</v>
      </c>
      <c r="Z834" s="76" t="s">
        <v>374</v>
      </c>
      <c r="AA8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5" spans="1:27" x14ac:dyDescent="0.25">
      <c r="A835" s="6" t="str">
        <f>DAY(C835)&amp;Table1[[#This Row],[Bộ phận]]&amp;Table1[[#This Row],[Mã hàng]]</f>
        <v>11TSG08NL300022</v>
      </c>
      <c r="B835" s="6" t="str">
        <f>COUNTIF($A$5:A835,A835)&amp;A835</f>
        <v>111TSG08NL300022</v>
      </c>
      <c r="C835" s="75">
        <v>46033</v>
      </c>
      <c r="D835" s="76" t="s">
        <v>313</v>
      </c>
      <c r="E835" s="74" t="s">
        <v>467</v>
      </c>
      <c r="F835" s="74" t="s">
        <v>316</v>
      </c>
      <c r="G835" s="74" t="s">
        <v>314</v>
      </c>
      <c r="H835" s="76" t="s">
        <v>370</v>
      </c>
      <c r="I835" s="76" t="s">
        <v>371</v>
      </c>
      <c r="J835" s="76" t="s">
        <v>468</v>
      </c>
      <c r="K835" s="76" t="s">
        <v>94</v>
      </c>
      <c r="L835" s="76" t="s">
        <v>20</v>
      </c>
      <c r="M835" s="76" t="s">
        <v>284</v>
      </c>
      <c r="N835" s="77">
        <v>11.7</v>
      </c>
      <c r="O835" s="78">
        <v>18000</v>
      </c>
      <c r="P835" s="78">
        <v>0</v>
      </c>
      <c r="Q835" s="79">
        <v>210600</v>
      </c>
      <c r="R835" s="79">
        <v>0</v>
      </c>
      <c r="S835" s="78">
        <v>18000</v>
      </c>
      <c r="T835" s="76" t="s">
        <v>336</v>
      </c>
      <c r="U835" s="76" t="s">
        <v>373</v>
      </c>
      <c r="V835" s="76" t="s">
        <v>316</v>
      </c>
      <c r="W835" s="76" t="s">
        <v>337</v>
      </c>
      <c r="X835" s="76" t="s">
        <v>316</v>
      </c>
      <c r="Y835" s="76" t="s">
        <v>374</v>
      </c>
      <c r="Z835" s="76" t="s">
        <v>374</v>
      </c>
      <c r="AA8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6" spans="1:27" x14ac:dyDescent="0.25">
      <c r="A836" s="6" t="str">
        <f>DAY(C836)&amp;Table1[[#This Row],[Bộ phận]]&amp;Table1[[#This Row],[Mã hàng]]</f>
        <v>11TSG08NL300209</v>
      </c>
      <c r="B836" s="6" t="str">
        <f>COUNTIF($A$5:A836,A836)&amp;A836</f>
        <v>111TSG08NL300209</v>
      </c>
      <c r="C836" s="75">
        <v>46033</v>
      </c>
      <c r="D836" s="76" t="s">
        <v>313</v>
      </c>
      <c r="E836" s="74" t="s">
        <v>467</v>
      </c>
      <c r="F836" s="74" t="s">
        <v>316</v>
      </c>
      <c r="G836" s="74" t="s">
        <v>314</v>
      </c>
      <c r="H836" s="76" t="s">
        <v>370</v>
      </c>
      <c r="I836" s="76" t="s">
        <v>371</v>
      </c>
      <c r="J836" s="76" t="s">
        <v>468</v>
      </c>
      <c r="K836" s="76" t="s">
        <v>261</v>
      </c>
      <c r="L836" s="76" t="s">
        <v>321</v>
      </c>
      <c r="M836" s="76" t="s">
        <v>284</v>
      </c>
      <c r="N836" s="77">
        <v>2</v>
      </c>
      <c r="O836" s="78">
        <v>30000</v>
      </c>
      <c r="P836" s="78">
        <v>0</v>
      </c>
      <c r="Q836" s="79">
        <v>60000</v>
      </c>
      <c r="R836" s="79">
        <v>0</v>
      </c>
      <c r="S836" s="78">
        <v>30000</v>
      </c>
      <c r="T836" s="76" t="s">
        <v>336</v>
      </c>
      <c r="U836" s="76" t="s">
        <v>373</v>
      </c>
      <c r="V836" s="76" t="s">
        <v>316</v>
      </c>
      <c r="W836" s="76" t="s">
        <v>337</v>
      </c>
      <c r="X836" s="76" t="s">
        <v>316</v>
      </c>
      <c r="Y836" s="76" t="s">
        <v>374</v>
      </c>
      <c r="Z836" s="76" t="s">
        <v>374</v>
      </c>
      <c r="AA8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7" spans="1:27" x14ac:dyDescent="0.25">
      <c r="A837" s="6" t="str">
        <f>DAY(C837)&amp;Table1[[#This Row],[Bộ phận]]&amp;Table1[[#This Row],[Mã hàng]]</f>
        <v>11TSG08NL300090</v>
      </c>
      <c r="B837" s="6" t="str">
        <f>COUNTIF($A$5:A837,A837)&amp;A837</f>
        <v>111TSG08NL300090</v>
      </c>
      <c r="C837" s="75">
        <v>46033</v>
      </c>
      <c r="D837" s="76" t="s">
        <v>313</v>
      </c>
      <c r="E837" s="74" t="s">
        <v>467</v>
      </c>
      <c r="F837" s="74" t="s">
        <v>316</v>
      </c>
      <c r="G837" s="74" t="s">
        <v>314</v>
      </c>
      <c r="H837" s="76" t="s">
        <v>370</v>
      </c>
      <c r="I837" s="76" t="s">
        <v>371</v>
      </c>
      <c r="J837" s="76" t="s">
        <v>468</v>
      </c>
      <c r="K837" s="76" t="s">
        <v>171</v>
      </c>
      <c r="L837" s="76" t="s">
        <v>34</v>
      </c>
      <c r="M837" s="76" t="s">
        <v>284</v>
      </c>
      <c r="N837" s="77">
        <v>3</v>
      </c>
      <c r="O837" s="78">
        <v>145000</v>
      </c>
      <c r="P837" s="78">
        <v>0</v>
      </c>
      <c r="Q837" s="79">
        <v>435000</v>
      </c>
      <c r="R837" s="79">
        <v>0</v>
      </c>
      <c r="S837" s="78">
        <v>145000</v>
      </c>
      <c r="T837" s="76" t="s">
        <v>336</v>
      </c>
      <c r="U837" s="76" t="s">
        <v>373</v>
      </c>
      <c r="V837" s="76" t="s">
        <v>316</v>
      </c>
      <c r="W837" s="76" t="s">
        <v>337</v>
      </c>
      <c r="X837" s="76" t="s">
        <v>316</v>
      </c>
      <c r="Y837" s="76" t="s">
        <v>374</v>
      </c>
      <c r="Z837" s="76" t="s">
        <v>374</v>
      </c>
      <c r="AA8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8" spans="1:27" x14ac:dyDescent="0.25">
      <c r="A838" s="6" t="str">
        <f>DAY(C838)&amp;Table1[[#This Row],[Bộ phận]]&amp;Table1[[#This Row],[Mã hàng]]</f>
        <v>11TSG08NL300091</v>
      </c>
      <c r="B838" s="6" t="str">
        <f>COUNTIF($A$5:A838,A838)&amp;A838</f>
        <v>111TSG08NL300091</v>
      </c>
      <c r="C838" s="75">
        <v>46033</v>
      </c>
      <c r="D838" s="76" t="s">
        <v>313</v>
      </c>
      <c r="E838" s="74" t="s">
        <v>467</v>
      </c>
      <c r="F838" s="74" t="s">
        <v>316</v>
      </c>
      <c r="G838" s="74" t="s">
        <v>314</v>
      </c>
      <c r="H838" s="76" t="s">
        <v>370</v>
      </c>
      <c r="I838" s="76" t="s">
        <v>371</v>
      </c>
      <c r="J838" s="76" t="s">
        <v>468</v>
      </c>
      <c r="K838" s="76" t="s">
        <v>172</v>
      </c>
      <c r="L838" s="76" t="s">
        <v>35</v>
      </c>
      <c r="M838" s="76" t="s">
        <v>284</v>
      </c>
      <c r="N838" s="77">
        <v>6</v>
      </c>
      <c r="O838" s="78">
        <v>47000</v>
      </c>
      <c r="P838" s="78">
        <v>0</v>
      </c>
      <c r="Q838" s="79">
        <v>282000</v>
      </c>
      <c r="R838" s="79">
        <v>0</v>
      </c>
      <c r="S838" s="78">
        <v>47000</v>
      </c>
      <c r="T838" s="76" t="s">
        <v>336</v>
      </c>
      <c r="U838" s="76" t="s">
        <v>373</v>
      </c>
      <c r="V838" s="76" t="s">
        <v>316</v>
      </c>
      <c r="W838" s="76" t="s">
        <v>337</v>
      </c>
      <c r="X838" s="76" t="s">
        <v>316</v>
      </c>
      <c r="Y838" s="76" t="s">
        <v>374</v>
      </c>
      <c r="Z838" s="76" t="s">
        <v>374</v>
      </c>
      <c r="AA8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39" spans="1:27" x14ac:dyDescent="0.25">
      <c r="A839" s="6" t="str">
        <f>DAY(C839)&amp;Table1[[#This Row],[Bộ phận]]&amp;Table1[[#This Row],[Mã hàng]]</f>
        <v>11TSG08NL300094</v>
      </c>
      <c r="B839" s="6" t="str">
        <f>COUNTIF($A$5:A839,A839)&amp;A839</f>
        <v>111TSG08NL300094</v>
      </c>
      <c r="C839" s="75">
        <v>46033</v>
      </c>
      <c r="D839" s="76" t="s">
        <v>313</v>
      </c>
      <c r="E839" s="74" t="s">
        <v>467</v>
      </c>
      <c r="F839" s="74" t="s">
        <v>316</v>
      </c>
      <c r="G839" s="74" t="s">
        <v>314</v>
      </c>
      <c r="H839" s="76" t="s">
        <v>370</v>
      </c>
      <c r="I839" s="76" t="s">
        <v>371</v>
      </c>
      <c r="J839" s="76" t="s">
        <v>468</v>
      </c>
      <c r="K839" s="76" t="s">
        <v>176</v>
      </c>
      <c r="L839" s="76" t="s">
        <v>175</v>
      </c>
      <c r="M839" s="76" t="s">
        <v>284</v>
      </c>
      <c r="N839" s="77">
        <v>1</v>
      </c>
      <c r="O839" s="78">
        <v>80000</v>
      </c>
      <c r="P839" s="78">
        <v>0</v>
      </c>
      <c r="Q839" s="79">
        <v>80000</v>
      </c>
      <c r="R839" s="79">
        <v>0</v>
      </c>
      <c r="S839" s="78">
        <v>80000</v>
      </c>
      <c r="T839" s="76" t="s">
        <v>336</v>
      </c>
      <c r="U839" s="76" t="s">
        <v>373</v>
      </c>
      <c r="V839" s="76" t="s">
        <v>316</v>
      </c>
      <c r="W839" s="76" t="s">
        <v>337</v>
      </c>
      <c r="X839" s="76" t="s">
        <v>316</v>
      </c>
      <c r="Y839" s="76" t="s">
        <v>374</v>
      </c>
      <c r="Z839" s="76" t="s">
        <v>374</v>
      </c>
      <c r="AA8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0" spans="1:27" x14ac:dyDescent="0.25">
      <c r="A840" s="6" t="str">
        <f>DAY(C840)&amp;Table1[[#This Row],[Bộ phận]]&amp;Table1[[#This Row],[Mã hàng]]</f>
        <v>11TSG08NL300096</v>
      </c>
      <c r="B840" s="6" t="str">
        <f>COUNTIF($A$5:A840,A840)&amp;A840</f>
        <v>111TSG08NL300096</v>
      </c>
      <c r="C840" s="75">
        <v>46033</v>
      </c>
      <c r="D840" s="76" t="s">
        <v>313</v>
      </c>
      <c r="E840" s="74" t="s">
        <v>467</v>
      </c>
      <c r="F840" s="74" t="s">
        <v>316</v>
      </c>
      <c r="G840" s="74" t="s">
        <v>314</v>
      </c>
      <c r="H840" s="76" t="s">
        <v>370</v>
      </c>
      <c r="I840" s="76" t="s">
        <v>371</v>
      </c>
      <c r="J840" s="76" t="s">
        <v>468</v>
      </c>
      <c r="K840" s="76" t="s">
        <v>177</v>
      </c>
      <c r="L840" s="76" t="s">
        <v>50</v>
      </c>
      <c r="M840" s="76" t="s">
        <v>284</v>
      </c>
      <c r="N840" s="77">
        <v>6</v>
      </c>
      <c r="O840" s="78">
        <v>45000</v>
      </c>
      <c r="P840" s="78">
        <v>0</v>
      </c>
      <c r="Q840" s="79">
        <v>270000</v>
      </c>
      <c r="R840" s="79">
        <v>0</v>
      </c>
      <c r="S840" s="78">
        <v>45000</v>
      </c>
      <c r="T840" s="76" t="s">
        <v>336</v>
      </c>
      <c r="U840" s="76" t="s">
        <v>373</v>
      </c>
      <c r="V840" s="76" t="s">
        <v>316</v>
      </c>
      <c r="W840" s="76" t="s">
        <v>337</v>
      </c>
      <c r="X840" s="76" t="s">
        <v>316</v>
      </c>
      <c r="Y840" s="76" t="s">
        <v>374</v>
      </c>
      <c r="Z840" s="76" t="s">
        <v>374</v>
      </c>
      <c r="AA8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1" spans="1:27" x14ac:dyDescent="0.25">
      <c r="A841" s="6" t="str">
        <f>DAY(C841)&amp;Table1[[#This Row],[Bộ phận]]&amp;Table1[[#This Row],[Mã hàng]]</f>
        <v>11TSG08NL300098</v>
      </c>
      <c r="B841" s="6" t="str">
        <f>COUNTIF($A$5:A841,A841)&amp;A841</f>
        <v>111TSG08NL300098</v>
      </c>
      <c r="C841" s="75">
        <v>46033</v>
      </c>
      <c r="D841" s="76" t="s">
        <v>313</v>
      </c>
      <c r="E841" s="74" t="s">
        <v>467</v>
      </c>
      <c r="F841" s="74" t="s">
        <v>316</v>
      </c>
      <c r="G841" s="74" t="s">
        <v>314</v>
      </c>
      <c r="H841" s="76" t="s">
        <v>370</v>
      </c>
      <c r="I841" s="76" t="s">
        <v>371</v>
      </c>
      <c r="J841" s="76" t="s">
        <v>468</v>
      </c>
      <c r="K841" s="76" t="s">
        <v>179</v>
      </c>
      <c r="L841" s="76" t="s">
        <v>327</v>
      </c>
      <c r="M841" s="76" t="s">
        <v>284</v>
      </c>
      <c r="N841" s="77">
        <v>6</v>
      </c>
      <c r="O841" s="78">
        <v>95000</v>
      </c>
      <c r="P841" s="78">
        <v>0</v>
      </c>
      <c r="Q841" s="79">
        <v>570000</v>
      </c>
      <c r="R841" s="79">
        <v>0</v>
      </c>
      <c r="S841" s="78">
        <v>95000</v>
      </c>
      <c r="T841" s="76" t="s">
        <v>336</v>
      </c>
      <c r="U841" s="76" t="s">
        <v>373</v>
      </c>
      <c r="V841" s="76" t="s">
        <v>316</v>
      </c>
      <c r="W841" s="76" t="s">
        <v>337</v>
      </c>
      <c r="X841" s="76" t="s">
        <v>316</v>
      </c>
      <c r="Y841" s="76" t="s">
        <v>374</v>
      </c>
      <c r="Z841" s="76" t="s">
        <v>374</v>
      </c>
      <c r="AA8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2" spans="1:27" x14ac:dyDescent="0.25">
      <c r="A842" s="6" t="str">
        <f>DAY(C842)&amp;Table1[[#This Row],[Bộ phận]]&amp;Table1[[#This Row],[Mã hàng]]</f>
        <v>11TSG08NL300107</v>
      </c>
      <c r="B842" s="6" t="str">
        <f>COUNTIF($A$5:A842,A842)&amp;A842</f>
        <v>111TSG08NL300107</v>
      </c>
      <c r="C842" s="75">
        <v>46033</v>
      </c>
      <c r="D842" s="76" t="s">
        <v>313</v>
      </c>
      <c r="E842" s="74" t="s">
        <v>467</v>
      </c>
      <c r="F842" s="74" t="s">
        <v>316</v>
      </c>
      <c r="G842" s="74" t="s">
        <v>314</v>
      </c>
      <c r="H842" s="76" t="s">
        <v>370</v>
      </c>
      <c r="I842" s="76" t="s">
        <v>371</v>
      </c>
      <c r="J842" s="76" t="s">
        <v>468</v>
      </c>
      <c r="K842" s="76" t="s">
        <v>187</v>
      </c>
      <c r="L842" s="76" t="s">
        <v>328</v>
      </c>
      <c r="M842" s="76" t="s">
        <v>329</v>
      </c>
      <c r="N842" s="77">
        <v>7</v>
      </c>
      <c r="O842" s="78">
        <v>8500</v>
      </c>
      <c r="P842" s="78">
        <v>0</v>
      </c>
      <c r="Q842" s="79">
        <v>59500</v>
      </c>
      <c r="R842" s="79">
        <v>0</v>
      </c>
      <c r="S842" s="78">
        <v>8500</v>
      </c>
      <c r="T842" s="76" t="s">
        <v>336</v>
      </c>
      <c r="U842" s="76" t="s">
        <v>373</v>
      </c>
      <c r="V842" s="76" t="s">
        <v>316</v>
      </c>
      <c r="W842" s="76" t="s">
        <v>337</v>
      </c>
      <c r="X842" s="76" t="s">
        <v>316</v>
      </c>
      <c r="Y842" s="76" t="s">
        <v>374</v>
      </c>
      <c r="Z842" s="76" t="s">
        <v>374</v>
      </c>
      <c r="AA8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3" spans="1:27" x14ac:dyDescent="0.25">
      <c r="A843" s="6" t="str">
        <f>DAY(C843)&amp;Table1[[#This Row],[Bộ phận]]&amp;Table1[[#This Row],[Mã hàng]]</f>
        <v>11TSG08NL300007</v>
      </c>
      <c r="B843" s="6" t="str">
        <f>COUNTIF($A$5:A843,A843)&amp;A843</f>
        <v>111TSG08NL300007</v>
      </c>
      <c r="C843" s="75">
        <v>46033</v>
      </c>
      <c r="D843" s="76" t="s">
        <v>313</v>
      </c>
      <c r="E843" s="74" t="s">
        <v>467</v>
      </c>
      <c r="F843" s="74" t="s">
        <v>316</v>
      </c>
      <c r="G843" s="74" t="s">
        <v>314</v>
      </c>
      <c r="H843" s="76" t="s">
        <v>370</v>
      </c>
      <c r="I843" s="76" t="s">
        <v>371</v>
      </c>
      <c r="J843" s="76" t="s">
        <v>468</v>
      </c>
      <c r="K843" s="76" t="s">
        <v>79</v>
      </c>
      <c r="L843" s="76" t="s">
        <v>332</v>
      </c>
      <c r="M843" s="76" t="s">
        <v>284</v>
      </c>
      <c r="N843" s="77">
        <v>1</v>
      </c>
      <c r="O843" s="78">
        <v>30000</v>
      </c>
      <c r="P843" s="78">
        <v>0</v>
      </c>
      <c r="Q843" s="79">
        <v>30000</v>
      </c>
      <c r="R843" s="79">
        <v>0</v>
      </c>
      <c r="S843" s="78">
        <v>30000</v>
      </c>
      <c r="T843" s="76" t="s">
        <v>336</v>
      </c>
      <c r="U843" s="76" t="s">
        <v>373</v>
      </c>
      <c r="V843" s="76" t="s">
        <v>316</v>
      </c>
      <c r="W843" s="76" t="s">
        <v>337</v>
      </c>
      <c r="X843" s="76" t="s">
        <v>316</v>
      </c>
      <c r="Y843" s="76" t="s">
        <v>374</v>
      </c>
      <c r="Z843" s="76" t="s">
        <v>374</v>
      </c>
      <c r="AA8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4" spans="1:27" x14ac:dyDescent="0.25">
      <c r="A844" s="6" t="str">
        <f>DAY(C844)&amp;Table1[[#This Row],[Bộ phận]]&amp;Table1[[#This Row],[Mã hàng]]</f>
        <v>11TSG08NL300147</v>
      </c>
      <c r="B844" s="6" t="str">
        <f>COUNTIF($A$5:A844,A844)&amp;A844</f>
        <v>111TSG08NL300147</v>
      </c>
      <c r="C844" s="75">
        <v>46033</v>
      </c>
      <c r="D844" s="76" t="s">
        <v>313</v>
      </c>
      <c r="E844" s="74" t="s">
        <v>467</v>
      </c>
      <c r="F844" s="74" t="s">
        <v>316</v>
      </c>
      <c r="G844" s="74" t="s">
        <v>314</v>
      </c>
      <c r="H844" s="76" t="s">
        <v>370</v>
      </c>
      <c r="I844" s="76" t="s">
        <v>371</v>
      </c>
      <c r="J844" s="76" t="s">
        <v>468</v>
      </c>
      <c r="K844" s="76" t="s">
        <v>234</v>
      </c>
      <c r="L844" s="76" t="s">
        <v>330</v>
      </c>
      <c r="M844" s="76" t="s">
        <v>284</v>
      </c>
      <c r="N844" s="77">
        <v>11</v>
      </c>
      <c r="O844" s="78">
        <v>62000</v>
      </c>
      <c r="P844" s="78">
        <v>0</v>
      </c>
      <c r="Q844" s="79">
        <v>682000</v>
      </c>
      <c r="R844" s="79">
        <v>0</v>
      </c>
      <c r="S844" s="78">
        <v>62000</v>
      </c>
      <c r="T844" s="76" t="s">
        <v>336</v>
      </c>
      <c r="U844" s="76" t="s">
        <v>373</v>
      </c>
      <c r="V844" s="76" t="s">
        <v>316</v>
      </c>
      <c r="W844" s="76" t="s">
        <v>337</v>
      </c>
      <c r="X844" s="76" t="s">
        <v>316</v>
      </c>
      <c r="Y844" s="76" t="s">
        <v>374</v>
      </c>
      <c r="Z844" s="76" t="s">
        <v>374</v>
      </c>
      <c r="AA8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5" spans="1:27" x14ac:dyDescent="0.25">
      <c r="A845" s="6" t="str">
        <f>DAY(C845)&amp;Table1[[#This Row],[Bộ phận]]&amp;Table1[[#This Row],[Mã hàng]]</f>
        <v>11TSG08NL300029</v>
      </c>
      <c r="B845" s="6" t="str">
        <f>COUNTIF($A$5:A845,A845)&amp;A845</f>
        <v>111TSG08NL300029</v>
      </c>
      <c r="C845" s="75">
        <v>46033</v>
      </c>
      <c r="D845" s="76" t="s">
        <v>313</v>
      </c>
      <c r="E845" s="74" t="s">
        <v>469</v>
      </c>
      <c r="F845" s="74" t="s">
        <v>316</v>
      </c>
      <c r="G845" s="74" t="s">
        <v>314</v>
      </c>
      <c r="H845" s="76" t="s">
        <v>370</v>
      </c>
      <c r="I845" s="76" t="s">
        <v>371</v>
      </c>
      <c r="J845" s="76" t="s">
        <v>468</v>
      </c>
      <c r="K845" s="76" t="s">
        <v>101</v>
      </c>
      <c r="L845" s="76" t="s">
        <v>323</v>
      </c>
      <c r="M845" s="76" t="s">
        <v>284</v>
      </c>
      <c r="N845" s="77">
        <v>0.5</v>
      </c>
      <c r="O845" s="78">
        <v>22000</v>
      </c>
      <c r="P845" s="78">
        <v>0</v>
      </c>
      <c r="Q845" s="79">
        <v>11000</v>
      </c>
      <c r="R845" s="79">
        <v>0</v>
      </c>
      <c r="S845" s="78">
        <v>22000</v>
      </c>
      <c r="T845" s="76" t="s">
        <v>336</v>
      </c>
      <c r="U845" s="76" t="s">
        <v>373</v>
      </c>
      <c r="V845" s="76" t="s">
        <v>316</v>
      </c>
      <c r="W845" s="76" t="s">
        <v>337</v>
      </c>
      <c r="X845" s="76" t="s">
        <v>316</v>
      </c>
      <c r="Y845" s="76" t="s">
        <v>374</v>
      </c>
      <c r="Z845" s="76" t="s">
        <v>374</v>
      </c>
      <c r="AA8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6" spans="1:27" x14ac:dyDescent="0.25">
      <c r="A846" s="6" t="str">
        <f>DAY(C846)&amp;Table1[[#This Row],[Bộ phận]]&amp;Table1[[#This Row],[Mã hàng]]</f>
        <v>11TSG08NL300062</v>
      </c>
      <c r="B846" s="6" t="str">
        <f>COUNTIF($A$5:A846,A846)&amp;A846</f>
        <v>111TSG08NL300062</v>
      </c>
      <c r="C846" s="75">
        <v>46033</v>
      </c>
      <c r="D846" s="76" t="s">
        <v>313</v>
      </c>
      <c r="E846" s="74" t="s">
        <v>469</v>
      </c>
      <c r="F846" s="74" t="s">
        <v>316</v>
      </c>
      <c r="G846" s="74" t="s">
        <v>314</v>
      </c>
      <c r="H846" s="76" t="s">
        <v>370</v>
      </c>
      <c r="I846" s="76" t="s">
        <v>371</v>
      </c>
      <c r="J846" s="76" t="s">
        <v>468</v>
      </c>
      <c r="K846" s="76" t="s">
        <v>141</v>
      </c>
      <c r="L846" s="76" t="s">
        <v>326</v>
      </c>
      <c r="M846" s="76" t="s">
        <v>284</v>
      </c>
      <c r="N846" s="77">
        <v>0.5</v>
      </c>
      <c r="O846" s="78">
        <v>65000</v>
      </c>
      <c r="P846" s="78">
        <v>0</v>
      </c>
      <c r="Q846" s="79">
        <v>32500</v>
      </c>
      <c r="R846" s="79">
        <v>0</v>
      </c>
      <c r="S846" s="78">
        <v>65000</v>
      </c>
      <c r="T846" s="76" t="s">
        <v>336</v>
      </c>
      <c r="U846" s="76" t="s">
        <v>373</v>
      </c>
      <c r="V846" s="76" t="s">
        <v>316</v>
      </c>
      <c r="W846" s="76" t="s">
        <v>337</v>
      </c>
      <c r="X846" s="76" t="s">
        <v>316</v>
      </c>
      <c r="Y846" s="76" t="s">
        <v>374</v>
      </c>
      <c r="Z846" s="76" t="s">
        <v>374</v>
      </c>
      <c r="AA8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7" spans="1:27" x14ac:dyDescent="0.25">
      <c r="A847" s="6" t="str">
        <f>DAY(C847)&amp;Table1[[#This Row],[Bộ phận]]&amp;Table1[[#This Row],[Mã hàng]]</f>
        <v>11TSG08NL600067</v>
      </c>
      <c r="B847" s="6" t="str">
        <f>COUNTIF($A$5:A847,A847)&amp;A847</f>
        <v>111TSG08NL600067</v>
      </c>
      <c r="C847" s="75">
        <v>46033</v>
      </c>
      <c r="D847" s="76" t="s">
        <v>313</v>
      </c>
      <c r="E847" s="74" t="s">
        <v>469</v>
      </c>
      <c r="F847" s="74" t="s">
        <v>316</v>
      </c>
      <c r="G847" s="74" t="s">
        <v>314</v>
      </c>
      <c r="H847" s="76" t="s">
        <v>370</v>
      </c>
      <c r="I847" s="76" t="s">
        <v>371</v>
      </c>
      <c r="J847" s="76" t="s">
        <v>468</v>
      </c>
      <c r="K847" s="76" t="s">
        <v>280</v>
      </c>
      <c r="L847" s="76" t="s">
        <v>21</v>
      </c>
      <c r="M847" s="76" t="s">
        <v>284</v>
      </c>
      <c r="N847" s="77">
        <v>0.6</v>
      </c>
      <c r="O847" s="78">
        <v>75000</v>
      </c>
      <c r="P847" s="78">
        <v>0</v>
      </c>
      <c r="Q847" s="79">
        <v>45000</v>
      </c>
      <c r="R847" s="79">
        <v>0</v>
      </c>
      <c r="S847" s="78">
        <v>75000</v>
      </c>
      <c r="T847" s="76" t="s">
        <v>336</v>
      </c>
      <c r="U847" s="76" t="s">
        <v>373</v>
      </c>
      <c r="V847" s="76" t="s">
        <v>316</v>
      </c>
      <c r="W847" s="76" t="s">
        <v>337</v>
      </c>
      <c r="X847" s="76" t="s">
        <v>316</v>
      </c>
      <c r="Y847" s="76" t="s">
        <v>374</v>
      </c>
      <c r="Z847" s="76" t="s">
        <v>374</v>
      </c>
      <c r="AA8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8" spans="1:27" x14ac:dyDescent="0.25">
      <c r="A848" s="6" t="str">
        <f>DAY(C848)&amp;Table1[[#This Row],[Bộ phận]]&amp;Table1[[#This Row],[Mã hàng]]</f>
        <v>11TSG08NL300058</v>
      </c>
      <c r="B848" s="6" t="str">
        <f>COUNTIF($A$5:A848,A848)&amp;A848</f>
        <v>111TSG08NL300058</v>
      </c>
      <c r="C848" s="75">
        <v>46033</v>
      </c>
      <c r="D848" s="76" t="s">
        <v>313</v>
      </c>
      <c r="E848" s="74" t="s">
        <v>469</v>
      </c>
      <c r="F848" s="74" t="s">
        <v>316</v>
      </c>
      <c r="G848" s="74" t="s">
        <v>314</v>
      </c>
      <c r="H848" s="76" t="s">
        <v>370</v>
      </c>
      <c r="I848" s="76" t="s">
        <v>371</v>
      </c>
      <c r="J848" s="76" t="s">
        <v>468</v>
      </c>
      <c r="K848" s="76" t="s">
        <v>135</v>
      </c>
      <c r="L848" s="76" t="s">
        <v>27</v>
      </c>
      <c r="M848" s="76" t="s">
        <v>284</v>
      </c>
      <c r="N848" s="77">
        <v>1</v>
      </c>
      <c r="O848" s="78">
        <v>55000</v>
      </c>
      <c r="P848" s="78">
        <v>0</v>
      </c>
      <c r="Q848" s="79">
        <v>55000</v>
      </c>
      <c r="R848" s="79">
        <v>0</v>
      </c>
      <c r="S848" s="78">
        <v>55000</v>
      </c>
      <c r="T848" s="76" t="s">
        <v>336</v>
      </c>
      <c r="U848" s="76" t="s">
        <v>373</v>
      </c>
      <c r="V848" s="76" t="s">
        <v>316</v>
      </c>
      <c r="W848" s="76" t="s">
        <v>337</v>
      </c>
      <c r="X848" s="76" t="s">
        <v>316</v>
      </c>
      <c r="Y848" s="76" t="s">
        <v>374</v>
      </c>
      <c r="Z848" s="76" t="s">
        <v>374</v>
      </c>
      <c r="AA8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49" spans="1:27" x14ac:dyDescent="0.25">
      <c r="A849" s="6" t="str">
        <f>DAY(C849)&amp;Table1[[#This Row],[Bộ phận]]&amp;Table1[[#This Row],[Mã hàng]]</f>
        <v>11TSG08NL300142</v>
      </c>
      <c r="B849" s="6" t="str">
        <f>COUNTIF($A$5:A849,A849)&amp;A849</f>
        <v>111TSG08NL300142</v>
      </c>
      <c r="C849" s="75">
        <v>46033</v>
      </c>
      <c r="D849" s="76" t="s">
        <v>313</v>
      </c>
      <c r="E849" s="74" t="s">
        <v>469</v>
      </c>
      <c r="F849" s="74" t="s">
        <v>316</v>
      </c>
      <c r="G849" s="74" t="s">
        <v>314</v>
      </c>
      <c r="H849" s="76" t="s">
        <v>370</v>
      </c>
      <c r="I849" s="76" t="s">
        <v>371</v>
      </c>
      <c r="J849" s="76" t="s">
        <v>468</v>
      </c>
      <c r="K849" s="76" t="s">
        <v>226</v>
      </c>
      <c r="L849" s="76" t="s">
        <v>319</v>
      </c>
      <c r="M849" s="76" t="s">
        <v>284</v>
      </c>
      <c r="N849" s="77">
        <v>1</v>
      </c>
      <c r="O849" s="78">
        <v>50000</v>
      </c>
      <c r="P849" s="78">
        <v>0</v>
      </c>
      <c r="Q849" s="79">
        <v>50000</v>
      </c>
      <c r="R849" s="79">
        <v>0</v>
      </c>
      <c r="S849" s="78">
        <v>50000</v>
      </c>
      <c r="T849" s="76" t="s">
        <v>336</v>
      </c>
      <c r="U849" s="76" t="s">
        <v>373</v>
      </c>
      <c r="V849" s="76" t="s">
        <v>316</v>
      </c>
      <c r="W849" s="76" t="s">
        <v>337</v>
      </c>
      <c r="X849" s="76" t="s">
        <v>316</v>
      </c>
      <c r="Y849" s="76" t="s">
        <v>374</v>
      </c>
      <c r="Z849" s="76" t="s">
        <v>374</v>
      </c>
      <c r="AA8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0" spans="1:27" x14ac:dyDescent="0.25">
      <c r="A850" s="6" t="str">
        <f>DAY(C850)&amp;Table1[[#This Row],[Bộ phận]]&amp;Table1[[#This Row],[Mã hàng]]</f>
        <v>11TSG08NL300085</v>
      </c>
      <c r="B850" s="6" t="str">
        <f>COUNTIF($A$5:A850,A850)&amp;A850</f>
        <v>111TSG08NL300085</v>
      </c>
      <c r="C850" s="75">
        <v>46033</v>
      </c>
      <c r="D850" s="76" t="s">
        <v>313</v>
      </c>
      <c r="E850" s="74" t="s">
        <v>469</v>
      </c>
      <c r="F850" s="74" t="s">
        <v>316</v>
      </c>
      <c r="G850" s="74" t="s">
        <v>314</v>
      </c>
      <c r="H850" s="76" t="s">
        <v>370</v>
      </c>
      <c r="I850" s="76" t="s">
        <v>371</v>
      </c>
      <c r="J850" s="76" t="s">
        <v>468</v>
      </c>
      <c r="K850" s="76" t="s">
        <v>164</v>
      </c>
      <c r="L850" s="76" t="s">
        <v>318</v>
      </c>
      <c r="M850" s="76" t="s">
        <v>284</v>
      </c>
      <c r="N850" s="77">
        <v>1</v>
      </c>
      <c r="O850" s="78">
        <v>45000</v>
      </c>
      <c r="P850" s="78">
        <v>0</v>
      </c>
      <c r="Q850" s="79">
        <v>45000</v>
      </c>
      <c r="R850" s="79">
        <v>0</v>
      </c>
      <c r="S850" s="78">
        <v>45000</v>
      </c>
      <c r="T850" s="76" t="s">
        <v>336</v>
      </c>
      <c r="U850" s="76" t="s">
        <v>373</v>
      </c>
      <c r="V850" s="76" t="s">
        <v>316</v>
      </c>
      <c r="W850" s="76" t="s">
        <v>337</v>
      </c>
      <c r="X850" s="76" t="s">
        <v>316</v>
      </c>
      <c r="Y850" s="76" t="s">
        <v>374</v>
      </c>
      <c r="Z850" s="76" t="s">
        <v>374</v>
      </c>
      <c r="AA8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1" spans="1:27" x14ac:dyDescent="0.25">
      <c r="A851" s="6" t="str">
        <f>DAY(C851)&amp;Table1[[#This Row],[Bộ phận]]&amp;Table1[[#This Row],[Mã hàng]]</f>
        <v>11TSG08NL300203</v>
      </c>
      <c r="B851" s="6" t="str">
        <f>COUNTIF($A$5:A851,A851)&amp;A851</f>
        <v>111TSG08NL300203</v>
      </c>
      <c r="C851" s="75">
        <v>46033</v>
      </c>
      <c r="D851" s="76" t="s">
        <v>313</v>
      </c>
      <c r="E851" s="74" t="s">
        <v>469</v>
      </c>
      <c r="F851" s="74" t="s">
        <v>316</v>
      </c>
      <c r="G851" s="74" t="s">
        <v>314</v>
      </c>
      <c r="H851" s="76" t="s">
        <v>370</v>
      </c>
      <c r="I851" s="76" t="s">
        <v>371</v>
      </c>
      <c r="J851" s="76" t="s">
        <v>468</v>
      </c>
      <c r="K851" s="76" t="s">
        <v>260</v>
      </c>
      <c r="L851" s="76" t="s">
        <v>320</v>
      </c>
      <c r="M851" s="76" t="s">
        <v>284</v>
      </c>
      <c r="N851" s="77">
        <v>2.2000000000000002</v>
      </c>
      <c r="O851" s="78">
        <v>45000</v>
      </c>
      <c r="P851" s="78">
        <v>0</v>
      </c>
      <c r="Q851" s="79">
        <v>99000</v>
      </c>
      <c r="R851" s="79">
        <v>0</v>
      </c>
      <c r="S851" s="78">
        <v>45000</v>
      </c>
      <c r="T851" s="76" t="s">
        <v>336</v>
      </c>
      <c r="U851" s="76" t="s">
        <v>373</v>
      </c>
      <c r="V851" s="76" t="s">
        <v>316</v>
      </c>
      <c r="W851" s="76" t="s">
        <v>337</v>
      </c>
      <c r="X851" s="76" t="s">
        <v>316</v>
      </c>
      <c r="Y851" s="76" t="s">
        <v>374</v>
      </c>
      <c r="Z851" s="76" t="s">
        <v>374</v>
      </c>
      <c r="AA8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2" spans="1:27" x14ac:dyDescent="0.25">
      <c r="A852" s="6" t="str">
        <f>DAY(C852)&amp;Table1[[#This Row],[Bộ phận]]&amp;Table1[[#This Row],[Mã hàng]]</f>
        <v>11TSG09NL300107</v>
      </c>
      <c r="B852" s="6" t="str">
        <f>COUNTIF($A$5:A852,A852)&amp;A852</f>
        <v>111TSG09NL300107</v>
      </c>
      <c r="C852" s="75">
        <v>46033</v>
      </c>
      <c r="D852" s="76" t="s">
        <v>313</v>
      </c>
      <c r="E852" s="74" t="s">
        <v>470</v>
      </c>
      <c r="F852" s="74" t="s">
        <v>316</v>
      </c>
      <c r="G852" s="74" t="s">
        <v>314</v>
      </c>
      <c r="H852" s="76" t="s">
        <v>370</v>
      </c>
      <c r="I852" s="76" t="s">
        <v>371</v>
      </c>
      <c r="J852" s="76" t="s">
        <v>471</v>
      </c>
      <c r="K852" s="76" t="s">
        <v>187</v>
      </c>
      <c r="L852" s="76" t="s">
        <v>328</v>
      </c>
      <c r="M852" s="76" t="s">
        <v>329</v>
      </c>
      <c r="N852" s="77">
        <v>5</v>
      </c>
      <c r="O852" s="78">
        <v>8500</v>
      </c>
      <c r="P852" s="78">
        <v>0</v>
      </c>
      <c r="Q852" s="79">
        <v>42500</v>
      </c>
      <c r="R852" s="79">
        <v>0</v>
      </c>
      <c r="S852" s="78">
        <v>8500</v>
      </c>
      <c r="T852" s="76" t="s">
        <v>338</v>
      </c>
      <c r="U852" s="76" t="s">
        <v>373</v>
      </c>
      <c r="V852" s="76" t="s">
        <v>316</v>
      </c>
      <c r="W852" s="76" t="s">
        <v>339</v>
      </c>
      <c r="X852" s="76" t="s">
        <v>316</v>
      </c>
      <c r="Y852" s="76" t="s">
        <v>374</v>
      </c>
      <c r="Z852" s="76" t="s">
        <v>374</v>
      </c>
      <c r="AA8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3" spans="1:27" x14ac:dyDescent="0.25">
      <c r="A853" s="6" t="str">
        <f>DAY(C853)&amp;Table1[[#This Row],[Bộ phận]]&amp;Table1[[#This Row],[Mã hàng]]</f>
        <v>11TSG09NL300203</v>
      </c>
      <c r="B853" s="6" t="str">
        <f>COUNTIF($A$5:A853,A853)&amp;A853</f>
        <v>111TSG09NL300203</v>
      </c>
      <c r="C853" s="75">
        <v>46033</v>
      </c>
      <c r="D853" s="76" t="s">
        <v>313</v>
      </c>
      <c r="E853" s="74" t="s">
        <v>470</v>
      </c>
      <c r="F853" s="74" t="s">
        <v>316</v>
      </c>
      <c r="G853" s="74" t="s">
        <v>314</v>
      </c>
      <c r="H853" s="76" t="s">
        <v>370</v>
      </c>
      <c r="I853" s="76" t="s">
        <v>371</v>
      </c>
      <c r="J853" s="76" t="s">
        <v>471</v>
      </c>
      <c r="K853" s="76" t="s">
        <v>260</v>
      </c>
      <c r="L853" s="76" t="s">
        <v>320</v>
      </c>
      <c r="M853" s="76" t="s">
        <v>284</v>
      </c>
      <c r="N853" s="77">
        <v>1</v>
      </c>
      <c r="O853" s="78">
        <v>45000</v>
      </c>
      <c r="P853" s="78">
        <v>0</v>
      </c>
      <c r="Q853" s="79">
        <v>45000</v>
      </c>
      <c r="R853" s="79">
        <v>0</v>
      </c>
      <c r="S853" s="78">
        <v>45000</v>
      </c>
      <c r="T853" s="76" t="s">
        <v>338</v>
      </c>
      <c r="U853" s="76" t="s">
        <v>373</v>
      </c>
      <c r="V853" s="76" t="s">
        <v>316</v>
      </c>
      <c r="W853" s="76" t="s">
        <v>339</v>
      </c>
      <c r="X853" s="76" t="s">
        <v>316</v>
      </c>
      <c r="Y853" s="76" t="s">
        <v>374</v>
      </c>
      <c r="Z853" s="76" t="s">
        <v>374</v>
      </c>
      <c r="AA8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4" spans="1:27" x14ac:dyDescent="0.25">
      <c r="A854" s="6" t="str">
        <f>DAY(C854)&amp;Table1[[#This Row],[Bộ phận]]&amp;Table1[[#This Row],[Mã hàng]]</f>
        <v>11TSG09NL300018</v>
      </c>
      <c r="B854" s="6" t="str">
        <f>COUNTIF($A$5:A854,A854)&amp;A854</f>
        <v>111TSG09NL300018</v>
      </c>
      <c r="C854" s="75">
        <v>46033</v>
      </c>
      <c r="D854" s="76" t="s">
        <v>313</v>
      </c>
      <c r="E854" s="74" t="s">
        <v>470</v>
      </c>
      <c r="F854" s="74" t="s">
        <v>316</v>
      </c>
      <c r="G854" s="74" t="s">
        <v>314</v>
      </c>
      <c r="H854" s="76" t="s">
        <v>370</v>
      </c>
      <c r="I854" s="76" t="s">
        <v>371</v>
      </c>
      <c r="J854" s="76" t="s">
        <v>471</v>
      </c>
      <c r="K854" s="76" t="s">
        <v>91</v>
      </c>
      <c r="L854" s="76" t="s">
        <v>331</v>
      </c>
      <c r="M854" s="76" t="s">
        <v>284</v>
      </c>
      <c r="N854" s="77">
        <v>2.2999999999999998</v>
      </c>
      <c r="O854" s="78">
        <v>38000</v>
      </c>
      <c r="P854" s="78">
        <v>0</v>
      </c>
      <c r="Q854" s="79">
        <v>87400</v>
      </c>
      <c r="R854" s="79">
        <v>0</v>
      </c>
      <c r="S854" s="78">
        <v>38000</v>
      </c>
      <c r="T854" s="76" t="s">
        <v>338</v>
      </c>
      <c r="U854" s="76" t="s">
        <v>373</v>
      </c>
      <c r="V854" s="76" t="s">
        <v>316</v>
      </c>
      <c r="W854" s="76" t="s">
        <v>339</v>
      </c>
      <c r="X854" s="76" t="s">
        <v>316</v>
      </c>
      <c r="Y854" s="76" t="s">
        <v>374</v>
      </c>
      <c r="Z854" s="76" t="s">
        <v>374</v>
      </c>
      <c r="AA8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5" spans="1:27" x14ac:dyDescent="0.25">
      <c r="A855" s="6" t="str">
        <f>DAY(C855)&amp;Table1[[#This Row],[Bộ phận]]&amp;Table1[[#This Row],[Mã hàng]]</f>
        <v>11TSG09NL300113</v>
      </c>
      <c r="B855" s="6" t="str">
        <f>COUNTIF($A$5:A855,A855)&amp;A855</f>
        <v>111TSG09NL300113</v>
      </c>
      <c r="C855" s="75">
        <v>46033</v>
      </c>
      <c r="D855" s="76" t="s">
        <v>313</v>
      </c>
      <c r="E855" s="74" t="s">
        <v>470</v>
      </c>
      <c r="F855" s="74" t="s">
        <v>316</v>
      </c>
      <c r="G855" s="74" t="s">
        <v>314</v>
      </c>
      <c r="H855" s="76" t="s">
        <v>370</v>
      </c>
      <c r="I855" s="76" t="s">
        <v>371</v>
      </c>
      <c r="J855" s="76" t="s">
        <v>471</v>
      </c>
      <c r="K855" s="76" t="s">
        <v>192</v>
      </c>
      <c r="L855" s="76" t="s">
        <v>40</v>
      </c>
      <c r="M855" s="76" t="s">
        <v>284</v>
      </c>
      <c r="N855" s="77">
        <v>1</v>
      </c>
      <c r="O855" s="78">
        <v>145000</v>
      </c>
      <c r="P855" s="78">
        <v>0</v>
      </c>
      <c r="Q855" s="79">
        <v>145000</v>
      </c>
      <c r="R855" s="79">
        <v>0</v>
      </c>
      <c r="S855" s="78">
        <v>145000</v>
      </c>
      <c r="T855" s="76" t="s">
        <v>338</v>
      </c>
      <c r="U855" s="76" t="s">
        <v>373</v>
      </c>
      <c r="V855" s="76" t="s">
        <v>316</v>
      </c>
      <c r="W855" s="76" t="s">
        <v>339</v>
      </c>
      <c r="X855" s="76" t="s">
        <v>316</v>
      </c>
      <c r="Y855" s="76" t="s">
        <v>374</v>
      </c>
      <c r="Z855" s="76" t="s">
        <v>374</v>
      </c>
      <c r="AA8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6" spans="1:27" x14ac:dyDescent="0.25">
      <c r="A856" s="6" t="str">
        <f>DAY(C856)&amp;Table1[[#This Row],[Bộ phận]]&amp;Table1[[#This Row],[Mã hàng]]</f>
        <v>11TSG09NL600004</v>
      </c>
      <c r="B856" s="6" t="str">
        <f>COUNTIF($A$5:A856,A856)&amp;A856</f>
        <v>111TSG09NL600004</v>
      </c>
      <c r="C856" s="75">
        <v>46033</v>
      </c>
      <c r="D856" s="76" t="s">
        <v>313</v>
      </c>
      <c r="E856" s="74" t="s">
        <v>470</v>
      </c>
      <c r="F856" s="74" t="s">
        <v>316</v>
      </c>
      <c r="G856" s="74" t="s">
        <v>314</v>
      </c>
      <c r="H856" s="76" t="s">
        <v>370</v>
      </c>
      <c r="I856" s="76" t="s">
        <v>371</v>
      </c>
      <c r="J856" s="76" t="s">
        <v>471</v>
      </c>
      <c r="K856" s="76" t="s">
        <v>266</v>
      </c>
      <c r="L856" s="76" t="s">
        <v>25</v>
      </c>
      <c r="M856" s="76" t="s">
        <v>284</v>
      </c>
      <c r="N856" s="77">
        <v>17</v>
      </c>
      <c r="O856" s="78">
        <v>18000</v>
      </c>
      <c r="P856" s="78">
        <v>0</v>
      </c>
      <c r="Q856" s="79">
        <v>306000</v>
      </c>
      <c r="R856" s="79">
        <v>0</v>
      </c>
      <c r="S856" s="78">
        <v>18000</v>
      </c>
      <c r="T856" s="76" t="s">
        <v>338</v>
      </c>
      <c r="U856" s="76" t="s">
        <v>373</v>
      </c>
      <c r="V856" s="76" t="s">
        <v>316</v>
      </c>
      <c r="W856" s="76" t="s">
        <v>339</v>
      </c>
      <c r="X856" s="76" t="s">
        <v>316</v>
      </c>
      <c r="Y856" s="76" t="s">
        <v>374</v>
      </c>
      <c r="Z856" s="76" t="s">
        <v>374</v>
      </c>
      <c r="AA8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7" spans="1:27" x14ac:dyDescent="0.25">
      <c r="A857" s="6" t="str">
        <f>DAY(C857)&amp;Table1[[#This Row],[Bộ phận]]&amp;Table1[[#This Row],[Mã hàng]]</f>
        <v>11TSG09NL300119</v>
      </c>
      <c r="B857" s="6" t="str">
        <f>COUNTIF($A$5:A857,A857)&amp;A857</f>
        <v>111TSG09NL300119</v>
      </c>
      <c r="C857" s="75">
        <v>46033</v>
      </c>
      <c r="D857" s="76" t="s">
        <v>313</v>
      </c>
      <c r="E857" s="74" t="s">
        <v>470</v>
      </c>
      <c r="F857" s="74" t="s">
        <v>316</v>
      </c>
      <c r="G857" s="74" t="s">
        <v>314</v>
      </c>
      <c r="H857" s="76" t="s">
        <v>370</v>
      </c>
      <c r="I857" s="76" t="s">
        <v>371</v>
      </c>
      <c r="J857" s="76" t="s">
        <v>471</v>
      </c>
      <c r="K857" s="76" t="s">
        <v>197</v>
      </c>
      <c r="L857" s="76" t="s">
        <v>324</v>
      </c>
      <c r="M857" s="76" t="s">
        <v>284</v>
      </c>
      <c r="N857" s="77">
        <v>4.5</v>
      </c>
      <c r="O857" s="78">
        <v>21000</v>
      </c>
      <c r="P857" s="78">
        <v>0</v>
      </c>
      <c r="Q857" s="79">
        <v>94500</v>
      </c>
      <c r="R857" s="79">
        <v>0</v>
      </c>
      <c r="S857" s="78">
        <v>21000</v>
      </c>
      <c r="T857" s="76" t="s">
        <v>338</v>
      </c>
      <c r="U857" s="76" t="s">
        <v>373</v>
      </c>
      <c r="V857" s="76" t="s">
        <v>316</v>
      </c>
      <c r="W857" s="76" t="s">
        <v>339</v>
      </c>
      <c r="X857" s="76" t="s">
        <v>316</v>
      </c>
      <c r="Y857" s="76" t="s">
        <v>374</v>
      </c>
      <c r="Z857" s="76" t="s">
        <v>374</v>
      </c>
      <c r="AA8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8" spans="1:27" x14ac:dyDescent="0.25">
      <c r="A858" s="6" t="str">
        <f>DAY(C858)&amp;Table1[[#This Row],[Bộ phận]]&amp;Table1[[#This Row],[Mã hàng]]</f>
        <v>11TSG09NL300013</v>
      </c>
      <c r="B858" s="6" t="str">
        <f>COUNTIF($A$5:A858,A858)&amp;A858</f>
        <v>111TSG09NL300013</v>
      </c>
      <c r="C858" s="75">
        <v>46033</v>
      </c>
      <c r="D858" s="76" t="s">
        <v>313</v>
      </c>
      <c r="E858" s="74" t="s">
        <v>470</v>
      </c>
      <c r="F858" s="74" t="s">
        <v>316</v>
      </c>
      <c r="G858" s="74" t="s">
        <v>314</v>
      </c>
      <c r="H858" s="76" t="s">
        <v>370</v>
      </c>
      <c r="I858" s="76" t="s">
        <v>371</v>
      </c>
      <c r="J858" s="76" t="s">
        <v>471</v>
      </c>
      <c r="K858" s="76" t="s">
        <v>86</v>
      </c>
      <c r="L858" s="76" t="s">
        <v>19</v>
      </c>
      <c r="M858" s="76" t="s">
        <v>284</v>
      </c>
      <c r="N858" s="77">
        <v>0.7</v>
      </c>
      <c r="O858" s="78">
        <v>50000</v>
      </c>
      <c r="P858" s="78">
        <v>0</v>
      </c>
      <c r="Q858" s="79">
        <v>35000</v>
      </c>
      <c r="R858" s="79">
        <v>0</v>
      </c>
      <c r="S858" s="78">
        <v>50000</v>
      </c>
      <c r="T858" s="76" t="s">
        <v>338</v>
      </c>
      <c r="U858" s="76" t="s">
        <v>373</v>
      </c>
      <c r="V858" s="76" t="s">
        <v>316</v>
      </c>
      <c r="W858" s="76" t="s">
        <v>339</v>
      </c>
      <c r="X858" s="76" t="s">
        <v>316</v>
      </c>
      <c r="Y858" s="76" t="s">
        <v>374</v>
      </c>
      <c r="Z858" s="76" t="s">
        <v>374</v>
      </c>
      <c r="AA8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59" spans="1:27" x14ac:dyDescent="0.25">
      <c r="A859" s="6" t="str">
        <f>DAY(C859)&amp;Table1[[#This Row],[Bộ phận]]&amp;Table1[[#This Row],[Mã hàng]]</f>
        <v>11TSG09NL300022</v>
      </c>
      <c r="B859" s="6" t="str">
        <f>COUNTIF($A$5:A859,A859)&amp;A859</f>
        <v>111TSG09NL300022</v>
      </c>
      <c r="C859" s="75">
        <v>46033</v>
      </c>
      <c r="D859" s="76" t="s">
        <v>313</v>
      </c>
      <c r="E859" s="74" t="s">
        <v>470</v>
      </c>
      <c r="F859" s="74" t="s">
        <v>316</v>
      </c>
      <c r="G859" s="74" t="s">
        <v>314</v>
      </c>
      <c r="H859" s="76" t="s">
        <v>370</v>
      </c>
      <c r="I859" s="76" t="s">
        <v>371</v>
      </c>
      <c r="J859" s="76" t="s">
        <v>471</v>
      </c>
      <c r="K859" s="76" t="s">
        <v>94</v>
      </c>
      <c r="L859" s="76" t="s">
        <v>20</v>
      </c>
      <c r="M859" s="76" t="s">
        <v>284</v>
      </c>
      <c r="N859" s="77">
        <v>7</v>
      </c>
      <c r="O859" s="78">
        <v>18000</v>
      </c>
      <c r="P859" s="78">
        <v>0</v>
      </c>
      <c r="Q859" s="79">
        <v>126000</v>
      </c>
      <c r="R859" s="79">
        <v>0</v>
      </c>
      <c r="S859" s="78">
        <v>18000</v>
      </c>
      <c r="T859" s="76" t="s">
        <v>338</v>
      </c>
      <c r="U859" s="76" t="s">
        <v>373</v>
      </c>
      <c r="V859" s="76" t="s">
        <v>316</v>
      </c>
      <c r="W859" s="76" t="s">
        <v>339</v>
      </c>
      <c r="X859" s="76" t="s">
        <v>316</v>
      </c>
      <c r="Y859" s="76" t="s">
        <v>374</v>
      </c>
      <c r="Z859" s="76" t="s">
        <v>374</v>
      </c>
      <c r="AA8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0" spans="1:27" x14ac:dyDescent="0.25">
      <c r="A860" s="6" t="str">
        <f>DAY(C860)&amp;Table1[[#This Row],[Bộ phận]]&amp;Table1[[#This Row],[Mã hàng]]</f>
        <v>11TSG09NL300033</v>
      </c>
      <c r="B860" s="6" t="str">
        <f>COUNTIF($A$5:A860,A860)&amp;A860</f>
        <v>111TSG09NL300033</v>
      </c>
      <c r="C860" s="75">
        <v>46033</v>
      </c>
      <c r="D860" s="76" t="s">
        <v>313</v>
      </c>
      <c r="E860" s="74" t="s">
        <v>470</v>
      </c>
      <c r="F860" s="74" t="s">
        <v>316</v>
      </c>
      <c r="G860" s="74" t="s">
        <v>314</v>
      </c>
      <c r="H860" s="76" t="s">
        <v>370</v>
      </c>
      <c r="I860" s="76" t="s">
        <v>371</v>
      </c>
      <c r="J860" s="76" t="s">
        <v>471</v>
      </c>
      <c r="K860" s="76" t="s">
        <v>104</v>
      </c>
      <c r="L860" s="76" t="s">
        <v>335</v>
      </c>
      <c r="M860" s="76" t="s">
        <v>284</v>
      </c>
      <c r="N860" s="77">
        <v>1</v>
      </c>
      <c r="O860" s="78">
        <v>13000</v>
      </c>
      <c r="P860" s="78">
        <v>0</v>
      </c>
      <c r="Q860" s="79">
        <v>13000</v>
      </c>
      <c r="R860" s="79">
        <v>0</v>
      </c>
      <c r="S860" s="78">
        <v>13000</v>
      </c>
      <c r="T860" s="76" t="s">
        <v>338</v>
      </c>
      <c r="U860" s="76" t="s">
        <v>373</v>
      </c>
      <c r="V860" s="76" t="s">
        <v>316</v>
      </c>
      <c r="W860" s="76" t="s">
        <v>339</v>
      </c>
      <c r="X860" s="76" t="s">
        <v>316</v>
      </c>
      <c r="Y860" s="76" t="s">
        <v>374</v>
      </c>
      <c r="Z860" s="76" t="s">
        <v>374</v>
      </c>
      <c r="AA8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1" spans="1:27" x14ac:dyDescent="0.25">
      <c r="A861" s="6" t="str">
        <f>DAY(C861)&amp;Table1[[#This Row],[Bộ phận]]&amp;Table1[[#This Row],[Mã hàng]]</f>
        <v>11TSG09NL300036</v>
      </c>
      <c r="B861" s="6" t="str">
        <f>COUNTIF($A$5:A861,A861)&amp;A861</f>
        <v>111TSG09NL300036</v>
      </c>
      <c r="C861" s="75">
        <v>46033</v>
      </c>
      <c r="D861" s="76" t="s">
        <v>313</v>
      </c>
      <c r="E861" s="74" t="s">
        <v>470</v>
      </c>
      <c r="F861" s="74" t="s">
        <v>316</v>
      </c>
      <c r="G861" s="74" t="s">
        <v>314</v>
      </c>
      <c r="H861" s="76" t="s">
        <v>370</v>
      </c>
      <c r="I861" s="76" t="s">
        <v>371</v>
      </c>
      <c r="J861" s="76" t="s">
        <v>471</v>
      </c>
      <c r="K861" s="76" t="s">
        <v>109</v>
      </c>
      <c r="L861" s="76" t="s">
        <v>24</v>
      </c>
      <c r="M861" s="76" t="s">
        <v>284</v>
      </c>
      <c r="N861" s="77">
        <v>1</v>
      </c>
      <c r="O861" s="78">
        <v>47000</v>
      </c>
      <c r="P861" s="78">
        <v>0</v>
      </c>
      <c r="Q861" s="79">
        <v>47000</v>
      </c>
      <c r="R861" s="79">
        <v>0</v>
      </c>
      <c r="S861" s="78">
        <v>47000</v>
      </c>
      <c r="T861" s="76" t="s">
        <v>338</v>
      </c>
      <c r="U861" s="76" t="s">
        <v>373</v>
      </c>
      <c r="V861" s="76" t="s">
        <v>316</v>
      </c>
      <c r="W861" s="76" t="s">
        <v>339</v>
      </c>
      <c r="X861" s="76" t="s">
        <v>316</v>
      </c>
      <c r="Y861" s="76" t="s">
        <v>374</v>
      </c>
      <c r="Z861" s="76" t="s">
        <v>374</v>
      </c>
      <c r="AA8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2" spans="1:27" x14ac:dyDescent="0.25">
      <c r="A862" s="6" t="str">
        <f>DAY(C862)&amp;Table1[[#This Row],[Bộ phận]]&amp;Table1[[#This Row],[Mã hàng]]</f>
        <v>11TSG09NL300058</v>
      </c>
      <c r="B862" s="6" t="str">
        <f>COUNTIF($A$5:A862,A862)&amp;A862</f>
        <v>111TSG09NL300058</v>
      </c>
      <c r="C862" s="75">
        <v>46033</v>
      </c>
      <c r="D862" s="76" t="s">
        <v>313</v>
      </c>
      <c r="E862" s="74" t="s">
        <v>470</v>
      </c>
      <c r="F862" s="74" t="s">
        <v>316</v>
      </c>
      <c r="G862" s="74" t="s">
        <v>314</v>
      </c>
      <c r="H862" s="76" t="s">
        <v>370</v>
      </c>
      <c r="I862" s="76" t="s">
        <v>371</v>
      </c>
      <c r="J862" s="76" t="s">
        <v>471</v>
      </c>
      <c r="K862" s="76" t="s">
        <v>135</v>
      </c>
      <c r="L862" s="76" t="s">
        <v>27</v>
      </c>
      <c r="M862" s="76" t="s">
        <v>284</v>
      </c>
      <c r="N862" s="77">
        <v>1</v>
      </c>
      <c r="O862" s="78">
        <v>55000</v>
      </c>
      <c r="P862" s="78">
        <v>0</v>
      </c>
      <c r="Q862" s="79">
        <v>55000</v>
      </c>
      <c r="R862" s="79">
        <v>0</v>
      </c>
      <c r="S862" s="78">
        <v>55000</v>
      </c>
      <c r="T862" s="76" t="s">
        <v>338</v>
      </c>
      <c r="U862" s="76" t="s">
        <v>373</v>
      </c>
      <c r="V862" s="76" t="s">
        <v>316</v>
      </c>
      <c r="W862" s="76" t="s">
        <v>339</v>
      </c>
      <c r="X862" s="76" t="s">
        <v>316</v>
      </c>
      <c r="Y862" s="76" t="s">
        <v>374</v>
      </c>
      <c r="Z862" s="76" t="s">
        <v>374</v>
      </c>
      <c r="AA8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3" spans="1:27" x14ac:dyDescent="0.25">
      <c r="A863" s="6" t="str">
        <f>DAY(C863)&amp;Table1[[#This Row],[Bộ phận]]&amp;Table1[[#This Row],[Mã hàng]]</f>
        <v>11TSG09NL300074</v>
      </c>
      <c r="B863" s="6" t="str">
        <f>COUNTIF($A$5:A863,A863)&amp;A863</f>
        <v>111TSG09NL300074</v>
      </c>
      <c r="C863" s="75">
        <v>46033</v>
      </c>
      <c r="D863" s="76" t="s">
        <v>313</v>
      </c>
      <c r="E863" s="74" t="s">
        <v>470</v>
      </c>
      <c r="F863" s="74" t="s">
        <v>316</v>
      </c>
      <c r="G863" s="74" t="s">
        <v>314</v>
      </c>
      <c r="H863" s="76" t="s">
        <v>370</v>
      </c>
      <c r="I863" s="76" t="s">
        <v>371</v>
      </c>
      <c r="J863" s="76" t="s">
        <v>471</v>
      </c>
      <c r="K863" s="76" t="s">
        <v>155</v>
      </c>
      <c r="L863" s="76" t="s">
        <v>32</v>
      </c>
      <c r="M863" s="76" t="s">
        <v>284</v>
      </c>
      <c r="N863" s="77">
        <v>1.9</v>
      </c>
      <c r="O863" s="78">
        <v>18000</v>
      </c>
      <c r="P863" s="78">
        <v>0</v>
      </c>
      <c r="Q863" s="79">
        <v>34200</v>
      </c>
      <c r="R863" s="79">
        <v>0</v>
      </c>
      <c r="S863" s="78">
        <v>18000</v>
      </c>
      <c r="T863" s="76" t="s">
        <v>338</v>
      </c>
      <c r="U863" s="76" t="s">
        <v>373</v>
      </c>
      <c r="V863" s="76" t="s">
        <v>316</v>
      </c>
      <c r="W863" s="76" t="s">
        <v>339</v>
      </c>
      <c r="X863" s="76" t="s">
        <v>316</v>
      </c>
      <c r="Y863" s="76" t="s">
        <v>374</v>
      </c>
      <c r="Z863" s="76" t="s">
        <v>374</v>
      </c>
      <c r="AA8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4" spans="1:27" x14ac:dyDescent="0.25">
      <c r="A864" s="6" t="str">
        <f>DAY(C864)&amp;Table1[[#This Row],[Bộ phận]]&amp;Table1[[#This Row],[Mã hàng]]</f>
        <v>11TSG09NL300085</v>
      </c>
      <c r="B864" s="6" t="str">
        <f>COUNTIF($A$5:A864,A864)&amp;A864</f>
        <v>111TSG09NL300085</v>
      </c>
      <c r="C864" s="75">
        <v>46033</v>
      </c>
      <c r="D864" s="76" t="s">
        <v>313</v>
      </c>
      <c r="E864" s="74" t="s">
        <v>470</v>
      </c>
      <c r="F864" s="74" t="s">
        <v>316</v>
      </c>
      <c r="G864" s="74" t="s">
        <v>314</v>
      </c>
      <c r="H864" s="76" t="s">
        <v>370</v>
      </c>
      <c r="I864" s="76" t="s">
        <v>371</v>
      </c>
      <c r="J864" s="76" t="s">
        <v>471</v>
      </c>
      <c r="K864" s="76" t="s">
        <v>164</v>
      </c>
      <c r="L864" s="76" t="s">
        <v>318</v>
      </c>
      <c r="M864" s="76" t="s">
        <v>284</v>
      </c>
      <c r="N864" s="77">
        <v>1</v>
      </c>
      <c r="O864" s="78">
        <v>45000</v>
      </c>
      <c r="P864" s="78">
        <v>0</v>
      </c>
      <c r="Q864" s="79">
        <v>45000</v>
      </c>
      <c r="R864" s="79">
        <v>0</v>
      </c>
      <c r="S864" s="78">
        <v>45000</v>
      </c>
      <c r="T864" s="76" t="s">
        <v>338</v>
      </c>
      <c r="U864" s="76" t="s">
        <v>373</v>
      </c>
      <c r="V864" s="76" t="s">
        <v>316</v>
      </c>
      <c r="W864" s="76" t="s">
        <v>339</v>
      </c>
      <c r="X864" s="76" t="s">
        <v>316</v>
      </c>
      <c r="Y864" s="76" t="s">
        <v>374</v>
      </c>
      <c r="Z864" s="76" t="s">
        <v>374</v>
      </c>
      <c r="AA8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5" spans="1:27" x14ac:dyDescent="0.25">
      <c r="A865" s="6" t="str">
        <f>DAY(C865)&amp;Table1[[#This Row],[Bộ phận]]&amp;Table1[[#This Row],[Mã hàng]]</f>
        <v>11TSG09NL300090</v>
      </c>
      <c r="B865" s="6" t="str">
        <f>COUNTIF($A$5:A865,A865)&amp;A865</f>
        <v>111TSG09NL300090</v>
      </c>
      <c r="C865" s="75">
        <v>46033</v>
      </c>
      <c r="D865" s="76" t="s">
        <v>313</v>
      </c>
      <c r="E865" s="74" t="s">
        <v>470</v>
      </c>
      <c r="F865" s="74" t="s">
        <v>316</v>
      </c>
      <c r="G865" s="74" t="s">
        <v>314</v>
      </c>
      <c r="H865" s="76" t="s">
        <v>370</v>
      </c>
      <c r="I865" s="76" t="s">
        <v>371</v>
      </c>
      <c r="J865" s="76" t="s">
        <v>471</v>
      </c>
      <c r="K865" s="76" t="s">
        <v>171</v>
      </c>
      <c r="L865" s="76" t="s">
        <v>34</v>
      </c>
      <c r="M865" s="76" t="s">
        <v>284</v>
      </c>
      <c r="N865" s="77">
        <v>2.8</v>
      </c>
      <c r="O865" s="78">
        <v>145000</v>
      </c>
      <c r="P865" s="78">
        <v>0</v>
      </c>
      <c r="Q865" s="79">
        <v>406000</v>
      </c>
      <c r="R865" s="79">
        <v>0</v>
      </c>
      <c r="S865" s="78">
        <v>145000</v>
      </c>
      <c r="T865" s="76" t="s">
        <v>338</v>
      </c>
      <c r="U865" s="76" t="s">
        <v>373</v>
      </c>
      <c r="V865" s="76" t="s">
        <v>316</v>
      </c>
      <c r="W865" s="76" t="s">
        <v>339</v>
      </c>
      <c r="X865" s="76" t="s">
        <v>316</v>
      </c>
      <c r="Y865" s="76" t="s">
        <v>374</v>
      </c>
      <c r="Z865" s="76" t="s">
        <v>374</v>
      </c>
      <c r="AA8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6" spans="1:27" x14ac:dyDescent="0.25">
      <c r="A866" s="6" t="str">
        <f>DAY(C866)&amp;Table1[[#This Row],[Bộ phận]]&amp;Table1[[#This Row],[Mã hàng]]</f>
        <v>11TSG09NL300091</v>
      </c>
      <c r="B866" s="6" t="str">
        <f>COUNTIF($A$5:A866,A866)&amp;A866</f>
        <v>111TSG09NL300091</v>
      </c>
      <c r="C866" s="75">
        <v>46033</v>
      </c>
      <c r="D866" s="76" t="s">
        <v>313</v>
      </c>
      <c r="E866" s="74" t="s">
        <v>470</v>
      </c>
      <c r="F866" s="74" t="s">
        <v>316</v>
      </c>
      <c r="G866" s="74" t="s">
        <v>314</v>
      </c>
      <c r="H866" s="76" t="s">
        <v>370</v>
      </c>
      <c r="I866" s="76" t="s">
        <v>371</v>
      </c>
      <c r="J866" s="76" t="s">
        <v>471</v>
      </c>
      <c r="K866" s="76" t="s">
        <v>172</v>
      </c>
      <c r="L866" s="76" t="s">
        <v>35</v>
      </c>
      <c r="M866" s="76" t="s">
        <v>284</v>
      </c>
      <c r="N866" s="77">
        <v>5</v>
      </c>
      <c r="O866" s="78">
        <v>47000</v>
      </c>
      <c r="P866" s="78">
        <v>0</v>
      </c>
      <c r="Q866" s="79">
        <v>235000</v>
      </c>
      <c r="R866" s="79">
        <v>0</v>
      </c>
      <c r="S866" s="78">
        <v>47000</v>
      </c>
      <c r="T866" s="76" t="s">
        <v>338</v>
      </c>
      <c r="U866" s="76" t="s">
        <v>373</v>
      </c>
      <c r="V866" s="76" t="s">
        <v>316</v>
      </c>
      <c r="W866" s="76" t="s">
        <v>339</v>
      </c>
      <c r="X866" s="76" t="s">
        <v>316</v>
      </c>
      <c r="Y866" s="76" t="s">
        <v>374</v>
      </c>
      <c r="Z866" s="76" t="s">
        <v>374</v>
      </c>
      <c r="AA8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7" spans="1:27" x14ac:dyDescent="0.25">
      <c r="A867" s="6" t="str">
        <f>DAY(C867)&amp;Table1[[#This Row],[Bộ phận]]&amp;Table1[[#This Row],[Mã hàng]]</f>
        <v>11TSG09NL300098</v>
      </c>
      <c r="B867" s="6" t="str">
        <f>COUNTIF($A$5:A867,A867)&amp;A867</f>
        <v>111TSG09NL300098</v>
      </c>
      <c r="C867" s="75">
        <v>46033</v>
      </c>
      <c r="D867" s="76" t="s">
        <v>313</v>
      </c>
      <c r="E867" s="74" t="s">
        <v>470</v>
      </c>
      <c r="F867" s="74" t="s">
        <v>316</v>
      </c>
      <c r="G867" s="74" t="s">
        <v>314</v>
      </c>
      <c r="H867" s="76" t="s">
        <v>370</v>
      </c>
      <c r="I867" s="76" t="s">
        <v>371</v>
      </c>
      <c r="J867" s="76" t="s">
        <v>471</v>
      </c>
      <c r="K867" s="76" t="s">
        <v>179</v>
      </c>
      <c r="L867" s="76" t="s">
        <v>327</v>
      </c>
      <c r="M867" s="76" t="s">
        <v>284</v>
      </c>
      <c r="N867" s="77">
        <v>4.5999999999999996</v>
      </c>
      <c r="O867" s="78">
        <v>95000</v>
      </c>
      <c r="P867" s="78">
        <v>0</v>
      </c>
      <c r="Q867" s="79">
        <v>437000</v>
      </c>
      <c r="R867" s="79">
        <v>0</v>
      </c>
      <c r="S867" s="78">
        <v>95000</v>
      </c>
      <c r="T867" s="76" t="s">
        <v>338</v>
      </c>
      <c r="U867" s="76" t="s">
        <v>373</v>
      </c>
      <c r="V867" s="76" t="s">
        <v>316</v>
      </c>
      <c r="W867" s="76" t="s">
        <v>339</v>
      </c>
      <c r="X867" s="76" t="s">
        <v>316</v>
      </c>
      <c r="Y867" s="76" t="s">
        <v>374</v>
      </c>
      <c r="Z867" s="76" t="s">
        <v>374</v>
      </c>
      <c r="AA8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8" spans="1:27" x14ac:dyDescent="0.25">
      <c r="A868" s="6" t="str">
        <f>DAY(C868)&amp;Table1[[#This Row],[Bộ phận]]&amp;Table1[[#This Row],[Mã hàng]]</f>
        <v>11TSG09NL300126</v>
      </c>
      <c r="B868" s="6" t="str">
        <f>COUNTIF($A$5:A868,A868)&amp;A868</f>
        <v>111TSG09NL300126</v>
      </c>
      <c r="C868" s="75">
        <v>46033</v>
      </c>
      <c r="D868" s="76" t="s">
        <v>313</v>
      </c>
      <c r="E868" s="74" t="s">
        <v>470</v>
      </c>
      <c r="F868" s="74" t="s">
        <v>316</v>
      </c>
      <c r="G868" s="74" t="s">
        <v>314</v>
      </c>
      <c r="H868" s="76" t="s">
        <v>370</v>
      </c>
      <c r="I868" s="76" t="s">
        <v>371</v>
      </c>
      <c r="J868" s="76" t="s">
        <v>471</v>
      </c>
      <c r="K868" s="76" t="s">
        <v>208</v>
      </c>
      <c r="L868" s="76" t="s">
        <v>340</v>
      </c>
      <c r="M868" s="76" t="s">
        <v>284</v>
      </c>
      <c r="N868" s="77">
        <v>0.2</v>
      </c>
      <c r="O868" s="78">
        <v>70000</v>
      </c>
      <c r="P868" s="78">
        <v>0</v>
      </c>
      <c r="Q868" s="79">
        <v>14000</v>
      </c>
      <c r="R868" s="79">
        <v>0</v>
      </c>
      <c r="S868" s="78">
        <v>70000</v>
      </c>
      <c r="T868" s="76" t="s">
        <v>338</v>
      </c>
      <c r="U868" s="76" t="s">
        <v>373</v>
      </c>
      <c r="V868" s="76" t="s">
        <v>316</v>
      </c>
      <c r="W868" s="76" t="s">
        <v>339</v>
      </c>
      <c r="X868" s="76" t="s">
        <v>316</v>
      </c>
      <c r="Y868" s="76" t="s">
        <v>374</v>
      </c>
      <c r="Z868" s="76" t="s">
        <v>374</v>
      </c>
      <c r="AA8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69" spans="1:27" x14ac:dyDescent="0.25">
      <c r="A869" s="6" t="str">
        <f>DAY(C869)&amp;Table1[[#This Row],[Bộ phận]]&amp;Table1[[#This Row],[Mã hàng]]</f>
        <v>11TSG09NL300142</v>
      </c>
      <c r="B869" s="6" t="str">
        <f>COUNTIF($A$5:A869,A869)&amp;A869</f>
        <v>111TSG09NL300142</v>
      </c>
      <c r="C869" s="75">
        <v>46033</v>
      </c>
      <c r="D869" s="76" t="s">
        <v>313</v>
      </c>
      <c r="E869" s="74" t="s">
        <v>470</v>
      </c>
      <c r="F869" s="74" t="s">
        <v>316</v>
      </c>
      <c r="G869" s="74" t="s">
        <v>314</v>
      </c>
      <c r="H869" s="76" t="s">
        <v>370</v>
      </c>
      <c r="I869" s="76" t="s">
        <v>371</v>
      </c>
      <c r="J869" s="76" t="s">
        <v>471</v>
      </c>
      <c r="K869" s="76" t="s">
        <v>226</v>
      </c>
      <c r="L869" s="76" t="s">
        <v>319</v>
      </c>
      <c r="M869" s="76" t="s">
        <v>284</v>
      </c>
      <c r="N869" s="77">
        <v>2</v>
      </c>
      <c r="O869" s="78">
        <v>50000</v>
      </c>
      <c r="P869" s="78">
        <v>0</v>
      </c>
      <c r="Q869" s="79">
        <v>100000</v>
      </c>
      <c r="R869" s="79">
        <v>0</v>
      </c>
      <c r="S869" s="78">
        <v>50000</v>
      </c>
      <c r="T869" s="76" t="s">
        <v>338</v>
      </c>
      <c r="U869" s="76" t="s">
        <v>373</v>
      </c>
      <c r="V869" s="76" t="s">
        <v>316</v>
      </c>
      <c r="W869" s="76" t="s">
        <v>339</v>
      </c>
      <c r="X869" s="76" t="s">
        <v>316</v>
      </c>
      <c r="Y869" s="76" t="s">
        <v>374</v>
      </c>
      <c r="Z869" s="76" t="s">
        <v>374</v>
      </c>
      <c r="AA8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0" spans="1:27" x14ac:dyDescent="0.25">
      <c r="A870" s="6" t="str">
        <f>DAY(C870)&amp;Table1[[#This Row],[Bộ phận]]&amp;Table1[[#This Row],[Mã hàng]]</f>
        <v>11TSG09NL300209</v>
      </c>
      <c r="B870" s="6" t="str">
        <f>COUNTIF($A$5:A870,A870)&amp;A870</f>
        <v>111TSG09NL300209</v>
      </c>
      <c r="C870" s="75">
        <v>46033</v>
      </c>
      <c r="D870" s="76" t="s">
        <v>313</v>
      </c>
      <c r="E870" s="74" t="s">
        <v>470</v>
      </c>
      <c r="F870" s="74" t="s">
        <v>316</v>
      </c>
      <c r="G870" s="74" t="s">
        <v>314</v>
      </c>
      <c r="H870" s="76" t="s">
        <v>370</v>
      </c>
      <c r="I870" s="76" t="s">
        <v>371</v>
      </c>
      <c r="J870" s="76" t="s">
        <v>471</v>
      </c>
      <c r="K870" s="76" t="s">
        <v>261</v>
      </c>
      <c r="L870" s="76" t="s">
        <v>321</v>
      </c>
      <c r="M870" s="76" t="s">
        <v>284</v>
      </c>
      <c r="N870" s="77">
        <v>2.7</v>
      </c>
      <c r="O870" s="78">
        <v>30000</v>
      </c>
      <c r="P870" s="78">
        <v>0</v>
      </c>
      <c r="Q870" s="79">
        <v>81000</v>
      </c>
      <c r="R870" s="79">
        <v>0</v>
      </c>
      <c r="S870" s="78">
        <v>30000</v>
      </c>
      <c r="T870" s="76" t="s">
        <v>338</v>
      </c>
      <c r="U870" s="76" t="s">
        <v>373</v>
      </c>
      <c r="V870" s="76" t="s">
        <v>316</v>
      </c>
      <c r="W870" s="76" t="s">
        <v>339</v>
      </c>
      <c r="X870" s="76" t="s">
        <v>316</v>
      </c>
      <c r="Y870" s="76" t="s">
        <v>374</v>
      </c>
      <c r="Z870" s="76" t="s">
        <v>374</v>
      </c>
      <c r="AA8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1" spans="1:27" x14ac:dyDescent="0.25">
      <c r="A871" s="6" t="str">
        <f>DAY(C871)&amp;Table1[[#This Row],[Bộ phận]]&amp;Table1[[#This Row],[Mã hàng]]</f>
        <v>11TSG09NL300218</v>
      </c>
      <c r="B871" s="6" t="str">
        <f>COUNTIF($A$5:A871,A871)&amp;A871</f>
        <v>111TSG09NL300218</v>
      </c>
      <c r="C871" s="75">
        <v>46033</v>
      </c>
      <c r="D871" s="76" t="s">
        <v>313</v>
      </c>
      <c r="E871" s="74" t="s">
        <v>470</v>
      </c>
      <c r="F871" s="74" t="s">
        <v>316</v>
      </c>
      <c r="G871" s="74" t="s">
        <v>314</v>
      </c>
      <c r="H871" s="76" t="s">
        <v>370</v>
      </c>
      <c r="I871" s="76" t="s">
        <v>371</v>
      </c>
      <c r="J871" s="76" t="s">
        <v>471</v>
      </c>
      <c r="K871" s="76" t="s">
        <v>287</v>
      </c>
      <c r="L871" s="76" t="s">
        <v>288</v>
      </c>
      <c r="M871" s="76" t="s">
        <v>29</v>
      </c>
      <c r="N871" s="77">
        <v>1</v>
      </c>
      <c r="O871" s="78">
        <v>40000</v>
      </c>
      <c r="P871" s="78">
        <v>0</v>
      </c>
      <c r="Q871" s="79">
        <v>40000</v>
      </c>
      <c r="R871" s="79">
        <v>0</v>
      </c>
      <c r="S871" s="78">
        <v>40000</v>
      </c>
      <c r="T871" s="76" t="s">
        <v>338</v>
      </c>
      <c r="U871" s="76" t="s">
        <v>373</v>
      </c>
      <c r="V871" s="76" t="s">
        <v>316</v>
      </c>
      <c r="W871" s="76" t="s">
        <v>339</v>
      </c>
      <c r="X871" s="76" t="s">
        <v>316</v>
      </c>
      <c r="Y871" s="76" t="s">
        <v>374</v>
      </c>
      <c r="Z871" s="76" t="s">
        <v>374</v>
      </c>
      <c r="AA8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2" spans="1:27" x14ac:dyDescent="0.25">
      <c r="A872" s="6" t="str">
        <f>DAY(C872)&amp;Table1[[#This Row],[Bộ phận]]&amp;Table1[[#This Row],[Mã hàng]]</f>
        <v>11TSG09NL300147</v>
      </c>
      <c r="B872" s="6" t="str">
        <f>COUNTIF($A$5:A872,A872)&amp;A872</f>
        <v>111TSG09NL300147</v>
      </c>
      <c r="C872" s="75">
        <v>46033</v>
      </c>
      <c r="D872" s="76" t="s">
        <v>313</v>
      </c>
      <c r="E872" s="74" t="s">
        <v>470</v>
      </c>
      <c r="F872" s="74" t="s">
        <v>316</v>
      </c>
      <c r="G872" s="74" t="s">
        <v>314</v>
      </c>
      <c r="H872" s="76" t="s">
        <v>370</v>
      </c>
      <c r="I872" s="76" t="s">
        <v>371</v>
      </c>
      <c r="J872" s="76" t="s">
        <v>471</v>
      </c>
      <c r="K872" s="76" t="s">
        <v>234</v>
      </c>
      <c r="L872" s="76" t="s">
        <v>330</v>
      </c>
      <c r="M872" s="76" t="s">
        <v>284</v>
      </c>
      <c r="N872" s="77">
        <v>6</v>
      </c>
      <c r="O872" s="78">
        <v>62000</v>
      </c>
      <c r="P872" s="78">
        <v>0</v>
      </c>
      <c r="Q872" s="79">
        <v>372000</v>
      </c>
      <c r="R872" s="79">
        <v>0</v>
      </c>
      <c r="S872" s="78">
        <v>62000</v>
      </c>
      <c r="T872" s="76" t="s">
        <v>338</v>
      </c>
      <c r="U872" s="76" t="s">
        <v>373</v>
      </c>
      <c r="V872" s="76" t="s">
        <v>316</v>
      </c>
      <c r="W872" s="76" t="s">
        <v>339</v>
      </c>
      <c r="X872" s="76" t="s">
        <v>316</v>
      </c>
      <c r="Y872" s="76" t="s">
        <v>374</v>
      </c>
      <c r="Z872" s="76" t="s">
        <v>374</v>
      </c>
      <c r="AA8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3" spans="1:27" x14ac:dyDescent="0.25">
      <c r="A873" s="6" t="str">
        <f>DAY(C873)&amp;Table1[[#This Row],[Bộ phận]]&amp;Table1[[#This Row],[Mã hàng]]</f>
        <v>11TSG06NL600004</v>
      </c>
      <c r="B873" s="6" t="str">
        <f>COUNTIF($A$5:A873,A873)&amp;A873</f>
        <v>111TSG06NL600004</v>
      </c>
      <c r="C873" s="75">
        <v>46033</v>
      </c>
      <c r="D873" s="76" t="s">
        <v>313</v>
      </c>
      <c r="E873" s="74" t="s">
        <v>472</v>
      </c>
      <c r="F873" s="74" t="s">
        <v>316</v>
      </c>
      <c r="G873" s="74" t="s">
        <v>314</v>
      </c>
      <c r="H873" s="76" t="s">
        <v>370</v>
      </c>
      <c r="I873" s="76" t="s">
        <v>371</v>
      </c>
      <c r="J873" s="76" t="s">
        <v>466</v>
      </c>
      <c r="K873" s="76" t="s">
        <v>266</v>
      </c>
      <c r="L873" s="76" t="s">
        <v>25</v>
      </c>
      <c r="M873" s="76" t="s">
        <v>284</v>
      </c>
      <c r="N873" s="77">
        <v>20</v>
      </c>
      <c r="O873" s="78">
        <v>18000</v>
      </c>
      <c r="P873" s="78">
        <v>0</v>
      </c>
      <c r="Q873" s="79">
        <v>360000</v>
      </c>
      <c r="R873" s="79">
        <v>0</v>
      </c>
      <c r="S873" s="78">
        <v>18000</v>
      </c>
      <c r="T873" s="76" t="s">
        <v>333</v>
      </c>
      <c r="U873" s="76" t="s">
        <v>373</v>
      </c>
      <c r="V873" s="76" t="s">
        <v>316</v>
      </c>
      <c r="W873" s="76" t="s">
        <v>334</v>
      </c>
      <c r="X873" s="76" t="s">
        <v>316</v>
      </c>
      <c r="Y873" s="76" t="s">
        <v>374</v>
      </c>
      <c r="Z873" s="76" t="s">
        <v>374</v>
      </c>
      <c r="AA8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4" spans="1:27" x14ac:dyDescent="0.25">
      <c r="A874" s="6" t="str">
        <f>DAY(C874)&amp;Table1[[#This Row],[Bộ phận]]&amp;Table1[[#This Row],[Mã hàng]]</f>
        <v>11TSG06NL300119</v>
      </c>
      <c r="B874" s="6" t="str">
        <f>COUNTIF($A$5:A874,A874)&amp;A874</f>
        <v>111TSG06NL300119</v>
      </c>
      <c r="C874" s="75">
        <v>46033</v>
      </c>
      <c r="D874" s="76" t="s">
        <v>313</v>
      </c>
      <c r="E874" s="74" t="s">
        <v>472</v>
      </c>
      <c r="F874" s="74" t="s">
        <v>316</v>
      </c>
      <c r="G874" s="74" t="s">
        <v>314</v>
      </c>
      <c r="H874" s="76" t="s">
        <v>370</v>
      </c>
      <c r="I874" s="76" t="s">
        <v>371</v>
      </c>
      <c r="J874" s="76" t="s">
        <v>466</v>
      </c>
      <c r="K874" s="76" t="s">
        <v>197</v>
      </c>
      <c r="L874" s="76" t="s">
        <v>324</v>
      </c>
      <c r="M874" s="76" t="s">
        <v>284</v>
      </c>
      <c r="N874" s="77">
        <v>9</v>
      </c>
      <c r="O874" s="78">
        <v>21000</v>
      </c>
      <c r="P874" s="78">
        <v>0</v>
      </c>
      <c r="Q874" s="79">
        <v>189000</v>
      </c>
      <c r="R874" s="79">
        <v>0</v>
      </c>
      <c r="S874" s="78">
        <v>21000</v>
      </c>
      <c r="T874" s="76" t="s">
        <v>333</v>
      </c>
      <c r="U874" s="76" t="s">
        <v>373</v>
      </c>
      <c r="V874" s="76" t="s">
        <v>316</v>
      </c>
      <c r="W874" s="76" t="s">
        <v>334</v>
      </c>
      <c r="X874" s="76" t="s">
        <v>316</v>
      </c>
      <c r="Y874" s="76" t="s">
        <v>374</v>
      </c>
      <c r="Z874" s="76" t="s">
        <v>374</v>
      </c>
      <c r="AA8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5" spans="1:27" x14ac:dyDescent="0.25">
      <c r="A875" s="6" t="str">
        <f>DAY(C875)&amp;Table1[[#This Row],[Bộ phận]]&amp;Table1[[#This Row],[Mã hàng]]</f>
        <v>12TSG01NL300058</v>
      </c>
      <c r="B875" s="6" t="str">
        <f>COUNTIF($A$5:A875,A875)&amp;A875</f>
        <v>112TSG01NL300058</v>
      </c>
      <c r="C875" s="75">
        <v>46034</v>
      </c>
      <c r="D875" s="76" t="s">
        <v>313</v>
      </c>
      <c r="E875" s="74" t="s">
        <v>473</v>
      </c>
      <c r="F875" s="74" t="s">
        <v>316</v>
      </c>
      <c r="G875" s="74" t="s">
        <v>314</v>
      </c>
      <c r="H875" s="76" t="s">
        <v>370</v>
      </c>
      <c r="I875" s="76" t="s">
        <v>371</v>
      </c>
      <c r="J875" s="76" t="s">
        <v>474</v>
      </c>
      <c r="K875" s="76" t="s">
        <v>135</v>
      </c>
      <c r="L875" s="76" t="s">
        <v>27</v>
      </c>
      <c r="M875" s="76" t="s">
        <v>284</v>
      </c>
      <c r="N875" s="77">
        <v>1.3</v>
      </c>
      <c r="O875" s="78">
        <v>55000</v>
      </c>
      <c r="P875" s="78">
        <v>0</v>
      </c>
      <c r="Q875" s="79">
        <v>71500</v>
      </c>
      <c r="R875" s="79">
        <v>0</v>
      </c>
      <c r="S875" s="78">
        <v>55000</v>
      </c>
      <c r="T875" s="76" t="s">
        <v>315</v>
      </c>
      <c r="U875" s="76" t="s">
        <v>373</v>
      </c>
      <c r="V875" s="76" t="s">
        <v>316</v>
      </c>
      <c r="W875" s="76" t="s">
        <v>317</v>
      </c>
      <c r="X875" s="76" t="s">
        <v>316</v>
      </c>
      <c r="Y875" s="76" t="s">
        <v>374</v>
      </c>
      <c r="Z875" s="76" t="s">
        <v>374</v>
      </c>
      <c r="AA8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6" spans="1:27" x14ac:dyDescent="0.25">
      <c r="A876" s="6" t="str">
        <f>DAY(C876)&amp;Table1[[#This Row],[Bộ phận]]&amp;Table1[[#This Row],[Mã hàng]]</f>
        <v>12TSG01NL300085</v>
      </c>
      <c r="B876" s="6" t="str">
        <f>COUNTIF($A$5:A876,A876)&amp;A876</f>
        <v>112TSG01NL300085</v>
      </c>
      <c r="C876" s="75">
        <v>46034</v>
      </c>
      <c r="D876" s="76" t="s">
        <v>313</v>
      </c>
      <c r="E876" s="74" t="s">
        <v>473</v>
      </c>
      <c r="F876" s="74" t="s">
        <v>316</v>
      </c>
      <c r="G876" s="74" t="s">
        <v>314</v>
      </c>
      <c r="H876" s="76" t="s">
        <v>370</v>
      </c>
      <c r="I876" s="76" t="s">
        <v>371</v>
      </c>
      <c r="J876" s="76" t="s">
        <v>474</v>
      </c>
      <c r="K876" s="76" t="s">
        <v>164</v>
      </c>
      <c r="L876" s="76" t="s">
        <v>318</v>
      </c>
      <c r="M876" s="76" t="s">
        <v>284</v>
      </c>
      <c r="N876" s="77">
        <v>1.2</v>
      </c>
      <c r="O876" s="78">
        <v>45000</v>
      </c>
      <c r="P876" s="78">
        <v>0</v>
      </c>
      <c r="Q876" s="79">
        <v>54000</v>
      </c>
      <c r="R876" s="79">
        <v>0</v>
      </c>
      <c r="S876" s="78">
        <v>45000</v>
      </c>
      <c r="T876" s="76" t="s">
        <v>315</v>
      </c>
      <c r="U876" s="76" t="s">
        <v>373</v>
      </c>
      <c r="V876" s="76" t="s">
        <v>316</v>
      </c>
      <c r="W876" s="76" t="s">
        <v>317</v>
      </c>
      <c r="X876" s="76" t="s">
        <v>316</v>
      </c>
      <c r="Y876" s="76" t="s">
        <v>374</v>
      </c>
      <c r="Z876" s="76" t="s">
        <v>374</v>
      </c>
      <c r="AA8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7" spans="1:27" x14ac:dyDescent="0.25">
      <c r="A877" s="6" t="str">
        <f>DAY(C877)&amp;Table1[[#This Row],[Bộ phận]]&amp;Table1[[#This Row],[Mã hàng]]</f>
        <v>12TSG01NL300090</v>
      </c>
      <c r="B877" s="6" t="str">
        <f>COUNTIF($A$5:A877,A877)&amp;A877</f>
        <v>112TSG01NL300090</v>
      </c>
      <c r="C877" s="75">
        <v>46034</v>
      </c>
      <c r="D877" s="76" t="s">
        <v>313</v>
      </c>
      <c r="E877" s="74" t="s">
        <v>473</v>
      </c>
      <c r="F877" s="74" t="s">
        <v>316</v>
      </c>
      <c r="G877" s="74" t="s">
        <v>314</v>
      </c>
      <c r="H877" s="76" t="s">
        <v>370</v>
      </c>
      <c r="I877" s="76" t="s">
        <v>371</v>
      </c>
      <c r="J877" s="76" t="s">
        <v>474</v>
      </c>
      <c r="K877" s="76" t="s">
        <v>171</v>
      </c>
      <c r="L877" s="76" t="s">
        <v>34</v>
      </c>
      <c r="M877" s="76" t="s">
        <v>284</v>
      </c>
      <c r="N877" s="77">
        <v>2</v>
      </c>
      <c r="O877" s="78">
        <v>145000</v>
      </c>
      <c r="P877" s="78">
        <v>0</v>
      </c>
      <c r="Q877" s="79">
        <v>290000</v>
      </c>
      <c r="R877" s="79">
        <v>0</v>
      </c>
      <c r="S877" s="78">
        <v>145000</v>
      </c>
      <c r="T877" s="76" t="s">
        <v>315</v>
      </c>
      <c r="U877" s="76" t="s">
        <v>373</v>
      </c>
      <c r="V877" s="76" t="s">
        <v>316</v>
      </c>
      <c r="W877" s="76" t="s">
        <v>317</v>
      </c>
      <c r="X877" s="76" t="s">
        <v>316</v>
      </c>
      <c r="Y877" s="76" t="s">
        <v>374</v>
      </c>
      <c r="Z877" s="76" t="s">
        <v>374</v>
      </c>
      <c r="AA8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8" spans="1:27" x14ac:dyDescent="0.25">
      <c r="A878" s="6" t="str">
        <f>DAY(C878)&amp;Table1[[#This Row],[Bộ phận]]&amp;Table1[[#This Row],[Mã hàng]]</f>
        <v>12TSG01NL300091</v>
      </c>
      <c r="B878" s="6" t="str">
        <f>COUNTIF($A$5:A878,A878)&amp;A878</f>
        <v>112TSG01NL300091</v>
      </c>
      <c r="C878" s="75">
        <v>46034</v>
      </c>
      <c r="D878" s="76" t="s">
        <v>313</v>
      </c>
      <c r="E878" s="74" t="s">
        <v>473</v>
      </c>
      <c r="F878" s="74" t="s">
        <v>316</v>
      </c>
      <c r="G878" s="74" t="s">
        <v>314</v>
      </c>
      <c r="H878" s="76" t="s">
        <v>370</v>
      </c>
      <c r="I878" s="76" t="s">
        <v>371</v>
      </c>
      <c r="J878" s="76" t="s">
        <v>474</v>
      </c>
      <c r="K878" s="76" t="s">
        <v>172</v>
      </c>
      <c r="L878" s="76" t="s">
        <v>35</v>
      </c>
      <c r="M878" s="76" t="s">
        <v>284</v>
      </c>
      <c r="N878" s="77">
        <v>8</v>
      </c>
      <c r="O878" s="78">
        <v>47000</v>
      </c>
      <c r="P878" s="78">
        <v>0</v>
      </c>
      <c r="Q878" s="79">
        <v>376000</v>
      </c>
      <c r="R878" s="79">
        <v>0</v>
      </c>
      <c r="S878" s="78">
        <v>47000</v>
      </c>
      <c r="T878" s="76" t="s">
        <v>315</v>
      </c>
      <c r="U878" s="76" t="s">
        <v>373</v>
      </c>
      <c r="V878" s="76" t="s">
        <v>316</v>
      </c>
      <c r="W878" s="76" t="s">
        <v>317</v>
      </c>
      <c r="X878" s="76" t="s">
        <v>316</v>
      </c>
      <c r="Y878" s="76" t="s">
        <v>374</v>
      </c>
      <c r="Z878" s="76" t="s">
        <v>374</v>
      </c>
      <c r="AA8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79" spans="1:27" x14ac:dyDescent="0.25">
      <c r="A879" s="6" t="str">
        <f>DAY(C879)&amp;Table1[[#This Row],[Bộ phận]]&amp;Table1[[#This Row],[Mã hàng]]</f>
        <v>12TSG01NL300096</v>
      </c>
      <c r="B879" s="6" t="str">
        <f>COUNTIF($A$5:A879,A879)&amp;A879</f>
        <v>112TSG01NL300096</v>
      </c>
      <c r="C879" s="75">
        <v>46034</v>
      </c>
      <c r="D879" s="76" t="s">
        <v>313</v>
      </c>
      <c r="E879" s="74" t="s">
        <v>473</v>
      </c>
      <c r="F879" s="74" t="s">
        <v>316</v>
      </c>
      <c r="G879" s="74" t="s">
        <v>314</v>
      </c>
      <c r="H879" s="76" t="s">
        <v>370</v>
      </c>
      <c r="I879" s="76" t="s">
        <v>371</v>
      </c>
      <c r="J879" s="76" t="s">
        <v>474</v>
      </c>
      <c r="K879" s="76" t="s">
        <v>177</v>
      </c>
      <c r="L879" s="76" t="s">
        <v>50</v>
      </c>
      <c r="M879" s="76" t="s">
        <v>284</v>
      </c>
      <c r="N879" s="77">
        <v>6</v>
      </c>
      <c r="O879" s="78">
        <v>45000</v>
      </c>
      <c r="P879" s="78">
        <v>0</v>
      </c>
      <c r="Q879" s="79">
        <v>270000</v>
      </c>
      <c r="R879" s="79">
        <v>0</v>
      </c>
      <c r="S879" s="78">
        <v>45000</v>
      </c>
      <c r="T879" s="76" t="s">
        <v>315</v>
      </c>
      <c r="U879" s="76" t="s">
        <v>373</v>
      </c>
      <c r="V879" s="76" t="s">
        <v>316</v>
      </c>
      <c r="W879" s="76" t="s">
        <v>317</v>
      </c>
      <c r="X879" s="76" t="s">
        <v>316</v>
      </c>
      <c r="Y879" s="76" t="s">
        <v>374</v>
      </c>
      <c r="Z879" s="76" t="s">
        <v>374</v>
      </c>
      <c r="AA8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0" spans="1:27" x14ac:dyDescent="0.25">
      <c r="A880" s="6" t="str">
        <f>DAY(C880)&amp;Table1[[#This Row],[Bộ phận]]&amp;Table1[[#This Row],[Mã hàng]]</f>
        <v>12TSG01NL300098</v>
      </c>
      <c r="B880" s="6" t="str">
        <f>COUNTIF($A$5:A880,A880)&amp;A880</f>
        <v>112TSG01NL300098</v>
      </c>
      <c r="C880" s="75">
        <v>46034</v>
      </c>
      <c r="D880" s="76" t="s">
        <v>313</v>
      </c>
      <c r="E880" s="74" t="s">
        <v>473</v>
      </c>
      <c r="F880" s="74" t="s">
        <v>316</v>
      </c>
      <c r="G880" s="74" t="s">
        <v>314</v>
      </c>
      <c r="H880" s="76" t="s">
        <v>370</v>
      </c>
      <c r="I880" s="76" t="s">
        <v>371</v>
      </c>
      <c r="J880" s="76" t="s">
        <v>474</v>
      </c>
      <c r="K880" s="76" t="s">
        <v>179</v>
      </c>
      <c r="L880" s="76" t="s">
        <v>327</v>
      </c>
      <c r="M880" s="76" t="s">
        <v>284</v>
      </c>
      <c r="N880" s="77">
        <v>5</v>
      </c>
      <c r="O880" s="78">
        <v>95000</v>
      </c>
      <c r="P880" s="78">
        <v>0</v>
      </c>
      <c r="Q880" s="79">
        <v>475000</v>
      </c>
      <c r="R880" s="79">
        <v>0</v>
      </c>
      <c r="S880" s="78">
        <v>95000</v>
      </c>
      <c r="T880" s="76" t="s">
        <v>315</v>
      </c>
      <c r="U880" s="76" t="s">
        <v>373</v>
      </c>
      <c r="V880" s="76" t="s">
        <v>316</v>
      </c>
      <c r="W880" s="76" t="s">
        <v>317</v>
      </c>
      <c r="X880" s="76" t="s">
        <v>316</v>
      </c>
      <c r="Y880" s="76" t="s">
        <v>374</v>
      </c>
      <c r="Z880" s="76" t="s">
        <v>374</v>
      </c>
      <c r="AA8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1" spans="1:27" x14ac:dyDescent="0.25">
      <c r="A881" s="6" t="str">
        <f>DAY(C881)&amp;Table1[[#This Row],[Bộ phận]]&amp;Table1[[#This Row],[Mã hàng]]</f>
        <v>12TSG01NL300107</v>
      </c>
      <c r="B881" s="6" t="str">
        <f>COUNTIF($A$5:A881,A881)&amp;A881</f>
        <v>112TSG01NL300107</v>
      </c>
      <c r="C881" s="75">
        <v>46034</v>
      </c>
      <c r="D881" s="76" t="s">
        <v>313</v>
      </c>
      <c r="E881" s="74" t="s">
        <v>473</v>
      </c>
      <c r="F881" s="74" t="s">
        <v>316</v>
      </c>
      <c r="G881" s="74" t="s">
        <v>314</v>
      </c>
      <c r="H881" s="76" t="s">
        <v>370</v>
      </c>
      <c r="I881" s="76" t="s">
        <v>371</v>
      </c>
      <c r="J881" s="76" t="s">
        <v>474</v>
      </c>
      <c r="K881" s="76" t="s">
        <v>187</v>
      </c>
      <c r="L881" s="76" t="s">
        <v>328</v>
      </c>
      <c r="M881" s="76" t="s">
        <v>329</v>
      </c>
      <c r="N881" s="77">
        <v>6</v>
      </c>
      <c r="O881" s="78">
        <v>8500</v>
      </c>
      <c r="P881" s="78">
        <v>0</v>
      </c>
      <c r="Q881" s="79">
        <v>51000</v>
      </c>
      <c r="R881" s="79">
        <v>0</v>
      </c>
      <c r="S881" s="78">
        <v>8500</v>
      </c>
      <c r="T881" s="76" t="s">
        <v>315</v>
      </c>
      <c r="U881" s="76" t="s">
        <v>373</v>
      </c>
      <c r="V881" s="76" t="s">
        <v>316</v>
      </c>
      <c r="W881" s="76" t="s">
        <v>317</v>
      </c>
      <c r="X881" s="76" t="s">
        <v>316</v>
      </c>
      <c r="Y881" s="76" t="s">
        <v>374</v>
      </c>
      <c r="Z881" s="76" t="s">
        <v>374</v>
      </c>
      <c r="AA8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2" spans="1:27" x14ac:dyDescent="0.25">
      <c r="A882" s="6" t="str">
        <f>DAY(C882)&amp;Table1[[#This Row],[Bộ phận]]&amp;Table1[[#This Row],[Mã hàng]]</f>
        <v>12TSG01NL300142</v>
      </c>
      <c r="B882" s="6" t="str">
        <f>COUNTIF($A$5:A882,A882)&amp;A882</f>
        <v>112TSG01NL300142</v>
      </c>
      <c r="C882" s="75">
        <v>46034</v>
      </c>
      <c r="D882" s="76" t="s">
        <v>313</v>
      </c>
      <c r="E882" s="74" t="s">
        <v>473</v>
      </c>
      <c r="F882" s="74" t="s">
        <v>316</v>
      </c>
      <c r="G882" s="74" t="s">
        <v>314</v>
      </c>
      <c r="H882" s="76" t="s">
        <v>370</v>
      </c>
      <c r="I882" s="76" t="s">
        <v>371</v>
      </c>
      <c r="J882" s="76" t="s">
        <v>474</v>
      </c>
      <c r="K882" s="76" t="s">
        <v>226</v>
      </c>
      <c r="L882" s="76" t="s">
        <v>319</v>
      </c>
      <c r="M882" s="76" t="s">
        <v>284</v>
      </c>
      <c r="N882" s="77">
        <v>2.1</v>
      </c>
      <c r="O882" s="78">
        <v>50000</v>
      </c>
      <c r="P882" s="78">
        <v>0</v>
      </c>
      <c r="Q882" s="79">
        <v>105000</v>
      </c>
      <c r="R882" s="79">
        <v>0</v>
      </c>
      <c r="S882" s="78">
        <v>50000</v>
      </c>
      <c r="T882" s="76" t="s">
        <v>315</v>
      </c>
      <c r="U882" s="76" t="s">
        <v>373</v>
      </c>
      <c r="V882" s="76" t="s">
        <v>316</v>
      </c>
      <c r="W882" s="76" t="s">
        <v>317</v>
      </c>
      <c r="X882" s="76" t="s">
        <v>316</v>
      </c>
      <c r="Y882" s="76" t="s">
        <v>374</v>
      </c>
      <c r="Z882" s="76" t="s">
        <v>374</v>
      </c>
      <c r="AA8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3" spans="1:27" x14ac:dyDescent="0.25">
      <c r="A883" s="6" t="str">
        <f>DAY(C883)&amp;Table1[[#This Row],[Bộ phận]]&amp;Table1[[#This Row],[Mã hàng]]</f>
        <v>12TSG01NL300147</v>
      </c>
      <c r="B883" s="6" t="str">
        <f>COUNTIF($A$5:A883,A883)&amp;A883</f>
        <v>112TSG01NL300147</v>
      </c>
      <c r="C883" s="75">
        <v>46034</v>
      </c>
      <c r="D883" s="76" t="s">
        <v>313</v>
      </c>
      <c r="E883" s="74" t="s">
        <v>473</v>
      </c>
      <c r="F883" s="74" t="s">
        <v>316</v>
      </c>
      <c r="G883" s="74" t="s">
        <v>314</v>
      </c>
      <c r="H883" s="76" t="s">
        <v>370</v>
      </c>
      <c r="I883" s="76" t="s">
        <v>371</v>
      </c>
      <c r="J883" s="76" t="s">
        <v>474</v>
      </c>
      <c r="K883" s="76" t="s">
        <v>234</v>
      </c>
      <c r="L883" s="76" t="s">
        <v>330</v>
      </c>
      <c r="M883" s="76" t="s">
        <v>284</v>
      </c>
      <c r="N883" s="77">
        <v>4.5</v>
      </c>
      <c r="O883" s="78">
        <v>62000</v>
      </c>
      <c r="P883" s="78">
        <v>0</v>
      </c>
      <c r="Q883" s="79">
        <v>279000</v>
      </c>
      <c r="R883" s="79">
        <v>0</v>
      </c>
      <c r="S883" s="78">
        <v>62000</v>
      </c>
      <c r="T883" s="76" t="s">
        <v>315</v>
      </c>
      <c r="U883" s="76" t="s">
        <v>373</v>
      </c>
      <c r="V883" s="76" t="s">
        <v>316</v>
      </c>
      <c r="W883" s="76" t="s">
        <v>317</v>
      </c>
      <c r="X883" s="76" t="s">
        <v>316</v>
      </c>
      <c r="Y883" s="76" t="s">
        <v>374</v>
      </c>
      <c r="Z883" s="76" t="s">
        <v>374</v>
      </c>
      <c r="AA8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4" spans="1:27" x14ac:dyDescent="0.25">
      <c r="A884" s="6" t="str">
        <f>DAY(C884)&amp;Table1[[#This Row],[Bộ phận]]&amp;Table1[[#This Row],[Mã hàng]]</f>
        <v>12TSG01NL300218</v>
      </c>
      <c r="B884" s="6" t="str">
        <f>COUNTIF($A$5:A884,A884)&amp;A884</f>
        <v>112TSG01NL300218</v>
      </c>
      <c r="C884" s="75">
        <v>46034</v>
      </c>
      <c r="D884" s="76" t="s">
        <v>313</v>
      </c>
      <c r="E884" s="74" t="s">
        <v>473</v>
      </c>
      <c r="F884" s="74" t="s">
        <v>316</v>
      </c>
      <c r="G884" s="74" t="s">
        <v>314</v>
      </c>
      <c r="H884" s="76" t="s">
        <v>370</v>
      </c>
      <c r="I884" s="76" t="s">
        <v>371</v>
      </c>
      <c r="J884" s="76" t="s">
        <v>474</v>
      </c>
      <c r="K884" s="76" t="s">
        <v>287</v>
      </c>
      <c r="L884" s="76" t="s">
        <v>288</v>
      </c>
      <c r="M884" s="76" t="s">
        <v>29</v>
      </c>
      <c r="N884" s="77">
        <v>1</v>
      </c>
      <c r="O884" s="78">
        <v>40000</v>
      </c>
      <c r="P884" s="78">
        <v>0</v>
      </c>
      <c r="Q884" s="79">
        <v>40000</v>
      </c>
      <c r="R884" s="79">
        <v>0</v>
      </c>
      <c r="S884" s="78">
        <v>40000</v>
      </c>
      <c r="T884" s="76" t="s">
        <v>315</v>
      </c>
      <c r="U884" s="76" t="s">
        <v>373</v>
      </c>
      <c r="V884" s="76" t="s">
        <v>316</v>
      </c>
      <c r="W884" s="76" t="s">
        <v>317</v>
      </c>
      <c r="X884" s="76" t="s">
        <v>316</v>
      </c>
      <c r="Y884" s="76" t="s">
        <v>374</v>
      </c>
      <c r="Z884" s="76" t="s">
        <v>374</v>
      </c>
      <c r="AA8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5" spans="1:27" x14ac:dyDescent="0.25">
      <c r="A885" s="6" t="str">
        <f>DAY(C885)&amp;Table1[[#This Row],[Bộ phận]]&amp;Table1[[#This Row],[Mã hàng]]</f>
        <v>12TSG01NL300018</v>
      </c>
      <c r="B885" s="6" t="str">
        <f>COUNTIF($A$5:A885,A885)&amp;A885</f>
        <v>112TSG01NL300018</v>
      </c>
      <c r="C885" s="75">
        <v>46034</v>
      </c>
      <c r="D885" s="76" t="s">
        <v>313</v>
      </c>
      <c r="E885" s="74" t="s">
        <v>473</v>
      </c>
      <c r="F885" s="74" t="s">
        <v>316</v>
      </c>
      <c r="G885" s="74" t="s">
        <v>314</v>
      </c>
      <c r="H885" s="76" t="s">
        <v>370</v>
      </c>
      <c r="I885" s="76" t="s">
        <v>371</v>
      </c>
      <c r="J885" s="76" t="s">
        <v>474</v>
      </c>
      <c r="K885" s="76" t="s">
        <v>91</v>
      </c>
      <c r="L885" s="76" t="s">
        <v>331</v>
      </c>
      <c r="M885" s="76" t="s">
        <v>284</v>
      </c>
      <c r="N885" s="77">
        <v>4</v>
      </c>
      <c r="O885" s="78">
        <v>38000</v>
      </c>
      <c r="P885" s="78">
        <v>0</v>
      </c>
      <c r="Q885" s="79">
        <v>152000</v>
      </c>
      <c r="R885" s="79">
        <v>0</v>
      </c>
      <c r="S885" s="78">
        <v>38000</v>
      </c>
      <c r="T885" s="76" t="s">
        <v>315</v>
      </c>
      <c r="U885" s="76" t="s">
        <v>373</v>
      </c>
      <c r="V885" s="76" t="s">
        <v>316</v>
      </c>
      <c r="W885" s="76" t="s">
        <v>317</v>
      </c>
      <c r="X885" s="76" t="s">
        <v>316</v>
      </c>
      <c r="Y885" s="76" t="s">
        <v>374</v>
      </c>
      <c r="Z885" s="76" t="s">
        <v>374</v>
      </c>
      <c r="AA8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6" spans="1:27" x14ac:dyDescent="0.25">
      <c r="A886" s="6" t="str">
        <f>DAY(C886)&amp;Table1[[#This Row],[Bộ phận]]&amp;Table1[[#This Row],[Mã hàng]]</f>
        <v>12TSG01NL300113</v>
      </c>
      <c r="B886" s="6" t="str">
        <f>COUNTIF($A$5:A886,A886)&amp;A886</f>
        <v>112TSG01NL300113</v>
      </c>
      <c r="C886" s="75">
        <v>46034</v>
      </c>
      <c r="D886" s="76" t="s">
        <v>313</v>
      </c>
      <c r="E886" s="74" t="s">
        <v>473</v>
      </c>
      <c r="F886" s="74" t="s">
        <v>316</v>
      </c>
      <c r="G886" s="74" t="s">
        <v>314</v>
      </c>
      <c r="H886" s="76" t="s">
        <v>370</v>
      </c>
      <c r="I886" s="76" t="s">
        <v>371</v>
      </c>
      <c r="J886" s="76" t="s">
        <v>474</v>
      </c>
      <c r="K886" s="76" t="s">
        <v>192</v>
      </c>
      <c r="L886" s="76" t="s">
        <v>40</v>
      </c>
      <c r="M886" s="76" t="s">
        <v>284</v>
      </c>
      <c r="N886" s="77">
        <v>2</v>
      </c>
      <c r="O886" s="78">
        <v>145000</v>
      </c>
      <c r="P886" s="78">
        <v>0</v>
      </c>
      <c r="Q886" s="79">
        <v>290000</v>
      </c>
      <c r="R886" s="79">
        <v>0</v>
      </c>
      <c r="S886" s="78">
        <v>145000</v>
      </c>
      <c r="T886" s="76" t="s">
        <v>315</v>
      </c>
      <c r="U886" s="76" t="s">
        <v>373</v>
      </c>
      <c r="V886" s="76" t="s">
        <v>316</v>
      </c>
      <c r="W886" s="76" t="s">
        <v>317</v>
      </c>
      <c r="X886" s="76" t="s">
        <v>316</v>
      </c>
      <c r="Y886" s="76" t="s">
        <v>374</v>
      </c>
      <c r="Z886" s="76" t="s">
        <v>374</v>
      </c>
      <c r="AA8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7" spans="1:27" x14ac:dyDescent="0.25">
      <c r="A887" s="6" t="str">
        <f>DAY(C887)&amp;Table1[[#This Row],[Bộ phận]]&amp;Table1[[#This Row],[Mã hàng]]</f>
        <v>12TSG01NL300053</v>
      </c>
      <c r="B887" s="6" t="str">
        <f>COUNTIF($A$5:A887,A887)&amp;A887</f>
        <v>112TSG01NL300053</v>
      </c>
      <c r="C887" s="75">
        <v>46034</v>
      </c>
      <c r="D887" s="76" t="s">
        <v>313</v>
      </c>
      <c r="E887" s="74" t="s">
        <v>473</v>
      </c>
      <c r="F887" s="74" t="s">
        <v>316</v>
      </c>
      <c r="G887" s="74" t="s">
        <v>314</v>
      </c>
      <c r="H887" s="76" t="s">
        <v>370</v>
      </c>
      <c r="I887" s="76" t="s">
        <v>371</v>
      </c>
      <c r="J887" s="76" t="s">
        <v>474</v>
      </c>
      <c r="K887" s="76" t="s">
        <v>282</v>
      </c>
      <c r="L887" s="76" t="s">
        <v>283</v>
      </c>
      <c r="M887" s="76" t="s">
        <v>284</v>
      </c>
      <c r="N887" s="77">
        <v>0.5</v>
      </c>
      <c r="O887" s="78">
        <v>30000</v>
      </c>
      <c r="P887" s="78">
        <v>0</v>
      </c>
      <c r="Q887" s="79">
        <v>15000</v>
      </c>
      <c r="R887" s="79">
        <v>0</v>
      </c>
      <c r="S887" s="78">
        <v>30000</v>
      </c>
      <c r="T887" s="76" t="s">
        <v>315</v>
      </c>
      <c r="U887" s="76" t="s">
        <v>373</v>
      </c>
      <c r="V887" s="76" t="s">
        <v>316</v>
      </c>
      <c r="W887" s="76" t="s">
        <v>317</v>
      </c>
      <c r="X887" s="76" t="s">
        <v>316</v>
      </c>
      <c r="Y887" s="76" t="s">
        <v>374</v>
      </c>
      <c r="Z887" s="76" t="s">
        <v>374</v>
      </c>
      <c r="AA8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8" spans="1:27" x14ac:dyDescent="0.25">
      <c r="A888" s="6" t="str">
        <f>DAY(C888)&amp;Table1[[#This Row],[Bộ phận]]&amp;Table1[[#This Row],[Mã hàng]]</f>
        <v>12TSG01NL300007</v>
      </c>
      <c r="B888" s="6" t="str">
        <f>COUNTIF($A$5:A888,A888)&amp;A888</f>
        <v>112TSG01NL300007</v>
      </c>
      <c r="C888" s="75">
        <v>46034</v>
      </c>
      <c r="D888" s="76" t="s">
        <v>313</v>
      </c>
      <c r="E888" s="74" t="s">
        <v>473</v>
      </c>
      <c r="F888" s="74" t="s">
        <v>316</v>
      </c>
      <c r="G888" s="74" t="s">
        <v>314</v>
      </c>
      <c r="H888" s="76" t="s">
        <v>370</v>
      </c>
      <c r="I888" s="76" t="s">
        <v>371</v>
      </c>
      <c r="J888" s="76" t="s">
        <v>474</v>
      </c>
      <c r="K888" s="76" t="s">
        <v>79</v>
      </c>
      <c r="L888" s="76" t="s">
        <v>332</v>
      </c>
      <c r="M888" s="76" t="s">
        <v>284</v>
      </c>
      <c r="N888" s="77">
        <v>0.7</v>
      </c>
      <c r="O888" s="78">
        <v>30000</v>
      </c>
      <c r="P888" s="78">
        <v>0</v>
      </c>
      <c r="Q888" s="79">
        <v>21000</v>
      </c>
      <c r="R888" s="79">
        <v>0</v>
      </c>
      <c r="S888" s="78">
        <v>30000</v>
      </c>
      <c r="T888" s="76" t="s">
        <v>315</v>
      </c>
      <c r="U888" s="76" t="s">
        <v>373</v>
      </c>
      <c r="V888" s="76" t="s">
        <v>316</v>
      </c>
      <c r="W888" s="76" t="s">
        <v>317</v>
      </c>
      <c r="X888" s="76" t="s">
        <v>316</v>
      </c>
      <c r="Y888" s="76" t="s">
        <v>374</v>
      </c>
      <c r="Z888" s="76" t="s">
        <v>374</v>
      </c>
      <c r="AA8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89" spans="1:27" x14ac:dyDescent="0.25">
      <c r="A889" s="6" t="str">
        <f>DAY(C889)&amp;Table1[[#This Row],[Bộ phận]]&amp;Table1[[#This Row],[Mã hàng]]</f>
        <v>12TSG01NL600004</v>
      </c>
      <c r="B889" s="6" t="str">
        <f>COUNTIF($A$5:A889,A889)&amp;A889</f>
        <v>112TSG01NL600004</v>
      </c>
      <c r="C889" s="75">
        <v>46034</v>
      </c>
      <c r="D889" s="76" t="s">
        <v>313</v>
      </c>
      <c r="E889" s="74" t="s">
        <v>473</v>
      </c>
      <c r="F889" s="74" t="s">
        <v>316</v>
      </c>
      <c r="G889" s="74" t="s">
        <v>314</v>
      </c>
      <c r="H889" s="76" t="s">
        <v>370</v>
      </c>
      <c r="I889" s="76" t="s">
        <v>371</v>
      </c>
      <c r="J889" s="76" t="s">
        <v>474</v>
      </c>
      <c r="K889" s="76" t="s">
        <v>266</v>
      </c>
      <c r="L889" s="76" t="s">
        <v>25</v>
      </c>
      <c r="M889" s="76" t="s">
        <v>284</v>
      </c>
      <c r="N889" s="77">
        <v>20</v>
      </c>
      <c r="O889" s="78">
        <v>18000</v>
      </c>
      <c r="P889" s="78">
        <v>0</v>
      </c>
      <c r="Q889" s="79">
        <v>360000</v>
      </c>
      <c r="R889" s="79">
        <v>0</v>
      </c>
      <c r="S889" s="78">
        <v>18000</v>
      </c>
      <c r="T889" s="76" t="s">
        <v>315</v>
      </c>
      <c r="U889" s="76" t="s">
        <v>373</v>
      </c>
      <c r="V889" s="76" t="s">
        <v>316</v>
      </c>
      <c r="W889" s="76" t="s">
        <v>317</v>
      </c>
      <c r="X889" s="76" t="s">
        <v>316</v>
      </c>
      <c r="Y889" s="76" t="s">
        <v>374</v>
      </c>
      <c r="Z889" s="76" t="s">
        <v>374</v>
      </c>
      <c r="AA8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0" spans="1:27" x14ac:dyDescent="0.25">
      <c r="A890" s="6" t="str">
        <f>DAY(C890)&amp;Table1[[#This Row],[Bộ phận]]&amp;Table1[[#This Row],[Mã hàng]]</f>
        <v>12TSG01NL300029</v>
      </c>
      <c r="B890" s="6" t="str">
        <f>COUNTIF($A$5:A890,A890)&amp;A890</f>
        <v>112TSG01NL300029</v>
      </c>
      <c r="C890" s="75">
        <v>46034</v>
      </c>
      <c r="D890" s="76" t="s">
        <v>313</v>
      </c>
      <c r="E890" s="74" t="s">
        <v>473</v>
      </c>
      <c r="F890" s="74" t="s">
        <v>316</v>
      </c>
      <c r="G890" s="74" t="s">
        <v>314</v>
      </c>
      <c r="H890" s="76" t="s">
        <v>370</v>
      </c>
      <c r="I890" s="76" t="s">
        <v>371</v>
      </c>
      <c r="J890" s="76" t="s">
        <v>474</v>
      </c>
      <c r="K890" s="76" t="s">
        <v>101</v>
      </c>
      <c r="L890" s="76" t="s">
        <v>323</v>
      </c>
      <c r="M890" s="76" t="s">
        <v>284</v>
      </c>
      <c r="N890" s="77">
        <v>0.9</v>
      </c>
      <c r="O890" s="78">
        <v>22000</v>
      </c>
      <c r="P890" s="78">
        <v>0</v>
      </c>
      <c r="Q890" s="79">
        <v>19800</v>
      </c>
      <c r="R890" s="79">
        <v>0</v>
      </c>
      <c r="S890" s="78">
        <v>22000</v>
      </c>
      <c r="T890" s="76" t="s">
        <v>315</v>
      </c>
      <c r="U890" s="76" t="s">
        <v>373</v>
      </c>
      <c r="V890" s="76" t="s">
        <v>316</v>
      </c>
      <c r="W890" s="76" t="s">
        <v>317</v>
      </c>
      <c r="X890" s="76" t="s">
        <v>316</v>
      </c>
      <c r="Y890" s="76" t="s">
        <v>374</v>
      </c>
      <c r="Z890" s="76" t="s">
        <v>374</v>
      </c>
      <c r="AA8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1" spans="1:27" x14ac:dyDescent="0.25">
      <c r="A891" s="6" t="str">
        <f>DAY(C891)&amp;Table1[[#This Row],[Bộ phận]]&amp;Table1[[#This Row],[Mã hàng]]</f>
        <v>12TSG01NL300119</v>
      </c>
      <c r="B891" s="6" t="str">
        <f>COUNTIF($A$5:A891,A891)&amp;A891</f>
        <v>112TSG01NL300119</v>
      </c>
      <c r="C891" s="75">
        <v>46034</v>
      </c>
      <c r="D891" s="76" t="s">
        <v>313</v>
      </c>
      <c r="E891" s="74" t="s">
        <v>473</v>
      </c>
      <c r="F891" s="74" t="s">
        <v>316</v>
      </c>
      <c r="G891" s="74" t="s">
        <v>314</v>
      </c>
      <c r="H891" s="76" t="s">
        <v>370</v>
      </c>
      <c r="I891" s="76" t="s">
        <v>371</v>
      </c>
      <c r="J891" s="76" t="s">
        <v>474</v>
      </c>
      <c r="K891" s="76" t="s">
        <v>197</v>
      </c>
      <c r="L891" s="76" t="s">
        <v>324</v>
      </c>
      <c r="M891" s="76" t="s">
        <v>284</v>
      </c>
      <c r="N891" s="77">
        <v>5.5</v>
      </c>
      <c r="O891" s="78">
        <v>21000</v>
      </c>
      <c r="P891" s="78">
        <v>0</v>
      </c>
      <c r="Q891" s="79">
        <v>115500</v>
      </c>
      <c r="R891" s="79">
        <v>0</v>
      </c>
      <c r="S891" s="78">
        <v>21000</v>
      </c>
      <c r="T891" s="76" t="s">
        <v>315</v>
      </c>
      <c r="U891" s="76" t="s">
        <v>373</v>
      </c>
      <c r="V891" s="76" t="s">
        <v>316</v>
      </c>
      <c r="W891" s="76" t="s">
        <v>317</v>
      </c>
      <c r="X891" s="76" t="s">
        <v>316</v>
      </c>
      <c r="Y891" s="76" t="s">
        <v>374</v>
      </c>
      <c r="Z891" s="76" t="s">
        <v>374</v>
      </c>
      <c r="AA8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2" spans="1:27" x14ac:dyDescent="0.25">
      <c r="A892" s="6" t="str">
        <f>DAY(C892)&amp;Table1[[#This Row],[Bộ phận]]&amp;Table1[[#This Row],[Mã hàng]]</f>
        <v>12TSG01NL300030</v>
      </c>
      <c r="B892" s="6" t="str">
        <f>COUNTIF($A$5:A892,A892)&amp;A892</f>
        <v>112TSG01NL300030</v>
      </c>
      <c r="C892" s="75">
        <v>46034</v>
      </c>
      <c r="D892" s="76" t="s">
        <v>313</v>
      </c>
      <c r="E892" s="74" t="s">
        <v>473</v>
      </c>
      <c r="F892" s="74" t="s">
        <v>316</v>
      </c>
      <c r="G892" s="74" t="s">
        <v>314</v>
      </c>
      <c r="H892" s="76" t="s">
        <v>370</v>
      </c>
      <c r="I892" s="76" t="s">
        <v>371</v>
      </c>
      <c r="J892" s="76" t="s">
        <v>474</v>
      </c>
      <c r="K892" s="76" t="s">
        <v>103</v>
      </c>
      <c r="L892" s="76" t="s">
        <v>325</v>
      </c>
      <c r="M892" s="76" t="s">
        <v>284</v>
      </c>
      <c r="N892" s="77">
        <v>0.6</v>
      </c>
      <c r="O892" s="78">
        <v>34000</v>
      </c>
      <c r="P892" s="78">
        <v>0</v>
      </c>
      <c r="Q892" s="79">
        <v>20400</v>
      </c>
      <c r="R892" s="79">
        <v>0</v>
      </c>
      <c r="S892" s="78">
        <v>34000</v>
      </c>
      <c r="T892" s="76" t="s">
        <v>315</v>
      </c>
      <c r="U892" s="76" t="s">
        <v>373</v>
      </c>
      <c r="V892" s="76" t="s">
        <v>316</v>
      </c>
      <c r="W892" s="76" t="s">
        <v>317</v>
      </c>
      <c r="X892" s="76" t="s">
        <v>316</v>
      </c>
      <c r="Y892" s="76" t="s">
        <v>374</v>
      </c>
      <c r="Z892" s="76" t="s">
        <v>374</v>
      </c>
      <c r="AA8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3" spans="1:27" x14ac:dyDescent="0.25">
      <c r="A893" s="6" t="str">
        <f>DAY(C893)&amp;Table1[[#This Row],[Bộ phận]]&amp;Table1[[#This Row],[Mã hàng]]</f>
        <v>12TSG01NL300062</v>
      </c>
      <c r="B893" s="6" t="str">
        <f>COUNTIF($A$5:A893,A893)&amp;A893</f>
        <v>112TSG01NL300062</v>
      </c>
      <c r="C893" s="75">
        <v>46034</v>
      </c>
      <c r="D893" s="76" t="s">
        <v>313</v>
      </c>
      <c r="E893" s="74" t="s">
        <v>473</v>
      </c>
      <c r="F893" s="74" t="s">
        <v>316</v>
      </c>
      <c r="G893" s="74" t="s">
        <v>314</v>
      </c>
      <c r="H893" s="76" t="s">
        <v>370</v>
      </c>
      <c r="I893" s="76" t="s">
        <v>371</v>
      </c>
      <c r="J893" s="76" t="s">
        <v>474</v>
      </c>
      <c r="K893" s="76" t="s">
        <v>141</v>
      </c>
      <c r="L893" s="76" t="s">
        <v>326</v>
      </c>
      <c r="M893" s="76" t="s">
        <v>284</v>
      </c>
      <c r="N893" s="77">
        <v>0.3</v>
      </c>
      <c r="O893" s="78">
        <v>65000</v>
      </c>
      <c r="P893" s="78">
        <v>0</v>
      </c>
      <c r="Q893" s="79">
        <v>19500</v>
      </c>
      <c r="R893" s="79">
        <v>0</v>
      </c>
      <c r="S893" s="78">
        <v>65000</v>
      </c>
      <c r="T893" s="76" t="s">
        <v>315</v>
      </c>
      <c r="U893" s="76" t="s">
        <v>373</v>
      </c>
      <c r="V893" s="76" t="s">
        <v>316</v>
      </c>
      <c r="W893" s="76" t="s">
        <v>317</v>
      </c>
      <c r="X893" s="76" t="s">
        <v>316</v>
      </c>
      <c r="Y893" s="76" t="s">
        <v>374</v>
      </c>
      <c r="Z893" s="76" t="s">
        <v>374</v>
      </c>
      <c r="AA8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4" spans="1:27" x14ac:dyDescent="0.25">
      <c r="A894" s="6" t="str">
        <f>DAY(C894)&amp;Table1[[#This Row],[Bộ phận]]&amp;Table1[[#This Row],[Mã hàng]]</f>
        <v>12TSG01NL300022</v>
      </c>
      <c r="B894" s="6" t="str">
        <f>COUNTIF($A$5:A894,A894)&amp;A894</f>
        <v>112TSG01NL300022</v>
      </c>
      <c r="C894" s="75">
        <v>46034</v>
      </c>
      <c r="D894" s="76" t="s">
        <v>313</v>
      </c>
      <c r="E894" s="74" t="s">
        <v>473</v>
      </c>
      <c r="F894" s="74" t="s">
        <v>316</v>
      </c>
      <c r="G894" s="74" t="s">
        <v>314</v>
      </c>
      <c r="H894" s="76" t="s">
        <v>370</v>
      </c>
      <c r="I894" s="76" t="s">
        <v>371</v>
      </c>
      <c r="J894" s="76" t="s">
        <v>474</v>
      </c>
      <c r="K894" s="76" t="s">
        <v>94</v>
      </c>
      <c r="L894" s="76" t="s">
        <v>20</v>
      </c>
      <c r="M894" s="76" t="s">
        <v>284</v>
      </c>
      <c r="N894" s="77">
        <v>11</v>
      </c>
      <c r="O894" s="78">
        <v>18000</v>
      </c>
      <c r="P894" s="78">
        <v>0</v>
      </c>
      <c r="Q894" s="79">
        <v>198000</v>
      </c>
      <c r="R894" s="79">
        <v>0</v>
      </c>
      <c r="S894" s="78">
        <v>18000</v>
      </c>
      <c r="T894" s="76" t="s">
        <v>315</v>
      </c>
      <c r="U894" s="76" t="s">
        <v>373</v>
      </c>
      <c r="V894" s="76" t="s">
        <v>316</v>
      </c>
      <c r="W894" s="76" t="s">
        <v>317</v>
      </c>
      <c r="X894" s="76" t="s">
        <v>316</v>
      </c>
      <c r="Y894" s="76" t="s">
        <v>374</v>
      </c>
      <c r="Z894" s="76" t="s">
        <v>374</v>
      </c>
      <c r="AA8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5" spans="1:27" x14ac:dyDescent="0.25">
      <c r="A895" s="6" t="str">
        <f>DAY(C895)&amp;Table1[[#This Row],[Bộ phận]]&amp;Table1[[#This Row],[Mã hàng]]</f>
        <v>12TSG06NL300209</v>
      </c>
      <c r="B895" s="6" t="str">
        <f>COUNTIF($A$5:A895,A895)&amp;A895</f>
        <v>112TSG06NL300209</v>
      </c>
      <c r="C895" s="75">
        <v>46034</v>
      </c>
      <c r="D895" s="76" t="s">
        <v>313</v>
      </c>
      <c r="E895" s="74" t="s">
        <v>475</v>
      </c>
      <c r="F895" s="74" t="s">
        <v>316</v>
      </c>
      <c r="G895" s="74" t="s">
        <v>314</v>
      </c>
      <c r="H895" s="76" t="s">
        <v>370</v>
      </c>
      <c r="I895" s="76" t="s">
        <v>371</v>
      </c>
      <c r="J895" s="76" t="s">
        <v>476</v>
      </c>
      <c r="K895" s="76" t="s">
        <v>261</v>
      </c>
      <c r="L895" s="76" t="s">
        <v>321</v>
      </c>
      <c r="M895" s="76" t="s">
        <v>284</v>
      </c>
      <c r="N895" s="77">
        <v>3.5</v>
      </c>
      <c r="O895" s="78">
        <v>30000</v>
      </c>
      <c r="P895" s="78">
        <v>0</v>
      </c>
      <c r="Q895" s="79">
        <v>105000</v>
      </c>
      <c r="R895" s="79">
        <v>0</v>
      </c>
      <c r="S895" s="78">
        <v>30000</v>
      </c>
      <c r="T895" s="76" t="s">
        <v>333</v>
      </c>
      <c r="U895" s="76" t="s">
        <v>373</v>
      </c>
      <c r="V895" s="76" t="s">
        <v>316</v>
      </c>
      <c r="W895" s="76" t="s">
        <v>334</v>
      </c>
      <c r="X895" s="76" t="s">
        <v>316</v>
      </c>
      <c r="Y895" s="76" t="s">
        <v>374</v>
      </c>
      <c r="Z895" s="76" t="s">
        <v>374</v>
      </c>
      <c r="AA8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6" spans="1:27" x14ac:dyDescent="0.25">
      <c r="A896" s="6" t="str">
        <f>DAY(C896)&amp;Table1[[#This Row],[Bộ phận]]&amp;Table1[[#This Row],[Mã hàng]]</f>
        <v>12TSG06NL300074</v>
      </c>
      <c r="B896" s="6" t="str">
        <f>COUNTIF($A$5:A896,A896)&amp;A896</f>
        <v>112TSG06NL300074</v>
      </c>
      <c r="C896" s="75">
        <v>46034</v>
      </c>
      <c r="D896" s="76" t="s">
        <v>313</v>
      </c>
      <c r="E896" s="74" t="s">
        <v>475</v>
      </c>
      <c r="F896" s="74" t="s">
        <v>316</v>
      </c>
      <c r="G896" s="74" t="s">
        <v>314</v>
      </c>
      <c r="H896" s="76" t="s">
        <v>370</v>
      </c>
      <c r="I896" s="76" t="s">
        <v>371</v>
      </c>
      <c r="J896" s="76" t="s">
        <v>476</v>
      </c>
      <c r="K896" s="76" t="s">
        <v>155</v>
      </c>
      <c r="L896" s="76" t="s">
        <v>32</v>
      </c>
      <c r="M896" s="76" t="s">
        <v>284</v>
      </c>
      <c r="N896" s="77">
        <v>1</v>
      </c>
      <c r="O896" s="78">
        <v>18000</v>
      </c>
      <c r="P896" s="78">
        <v>0</v>
      </c>
      <c r="Q896" s="79">
        <v>18000</v>
      </c>
      <c r="R896" s="79">
        <v>0</v>
      </c>
      <c r="S896" s="78">
        <v>18000</v>
      </c>
      <c r="T896" s="76" t="s">
        <v>333</v>
      </c>
      <c r="U896" s="76" t="s">
        <v>373</v>
      </c>
      <c r="V896" s="76" t="s">
        <v>316</v>
      </c>
      <c r="W896" s="76" t="s">
        <v>334</v>
      </c>
      <c r="X896" s="76" t="s">
        <v>316</v>
      </c>
      <c r="Y896" s="76" t="s">
        <v>374</v>
      </c>
      <c r="Z896" s="76" t="s">
        <v>374</v>
      </c>
      <c r="AA8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7" spans="1:27" x14ac:dyDescent="0.25">
      <c r="A897" s="6" t="str">
        <f>DAY(C897)&amp;Table1[[#This Row],[Bộ phận]]&amp;Table1[[#This Row],[Mã hàng]]</f>
        <v>12TSG06NL300084</v>
      </c>
      <c r="B897" s="6" t="str">
        <f>COUNTIF($A$5:A897,A897)&amp;A897</f>
        <v>112TSG06NL300084</v>
      </c>
      <c r="C897" s="75">
        <v>46034</v>
      </c>
      <c r="D897" s="76" t="s">
        <v>313</v>
      </c>
      <c r="E897" s="74" t="s">
        <v>475</v>
      </c>
      <c r="F897" s="74" t="s">
        <v>316</v>
      </c>
      <c r="G897" s="74" t="s">
        <v>314</v>
      </c>
      <c r="H897" s="76" t="s">
        <v>370</v>
      </c>
      <c r="I897" s="76" t="s">
        <v>371</v>
      </c>
      <c r="J897" s="76" t="s">
        <v>476</v>
      </c>
      <c r="K897" s="76" t="s">
        <v>163</v>
      </c>
      <c r="L897" s="76" t="s">
        <v>322</v>
      </c>
      <c r="M897" s="76" t="s">
        <v>284</v>
      </c>
      <c r="N897" s="77">
        <v>5</v>
      </c>
      <c r="O897" s="78">
        <v>22000</v>
      </c>
      <c r="P897" s="78">
        <v>0</v>
      </c>
      <c r="Q897" s="79">
        <v>110000</v>
      </c>
      <c r="R897" s="79">
        <v>0</v>
      </c>
      <c r="S897" s="78">
        <v>22000</v>
      </c>
      <c r="T897" s="76" t="s">
        <v>333</v>
      </c>
      <c r="U897" s="76" t="s">
        <v>373</v>
      </c>
      <c r="V897" s="76" t="s">
        <v>316</v>
      </c>
      <c r="W897" s="76" t="s">
        <v>334</v>
      </c>
      <c r="X897" s="76" t="s">
        <v>316</v>
      </c>
      <c r="Y897" s="76" t="s">
        <v>374</v>
      </c>
      <c r="Z897" s="76" t="s">
        <v>374</v>
      </c>
      <c r="AA8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8" spans="1:27" x14ac:dyDescent="0.25">
      <c r="A898" s="6" t="str">
        <f>DAY(C898)&amp;Table1[[#This Row],[Bộ phận]]&amp;Table1[[#This Row],[Mã hàng]]</f>
        <v>12TSG06NL300142</v>
      </c>
      <c r="B898" s="6" t="str">
        <f>COUNTIF($A$5:A898,A898)&amp;A898</f>
        <v>112TSG06NL300142</v>
      </c>
      <c r="C898" s="75">
        <v>46034</v>
      </c>
      <c r="D898" s="76" t="s">
        <v>313</v>
      </c>
      <c r="E898" s="74" t="s">
        <v>475</v>
      </c>
      <c r="F898" s="74" t="s">
        <v>316</v>
      </c>
      <c r="G898" s="74" t="s">
        <v>314</v>
      </c>
      <c r="H898" s="76" t="s">
        <v>370</v>
      </c>
      <c r="I898" s="76" t="s">
        <v>371</v>
      </c>
      <c r="J898" s="76" t="s">
        <v>476</v>
      </c>
      <c r="K898" s="76" t="s">
        <v>226</v>
      </c>
      <c r="L898" s="76" t="s">
        <v>319</v>
      </c>
      <c r="M898" s="76" t="s">
        <v>284</v>
      </c>
      <c r="N898" s="77">
        <v>0.6</v>
      </c>
      <c r="O898" s="78">
        <v>50000</v>
      </c>
      <c r="P898" s="78">
        <v>0</v>
      </c>
      <c r="Q898" s="79">
        <v>30000</v>
      </c>
      <c r="R898" s="79">
        <v>0</v>
      </c>
      <c r="S898" s="78">
        <v>50000</v>
      </c>
      <c r="T898" s="76" t="s">
        <v>333</v>
      </c>
      <c r="U898" s="76" t="s">
        <v>373</v>
      </c>
      <c r="V898" s="76" t="s">
        <v>316</v>
      </c>
      <c r="W898" s="76" t="s">
        <v>334</v>
      </c>
      <c r="X898" s="76" t="s">
        <v>316</v>
      </c>
      <c r="Y898" s="76" t="s">
        <v>374</v>
      </c>
      <c r="Z898" s="76" t="s">
        <v>374</v>
      </c>
      <c r="AA8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899" spans="1:27" x14ac:dyDescent="0.25">
      <c r="A899" s="6" t="str">
        <f>DAY(C899)&amp;Table1[[#This Row],[Bộ phận]]&amp;Table1[[#This Row],[Mã hàng]]</f>
        <v>12TSG06NL300147</v>
      </c>
      <c r="B899" s="6" t="str">
        <f>COUNTIF($A$5:A899,A899)&amp;A899</f>
        <v>112TSG06NL300147</v>
      </c>
      <c r="C899" s="75">
        <v>46034</v>
      </c>
      <c r="D899" s="76" t="s">
        <v>313</v>
      </c>
      <c r="E899" s="74" t="s">
        <v>475</v>
      </c>
      <c r="F899" s="74" t="s">
        <v>316</v>
      </c>
      <c r="G899" s="74" t="s">
        <v>314</v>
      </c>
      <c r="H899" s="76" t="s">
        <v>370</v>
      </c>
      <c r="I899" s="76" t="s">
        <v>371</v>
      </c>
      <c r="J899" s="76" t="s">
        <v>476</v>
      </c>
      <c r="K899" s="76" t="s">
        <v>234</v>
      </c>
      <c r="L899" s="76" t="s">
        <v>330</v>
      </c>
      <c r="M899" s="76" t="s">
        <v>284</v>
      </c>
      <c r="N899" s="77">
        <v>6</v>
      </c>
      <c r="O899" s="78">
        <v>62000</v>
      </c>
      <c r="P899" s="78">
        <v>0</v>
      </c>
      <c r="Q899" s="79">
        <v>372000</v>
      </c>
      <c r="R899" s="79">
        <v>0</v>
      </c>
      <c r="S899" s="78">
        <v>62000</v>
      </c>
      <c r="T899" s="76" t="s">
        <v>333</v>
      </c>
      <c r="U899" s="76" t="s">
        <v>373</v>
      </c>
      <c r="V899" s="76" t="s">
        <v>316</v>
      </c>
      <c r="W899" s="76" t="s">
        <v>334</v>
      </c>
      <c r="X899" s="76" t="s">
        <v>316</v>
      </c>
      <c r="Y899" s="76" t="s">
        <v>374</v>
      </c>
      <c r="Z899" s="76" t="s">
        <v>374</v>
      </c>
      <c r="AA8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0" spans="1:27" x14ac:dyDescent="0.25">
      <c r="A900" s="6" t="str">
        <f>DAY(C900)&amp;Table1[[#This Row],[Bộ phận]]&amp;Table1[[#This Row],[Mã hàng]]</f>
        <v>12TSG06NL300090</v>
      </c>
      <c r="B900" s="6" t="str">
        <f>COUNTIF($A$5:A900,A900)&amp;A900</f>
        <v>112TSG06NL300090</v>
      </c>
      <c r="C900" s="75">
        <v>46034</v>
      </c>
      <c r="D900" s="76" t="s">
        <v>313</v>
      </c>
      <c r="E900" s="74" t="s">
        <v>475</v>
      </c>
      <c r="F900" s="74" t="s">
        <v>316</v>
      </c>
      <c r="G900" s="74" t="s">
        <v>314</v>
      </c>
      <c r="H900" s="76" t="s">
        <v>370</v>
      </c>
      <c r="I900" s="76" t="s">
        <v>371</v>
      </c>
      <c r="J900" s="76" t="s">
        <v>476</v>
      </c>
      <c r="K900" s="76" t="s">
        <v>171</v>
      </c>
      <c r="L900" s="76" t="s">
        <v>34</v>
      </c>
      <c r="M900" s="76" t="s">
        <v>284</v>
      </c>
      <c r="N900" s="77">
        <v>3</v>
      </c>
      <c r="O900" s="78">
        <v>145000</v>
      </c>
      <c r="P900" s="78">
        <v>0</v>
      </c>
      <c r="Q900" s="79">
        <v>435000</v>
      </c>
      <c r="R900" s="79">
        <v>0</v>
      </c>
      <c r="S900" s="78">
        <v>145000</v>
      </c>
      <c r="T900" s="76" t="s">
        <v>333</v>
      </c>
      <c r="U900" s="76" t="s">
        <v>373</v>
      </c>
      <c r="V900" s="76" t="s">
        <v>316</v>
      </c>
      <c r="W900" s="76" t="s">
        <v>334</v>
      </c>
      <c r="X900" s="76" t="s">
        <v>316</v>
      </c>
      <c r="Y900" s="76" t="s">
        <v>374</v>
      </c>
      <c r="Z900" s="76" t="s">
        <v>374</v>
      </c>
      <c r="AA9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1" spans="1:27" x14ac:dyDescent="0.25">
      <c r="A901" s="6" t="str">
        <f>DAY(C901)&amp;Table1[[#This Row],[Bộ phận]]&amp;Table1[[#This Row],[Mã hàng]]</f>
        <v>12TSG06NL300091</v>
      </c>
      <c r="B901" s="6" t="str">
        <f>COUNTIF($A$5:A901,A901)&amp;A901</f>
        <v>112TSG06NL300091</v>
      </c>
      <c r="C901" s="75">
        <v>46034</v>
      </c>
      <c r="D901" s="76" t="s">
        <v>313</v>
      </c>
      <c r="E901" s="74" t="s">
        <v>475</v>
      </c>
      <c r="F901" s="74" t="s">
        <v>316</v>
      </c>
      <c r="G901" s="74" t="s">
        <v>314</v>
      </c>
      <c r="H901" s="76" t="s">
        <v>370</v>
      </c>
      <c r="I901" s="76" t="s">
        <v>371</v>
      </c>
      <c r="J901" s="76" t="s">
        <v>476</v>
      </c>
      <c r="K901" s="76" t="s">
        <v>172</v>
      </c>
      <c r="L901" s="76" t="s">
        <v>35</v>
      </c>
      <c r="M901" s="76" t="s">
        <v>284</v>
      </c>
      <c r="N901" s="77">
        <v>4</v>
      </c>
      <c r="O901" s="78">
        <v>47000</v>
      </c>
      <c r="P901" s="78">
        <v>0</v>
      </c>
      <c r="Q901" s="79">
        <v>188000</v>
      </c>
      <c r="R901" s="79">
        <v>0</v>
      </c>
      <c r="S901" s="78">
        <v>47000</v>
      </c>
      <c r="T901" s="76" t="s">
        <v>333</v>
      </c>
      <c r="U901" s="76" t="s">
        <v>373</v>
      </c>
      <c r="V901" s="76" t="s">
        <v>316</v>
      </c>
      <c r="W901" s="76" t="s">
        <v>334</v>
      </c>
      <c r="X901" s="76" t="s">
        <v>316</v>
      </c>
      <c r="Y901" s="76" t="s">
        <v>374</v>
      </c>
      <c r="Z901" s="76" t="s">
        <v>374</v>
      </c>
      <c r="AA9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2" spans="1:27" x14ac:dyDescent="0.25">
      <c r="A902" s="6" t="str">
        <f>DAY(C902)&amp;Table1[[#This Row],[Bộ phận]]&amp;Table1[[#This Row],[Mã hàng]]</f>
        <v>12TSG06NL300094</v>
      </c>
      <c r="B902" s="6" t="str">
        <f>COUNTIF($A$5:A902,A902)&amp;A902</f>
        <v>112TSG06NL300094</v>
      </c>
      <c r="C902" s="75">
        <v>46034</v>
      </c>
      <c r="D902" s="76" t="s">
        <v>313</v>
      </c>
      <c r="E902" s="74" t="s">
        <v>475</v>
      </c>
      <c r="F902" s="74" t="s">
        <v>316</v>
      </c>
      <c r="G902" s="74" t="s">
        <v>314</v>
      </c>
      <c r="H902" s="76" t="s">
        <v>370</v>
      </c>
      <c r="I902" s="76" t="s">
        <v>371</v>
      </c>
      <c r="J902" s="76" t="s">
        <v>476</v>
      </c>
      <c r="K902" s="76" t="s">
        <v>176</v>
      </c>
      <c r="L902" s="76" t="s">
        <v>175</v>
      </c>
      <c r="M902" s="76" t="s">
        <v>284</v>
      </c>
      <c r="N902" s="77">
        <v>1</v>
      </c>
      <c r="O902" s="78">
        <v>80000</v>
      </c>
      <c r="P902" s="78">
        <v>0</v>
      </c>
      <c r="Q902" s="79">
        <v>80000</v>
      </c>
      <c r="R902" s="79">
        <v>0</v>
      </c>
      <c r="S902" s="78">
        <v>80000</v>
      </c>
      <c r="T902" s="76" t="s">
        <v>333</v>
      </c>
      <c r="U902" s="76" t="s">
        <v>373</v>
      </c>
      <c r="V902" s="76" t="s">
        <v>316</v>
      </c>
      <c r="W902" s="76" t="s">
        <v>334</v>
      </c>
      <c r="X902" s="76" t="s">
        <v>316</v>
      </c>
      <c r="Y902" s="76" t="s">
        <v>374</v>
      </c>
      <c r="Z902" s="76" t="s">
        <v>374</v>
      </c>
      <c r="AA9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3" spans="1:27" x14ac:dyDescent="0.25">
      <c r="A903" s="6" t="str">
        <f>DAY(C903)&amp;Table1[[#This Row],[Bộ phận]]&amp;Table1[[#This Row],[Mã hàng]]</f>
        <v>12TSG06NL300096</v>
      </c>
      <c r="B903" s="6" t="str">
        <f>COUNTIF($A$5:A903,A903)&amp;A903</f>
        <v>112TSG06NL300096</v>
      </c>
      <c r="C903" s="75">
        <v>46034</v>
      </c>
      <c r="D903" s="76" t="s">
        <v>313</v>
      </c>
      <c r="E903" s="74" t="s">
        <v>475</v>
      </c>
      <c r="F903" s="74" t="s">
        <v>316</v>
      </c>
      <c r="G903" s="74" t="s">
        <v>314</v>
      </c>
      <c r="H903" s="76" t="s">
        <v>370</v>
      </c>
      <c r="I903" s="76" t="s">
        <v>371</v>
      </c>
      <c r="J903" s="76" t="s">
        <v>476</v>
      </c>
      <c r="K903" s="76" t="s">
        <v>177</v>
      </c>
      <c r="L903" s="76" t="s">
        <v>50</v>
      </c>
      <c r="M903" s="76" t="s">
        <v>284</v>
      </c>
      <c r="N903" s="77">
        <v>3</v>
      </c>
      <c r="O903" s="78">
        <v>45000</v>
      </c>
      <c r="P903" s="78">
        <v>0</v>
      </c>
      <c r="Q903" s="79">
        <v>135000</v>
      </c>
      <c r="R903" s="79">
        <v>0</v>
      </c>
      <c r="S903" s="78">
        <v>45000</v>
      </c>
      <c r="T903" s="76" t="s">
        <v>333</v>
      </c>
      <c r="U903" s="76" t="s">
        <v>373</v>
      </c>
      <c r="V903" s="76" t="s">
        <v>316</v>
      </c>
      <c r="W903" s="76" t="s">
        <v>334</v>
      </c>
      <c r="X903" s="76" t="s">
        <v>316</v>
      </c>
      <c r="Y903" s="76" t="s">
        <v>374</v>
      </c>
      <c r="Z903" s="76" t="s">
        <v>374</v>
      </c>
      <c r="AA9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4" spans="1:27" x14ac:dyDescent="0.25">
      <c r="A904" s="6" t="str">
        <f>DAY(C904)&amp;Table1[[#This Row],[Bộ phận]]&amp;Table1[[#This Row],[Mã hàng]]</f>
        <v>12TSG06NL300098</v>
      </c>
      <c r="B904" s="6" t="str">
        <f>COUNTIF($A$5:A904,A904)&amp;A904</f>
        <v>112TSG06NL300098</v>
      </c>
      <c r="C904" s="75">
        <v>46034</v>
      </c>
      <c r="D904" s="76" t="s">
        <v>313</v>
      </c>
      <c r="E904" s="74" t="s">
        <v>475</v>
      </c>
      <c r="F904" s="74" t="s">
        <v>316</v>
      </c>
      <c r="G904" s="74" t="s">
        <v>314</v>
      </c>
      <c r="H904" s="76" t="s">
        <v>370</v>
      </c>
      <c r="I904" s="76" t="s">
        <v>371</v>
      </c>
      <c r="J904" s="76" t="s">
        <v>476</v>
      </c>
      <c r="K904" s="76" t="s">
        <v>179</v>
      </c>
      <c r="L904" s="76" t="s">
        <v>327</v>
      </c>
      <c r="M904" s="76" t="s">
        <v>284</v>
      </c>
      <c r="N904" s="77">
        <v>6.7</v>
      </c>
      <c r="O904" s="78">
        <v>95000</v>
      </c>
      <c r="P904" s="78">
        <v>0</v>
      </c>
      <c r="Q904" s="79">
        <v>636500</v>
      </c>
      <c r="R904" s="79">
        <v>0</v>
      </c>
      <c r="S904" s="78">
        <v>95000</v>
      </c>
      <c r="T904" s="76" t="s">
        <v>333</v>
      </c>
      <c r="U904" s="76" t="s">
        <v>373</v>
      </c>
      <c r="V904" s="76" t="s">
        <v>316</v>
      </c>
      <c r="W904" s="76" t="s">
        <v>334</v>
      </c>
      <c r="X904" s="76" t="s">
        <v>316</v>
      </c>
      <c r="Y904" s="76" t="s">
        <v>374</v>
      </c>
      <c r="Z904" s="76" t="s">
        <v>374</v>
      </c>
      <c r="AA9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5" spans="1:27" x14ac:dyDescent="0.25">
      <c r="A905" s="6" t="str">
        <f>DAY(C905)&amp;Table1[[#This Row],[Bộ phận]]&amp;Table1[[#This Row],[Mã hàng]]</f>
        <v>12TSG06NL300018</v>
      </c>
      <c r="B905" s="6" t="str">
        <f>COUNTIF($A$5:A905,A905)&amp;A905</f>
        <v>112TSG06NL300018</v>
      </c>
      <c r="C905" s="75">
        <v>46034</v>
      </c>
      <c r="D905" s="76" t="s">
        <v>313</v>
      </c>
      <c r="E905" s="74" t="s">
        <v>475</v>
      </c>
      <c r="F905" s="74" t="s">
        <v>316</v>
      </c>
      <c r="G905" s="74" t="s">
        <v>314</v>
      </c>
      <c r="H905" s="76" t="s">
        <v>370</v>
      </c>
      <c r="I905" s="76" t="s">
        <v>371</v>
      </c>
      <c r="J905" s="76" t="s">
        <v>476</v>
      </c>
      <c r="K905" s="76" t="s">
        <v>91</v>
      </c>
      <c r="L905" s="76" t="s">
        <v>331</v>
      </c>
      <c r="M905" s="76" t="s">
        <v>284</v>
      </c>
      <c r="N905" s="77">
        <v>3</v>
      </c>
      <c r="O905" s="78">
        <v>38000</v>
      </c>
      <c r="P905" s="78">
        <v>0</v>
      </c>
      <c r="Q905" s="79">
        <v>114000</v>
      </c>
      <c r="R905" s="79">
        <v>0</v>
      </c>
      <c r="S905" s="78">
        <v>38000</v>
      </c>
      <c r="T905" s="76" t="s">
        <v>333</v>
      </c>
      <c r="U905" s="76" t="s">
        <v>373</v>
      </c>
      <c r="V905" s="76" t="s">
        <v>316</v>
      </c>
      <c r="W905" s="76" t="s">
        <v>334</v>
      </c>
      <c r="X905" s="76" t="s">
        <v>316</v>
      </c>
      <c r="Y905" s="76" t="s">
        <v>374</v>
      </c>
      <c r="Z905" s="76" t="s">
        <v>374</v>
      </c>
      <c r="AA9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6" spans="1:27" x14ac:dyDescent="0.25">
      <c r="A906" s="6" t="str">
        <f>DAY(C906)&amp;Table1[[#This Row],[Bộ phận]]&amp;Table1[[#This Row],[Mã hàng]]</f>
        <v>12TSG06NL600067</v>
      </c>
      <c r="B906" s="6" t="str">
        <f>COUNTIF($A$5:A906,A906)&amp;A906</f>
        <v>112TSG06NL600067</v>
      </c>
      <c r="C906" s="75">
        <v>46034</v>
      </c>
      <c r="D906" s="76" t="s">
        <v>313</v>
      </c>
      <c r="E906" s="74" t="s">
        <v>475</v>
      </c>
      <c r="F906" s="74" t="s">
        <v>316</v>
      </c>
      <c r="G906" s="74" t="s">
        <v>314</v>
      </c>
      <c r="H906" s="76" t="s">
        <v>370</v>
      </c>
      <c r="I906" s="76" t="s">
        <v>371</v>
      </c>
      <c r="J906" s="76" t="s">
        <v>476</v>
      </c>
      <c r="K906" s="76" t="s">
        <v>280</v>
      </c>
      <c r="L906" s="76" t="s">
        <v>21</v>
      </c>
      <c r="M906" s="76" t="s">
        <v>284</v>
      </c>
      <c r="N906" s="77">
        <v>0.48</v>
      </c>
      <c r="O906" s="78">
        <v>75000</v>
      </c>
      <c r="P906" s="78">
        <v>0</v>
      </c>
      <c r="Q906" s="79">
        <v>36000</v>
      </c>
      <c r="R906" s="79">
        <v>0</v>
      </c>
      <c r="S906" s="78">
        <v>75000</v>
      </c>
      <c r="T906" s="76" t="s">
        <v>333</v>
      </c>
      <c r="U906" s="76" t="s">
        <v>373</v>
      </c>
      <c r="V906" s="76" t="s">
        <v>316</v>
      </c>
      <c r="W906" s="76" t="s">
        <v>334</v>
      </c>
      <c r="X906" s="76" t="s">
        <v>316</v>
      </c>
      <c r="Y906" s="76" t="s">
        <v>374</v>
      </c>
      <c r="Z906" s="76" t="s">
        <v>374</v>
      </c>
      <c r="AA9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7" spans="1:27" x14ac:dyDescent="0.25">
      <c r="A907" s="6" t="str">
        <f>DAY(C907)&amp;Table1[[#This Row],[Bộ phận]]&amp;Table1[[#This Row],[Mã hàng]]</f>
        <v>12TSG06NL600068</v>
      </c>
      <c r="B907" s="6" t="str">
        <f>COUNTIF($A$5:A907,A907)&amp;A907</f>
        <v>112TSG06NL600068</v>
      </c>
      <c r="C907" s="75">
        <v>46034</v>
      </c>
      <c r="D907" s="76" t="s">
        <v>313</v>
      </c>
      <c r="E907" s="74" t="s">
        <v>475</v>
      </c>
      <c r="F907" s="74" t="s">
        <v>316</v>
      </c>
      <c r="G907" s="74" t="s">
        <v>314</v>
      </c>
      <c r="H907" s="76" t="s">
        <v>370</v>
      </c>
      <c r="I907" s="76" t="s">
        <v>371</v>
      </c>
      <c r="J907" s="76" t="s">
        <v>476</v>
      </c>
      <c r="K907" s="76" t="s">
        <v>281</v>
      </c>
      <c r="L907" s="76" t="s">
        <v>48</v>
      </c>
      <c r="M907" s="76" t="s">
        <v>284</v>
      </c>
      <c r="N907" s="77">
        <v>0.16</v>
      </c>
      <c r="O907" s="78">
        <v>95000</v>
      </c>
      <c r="P907" s="78">
        <v>0</v>
      </c>
      <c r="Q907" s="79">
        <v>15200</v>
      </c>
      <c r="R907" s="79">
        <v>0</v>
      </c>
      <c r="S907" s="78">
        <v>95000</v>
      </c>
      <c r="T907" s="76" t="s">
        <v>333</v>
      </c>
      <c r="U907" s="76" t="s">
        <v>373</v>
      </c>
      <c r="V907" s="76" t="s">
        <v>316</v>
      </c>
      <c r="W907" s="76" t="s">
        <v>334</v>
      </c>
      <c r="X907" s="76" t="s">
        <v>316</v>
      </c>
      <c r="Y907" s="76" t="s">
        <v>374</v>
      </c>
      <c r="Z907" s="76" t="s">
        <v>374</v>
      </c>
      <c r="AA9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8" spans="1:27" x14ac:dyDescent="0.25">
      <c r="A908" s="6" t="str">
        <f>DAY(C908)&amp;Table1[[#This Row],[Bộ phận]]&amp;Table1[[#This Row],[Mã hàng]]</f>
        <v>12TSG06NL600004</v>
      </c>
      <c r="B908" s="6" t="str">
        <f>COUNTIF($A$5:A908,A908)&amp;A908</f>
        <v>112TSG06NL600004</v>
      </c>
      <c r="C908" s="75">
        <v>46034</v>
      </c>
      <c r="D908" s="76" t="s">
        <v>313</v>
      </c>
      <c r="E908" s="74" t="s">
        <v>475</v>
      </c>
      <c r="F908" s="74" t="s">
        <v>316</v>
      </c>
      <c r="G908" s="74" t="s">
        <v>314</v>
      </c>
      <c r="H908" s="76" t="s">
        <v>370</v>
      </c>
      <c r="I908" s="76" t="s">
        <v>371</v>
      </c>
      <c r="J908" s="76" t="s">
        <v>476</v>
      </c>
      <c r="K908" s="76" t="s">
        <v>266</v>
      </c>
      <c r="L908" s="76" t="s">
        <v>25</v>
      </c>
      <c r="M908" s="76" t="s">
        <v>284</v>
      </c>
      <c r="N908" s="77">
        <v>19.5</v>
      </c>
      <c r="O908" s="78">
        <v>18000</v>
      </c>
      <c r="P908" s="78">
        <v>0</v>
      </c>
      <c r="Q908" s="79">
        <v>351000</v>
      </c>
      <c r="R908" s="79">
        <v>0</v>
      </c>
      <c r="S908" s="78">
        <v>18000</v>
      </c>
      <c r="T908" s="76" t="s">
        <v>333</v>
      </c>
      <c r="U908" s="76" t="s">
        <v>373</v>
      </c>
      <c r="V908" s="76" t="s">
        <v>316</v>
      </c>
      <c r="W908" s="76" t="s">
        <v>334</v>
      </c>
      <c r="X908" s="76" t="s">
        <v>316</v>
      </c>
      <c r="Y908" s="76" t="s">
        <v>374</v>
      </c>
      <c r="Z908" s="76" t="s">
        <v>374</v>
      </c>
      <c r="AA9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09" spans="1:27" x14ac:dyDescent="0.25">
      <c r="A909" s="6" t="str">
        <f>DAY(C909)&amp;Table1[[#This Row],[Bộ phận]]&amp;Table1[[#This Row],[Mã hàng]]</f>
        <v>12TSG06NL300062</v>
      </c>
      <c r="B909" s="6" t="str">
        <f>COUNTIF($A$5:A909,A909)&amp;A909</f>
        <v>112TSG06NL300062</v>
      </c>
      <c r="C909" s="75">
        <v>46034</v>
      </c>
      <c r="D909" s="76" t="s">
        <v>313</v>
      </c>
      <c r="E909" s="74" t="s">
        <v>475</v>
      </c>
      <c r="F909" s="74" t="s">
        <v>316</v>
      </c>
      <c r="G909" s="74" t="s">
        <v>314</v>
      </c>
      <c r="H909" s="76" t="s">
        <v>370</v>
      </c>
      <c r="I909" s="76" t="s">
        <v>371</v>
      </c>
      <c r="J909" s="76" t="s">
        <v>476</v>
      </c>
      <c r="K909" s="76" t="s">
        <v>141</v>
      </c>
      <c r="L909" s="76" t="s">
        <v>326</v>
      </c>
      <c r="M909" s="76" t="s">
        <v>284</v>
      </c>
      <c r="N909" s="77">
        <v>0.1</v>
      </c>
      <c r="O909" s="78">
        <v>65000</v>
      </c>
      <c r="P909" s="78">
        <v>0</v>
      </c>
      <c r="Q909" s="79">
        <v>6500</v>
      </c>
      <c r="R909" s="79">
        <v>0</v>
      </c>
      <c r="S909" s="78">
        <v>65000</v>
      </c>
      <c r="T909" s="76" t="s">
        <v>333</v>
      </c>
      <c r="U909" s="76" t="s">
        <v>373</v>
      </c>
      <c r="V909" s="76" t="s">
        <v>316</v>
      </c>
      <c r="W909" s="76" t="s">
        <v>334</v>
      </c>
      <c r="X909" s="76" t="s">
        <v>316</v>
      </c>
      <c r="Y909" s="76" t="s">
        <v>374</v>
      </c>
      <c r="Z909" s="76" t="s">
        <v>374</v>
      </c>
      <c r="AA9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0" spans="1:27" x14ac:dyDescent="0.25">
      <c r="A910" s="6" t="str">
        <f>DAY(C910)&amp;Table1[[#This Row],[Bộ phận]]&amp;Table1[[#This Row],[Mã hàng]]</f>
        <v>12TSG06NL300119</v>
      </c>
      <c r="B910" s="6" t="str">
        <f>COUNTIF($A$5:A910,A910)&amp;A910</f>
        <v>112TSG06NL300119</v>
      </c>
      <c r="C910" s="75">
        <v>46034</v>
      </c>
      <c r="D910" s="76" t="s">
        <v>313</v>
      </c>
      <c r="E910" s="74" t="s">
        <v>475</v>
      </c>
      <c r="F910" s="74" t="s">
        <v>316</v>
      </c>
      <c r="G910" s="74" t="s">
        <v>314</v>
      </c>
      <c r="H910" s="76" t="s">
        <v>370</v>
      </c>
      <c r="I910" s="76" t="s">
        <v>371</v>
      </c>
      <c r="J910" s="76" t="s">
        <v>476</v>
      </c>
      <c r="K910" s="76" t="s">
        <v>197</v>
      </c>
      <c r="L910" s="76" t="s">
        <v>324</v>
      </c>
      <c r="M910" s="76" t="s">
        <v>284</v>
      </c>
      <c r="N910" s="77">
        <v>4.5</v>
      </c>
      <c r="O910" s="78">
        <v>21000</v>
      </c>
      <c r="P910" s="78">
        <v>0</v>
      </c>
      <c r="Q910" s="79">
        <v>94500</v>
      </c>
      <c r="R910" s="79">
        <v>0</v>
      </c>
      <c r="S910" s="78">
        <v>21000</v>
      </c>
      <c r="T910" s="76" t="s">
        <v>333</v>
      </c>
      <c r="U910" s="76" t="s">
        <v>373</v>
      </c>
      <c r="V910" s="76" t="s">
        <v>316</v>
      </c>
      <c r="W910" s="76" t="s">
        <v>334</v>
      </c>
      <c r="X910" s="76" t="s">
        <v>316</v>
      </c>
      <c r="Y910" s="76" t="s">
        <v>374</v>
      </c>
      <c r="Z910" s="76" t="s">
        <v>374</v>
      </c>
      <c r="AA9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1" spans="1:27" x14ac:dyDescent="0.25">
      <c r="A911" s="6" t="str">
        <f>DAY(C911)&amp;Table1[[#This Row],[Bộ phận]]&amp;Table1[[#This Row],[Mã hàng]]</f>
        <v>12TSG06NL300022</v>
      </c>
      <c r="B911" s="6" t="str">
        <f>COUNTIF($A$5:A911,A911)&amp;A911</f>
        <v>112TSG06NL300022</v>
      </c>
      <c r="C911" s="75">
        <v>46034</v>
      </c>
      <c r="D911" s="76" t="s">
        <v>313</v>
      </c>
      <c r="E911" s="74" t="s">
        <v>475</v>
      </c>
      <c r="F911" s="74" t="s">
        <v>316</v>
      </c>
      <c r="G911" s="74" t="s">
        <v>314</v>
      </c>
      <c r="H911" s="76" t="s">
        <v>370</v>
      </c>
      <c r="I911" s="76" t="s">
        <v>371</v>
      </c>
      <c r="J911" s="76" t="s">
        <v>476</v>
      </c>
      <c r="K911" s="76" t="s">
        <v>94</v>
      </c>
      <c r="L911" s="76" t="s">
        <v>20</v>
      </c>
      <c r="M911" s="76" t="s">
        <v>284</v>
      </c>
      <c r="N911" s="77">
        <v>8</v>
      </c>
      <c r="O911" s="78">
        <v>18000</v>
      </c>
      <c r="P911" s="78">
        <v>0</v>
      </c>
      <c r="Q911" s="79">
        <v>144000</v>
      </c>
      <c r="R911" s="79">
        <v>0</v>
      </c>
      <c r="S911" s="78">
        <v>18000</v>
      </c>
      <c r="T911" s="76" t="s">
        <v>333</v>
      </c>
      <c r="U911" s="76" t="s">
        <v>373</v>
      </c>
      <c r="V911" s="76" t="s">
        <v>316</v>
      </c>
      <c r="W911" s="76" t="s">
        <v>334</v>
      </c>
      <c r="X911" s="76" t="s">
        <v>316</v>
      </c>
      <c r="Y911" s="76" t="s">
        <v>374</v>
      </c>
      <c r="Z911" s="76" t="s">
        <v>374</v>
      </c>
      <c r="AA9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2" spans="1:27" x14ac:dyDescent="0.25">
      <c r="A912" s="6" t="str">
        <f>DAY(C912)&amp;Table1[[#This Row],[Bộ phận]]&amp;Table1[[#This Row],[Mã hàng]]</f>
        <v>12TSG06NL300218</v>
      </c>
      <c r="B912" s="6" t="str">
        <f>COUNTIF($A$5:A912,A912)&amp;A912</f>
        <v>112TSG06NL300218</v>
      </c>
      <c r="C912" s="75">
        <v>46034</v>
      </c>
      <c r="D912" s="76" t="s">
        <v>313</v>
      </c>
      <c r="E912" s="74" t="s">
        <v>475</v>
      </c>
      <c r="F912" s="74" t="s">
        <v>316</v>
      </c>
      <c r="G912" s="74" t="s">
        <v>314</v>
      </c>
      <c r="H912" s="76" t="s">
        <v>370</v>
      </c>
      <c r="I912" s="76" t="s">
        <v>371</v>
      </c>
      <c r="J912" s="76" t="s">
        <v>476</v>
      </c>
      <c r="K912" s="76" t="s">
        <v>287</v>
      </c>
      <c r="L912" s="76" t="s">
        <v>288</v>
      </c>
      <c r="M912" s="76" t="s">
        <v>29</v>
      </c>
      <c r="N912" s="77">
        <v>1</v>
      </c>
      <c r="O912" s="78">
        <v>40000</v>
      </c>
      <c r="P912" s="78">
        <v>0</v>
      </c>
      <c r="Q912" s="79">
        <v>40000</v>
      </c>
      <c r="R912" s="79">
        <v>0</v>
      </c>
      <c r="S912" s="78">
        <v>40000</v>
      </c>
      <c r="T912" s="76" t="s">
        <v>333</v>
      </c>
      <c r="U912" s="76" t="s">
        <v>373</v>
      </c>
      <c r="V912" s="76" t="s">
        <v>316</v>
      </c>
      <c r="W912" s="76" t="s">
        <v>334</v>
      </c>
      <c r="X912" s="76" t="s">
        <v>316</v>
      </c>
      <c r="Y912" s="76" t="s">
        <v>374</v>
      </c>
      <c r="Z912" s="76" t="s">
        <v>374</v>
      </c>
      <c r="AA9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3" spans="1:27" x14ac:dyDescent="0.25">
      <c r="A913" s="6" t="str">
        <f>DAY(C913)&amp;Table1[[#This Row],[Bộ phận]]&amp;Table1[[#This Row],[Mã hàng]]</f>
        <v>12TSG08NL600004</v>
      </c>
      <c r="B913" s="6" t="str">
        <f>COUNTIF($A$5:A913,A913)&amp;A913</f>
        <v>112TSG08NL600004</v>
      </c>
      <c r="C913" s="75">
        <v>46034</v>
      </c>
      <c r="D913" s="76" t="s">
        <v>313</v>
      </c>
      <c r="E913" s="74" t="s">
        <v>477</v>
      </c>
      <c r="F913" s="74" t="s">
        <v>316</v>
      </c>
      <c r="G913" s="74" t="s">
        <v>314</v>
      </c>
      <c r="H913" s="76" t="s">
        <v>370</v>
      </c>
      <c r="I913" s="76" t="s">
        <v>371</v>
      </c>
      <c r="J913" s="76" t="s">
        <v>478</v>
      </c>
      <c r="K913" s="76" t="s">
        <v>266</v>
      </c>
      <c r="L913" s="76" t="s">
        <v>25</v>
      </c>
      <c r="M913" s="76" t="s">
        <v>284</v>
      </c>
      <c r="N913" s="77">
        <v>28</v>
      </c>
      <c r="O913" s="78">
        <v>18000</v>
      </c>
      <c r="P913" s="78">
        <v>0</v>
      </c>
      <c r="Q913" s="79">
        <v>504000</v>
      </c>
      <c r="R913" s="79">
        <v>0</v>
      </c>
      <c r="S913" s="78">
        <v>18000</v>
      </c>
      <c r="T913" s="76" t="s">
        <v>336</v>
      </c>
      <c r="U913" s="76" t="s">
        <v>373</v>
      </c>
      <c r="V913" s="76" t="s">
        <v>316</v>
      </c>
      <c r="W913" s="76" t="s">
        <v>337</v>
      </c>
      <c r="X913" s="76" t="s">
        <v>316</v>
      </c>
      <c r="Y913" s="76" t="s">
        <v>374</v>
      </c>
      <c r="Z913" s="76" t="s">
        <v>374</v>
      </c>
      <c r="AA9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4" spans="1:27" x14ac:dyDescent="0.25">
      <c r="A914" s="6" t="str">
        <f>DAY(C914)&amp;Table1[[#This Row],[Bộ phận]]&amp;Table1[[#This Row],[Mã hàng]]</f>
        <v>12TSG08NL300058</v>
      </c>
      <c r="B914" s="6" t="str">
        <f>COUNTIF($A$5:A914,A914)&amp;A914</f>
        <v>112TSG08NL300058</v>
      </c>
      <c r="C914" s="75">
        <v>46034</v>
      </c>
      <c r="D914" s="76" t="s">
        <v>313</v>
      </c>
      <c r="E914" s="74" t="s">
        <v>477</v>
      </c>
      <c r="F914" s="74" t="s">
        <v>316</v>
      </c>
      <c r="G914" s="74" t="s">
        <v>314</v>
      </c>
      <c r="H914" s="76" t="s">
        <v>370</v>
      </c>
      <c r="I914" s="76" t="s">
        <v>371</v>
      </c>
      <c r="J914" s="76" t="s">
        <v>478</v>
      </c>
      <c r="K914" s="76" t="s">
        <v>135</v>
      </c>
      <c r="L914" s="76" t="s">
        <v>27</v>
      </c>
      <c r="M914" s="76" t="s">
        <v>284</v>
      </c>
      <c r="N914" s="77">
        <v>1</v>
      </c>
      <c r="O914" s="78">
        <v>55000</v>
      </c>
      <c r="P914" s="78">
        <v>0</v>
      </c>
      <c r="Q914" s="79">
        <v>55000</v>
      </c>
      <c r="R914" s="79">
        <v>0</v>
      </c>
      <c r="S914" s="78">
        <v>55000</v>
      </c>
      <c r="T914" s="76" t="s">
        <v>336</v>
      </c>
      <c r="U914" s="76" t="s">
        <v>373</v>
      </c>
      <c r="V914" s="76" t="s">
        <v>316</v>
      </c>
      <c r="W914" s="76" t="s">
        <v>337</v>
      </c>
      <c r="X914" s="76" t="s">
        <v>316</v>
      </c>
      <c r="Y914" s="76" t="s">
        <v>374</v>
      </c>
      <c r="Z914" s="76" t="s">
        <v>374</v>
      </c>
      <c r="AA9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5" spans="1:27" x14ac:dyDescent="0.25">
      <c r="A915" s="6" t="str">
        <f>DAY(C915)&amp;Table1[[#This Row],[Bộ phận]]&amp;Table1[[#This Row],[Mã hàng]]</f>
        <v>12TSG08NL300074</v>
      </c>
      <c r="B915" s="6" t="str">
        <f>COUNTIF($A$5:A915,A915)&amp;A915</f>
        <v>112TSG08NL300074</v>
      </c>
      <c r="C915" s="75">
        <v>46034</v>
      </c>
      <c r="D915" s="76" t="s">
        <v>313</v>
      </c>
      <c r="E915" s="74" t="s">
        <v>477</v>
      </c>
      <c r="F915" s="74" t="s">
        <v>316</v>
      </c>
      <c r="G915" s="74" t="s">
        <v>314</v>
      </c>
      <c r="H915" s="76" t="s">
        <v>370</v>
      </c>
      <c r="I915" s="76" t="s">
        <v>371</v>
      </c>
      <c r="J915" s="76" t="s">
        <v>478</v>
      </c>
      <c r="K915" s="76" t="s">
        <v>155</v>
      </c>
      <c r="L915" s="76" t="s">
        <v>32</v>
      </c>
      <c r="M915" s="76" t="s">
        <v>284</v>
      </c>
      <c r="N915" s="77">
        <v>1.1000000000000001</v>
      </c>
      <c r="O915" s="78">
        <v>18000</v>
      </c>
      <c r="P915" s="78">
        <v>0</v>
      </c>
      <c r="Q915" s="79">
        <v>19800</v>
      </c>
      <c r="R915" s="79">
        <v>0</v>
      </c>
      <c r="S915" s="78">
        <v>18000</v>
      </c>
      <c r="T915" s="76" t="s">
        <v>336</v>
      </c>
      <c r="U915" s="76" t="s">
        <v>373</v>
      </c>
      <c r="V915" s="76" t="s">
        <v>316</v>
      </c>
      <c r="W915" s="76" t="s">
        <v>337</v>
      </c>
      <c r="X915" s="76" t="s">
        <v>316</v>
      </c>
      <c r="Y915" s="76" t="s">
        <v>374</v>
      </c>
      <c r="Z915" s="76" t="s">
        <v>374</v>
      </c>
      <c r="AA9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6" spans="1:27" x14ac:dyDescent="0.25">
      <c r="A916" s="6" t="str">
        <f>DAY(C916)&amp;Table1[[#This Row],[Bộ phận]]&amp;Table1[[#This Row],[Mã hàng]]</f>
        <v>12TSG08NL300084</v>
      </c>
      <c r="B916" s="6" t="str">
        <f>COUNTIF($A$5:A916,A916)&amp;A916</f>
        <v>112TSG08NL300084</v>
      </c>
      <c r="C916" s="75">
        <v>46034</v>
      </c>
      <c r="D916" s="76" t="s">
        <v>313</v>
      </c>
      <c r="E916" s="74" t="s">
        <v>477</v>
      </c>
      <c r="F916" s="74" t="s">
        <v>316</v>
      </c>
      <c r="G916" s="74" t="s">
        <v>314</v>
      </c>
      <c r="H916" s="76" t="s">
        <v>370</v>
      </c>
      <c r="I916" s="76" t="s">
        <v>371</v>
      </c>
      <c r="J916" s="76" t="s">
        <v>478</v>
      </c>
      <c r="K916" s="76" t="s">
        <v>163</v>
      </c>
      <c r="L916" s="76" t="s">
        <v>322</v>
      </c>
      <c r="M916" s="76" t="s">
        <v>284</v>
      </c>
      <c r="N916" s="77">
        <v>4.5</v>
      </c>
      <c r="O916" s="78">
        <v>22000</v>
      </c>
      <c r="P916" s="78">
        <v>0</v>
      </c>
      <c r="Q916" s="79">
        <v>99000</v>
      </c>
      <c r="R916" s="79">
        <v>0</v>
      </c>
      <c r="S916" s="78">
        <v>22000</v>
      </c>
      <c r="T916" s="76" t="s">
        <v>336</v>
      </c>
      <c r="U916" s="76" t="s">
        <v>373</v>
      </c>
      <c r="V916" s="76" t="s">
        <v>316</v>
      </c>
      <c r="W916" s="76" t="s">
        <v>337</v>
      </c>
      <c r="X916" s="76" t="s">
        <v>316</v>
      </c>
      <c r="Y916" s="76" t="s">
        <v>374</v>
      </c>
      <c r="Z916" s="76" t="s">
        <v>374</v>
      </c>
      <c r="AA9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7" spans="1:27" x14ac:dyDescent="0.25">
      <c r="A917" s="6" t="str">
        <f>DAY(C917)&amp;Table1[[#This Row],[Bộ phận]]&amp;Table1[[#This Row],[Mã hàng]]</f>
        <v>12TSG08NL300113</v>
      </c>
      <c r="B917" s="6" t="str">
        <f>COUNTIF($A$5:A917,A917)&amp;A917</f>
        <v>112TSG08NL300113</v>
      </c>
      <c r="C917" s="75">
        <v>46034</v>
      </c>
      <c r="D917" s="76" t="s">
        <v>313</v>
      </c>
      <c r="E917" s="74" t="s">
        <v>477</v>
      </c>
      <c r="F917" s="74" t="s">
        <v>316</v>
      </c>
      <c r="G917" s="74" t="s">
        <v>314</v>
      </c>
      <c r="H917" s="76" t="s">
        <v>370</v>
      </c>
      <c r="I917" s="76" t="s">
        <v>371</v>
      </c>
      <c r="J917" s="76" t="s">
        <v>478</v>
      </c>
      <c r="K917" s="76" t="s">
        <v>192</v>
      </c>
      <c r="L917" s="76" t="s">
        <v>40</v>
      </c>
      <c r="M917" s="76" t="s">
        <v>284</v>
      </c>
      <c r="N917" s="77">
        <v>1.3</v>
      </c>
      <c r="O917" s="78">
        <v>145000</v>
      </c>
      <c r="P917" s="78">
        <v>0</v>
      </c>
      <c r="Q917" s="79">
        <v>188500</v>
      </c>
      <c r="R917" s="79">
        <v>0</v>
      </c>
      <c r="S917" s="78">
        <v>145000</v>
      </c>
      <c r="T917" s="76" t="s">
        <v>336</v>
      </c>
      <c r="U917" s="76" t="s">
        <v>373</v>
      </c>
      <c r="V917" s="76" t="s">
        <v>316</v>
      </c>
      <c r="W917" s="76" t="s">
        <v>337</v>
      </c>
      <c r="X917" s="76" t="s">
        <v>316</v>
      </c>
      <c r="Y917" s="76" t="s">
        <v>374</v>
      </c>
      <c r="Z917" s="76" t="s">
        <v>374</v>
      </c>
      <c r="AA9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8" spans="1:27" x14ac:dyDescent="0.25">
      <c r="A918" s="6" t="str">
        <f>DAY(C918)&amp;Table1[[#This Row],[Bộ phận]]&amp;Table1[[#This Row],[Mã hàng]]</f>
        <v>12TSG08NL300142</v>
      </c>
      <c r="B918" s="6" t="str">
        <f>COUNTIF($A$5:A918,A918)&amp;A918</f>
        <v>112TSG08NL300142</v>
      </c>
      <c r="C918" s="75">
        <v>46034</v>
      </c>
      <c r="D918" s="76" t="s">
        <v>313</v>
      </c>
      <c r="E918" s="74" t="s">
        <v>477</v>
      </c>
      <c r="F918" s="74" t="s">
        <v>316</v>
      </c>
      <c r="G918" s="74" t="s">
        <v>314</v>
      </c>
      <c r="H918" s="76" t="s">
        <v>370</v>
      </c>
      <c r="I918" s="76" t="s">
        <v>371</v>
      </c>
      <c r="J918" s="76" t="s">
        <v>478</v>
      </c>
      <c r="K918" s="76" t="s">
        <v>226</v>
      </c>
      <c r="L918" s="76" t="s">
        <v>319</v>
      </c>
      <c r="M918" s="76" t="s">
        <v>284</v>
      </c>
      <c r="N918" s="77">
        <v>1.8</v>
      </c>
      <c r="O918" s="78">
        <v>50000</v>
      </c>
      <c r="P918" s="78">
        <v>0</v>
      </c>
      <c r="Q918" s="79">
        <v>90000</v>
      </c>
      <c r="R918" s="79">
        <v>0</v>
      </c>
      <c r="S918" s="78">
        <v>50000</v>
      </c>
      <c r="T918" s="76" t="s">
        <v>336</v>
      </c>
      <c r="U918" s="76" t="s">
        <v>373</v>
      </c>
      <c r="V918" s="76" t="s">
        <v>316</v>
      </c>
      <c r="W918" s="76" t="s">
        <v>337</v>
      </c>
      <c r="X918" s="76" t="s">
        <v>316</v>
      </c>
      <c r="Y918" s="76" t="s">
        <v>374</v>
      </c>
      <c r="Z918" s="76" t="s">
        <v>374</v>
      </c>
      <c r="AA9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19" spans="1:27" x14ac:dyDescent="0.25">
      <c r="A919" s="6" t="str">
        <f>DAY(C919)&amp;Table1[[#This Row],[Bộ phận]]&amp;Table1[[#This Row],[Mã hàng]]</f>
        <v>12TSG08NL300018</v>
      </c>
      <c r="B919" s="6" t="str">
        <f>COUNTIF($A$5:A919,A919)&amp;A919</f>
        <v>112TSG08NL300018</v>
      </c>
      <c r="C919" s="75">
        <v>46034</v>
      </c>
      <c r="D919" s="76" t="s">
        <v>313</v>
      </c>
      <c r="E919" s="74" t="s">
        <v>477</v>
      </c>
      <c r="F919" s="74" t="s">
        <v>316</v>
      </c>
      <c r="G919" s="74" t="s">
        <v>314</v>
      </c>
      <c r="H919" s="76" t="s">
        <v>370</v>
      </c>
      <c r="I919" s="76" t="s">
        <v>371</v>
      </c>
      <c r="J919" s="76" t="s">
        <v>478</v>
      </c>
      <c r="K919" s="76" t="s">
        <v>91</v>
      </c>
      <c r="L919" s="76" t="s">
        <v>331</v>
      </c>
      <c r="M919" s="76" t="s">
        <v>284</v>
      </c>
      <c r="N919" s="77">
        <v>7.5</v>
      </c>
      <c r="O919" s="78">
        <v>38000</v>
      </c>
      <c r="P919" s="78">
        <v>0</v>
      </c>
      <c r="Q919" s="79">
        <v>285000</v>
      </c>
      <c r="R919" s="79">
        <v>0</v>
      </c>
      <c r="S919" s="78">
        <v>38000</v>
      </c>
      <c r="T919" s="76" t="s">
        <v>336</v>
      </c>
      <c r="U919" s="76" t="s">
        <v>373</v>
      </c>
      <c r="V919" s="76" t="s">
        <v>316</v>
      </c>
      <c r="W919" s="76" t="s">
        <v>337</v>
      </c>
      <c r="X919" s="76" t="s">
        <v>316</v>
      </c>
      <c r="Y919" s="76" t="s">
        <v>374</v>
      </c>
      <c r="Z919" s="76" t="s">
        <v>374</v>
      </c>
      <c r="AA9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0" spans="1:27" x14ac:dyDescent="0.25">
      <c r="A920" s="6" t="str">
        <f>DAY(C920)&amp;Table1[[#This Row],[Bộ phận]]&amp;Table1[[#This Row],[Mã hàng]]</f>
        <v>12TSG08NL300022</v>
      </c>
      <c r="B920" s="6" t="str">
        <f>COUNTIF($A$5:A920,A920)&amp;A920</f>
        <v>112TSG08NL300022</v>
      </c>
      <c r="C920" s="75">
        <v>46034</v>
      </c>
      <c r="D920" s="76" t="s">
        <v>313</v>
      </c>
      <c r="E920" s="74" t="s">
        <v>477</v>
      </c>
      <c r="F920" s="74" t="s">
        <v>316</v>
      </c>
      <c r="G920" s="74" t="s">
        <v>314</v>
      </c>
      <c r="H920" s="76" t="s">
        <v>370</v>
      </c>
      <c r="I920" s="76" t="s">
        <v>371</v>
      </c>
      <c r="J920" s="76" t="s">
        <v>478</v>
      </c>
      <c r="K920" s="76" t="s">
        <v>94</v>
      </c>
      <c r="L920" s="76" t="s">
        <v>20</v>
      </c>
      <c r="M920" s="76" t="s">
        <v>284</v>
      </c>
      <c r="N920" s="77">
        <v>8.5</v>
      </c>
      <c r="O920" s="78">
        <v>18000</v>
      </c>
      <c r="P920" s="78">
        <v>0</v>
      </c>
      <c r="Q920" s="79">
        <v>153000</v>
      </c>
      <c r="R920" s="79">
        <v>0</v>
      </c>
      <c r="S920" s="78">
        <v>18000</v>
      </c>
      <c r="T920" s="76" t="s">
        <v>336</v>
      </c>
      <c r="U920" s="76" t="s">
        <v>373</v>
      </c>
      <c r="V920" s="76" t="s">
        <v>316</v>
      </c>
      <c r="W920" s="76" t="s">
        <v>337</v>
      </c>
      <c r="X920" s="76" t="s">
        <v>316</v>
      </c>
      <c r="Y920" s="76" t="s">
        <v>374</v>
      </c>
      <c r="Z920" s="76" t="s">
        <v>374</v>
      </c>
      <c r="AA9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1" spans="1:27" x14ac:dyDescent="0.25">
      <c r="A921" s="6" t="str">
        <f>DAY(C921)&amp;Table1[[#This Row],[Bộ phận]]&amp;Table1[[#This Row],[Mã hàng]]</f>
        <v>12TSG08NL300090</v>
      </c>
      <c r="B921" s="6" t="str">
        <f>COUNTIF($A$5:A921,A921)&amp;A921</f>
        <v>112TSG08NL300090</v>
      </c>
      <c r="C921" s="75">
        <v>46034</v>
      </c>
      <c r="D921" s="76" t="s">
        <v>313</v>
      </c>
      <c r="E921" s="74" t="s">
        <v>477</v>
      </c>
      <c r="F921" s="74" t="s">
        <v>316</v>
      </c>
      <c r="G921" s="74" t="s">
        <v>314</v>
      </c>
      <c r="H921" s="76" t="s">
        <v>370</v>
      </c>
      <c r="I921" s="76" t="s">
        <v>371</v>
      </c>
      <c r="J921" s="76" t="s">
        <v>478</v>
      </c>
      <c r="K921" s="76" t="s">
        <v>171</v>
      </c>
      <c r="L921" s="76" t="s">
        <v>34</v>
      </c>
      <c r="M921" s="76" t="s">
        <v>284</v>
      </c>
      <c r="N921" s="77">
        <v>3</v>
      </c>
      <c r="O921" s="78">
        <v>145000</v>
      </c>
      <c r="P921" s="78">
        <v>0</v>
      </c>
      <c r="Q921" s="79">
        <v>435000</v>
      </c>
      <c r="R921" s="79">
        <v>0</v>
      </c>
      <c r="S921" s="78">
        <v>145000</v>
      </c>
      <c r="T921" s="76" t="s">
        <v>336</v>
      </c>
      <c r="U921" s="76" t="s">
        <v>373</v>
      </c>
      <c r="V921" s="76" t="s">
        <v>316</v>
      </c>
      <c r="W921" s="76" t="s">
        <v>337</v>
      </c>
      <c r="X921" s="76" t="s">
        <v>316</v>
      </c>
      <c r="Y921" s="76" t="s">
        <v>374</v>
      </c>
      <c r="Z921" s="76" t="s">
        <v>374</v>
      </c>
      <c r="AA9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2" spans="1:27" x14ac:dyDescent="0.25">
      <c r="A922" s="6" t="str">
        <f>DAY(C922)&amp;Table1[[#This Row],[Bộ phận]]&amp;Table1[[#This Row],[Mã hàng]]</f>
        <v>12TSG08NL300091</v>
      </c>
      <c r="B922" s="6" t="str">
        <f>COUNTIF($A$5:A922,A922)&amp;A922</f>
        <v>112TSG08NL300091</v>
      </c>
      <c r="C922" s="75">
        <v>46034</v>
      </c>
      <c r="D922" s="76" t="s">
        <v>313</v>
      </c>
      <c r="E922" s="74" t="s">
        <v>477</v>
      </c>
      <c r="F922" s="74" t="s">
        <v>316</v>
      </c>
      <c r="G922" s="74" t="s">
        <v>314</v>
      </c>
      <c r="H922" s="76" t="s">
        <v>370</v>
      </c>
      <c r="I922" s="76" t="s">
        <v>371</v>
      </c>
      <c r="J922" s="76" t="s">
        <v>478</v>
      </c>
      <c r="K922" s="76" t="s">
        <v>172</v>
      </c>
      <c r="L922" s="76" t="s">
        <v>35</v>
      </c>
      <c r="M922" s="76" t="s">
        <v>284</v>
      </c>
      <c r="N922" s="77">
        <v>6</v>
      </c>
      <c r="O922" s="78">
        <v>47000</v>
      </c>
      <c r="P922" s="78">
        <v>0</v>
      </c>
      <c r="Q922" s="79">
        <v>282000</v>
      </c>
      <c r="R922" s="79">
        <v>0</v>
      </c>
      <c r="S922" s="78">
        <v>47000</v>
      </c>
      <c r="T922" s="76" t="s">
        <v>336</v>
      </c>
      <c r="U922" s="76" t="s">
        <v>373</v>
      </c>
      <c r="V922" s="76" t="s">
        <v>316</v>
      </c>
      <c r="W922" s="76" t="s">
        <v>337</v>
      </c>
      <c r="X922" s="76" t="s">
        <v>316</v>
      </c>
      <c r="Y922" s="76" t="s">
        <v>374</v>
      </c>
      <c r="Z922" s="76" t="s">
        <v>374</v>
      </c>
      <c r="AA9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3" spans="1:27" x14ac:dyDescent="0.25">
      <c r="A923" s="6" t="str">
        <f>DAY(C923)&amp;Table1[[#This Row],[Bộ phận]]&amp;Table1[[#This Row],[Mã hàng]]</f>
        <v>12TSG08NL300096</v>
      </c>
      <c r="B923" s="6" t="str">
        <f>COUNTIF($A$5:A923,A923)&amp;A923</f>
        <v>112TSG08NL300096</v>
      </c>
      <c r="C923" s="75">
        <v>46034</v>
      </c>
      <c r="D923" s="76" t="s">
        <v>313</v>
      </c>
      <c r="E923" s="74" t="s">
        <v>477</v>
      </c>
      <c r="F923" s="74" t="s">
        <v>316</v>
      </c>
      <c r="G923" s="74" t="s">
        <v>314</v>
      </c>
      <c r="H923" s="76" t="s">
        <v>370</v>
      </c>
      <c r="I923" s="76" t="s">
        <v>371</v>
      </c>
      <c r="J923" s="76" t="s">
        <v>478</v>
      </c>
      <c r="K923" s="76" t="s">
        <v>177</v>
      </c>
      <c r="L923" s="76" t="s">
        <v>50</v>
      </c>
      <c r="M923" s="76" t="s">
        <v>284</v>
      </c>
      <c r="N923" s="77">
        <v>5</v>
      </c>
      <c r="O923" s="78">
        <v>45000</v>
      </c>
      <c r="P923" s="78">
        <v>0</v>
      </c>
      <c r="Q923" s="79">
        <v>225000</v>
      </c>
      <c r="R923" s="79">
        <v>0</v>
      </c>
      <c r="S923" s="78">
        <v>45000</v>
      </c>
      <c r="T923" s="76" t="s">
        <v>336</v>
      </c>
      <c r="U923" s="76" t="s">
        <v>373</v>
      </c>
      <c r="V923" s="76" t="s">
        <v>316</v>
      </c>
      <c r="W923" s="76" t="s">
        <v>337</v>
      </c>
      <c r="X923" s="76" t="s">
        <v>316</v>
      </c>
      <c r="Y923" s="76" t="s">
        <v>374</v>
      </c>
      <c r="Z923" s="76" t="s">
        <v>374</v>
      </c>
      <c r="AA9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4" spans="1:27" x14ac:dyDescent="0.25">
      <c r="A924" s="6" t="str">
        <f>DAY(C924)&amp;Table1[[#This Row],[Bộ phận]]&amp;Table1[[#This Row],[Mã hàng]]</f>
        <v>12TSG08NL300098</v>
      </c>
      <c r="B924" s="6" t="str">
        <f>COUNTIF($A$5:A924,A924)&amp;A924</f>
        <v>112TSG08NL300098</v>
      </c>
      <c r="C924" s="75">
        <v>46034</v>
      </c>
      <c r="D924" s="76" t="s">
        <v>313</v>
      </c>
      <c r="E924" s="74" t="s">
        <v>477</v>
      </c>
      <c r="F924" s="74" t="s">
        <v>316</v>
      </c>
      <c r="G924" s="74" t="s">
        <v>314</v>
      </c>
      <c r="H924" s="76" t="s">
        <v>370</v>
      </c>
      <c r="I924" s="76" t="s">
        <v>371</v>
      </c>
      <c r="J924" s="76" t="s">
        <v>478</v>
      </c>
      <c r="K924" s="76" t="s">
        <v>179</v>
      </c>
      <c r="L924" s="76" t="s">
        <v>327</v>
      </c>
      <c r="M924" s="76" t="s">
        <v>284</v>
      </c>
      <c r="N924" s="77">
        <v>5</v>
      </c>
      <c r="O924" s="78">
        <v>95000</v>
      </c>
      <c r="P924" s="78">
        <v>0</v>
      </c>
      <c r="Q924" s="79">
        <v>475000</v>
      </c>
      <c r="R924" s="79">
        <v>0</v>
      </c>
      <c r="S924" s="78">
        <v>95000</v>
      </c>
      <c r="T924" s="76" t="s">
        <v>336</v>
      </c>
      <c r="U924" s="76" t="s">
        <v>373</v>
      </c>
      <c r="V924" s="76" t="s">
        <v>316</v>
      </c>
      <c r="W924" s="76" t="s">
        <v>337</v>
      </c>
      <c r="X924" s="76" t="s">
        <v>316</v>
      </c>
      <c r="Y924" s="76" t="s">
        <v>374</v>
      </c>
      <c r="Z924" s="76" t="s">
        <v>374</v>
      </c>
      <c r="AA9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5" spans="1:27" x14ac:dyDescent="0.25">
      <c r="A925" s="6" t="str">
        <f>DAY(C925)&amp;Table1[[#This Row],[Bộ phận]]&amp;Table1[[#This Row],[Mã hàng]]</f>
        <v>12TSG08NL300203</v>
      </c>
      <c r="B925" s="6" t="str">
        <f>COUNTIF($A$5:A925,A925)&amp;A925</f>
        <v>112TSG08NL300203</v>
      </c>
      <c r="C925" s="75">
        <v>46034</v>
      </c>
      <c r="D925" s="76" t="s">
        <v>313</v>
      </c>
      <c r="E925" s="74" t="s">
        <v>477</v>
      </c>
      <c r="F925" s="74" t="s">
        <v>316</v>
      </c>
      <c r="G925" s="74" t="s">
        <v>314</v>
      </c>
      <c r="H925" s="76" t="s">
        <v>370</v>
      </c>
      <c r="I925" s="76" t="s">
        <v>371</v>
      </c>
      <c r="J925" s="76" t="s">
        <v>478</v>
      </c>
      <c r="K925" s="76" t="s">
        <v>260</v>
      </c>
      <c r="L925" s="76" t="s">
        <v>320</v>
      </c>
      <c r="M925" s="76" t="s">
        <v>284</v>
      </c>
      <c r="N925" s="77">
        <v>2.1</v>
      </c>
      <c r="O925" s="78">
        <v>45000</v>
      </c>
      <c r="P925" s="78">
        <v>0</v>
      </c>
      <c r="Q925" s="79">
        <v>94500</v>
      </c>
      <c r="R925" s="79">
        <v>0</v>
      </c>
      <c r="S925" s="78">
        <v>45000</v>
      </c>
      <c r="T925" s="76" t="s">
        <v>336</v>
      </c>
      <c r="U925" s="76" t="s">
        <v>373</v>
      </c>
      <c r="V925" s="76" t="s">
        <v>316</v>
      </c>
      <c r="W925" s="76" t="s">
        <v>337</v>
      </c>
      <c r="X925" s="76" t="s">
        <v>316</v>
      </c>
      <c r="Y925" s="76" t="s">
        <v>374</v>
      </c>
      <c r="Z925" s="76" t="s">
        <v>374</v>
      </c>
      <c r="AA9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6" spans="1:27" x14ac:dyDescent="0.25">
      <c r="A926" s="6" t="str">
        <f>DAY(C926)&amp;Table1[[#This Row],[Bộ phận]]&amp;Table1[[#This Row],[Mã hàng]]</f>
        <v>12TSG08NL300147</v>
      </c>
      <c r="B926" s="6" t="str">
        <f>COUNTIF($A$5:A926,A926)&amp;A926</f>
        <v>112TSG08NL300147</v>
      </c>
      <c r="C926" s="75">
        <v>46034</v>
      </c>
      <c r="D926" s="76" t="s">
        <v>313</v>
      </c>
      <c r="E926" s="74" t="s">
        <v>477</v>
      </c>
      <c r="F926" s="74" t="s">
        <v>316</v>
      </c>
      <c r="G926" s="74" t="s">
        <v>314</v>
      </c>
      <c r="H926" s="76" t="s">
        <v>370</v>
      </c>
      <c r="I926" s="76" t="s">
        <v>371</v>
      </c>
      <c r="J926" s="76" t="s">
        <v>478</v>
      </c>
      <c r="K926" s="76" t="s">
        <v>234</v>
      </c>
      <c r="L926" s="76" t="s">
        <v>330</v>
      </c>
      <c r="M926" s="76" t="s">
        <v>284</v>
      </c>
      <c r="N926" s="77">
        <v>10</v>
      </c>
      <c r="O926" s="78">
        <v>62000</v>
      </c>
      <c r="P926" s="78">
        <v>0</v>
      </c>
      <c r="Q926" s="79">
        <v>620000</v>
      </c>
      <c r="R926" s="79">
        <v>0</v>
      </c>
      <c r="S926" s="78">
        <v>62000</v>
      </c>
      <c r="T926" s="76" t="s">
        <v>336</v>
      </c>
      <c r="U926" s="76" t="s">
        <v>373</v>
      </c>
      <c r="V926" s="76" t="s">
        <v>316</v>
      </c>
      <c r="W926" s="76" t="s">
        <v>337</v>
      </c>
      <c r="X926" s="76" t="s">
        <v>316</v>
      </c>
      <c r="Y926" s="76" t="s">
        <v>374</v>
      </c>
      <c r="Z926" s="76" t="s">
        <v>374</v>
      </c>
      <c r="AA9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7" spans="1:27" x14ac:dyDescent="0.25">
      <c r="A927" s="6" t="str">
        <f>DAY(C927)&amp;Table1[[#This Row],[Bộ phận]]&amp;Table1[[#This Row],[Mã hàng]]</f>
        <v>12TSG08NL300119</v>
      </c>
      <c r="B927" s="6" t="str">
        <f>COUNTIF($A$5:A927,A927)&amp;A927</f>
        <v>112TSG08NL300119</v>
      </c>
      <c r="C927" s="75">
        <v>46034</v>
      </c>
      <c r="D927" s="76" t="s">
        <v>313</v>
      </c>
      <c r="E927" s="74" t="s">
        <v>477</v>
      </c>
      <c r="F927" s="74" t="s">
        <v>316</v>
      </c>
      <c r="G927" s="74" t="s">
        <v>314</v>
      </c>
      <c r="H927" s="76" t="s">
        <v>370</v>
      </c>
      <c r="I927" s="76" t="s">
        <v>371</v>
      </c>
      <c r="J927" s="76" t="s">
        <v>478</v>
      </c>
      <c r="K927" s="76" t="s">
        <v>197</v>
      </c>
      <c r="L927" s="76" t="s">
        <v>324</v>
      </c>
      <c r="M927" s="76" t="s">
        <v>284</v>
      </c>
      <c r="N927" s="77">
        <v>4.5</v>
      </c>
      <c r="O927" s="78">
        <v>21000</v>
      </c>
      <c r="P927" s="78">
        <v>0</v>
      </c>
      <c r="Q927" s="79">
        <v>94500</v>
      </c>
      <c r="R927" s="79">
        <v>0</v>
      </c>
      <c r="S927" s="78">
        <v>21000</v>
      </c>
      <c r="T927" s="76" t="s">
        <v>336</v>
      </c>
      <c r="U927" s="76" t="s">
        <v>373</v>
      </c>
      <c r="V927" s="76" t="s">
        <v>316</v>
      </c>
      <c r="W927" s="76" t="s">
        <v>337</v>
      </c>
      <c r="X927" s="76" t="s">
        <v>316</v>
      </c>
      <c r="Y927" s="76" t="s">
        <v>374</v>
      </c>
      <c r="Z927" s="76" t="s">
        <v>374</v>
      </c>
      <c r="AA9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8" spans="1:27" x14ac:dyDescent="0.25">
      <c r="A928" s="6" t="str">
        <f>DAY(C928)&amp;Table1[[#This Row],[Bộ phận]]&amp;Table1[[#This Row],[Mã hàng]]</f>
        <v>12TSG09NL300022</v>
      </c>
      <c r="B928" s="6" t="str">
        <f>COUNTIF($A$5:A928,A928)&amp;A928</f>
        <v>112TSG09NL300022</v>
      </c>
      <c r="C928" s="75">
        <v>46034</v>
      </c>
      <c r="D928" s="76" t="s">
        <v>313</v>
      </c>
      <c r="E928" s="74" t="s">
        <v>479</v>
      </c>
      <c r="F928" s="74" t="s">
        <v>316</v>
      </c>
      <c r="G928" s="74" t="s">
        <v>314</v>
      </c>
      <c r="H928" s="76" t="s">
        <v>370</v>
      </c>
      <c r="I928" s="76" t="s">
        <v>371</v>
      </c>
      <c r="J928" s="76" t="s">
        <v>480</v>
      </c>
      <c r="K928" s="76" t="s">
        <v>94</v>
      </c>
      <c r="L928" s="76" t="s">
        <v>20</v>
      </c>
      <c r="M928" s="76" t="s">
        <v>284</v>
      </c>
      <c r="N928" s="77">
        <v>5</v>
      </c>
      <c r="O928" s="78">
        <v>18000</v>
      </c>
      <c r="P928" s="78">
        <v>0</v>
      </c>
      <c r="Q928" s="79">
        <v>90000</v>
      </c>
      <c r="R928" s="79">
        <v>0</v>
      </c>
      <c r="S928" s="78">
        <v>18000</v>
      </c>
      <c r="T928" s="76" t="s">
        <v>338</v>
      </c>
      <c r="U928" s="76" t="s">
        <v>373</v>
      </c>
      <c r="V928" s="76" t="s">
        <v>316</v>
      </c>
      <c r="W928" s="76" t="s">
        <v>339</v>
      </c>
      <c r="X928" s="76" t="s">
        <v>316</v>
      </c>
      <c r="Y928" s="76" t="s">
        <v>374</v>
      </c>
      <c r="Z928" s="76" t="s">
        <v>374</v>
      </c>
      <c r="AA9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29" spans="1:27" x14ac:dyDescent="0.25">
      <c r="A929" s="6" t="str">
        <f>DAY(C929)&amp;Table1[[#This Row],[Bộ phận]]&amp;Table1[[#This Row],[Mã hàng]]</f>
        <v>12TSG09NL300036</v>
      </c>
      <c r="B929" s="6" t="str">
        <f>COUNTIF($A$5:A929,A929)&amp;A929</f>
        <v>112TSG09NL300036</v>
      </c>
      <c r="C929" s="75">
        <v>46034</v>
      </c>
      <c r="D929" s="76" t="s">
        <v>313</v>
      </c>
      <c r="E929" s="74" t="s">
        <v>479</v>
      </c>
      <c r="F929" s="74" t="s">
        <v>316</v>
      </c>
      <c r="G929" s="74" t="s">
        <v>314</v>
      </c>
      <c r="H929" s="76" t="s">
        <v>370</v>
      </c>
      <c r="I929" s="76" t="s">
        <v>371</v>
      </c>
      <c r="J929" s="76" t="s">
        <v>480</v>
      </c>
      <c r="K929" s="76" t="s">
        <v>109</v>
      </c>
      <c r="L929" s="76" t="s">
        <v>24</v>
      </c>
      <c r="M929" s="76" t="s">
        <v>284</v>
      </c>
      <c r="N929" s="77">
        <v>1</v>
      </c>
      <c r="O929" s="78">
        <v>47000</v>
      </c>
      <c r="P929" s="78">
        <v>0</v>
      </c>
      <c r="Q929" s="79">
        <v>47000</v>
      </c>
      <c r="R929" s="79">
        <v>0</v>
      </c>
      <c r="S929" s="78">
        <v>47000</v>
      </c>
      <c r="T929" s="76" t="s">
        <v>338</v>
      </c>
      <c r="U929" s="76" t="s">
        <v>373</v>
      </c>
      <c r="V929" s="76" t="s">
        <v>316</v>
      </c>
      <c r="W929" s="76" t="s">
        <v>339</v>
      </c>
      <c r="X929" s="76" t="s">
        <v>316</v>
      </c>
      <c r="Y929" s="76" t="s">
        <v>374</v>
      </c>
      <c r="Z929" s="76" t="s">
        <v>374</v>
      </c>
      <c r="AA9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0" spans="1:27" x14ac:dyDescent="0.25">
      <c r="A930" s="6" t="str">
        <f>DAY(C930)&amp;Table1[[#This Row],[Bộ phận]]&amp;Table1[[#This Row],[Mã hàng]]</f>
        <v>12TSG09NL300058</v>
      </c>
      <c r="B930" s="6" t="str">
        <f>COUNTIF($A$5:A930,A930)&amp;A930</f>
        <v>112TSG09NL300058</v>
      </c>
      <c r="C930" s="75">
        <v>46034</v>
      </c>
      <c r="D930" s="76" t="s">
        <v>313</v>
      </c>
      <c r="E930" s="74" t="s">
        <v>479</v>
      </c>
      <c r="F930" s="74" t="s">
        <v>316</v>
      </c>
      <c r="G930" s="74" t="s">
        <v>314</v>
      </c>
      <c r="H930" s="76" t="s">
        <v>370</v>
      </c>
      <c r="I930" s="76" t="s">
        <v>371</v>
      </c>
      <c r="J930" s="76" t="s">
        <v>480</v>
      </c>
      <c r="K930" s="76" t="s">
        <v>135</v>
      </c>
      <c r="L930" s="76" t="s">
        <v>27</v>
      </c>
      <c r="M930" s="76" t="s">
        <v>284</v>
      </c>
      <c r="N930" s="77">
        <v>1</v>
      </c>
      <c r="O930" s="78">
        <v>55000</v>
      </c>
      <c r="P930" s="78">
        <v>0</v>
      </c>
      <c r="Q930" s="79">
        <v>55000</v>
      </c>
      <c r="R930" s="79">
        <v>0</v>
      </c>
      <c r="S930" s="78">
        <v>55000</v>
      </c>
      <c r="T930" s="76" t="s">
        <v>338</v>
      </c>
      <c r="U930" s="76" t="s">
        <v>373</v>
      </c>
      <c r="V930" s="76" t="s">
        <v>316</v>
      </c>
      <c r="W930" s="76" t="s">
        <v>339</v>
      </c>
      <c r="X930" s="76" t="s">
        <v>316</v>
      </c>
      <c r="Y930" s="76" t="s">
        <v>374</v>
      </c>
      <c r="Z930" s="76" t="s">
        <v>374</v>
      </c>
      <c r="AA9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1" spans="1:27" x14ac:dyDescent="0.25">
      <c r="A931" s="6" t="str">
        <f>DAY(C931)&amp;Table1[[#This Row],[Bộ phận]]&amp;Table1[[#This Row],[Mã hàng]]</f>
        <v>12TSG09NL300074</v>
      </c>
      <c r="B931" s="6" t="str">
        <f>COUNTIF($A$5:A931,A931)&amp;A931</f>
        <v>112TSG09NL300074</v>
      </c>
      <c r="C931" s="75">
        <v>46034</v>
      </c>
      <c r="D931" s="76" t="s">
        <v>313</v>
      </c>
      <c r="E931" s="74" t="s">
        <v>479</v>
      </c>
      <c r="F931" s="74" t="s">
        <v>316</v>
      </c>
      <c r="G931" s="74" t="s">
        <v>314</v>
      </c>
      <c r="H931" s="76" t="s">
        <v>370</v>
      </c>
      <c r="I931" s="76" t="s">
        <v>371</v>
      </c>
      <c r="J931" s="76" t="s">
        <v>480</v>
      </c>
      <c r="K931" s="76" t="s">
        <v>155</v>
      </c>
      <c r="L931" s="76" t="s">
        <v>32</v>
      </c>
      <c r="M931" s="76" t="s">
        <v>284</v>
      </c>
      <c r="N931" s="77">
        <v>1</v>
      </c>
      <c r="O931" s="78">
        <v>18000</v>
      </c>
      <c r="P931" s="78">
        <v>0</v>
      </c>
      <c r="Q931" s="79">
        <v>18000</v>
      </c>
      <c r="R931" s="79">
        <v>0</v>
      </c>
      <c r="S931" s="78">
        <v>18000</v>
      </c>
      <c r="T931" s="76" t="s">
        <v>338</v>
      </c>
      <c r="U931" s="76" t="s">
        <v>373</v>
      </c>
      <c r="V931" s="76" t="s">
        <v>316</v>
      </c>
      <c r="W931" s="76" t="s">
        <v>339</v>
      </c>
      <c r="X931" s="76" t="s">
        <v>316</v>
      </c>
      <c r="Y931" s="76" t="s">
        <v>374</v>
      </c>
      <c r="Z931" s="76" t="s">
        <v>374</v>
      </c>
      <c r="AA9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2" spans="1:27" x14ac:dyDescent="0.25">
      <c r="A932" s="6" t="str">
        <f>DAY(C932)&amp;Table1[[#This Row],[Bộ phận]]&amp;Table1[[#This Row],[Mã hàng]]</f>
        <v>12TSG09NL300085</v>
      </c>
      <c r="B932" s="6" t="str">
        <f>COUNTIF($A$5:A932,A932)&amp;A932</f>
        <v>112TSG09NL300085</v>
      </c>
      <c r="C932" s="75">
        <v>46034</v>
      </c>
      <c r="D932" s="76" t="s">
        <v>313</v>
      </c>
      <c r="E932" s="74" t="s">
        <v>479</v>
      </c>
      <c r="F932" s="74" t="s">
        <v>316</v>
      </c>
      <c r="G932" s="74" t="s">
        <v>314</v>
      </c>
      <c r="H932" s="76" t="s">
        <v>370</v>
      </c>
      <c r="I932" s="76" t="s">
        <v>371</v>
      </c>
      <c r="J932" s="76" t="s">
        <v>480</v>
      </c>
      <c r="K932" s="76" t="s">
        <v>164</v>
      </c>
      <c r="L932" s="76" t="s">
        <v>318</v>
      </c>
      <c r="M932" s="76" t="s">
        <v>284</v>
      </c>
      <c r="N932" s="77">
        <v>1</v>
      </c>
      <c r="O932" s="78">
        <v>45000</v>
      </c>
      <c r="P932" s="78">
        <v>0</v>
      </c>
      <c r="Q932" s="79">
        <v>45000</v>
      </c>
      <c r="R932" s="79">
        <v>0</v>
      </c>
      <c r="S932" s="78">
        <v>45000</v>
      </c>
      <c r="T932" s="76" t="s">
        <v>338</v>
      </c>
      <c r="U932" s="76" t="s">
        <v>373</v>
      </c>
      <c r="V932" s="76" t="s">
        <v>316</v>
      </c>
      <c r="W932" s="76" t="s">
        <v>339</v>
      </c>
      <c r="X932" s="76" t="s">
        <v>316</v>
      </c>
      <c r="Y932" s="76" t="s">
        <v>374</v>
      </c>
      <c r="Z932" s="76" t="s">
        <v>374</v>
      </c>
      <c r="AA9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3" spans="1:27" x14ac:dyDescent="0.25">
      <c r="A933" s="6" t="str">
        <f>DAY(C933)&amp;Table1[[#This Row],[Bộ phận]]&amp;Table1[[#This Row],[Mã hàng]]</f>
        <v>12TSG09NL300090</v>
      </c>
      <c r="B933" s="6" t="str">
        <f>COUNTIF($A$5:A933,A933)&amp;A933</f>
        <v>112TSG09NL300090</v>
      </c>
      <c r="C933" s="75">
        <v>46034</v>
      </c>
      <c r="D933" s="76" t="s">
        <v>313</v>
      </c>
      <c r="E933" s="74" t="s">
        <v>479</v>
      </c>
      <c r="F933" s="74" t="s">
        <v>316</v>
      </c>
      <c r="G933" s="74" t="s">
        <v>314</v>
      </c>
      <c r="H933" s="76" t="s">
        <v>370</v>
      </c>
      <c r="I933" s="76" t="s">
        <v>371</v>
      </c>
      <c r="J933" s="76" t="s">
        <v>480</v>
      </c>
      <c r="K933" s="76" t="s">
        <v>171</v>
      </c>
      <c r="L933" s="76" t="s">
        <v>34</v>
      </c>
      <c r="M933" s="76" t="s">
        <v>284</v>
      </c>
      <c r="N933" s="77">
        <v>3</v>
      </c>
      <c r="O933" s="78">
        <v>145000</v>
      </c>
      <c r="P933" s="78">
        <v>0</v>
      </c>
      <c r="Q933" s="79">
        <v>435000</v>
      </c>
      <c r="R933" s="79">
        <v>0</v>
      </c>
      <c r="S933" s="78">
        <v>145000</v>
      </c>
      <c r="T933" s="76" t="s">
        <v>338</v>
      </c>
      <c r="U933" s="76" t="s">
        <v>373</v>
      </c>
      <c r="V933" s="76" t="s">
        <v>316</v>
      </c>
      <c r="W933" s="76" t="s">
        <v>339</v>
      </c>
      <c r="X933" s="76" t="s">
        <v>316</v>
      </c>
      <c r="Y933" s="76" t="s">
        <v>374</v>
      </c>
      <c r="Z933" s="76" t="s">
        <v>374</v>
      </c>
      <c r="AA9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4" spans="1:27" x14ac:dyDescent="0.25">
      <c r="A934" s="6" t="str">
        <f>DAY(C934)&amp;Table1[[#This Row],[Bộ phận]]&amp;Table1[[#This Row],[Mã hàng]]</f>
        <v>12TSG09NL300091</v>
      </c>
      <c r="B934" s="6" t="str">
        <f>COUNTIF($A$5:A934,A934)&amp;A934</f>
        <v>112TSG09NL300091</v>
      </c>
      <c r="C934" s="75">
        <v>46034</v>
      </c>
      <c r="D934" s="76" t="s">
        <v>313</v>
      </c>
      <c r="E934" s="74" t="s">
        <v>479</v>
      </c>
      <c r="F934" s="74" t="s">
        <v>316</v>
      </c>
      <c r="G934" s="74" t="s">
        <v>314</v>
      </c>
      <c r="H934" s="76" t="s">
        <v>370</v>
      </c>
      <c r="I934" s="76" t="s">
        <v>371</v>
      </c>
      <c r="J934" s="76" t="s">
        <v>480</v>
      </c>
      <c r="K934" s="76" t="s">
        <v>172</v>
      </c>
      <c r="L934" s="76" t="s">
        <v>35</v>
      </c>
      <c r="M934" s="76" t="s">
        <v>284</v>
      </c>
      <c r="N934" s="77">
        <v>4</v>
      </c>
      <c r="O934" s="78">
        <v>47000</v>
      </c>
      <c r="P934" s="78">
        <v>0</v>
      </c>
      <c r="Q934" s="79">
        <v>188000</v>
      </c>
      <c r="R934" s="79">
        <v>0</v>
      </c>
      <c r="S934" s="78">
        <v>47000</v>
      </c>
      <c r="T934" s="76" t="s">
        <v>338</v>
      </c>
      <c r="U934" s="76" t="s">
        <v>373</v>
      </c>
      <c r="V934" s="76" t="s">
        <v>316</v>
      </c>
      <c r="W934" s="76" t="s">
        <v>339</v>
      </c>
      <c r="X934" s="76" t="s">
        <v>316</v>
      </c>
      <c r="Y934" s="76" t="s">
        <v>374</v>
      </c>
      <c r="Z934" s="76" t="s">
        <v>374</v>
      </c>
      <c r="AA9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5" spans="1:27" x14ac:dyDescent="0.25">
      <c r="A935" s="6" t="str">
        <f>DAY(C935)&amp;Table1[[#This Row],[Bộ phận]]&amp;Table1[[#This Row],[Mã hàng]]</f>
        <v>12TSG09NL300094</v>
      </c>
      <c r="B935" s="6" t="str">
        <f>COUNTIF($A$5:A935,A935)&amp;A935</f>
        <v>112TSG09NL300094</v>
      </c>
      <c r="C935" s="75">
        <v>46034</v>
      </c>
      <c r="D935" s="76" t="s">
        <v>313</v>
      </c>
      <c r="E935" s="74" t="s">
        <v>479</v>
      </c>
      <c r="F935" s="74" t="s">
        <v>316</v>
      </c>
      <c r="G935" s="74" t="s">
        <v>314</v>
      </c>
      <c r="H935" s="76" t="s">
        <v>370</v>
      </c>
      <c r="I935" s="76" t="s">
        <v>371</v>
      </c>
      <c r="J935" s="76" t="s">
        <v>480</v>
      </c>
      <c r="K935" s="76" t="s">
        <v>176</v>
      </c>
      <c r="L935" s="76" t="s">
        <v>175</v>
      </c>
      <c r="M935" s="76" t="s">
        <v>284</v>
      </c>
      <c r="N935" s="77">
        <v>2.1</v>
      </c>
      <c r="O935" s="78">
        <v>80000</v>
      </c>
      <c r="P935" s="78">
        <v>0</v>
      </c>
      <c r="Q935" s="79">
        <v>168000</v>
      </c>
      <c r="R935" s="79">
        <v>0</v>
      </c>
      <c r="S935" s="78">
        <v>80000</v>
      </c>
      <c r="T935" s="76" t="s">
        <v>338</v>
      </c>
      <c r="U935" s="76" t="s">
        <v>373</v>
      </c>
      <c r="V935" s="76" t="s">
        <v>316</v>
      </c>
      <c r="W935" s="76" t="s">
        <v>339</v>
      </c>
      <c r="X935" s="76" t="s">
        <v>316</v>
      </c>
      <c r="Y935" s="76" t="s">
        <v>374</v>
      </c>
      <c r="Z935" s="76" t="s">
        <v>374</v>
      </c>
      <c r="AA9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6" spans="1:27" x14ac:dyDescent="0.25">
      <c r="A936" s="6" t="str">
        <f>DAY(C936)&amp;Table1[[#This Row],[Bộ phận]]&amp;Table1[[#This Row],[Mã hàng]]</f>
        <v>12TSG09NL300098</v>
      </c>
      <c r="B936" s="6" t="str">
        <f>COUNTIF($A$5:A936,A936)&amp;A936</f>
        <v>112TSG09NL300098</v>
      </c>
      <c r="C936" s="75">
        <v>46034</v>
      </c>
      <c r="D936" s="76" t="s">
        <v>313</v>
      </c>
      <c r="E936" s="74" t="s">
        <v>479</v>
      </c>
      <c r="F936" s="74" t="s">
        <v>316</v>
      </c>
      <c r="G936" s="74" t="s">
        <v>314</v>
      </c>
      <c r="H936" s="76" t="s">
        <v>370</v>
      </c>
      <c r="I936" s="76" t="s">
        <v>371</v>
      </c>
      <c r="J936" s="76" t="s">
        <v>480</v>
      </c>
      <c r="K936" s="76" t="s">
        <v>179</v>
      </c>
      <c r="L936" s="76" t="s">
        <v>327</v>
      </c>
      <c r="M936" s="76" t="s">
        <v>284</v>
      </c>
      <c r="N936" s="77">
        <v>4</v>
      </c>
      <c r="O936" s="78">
        <v>95000</v>
      </c>
      <c r="P936" s="78">
        <v>0</v>
      </c>
      <c r="Q936" s="79">
        <v>380000</v>
      </c>
      <c r="R936" s="79">
        <v>0</v>
      </c>
      <c r="S936" s="78">
        <v>95000</v>
      </c>
      <c r="T936" s="76" t="s">
        <v>338</v>
      </c>
      <c r="U936" s="76" t="s">
        <v>373</v>
      </c>
      <c r="V936" s="76" t="s">
        <v>316</v>
      </c>
      <c r="W936" s="76" t="s">
        <v>339</v>
      </c>
      <c r="X936" s="76" t="s">
        <v>316</v>
      </c>
      <c r="Y936" s="76" t="s">
        <v>374</v>
      </c>
      <c r="Z936" s="76" t="s">
        <v>374</v>
      </c>
      <c r="AA9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7" spans="1:27" x14ac:dyDescent="0.25">
      <c r="A937" s="6" t="str">
        <f>DAY(C937)&amp;Table1[[#This Row],[Bộ phận]]&amp;Table1[[#This Row],[Mã hàng]]</f>
        <v>12TSG09NL300107</v>
      </c>
      <c r="B937" s="6" t="str">
        <f>COUNTIF($A$5:A937,A937)&amp;A937</f>
        <v>112TSG09NL300107</v>
      </c>
      <c r="C937" s="75">
        <v>46034</v>
      </c>
      <c r="D937" s="76" t="s">
        <v>313</v>
      </c>
      <c r="E937" s="74" t="s">
        <v>479</v>
      </c>
      <c r="F937" s="74" t="s">
        <v>316</v>
      </c>
      <c r="G937" s="74" t="s">
        <v>314</v>
      </c>
      <c r="H937" s="76" t="s">
        <v>370</v>
      </c>
      <c r="I937" s="76" t="s">
        <v>371</v>
      </c>
      <c r="J937" s="76" t="s">
        <v>480</v>
      </c>
      <c r="K937" s="76" t="s">
        <v>187</v>
      </c>
      <c r="L937" s="76" t="s">
        <v>328</v>
      </c>
      <c r="M937" s="76" t="s">
        <v>329</v>
      </c>
      <c r="N937" s="77">
        <v>5</v>
      </c>
      <c r="O937" s="78">
        <v>8500</v>
      </c>
      <c r="P937" s="78">
        <v>0</v>
      </c>
      <c r="Q937" s="79">
        <v>42500</v>
      </c>
      <c r="R937" s="79">
        <v>0</v>
      </c>
      <c r="S937" s="78">
        <v>8500</v>
      </c>
      <c r="T937" s="76" t="s">
        <v>338</v>
      </c>
      <c r="U937" s="76" t="s">
        <v>373</v>
      </c>
      <c r="V937" s="76" t="s">
        <v>316</v>
      </c>
      <c r="W937" s="76" t="s">
        <v>339</v>
      </c>
      <c r="X937" s="76" t="s">
        <v>316</v>
      </c>
      <c r="Y937" s="76" t="s">
        <v>374</v>
      </c>
      <c r="Z937" s="76" t="s">
        <v>374</v>
      </c>
      <c r="AA9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8" spans="1:27" x14ac:dyDescent="0.25">
      <c r="A938" s="6" t="str">
        <f>DAY(C938)&amp;Table1[[#This Row],[Bộ phận]]&amp;Table1[[#This Row],[Mã hàng]]</f>
        <v>12TSG09NL300126</v>
      </c>
      <c r="B938" s="6" t="str">
        <f>COUNTIF($A$5:A938,A938)&amp;A938</f>
        <v>112TSG09NL300126</v>
      </c>
      <c r="C938" s="75">
        <v>46034</v>
      </c>
      <c r="D938" s="76" t="s">
        <v>313</v>
      </c>
      <c r="E938" s="74" t="s">
        <v>479</v>
      </c>
      <c r="F938" s="74" t="s">
        <v>316</v>
      </c>
      <c r="G938" s="74" t="s">
        <v>314</v>
      </c>
      <c r="H938" s="76" t="s">
        <v>370</v>
      </c>
      <c r="I938" s="76" t="s">
        <v>371</v>
      </c>
      <c r="J938" s="76" t="s">
        <v>480</v>
      </c>
      <c r="K938" s="76" t="s">
        <v>208</v>
      </c>
      <c r="L938" s="76" t="s">
        <v>340</v>
      </c>
      <c r="M938" s="76" t="s">
        <v>284</v>
      </c>
      <c r="N938" s="77">
        <v>0.2</v>
      </c>
      <c r="O938" s="78">
        <v>70000</v>
      </c>
      <c r="P938" s="78">
        <v>0</v>
      </c>
      <c r="Q938" s="79">
        <v>14000</v>
      </c>
      <c r="R938" s="79">
        <v>0</v>
      </c>
      <c r="S938" s="78">
        <v>70000</v>
      </c>
      <c r="T938" s="76" t="s">
        <v>338</v>
      </c>
      <c r="U938" s="76" t="s">
        <v>373</v>
      </c>
      <c r="V938" s="76" t="s">
        <v>316</v>
      </c>
      <c r="W938" s="76" t="s">
        <v>339</v>
      </c>
      <c r="X938" s="76" t="s">
        <v>316</v>
      </c>
      <c r="Y938" s="76" t="s">
        <v>374</v>
      </c>
      <c r="Z938" s="76" t="s">
        <v>374</v>
      </c>
      <c r="AA9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39" spans="1:27" x14ac:dyDescent="0.25">
      <c r="A939" s="6" t="str">
        <f>DAY(C939)&amp;Table1[[#This Row],[Bộ phận]]&amp;Table1[[#This Row],[Mã hàng]]</f>
        <v>12TSG09NL300142</v>
      </c>
      <c r="B939" s="6" t="str">
        <f>COUNTIF($A$5:A939,A939)&amp;A939</f>
        <v>112TSG09NL300142</v>
      </c>
      <c r="C939" s="75">
        <v>46034</v>
      </c>
      <c r="D939" s="76" t="s">
        <v>313</v>
      </c>
      <c r="E939" s="74" t="s">
        <v>479</v>
      </c>
      <c r="F939" s="74" t="s">
        <v>316</v>
      </c>
      <c r="G939" s="74" t="s">
        <v>314</v>
      </c>
      <c r="H939" s="76" t="s">
        <v>370</v>
      </c>
      <c r="I939" s="76" t="s">
        <v>371</v>
      </c>
      <c r="J939" s="76" t="s">
        <v>480</v>
      </c>
      <c r="K939" s="76" t="s">
        <v>226</v>
      </c>
      <c r="L939" s="76" t="s">
        <v>319</v>
      </c>
      <c r="M939" s="76" t="s">
        <v>284</v>
      </c>
      <c r="N939" s="77">
        <v>1</v>
      </c>
      <c r="O939" s="78">
        <v>50000</v>
      </c>
      <c r="P939" s="78">
        <v>0</v>
      </c>
      <c r="Q939" s="79">
        <v>50000</v>
      </c>
      <c r="R939" s="79">
        <v>0</v>
      </c>
      <c r="S939" s="78">
        <v>50000</v>
      </c>
      <c r="T939" s="76" t="s">
        <v>338</v>
      </c>
      <c r="U939" s="76" t="s">
        <v>373</v>
      </c>
      <c r="V939" s="76" t="s">
        <v>316</v>
      </c>
      <c r="W939" s="76" t="s">
        <v>339</v>
      </c>
      <c r="X939" s="76" t="s">
        <v>316</v>
      </c>
      <c r="Y939" s="76" t="s">
        <v>374</v>
      </c>
      <c r="Z939" s="76" t="s">
        <v>374</v>
      </c>
      <c r="AA9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0" spans="1:27" x14ac:dyDescent="0.25">
      <c r="A940" s="6" t="str">
        <f>DAY(C940)&amp;Table1[[#This Row],[Bộ phận]]&amp;Table1[[#This Row],[Mã hàng]]</f>
        <v>12TSG09NL300147</v>
      </c>
      <c r="B940" s="6" t="str">
        <f>COUNTIF($A$5:A940,A940)&amp;A940</f>
        <v>112TSG09NL300147</v>
      </c>
      <c r="C940" s="75">
        <v>46034</v>
      </c>
      <c r="D940" s="76" t="s">
        <v>313</v>
      </c>
      <c r="E940" s="74" t="s">
        <v>479</v>
      </c>
      <c r="F940" s="74" t="s">
        <v>316</v>
      </c>
      <c r="G940" s="74" t="s">
        <v>314</v>
      </c>
      <c r="H940" s="76" t="s">
        <v>370</v>
      </c>
      <c r="I940" s="76" t="s">
        <v>371</v>
      </c>
      <c r="J940" s="76" t="s">
        <v>480</v>
      </c>
      <c r="K940" s="76" t="s">
        <v>234</v>
      </c>
      <c r="L940" s="76" t="s">
        <v>330</v>
      </c>
      <c r="M940" s="76" t="s">
        <v>284</v>
      </c>
      <c r="N940" s="77">
        <v>4</v>
      </c>
      <c r="O940" s="78">
        <v>62000</v>
      </c>
      <c r="P940" s="78">
        <v>0</v>
      </c>
      <c r="Q940" s="79">
        <v>248000</v>
      </c>
      <c r="R940" s="79">
        <v>0</v>
      </c>
      <c r="S940" s="78">
        <v>62000</v>
      </c>
      <c r="T940" s="76" t="s">
        <v>338</v>
      </c>
      <c r="U940" s="76" t="s">
        <v>373</v>
      </c>
      <c r="V940" s="76" t="s">
        <v>316</v>
      </c>
      <c r="W940" s="76" t="s">
        <v>339</v>
      </c>
      <c r="X940" s="76" t="s">
        <v>316</v>
      </c>
      <c r="Y940" s="76" t="s">
        <v>374</v>
      </c>
      <c r="Z940" s="76" t="s">
        <v>374</v>
      </c>
      <c r="AA9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1" spans="1:27" x14ac:dyDescent="0.25">
      <c r="A941" s="6" t="str">
        <f>DAY(C941)&amp;Table1[[#This Row],[Bộ phận]]&amp;Table1[[#This Row],[Mã hàng]]</f>
        <v>12TSG09NL300203</v>
      </c>
      <c r="B941" s="6" t="str">
        <f>COUNTIF($A$5:A941,A941)&amp;A941</f>
        <v>112TSG09NL300203</v>
      </c>
      <c r="C941" s="75">
        <v>46034</v>
      </c>
      <c r="D941" s="76" t="s">
        <v>313</v>
      </c>
      <c r="E941" s="74" t="s">
        <v>479</v>
      </c>
      <c r="F941" s="74" t="s">
        <v>316</v>
      </c>
      <c r="G941" s="74" t="s">
        <v>314</v>
      </c>
      <c r="H941" s="76" t="s">
        <v>370</v>
      </c>
      <c r="I941" s="76" t="s">
        <v>371</v>
      </c>
      <c r="J941" s="76" t="s">
        <v>480</v>
      </c>
      <c r="K941" s="76" t="s">
        <v>260</v>
      </c>
      <c r="L941" s="76" t="s">
        <v>320</v>
      </c>
      <c r="M941" s="76" t="s">
        <v>284</v>
      </c>
      <c r="N941" s="77">
        <v>0.5</v>
      </c>
      <c r="O941" s="78">
        <v>45000</v>
      </c>
      <c r="P941" s="78">
        <v>0</v>
      </c>
      <c r="Q941" s="79">
        <v>22500</v>
      </c>
      <c r="R941" s="79">
        <v>0</v>
      </c>
      <c r="S941" s="78">
        <v>45000</v>
      </c>
      <c r="T941" s="76" t="s">
        <v>338</v>
      </c>
      <c r="U941" s="76" t="s">
        <v>373</v>
      </c>
      <c r="V941" s="76" t="s">
        <v>316</v>
      </c>
      <c r="W941" s="76" t="s">
        <v>339</v>
      </c>
      <c r="X941" s="76" t="s">
        <v>316</v>
      </c>
      <c r="Y941" s="76" t="s">
        <v>374</v>
      </c>
      <c r="Z941" s="76" t="s">
        <v>374</v>
      </c>
      <c r="AA9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2" spans="1:27" x14ac:dyDescent="0.25">
      <c r="A942" s="6" t="str">
        <f>DAY(C942)&amp;Table1[[#This Row],[Bộ phận]]&amp;Table1[[#This Row],[Mã hàng]]</f>
        <v>12TSG09NL300218</v>
      </c>
      <c r="B942" s="6" t="str">
        <f>COUNTIF($A$5:A942,A942)&amp;A942</f>
        <v>112TSG09NL300218</v>
      </c>
      <c r="C942" s="75">
        <v>46034</v>
      </c>
      <c r="D942" s="76" t="s">
        <v>313</v>
      </c>
      <c r="E942" s="74" t="s">
        <v>479</v>
      </c>
      <c r="F942" s="74" t="s">
        <v>316</v>
      </c>
      <c r="G942" s="74" t="s">
        <v>314</v>
      </c>
      <c r="H942" s="76" t="s">
        <v>370</v>
      </c>
      <c r="I942" s="76" t="s">
        <v>371</v>
      </c>
      <c r="J942" s="76" t="s">
        <v>480</v>
      </c>
      <c r="K942" s="76" t="s">
        <v>287</v>
      </c>
      <c r="L942" s="76" t="s">
        <v>288</v>
      </c>
      <c r="M942" s="76" t="s">
        <v>29</v>
      </c>
      <c r="N942" s="77">
        <v>1</v>
      </c>
      <c r="O942" s="78">
        <v>40000</v>
      </c>
      <c r="P942" s="78">
        <v>0</v>
      </c>
      <c r="Q942" s="79">
        <v>40000</v>
      </c>
      <c r="R942" s="79">
        <v>0</v>
      </c>
      <c r="S942" s="78">
        <v>40000</v>
      </c>
      <c r="T942" s="76" t="s">
        <v>338</v>
      </c>
      <c r="U942" s="76" t="s">
        <v>373</v>
      </c>
      <c r="V942" s="76" t="s">
        <v>316</v>
      </c>
      <c r="W942" s="76" t="s">
        <v>339</v>
      </c>
      <c r="X942" s="76" t="s">
        <v>316</v>
      </c>
      <c r="Y942" s="76" t="s">
        <v>374</v>
      </c>
      <c r="Z942" s="76" t="s">
        <v>374</v>
      </c>
      <c r="AA9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3" spans="1:27" x14ac:dyDescent="0.25">
      <c r="A943" s="6" t="str">
        <f>DAY(C943)&amp;Table1[[#This Row],[Bộ phận]]&amp;Table1[[#This Row],[Mã hàng]]</f>
        <v>12TSG09NL300018</v>
      </c>
      <c r="B943" s="6" t="str">
        <f>COUNTIF($A$5:A943,A943)&amp;A943</f>
        <v>112TSG09NL300018</v>
      </c>
      <c r="C943" s="75">
        <v>46034</v>
      </c>
      <c r="D943" s="76" t="s">
        <v>313</v>
      </c>
      <c r="E943" s="74" t="s">
        <v>479</v>
      </c>
      <c r="F943" s="74" t="s">
        <v>316</v>
      </c>
      <c r="G943" s="74" t="s">
        <v>314</v>
      </c>
      <c r="H943" s="76" t="s">
        <v>370</v>
      </c>
      <c r="I943" s="76" t="s">
        <v>371</v>
      </c>
      <c r="J943" s="76" t="s">
        <v>480</v>
      </c>
      <c r="K943" s="76" t="s">
        <v>91</v>
      </c>
      <c r="L943" s="76" t="s">
        <v>331</v>
      </c>
      <c r="M943" s="76" t="s">
        <v>284</v>
      </c>
      <c r="N943" s="77">
        <v>1.5</v>
      </c>
      <c r="O943" s="78">
        <v>38000</v>
      </c>
      <c r="P943" s="78">
        <v>0</v>
      </c>
      <c r="Q943" s="79">
        <v>57000</v>
      </c>
      <c r="R943" s="79">
        <v>0</v>
      </c>
      <c r="S943" s="78">
        <v>38000</v>
      </c>
      <c r="T943" s="76" t="s">
        <v>338</v>
      </c>
      <c r="U943" s="76" t="s">
        <v>373</v>
      </c>
      <c r="V943" s="76" t="s">
        <v>316</v>
      </c>
      <c r="W943" s="76" t="s">
        <v>339</v>
      </c>
      <c r="X943" s="76" t="s">
        <v>316</v>
      </c>
      <c r="Y943" s="76" t="s">
        <v>374</v>
      </c>
      <c r="Z943" s="76" t="s">
        <v>374</v>
      </c>
      <c r="AA9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4" spans="1:27" x14ac:dyDescent="0.25">
      <c r="A944" s="6" t="str">
        <f>DAY(C944)&amp;Table1[[#This Row],[Bộ phận]]&amp;Table1[[#This Row],[Mã hàng]]</f>
        <v>12TSG09NL300113</v>
      </c>
      <c r="B944" s="6" t="str">
        <f>COUNTIF($A$5:A944,A944)&amp;A944</f>
        <v>112TSG09NL300113</v>
      </c>
      <c r="C944" s="75">
        <v>46034</v>
      </c>
      <c r="D944" s="76" t="s">
        <v>313</v>
      </c>
      <c r="E944" s="74" t="s">
        <v>479</v>
      </c>
      <c r="F944" s="74" t="s">
        <v>316</v>
      </c>
      <c r="G944" s="74" t="s">
        <v>314</v>
      </c>
      <c r="H944" s="76" t="s">
        <v>370</v>
      </c>
      <c r="I944" s="76" t="s">
        <v>371</v>
      </c>
      <c r="J944" s="76" t="s">
        <v>480</v>
      </c>
      <c r="K944" s="76" t="s">
        <v>192</v>
      </c>
      <c r="L944" s="76" t="s">
        <v>40</v>
      </c>
      <c r="M944" s="76" t="s">
        <v>284</v>
      </c>
      <c r="N944" s="77">
        <v>1</v>
      </c>
      <c r="O944" s="78">
        <v>145000</v>
      </c>
      <c r="P944" s="78">
        <v>0</v>
      </c>
      <c r="Q944" s="79">
        <v>145000</v>
      </c>
      <c r="R944" s="79">
        <v>0</v>
      </c>
      <c r="S944" s="78">
        <v>145000</v>
      </c>
      <c r="T944" s="76" t="s">
        <v>338</v>
      </c>
      <c r="U944" s="76" t="s">
        <v>373</v>
      </c>
      <c r="V944" s="76" t="s">
        <v>316</v>
      </c>
      <c r="W944" s="76" t="s">
        <v>339</v>
      </c>
      <c r="X944" s="76" t="s">
        <v>316</v>
      </c>
      <c r="Y944" s="76" t="s">
        <v>374</v>
      </c>
      <c r="Z944" s="76" t="s">
        <v>374</v>
      </c>
      <c r="AA9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5" spans="1:27" x14ac:dyDescent="0.25">
      <c r="A945" s="6" t="str">
        <f>DAY(C945)&amp;Table1[[#This Row],[Bộ phận]]&amp;Table1[[#This Row],[Mã hàng]]</f>
        <v>12TSG09NL300084</v>
      </c>
      <c r="B945" s="6" t="str">
        <f>COUNTIF($A$5:A945,A945)&amp;A945</f>
        <v>112TSG09NL300084</v>
      </c>
      <c r="C945" s="75">
        <v>46034</v>
      </c>
      <c r="D945" s="76" t="s">
        <v>313</v>
      </c>
      <c r="E945" s="74" t="s">
        <v>479</v>
      </c>
      <c r="F945" s="74" t="s">
        <v>316</v>
      </c>
      <c r="G945" s="74" t="s">
        <v>314</v>
      </c>
      <c r="H945" s="76" t="s">
        <v>370</v>
      </c>
      <c r="I945" s="76" t="s">
        <v>371</v>
      </c>
      <c r="J945" s="76" t="s">
        <v>480</v>
      </c>
      <c r="K945" s="76" t="s">
        <v>163</v>
      </c>
      <c r="L945" s="76" t="s">
        <v>322</v>
      </c>
      <c r="M945" s="76" t="s">
        <v>284</v>
      </c>
      <c r="N945" s="77">
        <v>1.5</v>
      </c>
      <c r="O945" s="78">
        <v>22000</v>
      </c>
      <c r="P945" s="78">
        <v>0</v>
      </c>
      <c r="Q945" s="79">
        <v>33000</v>
      </c>
      <c r="R945" s="79">
        <v>0</v>
      </c>
      <c r="S945" s="78">
        <v>22000</v>
      </c>
      <c r="T945" s="76" t="s">
        <v>338</v>
      </c>
      <c r="U945" s="76" t="s">
        <v>373</v>
      </c>
      <c r="V945" s="76" t="s">
        <v>316</v>
      </c>
      <c r="W945" s="76" t="s">
        <v>339</v>
      </c>
      <c r="X945" s="76" t="s">
        <v>316</v>
      </c>
      <c r="Y945" s="76" t="s">
        <v>374</v>
      </c>
      <c r="Z945" s="76" t="s">
        <v>374</v>
      </c>
      <c r="AA9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6" spans="1:27" x14ac:dyDescent="0.25">
      <c r="A946" s="6" t="str">
        <f>DAY(C946)&amp;Table1[[#This Row],[Bộ phận]]&amp;Table1[[#This Row],[Mã hàng]]</f>
        <v>13TSG01NL300022</v>
      </c>
      <c r="B946" s="6" t="str">
        <f>COUNTIF($A$5:A946,A946)&amp;A946</f>
        <v>113TSG01NL300022</v>
      </c>
      <c r="C946" s="75">
        <v>46035</v>
      </c>
      <c r="D946" s="76" t="s">
        <v>313</v>
      </c>
      <c r="E946" s="74" t="s">
        <v>481</v>
      </c>
      <c r="F946" s="74" t="s">
        <v>316</v>
      </c>
      <c r="G946" s="74" t="s">
        <v>314</v>
      </c>
      <c r="H946" s="76" t="s">
        <v>370</v>
      </c>
      <c r="I946" s="76" t="s">
        <v>371</v>
      </c>
      <c r="J946" s="76" t="s">
        <v>482</v>
      </c>
      <c r="K946" s="76" t="s">
        <v>94</v>
      </c>
      <c r="L946" s="76" t="s">
        <v>20</v>
      </c>
      <c r="M946" s="76" t="s">
        <v>284</v>
      </c>
      <c r="N946" s="77">
        <v>6</v>
      </c>
      <c r="O946" s="78">
        <v>18000</v>
      </c>
      <c r="P946" s="78">
        <v>0</v>
      </c>
      <c r="Q946" s="79">
        <v>108000</v>
      </c>
      <c r="R946" s="79">
        <v>0</v>
      </c>
      <c r="S946" s="78">
        <v>18000</v>
      </c>
      <c r="T946" s="76" t="s">
        <v>315</v>
      </c>
      <c r="U946" s="76" t="s">
        <v>373</v>
      </c>
      <c r="V946" s="76" t="s">
        <v>316</v>
      </c>
      <c r="W946" s="76" t="s">
        <v>317</v>
      </c>
      <c r="X946" s="76" t="s">
        <v>316</v>
      </c>
      <c r="Y946" s="76" t="s">
        <v>374</v>
      </c>
      <c r="Z946" s="76" t="s">
        <v>374</v>
      </c>
      <c r="AA9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7" spans="1:27" x14ac:dyDescent="0.25">
      <c r="A947" s="6" t="str">
        <f>DAY(C947)&amp;Table1[[#This Row],[Bộ phận]]&amp;Table1[[#This Row],[Mã hàng]]</f>
        <v>13TSG01NL300058</v>
      </c>
      <c r="B947" s="6" t="str">
        <f>COUNTIF($A$5:A947,A947)&amp;A947</f>
        <v>113TSG01NL300058</v>
      </c>
      <c r="C947" s="75">
        <v>46035</v>
      </c>
      <c r="D947" s="76" t="s">
        <v>313</v>
      </c>
      <c r="E947" s="74" t="s">
        <v>481</v>
      </c>
      <c r="F947" s="74" t="s">
        <v>316</v>
      </c>
      <c r="G947" s="74" t="s">
        <v>314</v>
      </c>
      <c r="H947" s="76" t="s">
        <v>370</v>
      </c>
      <c r="I947" s="76" t="s">
        <v>371</v>
      </c>
      <c r="J947" s="76" t="s">
        <v>482</v>
      </c>
      <c r="K947" s="76" t="s">
        <v>135</v>
      </c>
      <c r="L947" s="76" t="s">
        <v>27</v>
      </c>
      <c r="M947" s="76" t="s">
        <v>284</v>
      </c>
      <c r="N947" s="77">
        <v>0.9</v>
      </c>
      <c r="O947" s="78">
        <v>55000</v>
      </c>
      <c r="P947" s="78">
        <v>0</v>
      </c>
      <c r="Q947" s="79">
        <v>49500</v>
      </c>
      <c r="R947" s="79">
        <v>0</v>
      </c>
      <c r="S947" s="78">
        <v>55000</v>
      </c>
      <c r="T947" s="76" t="s">
        <v>315</v>
      </c>
      <c r="U947" s="76" t="s">
        <v>373</v>
      </c>
      <c r="V947" s="76" t="s">
        <v>316</v>
      </c>
      <c r="W947" s="76" t="s">
        <v>317</v>
      </c>
      <c r="X947" s="76" t="s">
        <v>316</v>
      </c>
      <c r="Y947" s="76" t="s">
        <v>374</v>
      </c>
      <c r="Z947" s="76" t="s">
        <v>374</v>
      </c>
      <c r="AA9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8" spans="1:27" x14ac:dyDescent="0.25">
      <c r="A948" s="6" t="str">
        <f>DAY(C948)&amp;Table1[[#This Row],[Bộ phận]]&amp;Table1[[#This Row],[Mã hàng]]</f>
        <v>13TSG01NL300074</v>
      </c>
      <c r="B948" s="6" t="str">
        <f>COUNTIF($A$5:A948,A948)&amp;A948</f>
        <v>113TSG01NL300074</v>
      </c>
      <c r="C948" s="75">
        <v>46035</v>
      </c>
      <c r="D948" s="76" t="s">
        <v>313</v>
      </c>
      <c r="E948" s="74" t="s">
        <v>481</v>
      </c>
      <c r="F948" s="74" t="s">
        <v>316</v>
      </c>
      <c r="G948" s="74" t="s">
        <v>314</v>
      </c>
      <c r="H948" s="76" t="s">
        <v>370</v>
      </c>
      <c r="I948" s="76" t="s">
        <v>371</v>
      </c>
      <c r="J948" s="76" t="s">
        <v>482</v>
      </c>
      <c r="K948" s="76" t="s">
        <v>155</v>
      </c>
      <c r="L948" s="76" t="s">
        <v>32</v>
      </c>
      <c r="M948" s="76" t="s">
        <v>284</v>
      </c>
      <c r="N948" s="77">
        <v>2.2000000000000002</v>
      </c>
      <c r="O948" s="78">
        <v>18000</v>
      </c>
      <c r="P948" s="78">
        <v>0</v>
      </c>
      <c r="Q948" s="79">
        <v>39600</v>
      </c>
      <c r="R948" s="79">
        <v>0</v>
      </c>
      <c r="S948" s="78">
        <v>18000</v>
      </c>
      <c r="T948" s="76" t="s">
        <v>315</v>
      </c>
      <c r="U948" s="76" t="s">
        <v>373</v>
      </c>
      <c r="V948" s="76" t="s">
        <v>316</v>
      </c>
      <c r="W948" s="76" t="s">
        <v>317</v>
      </c>
      <c r="X948" s="76" t="s">
        <v>316</v>
      </c>
      <c r="Y948" s="76" t="s">
        <v>374</v>
      </c>
      <c r="Z948" s="76" t="s">
        <v>374</v>
      </c>
      <c r="AA9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49" spans="1:27" x14ac:dyDescent="0.25">
      <c r="A949" s="6" t="str">
        <f>DAY(C949)&amp;Table1[[#This Row],[Bộ phận]]&amp;Table1[[#This Row],[Mã hàng]]</f>
        <v>13TSG01NL300085</v>
      </c>
      <c r="B949" s="6" t="str">
        <f>COUNTIF($A$5:A949,A949)&amp;A949</f>
        <v>113TSG01NL300085</v>
      </c>
      <c r="C949" s="75">
        <v>46035</v>
      </c>
      <c r="D949" s="76" t="s">
        <v>313</v>
      </c>
      <c r="E949" s="74" t="s">
        <v>481</v>
      </c>
      <c r="F949" s="74" t="s">
        <v>316</v>
      </c>
      <c r="G949" s="74" t="s">
        <v>314</v>
      </c>
      <c r="H949" s="76" t="s">
        <v>370</v>
      </c>
      <c r="I949" s="76" t="s">
        <v>371</v>
      </c>
      <c r="J949" s="76" t="s">
        <v>482</v>
      </c>
      <c r="K949" s="76" t="s">
        <v>164</v>
      </c>
      <c r="L949" s="76" t="s">
        <v>318</v>
      </c>
      <c r="M949" s="76" t="s">
        <v>284</v>
      </c>
      <c r="N949" s="77">
        <v>0.8</v>
      </c>
      <c r="O949" s="78">
        <v>45000</v>
      </c>
      <c r="P949" s="78">
        <v>0</v>
      </c>
      <c r="Q949" s="79">
        <v>36000</v>
      </c>
      <c r="R949" s="79">
        <v>0</v>
      </c>
      <c r="S949" s="78">
        <v>45000</v>
      </c>
      <c r="T949" s="76" t="s">
        <v>315</v>
      </c>
      <c r="U949" s="76" t="s">
        <v>373</v>
      </c>
      <c r="V949" s="76" t="s">
        <v>316</v>
      </c>
      <c r="W949" s="76" t="s">
        <v>317</v>
      </c>
      <c r="X949" s="76" t="s">
        <v>316</v>
      </c>
      <c r="Y949" s="76" t="s">
        <v>374</v>
      </c>
      <c r="Z949" s="76" t="s">
        <v>374</v>
      </c>
      <c r="AA9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0" spans="1:27" x14ac:dyDescent="0.25">
      <c r="A950" s="6" t="str">
        <f>DAY(C950)&amp;Table1[[#This Row],[Bộ phận]]&amp;Table1[[#This Row],[Mã hàng]]</f>
        <v>13TSG01NL300091</v>
      </c>
      <c r="B950" s="6" t="str">
        <f>COUNTIF($A$5:A950,A950)&amp;A950</f>
        <v>113TSG01NL300091</v>
      </c>
      <c r="C950" s="75">
        <v>46035</v>
      </c>
      <c r="D950" s="76" t="s">
        <v>313</v>
      </c>
      <c r="E950" s="74" t="s">
        <v>481</v>
      </c>
      <c r="F950" s="74" t="s">
        <v>316</v>
      </c>
      <c r="G950" s="74" t="s">
        <v>314</v>
      </c>
      <c r="H950" s="76" t="s">
        <v>370</v>
      </c>
      <c r="I950" s="76" t="s">
        <v>371</v>
      </c>
      <c r="J950" s="76" t="s">
        <v>482</v>
      </c>
      <c r="K950" s="76" t="s">
        <v>172</v>
      </c>
      <c r="L950" s="76" t="s">
        <v>35</v>
      </c>
      <c r="M950" s="76" t="s">
        <v>284</v>
      </c>
      <c r="N950" s="77">
        <v>3</v>
      </c>
      <c r="O950" s="78">
        <v>47000</v>
      </c>
      <c r="P950" s="78">
        <v>0</v>
      </c>
      <c r="Q950" s="79">
        <v>141000</v>
      </c>
      <c r="R950" s="79">
        <v>0</v>
      </c>
      <c r="S950" s="78">
        <v>47000</v>
      </c>
      <c r="T950" s="76" t="s">
        <v>315</v>
      </c>
      <c r="U950" s="76" t="s">
        <v>373</v>
      </c>
      <c r="V950" s="76" t="s">
        <v>316</v>
      </c>
      <c r="W950" s="76" t="s">
        <v>317</v>
      </c>
      <c r="X950" s="76" t="s">
        <v>316</v>
      </c>
      <c r="Y950" s="76" t="s">
        <v>374</v>
      </c>
      <c r="Z950" s="76" t="s">
        <v>374</v>
      </c>
      <c r="AA9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1" spans="1:27" x14ac:dyDescent="0.25">
      <c r="A951" s="6" t="str">
        <f>DAY(C951)&amp;Table1[[#This Row],[Bộ phận]]&amp;Table1[[#This Row],[Mã hàng]]</f>
        <v>13TSG01NL300098</v>
      </c>
      <c r="B951" s="6" t="str">
        <f>COUNTIF($A$5:A951,A951)&amp;A951</f>
        <v>113TSG01NL300098</v>
      </c>
      <c r="C951" s="75">
        <v>46035</v>
      </c>
      <c r="D951" s="76" t="s">
        <v>313</v>
      </c>
      <c r="E951" s="74" t="s">
        <v>481</v>
      </c>
      <c r="F951" s="74" t="s">
        <v>316</v>
      </c>
      <c r="G951" s="74" t="s">
        <v>314</v>
      </c>
      <c r="H951" s="76" t="s">
        <v>370</v>
      </c>
      <c r="I951" s="76" t="s">
        <v>371</v>
      </c>
      <c r="J951" s="76" t="s">
        <v>482</v>
      </c>
      <c r="K951" s="76" t="s">
        <v>179</v>
      </c>
      <c r="L951" s="76" t="s">
        <v>327</v>
      </c>
      <c r="M951" s="76" t="s">
        <v>284</v>
      </c>
      <c r="N951" s="77">
        <v>5.2</v>
      </c>
      <c r="O951" s="78">
        <v>95000</v>
      </c>
      <c r="P951" s="78">
        <v>0</v>
      </c>
      <c r="Q951" s="79">
        <v>494000</v>
      </c>
      <c r="R951" s="79">
        <v>0</v>
      </c>
      <c r="S951" s="78">
        <v>95000</v>
      </c>
      <c r="T951" s="76" t="s">
        <v>315</v>
      </c>
      <c r="U951" s="76" t="s">
        <v>373</v>
      </c>
      <c r="V951" s="76" t="s">
        <v>316</v>
      </c>
      <c r="W951" s="76" t="s">
        <v>317</v>
      </c>
      <c r="X951" s="76" t="s">
        <v>316</v>
      </c>
      <c r="Y951" s="76" t="s">
        <v>374</v>
      </c>
      <c r="Z951" s="76" t="s">
        <v>374</v>
      </c>
      <c r="AA9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2" spans="1:27" x14ac:dyDescent="0.25">
      <c r="A952" s="6" t="str">
        <f>DAY(C952)&amp;Table1[[#This Row],[Bộ phận]]&amp;Table1[[#This Row],[Mã hàng]]</f>
        <v>13TSG01NL300107</v>
      </c>
      <c r="B952" s="6" t="str">
        <f>COUNTIF($A$5:A952,A952)&amp;A952</f>
        <v>113TSG01NL300107</v>
      </c>
      <c r="C952" s="75">
        <v>46035</v>
      </c>
      <c r="D952" s="76" t="s">
        <v>313</v>
      </c>
      <c r="E952" s="74" t="s">
        <v>481</v>
      </c>
      <c r="F952" s="74" t="s">
        <v>316</v>
      </c>
      <c r="G952" s="74" t="s">
        <v>314</v>
      </c>
      <c r="H952" s="76" t="s">
        <v>370</v>
      </c>
      <c r="I952" s="76" t="s">
        <v>371</v>
      </c>
      <c r="J952" s="76" t="s">
        <v>482</v>
      </c>
      <c r="K952" s="76" t="s">
        <v>187</v>
      </c>
      <c r="L952" s="76" t="s">
        <v>328</v>
      </c>
      <c r="M952" s="76" t="s">
        <v>329</v>
      </c>
      <c r="N952" s="77">
        <v>0.5</v>
      </c>
      <c r="O952" s="78">
        <v>8500</v>
      </c>
      <c r="P952" s="78">
        <v>0</v>
      </c>
      <c r="Q952" s="79">
        <v>4250</v>
      </c>
      <c r="R952" s="79">
        <v>0</v>
      </c>
      <c r="S952" s="78">
        <v>8500</v>
      </c>
      <c r="T952" s="76" t="s">
        <v>315</v>
      </c>
      <c r="U952" s="76" t="s">
        <v>373</v>
      </c>
      <c r="V952" s="76" t="s">
        <v>316</v>
      </c>
      <c r="W952" s="76" t="s">
        <v>317</v>
      </c>
      <c r="X952" s="76" t="s">
        <v>316</v>
      </c>
      <c r="Y952" s="76" t="s">
        <v>374</v>
      </c>
      <c r="Z952" s="76" t="s">
        <v>374</v>
      </c>
      <c r="AA9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3" spans="1:27" x14ac:dyDescent="0.25">
      <c r="A953" s="6" t="str">
        <f>DAY(C953)&amp;Table1[[#This Row],[Bộ phận]]&amp;Table1[[#This Row],[Mã hàng]]</f>
        <v>13TSG01NL300126</v>
      </c>
      <c r="B953" s="6" t="str">
        <f>COUNTIF($A$5:A953,A953)&amp;A953</f>
        <v>113TSG01NL300126</v>
      </c>
      <c r="C953" s="75">
        <v>46035</v>
      </c>
      <c r="D953" s="76" t="s">
        <v>313</v>
      </c>
      <c r="E953" s="74" t="s">
        <v>481</v>
      </c>
      <c r="F953" s="74" t="s">
        <v>316</v>
      </c>
      <c r="G953" s="74" t="s">
        <v>314</v>
      </c>
      <c r="H953" s="76" t="s">
        <v>370</v>
      </c>
      <c r="I953" s="76" t="s">
        <v>371</v>
      </c>
      <c r="J953" s="76" t="s">
        <v>482</v>
      </c>
      <c r="K953" s="76" t="s">
        <v>208</v>
      </c>
      <c r="L953" s="76" t="s">
        <v>340</v>
      </c>
      <c r="M953" s="76" t="s">
        <v>284</v>
      </c>
      <c r="N953" s="77">
        <v>0.5</v>
      </c>
      <c r="O953" s="78">
        <v>70000</v>
      </c>
      <c r="P953" s="78">
        <v>0</v>
      </c>
      <c r="Q953" s="79">
        <v>35000</v>
      </c>
      <c r="R953" s="79">
        <v>0</v>
      </c>
      <c r="S953" s="78">
        <v>70000</v>
      </c>
      <c r="T953" s="76" t="s">
        <v>315</v>
      </c>
      <c r="U953" s="76" t="s">
        <v>373</v>
      </c>
      <c r="V953" s="76" t="s">
        <v>316</v>
      </c>
      <c r="W953" s="76" t="s">
        <v>317</v>
      </c>
      <c r="X953" s="76" t="s">
        <v>316</v>
      </c>
      <c r="Y953" s="76" t="s">
        <v>374</v>
      </c>
      <c r="Z953" s="76" t="s">
        <v>374</v>
      </c>
      <c r="AA9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4" spans="1:27" x14ac:dyDescent="0.25">
      <c r="A954" s="6" t="str">
        <f>DAY(C954)&amp;Table1[[#This Row],[Bộ phận]]&amp;Table1[[#This Row],[Mã hàng]]</f>
        <v>13TSG01NL300142</v>
      </c>
      <c r="B954" s="6" t="str">
        <f>COUNTIF($A$5:A954,A954)&amp;A954</f>
        <v>113TSG01NL300142</v>
      </c>
      <c r="C954" s="75">
        <v>46035</v>
      </c>
      <c r="D954" s="76" t="s">
        <v>313</v>
      </c>
      <c r="E954" s="74" t="s">
        <v>481</v>
      </c>
      <c r="F954" s="74" t="s">
        <v>316</v>
      </c>
      <c r="G954" s="74" t="s">
        <v>314</v>
      </c>
      <c r="H954" s="76" t="s">
        <v>370</v>
      </c>
      <c r="I954" s="76" t="s">
        <v>371</v>
      </c>
      <c r="J954" s="76" t="s">
        <v>482</v>
      </c>
      <c r="K954" s="76" t="s">
        <v>226</v>
      </c>
      <c r="L954" s="76" t="s">
        <v>319</v>
      </c>
      <c r="M954" s="76" t="s">
        <v>284</v>
      </c>
      <c r="N954" s="77">
        <v>2</v>
      </c>
      <c r="O954" s="78">
        <v>50000</v>
      </c>
      <c r="P954" s="78">
        <v>0</v>
      </c>
      <c r="Q954" s="79">
        <v>100000</v>
      </c>
      <c r="R954" s="79">
        <v>0</v>
      </c>
      <c r="S954" s="78">
        <v>50000</v>
      </c>
      <c r="T954" s="76" t="s">
        <v>315</v>
      </c>
      <c r="U954" s="76" t="s">
        <v>373</v>
      </c>
      <c r="V954" s="76" t="s">
        <v>316</v>
      </c>
      <c r="W954" s="76" t="s">
        <v>317</v>
      </c>
      <c r="X954" s="76" t="s">
        <v>316</v>
      </c>
      <c r="Y954" s="76" t="s">
        <v>374</v>
      </c>
      <c r="Z954" s="76" t="s">
        <v>374</v>
      </c>
      <c r="AA9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5" spans="1:27" x14ac:dyDescent="0.25">
      <c r="A955" s="6" t="str">
        <f>DAY(C955)&amp;Table1[[#This Row],[Bộ phận]]&amp;Table1[[#This Row],[Mã hàng]]</f>
        <v>13TSG01NL300147</v>
      </c>
      <c r="B955" s="6" t="str">
        <f>COUNTIF($A$5:A955,A955)&amp;A955</f>
        <v>113TSG01NL300147</v>
      </c>
      <c r="C955" s="75">
        <v>46035</v>
      </c>
      <c r="D955" s="76" t="s">
        <v>313</v>
      </c>
      <c r="E955" s="74" t="s">
        <v>481</v>
      </c>
      <c r="F955" s="74" t="s">
        <v>316</v>
      </c>
      <c r="G955" s="74" t="s">
        <v>314</v>
      </c>
      <c r="H955" s="76" t="s">
        <v>370</v>
      </c>
      <c r="I955" s="76" t="s">
        <v>371</v>
      </c>
      <c r="J955" s="76" t="s">
        <v>482</v>
      </c>
      <c r="K955" s="76" t="s">
        <v>234</v>
      </c>
      <c r="L955" s="76" t="s">
        <v>330</v>
      </c>
      <c r="M955" s="76" t="s">
        <v>284</v>
      </c>
      <c r="N955" s="77">
        <v>3.6</v>
      </c>
      <c r="O955" s="78">
        <v>62000</v>
      </c>
      <c r="P955" s="78">
        <v>0</v>
      </c>
      <c r="Q955" s="79">
        <v>223200</v>
      </c>
      <c r="R955" s="79">
        <v>0</v>
      </c>
      <c r="S955" s="78">
        <v>62000</v>
      </c>
      <c r="T955" s="76" t="s">
        <v>315</v>
      </c>
      <c r="U955" s="76" t="s">
        <v>373</v>
      </c>
      <c r="V955" s="76" t="s">
        <v>316</v>
      </c>
      <c r="W955" s="76" t="s">
        <v>317</v>
      </c>
      <c r="X955" s="76" t="s">
        <v>316</v>
      </c>
      <c r="Y955" s="76" t="s">
        <v>374</v>
      </c>
      <c r="Z955" s="76" t="s">
        <v>374</v>
      </c>
      <c r="AA9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6" spans="1:27" x14ac:dyDescent="0.25">
      <c r="A956" s="6" t="str">
        <f>DAY(C956)&amp;Table1[[#This Row],[Bộ phận]]&amp;Table1[[#This Row],[Mã hàng]]</f>
        <v>13TSG01NL300203</v>
      </c>
      <c r="B956" s="6" t="str">
        <f>COUNTIF($A$5:A956,A956)&amp;A956</f>
        <v>113TSG01NL300203</v>
      </c>
      <c r="C956" s="75">
        <v>46035</v>
      </c>
      <c r="D956" s="76" t="s">
        <v>313</v>
      </c>
      <c r="E956" s="74" t="s">
        <v>481</v>
      </c>
      <c r="F956" s="74" t="s">
        <v>316</v>
      </c>
      <c r="G956" s="74" t="s">
        <v>314</v>
      </c>
      <c r="H956" s="76" t="s">
        <v>370</v>
      </c>
      <c r="I956" s="76" t="s">
        <v>371</v>
      </c>
      <c r="J956" s="76" t="s">
        <v>482</v>
      </c>
      <c r="K956" s="76" t="s">
        <v>260</v>
      </c>
      <c r="L956" s="76" t="s">
        <v>320</v>
      </c>
      <c r="M956" s="76" t="s">
        <v>284</v>
      </c>
      <c r="N956" s="77">
        <v>1.5</v>
      </c>
      <c r="O956" s="78">
        <v>45000</v>
      </c>
      <c r="P956" s="78">
        <v>0</v>
      </c>
      <c r="Q956" s="79">
        <v>67500</v>
      </c>
      <c r="R956" s="79">
        <v>0</v>
      </c>
      <c r="S956" s="78">
        <v>45000</v>
      </c>
      <c r="T956" s="76" t="s">
        <v>315</v>
      </c>
      <c r="U956" s="76" t="s">
        <v>373</v>
      </c>
      <c r="V956" s="76" t="s">
        <v>316</v>
      </c>
      <c r="W956" s="76" t="s">
        <v>317</v>
      </c>
      <c r="X956" s="76" t="s">
        <v>316</v>
      </c>
      <c r="Y956" s="76" t="s">
        <v>374</v>
      </c>
      <c r="Z956" s="76" t="s">
        <v>374</v>
      </c>
      <c r="AA9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7" spans="1:27" x14ac:dyDescent="0.25">
      <c r="A957" s="6" t="str">
        <f>DAY(C957)&amp;Table1[[#This Row],[Bộ phận]]&amp;Table1[[#This Row],[Mã hàng]]</f>
        <v>13TSG01NL300209</v>
      </c>
      <c r="B957" s="6" t="str">
        <f>COUNTIF($A$5:A957,A957)&amp;A957</f>
        <v>113TSG01NL300209</v>
      </c>
      <c r="C957" s="75">
        <v>46035</v>
      </c>
      <c r="D957" s="76" t="s">
        <v>313</v>
      </c>
      <c r="E957" s="74" t="s">
        <v>481</v>
      </c>
      <c r="F957" s="74" t="s">
        <v>316</v>
      </c>
      <c r="G957" s="74" t="s">
        <v>314</v>
      </c>
      <c r="H957" s="76" t="s">
        <v>370</v>
      </c>
      <c r="I957" s="76" t="s">
        <v>371</v>
      </c>
      <c r="J957" s="76" t="s">
        <v>482</v>
      </c>
      <c r="K957" s="76" t="s">
        <v>261</v>
      </c>
      <c r="L957" s="76" t="s">
        <v>321</v>
      </c>
      <c r="M957" s="76" t="s">
        <v>284</v>
      </c>
      <c r="N957" s="77">
        <v>3.7</v>
      </c>
      <c r="O957" s="78">
        <v>30000</v>
      </c>
      <c r="P957" s="78">
        <v>0</v>
      </c>
      <c r="Q957" s="79">
        <v>111000</v>
      </c>
      <c r="R957" s="79">
        <v>0</v>
      </c>
      <c r="S957" s="78">
        <v>30000</v>
      </c>
      <c r="T957" s="76" t="s">
        <v>315</v>
      </c>
      <c r="U957" s="76" t="s">
        <v>373</v>
      </c>
      <c r="V957" s="76" t="s">
        <v>316</v>
      </c>
      <c r="W957" s="76" t="s">
        <v>317</v>
      </c>
      <c r="X957" s="76" t="s">
        <v>316</v>
      </c>
      <c r="Y957" s="76" t="s">
        <v>374</v>
      </c>
      <c r="Z957" s="76" t="s">
        <v>374</v>
      </c>
      <c r="AA9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8" spans="1:27" x14ac:dyDescent="0.25">
      <c r="A958" s="6" t="str">
        <f>DAY(C958)&amp;Table1[[#This Row],[Bộ phận]]&amp;Table1[[#This Row],[Mã hàng]]</f>
        <v>13TSG01NL300218</v>
      </c>
      <c r="B958" s="6" t="str">
        <f>COUNTIF($A$5:A958,A958)&amp;A958</f>
        <v>113TSG01NL300218</v>
      </c>
      <c r="C958" s="75">
        <v>46035</v>
      </c>
      <c r="D958" s="76" t="s">
        <v>313</v>
      </c>
      <c r="E958" s="74" t="s">
        <v>481</v>
      </c>
      <c r="F958" s="74" t="s">
        <v>316</v>
      </c>
      <c r="G958" s="74" t="s">
        <v>314</v>
      </c>
      <c r="H958" s="76" t="s">
        <v>370</v>
      </c>
      <c r="I958" s="76" t="s">
        <v>371</v>
      </c>
      <c r="J958" s="76" t="s">
        <v>482</v>
      </c>
      <c r="K958" s="76" t="s">
        <v>287</v>
      </c>
      <c r="L958" s="76" t="s">
        <v>288</v>
      </c>
      <c r="M958" s="76" t="s">
        <v>29</v>
      </c>
      <c r="N958" s="77">
        <v>1</v>
      </c>
      <c r="O958" s="78">
        <v>40000</v>
      </c>
      <c r="P958" s="78">
        <v>0</v>
      </c>
      <c r="Q958" s="79">
        <v>40000</v>
      </c>
      <c r="R958" s="79">
        <v>0</v>
      </c>
      <c r="S958" s="78">
        <v>40000</v>
      </c>
      <c r="T958" s="76" t="s">
        <v>315</v>
      </c>
      <c r="U958" s="76" t="s">
        <v>373</v>
      </c>
      <c r="V958" s="76" t="s">
        <v>316</v>
      </c>
      <c r="W958" s="76" t="s">
        <v>317</v>
      </c>
      <c r="X958" s="76" t="s">
        <v>316</v>
      </c>
      <c r="Y958" s="76" t="s">
        <v>374</v>
      </c>
      <c r="Z958" s="76" t="s">
        <v>374</v>
      </c>
      <c r="AA9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59" spans="1:27" x14ac:dyDescent="0.25">
      <c r="A959" s="6" t="str">
        <f>DAY(C959)&amp;Table1[[#This Row],[Bộ phận]]&amp;Table1[[#This Row],[Mã hàng]]</f>
        <v>13TSG01NL300018</v>
      </c>
      <c r="B959" s="6" t="str">
        <f>COUNTIF($A$5:A959,A959)&amp;A959</f>
        <v>113TSG01NL300018</v>
      </c>
      <c r="C959" s="75">
        <v>46035</v>
      </c>
      <c r="D959" s="76" t="s">
        <v>313</v>
      </c>
      <c r="E959" s="74" t="s">
        <v>481</v>
      </c>
      <c r="F959" s="74" t="s">
        <v>316</v>
      </c>
      <c r="G959" s="74" t="s">
        <v>314</v>
      </c>
      <c r="H959" s="76" t="s">
        <v>370</v>
      </c>
      <c r="I959" s="76" t="s">
        <v>371</v>
      </c>
      <c r="J959" s="76" t="s">
        <v>482</v>
      </c>
      <c r="K959" s="76" t="s">
        <v>91</v>
      </c>
      <c r="L959" s="76" t="s">
        <v>331</v>
      </c>
      <c r="M959" s="76" t="s">
        <v>284</v>
      </c>
      <c r="N959" s="77">
        <v>2.6</v>
      </c>
      <c r="O959" s="78">
        <v>38000</v>
      </c>
      <c r="P959" s="78">
        <v>0</v>
      </c>
      <c r="Q959" s="79">
        <v>98800</v>
      </c>
      <c r="R959" s="79">
        <v>0</v>
      </c>
      <c r="S959" s="78">
        <v>38000</v>
      </c>
      <c r="T959" s="76" t="s">
        <v>315</v>
      </c>
      <c r="U959" s="76" t="s">
        <v>373</v>
      </c>
      <c r="V959" s="76" t="s">
        <v>316</v>
      </c>
      <c r="W959" s="76" t="s">
        <v>317</v>
      </c>
      <c r="X959" s="76" t="s">
        <v>316</v>
      </c>
      <c r="Y959" s="76" t="s">
        <v>374</v>
      </c>
      <c r="Z959" s="76" t="s">
        <v>374</v>
      </c>
      <c r="AA9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0" spans="1:27" x14ac:dyDescent="0.25">
      <c r="A960" s="6" t="str">
        <f>DAY(C960)&amp;Table1[[#This Row],[Bộ phận]]&amp;Table1[[#This Row],[Mã hàng]]</f>
        <v>13TSG01NL300053</v>
      </c>
      <c r="B960" s="6" t="str">
        <f>COUNTIF($A$5:A960,A960)&amp;A960</f>
        <v>113TSG01NL300053</v>
      </c>
      <c r="C960" s="75">
        <v>46035</v>
      </c>
      <c r="D960" s="76" t="s">
        <v>313</v>
      </c>
      <c r="E960" s="74" t="s">
        <v>481</v>
      </c>
      <c r="F960" s="74" t="s">
        <v>316</v>
      </c>
      <c r="G960" s="74" t="s">
        <v>314</v>
      </c>
      <c r="H960" s="76" t="s">
        <v>370</v>
      </c>
      <c r="I960" s="76" t="s">
        <v>371</v>
      </c>
      <c r="J960" s="76" t="s">
        <v>482</v>
      </c>
      <c r="K960" s="76" t="s">
        <v>282</v>
      </c>
      <c r="L960" s="76" t="s">
        <v>283</v>
      </c>
      <c r="M960" s="76" t="s">
        <v>284</v>
      </c>
      <c r="N960" s="77">
        <v>0.5</v>
      </c>
      <c r="O960" s="78">
        <v>30000</v>
      </c>
      <c r="P960" s="78">
        <v>0</v>
      </c>
      <c r="Q960" s="79">
        <v>15000</v>
      </c>
      <c r="R960" s="79">
        <v>0</v>
      </c>
      <c r="S960" s="78">
        <v>30000</v>
      </c>
      <c r="T960" s="76" t="s">
        <v>315</v>
      </c>
      <c r="U960" s="76" t="s">
        <v>373</v>
      </c>
      <c r="V960" s="76" t="s">
        <v>316</v>
      </c>
      <c r="W960" s="76" t="s">
        <v>317</v>
      </c>
      <c r="X960" s="76" t="s">
        <v>316</v>
      </c>
      <c r="Y960" s="76" t="s">
        <v>374</v>
      </c>
      <c r="Z960" s="76" t="s">
        <v>374</v>
      </c>
      <c r="AA9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1" spans="1:27" x14ac:dyDescent="0.25">
      <c r="A961" s="6" t="str">
        <f>DAY(C961)&amp;Table1[[#This Row],[Bộ phận]]&amp;Table1[[#This Row],[Mã hàng]]</f>
        <v>13TSG01NL300084</v>
      </c>
      <c r="B961" s="6" t="str">
        <f>COUNTIF($A$5:A961,A961)&amp;A961</f>
        <v>113TSG01NL300084</v>
      </c>
      <c r="C961" s="75">
        <v>46035</v>
      </c>
      <c r="D961" s="76" t="s">
        <v>313</v>
      </c>
      <c r="E961" s="74" t="s">
        <v>481</v>
      </c>
      <c r="F961" s="74" t="s">
        <v>316</v>
      </c>
      <c r="G961" s="74" t="s">
        <v>314</v>
      </c>
      <c r="H961" s="76" t="s">
        <v>370</v>
      </c>
      <c r="I961" s="76" t="s">
        <v>371</v>
      </c>
      <c r="J961" s="76" t="s">
        <v>482</v>
      </c>
      <c r="K961" s="76" t="s">
        <v>163</v>
      </c>
      <c r="L961" s="76" t="s">
        <v>322</v>
      </c>
      <c r="M961" s="76" t="s">
        <v>284</v>
      </c>
      <c r="N961" s="77">
        <v>2.2999999999999998</v>
      </c>
      <c r="O961" s="78">
        <v>22000</v>
      </c>
      <c r="P961" s="78">
        <v>0</v>
      </c>
      <c r="Q961" s="79">
        <v>50600</v>
      </c>
      <c r="R961" s="79">
        <v>0</v>
      </c>
      <c r="S961" s="78">
        <v>22000</v>
      </c>
      <c r="T961" s="76" t="s">
        <v>315</v>
      </c>
      <c r="U961" s="76" t="s">
        <v>373</v>
      </c>
      <c r="V961" s="76" t="s">
        <v>316</v>
      </c>
      <c r="W961" s="76" t="s">
        <v>317</v>
      </c>
      <c r="X961" s="76" t="s">
        <v>316</v>
      </c>
      <c r="Y961" s="76" t="s">
        <v>374</v>
      </c>
      <c r="Z961" s="76" t="s">
        <v>374</v>
      </c>
      <c r="AA9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2" spans="1:27" x14ac:dyDescent="0.25">
      <c r="A962" s="6" t="str">
        <f>DAY(C962)&amp;Table1[[#This Row],[Bộ phận]]&amp;Table1[[#This Row],[Mã hàng]]</f>
        <v>13TSG01NL600004</v>
      </c>
      <c r="B962" s="6" t="str">
        <f>COUNTIF($A$5:A962,A962)&amp;A962</f>
        <v>113TSG01NL600004</v>
      </c>
      <c r="C962" s="75">
        <v>46035</v>
      </c>
      <c r="D962" s="76" t="s">
        <v>313</v>
      </c>
      <c r="E962" s="74" t="s">
        <v>481</v>
      </c>
      <c r="F962" s="74" t="s">
        <v>316</v>
      </c>
      <c r="G962" s="74" t="s">
        <v>314</v>
      </c>
      <c r="H962" s="76" t="s">
        <v>370</v>
      </c>
      <c r="I962" s="76" t="s">
        <v>371</v>
      </c>
      <c r="J962" s="76" t="s">
        <v>482</v>
      </c>
      <c r="K962" s="76" t="s">
        <v>266</v>
      </c>
      <c r="L962" s="76" t="s">
        <v>25</v>
      </c>
      <c r="M962" s="76" t="s">
        <v>284</v>
      </c>
      <c r="N962" s="77">
        <v>26</v>
      </c>
      <c r="O962" s="78">
        <v>18000</v>
      </c>
      <c r="P962" s="78">
        <v>0</v>
      </c>
      <c r="Q962" s="79">
        <v>468000</v>
      </c>
      <c r="R962" s="79">
        <v>0</v>
      </c>
      <c r="S962" s="78">
        <v>18000</v>
      </c>
      <c r="T962" s="76" t="s">
        <v>315</v>
      </c>
      <c r="U962" s="76" t="s">
        <v>373</v>
      </c>
      <c r="V962" s="76" t="s">
        <v>316</v>
      </c>
      <c r="W962" s="76" t="s">
        <v>317</v>
      </c>
      <c r="X962" s="76" t="s">
        <v>316</v>
      </c>
      <c r="Y962" s="76" t="s">
        <v>374</v>
      </c>
      <c r="Z962" s="76" t="s">
        <v>374</v>
      </c>
      <c r="AA9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3" spans="1:27" x14ac:dyDescent="0.25">
      <c r="A963" s="6" t="str">
        <f>DAY(C963)&amp;Table1[[#This Row],[Bộ phận]]&amp;Table1[[#This Row],[Mã hàng]]</f>
        <v>13TSG06NL600067</v>
      </c>
      <c r="B963" s="6" t="str">
        <f>COUNTIF($A$5:A963,A963)&amp;A963</f>
        <v>113TSG06NL600067</v>
      </c>
      <c r="C963" s="75">
        <v>46035</v>
      </c>
      <c r="D963" s="76" t="s">
        <v>313</v>
      </c>
      <c r="E963" s="74" t="s">
        <v>483</v>
      </c>
      <c r="F963" s="74" t="s">
        <v>316</v>
      </c>
      <c r="G963" s="74" t="s">
        <v>314</v>
      </c>
      <c r="H963" s="76" t="s">
        <v>370</v>
      </c>
      <c r="I963" s="76" t="s">
        <v>371</v>
      </c>
      <c r="J963" s="76" t="s">
        <v>484</v>
      </c>
      <c r="K963" s="76" t="s">
        <v>280</v>
      </c>
      <c r="L963" s="76" t="s">
        <v>21</v>
      </c>
      <c r="M963" s="76" t="s">
        <v>284</v>
      </c>
      <c r="N963" s="77">
        <v>0.5</v>
      </c>
      <c r="O963" s="78">
        <v>75000</v>
      </c>
      <c r="P963" s="78">
        <v>0</v>
      </c>
      <c r="Q963" s="79">
        <v>37500</v>
      </c>
      <c r="R963" s="79">
        <v>0</v>
      </c>
      <c r="S963" s="78">
        <v>75000</v>
      </c>
      <c r="T963" s="76" t="s">
        <v>333</v>
      </c>
      <c r="U963" s="76" t="s">
        <v>373</v>
      </c>
      <c r="V963" s="76" t="s">
        <v>316</v>
      </c>
      <c r="W963" s="76" t="s">
        <v>334</v>
      </c>
      <c r="X963" s="76" t="s">
        <v>316</v>
      </c>
      <c r="Y963" s="76" t="s">
        <v>374</v>
      </c>
      <c r="Z963" s="76" t="s">
        <v>374</v>
      </c>
      <c r="AA9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4" spans="1:27" x14ac:dyDescent="0.25">
      <c r="A964" s="6" t="str">
        <f>DAY(C964)&amp;Table1[[#This Row],[Bộ phận]]&amp;Table1[[#This Row],[Mã hàng]]</f>
        <v>13TSG06NL600004</v>
      </c>
      <c r="B964" s="6" t="str">
        <f>COUNTIF($A$5:A964,A964)&amp;A964</f>
        <v>113TSG06NL600004</v>
      </c>
      <c r="C964" s="75">
        <v>46035</v>
      </c>
      <c r="D964" s="76" t="s">
        <v>313</v>
      </c>
      <c r="E964" s="74" t="s">
        <v>483</v>
      </c>
      <c r="F964" s="74" t="s">
        <v>316</v>
      </c>
      <c r="G964" s="74" t="s">
        <v>314</v>
      </c>
      <c r="H964" s="76" t="s">
        <v>370</v>
      </c>
      <c r="I964" s="76" t="s">
        <v>371</v>
      </c>
      <c r="J964" s="76" t="s">
        <v>484</v>
      </c>
      <c r="K964" s="76" t="s">
        <v>266</v>
      </c>
      <c r="L964" s="76" t="s">
        <v>25</v>
      </c>
      <c r="M964" s="76" t="s">
        <v>284</v>
      </c>
      <c r="N964" s="77">
        <v>26</v>
      </c>
      <c r="O964" s="78">
        <v>18000</v>
      </c>
      <c r="P964" s="78">
        <v>0</v>
      </c>
      <c r="Q964" s="79">
        <v>468000</v>
      </c>
      <c r="R964" s="79">
        <v>0</v>
      </c>
      <c r="S964" s="78">
        <v>18000</v>
      </c>
      <c r="T964" s="76" t="s">
        <v>333</v>
      </c>
      <c r="U964" s="76" t="s">
        <v>373</v>
      </c>
      <c r="V964" s="76" t="s">
        <v>316</v>
      </c>
      <c r="W964" s="76" t="s">
        <v>334</v>
      </c>
      <c r="X964" s="76" t="s">
        <v>316</v>
      </c>
      <c r="Y964" s="76" t="s">
        <v>374</v>
      </c>
      <c r="Z964" s="76" t="s">
        <v>374</v>
      </c>
      <c r="AA9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5" spans="1:27" x14ac:dyDescent="0.25">
      <c r="A965" s="6" t="str">
        <f>DAY(C965)&amp;Table1[[#This Row],[Bộ phận]]&amp;Table1[[#This Row],[Mã hàng]]</f>
        <v>13TSG06NL300022</v>
      </c>
      <c r="B965" s="6" t="str">
        <f>COUNTIF($A$5:A965,A965)&amp;A965</f>
        <v>113TSG06NL300022</v>
      </c>
      <c r="C965" s="75">
        <v>46035</v>
      </c>
      <c r="D965" s="76" t="s">
        <v>313</v>
      </c>
      <c r="E965" s="74" t="s">
        <v>483</v>
      </c>
      <c r="F965" s="74" t="s">
        <v>316</v>
      </c>
      <c r="G965" s="74" t="s">
        <v>314</v>
      </c>
      <c r="H965" s="76" t="s">
        <v>370</v>
      </c>
      <c r="I965" s="76" t="s">
        <v>371</v>
      </c>
      <c r="J965" s="76" t="s">
        <v>484</v>
      </c>
      <c r="K965" s="76" t="s">
        <v>94</v>
      </c>
      <c r="L965" s="76" t="s">
        <v>20</v>
      </c>
      <c r="M965" s="76" t="s">
        <v>284</v>
      </c>
      <c r="N965" s="77">
        <v>7</v>
      </c>
      <c r="O965" s="78">
        <v>18000</v>
      </c>
      <c r="P965" s="78">
        <v>0</v>
      </c>
      <c r="Q965" s="79">
        <v>126000</v>
      </c>
      <c r="R965" s="79">
        <v>0</v>
      </c>
      <c r="S965" s="78">
        <v>18000</v>
      </c>
      <c r="T965" s="76" t="s">
        <v>333</v>
      </c>
      <c r="U965" s="76" t="s">
        <v>373</v>
      </c>
      <c r="V965" s="76" t="s">
        <v>316</v>
      </c>
      <c r="W965" s="76" t="s">
        <v>334</v>
      </c>
      <c r="X965" s="76" t="s">
        <v>316</v>
      </c>
      <c r="Y965" s="76" t="s">
        <v>374</v>
      </c>
      <c r="Z965" s="76" t="s">
        <v>374</v>
      </c>
      <c r="AA9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6" spans="1:27" x14ac:dyDescent="0.25">
      <c r="A966" s="6" t="str">
        <f>DAY(C966)&amp;Table1[[#This Row],[Bộ phận]]&amp;Table1[[#This Row],[Mã hàng]]</f>
        <v>13TSG06NL300033</v>
      </c>
      <c r="B966" s="6" t="str">
        <f>COUNTIF($A$5:A966,A966)&amp;A966</f>
        <v>113TSG06NL300033</v>
      </c>
      <c r="C966" s="75">
        <v>46035</v>
      </c>
      <c r="D966" s="76" t="s">
        <v>313</v>
      </c>
      <c r="E966" s="74" t="s">
        <v>483</v>
      </c>
      <c r="F966" s="74" t="s">
        <v>316</v>
      </c>
      <c r="G966" s="74" t="s">
        <v>314</v>
      </c>
      <c r="H966" s="76" t="s">
        <v>370</v>
      </c>
      <c r="I966" s="76" t="s">
        <v>371</v>
      </c>
      <c r="J966" s="76" t="s">
        <v>484</v>
      </c>
      <c r="K966" s="76" t="s">
        <v>104</v>
      </c>
      <c r="L966" s="76" t="s">
        <v>335</v>
      </c>
      <c r="M966" s="76" t="s">
        <v>284</v>
      </c>
      <c r="N966" s="77">
        <v>1</v>
      </c>
      <c r="O966" s="78">
        <v>13000</v>
      </c>
      <c r="P966" s="78">
        <v>0</v>
      </c>
      <c r="Q966" s="79">
        <v>13000</v>
      </c>
      <c r="R966" s="79">
        <v>0</v>
      </c>
      <c r="S966" s="78">
        <v>13000</v>
      </c>
      <c r="T966" s="76" t="s">
        <v>333</v>
      </c>
      <c r="U966" s="76" t="s">
        <v>373</v>
      </c>
      <c r="V966" s="76" t="s">
        <v>316</v>
      </c>
      <c r="W966" s="76" t="s">
        <v>334</v>
      </c>
      <c r="X966" s="76" t="s">
        <v>316</v>
      </c>
      <c r="Y966" s="76" t="s">
        <v>374</v>
      </c>
      <c r="Z966" s="76" t="s">
        <v>374</v>
      </c>
      <c r="AA9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7" spans="1:27" x14ac:dyDescent="0.25">
      <c r="A967" s="6" t="str">
        <f>DAY(C967)&amp;Table1[[#This Row],[Bộ phận]]&amp;Table1[[#This Row],[Mã hàng]]</f>
        <v>13TSG06NL300053</v>
      </c>
      <c r="B967" s="6" t="str">
        <f>COUNTIF($A$5:A967,A967)&amp;A967</f>
        <v>113TSG06NL300053</v>
      </c>
      <c r="C967" s="75">
        <v>46035</v>
      </c>
      <c r="D967" s="76" t="s">
        <v>313</v>
      </c>
      <c r="E967" s="74" t="s">
        <v>483</v>
      </c>
      <c r="F967" s="74" t="s">
        <v>316</v>
      </c>
      <c r="G967" s="74" t="s">
        <v>314</v>
      </c>
      <c r="H967" s="76" t="s">
        <v>370</v>
      </c>
      <c r="I967" s="76" t="s">
        <v>371</v>
      </c>
      <c r="J967" s="76" t="s">
        <v>484</v>
      </c>
      <c r="K967" s="76" t="s">
        <v>282</v>
      </c>
      <c r="L967" s="76" t="s">
        <v>283</v>
      </c>
      <c r="M967" s="76" t="s">
        <v>284</v>
      </c>
      <c r="N967" s="77">
        <v>0.3</v>
      </c>
      <c r="O967" s="78">
        <v>30000</v>
      </c>
      <c r="P967" s="78">
        <v>0</v>
      </c>
      <c r="Q967" s="79">
        <v>9000</v>
      </c>
      <c r="R967" s="79">
        <v>0</v>
      </c>
      <c r="S967" s="78">
        <v>30000</v>
      </c>
      <c r="T967" s="76" t="s">
        <v>333</v>
      </c>
      <c r="U967" s="76" t="s">
        <v>373</v>
      </c>
      <c r="V967" s="76" t="s">
        <v>316</v>
      </c>
      <c r="W967" s="76" t="s">
        <v>334</v>
      </c>
      <c r="X967" s="76" t="s">
        <v>316</v>
      </c>
      <c r="Y967" s="76" t="s">
        <v>374</v>
      </c>
      <c r="Z967" s="76" t="s">
        <v>374</v>
      </c>
      <c r="AA9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8" spans="1:27" x14ac:dyDescent="0.25">
      <c r="A968" s="6" t="str">
        <f>DAY(C968)&amp;Table1[[#This Row],[Bộ phận]]&amp;Table1[[#This Row],[Mã hàng]]</f>
        <v>13TSG06NL300058</v>
      </c>
      <c r="B968" s="6" t="str">
        <f>COUNTIF($A$5:A968,A968)&amp;A968</f>
        <v>113TSG06NL300058</v>
      </c>
      <c r="C968" s="75">
        <v>46035</v>
      </c>
      <c r="D968" s="76" t="s">
        <v>313</v>
      </c>
      <c r="E968" s="74" t="s">
        <v>483</v>
      </c>
      <c r="F968" s="74" t="s">
        <v>316</v>
      </c>
      <c r="G968" s="74" t="s">
        <v>314</v>
      </c>
      <c r="H968" s="76" t="s">
        <v>370</v>
      </c>
      <c r="I968" s="76" t="s">
        <v>371</v>
      </c>
      <c r="J968" s="76" t="s">
        <v>484</v>
      </c>
      <c r="K968" s="76" t="s">
        <v>135</v>
      </c>
      <c r="L968" s="76" t="s">
        <v>27</v>
      </c>
      <c r="M968" s="76" t="s">
        <v>284</v>
      </c>
      <c r="N968" s="77">
        <v>1</v>
      </c>
      <c r="O968" s="78">
        <v>55000</v>
      </c>
      <c r="P968" s="78">
        <v>0</v>
      </c>
      <c r="Q968" s="79">
        <v>55000</v>
      </c>
      <c r="R968" s="79">
        <v>0</v>
      </c>
      <c r="S968" s="78">
        <v>55000</v>
      </c>
      <c r="T968" s="76" t="s">
        <v>333</v>
      </c>
      <c r="U968" s="76" t="s">
        <v>373</v>
      </c>
      <c r="V968" s="76" t="s">
        <v>316</v>
      </c>
      <c r="W968" s="76" t="s">
        <v>334</v>
      </c>
      <c r="X968" s="76" t="s">
        <v>316</v>
      </c>
      <c r="Y968" s="76" t="s">
        <v>374</v>
      </c>
      <c r="Z968" s="76" t="s">
        <v>374</v>
      </c>
      <c r="AA9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69" spans="1:27" x14ac:dyDescent="0.25">
      <c r="A969" s="6" t="str">
        <f>DAY(C969)&amp;Table1[[#This Row],[Bộ phận]]&amp;Table1[[#This Row],[Mã hàng]]</f>
        <v>13TSG06NL300218</v>
      </c>
      <c r="B969" s="6" t="str">
        <f>COUNTIF($A$5:A969,A969)&amp;A969</f>
        <v>113TSG06NL300218</v>
      </c>
      <c r="C969" s="75">
        <v>46035</v>
      </c>
      <c r="D969" s="76" t="s">
        <v>313</v>
      </c>
      <c r="E969" s="74" t="s">
        <v>483</v>
      </c>
      <c r="F969" s="74" t="s">
        <v>316</v>
      </c>
      <c r="G969" s="74" t="s">
        <v>314</v>
      </c>
      <c r="H969" s="76" t="s">
        <v>370</v>
      </c>
      <c r="I969" s="76" t="s">
        <v>371</v>
      </c>
      <c r="J969" s="76" t="s">
        <v>484</v>
      </c>
      <c r="K969" s="76" t="s">
        <v>287</v>
      </c>
      <c r="L969" s="76" t="s">
        <v>288</v>
      </c>
      <c r="M969" s="76" t="s">
        <v>29</v>
      </c>
      <c r="N969" s="77">
        <v>1</v>
      </c>
      <c r="O969" s="78">
        <v>40000</v>
      </c>
      <c r="P969" s="78">
        <v>0</v>
      </c>
      <c r="Q969" s="79">
        <v>40000</v>
      </c>
      <c r="R969" s="79">
        <v>0</v>
      </c>
      <c r="S969" s="78">
        <v>40000</v>
      </c>
      <c r="T969" s="76" t="s">
        <v>333</v>
      </c>
      <c r="U969" s="76" t="s">
        <v>373</v>
      </c>
      <c r="V969" s="76" t="s">
        <v>316</v>
      </c>
      <c r="W969" s="76" t="s">
        <v>334</v>
      </c>
      <c r="X969" s="76" t="s">
        <v>316</v>
      </c>
      <c r="Y969" s="76" t="s">
        <v>374</v>
      </c>
      <c r="Z969" s="76" t="s">
        <v>374</v>
      </c>
      <c r="AA9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0" spans="1:27" x14ac:dyDescent="0.25">
      <c r="A970" s="6" t="str">
        <f>DAY(C970)&amp;Table1[[#This Row],[Bộ phận]]&amp;Table1[[#This Row],[Mã hàng]]</f>
        <v>13TSG06NL300084</v>
      </c>
      <c r="B970" s="6" t="str">
        <f>COUNTIF($A$5:A970,A970)&amp;A970</f>
        <v>113TSG06NL300084</v>
      </c>
      <c r="C970" s="75">
        <v>46035</v>
      </c>
      <c r="D970" s="76" t="s">
        <v>313</v>
      </c>
      <c r="E970" s="74" t="s">
        <v>483</v>
      </c>
      <c r="F970" s="74" t="s">
        <v>316</v>
      </c>
      <c r="G970" s="74" t="s">
        <v>314</v>
      </c>
      <c r="H970" s="76" t="s">
        <v>370</v>
      </c>
      <c r="I970" s="76" t="s">
        <v>371</v>
      </c>
      <c r="J970" s="76" t="s">
        <v>484</v>
      </c>
      <c r="K970" s="76" t="s">
        <v>163</v>
      </c>
      <c r="L970" s="76" t="s">
        <v>322</v>
      </c>
      <c r="M970" s="76" t="s">
        <v>284</v>
      </c>
      <c r="N970" s="77">
        <v>4</v>
      </c>
      <c r="O970" s="78">
        <v>22000</v>
      </c>
      <c r="P970" s="78">
        <v>0</v>
      </c>
      <c r="Q970" s="79">
        <v>88000</v>
      </c>
      <c r="R970" s="79">
        <v>0</v>
      </c>
      <c r="S970" s="78">
        <v>22000</v>
      </c>
      <c r="T970" s="76" t="s">
        <v>333</v>
      </c>
      <c r="U970" s="76" t="s">
        <v>373</v>
      </c>
      <c r="V970" s="76" t="s">
        <v>316</v>
      </c>
      <c r="W970" s="76" t="s">
        <v>334</v>
      </c>
      <c r="X970" s="76" t="s">
        <v>316</v>
      </c>
      <c r="Y970" s="76" t="s">
        <v>374</v>
      </c>
      <c r="Z970" s="76" t="s">
        <v>374</v>
      </c>
      <c r="AA9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1" spans="1:27" x14ac:dyDescent="0.25">
      <c r="A971" s="6" t="str">
        <f>DAY(C971)&amp;Table1[[#This Row],[Bộ phận]]&amp;Table1[[#This Row],[Mã hàng]]</f>
        <v>13TSG06NL300085</v>
      </c>
      <c r="B971" s="6" t="str">
        <f>COUNTIF($A$5:A971,A971)&amp;A971</f>
        <v>113TSG06NL300085</v>
      </c>
      <c r="C971" s="75">
        <v>46035</v>
      </c>
      <c r="D971" s="76" t="s">
        <v>313</v>
      </c>
      <c r="E971" s="74" t="s">
        <v>483</v>
      </c>
      <c r="F971" s="74" t="s">
        <v>316</v>
      </c>
      <c r="G971" s="74" t="s">
        <v>314</v>
      </c>
      <c r="H971" s="76" t="s">
        <v>370</v>
      </c>
      <c r="I971" s="76" t="s">
        <v>371</v>
      </c>
      <c r="J971" s="76" t="s">
        <v>484</v>
      </c>
      <c r="K971" s="76" t="s">
        <v>164</v>
      </c>
      <c r="L971" s="76" t="s">
        <v>318</v>
      </c>
      <c r="M971" s="76" t="s">
        <v>284</v>
      </c>
      <c r="N971" s="77">
        <v>0.5</v>
      </c>
      <c r="O971" s="78">
        <v>45000</v>
      </c>
      <c r="P971" s="78">
        <v>0</v>
      </c>
      <c r="Q971" s="79">
        <v>22500</v>
      </c>
      <c r="R971" s="79">
        <v>0</v>
      </c>
      <c r="S971" s="78">
        <v>45000</v>
      </c>
      <c r="T971" s="76" t="s">
        <v>333</v>
      </c>
      <c r="U971" s="76" t="s">
        <v>373</v>
      </c>
      <c r="V971" s="76" t="s">
        <v>316</v>
      </c>
      <c r="W971" s="76" t="s">
        <v>334</v>
      </c>
      <c r="X971" s="76" t="s">
        <v>316</v>
      </c>
      <c r="Y971" s="76" t="s">
        <v>374</v>
      </c>
      <c r="Z971" s="76" t="s">
        <v>374</v>
      </c>
      <c r="AA9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2" spans="1:27" x14ac:dyDescent="0.25">
      <c r="A972" s="6" t="str">
        <f>DAY(C972)&amp;Table1[[#This Row],[Bộ phận]]&amp;Table1[[#This Row],[Mã hàng]]</f>
        <v>13TSG06NL300107</v>
      </c>
      <c r="B972" s="6" t="str">
        <f>COUNTIF($A$5:A972,A972)&amp;A972</f>
        <v>113TSG06NL300107</v>
      </c>
      <c r="C972" s="75">
        <v>46035</v>
      </c>
      <c r="D972" s="76" t="s">
        <v>313</v>
      </c>
      <c r="E972" s="74" t="s">
        <v>483</v>
      </c>
      <c r="F972" s="74" t="s">
        <v>316</v>
      </c>
      <c r="G972" s="74" t="s">
        <v>314</v>
      </c>
      <c r="H972" s="76" t="s">
        <v>370</v>
      </c>
      <c r="I972" s="76" t="s">
        <v>371</v>
      </c>
      <c r="J972" s="76" t="s">
        <v>484</v>
      </c>
      <c r="K972" s="76" t="s">
        <v>187</v>
      </c>
      <c r="L972" s="76" t="s">
        <v>328</v>
      </c>
      <c r="M972" s="76" t="s">
        <v>329</v>
      </c>
      <c r="N972" s="77">
        <v>2</v>
      </c>
      <c r="O972" s="78">
        <v>8500</v>
      </c>
      <c r="P972" s="78">
        <v>0</v>
      </c>
      <c r="Q972" s="79">
        <v>17000</v>
      </c>
      <c r="R972" s="79">
        <v>0</v>
      </c>
      <c r="S972" s="78">
        <v>8500</v>
      </c>
      <c r="T972" s="76" t="s">
        <v>333</v>
      </c>
      <c r="U972" s="76" t="s">
        <v>373</v>
      </c>
      <c r="V972" s="76" t="s">
        <v>316</v>
      </c>
      <c r="W972" s="76" t="s">
        <v>334</v>
      </c>
      <c r="X972" s="76" t="s">
        <v>316</v>
      </c>
      <c r="Y972" s="76" t="s">
        <v>374</v>
      </c>
      <c r="Z972" s="76" t="s">
        <v>374</v>
      </c>
      <c r="AA9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3" spans="1:27" x14ac:dyDescent="0.25">
      <c r="A973" s="6" t="str">
        <f>DAY(C973)&amp;Table1[[#This Row],[Bộ phận]]&amp;Table1[[#This Row],[Mã hàng]]</f>
        <v>13TSG06NL300126</v>
      </c>
      <c r="B973" s="6" t="str">
        <f>COUNTIF($A$5:A973,A973)&amp;A973</f>
        <v>113TSG06NL300126</v>
      </c>
      <c r="C973" s="75">
        <v>46035</v>
      </c>
      <c r="D973" s="76" t="s">
        <v>313</v>
      </c>
      <c r="E973" s="74" t="s">
        <v>483</v>
      </c>
      <c r="F973" s="74" t="s">
        <v>316</v>
      </c>
      <c r="G973" s="74" t="s">
        <v>314</v>
      </c>
      <c r="H973" s="76" t="s">
        <v>370</v>
      </c>
      <c r="I973" s="76" t="s">
        <v>371</v>
      </c>
      <c r="J973" s="76" t="s">
        <v>484</v>
      </c>
      <c r="K973" s="76" t="s">
        <v>208</v>
      </c>
      <c r="L973" s="76" t="s">
        <v>340</v>
      </c>
      <c r="M973" s="76" t="s">
        <v>284</v>
      </c>
      <c r="N973" s="77">
        <v>0.2</v>
      </c>
      <c r="O973" s="78">
        <v>70000</v>
      </c>
      <c r="P973" s="78">
        <v>0</v>
      </c>
      <c r="Q973" s="79">
        <v>14000</v>
      </c>
      <c r="R973" s="79">
        <v>0</v>
      </c>
      <c r="S973" s="78">
        <v>70000</v>
      </c>
      <c r="T973" s="76" t="s">
        <v>333</v>
      </c>
      <c r="U973" s="76" t="s">
        <v>373</v>
      </c>
      <c r="V973" s="76" t="s">
        <v>316</v>
      </c>
      <c r="W973" s="76" t="s">
        <v>334</v>
      </c>
      <c r="X973" s="76" t="s">
        <v>316</v>
      </c>
      <c r="Y973" s="76" t="s">
        <v>374</v>
      </c>
      <c r="Z973" s="76" t="s">
        <v>374</v>
      </c>
      <c r="AA9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4" spans="1:27" x14ac:dyDescent="0.25">
      <c r="A974" s="6" t="str">
        <f>DAY(C974)&amp;Table1[[#This Row],[Bộ phận]]&amp;Table1[[#This Row],[Mã hàng]]</f>
        <v>13TSG06NL300142</v>
      </c>
      <c r="B974" s="6" t="str">
        <f>COUNTIF($A$5:A974,A974)&amp;A974</f>
        <v>113TSG06NL300142</v>
      </c>
      <c r="C974" s="75">
        <v>46035</v>
      </c>
      <c r="D974" s="76" t="s">
        <v>313</v>
      </c>
      <c r="E974" s="74" t="s">
        <v>483</v>
      </c>
      <c r="F974" s="74" t="s">
        <v>316</v>
      </c>
      <c r="G974" s="74" t="s">
        <v>314</v>
      </c>
      <c r="H974" s="76" t="s">
        <v>370</v>
      </c>
      <c r="I974" s="76" t="s">
        <v>371</v>
      </c>
      <c r="J974" s="76" t="s">
        <v>484</v>
      </c>
      <c r="K974" s="76" t="s">
        <v>226</v>
      </c>
      <c r="L974" s="76" t="s">
        <v>319</v>
      </c>
      <c r="M974" s="76" t="s">
        <v>284</v>
      </c>
      <c r="N974" s="77">
        <v>0.5</v>
      </c>
      <c r="O974" s="78">
        <v>50000</v>
      </c>
      <c r="P974" s="78">
        <v>0</v>
      </c>
      <c r="Q974" s="79">
        <v>25000</v>
      </c>
      <c r="R974" s="79">
        <v>0</v>
      </c>
      <c r="S974" s="78">
        <v>50000</v>
      </c>
      <c r="T974" s="76" t="s">
        <v>333</v>
      </c>
      <c r="U974" s="76" t="s">
        <v>373</v>
      </c>
      <c r="V974" s="76" t="s">
        <v>316</v>
      </c>
      <c r="W974" s="76" t="s">
        <v>334</v>
      </c>
      <c r="X974" s="76" t="s">
        <v>316</v>
      </c>
      <c r="Y974" s="76" t="s">
        <v>374</v>
      </c>
      <c r="Z974" s="76" t="s">
        <v>374</v>
      </c>
      <c r="AA9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5" spans="1:27" x14ac:dyDescent="0.25">
      <c r="A975" s="6" t="str">
        <f>DAY(C975)&amp;Table1[[#This Row],[Bộ phận]]&amp;Table1[[#This Row],[Mã hàng]]</f>
        <v>13TSG06NL300147</v>
      </c>
      <c r="B975" s="6" t="str">
        <f>COUNTIF($A$5:A975,A975)&amp;A975</f>
        <v>113TSG06NL300147</v>
      </c>
      <c r="C975" s="75">
        <v>46035</v>
      </c>
      <c r="D975" s="76" t="s">
        <v>313</v>
      </c>
      <c r="E975" s="74" t="s">
        <v>483</v>
      </c>
      <c r="F975" s="74" t="s">
        <v>316</v>
      </c>
      <c r="G975" s="74" t="s">
        <v>314</v>
      </c>
      <c r="H975" s="76" t="s">
        <v>370</v>
      </c>
      <c r="I975" s="76" t="s">
        <v>371</v>
      </c>
      <c r="J975" s="76" t="s">
        <v>484</v>
      </c>
      <c r="K975" s="76" t="s">
        <v>234</v>
      </c>
      <c r="L975" s="76" t="s">
        <v>330</v>
      </c>
      <c r="M975" s="76" t="s">
        <v>284</v>
      </c>
      <c r="N975" s="77">
        <v>6</v>
      </c>
      <c r="O975" s="78">
        <v>62000</v>
      </c>
      <c r="P975" s="78">
        <v>0</v>
      </c>
      <c r="Q975" s="79">
        <v>372000</v>
      </c>
      <c r="R975" s="79">
        <v>0</v>
      </c>
      <c r="S975" s="78">
        <v>62000</v>
      </c>
      <c r="T975" s="76" t="s">
        <v>333</v>
      </c>
      <c r="U975" s="76" t="s">
        <v>373</v>
      </c>
      <c r="V975" s="76" t="s">
        <v>316</v>
      </c>
      <c r="W975" s="76" t="s">
        <v>334</v>
      </c>
      <c r="X975" s="76" t="s">
        <v>316</v>
      </c>
      <c r="Y975" s="76" t="s">
        <v>374</v>
      </c>
      <c r="Z975" s="76" t="s">
        <v>374</v>
      </c>
      <c r="AA9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6" spans="1:27" x14ac:dyDescent="0.25">
      <c r="A976" s="6" t="str">
        <f>DAY(C976)&amp;Table1[[#This Row],[Bộ phận]]&amp;Table1[[#This Row],[Mã hàng]]</f>
        <v>13TSG06NL300090</v>
      </c>
      <c r="B976" s="6" t="str">
        <f>COUNTIF($A$5:A976,A976)&amp;A976</f>
        <v>113TSG06NL300090</v>
      </c>
      <c r="C976" s="75">
        <v>46035</v>
      </c>
      <c r="D976" s="76" t="s">
        <v>313</v>
      </c>
      <c r="E976" s="74" t="s">
        <v>483</v>
      </c>
      <c r="F976" s="74" t="s">
        <v>316</v>
      </c>
      <c r="G976" s="74" t="s">
        <v>314</v>
      </c>
      <c r="H976" s="76" t="s">
        <v>370</v>
      </c>
      <c r="I976" s="76" t="s">
        <v>371</v>
      </c>
      <c r="J976" s="76" t="s">
        <v>484</v>
      </c>
      <c r="K976" s="76" t="s">
        <v>171</v>
      </c>
      <c r="L976" s="76" t="s">
        <v>34</v>
      </c>
      <c r="M976" s="76" t="s">
        <v>284</v>
      </c>
      <c r="N976" s="77">
        <v>2</v>
      </c>
      <c r="O976" s="78">
        <v>145000</v>
      </c>
      <c r="P976" s="78">
        <v>0</v>
      </c>
      <c r="Q976" s="79">
        <v>290000</v>
      </c>
      <c r="R976" s="79">
        <v>0</v>
      </c>
      <c r="S976" s="78">
        <v>145000</v>
      </c>
      <c r="T976" s="76" t="s">
        <v>333</v>
      </c>
      <c r="U976" s="76" t="s">
        <v>373</v>
      </c>
      <c r="V976" s="76" t="s">
        <v>316</v>
      </c>
      <c r="W976" s="76" t="s">
        <v>334</v>
      </c>
      <c r="X976" s="76" t="s">
        <v>316</v>
      </c>
      <c r="Y976" s="76" t="s">
        <v>374</v>
      </c>
      <c r="Z976" s="76" t="s">
        <v>374</v>
      </c>
      <c r="AA9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7" spans="1:27" x14ac:dyDescent="0.25">
      <c r="A977" s="6" t="str">
        <f>DAY(C977)&amp;Table1[[#This Row],[Bộ phận]]&amp;Table1[[#This Row],[Mã hàng]]</f>
        <v>13TSG06NL300096</v>
      </c>
      <c r="B977" s="6" t="str">
        <f>COUNTIF($A$5:A977,A977)&amp;A977</f>
        <v>113TSG06NL300096</v>
      </c>
      <c r="C977" s="75">
        <v>46035</v>
      </c>
      <c r="D977" s="76" t="s">
        <v>313</v>
      </c>
      <c r="E977" s="74" t="s">
        <v>483</v>
      </c>
      <c r="F977" s="74" t="s">
        <v>316</v>
      </c>
      <c r="G977" s="74" t="s">
        <v>314</v>
      </c>
      <c r="H977" s="76" t="s">
        <v>370</v>
      </c>
      <c r="I977" s="76" t="s">
        <v>371</v>
      </c>
      <c r="J977" s="76" t="s">
        <v>484</v>
      </c>
      <c r="K977" s="76" t="s">
        <v>177</v>
      </c>
      <c r="L977" s="76" t="s">
        <v>50</v>
      </c>
      <c r="M977" s="76" t="s">
        <v>284</v>
      </c>
      <c r="N977" s="77">
        <v>2</v>
      </c>
      <c r="O977" s="78">
        <v>45000</v>
      </c>
      <c r="P977" s="78">
        <v>0</v>
      </c>
      <c r="Q977" s="79">
        <v>90000</v>
      </c>
      <c r="R977" s="79">
        <v>0</v>
      </c>
      <c r="S977" s="78">
        <v>45000</v>
      </c>
      <c r="T977" s="76" t="s">
        <v>333</v>
      </c>
      <c r="U977" s="76" t="s">
        <v>373</v>
      </c>
      <c r="V977" s="76" t="s">
        <v>316</v>
      </c>
      <c r="W977" s="76" t="s">
        <v>334</v>
      </c>
      <c r="X977" s="76" t="s">
        <v>316</v>
      </c>
      <c r="Y977" s="76" t="s">
        <v>374</v>
      </c>
      <c r="Z977" s="76" t="s">
        <v>374</v>
      </c>
      <c r="AA9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8" spans="1:27" x14ac:dyDescent="0.25">
      <c r="A978" s="6" t="str">
        <f>DAY(C978)&amp;Table1[[#This Row],[Bộ phận]]&amp;Table1[[#This Row],[Mã hàng]]</f>
        <v>13TSG06NL300098</v>
      </c>
      <c r="B978" s="6" t="str">
        <f>COUNTIF($A$5:A978,A978)&amp;A978</f>
        <v>113TSG06NL300098</v>
      </c>
      <c r="C978" s="75">
        <v>46035</v>
      </c>
      <c r="D978" s="76" t="s">
        <v>313</v>
      </c>
      <c r="E978" s="74" t="s">
        <v>483</v>
      </c>
      <c r="F978" s="74" t="s">
        <v>316</v>
      </c>
      <c r="G978" s="74" t="s">
        <v>314</v>
      </c>
      <c r="H978" s="76" t="s">
        <v>370</v>
      </c>
      <c r="I978" s="76" t="s">
        <v>371</v>
      </c>
      <c r="J978" s="76" t="s">
        <v>484</v>
      </c>
      <c r="K978" s="76" t="s">
        <v>179</v>
      </c>
      <c r="L978" s="76" t="s">
        <v>327</v>
      </c>
      <c r="M978" s="76" t="s">
        <v>284</v>
      </c>
      <c r="N978" s="77">
        <v>4</v>
      </c>
      <c r="O978" s="78">
        <v>95000</v>
      </c>
      <c r="P978" s="78">
        <v>0</v>
      </c>
      <c r="Q978" s="79">
        <v>380000</v>
      </c>
      <c r="R978" s="79">
        <v>0</v>
      </c>
      <c r="S978" s="78">
        <v>95000</v>
      </c>
      <c r="T978" s="76" t="s">
        <v>333</v>
      </c>
      <c r="U978" s="76" t="s">
        <v>373</v>
      </c>
      <c r="V978" s="76" t="s">
        <v>316</v>
      </c>
      <c r="W978" s="76" t="s">
        <v>334</v>
      </c>
      <c r="X978" s="76" t="s">
        <v>316</v>
      </c>
      <c r="Y978" s="76" t="s">
        <v>374</v>
      </c>
      <c r="Z978" s="76" t="s">
        <v>374</v>
      </c>
      <c r="AA9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79" spans="1:27" x14ac:dyDescent="0.25">
      <c r="A979" s="6" t="str">
        <f>DAY(C979)&amp;Table1[[#This Row],[Bộ phận]]&amp;Table1[[#This Row],[Mã hàng]]</f>
        <v>13TSG06NL300018</v>
      </c>
      <c r="B979" s="6" t="str">
        <f>COUNTIF($A$5:A979,A979)&amp;A979</f>
        <v>113TSG06NL300018</v>
      </c>
      <c r="C979" s="75">
        <v>46035</v>
      </c>
      <c r="D979" s="76" t="s">
        <v>313</v>
      </c>
      <c r="E979" s="74" t="s">
        <v>483</v>
      </c>
      <c r="F979" s="74" t="s">
        <v>316</v>
      </c>
      <c r="G979" s="74" t="s">
        <v>314</v>
      </c>
      <c r="H979" s="76" t="s">
        <v>370</v>
      </c>
      <c r="I979" s="76" t="s">
        <v>371</v>
      </c>
      <c r="J979" s="76" t="s">
        <v>484</v>
      </c>
      <c r="K979" s="76" t="s">
        <v>91</v>
      </c>
      <c r="L979" s="76" t="s">
        <v>331</v>
      </c>
      <c r="M979" s="76" t="s">
        <v>284</v>
      </c>
      <c r="N979" s="77">
        <v>4</v>
      </c>
      <c r="O979" s="78">
        <v>38000</v>
      </c>
      <c r="P979" s="78">
        <v>0</v>
      </c>
      <c r="Q979" s="79">
        <v>152000</v>
      </c>
      <c r="R979" s="79">
        <v>0</v>
      </c>
      <c r="S979" s="78">
        <v>38000</v>
      </c>
      <c r="T979" s="76" t="s">
        <v>333</v>
      </c>
      <c r="U979" s="76" t="s">
        <v>373</v>
      </c>
      <c r="V979" s="76" t="s">
        <v>316</v>
      </c>
      <c r="W979" s="76" t="s">
        <v>334</v>
      </c>
      <c r="X979" s="76" t="s">
        <v>316</v>
      </c>
      <c r="Y979" s="76" t="s">
        <v>374</v>
      </c>
      <c r="Z979" s="76" t="s">
        <v>374</v>
      </c>
      <c r="AA9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80" spans="1:27" x14ac:dyDescent="0.25">
      <c r="A980" s="6" t="str">
        <f>DAY(C980)&amp;Table1[[#This Row],[Bộ phận]]&amp;Table1[[#This Row],[Mã hàng]]</f>
        <v>13TSG08NL300058</v>
      </c>
      <c r="B980" s="6" t="str">
        <f>COUNTIF($A$5:A980,A980)&amp;A980</f>
        <v>113TSG08NL300058</v>
      </c>
      <c r="C980" s="75">
        <v>46035</v>
      </c>
      <c r="D980" s="76" t="s">
        <v>313</v>
      </c>
      <c r="E980" s="74" t="s">
        <v>485</v>
      </c>
      <c r="F980" s="74" t="s">
        <v>316</v>
      </c>
      <c r="G980" s="74" t="s">
        <v>314</v>
      </c>
      <c r="H980" s="76" t="s">
        <v>370</v>
      </c>
      <c r="I980" s="76" t="s">
        <v>371</v>
      </c>
      <c r="J980" s="76" t="s">
        <v>486</v>
      </c>
      <c r="K980" s="76" t="s">
        <v>135</v>
      </c>
      <c r="L980" s="76" t="s">
        <v>27</v>
      </c>
      <c r="M980" s="76" t="s">
        <v>284</v>
      </c>
      <c r="N980" s="77">
        <v>2</v>
      </c>
      <c r="O980" s="78">
        <v>55000</v>
      </c>
      <c r="P980" s="78">
        <v>0</v>
      </c>
      <c r="Q980" s="79">
        <v>110000</v>
      </c>
      <c r="R980" s="79">
        <v>0</v>
      </c>
      <c r="S980" s="78">
        <v>55000</v>
      </c>
      <c r="T980" s="76" t="s">
        <v>336</v>
      </c>
      <c r="U980" s="76" t="s">
        <v>373</v>
      </c>
      <c r="V980" s="76" t="s">
        <v>316</v>
      </c>
      <c r="W980" s="76" t="s">
        <v>337</v>
      </c>
      <c r="X980" s="76" t="s">
        <v>316</v>
      </c>
      <c r="Y980" s="76" t="s">
        <v>374</v>
      </c>
      <c r="Z980" s="76" t="s">
        <v>374</v>
      </c>
      <c r="AA9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81" spans="1:27" x14ac:dyDescent="0.25">
      <c r="A981" s="6" t="str">
        <f>DAY(C981)&amp;Table1[[#This Row],[Bộ phận]]&amp;Table1[[#This Row],[Mã hàng]]</f>
        <v>13TSG08NL300084</v>
      </c>
      <c r="B981" s="6" t="str">
        <f>COUNTIF($A$5:A981,A981)&amp;A981</f>
        <v>113TSG08NL300084</v>
      </c>
      <c r="C981" s="75">
        <v>46035</v>
      </c>
      <c r="D981" s="76" t="s">
        <v>313</v>
      </c>
      <c r="E981" s="74" t="s">
        <v>485</v>
      </c>
      <c r="F981" s="74" t="s">
        <v>316</v>
      </c>
      <c r="G981" s="74" t="s">
        <v>314</v>
      </c>
      <c r="H981" s="76" t="s">
        <v>370</v>
      </c>
      <c r="I981" s="76" t="s">
        <v>371</v>
      </c>
      <c r="J981" s="76" t="s">
        <v>486</v>
      </c>
      <c r="K981" s="76" t="s">
        <v>163</v>
      </c>
      <c r="L981" s="76" t="s">
        <v>322</v>
      </c>
      <c r="M981" s="76" t="s">
        <v>284</v>
      </c>
      <c r="N981" s="77">
        <v>4.5999999999999996</v>
      </c>
      <c r="O981" s="78">
        <v>22000</v>
      </c>
      <c r="P981" s="78">
        <v>0</v>
      </c>
      <c r="Q981" s="79">
        <v>101200</v>
      </c>
      <c r="R981" s="79">
        <v>0</v>
      </c>
      <c r="S981" s="78">
        <v>22000</v>
      </c>
      <c r="T981" s="76" t="s">
        <v>336</v>
      </c>
      <c r="U981" s="76" t="s">
        <v>373</v>
      </c>
      <c r="V981" s="76" t="s">
        <v>316</v>
      </c>
      <c r="W981" s="76" t="s">
        <v>337</v>
      </c>
      <c r="X981" s="76" t="s">
        <v>316</v>
      </c>
      <c r="Y981" s="76" t="s">
        <v>374</v>
      </c>
      <c r="Z981" s="76" t="s">
        <v>374</v>
      </c>
      <c r="AA9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82" spans="1:27" x14ac:dyDescent="0.25">
      <c r="A982" s="6" t="str">
        <f>DAY(C982)&amp;Table1[[#This Row],[Bộ phận]]&amp;Table1[[#This Row],[Mã hàng]]</f>
        <v>13TSG08NL300113</v>
      </c>
      <c r="B982" s="6" t="str">
        <f>COUNTIF($A$5:A982,A982)&amp;A982</f>
        <v>113TSG08NL300113</v>
      </c>
      <c r="C982" s="75">
        <v>46035</v>
      </c>
      <c r="D982" s="76" t="s">
        <v>313</v>
      </c>
      <c r="E982" s="74" t="s">
        <v>485</v>
      </c>
      <c r="F982" s="74" t="s">
        <v>316</v>
      </c>
      <c r="G982" s="74" t="s">
        <v>314</v>
      </c>
      <c r="H982" s="76" t="s">
        <v>370</v>
      </c>
      <c r="I982" s="76" t="s">
        <v>371</v>
      </c>
      <c r="J982" s="76" t="s">
        <v>486</v>
      </c>
      <c r="K982" s="76" t="s">
        <v>192</v>
      </c>
      <c r="L982" s="76" t="s">
        <v>40</v>
      </c>
      <c r="M982" s="76" t="s">
        <v>284</v>
      </c>
      <c r="N982" s="77">
        <v>2</v>
      </c>
      <c r="O982" s="78">
        <v>145000</v>
      </c>
      <c r="P982" s="78">
        <v>0</v>
      </c>
      <c r="Q982" s="79">
        <v>290000</v>
      </c>
      <c r="R982" s="79">
        <v>0</v>
      </c>
      <c r="S982" s="78">
        <v>145000</v>
      </c>
      <c r="T982" s="76" t="s">
        <v>336</v>
      </c>
      <c r="U982" s="76" t="s">
        <v>373</v>
      </c>
      <c r="V982" s="76" t="s">
        <v>316</v>
      </c>
      <c r="W982" s="76" t="s">
        <v>337</v>
      </c>
      <c r="X982" s="76" t="s">
        <v>316</v>
      </c>
      <c r="Y982" s="76" t="s">
        <v>374</v>
      </c>
      <c r="Z982" s="76" t="s">
        <v>374</v>
      </c>
      <c r="AA9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83" spans="1:27" x14ac:dyDescent="0.25">
      <c r="A983" s="6" t="str">
        <f>DAY(C983)&amp;Table1[[#This Row],[Bộ phận]]&amp;Table1[[#This Row],[Mã hàng]]</f>
        <v>13TSG08NL300142</v>
      </c>
      <c r="B983" s="6" t="str">
        <f>COUNTIF($A$5:A983,A983)&amp;A983</f>
        <v>113TSG08NL300142</v>
      </c>
      <c r="C983" s="75">
        <v>46035</v>
      </c>
      <c r="D983" s="76" t="s">
        <v>313</v>
      </c>
      <c r="E983" s="74" t="s">
        <v>485</v>
      </c>
      <c r="F983" s="74" t="s">
        <v>316</v>
      </c>
      <c r="G983" s="74" t="s">
        <v>314</v>
      </c>
      <c r="H983" s="76" t="s">
        <v>370</v>
      </c>
      <c r="I983" s="76" t="s">
        <v>371</v>
      </c>
      <c r="J983" s="76" t="s">
        <v>486</v>
      </c>
      <c r="K983" s="76" t="s">
        <v>226</v>
      </c>
      <c r="L983" s="76" t="s">
        <v>319</v>
      </c>
      <c r="M983" s="76" t="s">
        <v>284</v>
      </c>
      <c r="N983" s="77">
        <v>2</v>
      </c>
      <c r="O983" s="78">
        <v>50000</v>
      </c>
      <c r="P983" s="78">
        <v>0</v>
      </c>
      <c r="Q983" s="79">
        <v>100000</v>
      </c>
      <c r="R983" s="79">
        <v>0</v>
      </c>
      <c r="S983" s="78">
        <v>50000</v>
      </c>
      <c r="T983" s="76" t="s">
        <v>336</v>
      </c>
      <c r="U983" s="76" t="s">
        <v>373</v>
      </c>
      <c r="V983" s="76" t="s">
        <v>316</v>
      </c>
      <c r="W983" s="76" t="s">
        <v>337</v>
      </c>
      <c r="X983" s="76" t="s">
        <v>316</v>
      </c>
      <c r="Y983" s="76" t="s">
        <v>374</v>
      </c>
      <c r="Z983" s="76" t="s">
        <v>374</v>
      </c>
      <c r="AA9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84" spans="1:27" x14ac:dyDescent="0.25">
      <c r="A984" s="6" t="str">
        <f>DAY(C984)&amp;Table1[[#This Row],[Bộ phận]]&amp;Table1[[#This Row],[Mã hàng]]</f>
        <v>13TSG08NL300018</v>
      </c>
      <c r="B984" s="6" t="str">
        <f>COUNTIF($A$5:A984,A984)&amp;A984</f>
        <v>113TSG08NL300018</v>
      </c>
      <c r="C984" s="75">
        <v>46035</v>
      </c>
      <c r="D984" s="76" t="s">
        <v>313</v>
      </c>
      <c r="E984" s="74" t="s">
        <v>485</v>
      </c>
      <c r="F984" s="74" t="s">
        <v>316</v>
      </c>
      <c r="G984" s="74" t="s">
        <v>314</v>
      </c>
      <c r="H984" s="76" t="s">
        <v>370</v>
      </c>
      <c r="I984" s="76" t="s">
        <v>371</v>
      </c>
      <c r="J984" s="76" t="s">
        <v>486</v>
      </c>
      <c r="K984" s="76" t="s">
        <v>91</v>
      </c>
      <c r="L984" s="76" t="s">
        <v>331</v>
      </c>
      <c r="M984" s="76" t="s">
        <v>284</v>
      </c>
      <c r="N984" s="77">
        <v>7.6</v>
      </c>
      <c r="O984" s="78">
        <v>38000</v>
      </c>
      <c r="P984" s="78">
        <v>0</v>
      </c>
      <c r="Q984" s="79">
        <v>288800</v>
      </c>
      <c r="R984" s="79">
        <v>0</v>
      </c>
      <c r="S984" s="78">
        <v>38000</v>
      </c>
      <c r="T984" s="76" t="s">
        <v>336</v>
      </c>
      <c r="U984" s="76" t="s">
        <v>373</v>
      </c>
      <c r="V984" s="76" t="s">
        <v>316</v>
      </c>
      <c r="W984" s="76" t="s">
        <v>337</v>
      </c>
      <c r="X984" s="76" t="s">
        <v>316</v>
      </c>
      <c r="Y984" s="76" t="s">
        <v>374</v>
      </c>
      <c r="Z984" s="76" t="s">
        <v>374</v>
      </c>
      <c r="AA9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85" spans="1:27" x14ac:dyDescent="0.25">
      <c r="A985" s="6" t="str">
        <f>DAY(C985)&amp;Table1[[#This Row],[Bộ phận]]&amp;Table1[[#This Row],[Mã hàng]]</f>
        <v>13TSG08NL300022</v>
      </c>
      <c r="B985" s="6" t="str">
        <f>COUNTIF($A$5:A985,A985)&amp;A985</f>
        <v>113TSG08NL300022</v>
      </c>
      <c r="C985" s="75">
        <v>46035</v>
      </c>
      <c r="D985" s="76" t="s">
        <v>313</v>
      </c>
      <c r="E985" s="74" t="s">
        <v>485</v>
      </c>
      <c r="F985" s="74" t="s">
        <v>316</v>
      </c>
      <c r="G985" s="74" t="s">
        <v>314</v>
      </c>
      <c r="H985" s="76" t="s">
        <v>370</v>
      </c>
      <c r="I985" s="76" t="s">
        <v>371</v>
      </c>
      <c r="J985" s="76" t="s">
        <v>486</v>
      </c>
      <c r="K985" s="76" t="s">
        <v>94</v>
      </c>
      <c r="L985" s="76" t="s">
        <v>20</v>
      </c>
      <c r="M985" s="76" t="s">
        <v>284</v>
      </c>
      <c r="N985" s="77">
        <v>13</v>
      </c>
      <c r="O985" s="78">
        <v>18000</v>
      </c>
      <c r="P985" s="78">
        <v>0</v>
      </c>
      <c r="Q985" s="79">
        <v>234000</v>
      </c>
      <c r="R985" s="79">
        <v>0</v>
      </c>
      <c r="S985" s="78">
        <v>18000</v>
      </c>
      <c r="T985" s="76" t="s">
        <v>336</v>
      </c>
      <c r="U985" s="76" t="s">
        <v>373</v>
      </c>
      <c r="V985" s="76" t="s">
        <v>316</v>
      </c>
      <c r="W985" s="76" t="s">
        <v>337</v>
      </c>
      <c r="X985" s="76" t="s">
        <v>316</v>
      </c>
      <c r="Y985" s="76" t="s">
        <v>374</v>
      </c>
      <c r="Z985" s="76" t="s">
        <v>374</v>
      </c>
      <c r="AA9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86" spans="1:27" x14ac:dyDescent="0.25">
      <c r="A986" s="6" t="str">
        <f>DAY(C986)&amp;Table1[[#This Row],[Bộ phận]]&amp;Table1[[#This Row],[Mã hàng]]</f>
        <v>13TSG08NL300090</v>
      </c>
      <c r="B986" s="6" t="str">
        <f>COUNTIF($A$5:A986,A986)&amp;A986</f>
        <v>113TSG08NL300090</v>
      </c>
      <c r="C986" s="75">
        <v>46035</v>
      </c>
      <c r="D986" s="76" t="s">
        <v>313</v>
      </c>
      <c r="E986" s="74" t="s">
        <v>485</v>
      </c>
      <c r="F986" s="74" t="s">
        <v>316</v>
      </c>
      <c r="G986" s="74" t="s">
        <v>314</v>
      </c>
      <c r="H986" s="76" t="s">
        <v>370</v>
      </c>
      <c r="I986" s="76" t="s">
        <v>371</v>
      </c>
      <c r="J986" s="76" t="s">
        <v>486</v>
      </c>
      <c r="K986" s="76" t="s">
        <v>171</v>
      </c>
      <c r="L986" s="76" t="s">
        <v>34</v>
      </c>
      <c r="M986" s="76" t="s">
        <v>284</v>
      </c>
      <c r="N986" s="77">
        <v>3</v>
      </c>
      <c r="O986" s="78">
        <v>145000</v>
      </c>
      <c r="P986" s="78">
        <v>0</v>
      </c>
      <c r="Q986" s="79">
        <v>435000</v>
      </c>
      <c r="R986" s="79">
        <v>0</v>
      </c>
      <c r="S986" s="78">
        <v>145000</v>
      </c>
      <c r="T986" s="76" t="s">
        <v>336</v>
      </c>
      <c r="U986" s="76" t="s">
        <v>373</v>
      </c>
      <c r="V986" s="76" t="s">
        <v>316</v>
      </c>
      <c r="W986" s="76" t="s">
        <v>337</v>
      </c>
      <c r="X986" s="76" t="s">
        <v>316</v>
      </c>
      <c r="Y986" s="76" t="s">
        <v>374</v>
      </c>
      <c r="Z986" s="76" t="s">
        <v>374</v>
      </c>
      <c r="AA9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87" spans="1:27" x14ac:dyDescent="0.25">
      <c r="A987" s="6" t="str">
        <f>DAY(C987)&amp;Table1[[#This Row],[Bộ phận]]&amp;Table1[[#This Row],[Mã hàng]]</f>
        <v>13TSG08NL300091</v>
      </c>
      <c r="B987" s="6" t="str">
        <f>COUNTIF($A$5:A987,A987)&amp;A987</f>
        <v>113TSG08NL300091</v>
      </c>
      <c r="C987" s="75">
        <v>46035</v>
      </c>
      <c r="D987" s="76" t="s">
        <v>313</v>
      </c>
      <c r="E987" s="74" t="s">
        <v>485</v>
      </c>
      <c r="F987" s="74" t="s">
        <v>316</v>
      </c>
      <c r="G987" s="74" t="s">
        <v>314</v>
      </c>
      <c r="H987" s="76" t="s">
        <v>370</v>
      </c>
      <c r="I987" s="76" t="s">
        <v>371</v>
      </c>
      <c r="J987" s="76" t="s">
        <v>486</v>
      </c>
      <c r="K987" s="76" t="s">
        <v>172</v>
      </c>
      <c r="L987" s="76" t="s">
        <v>35</v>
      </c>
      <c r="M987" s="76" t="s">
        <v>284</v>
      </c>
      <c r="N987" s="77">
        <v>6</v>
      </c>
      <c r="O987" s="78">
        <v>47000</v>
      </c>
      <c r="P987" s="78">
        <v>0</v>
      </c>
      <c r="Q987" s="79">
        <v>282000</v>
      </c>
      <c r="R987" s="79">
        <v>0</v>
      </c>
      <c r="S987" s="78">
        <v>47000</v>
      </c>
      <c r="T987" s="76" t="s">
        <v>336</v>
      </c>
      <c r="U987" s="76" t="s">
        <v>373</v>
      </c>
      <c r="V987" s="76" t="s">
        <v>316</v>
      </c>
      <c r="W987" s="76" t="s">
        <v>337</v>
      </c>
      <c r="X987" s="76" t="s">
        <v>316</v>
      </c>
      <c r="Y987" s="76" t="s">
        <v>374</v>
      </c>
      <c r="Z987" s="76" t="s">
        <v>374</v>
      </c>
      <c r="AA9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88" spans="1:27" x14ac:dyDescent="0.25">
      <c r="A988" s="6" t="str">
        <f>DAY(C988)&amp;Table1[[#This Row],[Bộ phận]]&amp;Table1[[#This Row],[Mã hàng]]</f>
        <v>13TSG08NL300096</v>
      </c>
      <c r="B988" s="6" t="str">
        <f>COUNTIF($A$5:A988,A988)&amp;A988</f>
        <v>113TSG08NL300096</v>
      </c>
      <c r="C988" s="75">
        <v>46035</v>
      </c>
      <c r="D988" s="76" t="s">
        <v>313</v>
      </c>
      <c r="E988" s="74" t="s">
        <v>485</v>
      </c>
      <c r="F988" s="74" t="s">
        <v>316</v>
      </c>
      <c r="G988" s="74" t="s">
        <v>314</v>
      </c>
      <c r="H988" s="76" t="s">
        <v>370</v>
      </c>
      <c r="I988" s="76" t="s">
        <v>371</v>
      </c>
      <c r="J988" s="76" t="s">
        <v>486</v>
      </c>
      <c r="K988" s="76" t="s">
        <v>177</v>
      </c>
      <c r="L988" s="76" t="s">
        <v>50</v>
      </c>
      <c r="M988" s="76" t="s">
        <v>284</v>
      </c>
      <c r="N988" s="77">
        <v>6</v>
      </c>
      <c r="O988" s="78">
        <v>45000</v>
      </c>
      <c r="P988" s="78">
        <v>0</v>
      </c>
      <c r="Q988" s="79">
        <v>270000</v>
      </c>
      <c r="R988" s="79">
        <v>0</v>
      </c>
      <c r="S988" s="78">
        <v>45000</v>
      </c>
      <c r="T988" s="76" t="s">
        <v>336</v>
      </c>
      <c r="U988" s="76" t="s">
        <v>373</v>
      </c>
      <c r="V988" s="76" t="s">
        <v>316</v>
      </c>
      <c r="W988" s="76" t="s">
        <v>337</v>
      </c>
      <c r="X988" s="76" t="s">
        <v>316</v>
      </c>
      <c r="Y988" s="76" t="s">
        <v>374</v>
      </c>
      <c r="Z988" s="76" t="s">
        <v>374</v>
      </c>
      <c r="AA9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89" spans="1:27" x14ac:dyDescent="0.25">
      <c r="A989" s="6" t="str">
        <f>DAY(C989)&amp;Table1[[#This Row],[Bộ phận]]&amp;Table1[[#This Row],[Mã hàng]]</f>
        <v>13TSG08NL300098</v>
      </c>
      <c r="B989" s="6" t="str">
        <f>COUNTIF($A$5:A989,A989)&amp;A989</f>
        <v>113TSG08NL300098</v>
      </c>
      <c r="C989" s="75">
        <v>46035</v>
      </c>
      <c r="D989" s="76" t="s">
        <v>313</v>
      </c>
      <c r="E989" s="74" t="s">
        <v>485</v>
      </c>
      <c r="F989" s="74" t="s">
        <v>316</v>
      </c>
      <c r="G989" s="74" t="s">
        <v>314</v>
      </c>
      <c r="H989" s="76" t="s">
        <v>370</v>
      </c>
      <c r="I989" s="76" t="s">
        <v>371</v>
      </c>
      <c r="J989" s="76" t="s">
        <v>486</v>
      </c>
      <c r="K989" s="76" t="s">
        <v>179</v>
      </c>
      <c r="L989" s="76" t="s">
        <v>327</v>
      </c>
      <c r="M989" s="76" t="s">
        <v>284</v>
      </c>
      <c r="N989" s="77">
        <v>5.8</v>
      </c>
      <c r="O989" s="78">
        <v>95000</v>
      </c>
      <c r="P989" s="78">
        <v>0</v>
      </c>
      <c r="Q989" s="79">
        <v>551000</v>
      </c>
      <c r="R989" s="79">
        <v>0</v>
      </c>
      <c r="S989" s="78">
        <v>95000</v>
      </c>
      <c r="T989" s="76" t="s">
        <v>336</v>
      </c>
      <c r="U989" s="76" t="s">
        <v>373</v>
      </c>
      <c r="V989" s="76" t="s">
        <v>316</v>
      </c>
      <c r="W989" s="76" t="s">
        <v>337</v>
      </c>
      <c r="X989" s="76" t="s">
        <v>316</v>
      </c>
      <c r="Y989" s="76" t="s">
        <v>374</v>
      </c>
      <c r="Z989" s="76" t="s">
        <v>374</v>
      </c>
      <c r="AA9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90" spans="1:27" x14ac:dyDescent="0.25">
      <c r="A990" s="6" t="str">
        <f>DAY(C990)&amp;Table1[[#This Row],[Bộ phận]]&amp;Table1[[#This Row],[Mã hàng]]</f>
        <v>13TSG08NL300147</v>
      </c>
      <c r="B990" s="6" t="str">
        <f>COUNTIF($A$5:A990,A990)&amp;A990</f>
        <v>113TSG08NL300147</v>
      </c>
      <c r="C990" s="75">
        <v>46035</v>
      </c>
      <c r="D990" s="76" t="s">
        <v>313</v>
      </c>
      <c r="E990" s="74" t="s">
        <v>485</v>
      </c>
      <c r="F990" s="74" t="s">
        <v>316</v>
      </c>
      <c r="G990" s="74" t="s">
        <v>314</v>
      </c>
      <c r="H990" s="76" t="s">
        <v>370</v>
      </c>
      <c r="I990" s="76" t="s">
        <v>371</v>
      </c>
      <c r="J990" s="76" t="s">
        <v>486</v>
      </c>
      <c r="K990" s="76" t="s">
        <v>234</v>
      </c>
      <c r="L990" s="76" t="s">
        <v>330</v>
      </c>
      <c r="M990" s="76" t="s">
        <v>284</v>
      </c>
      <c r="N990" s="77">
        <v>12.7</v>
      </c>
      <c r="O990" s="78">
        <v>62000</v>
      </c>
      <c r="P990" s="78">
        <v>0</v>
      </c>
      <c r="Q990" s="79">
        <v>787400</v>
      </c>
      <c r="R990" s="79">
        <v>0</v>
      </c>
      <c r="S990" s="78">
        <v>62000</v>
      </c>
      <c r="T990" s="76" t="s">
        <v>336</v>
      </c>
      <c r="U990" s="76" t="s">
        <v>373</v>
      </c>
      <c r="V990" s="76" t="s">
        <v>316</v>
      </c>
      <c r="W990" s="76" t="s">
        <v>337</v>
      </c>
      <c r="X990" s="76" t="s">
        <v>316</v>
      </c>
      <c r="Y990" s="76" t="s">
        <v>374</v>
      </c>
      <c r="Z990" s="76" t="s">
        <v>374</v>
      </c>
      <c r="AA9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91" spans="1:27" x14ac:dyDescent="0.25">
      <c r="A991" s="6" t="str">
        <f>DAY(C991)&amp;Table1[[#This Row],[Bộ phận]]&amp;Table1[[#This Row],[Mã hàng]]</f>
        <v>13TSG08NL300119</v>
      </c>
      <c r="B991" s="6" t="str">
        <f>COUNTIF($A$5:A991,A991)&amp;A991</f>
        <v>113TSG08NL300119</v>
      </c>
      <c r="C991" s="75">
        <v>46035</v>
      </c>
      <c r="D991" s="76" t="s">
        <v>313</v>
      </c>
      <c r="E991" s="74" t="s">
        <v>485</v>
      </c>
      <c r="F991" s="74" t="s">
        <v>316</v>
      </c>
      <c r="G991" s="74" t="s">
        <v>314</v>
      </c>
      <c r="H991" s="76" t="s">
        <v>370</v>
      </c>
      <c r="I991" s="76" t="s">
        <v>371</v>
      </c>
      <c r="J991" s="76" t="s">
        <v>486</v>
      </c>
      <c r="K991" s="76" t="s">
        <v>197</v>
      </c>
      <c r="L991" s="76" t="s">
        <v>324</v>
      </c>
      <c r="M991" s="76" t="s">
        <v>284</v>
      </c>
      <c r="N991" s="77">
        <v>5</v>
      </c>
      <c r="O991" s="78">
        <v>21000</v>
      </c>
      <c r="P991" s="78">
        <v>0</v>
      </c>
      <c r="Q991" s="79">
        <v>105000</v>
      </c>
      <c r="R991" s="79">
        <v>0</v>
      </c>
      <c r="S991" s="78">
        <v>21000</v>
      </c>
      <c r="T991" s="76" t="s">
        <v>336</v>
      </c>
      <c r="U991" s="76" t="s">
        <v>373</v>
      </c>
      <c r="V991" s="76" t="s">
        <v>316</v>
      </c>
      <c r="W991" s="76" t="s">
        <v>337</v>
      </c>
      <c r="X991" s="76" t="s">
        <v>316</v>
      </c>
      <c r="Y991" s="76" t="s">
        <v>374</v>
      </c>
      <c r="Z991" s="76" t="s">
        <v>374</v>
      </c>
      <c r="AA9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92" spans="1:27" x14ac:dyDescent="0.25">
      <c r="A992" s="6" t="str">
        <f>DAY(C992)&amp;Table1[[#This Row],[Bộ phận]]&amp;Table1[[#This Row],[Mã hàng]]</f>
        <v>13TSG08NL600004</v>
      </c>
      <c r="B992" s="6" t="str">
        <f>COUNTIF($A$5:A992,A992)&amp;A992</f>
        <v>113TSG08NL600004</v>
      </c>
      <c r="C992" s="75">
        <v>46035</v>
      </c>
      <c r="D992" s="76" t="s">
        <v>313</v>
      </c>
      <c r="E992" s="74" t="s">
        <v>485</v>
      </c>
      <c r="F992" s="74" t="s">
        <v>316</v>
      </c>
      <c r="G992" s="74" t="s">
        <v>314</v>
      </c>
      <c r="H992" s="76" t="s">
        <v>370</v>
      </c>
      <c r="I992" s="76" t="s">
        <v>371</v>
      </c>
      <c r="J992" s="76" t="s">
        <v>486</v>
      </c>
      <c r="K992" s="76" t="s">
        <v>266</v>
      </c>
      <c r="L992" s="76" t="s">
        <v>25</v>
      </c>
      <c r="M992" s="76" t="s">
        <v>284</v>
      </c>
      <c r="N992" s="77">
        <v>27</v>
      </c>
      <c r="O992" s="78">
        <v>18000</v>
      </c>
      <c r="P992" s="78">
        <v>0</v>
      </c>
      <c r="Q992" s="79">
        <v>486000</v>
      </c>
      <c r="R992" s="79">
        <v>0</v>
      </c>
      <c r="S992" s="78">
        <v>18000</v>
      </c>
      <c r="T992" s="76" t="s">
        <v>336</v>
      </c>
      <c r="U992" s="76" t="s">
        <v>373</v>
      </c>
      <c r="V992" s="76" t="s">
        <v>316</v>
      </c>
      <c r="W992" s="76" t="s">
        <v>337</v>
      </c>
      <c r="X992" s="76" t="s">
        <v>316</v>
      </c>
      <c r="Y992" s="76" t="s">
        <v>374</v>
      </c>
      <c r="Z992" s="76" t="s">
        <v>374</v>
      </c>
      <c r="AA9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93" spans="1:27" x14ac:dyDescent="0.25">
      <c r="A993" s="6" t="str">
        <f>DAY(C993)&amp;Table1[[#This Row],[Bộ phận]]&amp;Table1[[#This Row],[Mã hàng]]</f>
        <v>13TSG08NL300036</v>
      </c>
      <c r="B993" s="6" t="str">
        <f>COUNTIF($A$5:A993,A993)&amp;A993</f>
        <v>113TSG08NL300036</v>
      </c>
      <c r="C993" s="75">
        <v>46035</v>
      </c>
      <c r="D993" s="76" t="s">
        <v>313</v>
      </c>
      <c r="E993" s="74" t="s">
        <v>487</v>
      </c>
      <c r="F993" s="74" t="s">
        <v>316</v>
      </c>
      <c r="G993" s="74" t="s">
        <v>314</v>
      </c>
      <c r="H993" s="76" t="s">
        <v>370</v>
      </c>
      <c r="I993" s="76" t="s">
        <v>371</v>
      </c>
      <c r="J993" s="76" t="s">
        <v>486</v>
      </c>
      <c r="K993" s="76" t="s">
        <v>109</v>
      </c>
      <c r="L993" s="76" t="s">
        <v>24</v>
      </c>
      <c r="M993" s="76" t="s">
        <v>284</v>
      </c>
      <c r="N993" s="77">
        <v>0.6</v>
      </c>
      <c r="O993" s="78">
        <v>47000</v>
      </c>
      <c r="P993" s="78">
        <v>0</v>
      </c>
      <c r="Q993" s="79">
        <v>28200</v>
      </c>
      <c r="R993" s="79">
        <v>0</v>
      </c>
      <c r="S993" s="78">
        <v>47000</v>
      </c>
      <c r="T993" s="76" t="s">
        <v>336</v>
      </c>
      <c r="U993" s="76" t="s">
        <v>373</v>
      </c>
      <c r="V993" s="76" t="s">
        <v>316</v>
      </c>
      <c r="W993" s="76" t="s">
        <v>337</v>
      </c>
      <c r="X993" s="76" t="s">
        <v>316</v>
      </c>
      <c r="Y993" s="76" t="s">
        <v>374</v>
      </c>
      <c r="Z993" s="76" t="s">
        <v>374</v>
      </c>
      <c r="AA9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94" spans="1:27" x14ac:dyDescent="0.25">
      <c r="A994" s="6" t="str">
        <f>DAY(C994)&amp;Table1[[#This Row],[Bộ phận]]&amp;Table1[[#This Row],[Mã hàng]]</f>
        <v>13TSG08NL300085</v>
      </c>
      <c r="B994" s="6" t="str">
        <f>COUNTIF($A$5:A994,A994)&amp;A994</f>
        <v>113TSG08NL300085</v>
      </c>
      <c r="C994" s="75">
        <v>46035</v>
      </c>
      <c r="D994" s="76" t="s">
        <v>313</v>
      </c>
      <c r="E994" s="74" t="s">
        <v>487</v>
      </c>
      <c r="F994" s="74" t="s">
        <v>316</v>
      </c>
      <c r="G994" s="74" t="s">
        <v>314</v>
      </c>
      <c r="H994" s="76" t="s">
        <v>370</v>
      </c>
      <c r="I994" s="76" t="s">
        <v>371</v>
      </c>
      <c r="J994" s="76" t="s">
        <v>486</v>
      </c>
      <c r="K994" s="76" t="s">
        <v>164</v>
      </c>
      <c r="L994" s="76" t="s">
        <v>318</v>
      </c>
      <c r="M994" s="76" t="s">
        <v>284</v>
      </c>
      <c r="N994" s="77">
        <v>1</v>
      </c>
      <c r="O994" s="78">
        <v>45000</v>
      </c>
      <c r="P994" s="78">
        <v>0</v>
      </c>
      <c r="Q994" s="79">
        <v>45000</v>
      </c>
      <c r="R994" s="79">
        <v>0</v>
      </c>
      <c r="S994" s="78">
        <v>45000</v>
      </c>
      <c r="T994" s="76" t="s">
        <v>336</v>
      </c>
      <c r="U994" s="76" t="s">
        <v>373</v>
      </c>
      <c r="V994" s="76" t="s">
        <v>316</v>
      </c>
      <c r="W994" s="76" t="s">
        <v>337</v>
      </c>
      <c r="X994" s="76" t="s">
        <v>316</v>
      </c>
      <c r="Y994" s="76" t="s">
        <v>374</v>
      </c>
      <c r="Z994" s="76" t="s">
        <v>374</v>
      </c>
      <c r="AA9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95" spans="1:27" x14ac:dyDescent="0.25">
      <c r="A995" s="6" t="str">
        <f>DAY(C995)&amp;Table1[[#This Row],[Bộ phận]]&amp;Table1[[#This Row],[Mã hàng]]</f>
        <v>13TSG08NL300209</v>
      </c>
      <c r="B995" s="6" t="str">
        <f>COUNTIF($A$5:A995,A995)&amp;A995</f>
        <v>113TSG08NL300209</v>
      </c>
      <c r="C995" s="75">
        <v>46035</v>
      </c>
      <c r="D995" s="76" t="s">
        <v>313</v>
      </c>
      <c r="E995" s="74" t="s">
        <v>487</v>
      </c>
      <c r="F995" s="74" t="s">
        <v>316</v>
      </c>
      <c r="G995" s="74" t="s">
        <v>314</v>
      </c>
      <c r="H995" s="76" t="s">
        <v>370</v>
      </c>
      <c r="I995" s="76" t="s">
        <v>371</v>
      </c>
      <c r="J995" s="76" t="s">
        <v>486</v>
      </c>
      <c r="K995" s="76" t="s">
        <v>261</v>
      </c>
      <c r="L995" s="76" t="s">
        <v>321</v>
      </c>
      <c r="M995" s="76" t="s">
        <v>284</v>
      </c>
      <c r="N995" s="77">
        <v>1.7</v>
      </c>
      <c r="O995" s="78">
        <v>30000</v>
      </c>
      <c r="P995" s="78">
        <v>0</v>
      </c>
      <c r="Q995" s="79">
        <v>51000</v>
      </c>
      <c r="R995" s="79">
        <v>0</v>
      </c>
      <c r="S995" s="78">
        <v>30000</v>
      </c>
      <c r="T995" s="76" t="s">
        <v>336</v>
      </c>
      <c r="U995" s="76" t="s">
        <v>373</v>
      </c>
      <c r="V995" s="76" t="s">
        <v>316</v>
      </c>
      <c r="W995" s="76" t="s">
        <v>337</v>
      </c>
      <c r="X995" s="76" t="s">
        <v>316</v>
      </c>
      <c r="Y995" s="76" t="s">
        <v>374</v>
      </c>
      <c r="Z995" s="76" t="s">
        <v>374</v>
      </c>
      <c r="AA9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96" spans="1:27" x14ac:dyDescent="0.25">
      <c r="A996" s="6" t="str">
        <f>DAY(C996)&amp;Table1[[#This Row],[Bộ phận]]&amp;Table1[[#This Row],[Mã hàng]]</f>
        <v>13TSG08NL300203</v>
      </c>
      <c r="B996" s="6" t="str">
        <f>COUNTIF($A$5:A996,A996)&amp;A996</f>
        <v>113TSG08NL300203</v>
      </c>
      <c r="C996" s="75">
        <v>46035</v>
      </c>
      <c r="D996" s="76" t="s">
        <v>313</v>
      </c>
      <c r="E996" s="74" t="s">
        <v>487</v>
      </c>
      <c r="F996" s="74" t="s">
        <v>316</v>
      </c>
      <c r="G996" s="74" t="s">
        <v>314</v>
      </c>
      <c r="H996" s="76" t="s">
        <v>370</v>
      </c>
      <c r="I996" s="76" t="s">
        <v>371</v>
      </c>
      <c r="J996" s="76" t="s">
        <v>486</v>
      </c>
      <c r="K996" s="76" t="s">
        <v>260</v>
      </c>
      <c r="L996" s="76" t="s">
        <v>320</v>
      </c>
      <c r="M996" s="76" t="s">
        <v>284</v>
      </c>
      <c r="N996" s="77">
        <v>1</v>
      </c>
      <c r="O996" s="78">
        <v>45000</v>
      </c>
      <c r="P996" s="78">
        <v>0</v>
      </c>
      <c r="Q996" s="79">
        <v>45000</v>
      </c>
      <c r="R996" s="79">
        <v>0</v>
      </c>
      <c r="S996" s="78">
        <v>45000</v>
      </c>
      <c r="T996" s="76" t="s">
        <v>336</v>
      </c>
      <c r="U996" s="76" t="s">
        <v>373</v>
      </c>
      <c r="V996" s="76" t="s">
        <v>316</v>
      </c>
      <c r="W996" s="76" t="s">
        <v>337</v>
      </c>
      <c r="X996" s="76" t="s">
        <v>316</v>
      </c>
      <c r="Y996" s="76" t="s">
        <v>374</v>
      </c>
      <c r="Z996" s="76" t="s">
        <v>374</v>
      </c>
      <c r="AA9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97" spans="1:27" x14ac:dyDescent="0.25">
      <c r="A997" s="6" t="str">
        <f>DAY(C997)&amp;Table1[[#This Row],[Bộ phận]]&amp;Table1[[#This Row],[Mã hàng]]</f>
        <v>13TSG09NL300013</v>
      </c>
      <c r="B997" s="6" t="str">
        <f>COUNTIF($A$5:A997,A997)&amp;A997</f>
        <v>113TSG09NL300013</v>
      </c>
      <c r="C997" s="75">
        <v>46035</v>
      </c>
      <c r="D997" s="76" t="s">
        <v>313</v>
      </c>
      <c r="E997" s="74" t="s">
        <v>488</v>
      </c>
      <c r="F997" s="74" t="s">
        <v>316</v>
      </c>
      <c r="G997" s="74" t="s">
        <v>314</v>
      </c>
      <c r="H997" s="76" t="s">
        <v>370</v>
      </c>
      <c r="I997" s="76" t="s">
        <v>371</v>
      </c>
      <c r="J997" s="76" t="s">
        <v>489</v>
      </c>
      <c r="K997" s="76" t="s">
        <v>86</v>
      </c>
      <c r="L997" s="76" t="s">
        <v>19</v>
      </c>
      <c r="M997" s="76" t="s">
        <v>284</v>
      </c>
      <c r="N997" s="77">
        <v>0.7</v>
      </c>
      <c r="O997" s="78">
        <v>50000</v>
      </c>
      <c r="P997" s="78">
        <v>0</v>
      </c>
      <c r="Q997" s="79">
        <v>35000</v>
      </c>
      <c r="R997" s="79">
        <v>0</v>
      </c>
      <c r="S997" s="78">
        <v>50000</v>
      </c>
      <c r="T997" s="76" t="s">
        <v>338</v>
      </c>
      <c r="U997" s="76" t="s">
        <v>373</v>
      </c>
      <c r="V997" s="76" t="s">
        <v>316</v>
      </c>
      <c r="W997" s="76" t="s">
        <v>339</v>
      </c>
      <c r="X997" s="76" t="s">
        <v>316</v>
      </c>
      <c r="Y997" s="76" t="s">
        <v>374</v>
      </c>
      <c r="Z997" s="76" t="s">
        <v>374</v>
      </c>
      <c r="AA9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98" spans="1:27" x14ac:dyDescent="0.25">
      <c r="A998" s="6" t="str">
        <f>DAY(C998)&amp;Table1[[#This Row],[Bộ phận]]&amp;Table1[[#This Row],[Mã hàng]]</f>
        <v>13TSG09NL300022</v>
      </c>
      <c r="B998" s="6" t="str">
        <f>COUNTIF($A$5:A998,A998)&amp;A998</f>
        <v>113TSG09NL300022</v>
      </c>
      <c r="C998" s="75">
        <v>46035</v>
      </c>
      <c r="D998" s="76" t="s">
        <v>313</v>
      </c>
      <c r="E998" s="74" t="s">
        <v>488</v>
      </c>
      <c r="F998" s="74" t="s">
        <v>316</v>
      </c>
      <c r="G998" s="74" t="s">
        <v>314</v>
      </c>
      <c r="H998" s="76" t="s">
        <v>370</v>
      </c>
      <c r="I998" s="76" t="s">
        <v>371</v>
      </c>
      <c r="J998" s="76" t="s">
        <v>489</v>
      </c>
      <c r="K998" s="76" t="s">
        <v>94</v>
      </c>
      <c r="L998" s="76" t="s">
        <v>20</v>
      </c>
      <c r="M998" s="76" t="s">
        <v>284</v>
      </c>
      <c r="N998" s="77">
        <v>5.7</v>
      </c>
      <c r="O998" s="78">
        <v>18000</v>
      </c>
      <c r="P998" s="78">
        <v>0</v>
      </c>
      <c r="Q998" s="79">
        <v>102600</v>
      </c>
      <c r="R998" s="79">
        <v>0</v>
      </c>
      <c r="S998" s="78">
        <v>18000</v>
      </c>
      <c r="T998" s="76" t="s">
        <v>338</v>
      </c>
      <c r="U998" s="76" t="s">
        <v>373</v>
      </c>
      <c r="V998" s="76" t="s">
        <v>316</v>
      </c>
      <c r="W998" s="76" t="s">
        <v>339</v>
      </c>
      <c r="X998" s="76" t="s">
        <v>316</v>
      </c>
      <c r="Y998" s="76" t="s">
        <v>374</v>
      </c>
      <c r="Z998" s="76" t="s">
        <v>374</v>
      </c>
      <c r="AA9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999" spans="1:27" x14ac:dyDescent="0.25">
      <c r="A999" s="6" t="str">
        <f>DAY(C999)&amp;Table1[[#This Row],[Bộ phận]]&amp;Table1[[#This Row],[Mã hàng]]</f>
        <v>13TSG09NL300036</v>
      </c>
      <c r="B999" s="6" t="str">
        <f>COUNTIF($A$5:A999,A999)&amp;A999</f>
        <v>113TSG09NL300036</v>
      </c>
      <c r="C999" s="75">
        <v>46035</v>
      </c>
      <c r="D999" s="76" t="s">
        <v>313</v>
      </c>
      <c r="E999" s="74" t="s">
        <v>488</v>
      </c>
      <c r="F999" s="74" t="s">
        <v>316</v>
      </c>
      <c r="G999" s="74" t="s">
        <v>314</v>
      </c>
      <c r="H999" s="76" t="s">
        <v>370</v>
      </c>
      <c r="I999" s="76" t="s">
        <v>371</v>
      </c>
      <c r="J999" s="76" t="s">
        <v>489</v>
      </c>
      <c r="K999" s="76" t="s">
        <v>109</v>
      </c>
      <c r="L999" s="76" t="s">
        <v>24</v>
      </c>
      <c r="M999" s="76" t="s">
        <v>284</v>
      </c>
      <c r="N999" s="77">
        <v>1</v>
      </c>
      <c r="O999" s="78">
        <v>47000</v>
      </c>
      <c r="P999" s="78">
        <v>0</v>
      </c>
      <c r="Q999" s="79">
        <v>47000</v>
      </c>
      <c r="R999" s="79">
        <v>0</v>
      </c>
      <c r="S999" s="78">
        <v>47000</v>
      </c>
      <c r="T999" s="76" t="s">
        <v>338</v>
      </c>
      <c r="U999" s="76" t="s">
        <v>373</v>
      </c>
      <c r="V999" s="76" t="s">
        <v>316</v>
      </c>
      <c r="W999" s="76" t="s">
        <v>339</v>
      </c>
      <c r="X999" s="76" t="s">
        <v>316</v>
      </c>
      <c r="Y999" s="76" t="s">
        <v>374</v>
      </c>
      <c r="Z999" s="76" t="s">
        <v>374</v>
      </c>
      <c r="AA9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00" spans="1:27" x14ac:dyDescent="0.25">
      <c r="A1000" s="6" t="str">
        <f>DAY(C1000)&amp;Table1[[#This Row],[Bộ phận]]&amp;Table1[[#This Row],[Mã hàng]]</f>
        <v>13TSG09NL300058</v>
      </c>
      <c r="B1000" s="6" t="str">
        <f>COUNTIF($A$5:A1000,A1000)&amp;A1000</f>
        <v>113TSG09NL300058</v>
      </c>
      <c r="C1000" s="75">
        <v>46035</v>
      </c>
      <c r="D1000" s="76" t="s">
        <v>313</v>
      </c>
      <c r="E1000" s="74" t="s">
        <v>488</v>
      </c>
      <c r="F1000" s="74" t="s">
        <v>316</v>
      </c>
      <c r="G1000" s="74" t="s">
        <v>314</v>
      </c>
      <c r="H1000" s="76" t="s">
        <v>370</v>
      </c>
      <c r="I1000" s="76" t="s">
        <v>371</v>
      </c>
      <c r="J1000" s="76" t="s">
        <v>489</v>
      </c>
      <c r="K1000" s="76" t="s">
        <v>135</v>
      </c>
      <c r="L1000" s="76" t="s">
        <v>27</v>
      </c>
      <c r="M1000" s="76" t="s">
        <v>284</v>
      </c>
      <c r="N1000" s="77">
        <v>0.5</v>
      </c>
      <c r="O1000" s="78">
        <v>55000</v>
      </c>
      <c r="P1000" s="78">
        <v>0</v>
      </c>
      <c r="Q1000" s="79">
        <v>27500</v>
      </c>
      <c r="R1000" s="79">
        <v>0</v>
      </c>
      <c r="S1000" s="78">
        <v>55000</v>
      </c>
      <c r="T1000" s="76" t="s">
        <v>338</v>
      </c>
      <c r="U1000" s="76" t="s">
        <v>373</v>
      </c>
      <c r="V1000" s="76" t="s">
        <v>316</v>
      </c>
      <c r="W1000" s="76" t="s">
        <v>339</v>
      </c>
      <c r="X1000" s="76" t="s">
        <v>316</v>
      </c>
      <c r="Y1000" s="76" t="s">
        <v>374</v>
      </c>
      <c r="Z1000" s="76" t="s">
        <v>374</v>
      </c>
      <c r="AA10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01" spans="1:27" x14ac:dyDescent="0.25">
      <c r="A1001" s="6" t="str">
        <f>DAY(C1001)&amp;Table1[[#This Row],[Bộ phận]]&amp;Table1[[#This Row],[Mã hàng]]</f>
        <v>13TSG09NL300090</v>
      </c>
      <c r="B1001" s="6" t="str">
        <f>COUNTIF($A$5:A1001,A1001)&amp;A1001</f>
        <v>113TSG09NL300090</v>
      </c>
      <c r="C1001" s="75">
        <v>46035</v>
      </c>
      <c r="D1001" s="76" t="s">
        <v>313</v>
      </c>
      <c r="E1001" s="74" t="s">
        <v>488</v>
      </c>
      <c r="F1001" s="74" t="s">
        <v>316</v>
      </c>
      <c r="G1001" s="74" t="s">
        <v>314</v>
      </c>
      <c r="H1001" s="76" t="s">
        <v>370</v>
      </c>
      <c r="I1001" s="76" t="s">
        <v>371</v>
      </c>
      <c r="J1001" s="76" t="s">
        <v>489</v>
      </c>
      <c r="K1001" s="76" t="s">
        <v>171</v>
      </c>
      <c r="L1001" s="76" t="s">
        <v>34</v>
      </c>
      <c r="M1001" s="76" t="s">
        <v>284</v>
      </c>
      <c r="N1001" s="77">
        <v>2</v>
      </c>
      <c r="O1001" s="78">
        <v>145000</v>
      </c>
      <c r="P1001" s="78">
        <v>0</v>
      </c>
      <c r="Q1001" s="79">
        <v>290000</v>
      </c>
      <c r="R1001" s="79">
        <v>0</v>
      </c>
      <c r="S1001" s="78">
        <v>145000</v>
      </c>
      <c r="T1001" s="76" t="s">
        <v>338</v>
      </c>
      <c r="U1001" s="76" t="s">
        <v>373</v>
      </c>
      <c r="V1001" s="76" t="s">
        <v>316</v>
      </c>
      <c r="W1001" s="76" t="s">
        <v>339</v>
      </c>
      <c r="X1001" s="76" t="s">
        <v>316</v>
      </c>
      <c r="Y1001" s="76" t="s">
        <v>374</v>
      </c>
      <c r="Z1001" s="76" t="s">
        <v>374</v>
      </c>
      <c r="AA10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02" spans="1:27" x14ac:dyDescent="0.25">
      <c r="A1002" s="6" t="str">
        <f>DAY(C1002)&amp;Table1[[#This Row],[Bộ phận]]&amp;Table1[[#This Row],[Mã hàng]]</f>
        <v>13TSG09NL300091</v>
      </c>
      <c r="B1002" s="6" t="str">
        <f>COUNTIF($A$5:A1002,A1002)&amp;A1002</f>
        <v>113TSG09NL300091</v>
      </c>
      <c r="C1002" s="75">
        <v>46035</v>
      </c>
      <c r="D1002" s="76" t="s">
        <v>313</v>
      </c>
      <c r="E1002" s="74" t="s">
        <v>488</v>
      </c>
      <c r="F1002" s="74" t="s">
        <v>316</v>
      </c>
      <c r="G1002" s="74" t="s">
        <v>314</v>
      </c>
      <c r="H1002" s="76" t="s">
        <v>370</v>
      </c>
      <c r="I1002" s="76" t="s">
        <v>371</v>
      </c>
      <c r="J1002" s="76" t="s">
        <v>489</v>
      </c>
      <c r="K1002" s="76" t="s">
        <v>172</v>
      </c>
      <c r="L1002" s="76" t="s">
        <v>35</v>
      </c>
      <c r="M1002" s="76" t="s">
        <v>284</v>
      </c>
      <c r="N1002" s="77">
        <v>4</v>
      </c>
      <c r="O1002" s="78">
        <v>47000</v>
      </c>
      <c r="P1002" s="78">
        <v>0</v>
      </c>
      <c r="Q1002" s="79">
        <v>188000</v>
      </c>
      <c r="R1002" s="79">
        <v>0</v>
      </c>
      <c r="S1002" s="78">
        <v>47000</v>
      </c>
      <c r="T1002" s="76" t="s">
        <v>338</v>
      </c>
      <c r="U1002" s="76" t="s">
        <v>373</v>
      </c>
      <c r="V1002" s="76" t="s">
        <v>316</v>
      </c>
      <c r="W1002" s="76" t="s">
        <v>339</v>
      </c>
      <c r="X1002" s="76" t="s">
        <v>316</v>
      </c>
      <c r="Y1002" s="76" t="s">
        <v>374</v>
      </c>
      <c r="Z1002" s="76" t="s">
        <v>374</v>
      </c>
      <c r="AA10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03" spans="1:27" x14ac:dyDescent="0.25">
      <c r="A1003" s="6" t="str">
        <f>DAY(C1003)&amp;Table1[[#This Row],[Bộ phận]]&amp;Table1[[#This Row],[Mã hàng]]</f>
        <v>13TSG09NL300098</v>
      </c>
      <c r="B1003" s="6" t="str">
        <f>COUNTIF($A$5:A1003,A1003)&amp;A1003</f>
        <v>113TSG09NL300098</v>
      </c>
      <c r="C1003" s="75">
        <v>46035</v>
      </c>
      <c r="D1003" s="76" t="s">
        <v>313</v>
      </c>
      <c r="E1003" s="74" t="s">
        <v>488</v>
      </c>
      <c r="F1003" s="74" t="s">
        <v>316</v>
      </c>
      <c r="G1003" s="74" t="s">
        <v>314</v>
      </c>
      <c r="H1003" s="76" t="s">
        <v>370</v>
      </c>
      <c r="I1003" s="76" t="s">
        <v>371</v>
      </c>
      <c r="J1003" s="76" t="s">
        <v>489</v>
      </c>
      <c r="K1003" s="76" t="s">
        <v>179</v>
      </c>
      <c r="L1003" s="76" t="s">
        <v>327</v>
      </c>
      <c r="M1003" s="76" t="s">
        <v>284</v>
      </c>
      <c r="N1003" s="77">
        <v>4</v>
      </c>
      <c r="O1003" s="78">
        <v>95000</v>
      </c>
      <c r="P1003" s="78">
        <v>0</v>
      </c>
      <c r="Q1003" s="79">
        <v>380000</v>
      </c>
      <c r="R1003" s="79">
        <v>0</v>
      </c>
      <c r="S1003" s="78">
        <v>95000</v>
      </c>
      <c r="T1003" s="76" t="s">
        <v>338</v>
      </c>
      <c r="U1003" s="76" t="s">
        <v>373</v>
      </c>
      <c r="V1003" s="76" t="s">
        <v>316</v>
      </c>
      <c r="W1003" s="76" t="s">
        <v>339</v>
      </c>
      <c r="X1003" s="76" t="s">
        <v>316</v>
      </c>
      <c r="Y1003" s="76" t="s">
        <v>374</v>
      </c>
      <c r="Z1003" s="76" t="s">
        <v>374</v>
      </c>
      <c r="AA10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04" spans="1:27" x14ac:dyDescent="0.25">
      <c r="A1004" s="6" t="str">
        <f>DAY(C1004)&amp;Table1[[#This Row],[Bộ phận]]&amp;Table1[[#This Row],[Mã hàng]]</f>
        <v>13TSG09NL300107</v>
      </c>
      <c r="B1004" s="6" t="str">
        <f>COUNTIF($A$5:A1004,A1004)&amp;A1004</f>
        <v>113TSG09NL300107</v>
      </c>
      <c r="C1004" s="75">
        <v>46035</v>
      </c>
      <c r="D1004" s="76" t="s">
        <v>313</v>
      </c>
      <c r="E1004" s="74" t="s">
        <v>488</v>
      </c>
      <c r="F1004" s="74" t="s">
        <v>316</v>
      </c>
      <c r="G1004" s="74" t="s">
        <v>314</v>
      </c>
      <c r="H1004" s="76" t="s">
        <v>370</v>
      </c>
      <c r="I1004" s="76" t="s">
        <v>371</v>
      </c>
      <c r="J1004" s="76" t="s">
        <v>489</v>
      </c>
      <c r="K1004" s="76" t="s">
        <v>187</v>
      </c>
      <c r="L1004" s="76" t="s">
        <v>328</v>
      </c>
      <c r="M1004" s="76" t="s">
        <v>329</v>
      </c>
      <c r="N1004" s="77">
        <v>5</v>
      </c>
      <c r="O1004" s="78">
        <v>8500</v>
      </c>
      <c r="P1004" s="78">
        <v>0</v>
      </c>
      <c r="Q1004" s="79">
        <v>42500</v>
      </c>
      <c r="R1004" s="79">
        <v>0</v>
      </c>
      <c r="S1004" s="78">
        <v>8500</v>
      </c>
      <c r="T1004" s="76" t="s">
        <v>338</v>
      </c>
      <c r="U1004" s="76" t="s">
        <v>373</v>
      </c>
      <c r="V1004" s="76" t="s">
        <v>316</v>
      </c>
      <c r="W1004" s="76" t="s">
        <v>339</v>
      </c>
      <c r="X1004" s="76" t="s">
        <v>316</v>
      </c>
      <c r="Y1004" s="76" t="s">
        <v>374</v>
      </c>
      <c r="Z1004" s="76" t="s">
        <v>374</v>
      </c>
      <c r="AA10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05" spans="1:27" x14ac:dyDescent="0.25">
      <c r="A1005" s="6" t="str">
        <f>DAY(C1005)&amp;Table1[[#This Row],[Bộ phận]]&amp;Table1[[#This Row],[Mã hàng]]</f>
        <v>13TSG09NL300142</v>
      </c>
      <c r="B1005" s="6" t="str">
        <f>COUNTIF($A$5:A1005,A1005)&amp;A1005</f>
        <v>113TSG09NL300142</v>
      </c>
      <c r="C1005" s="75">
        <v>46035</v>
      </c>
      <c r="D1005" s="76" t="s">
        <v>313</v>
      </c>
      <c r="E1005" s="74" t="s">
        <v>488</v>
      </c>
      <c r="F1005" s="74" t="s">
        <v>316</v>
      </c>
      <c r="G1005" s="74" t="s">
        <v>314</v>
      </c>
      <c r="H1005" s="76" t="s">
        <v>370</v>
      </c>
      <c r="I1005" s="76" t="s">
        <v>371</v>
      </c>
      <c r="J1005" s="76" t="s">
        <v>489</v>
      </c>
      <c r="K1005" s="76" t="s">
        <v>226</v>
      </c>
      <c r="L1005" s="76" t="s">
        <v>319</v>
      </c>
      <c r="M1005" s="76" t="s">
        <v>284</v>
      </c>
      <c r="N1005" s="77">
        <v>1</v>
      </c>
      <c r="O1005" s="78">
        <v>50000</v>
      </c>
      <c r="P1005" s="78">
        <v>0</v>
      </c>
      <c r="Q1005" s="79">
        <v>50000</v>
      </c>
      <c r="R1005" s="79">
        <v>0</v>
      </c>
      <c r="S1005" s="78">
        <v>50000</v>
      </c>
      <c r="T1005" s="76" t="s">
        <v>338</v>
      </c>
      <c r="U1005" s="76" t="s">
        <v>373</v>
      </c>
      <c r="V1005" s="76" t="s">
        <v>316</v>
      </c>
      <c r="W1005" s="76" t="s">
        <v>339</v>
      </c>
      <c r="X1005" s="76" t="s">
        <v>316</v>
      </c>
      <c r="Y1005" s="76" t="s">
        <v>374</v>
      </c>
      <c r="Z1005" s="76" t="s">
        <v>374</v>
      </c>
      <c r="AA10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06" spans="1:27" x14ac:dyDescent="0.25">
      <c r="A1006" s="6" t="str">
        <f>DAY(C1006)&amp;Table1[[#This Row],[Bộ phận]]&amp;Table1[[#This Row],[Mã hàng]]</f>
        <v>13TSG09NL300147</v>
      </c>
      <c r="B1006" s="6" t="str">
        <f>COUNTIF($A$5:A1006,A1006)&amp;A1006</f>
        <v>113TSG09NL300147</v>
      </c>
      <c r="C1006" s="75">
        <v>46035</v>
      </c>
      <c r="D1006" s="76" t="s">
        <v>313</v>
      </c>
      <c r="E1006" s="74" t="s">
        <v>488</v>
      </c>
      <c r="F1006" s="74" t="s">
        <v>316</v>
      </c>
      <c r="G1006" s="74" t="s">
        <v>314</v>
      </c>
      <c r="H1006" s="76" t="s">
        <v>370</v>
      </c>
      <c r="I1006" s="76" t="s">
        <v>371</v>
      </c>
      <c r="J1006" s="76" t="s">
        <v>489</v>
      </c>
      <c r="K1006" s="76" t="s">
        <v>234</v>
      </c>
      <c r="L1006" s="76" t="s">
        <v>330</v>
      </c>
      <c r="M1006" s="76" t="s">
        <v>284</v>
      </c>
      <c r="N1006" s="77">
        <v>4.3</v>
      </c>
      <c r="O1006" s="78">
        <v>62000</v>
      </c>
      <c r="P1006" s="78">
        <v>0</v>
      </c>
      <c r="Q1006" s="79">
        <v>266600</v>
      </c>
      <c r="R1006" s="79">
        <v>0</v>
      </c>
      <c r="S1006" s="78">
        <v>62000</v>
      </c>
      <c r="T1006" s="76" t="s">
        <v>338</v>
      </c>
      <c r="U1006" s="76" t="s">
        <v>373</v>
      </c>
      <c r="V1006" s="76" t="s">
        <v>316</v>
      </c>
      <c r="W1006" s="76" t="s">
        <v>339</v>
      </c>
      <c r="X1006" s="76" t="s">
        <v>316</v>
      </c>
      <c r="Y1006" s="76" t="s">
        <v>374</v>
      </c>
      <c r="Z1006" s="76" t="s">
        <v>374</v>
      </c>
      <c r="AA10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07" spans="1:27" x14ac:dyDescent="0.25">
      <c r="A1007" s="6" t="str">
        <f>DAY(C1007)&amp;Table1[[#This Row],[Bộ phận]]&amp;Table1[[#This Row],[Mã hàng]]</f>
        <v>13TSG09NL300203</v>
      </c>
      <c r="B1007" s="6" t="str">
        <f>COUNTIF($A$5:A1007,A1007)&amp;A1007</f>
        <v>113TSG09NL300203</v>
      </c>
      <c r="C1007" s="75">
        <v>46035</v>
      </c>
      <c r="D1007" s="76" t="s">
        <v>313</v>
      </c>
      <c r="E1007" s="74" t="s">
        <v>488</v>
      </c>
      <c r="F1007" s="74" t="s">
        <v>316</v>
      </c>
      <c r="G1007" s="74" t="s">
        <v>314</v>
      </c>
      <c r="H1007" s="76" t="s">
        <v>370</v>
      </c>
      <c r="I1007" s="76" t="s">
        <v>371</v>
      </c>
      <c r="J1007" s="76" t="s">
        <v>489</v>
      </c>
      <c r="K1007" s="76" t="s">
        <v>260</v>
      </c>
      <c r="L1007" s="76" t="s">
        <v>320</v>
      </c>
      <c r="M1007" s="76" t="s">
        <v>284</v>
      </c>
      <c r="N1007" s="77">
        <v>1</v>
      </c>
      <c r="O1007" s="78">
        <v>45000</v>
      </c>
      <c r="P1007" s="78">
        <v>0</v>
      </c>
      <c r="Q1007" s="79">
        <v>45000</v>
      </c>
      <c r="R1007" s="79">
        <v>0</v>
      </c>
      <c r="S1007" s="78">
        <v>45000</v>
      </c>
      <c r="T1007" s="76" t="s">
        <v>338</v>
      </c>
      <c r="U1007" s="76" t="s">
        <v>373</v>
      </c>
      <c r="V1007" s="76" t="s">
        <v>316</v>
      </c>
      <c r="W1007" s="76" t="s">
        <v>339</v>
      </c>
      <c r="X1007" s="76" t="s">
        <v>316</v>
      </c>
      <c r="Y1007" s="76" t="s">
        <v>374</v>
      </c>
      <c r="Z1007" s="76" t="s">
        <v>374</v>
      </c>
      <c r="AA10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08" spans="1:27" x14ac:dyDescent="0.25">
      <c r="A1008" s="6" t="str">
        <f>DAY(C1008)&amp;Table1[[#This Row],[Bộ phận]]&amp;Table1[[#This Row],[Mã hàng]]</f>
        <v>13TSG09NL300218</v>
      </c>
      <c r="B1008" s="6" t="str">
        <f>COUNTIF($A$5:A1008,A1008)&amp;A1008</f>
        <v>113TSG09NL300218</v>
      </c>
      <c r="C1008" s="75">
        <v>46035</v>
      </c>
      <c r="D1008" s="76" t="s">
        <v>313</v>
      </c>
      <c r="E1008" s="74" t="s">
        <v>488</v>
      </c>
      <c r="F1008" s="74" t="s">
        <v>316</v>
      </c>
      <c r="G1008" s="74" t="s">
        <v>314</v>
      </c>
      <c r="H1008" s="76" t="s">
        <v>370</v>
      </c>
      <c r="I1008" s="76" t="s">
        <v>371</v>
      </c>
      <c r="J1008" s="76" t="s">
        <v>489</v>
      </c>
      <c r="K1008" s="76" t="s">
        <v>287</v>
      </c>
      <c r="L1008" s="76" t="s">
        <v>288</v>
      </c>
      <c r="M1008" s="76" t="s">
        <v>29</v>
      </c>
      <c r="N1008" s="77">
        <v>1</v>
      </c>
      <c r="O1008" s="78">
        <v>40000</v>
      </c>
      <c r="P1008" s="78">
        <v>0</v>
      </c>
      <c r="Q1008" s="79">
        <v>40000</v>
      </c>
      <c r="R1008" s="79">
        <v>0</v>
      </c>
      <c r="S1008" s="78">
        <v>40000</v>
      </c>
      <c r="T1008" s="76" t="s">
        <v>338</v>
      </c>
      <c r="U1008" s="76" t="s">
        <v>373</v>
      </c>
      <c r="V1008" s="76" t="s">
        <v>316</v>
      </c>
      <c r="W1008" s="76" t="s">
        <v>339</v>
      </c>
      <c r="X1008" s="76" t="s">
        <v>316</v>
      </c>
      <c r="Y1008" s="76" t="s">
        <v>374</v>
      </c>
      <c r="Z1008" s="76" t="s">
        <v>374</v>
      </c>
      <c r="AA10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09" spans="1:27" x14ac:dyDescent="0.25">
      <c r="A1009" s="6" t="str">
        <f>DAY(C1009)&amp;Table1[[#This Row],[Bộ phận]]&amp;Table1[[#This Row],[Mã hàng]]</f>
        <v>13TSG09NL300113</v>
      </c>
      <c r="B1009" s="6" t="str">
        <f>COUNTIF($A$5:A1009,A1009)&amp;A1009</f>
        <v>113TSG09NL300113</v>
      </c>
      <c r="C1009" s="75">
        <v>46035</v>
      </c>
      <c r="D1009" s="76" t="s">
        <v>313</v>
      </c>
      <c r="E1009" s="74" t="s">
        <v>488</v>
      </c>
      <c r="F1009" s="74" t="s">
        <v>316</v>
      </c>
      <c r="G1009" s="74" t="s">
        <v>314</v>
      </c>
      <c r="H1009" s="76" t="s">
        <v>370</v>
      </c>
      <c r="I1009" s="76" t="s">
        <v>371</v>
      </c>
      <c r="J1009" s="76" t="s">
        <v>489</v>
      </c>
      <c r="K1009" s="76" t="s">
        <v>192</v>
      </c>
      <c r="L1009" s="76" t="s">
        <v>40</v>
      </c>
      <c r="M1009" s="76" t="s">
        <v>284</v>
      </c>
      <c r="N1009" s="77">
        <v>0.5</v>
      </c>
      <c r="O1009" s="78">
        <v>145000</v>
      </c>
      <c r="P1009" s="78">
        <v>0</v>
      </c>
      <c r="Q1009" s="79">
        <v>72500</v>
      </c>
      <c r="R1009" s="79">
        <v>0</v>
      </c>
      <c r="S1009" s="78">
        <v>145000</v>
      </c>
      <c r="T1009" s="76" t="s">
        <v>338</v>
      </c>
      <c r="U1009" s="76" t="s">
        <v>373</v>
      </c>
      <c r="V1009" s="76" t="s">
        <v>316</v>
      </c>
      <c r="W1009" s="76" t="s">
        <v>339</v>
      </c>
      <c r="X1009" s="76" t="s">
        <v>316</v>
      </c>
      <c r="Y1009" s="76" t="s">
        <v>374</v>
      </c>
      <c r="Z1009" s="76" t="s">
        <v>374</v>
      </c>
      <c r="AA10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10" spans="1:27" x14ac:dyDescent="0.25">
      <c r="A1010" s="6" t="str">
        <f>DAY(C1010)&amp;Table1[[#This Row],[Bộ phận]]&amp;Table1[[#This Row],[Mã hàng]]</f>
        <v>13TSG09NL300084</v>
      </c>
      <c r="B1010" s="6" t="str">
        <f>COUNTIF($A$5:A1010,A1010)&amp;A1010</f>
        <v>113TSG09NL300084</v>
      </c>
      <c r="C1010" s="75">
        <v>46035</v>
      </c>
      <c r="D1010" s="76" t="s">
        <v>313</v>
      </c>
      <c r="E1010" s="74" t="s">
        <v>488</v>
      </c>
      <c r="F1010" s="74" t="s">
        <v>316</v>
      </c>
      <c r="G1010" s="74" t="s">
        <v>314</v>
      </c>
      <c r="H1010" s="76" t="s">
        <v>370</v>
      </c>
      <c r="I1010" s="76" t="s">
        <v>371</v>
      </c>
      <c r="J1010" s="76" t="s">
        <v>489</v>
      </c>
      <c r="K1010" s="76" t="s">
        <v>163</v>
      </c>
      <c r="L1010" s="76" t="s">
        <v>322</v>
      </c>
      <c r="M1010" s="76" t="s">
        <v>284</v>
      </c>
      <c r="N1010" s="77">
        <v>2.2000000000000002</v>
      </c>
      <c r="O1010" s="78">
        <v>22000</v>
      </c>
      <c r="P1010" s="78">
        <v>0</v>
      </c>
      <c r="Q1010" s="79">
        <v>48400</v>
      </c>
      <c r="R1010" s="79">
        <v>0</v>
      </c>
      <c r="S1010" s="78">
        <v>22000</v>
      </c>
      <c r="T1010" s="76" t="s">
        <v>338</v>
      </c>
      <c r="U1010" s="76" t="s">
        <v>373</v>
      </c>
      <c r="V1010" s="76" t="s">
        <v>316</v>
      </c>
      <c r="W1010" s="76" t="s">
        <v>339</v>
      </c>
      <c r="X1010" s="76" t="s">
        <v>316</v>
      </c>
      <c r="Y1010" s="76" t="s">
        <v>374</v>
      </c>
      <c r="Z1010" s="76" t="s">
        <v>374</v>
      </c>
      <c r="AA10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11" spans="1:27" x14ac:dyDescent="0.25">
      <c r="A1011" s="6" t="str">
        <f>DAY(C1011)&amp;Table1[[#This Row],[Bộ phận]]&amp;Table1[[#This Row],[Mã hàng]]</f>
        <v>13TSG09NL600004</v>
      </c>
      <c r="B1011" s="6" t="str">
        <f>COUNTIF($A$5:A1011,A1011)&amp;A1011</f>
        <v>113TSG09NL600004</v>
      </c>
      <c r="C1011" s="75">
        <v>46035</v>
      </c>
      <c r="D1011" s="76" t="s">
        <v>313</v>
      </c>
      <c r="E1011" s="74" t="s">
        <v>488</v>
      </c>
      <c r="F1011" s="74" t="s">
        <v>316</v>
      </c>
      <c r="G1011" s="74" t="s">
        <v>314</v>
      </c>
      <c r="H1011" s="76" t="s">
        <v>370</v>
      </c>
      <c r="I1011" s="76" t="s">
        <v>371</v>
      </c>
      <c r="J1011" s="76" t="s">
        <v>489</v>
      </c>
      <c r="K1011" s="76" t="s">
        <v>266</v>
      </c>
      <c r="L1011" s="76" t="s">
        <v>25</v>
      </c>
      <c r="M1011" s="76" t="s">
        <v>284</v>
      </c>
      <c r="N1011" s="77">
        <v>15.5</v>
      </c>
      <c r="O1011" s="78">
        <v>18000</v>
      </c>
      <c r="P1011" s="78">
        <v>0</v>
      </c>
      <c r="Q1011" s="79">
        <v>279000</v>
      </c>
      <c r="R1011" s="79">
        <v>0</v>
      </c>
      <c r="S1011" s="78">
        <v>18000</v>
      </c>
      <c r="T1011" s="76" t="s">
        <v>338</v>
      </c>
      <c r="U1011" s="76" t="s">
        <v>373</v>
      </c>
      <c r="V1011" s="76" t="s">
        <v>316</v>
      </c>
      <c r="W1011" s="76" t="s">
        <v>339</v>
      </c>
      <c r="X1011" s="76" t="s">
        <v>316</v>
      </c>
      <c r="Y1011" s="76" t="s">
        <v>374</v>
      </c>
      <c r="Z1011" s="76" t="s">
        <v>374</v>
      </c>
      <c r="AA10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12" spans="1:27" x14ac:dyDescent="0.25">
      <c r="A1012" s="6" t="str">
        <f>DAY(C1012)&amp;Table1[[#This Row],[Bộ phận]]&amp;Table1[[#This Row],[Mã hàng]]</f>
        <v>13TSG09NL600068</v>
      </c>
      <c r="B1012" s="6" t="str">
        <f>COUNTIF($A$5:A1012,A1012)&amp;A1012</f>
        <v>113TSG09NL600068</v>
      </c>
      <c r="C1012" s="75">
        <v>46035</v>
      </c>
      <c r="D1012" s="76" t="s">
        <v>313</v>
      </c>
      <c r="E1012" s="74" t="s">
        <v>488</v>
      </c>
      <c r="F1012" s="74" t="s">
        <v>316</v>
      </c>
      <c r="G1012" s="74" t="s">
        <v>314</v>
      </c>
      <c r="H1012" s="76" t="s">
        <v>370</v>
      </c>
      <c r="I1012" s="76" t="s">
        <v>371</v>
      </c>
      <c r="J1012" s="76" t="s">
        <v>489</v>
      </c>
      <c r="K1012" s="76" t="s">
        <v>281</v>
      </c>
      <c r="L1012" s="76" t="s">
        <v>48</v>
      </c>
      <c r="M1012" s="76" t="s">
        <v>284</v>
      </c>
      <c r="N1012" s="77">
        <v>0.6</v>
      </c>
      <c r="O1012" s="78">
        <v>95000</v>
      </c>
      <c r="P1012" s="78">
        <v>0</v>
      </c>
      <c r="Q1012" s="79">
        <v>57000</v>
      </c>
      <c r="R1012" s="79">
        <v>0</v>
      </c>
      <c r="S1012" s="78">
        <v>95000</v>
      </c>
      <c r="T1012" s="76" t="s">
        <v>338</v>
      </c>
      <c r="U1012" s="76" t="s">
        <v>373</v>
      </c>
      <c r="V1012" s="76" t="s">
        <v>316</v>
      </c>
      <c r="W1012" s="76" t="s">
        <v>339</v>
      </c>
      <c r="X1012" s="76" t="s">
        <v>316</v>
      </c>
      <c r="Y1012" s="76" t="s">
        <v>374</v>
      </c>
      <c r="Z1012" s="76" t="s">
        <v>374</v>
      </c>
      <c r="AA10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13" spans="1:27" x14ac:dyDescent="0.25">
      <c r="A1013" s="6" t="str">
        <f>DAY(C1013)&amp;Table1[[#This Row],[Bộ phận]]&amp;Table1[[#This Row],[Mã hàng]]</f>
        <v>13TSG09NL600067</v>
      </c>
      <c r="B1013" s="6" t="str">
        <f>COUNTIF($A$5:A1013,A1013)&amp;A1013</f>
        <v>113TSG09NL600067</v>
      </c>
      <c r="C1013" s="75">
        <v>46035</v>
      </c>
      <c r="D1013" s="76" t="s">
        <v>313</v>
      </c>
      <c r="E1013" s="74" t="s">
        <v>488</v>
      </c>
      <c r="F1013" s="74" t="s">
        <v>316</v>
      </c>
      <c r="G1013" s="74" t="s">
        <v>314</v>
      </c>
      <c r="H1013" s="76" t="s">
        <v>370</v>
      </c>
      <c r="I1013" s="76" t="s">
        <v>371</v>
      </c>
      <c r="J1013" s="76" t="s">
        <v>489</v>
      </c>
      <c r="K1013" s="76" t="s">
        <v>280</v>
      </c>
      <c r="L1013" s="76" t="s">
        <v>21</v>
      </c>
      <c r="M1013" s="76" t="s">
        <v>284</v>
      </c>
      <c r="N1013" s="77">
        <v>0.5</v>
      </c>
      <c r="O1013" s="78">
        <v>75000</v>
      </c>
      <c r="P1013" s="78">
        <v>0</v>
      </c>
      <c r="Q1013" s="79">
        <v>37500</v>
      </c>
      <c r="R1013" s="79">
        <v>0</v>
      </c>
      <c r="S1013" s="78">
        <v>75000</v>
      </c>
      <c r="T1013" s="76" t="s">
        <v>338</v>
      </c>
      <c r="U1013" s="76" t="s">
        <v>373</v>
      </c>
      <c r="V1013" s="76" t="s">
        <v>316</v>
      </c>
      <c r="W1013" s="76" t="s">
        <v>339</v>
      </c>
      <c r="X1013" s="76" t="s">
        <v>316</v>
      </c>
      <c r="Y1013" s="76" t="s">
        <v>374</v>
      </c>
      <c r="Z1013" s="76" t="s">
        <v>374</v>
      </c>
      <c r="AA10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14" spans="1:27" x14ac:dyDescent="0.25">
      <c r="A1014" s="6" t="str">
        <f>DAY(C1014)&amp;Table1[[#This Row],[Bộ phận]]&amp;Table1[[#This Row],[Mã hàng]]</f>
        <v>13TSG09NL300119</v>
      </c>
      <c r="B1014" s="6" t="str">
        <f>COUNTIF($A$5:A1014,A1014)&amp;A1014</f>
        <v>113TSG09NL300119</v>
      </c>
      <c r="C1014" s="75">
        <v>46035</v>
      </c>
      <c r="D1014" s="76" t="s">
        <v>313</v>
      </c>
      <c r="E1014" s="74" t="s">
        <v>488</v>
      </c>
      <c r="F1014" s="74" t="s">
        <v>316</v>
      </c>
      <c r="G1014" s="74" t="s">
        <v>314</v>
      </c>
      <c r="H1014" s="76" t="s">
        <v>370</v>
      </c>
      <c r="I1014" s="76" t="s">
        <v>371</v>
      </c>
      <c r="J1014" s="76" t="s">
        <v>489</v>
      </c>
      <c r="K1014" s="76" t="s">
        <v>197</v>
      </c>
      <c r="L1014" s="76" t="s">
        <v>324</v>
      </c>
      <c r="M1014" s="76" t="s">
        <v>284</v>
      </c>
      <c r="N1014" s="77">
        <v>5</v>
      </c>
      <c r="O1014" s="78">
        <v>21000</v>
      </c>
      <c r="P1014" s="78">
        <v>0</v>
      </c>
      <c r="Q1014" s="79">
        <v>105000</v>
      </c>
      <c r="R1014" s="79">
        <v>0</v>
      </c>
      <c r="S1014" s="78">
        <v>21000</v>
      </c>
      <c r="T1014" s="76" t="s">
        <v>338</v>
      </c>
      <c r="U1014" s="76" t="s">
        <v>373</v>
      </c>
      <c r="V1014" s="76" t="s">
        <v>316</v>
      </c>
      <c r="W1014" s="76" t="s">
        <v>339</v>
      </c>
      <c r="X1014" s="76" t="s">
        <v>316</v>
      </c>
      <c r="Y1014" s="76" t="s">
        <v>374</v>
      </c>
      <c r="Z1014" s="76" t="s">
        <v>374</v>
      </c>
      <c r="AA10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15" spans="1:27" x14ac:dyDescent="0.25">
      <c r="A1015" s="6" t="str">
        <f>DAY(C1015)&amp;Table1[[#This Row],[Bộ phận]]&amp;Table1[[#This Row],[Mã hàng]]</f>
        <v>13TSG09NL300030</v>
      </c>
      <c r="B1015" s="6" t="str">
        <f>COUNTIF($A$5:A1015,A1015)&amp;A1015</f>
        <v>113TSG09NL300030</v>
      </c>
      <c r="C1015" s="75">
        <v>46035</v>
      </c>
      <c r="D1015" s="76" t="s">
        <v>313</v>
      </c>
      <c r="E1015" s="74" t="s">
        <v>488</v>
      </c>
      <c r="F1015" s="74" t="s">
        <v>316</v>
      </c>
      <c r="G1015" s="74" t="s">
        <v>314</v>
      </c>
      <c r="H1015" s="76" t="s">
        <v>370</v>
      </c>
      <c r="I1015" s="76" t="s">
        <v>371</v>
      </c>
      <c r="J1015" s="76" t="s">
        <v>489</v>
      </c>
      <c r="K1015" s="76" t="s">
        <v>103</v>
      </c>
      <c r="L1015" s="76" t="s">
        <v>325</v>
      </c>
      <c r="M1015" s="76" t="s">
        <v>284</v>
      </c>
      <c r="N1015" s="77">
        <v>0.5</v>
      </c>
      <c r="O1015" s="78">
        <v>34000</v>
      </c>
      <c r="P1015" s="78">
        <v>0</v>
      </c>
      <c r="Q1015" s="79">
        <v>17000</v>
      </c>
      <c r="R1015" s="79">
        <v>0</v>
      </c>
      <c r="S1015" s="78">
        <v>34000</v>
      </c>
      <c r="T1015" s="76" t="s">
        <v>338</v>
      </c>
      <c r="U1015" s="76" t="s">
        <v>373</v>
      </c>
      <c r="V1015" s="76" t="s">
        <v>316</v>
      </c>
      <c r="W1015" s="76" t="s">
        <v>339</v>
      </c>
      <c r="X1015" s="76" t="s">
        <v>316</v>
      </c>
      <c r="Y1015" s="76" t="s">
        <v>374</v>
      </c>
      <c r="Z1015" s="76" t="s">
        <v>374</v>
      </c>
      <c r="AA10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16" spans="1:27" x14ac:dyDescent="0.25">
      <c r="A1016" s="6" t="str">
        <f>DAY(C1016)&amp;Table1[[#This Row],[Bộ phận]]&amp;Table1[[#This Row],[Mã hàng]]</f>
        <v>13TSG09NL300062</v>
      </c>
      <c r="B1016" s="6" t="str">
        <f>COUNTIF($A$5:A1016,A1016)&amp;A1016</f>
        <v>113TSG09NL300062</v>
      </c>
      <c r="C1016" s="75">
        <v>46035</v>
      </c>
      <c r="D1016" s="76" t="s">
        <v>313</v>
      </c>
      <c r="E1016" s="74" t="s">
        <v>488</v>
      </c>
      <c r="F1016" s="74" t="s">
        <v>316</v>
      </c>
      <c r="G1016" s="74" t="s">
        <v>314</v>
      </c>
      <c r="H1016" s="76" t="s">
        <v>370</v>
      </c>
      <c r="I1016" s="76" t="s">
        <v>371</v>
      </c>
      <c r="J1016" s="76" t="s">
        <v>489</v>
      </c>
      <c r="K1016" s="76" t="s">
        <v>141</v>
      </c>
      <c r="L1016" s="76" t="s">
        <v>326</v>
      </c>
      <c r="M1016" s="76" t="s">
        <v>284</v>
      </c>
      <c r="N1016" s="77">
        <v>0.2</v>
      </c>
      <c r="O1016" s="78">
        <v>65000</v>
      </c>
      <c r="P1016" s="78">
        <v>0</v>
      </c>
      <c r="Q1016" s="79">
        <v>13000</v>
      </c>
      <c r="R1016" s="79">
        <v>0</v>
      </c>
      <c r="S1016" s="78">
        <v>65000</v>
      </c>
      <c r="T1016" s="76" t="s">
        <v>338</v>
      </c>
      <c r="U1016" s="76" t="s">
        <v>373</v>
      </c>
      <c r="V1016" s="76" t="s">
        <v>316</v>
      </c>
      <c r="W1016" s="76" t="s">
        <v>339</v>
      </c>
      <c r="X1016" s="76" t="s">
        <v>316</v>
      </c>
      <c r="Y1016" s="76" t="s">
        <v>374</v>
      </c>
      <c r="Z1016" s="76" t="s">
        <v>374</v>
      </c>
      <c r="AA10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17" spans="1:27" x14ac:dyDescent="0.25">
      <c r="A1017" s="6" t="str">
        <f>DAY(C1017)&amp;Table1[[#This Row],[Bộ phận]]&amp;Table1[[#This Row],[Mã hàng]]</f>
        <v>13TSG06NL300091</v>
      </c>
      <c r="B1017" s="6" t="str">
        <f>COUNTIF($A$5:A1017,A1017)&amp;A1017</f>
        <v>113TSG06NL300091</v>
      </c>
      <c r="C1017" s="75">
        <v>46035</v>
      </c>
      <c r="D1017" s="76" t="s">
        <v>313</v>
      </c>
      <c r="E1017" s="74" t="s">
        <v>490</v>
      </c>
      <c r="F1017" s="74" t="s">
        <v>316</v>
      </c>
      <c r="G1017" s="74" t="s">
        <v>314</v>
      </c>
      <c r="H1017" s="76" t="s">
        <v>370</v>
      </c>
      <c r="I1017" s="76" t="s">
        <v>371</v>
      </c>
      <c r="J1017" s="76" t="s">
        <v>484</v>
      </c>
      <c r="K1017" s="76" t="s">
        <v>172</v>
      </c>
      <c r="L1017" s="76" t="s">
        <v>35</v>
      </c>
      <c r="M1017" s="76" t="s">
        <v>284</v>
      </c>
      <c r="N1017" s="77">
        <v>4</v>
      </c>
      <c r="O1017" s="78">
        <v>47000</v>
      </c>
      <c r="P1017" s="78">
        <v>0</v>
      </c>
      <c r="Q1017" s="79">
        <v>188000</v>
      </c>
      <c r="R1017" s="79">
        <v>0</v>
      </c>
      <c r="S1017" s="78">
        <v>47000</v>
      </c>
      <c r="T1017" s="76" t="s">
        <v>333</v>
      </c>
      <c r="U1017" s="76" t="s">
        <v>373</v>
      </c>
      <c r="V1017" s="76" t="s">
        <v>316</v>
      </c>
      <c r="W1017" s="76" t="s">
        <v>334</v>
      </c>
      <c r="X1017" s="76" t="s">
        <v>316</v>
      </c>
      <c r="Y1017" s="76" t="s">
        <v>374</v>
      </c>
      <c r="Z1017" s="76" t="s">
        <v>374</v>
      </c>
      <c r="AA10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18" spans="1:27" x14ac:dyDescent="0.25">
      <c r="A1018" s="6" t="str">
        <f>DAY(C1018)&amp;Table1[[#This Row],[Bộ phận]]&amp;Table1[[#This Row],[Mã hàng]]</f>
        <v>14TSG01NL300022</v>
      </c>
      <c r="B1018" s="6" t="str">
        <f>COUNTIF($A$5:A1018,A1018)&amp;A1018</f>
        <v>114TSG01NL300022</v>
      </c>
      <c r="C1018" s="75">
        <v>46036</v>
      </c>
      <c r="D1018" s="76" t="s">
        <v>313</v>
      </c>
      <c r="E1018" s="74" t="s">
        <v>491</v>
      </c>
      <c r="F1018" s="74" t="s">
        <v>316</v>
      </c>
      <c r="G1018" s="74" t="s">
        <v>314</v>
      </c>
      <c r="H1018" s="76" t="s">
        <v>370</v>
      </c>
      <c r="I1018" s="76" t="s">
        <v>371</v>
      </c>
      <c r="J1018" s="76" t="s">
        <v>492</v>
      </c>
      <c r="K1018" s="76" t="s">
        <v>94</v>
      </c>
      <c r="L1018" s="76" t="s">
        <v>20</v>
      </c>
      <c r="M1018" s="76" t="s">
        <v>284</v>
      </c>
      <c r="N1018" s="77">
        <v>6</v>
      </c>
      <c r="O1018" s="78">
        <v>18000</v>
      </c>
      <c r="P1018" s="78">
        <v>0</v>
      </c>
      <c r="Q1018" s="79">
        <v>108000</v>
      </c>
      <c r="R1018" s="79">
        <v>0</v>
      </c>
      <c r="S1018" s="78">
        <v>18000</v>
      </c>
      <c r="T1018" s="76" t="s">
        <v>315</v>
      </c>
      <c r="U1018" s="76" t="s">
        <v>373</v>
      </c>
      <c r="V1018" s="76" t="s">
        <v>316</v>
      </c>
      <c r="W1018" s="76" t="s">
        <v>317</v>
      </c>
      <c r="X1018" s="76" t="s">
        <v>316</v>
      </c>
      <c r="Y1018" s="76" t="s">
        <v>374</v>
      </c>
      <c r="Z1018" s="76" t="s">
        <v>374</v>
      </c>
      <c r="AA10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19" spans="1:27" x14ac:dyDescent="0.25">
      <c r="A1019" s="6" t="str">
        <f>DAY(C1019)&amp;Table1[[#This Row],[Bộ phận]]&amp;Table1[[#This Row],[Mã hàng]]</f>
        <v>14TSG01NL300033</v>
      </c>
      <c r="B1019" s="6" t="str">
        <f>COUNTIF($A$5:A1019,A1019)&amp;A1019</f>
        <v>114TSG01NL300033</v>
      </c>
      <c r="C1019" s="75">
        <v>46036</v>
      </c>
      <c r="D1019" s="76" t="s">
        <v>313</v>
      </c>
      <c r="E1019" s="74" t="s">
        <v>491</v>
      </c>
      <c r="F1019" s="74" t="s">
        <v>316</v>
      </c>
      <c r="G1019" s="74" t="s">
        <v>314</v>
      </c>
      <c r="H1019" s="76" t="s">
        <v>370</v>
      </c>
      <c r="I1019" s="76" t="s">
        <v>371</v>
      </c>
      <c r="J1019" s="76" t="s">
        <v>492</v>
      </c>
      <c r="K1019" s="76" t="s">
        <v>104</v>
      </c>
      <c r="L1019" s="76" t="s">
        <v>335</v>
      </c>
      <c r="M1019" s="76" t="s">
        <v>284</v>
      </c>
      <c r="N1019" s="77">
        <v>0.6</v>
      </c>
      <c r="O1019" s="78">
        <v>13000</v>
      </c>
      <c r="P1019" s="78">
        <v>0</v>
      </c>
      <c r="Q1019" s="79">
        <v>7800</v>
      </c>
      <c r="R1019" s="79">
        <v>0</v>
      </c>
      <c r="S1019" s="78">
        <v>13000</v>
      </c>
      <c r="T1019" s="76" t="s">
        <v>315</v>
      </c>
      <c r="U1019" s="76" t="s">
        <v>373</v>
      </c>
      <c r="V1019" s="76" t="s">
        <v>316</v>
      </c>
      <c r="W1019" s="76" t="s">
        <v>317</v>
      </c>
      <c r="X1019" s="76" t="s">
        <v>316</v>
      </c>
      <c r="Y1019" s="76" t="s">
        <v>374</v>
      </c>
      <c r="Z1019" s="76" t="s">
        <v>374</v>
      </c>
      <c r="AA10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20" spans="1:27" x14ac:dyDescent="0.25">
      <c r="A1020" s="6" t="str">
        <f>DAY(C1020)&amp;Table1[[#This Row],[Bộ phận]]&amp;Table1[[#This Row],[Mã hàng]]</f>
        <v>14TSG01NL300036</v>
      </c>
      <c r="B1020" s="6" t="str">
        <f>COUNTIF($A$5:A1020,A1020)&amp;A1020</f>
        <v>114TSG01NL300036</v>
      </c>
      <c r="C1020" s="75">
        <v>46036</v>
      </c>
      <c r="D1020" s="76" t="s">
        <v>313</v>
      </c>
      <c r="E1020" s="74" t="s">
        <v>491</v>
      </c>
      <c r="F1020" s="74" t="s">
        <v>316</v>
      </c>
      <c r="G1020" s="74" t="s">
        <v>314</v>
      </c>
      <c r="H1020" s="76" t="s">
        <v>370</v>
      </c>
      <c r="I1020" s="76" t="s">
        <v>371</v>
      </c>
      <c r="J1020" s="76" t="s">
        <v>492</v>
      </c>
      <c r="K1020" s="76" t="s">
        <v>109</v>
      </c>
      <c r="L1020" s="76" t="s">
        <v>24</v>
      </c>
      <c r="M1020" s="76" t="s">
        <v>284</v>
      </c>
      <c r="N1020" s="77">
        <v>0.8</v>
      </c>
      <c r="O1020" s="78">
        <v>47000</v>
      </c>
      <c r="P1020" s="78">
        <v>0</v>
      </c>
      <c r="Q1020" s="79">
        <v>37600</v>
      </c>
      <c r="R1020" s="79">
        <v>0</v>
      </c>
      <c r="S1020" s="78">
        <v>47000</v>
      </c>
      <c r="T1020" s="76" t="s">
        <v>315</v>
      </c>
      <c r="U1020" s="76" t="s">
        <v>373</v>
      </c>
      <c r="V1020" s="76" t="s">
        <v>316</v>
      </c>
      <c r="W1020" s="76" t="s">
        <v>317</v>
      </c>
      <c r="X1020" s="76" t="s">
        <v>316</v>
      </c>
      <c r="Y1020" s="76" t="s">
        <v>374</v>
      </c>
      <c r="Z1020" s="76" t="s">
        <v>374</v>
      </c>
      <c r="AA10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21" spans="1:27" x14ac:dyDescent="0.25">
      <c r="A1021" s="6" t="str">
        <f>DAY(C1021)&amp;Table1[[#This Row],[Bộ phận]]&amp;Table1[[#This Row],[Mã hàng]]</f>
        <v>14TSG01NL300058</v>
      </c>
      <c r="B1021" s="6" t="str">
        <f>COUNTIF($A$5:A1021,A1021)&amp;A1021</f>
        <v>114TSG01NL300058</v>
      </c>
      <c r="C1021" s="75">
        <v>46036</v>
      </c>
      <c r="D1021" s="76" t="s">
        <v>313</v>
      </c>
      <c r="E1021" s="74" t="s">
        <v>491</v>
      </c>
      <c r="F1021" s="74" t="s">
        <v>316</v>
      </c>
      <c r="G1021" s="74" t="s">
        <v>314</v>
      </c>
      <c r="H1021" s="76" t="s">
        <v>370</v>
      </c>
      <c r="I1021" s="76" t="s">
        <v>371</v>
      </c>
      <c r="J1021" s="76" t="s">
        <v>492</v>
      </c>
      <c r="K1021" s="76" t="s">
        <v>135</v>
      </c>
      <c r="L1021" s="76" t="s">
        <v>27</v>
      </c>
      <c r="M1021" s="76" t="s">
        <v>284</v>
      </c>
      <c r="N1021" s="77">
        <v>0.8</v>
      </c>
      <c r="O1021" s="78">
        <v>55000</v>
      </c>
      <c r="P1021" s="78">
        <v>0</v>
      </c>
      <c r="Q1021" s="79">
        <v>44000</v>
      </c>
      <c r="R1021" s="79">
        <v>0</v>
      </c>
      <c r="S1021" s="78">
        <v>55000</v>
      </c>
      <c r="T1021" s="76" t="s">
        <v>315</v>
      </c>
      <c r="U1021" s="76" t="s">
        <v>373</v>
      </c>
      <c r="V1021" s="76" t="s">
        <v>316</v>
      </c>
      <c r="W1021" s="76" t="s">
        <v>317</v>
      </c>
      <c r="X1021" s="76" t="s">
        <v>316</v>
      </c>
      <c r="Y1021" s="76" t="s">
        <v>374</v>
      </c>
      <c r="Z1021" s="76" t="s">
        <v>374</v>
      </c>
      <c r="AA10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22" spans="1:27" x14ac:dyDescent="0.25">
      <c r="A1022" s="6" t="str">
        <f>DAY(C1022)&amp;Table1[[#This Row],[Bộ phận]]&amp;Table1[[#This Row],[Mã hàng]]</f>
        <v>14TSG01NL300085</v>
      </c>
      <c r="B1022" s="6" t="str">
        <f>COUNTIF($A$5:A1022,A1022)&amp;A1022</f>
        <v>114TSG01NL300085</v>
      </c>
      <c r="C1022" s="75">
        <v>46036</v>
      </c>
      <c r="D1022" s="76" t="s">
        <v>313</v>
      </c>
      <c r="E1022" s="74" t="s">
        <v>491</v>
      </c>
      <c r="F1022" s="74" t="s">
        <v>316</v>
      </c>
      <c r="G1022" s="74" t="s">
        <v>314</v>
      </c>
      <c r="H1022" s="76" t="s">
        <v>370</v>
      </c>
      <c r="I1022" s="76" t="s">
        <v>371</v>
      </c>
      <c r="J1022" s="76" t="s">
        <v>492</v>
      </c>
      <c r="K1022" s="76" t="s">
        <v>164</v>
      </c>
      <c r="L1022" s="76" t="s">
        <v>318</v>
      </c>
      <c r="M1022" s="76" t="s">
        <v>284</v>
      </c>
      <c r="N1022" s="77">
        <v>0.8</v>
      </c>
      <c r="O1022" s="78">
        <v>45000</v>
      </c>
      <c r="P1022" s="78">
        <v>0</v>
      </c>
      <c r="Q1022" s="79">
        <v>36000</v>
      </c>
      <c r="R1022" s="79">
        <v>0</v>
      </c>
      <c r="S1022" s="78">
        <v>45000</v>
      </c>
      <c r="T1022" s="76" t="s">
        <v>315</v>
      </c>
      <c r="U1022" s="76" t="s">
        <v>373</v>
      </c>
      <c r="V1022" s="76" t="s">
        <v>316</v>
      </c>
      <c r="W1022" s="76" t="s">
        <v>317</v>
      </c>
      <c r="X1022" s="76" t="s">
        <v>316</v>
      </c>
      <c r="Y1022" s="76" t="s">
        <v>374</v>
      </c>
      <c r="Z1022" s="76" t="s">
        <v>374</v>
      </c>
      <c r="AA10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23" spans="1:27" x14ac:dyDescent="0.25">
      <c r="A1023" s="6" t="str">
        <f>DAY(C1023)&amp;Table1[[#This Row],[Bộ phận]]&amp;Table1[[#This Row],[Mã hàng]]</f>
        <v>14TSG01NL300090</v>
      </c>
      <c r="B1023" s="6" t="str">
        <f>COUNTIF($A$5:A1023,A1023)&amp;A1023</f>
        <v>114TSG01NL300090</v>
      </c>
      <c r="C1023" s="75">
        <v>46036</v>
      </c>
      <c r="D1023" s="76" t="s">
        <v>313</v>
      </c>
      <c r="E1023" s="74" t="s">
        <v>491</v>
      </c>
      <c r="F1023" s="74" t="s">
        <v>316</v>
      </c>
      <c r="G1023" s="74" t="s">
        <v>314</v>
      </c>
      <c r="H1023" s="76" t="s">
        <v>370</v>
      </c>
      <c r="I1023" s="76" t="s">
        <v>371</v>
      </c>
      <c r="J1023" s="76" t="s">
        <v>492</v>
      </c>
      <c r="K1023" s="76" t="s">
        <v>171</v>
      </c>
      <c r="L1023" s="76" t="s">
        <v>34</v>
      </c>
      <c r="M1023" s="76" t="s">
        <v>284</v>
      </c>
      <c r="N1023" s="77">
        <v>1</v>
      </c>
      <c r="O1023" s="78">
        <v>145000</v>
      </c>
      <c r="P1023" s="78">
        <v>0</v>
      </c>
      <c r="Q1023" s="79">
        <v>145000</v>
      </c>
      <c r="R1023" s="79">
        <v>0</v>
      </c>
      <c r="S1023" s="78">
        <v>145000</v>
      </c>
      <c r="T1023" s="76" t="s">
        <v>315</v>
      </c>
      <c r="U1023" s="76" t="s">
        <v>373</v>
      </c>
      <c r="V1023" s="76" t="s">
        <v>316</v>
      </c>
      <c r="W1023" s="76" t="s">
        <v>317</v>
      </c>
      <c r="X1023" s="76" t="s">
        <v>316</v>
      </c>
      <c r="Y1023" s="76" t="s">
        <v>374</v>
      </c>
      <c r="Z1023" s="76" t="s">
        <v>374</v>
      </c>
      <c r="AA10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24" spans="1:27" x14ac:dyDescent="0.25">
      <c r="A1024" s="6" t="str">
        <f>DAY(C1024)&amp;Table1[[#This Row],[Bộ phận]]&amp;Table1[[#This Row],[Mã hàng]]</f>
        <v>14TSG01NL300091</v>
      </c>
      <c r="B1024" s="6" t="str">
        <f>COUNTIF($A$5:A1024,A1024)&amp;A1024</f>
        <v>114TSG01NL300091</v>
      </c>
      <c r="C1024" s="75">
        <v>46036</v>
      </c>
      <c r="D1024" s="76" t="s">
        <v>313</v>
      </c>
      <c r="E1024" s="74" t="s">
        <v>491</v>
      </c>
      <c r="F1024" s="74" t="s">
        <v>316</v>
      </c>
      <c r="G1024" s="74" t="s">
        <v>314</v>
      </c>
      <c r="H1024" s="76" t="s">
        <v>370</v>
      </c>
      <c r="I1024" s="76" t="s">
        <v>371</v>
      </c>
      <c r="J1024" s="76" t="s">
        <v>492</v>
      </c>
      <c r="K1024" s="76" t="s">
        <v>172</v>
      </c>
      <c r="L1024" s="76" t="s">
        <v>35</v>
      </c>
      <c r="M1024" s="76" t="s">
        <v>284</v>
      </c>
      <c r="N1024" s="77">
        <v>3</v>
      </c>
      <c r="O1024" s="78">
        <v>47000</v>
      </c>
      <c r="P1024" s="78">
        <v>0</v>
      </c>
      <c r="Q1024" s="79">
        <v>141000</v>
      </c>
      <c r="R1024" s="79">
        <v>0</v>
      </c>
      <c r="S1024" s="78">
        <v>47000</v>
      </c>
      <c r="T1024" s="76" t="s">
        <v>315</v>
      </c>
      <c r="U1024" s="76" t="s">
        <v>373</v>
      </c>
      <c r="V1024" s="76" t="s">
        <v>316</v>
      </c>
      <c r="W1024" s="76" t="s">
        <v>317</v>
      </c>
      <c r="X1024" s="76" t="s">
        <v>316</v>
      </c>
      <c r="Y1024" s="76" t="s">
        <v>374</v>
      </c>
      <c r="Z1024" s="76" t="s">
        <v>374</v>
      </c>
      <c r="AA10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25" spans="1:27" x14ac:dyDescent="0.25">
      <c r="A1025" s="6" t="str">
        <f>DAY(C1025)&amp;Table1[[#This Row],[Bộ phận]]&amp;Table1[[#This Row],[Mã hàng]]</f>
        <v>14TSG01NL300096</v>
      </c>
      <c r="B1025" s="6" t="str">
        <f>COUNTIF($A$5:A1025,A1025)&amp;A1025</f>
        <v>114TSG01NL300096</v>
      </c>
      <c r="C1025" s="75">
        <v>46036</v>
      </c>
      <c r="D1025" s="76" t="s">
        <v>313</v>
      </c>
      <c r="E1025" s="74" t="s">
        <v>491</v>
      </c>
      <c r="F1025" s="74" t="s">
        <v>316</v>
      </c>
      <c r="G1025" s="74" t="s">
        <v>314</v>
      </c>
      <c r="H1025" s="76" t="s">
        <v>370</v>
      </c>
      <c r="I1025" s="76" t="s">
        <v>371</v>
      </c>
      <c r="J1025" s="76" t="s">
        <v>492</v>
      </c>
      <c r="K1025" s="76" t="s">
        <v>177</v>
      </c>
      <c r="L1025" s="76" t="s">
        <v>50</v>
      </c>
      <c r="M1025" s="76" t="s">
        <v>284</v>
      </c>
      <c r="N1025" s="77">
        <v>15</v>
      </c>
      <c r="O1025" s="78">
        <v>45000</v>
      </c>
      <c r="P1025" s="78">
        <v>0</v>
      </c>
      <c r="Q1025" s="79">
        <v>675000</v>
      </c>
      <c r="R1025" s="79">
        <v>0</v>
      </c>
      <c r="S1025" s="78">
        <v>45000</v>
      </c>
      <c r="T1025" s="76" t="s">
        <v>315</v>
      </c>
      <c r="U1025" s="76" t="s">
        <v>373</v>
      </c>
      <c r="V1025" s="76" t="s">
        <v>316</v>
      </c>
      <c r="W1025" s="76" t="s">
        <v>317</v>
      </c>
      <c r="X1025" s="76" t="s">
        <v>316</v>
      </c>
      <c r="Y1025" s="76" t="s">
        <v>374</v>
      </c>
      <c r="Z1025" s="76" t="s">
        <v>374</v>
      </c>
      <c r="AA10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26" spans="1:27" x14ac:dyDescent="0.25">
      <c r="A1026" s="6" t="str">
        <f>DAY(C1026)&amp;Table1[[#This Row],[Bộ phận]]&amp;Table1[[#This Row],[Mã hàng]]</f>
        <v>14TSG01NL300098</v>
      </c>
      <c r="B1026" s="6" t="str">
        <f>COUNTIF($A$5:A1026,A1026)&amp;A1026</f>
        <v>114TSG01NL300098</v>
      </c>
      <c r="C1026" s="75">
        <v>46036</v>
      </c>
      <c r="D1026" s="76" t="s">
        <v>313</v>
      </c>
      <c r="E1026" s="74" t="s">
        <v>491</v>
      </c>
      <c r="F1026" s="74" t="s">
        <v>316</v>
      </c>
      <c r="G1026" s="74" t="s">
        <v>314</v>
      </c>
      <c r="H1026" s="76" t="s">
        <v>370</v>
      </c>
      <c r="I1026" s="76" t="s">
        <v>371</v>
      </c>
      <c r="J1026" s="76" t="s">
        <v>492</v>
      </c>
      <c r="K1026" s="76" t="s">
        <v>179</v>
      </c>
      <c r="L1026" s="76" t="s">
        <v>327</v>
      </c>
      <c r="M1026" s="76" t="s">
        <v>284</v>
      </c>
      <c r="N1026" s="77">
        <v>3</v>
      </c>
      <c r="O1026" s="78">
        <v>95000</v>
      </c>
      <c r="P1026" s="78">
        <v>0</v>
      </c>
      <c r="Q1026" s="79">
        <v>285000</v>
      </c>
      <c r="R1026" s="79">
        <v>0</v>
      </c>
      <c r="S1026" s="78">
        <v>95000</v>
      </c>
      <c r="T1026" s="76" t="s">
        <v>315</v>
      </c>
      <c r="U1026" s="76" t="s">
        <v>373</v>
      </c>
      <c r="V1026" s="76" t="s">
        <v>316</v>
      </c>
      <c r="W1026" s="76" t="s">
        <v>317</v>
      </c>
      <c r="X1026" s="76" t="s">
        <v>316</v>
      </c>
      <c r="Y1026" s="76" t="s">
        <v>374</v>
      </c>
      <c r="Z1026" s="76" t="s">
        <v>374</v>
      </c>
      <c r="AA10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27" spans="1:27" x14ac:dyDescent="0.25">
      <c r="A1027" s="6" t="str">
        <f>DAY(C1027)&amp;Table1[[#This Row],[Bộ phận]]&amp;Table1[[#This Row],[Mã hàng]]</f>
        <v>14TSG01NL300107</v>
      </c>
      <c r="B1027" s="6" t="str">
        <f>COUNTIF($A$5:A1027,A1027)&amp;A1027</f>
        <v>114TSG01NL300107</v>
      </c>
      <c r="C1027" s="75">
        <v>46036</v>
      </c>
      <c r="D1027" s="76" t="s">
        <v>313</v>
      </c>
      <c r="E1027" s="74" t="s">
        <v>491</v>
      </c>
      <c r="F1027" s="74" t="s">
        <v>316</v>
      </c>
      <c r="G1027" s="74" t="s">
        <v>314</v>
      </c>
      <c r="H1027" s="76" t="s">
        <v>370</v>
      </c>
      <c r="I1027" s="76" t="s">
        <v>371</v>
      </c>
      <c r="J1027" s="76" t="s">
        <v>492</v>
      </c>
      <c r="K1027" s="76" t="s">
        <v>187</v>
      </c>
      <c r="L1027" s="76" t="s">
        <v>328</v>
      </c>
      <c r="M1027" s="76" t="s">
        <v>329</v>
      </c>
      <c r="N1027" s="77">
        <v>4</v>
      </c>
      <c r="O1027" s="78">
        <v>8500</v>
      </c>
      <c r="P1027" s="78">
        <v>0</v>
      </c>
      <c r="Q1027" s="79">
        <v>34000</v>
      </c>
      <c r="R1027" s="79">
        <v>0</v>
      </c>
      <c r="S1027" s="78">
        <v>8500</v>
      </c>
      <c r="T1027" s="76" t="s">
        <v>315</v>
      </c>
      <c r="U1027" s="76" t="s">
        <v>373</v>
      </c>
      <c r="V1027" s="76" t="s">
        <v>316</v>
      </c>
      <c r="W1027" s="76" t="s">
        <v>317</v>
      </c>
      <c r="X1027" s="76" t="s">
        <v>316</v>
      </c>
      <c r="Y1027" s="76" t="s">
        <v>374</v>
      </c>
      <c r="Z1027" s="76" t="s">
        <v>374</v>
      </c>
      <c r="AA10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28" spans="1:27" x14ac:dyDescent="0.25">
      <c r="A1028" s="6" t="str">
        <f>DAY(C1028)&amp;Table1[[#This Row],[Bộ phận]]&amp;Table1[[#This Row],[Mã hàng]]</f>
        <v>14TSG01NL300142</v>
      </c>
      <c r="B1028" s="6" t="str">
        <f>COUNTIF($A$5:A1028,A1028)&amp;A1028</f>
        <v>114TSG01NL300142</v>
      </c>
      <c r="C1028" s="75">
        <v>46036</v>
      </c>
      <c r="D1028" s="76" t="s">
        <v>313</v>
      </c>
      <c r="E1028" s="74" t="s">
        <v>491</v>
      </c>
      <c r="F1028" s="74" t="s">
        <v>316</v>
      </c>
      <c r="G1028" s="74" t="s">
        <v>314</v>
      </c>
      <c r="H1028" s="76" t="s">
        <v>370</v>
      </c>
      <c r="I1028" s="76" t="s">
        <v>371</v>
      </c>
      <c r="J1028" s="76" t="s">
        <v>492</v>
      </c>
      <c r="K1028" s="76" t="s">
        <v>226</v>
      </c>
      <c r="L1028" s="76" t="s">
        <v>319</v>
      </c>
      <c r="M1028" s="76" t="s">
        <v>284</v>
      </c>
      <c r="N1028" s="77">
        <v>1</v>
      </c>
      <c r="O1028" s="78">
        <v>50000</v>
      </c>
      <c r="P1028" s="78">
        <v>0</v>
      </c>
      <c r="Q1028" s="79">
        <v>50000</v>
      </c>
      <c r="R1028" s="79">
        <v>0</v>
      </c>
      <c r="S1028" s="78">
        <v>50000</v>
      </c>
      <c r="T1028" s="76" t="s">
        <v>315</v>
      </c>
      <c r="U1028" s="76" t="s">
        <v>373</v>
      </c>
      <c r="V1028" s="76" t="s">
        <v>316</v>
      </c>
      <c r="W1028" s="76" t="s">
        <v>317</v>
      </c>
      <c r="X1028" s="76" t="s">
        <v>316</v>
      </c>
      <c r="Y1028" s="76" t="s">
        <v>374</v>
      </c>
      <c r="Z1028" s="76" t="s">
        <v>374</v>
      </c>
      <c r="AA10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29" spans="1:27" x14ac:dyDescent="0.25">
      <c r="A1029" s="6" t="str">
        <f>DAY(C1029)&amp;Table1[[#This Row],[Bộ phận]]&amp;Table1[[#This Row],[Mã hàng]]</f>
        <v>14TSG01NL300147</v>
      </c>
      <c r="B1029" s="6" t="str">
        <f>COUNTIF($A$5:A1029,A1029)&amp;A1029</f>
        <v>114TSG01NL300147</v>
      </c>
      <c r="C1029" s="75">
        <v>46036</v>
      </c>
      <c r="D1029" s="76" t="s">
        <v>313</v>
      </c>
      <c r="E1029" s="74" t="s">
        <v>491</v>
      </c>
      <c r="F1029" s="74" t="s">
        <v>316</v>
      </c>
      <c r="G1029" s="74" t="s">
        <v>314</v>
      </c>
      <c r="H1029" s="76" t="s">
        <v>370</v>
      </c>
      <c r="I1029" s="76" t="s">
        <v>371</v>
      </c>
      <c r="J1029" s="76" t="s">
        <v>492</v>
      </c>
      <c r="K1029" s="76" t="s">
        <v>234</v>
      </c>
      <c r="L1029" s="76" t="s">
        <v>330</v>
      </c>
      <c r="M1029" s="76" t="s">
        <v>284</v>
      </c>
      <c r="N1029" s="77">
        <v>5</v>
      </c>
      <c r="O1029" s="78">
        <v>62000</v>
      </c>
      <c r="P1029" s="78">
        <v>0</v>
      </c>
      <c r="Q1029" s="79">
        <v>310000</v>
      </c>
      <c r="R1029" s="79">
        <v>0</v>
      </c>
      <c r="S1029" s="78">
        <v>62000</v>
      </c>
      <c r="T1029" s="76" t="s">
        <v>315</v>
      </c>
      <c r="U1029" s="76" t="s">
        <v>373</v>
      </c>
      <c r="V1029" s="76" t="s">
        <v>316</v>
      </c>
      <c r="W1029" s="76" t="s">
        <v>317</v>
      </c>
      <c r="X1029" s="76" t="s">
        <v>316</v>
      </c>
      <c r="Y1029" s="76" t="s">
        <v>374</v>
      </c>
      <c r="Z1029" s="76" t="s">
        <v>374</v>
      </c>
      <c r="AA10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30" spans="1:27" x14ac:dyDescent="0.25">
      <c r="A1030" s="6" t="str">
        <f>DAY(C1030)&amp;Table1[[#This Row],[Bộ phận]]&amp;Table1[[#This Row],[Mã hàng]]</f>
        <v>14TSG01NL300218</v>
      </c>
      <c r="B1030" s="6" t="str">
        <f>COUNTIF($A$5:A1030,A1030)&amp;A1030</f>
        <v>114TSG01NL300218</v>
      </c>
      <c r="C1030" s="75">
        <v>46036</v>
      </c>
      <c r="D1030" s="76" t="s">
        <v>313</v>
      </c>
      <c r="E1030" s="74" t="s">
        <v>491</v>
      </c>
      <c r="F1030" s="74" t="s">
        <v>316</v>
      </c>
      <c r="G1030" s="74" t="s">
        <v>314</v>
      </c>
      <c r="H1030" s="76" t="s">
        <v>370</v>
      </c>
      <c r="I1030" s="76" t="s">
        <v>371</v>
      </c>
      <c r="J1030" s="76" t="s">
        <v>492</v>
      </c>
      <c r="K1030" s="76" t="s">
        <v>287</v>
      </c>
      <c r="L1030" s="76" t="s">
        <v>288</v>
      </c>
      <c r="M1030" s="76" t="s">
        <v>29</v>
      </c>
      <c r="N1030" s="77">
        <v>1</v>
      </c>
      <c r="O1030" s="78">
        <v>40000</v>
      </c>
      <c r="P1030" s="78">
        <v>0</v>
      </c>
      <c r="Q1030" s="79">
        <v>40000</v>
      </c>
      <c r="R1030" s="79">
        <v>0</v>
      </c>
      <c r="S1030" s="78">
        <v>40000</v>
      </c>
      <c r="T1030" s="76" t="s">
        <v>315</v>
      </c>
      <c r="U1030" s="76" t="s">
        <v>373</v>
      </c>
      <c r="V1030" s="76" t="s">
        <v>316</v>
      </c>
      <c r="W1030" s="76" t="s">
        <v>317</v>
      </c>
      <c r="X1030" s="76" t="s">
        <v>316</v>
      </c>
      <c r="Y1030" s="76" t="s">
        <v>374</v>
      </c>
      <c r="Z1030" s="76" t="s">
        <v>374</v>
      </c>
      <c r="AA10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31" spans="1:27" x14ac:dyDescent="0.25">
      <c r="A1031" s="6" t="str">
        <f>DAY(C1031)&amp;Table1[[#This Row],[Bộ phận]]&amp;Table1[[#This Row],[Mã hàng]]</f>
        <v>14TSG01NL300018</v>
      </c>
      <c r="B1031" s="6" t="str">
        <f>COUNTIF($A$5:A1031,A1031)&amp;A1031</f>
        <v>114TSG01NL300018</v>
      </c>
      <c r="C1031" s="75">
        <v>46036</v>
      </c>
      <c r="D1031" s="76" t="s">
        <v>313</v>
      </c>
      <c r="E1031" s="74" t="s">
        <v>491</v>
      </c>
      <c r="F1031" s="74" t="s">
        <v>316</v>
      </c>
      <c r="G1031" s="74" t="s">
        <v>314</v>
      </c>
      <c r="H1031" s="76" t="s">
        <v>370</v>
      </c>
      <c r="I1031" s="76" t="s">
        <v>371</v>
      </c>
      <c r="J1031" s="76" t="s">
        <v>492</v>
      </c>
      <c r="K1031" s="76" t="s">
        <v>91</v>
      </c>
      <c r="L1031" s="76" t="s">
        <v>331</v>
      </c>
      <c r="M1031" s="76" t="s">
        <v>284</v>
      </c>
      <c r="N1031" s="77">
        <v>3</v>
      </c>
      <c r="O1031" s="78">
        <v>38000</v>
      </c>
      <c r="P1031" s="78">
        <v>0</v>
      </c>
      <c r="Q1031" s="79">
        <v>114000</v>
      </c>
      <c r="R1031" s="79">
        <v>0</v>
      </c>
      <c r="S1031" s="78">
        <v>38000</v>
      </c>
      <c r="T1031" s="76" t="s">
        <v>315</v>
      </c>
      <c r="U1031" s="76" t="s">
        <v>373</v>
      </c>
      <c r="V1031" s="76" t="s">
        <v>316</v>
      </c>
      <c r="W1031" s="76" t="s">
        <v>317</v>
      </c>
      <c r="X1031" s="76" t="s">
        <v>316</v>
      </c>
      <c r="Y1031" s="76" t="s">
        <v>374</v>
      </c>
      <c r="Z1031" s="76" t="s">
        <v>374</v>
      </c>
      <c r="AA10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32" spans="1:27" x14ac:dyDescent="0.25">
      <c r="A1032" s="6" t="str">
        <f>DAY(C1032)&amp;Table1[[#This Row],[Bộ phận]]&amp;Table1[[#This Row],[Mã hàng]]</f>
        <v>14TSG01NL300053</v>
      </c>
      <c r="B1032" s="6" t="str">
        <f>COUNTIF($A$5:A1032,A1032)&amp;A1032</f>
        <v>114TSG01NL300053</v>
      </c>
      <c r="C1032" s="75">
        <v>46036</v>
      </c>
      <c r="D1032" s="76" t="s">
        <v>313</v>
      </c>
      <c r="E1032" s="74" t="s">
        <v>491</v>
      </c>
      <c r="F1032" s="74" t="s">
        <v>316</v>
      </c>
      <c r="G1032" s="74" t="s">
        <v>314</v>
      </c>
      <c r="H1032" s="76" t="s">
        <v>370</v>
      </c>
      <c r="I1032" s="76" t="s">
        <v>371</v>
      </c>
      <c r="J1032" s="76" t="s">
        <v>492</v>
      </c>
      <c r="K1032" s="76" t="s">
        <v>282</v>
      </c>
      <c r="L1032" s="76" t="s">
        <v>283</v>
      </c>
      <c r="M1032" s="76" t="s">
        <v>284</v>
      </c>
      <c r="N1032" s="77">
        <v>0.4</v>
      </c>
      <c r="O1032" s="78">
        <v>30000</v>
      </c>
      <c r="P1032" s="78">
        <v>0</v>
      </c>
      <c r="Q1032" s="79">
        <v>12000</v>
      </c>
      <c r="R1032" s="79">
        <v>0</v>
      </c>
      <c r="S1032" s="78">
        <v>30000</v>
      </c>
      <c r="T1032" s="76" t="s">
        <v>315</v>
      </c>
      <c r="U1032" s="76" t="s">
        <v>373</v>
      </c>
      <c r="V1032" s="76" t="s">
        <v>316</v>
      </c>
      <c r="W1032" s="76" t="s">
        <v>317</v>
      </c>
      <c r="X1032" s="76" t="s">
        <v>316</v>
      </c>
      <c r="Y1032" s="76" t="s">
        <v>374</v>
      </c>
      <c r="Z1032" s="76" t="s">
        <v>374</v>
      </c>
      <c r="AA10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33" spans="1:27" x14ac:dyDescent="0.25">
      <c r="A1033" s="6" t="str">
        <f>DAY(C1033)&amp;Table1[[#This Row],[Bộ phận]]&amp;Table1[[#This Row],[Mã hàng]]</f>
        <v>14TSG01NL300084</v>
      </c>
      <c r="B1033" s="6" t="str">
        <f>COUNTIF($A$5:A1033,A1033)&amp;A1033</f>
        <v>114TSG01NL300084</v>
      </c>
      <c r="C1033" s="75">
        <v>46036</v>
      </c>
      <c r="D1033" s="76" t="s">
        <v>313</v>
      </c>
      <c r="E1033" s="74" t="s">
        <v>491</v>
      </c>
      <c r="F1033" s="74" t="s">
        <v>316</v>
      </c>
      <c r="G1033" s="74" t="s">
        <v>314</v>
      </c>
      <c r="H1033" s="76" t="s">
        <v>370</v>
      </c>
      <c r="I1033" s="76" t="s">
        <v>371</v>
      </c>
      <c r="J1033" s="76" t="s">
        <v>492</v>
      </c>
      <c r="K1033" s="76" t="s">
        <v>163</v>
      </c>
      <c r="L1033" s="76" t="s">
        <v>322</v>
      </c>
      <c r="M1033" s="76" t="s">
        <v>284</v>
      </c>
      <c r="N1033" s="77">
        <v>2.2000000000000002</v>
      </c>
      <c r="O1033" s="78">
        <v>22000</v>
      </c>
      <c r="P1033" s="78">
        <v>0</v>
      </c>
      <c r="Q1033" s="79">
        <v>48400</v>
      </c>
      <c r="R1033" s="79">
        <v>0</v>
      </c>
      <c r="S1033" s="78">
        <v>22000</v>
      </c>
      <c r="T1033" s="76" t="s">
        <v>315</v>
      </c>
      <c r="U1033" s="76" t="s">
        <v>373</v>
      </c>
      <c r="V1033" s="76" t="s">
        <v>316</v>
      </c>
      <c r="W1033" s="76" t="s">
        <v>317</v>
      </c>
      <c r="X1033" s="76" t="s">
        <v>316</v>
      </c>
      <c r="Y1033" s="76" t="s">
        <v>374</v>
      </c>
      <c r="Z1033" s="76" t="s">
        <v>374</v>
      </c>
      <c r="AA10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34" spans="1:27" x14ac:dyDescent="0.25">
      <c r="A1034" s="6" t="str">
        <f>DAY(C1034)&amp;Table1[[#This Row],[Bộ phận]]&amp;Table1[[#This Row],[Mã hàng]]</f>
        <v>14TSG01NL600004</v>
      </c>
      <c r="B1034" s="6" t="str">
        <f>COUNTIF($A$5:A1034,A1034)&amp;A1034</f>
        <v>114TSG01NL600004</v>
      </c>
      <c r="C1034" s="75">
        <v>46036</v>
      </c>
      <c r="D1034" s="76" t="s">
        <v>313</v>
      </c>
      <c r="E1034" s="74" t="s">
        <v>491</v>
      </c>
      <c r="F1034" s="74" t="s">
        <v>316</v>
      </c>
      <c r="G1034" s="74" t="s">
        <v>314</v>
      </c>
      <c r="H1034" s="76" t="s">
        <v>370</v>
      </c>
      <c r="I1034" s="76" t="s">
        <v>371</v>
      </c>
      <c r="J1034" s="76" t="s">
        <v>492</v>
      </c>
      <c r="K1034" s="76" t="s">
        <v>266</v>
      </c>
      <c r="L1034" s="76" t="s">
        <v>25</v>
      </c>
      <c r="M1034" s="76" t="s">
        <v>284</v>
      </c>
      <c r="N1034" s="77">
        <v>15</v>
      </c>
      <c r="O1034" s="78">
        <v>18000</v>
      </c>
      <c r="P1034" s="78">
        <v>0</v>
      </c>
      <c r="Q1034" s="79">
        <v>270000</v>
      </c>
      <c r="R1034" s="79">
        <v>0</v>
      </c>
      <c r="S1034" s="78">
        <v>18000</v>
      </c>
      <c r="T1034" s="76" t="s">
        <v>315</v>
      </c>
      <c r="U1034" s="76" t="s">
        <v>373</v>
      </c>
      <c r="V1034" s="76" t="s">
        <v>316</v>
      </c>
      <c r="W1034" s="76" t="s">
        <v>317</v>
      </c>
      <c r="X1034" s="76" t="s">
        <v>316</v>
      </c>
      <c r="Y1034" s="76" t="s">
        <v>374</v>
      </c>
      <c r="Z1034" s="76" t="s">
        <v>374</v>
      </c>
      <c r="AA10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35" spans="1:27" x14ac:dyDescent="0.25">
      <c r="A1035" s="6" t="str">
        <f>DAY(C1035)&amp;Table1[[#This Row],[Bộ phận]]&amp;Table1[[#This Row],[Mã hàng]]</f>
        <v>14TSG01NL600068</v>
      </c>
      <c r="B1035" s="6" t="str">
        <f>COUNTIF($A$5:A1035,A1035)&amp;A1035</f>
        <v>114TSG01NL600068</v>
      </c>
      <c r="C1035" s="75">
        <v>46036</v>
      </c>
      <c r="D1035" s="76" t="s">
        <v>313</v>
      </c>
      <c r="E1035" s="74" t="s">
        <v>491</v>
      </c>
      <c r="F1035" s="74" t="s">
        <v>316</v>
      </c>
      <c r="G1035" s="74" t="s">
        <v>314</v>
      </c>
      <c r="H1035" s="76" t="s">
        <v>370</v>
      </c>
      <c r="I1035" s="76" t="s">
        <v>371</v>
      </c>
      <c r="J1035" s="76" t="s">
        <v>492</v>
      </c>
      <c r="K1035" s="76" t="s">
        <v>281</v>
      </c>
      <c r="L1035" s="76" t="s">
        <v>48</v>
      </c>
      <c r="M1035" s="76" t="s">
        <v>284</v>
      </c>
      <c r="N1035" s="77">
        <v>0.5</v>
      </c>
      <c r="O1035" s="78">
        <v>95000</v>
      </c>
      <c r="P1035" s="78">
        <v>0</v>
      </c>
      <c r="Q1035" s="79">
        <v>47500</v>
      </c>
      <c r="R1035" s="79">
        <v>0</v>
      </c>
      <c r="S1035" s="78">
        <v>95000</v>
      </c>
      <c r="T1035" s="76" t="s">
        <v>315</v>
      </c>
      <c r="U1035" s="76" t="s">
        <v>373</v>
      </c>
      <c r="V1035" s="76" t="s">
        <v>316</v>
      </c>
      <c r="W1035" s="76" t="s">
        <v>317</v>
      </c>
      <c r="X1035" s="76" t="s">
        <v>316</v>
      </c>
      <c r="Y1035" s="76" t="s">
        <v>374</v>
      </c>
      <c r="Z1035" s="76" t="s">
        <v>374</v>
      </c>
      <c r="AA10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36" spans="1:27" x14ac:dyDescent="0.25">
      <c r="A1036" s="6" t="str">
        <f>DAY(C1036)&amp;Table1[[#This Row],[Bộ phận]]&amp;Table1[[#This Row],[Mã hàng]]</f>
        <v>14TSG01NL600067</v>
      </c>
      <c r="B1036" s="6" t="str">
        <f>COUNTIF($A$5:A1036,A1036)&amp;A1036</f>
        <v>114TSG01NL600067</v>
      </c>
      <c r="C1036" s="75">
        <v>46036</v>
      </c>
      <c r="D1036" s="76" t="s">
        <v>313</v>
      </c>
      <c r="E1036" s="74" t="s">
        <v>491</v>
      </c>
      <c r="F1036" s="74" t="s">
        <v>316</v>
      </c>
      <c r="G1036" s="74" t="s">
        <v>314</v>
      </c>
      <c r="H1036" s="76" t="s">
        <v>370</v>
      </c>
      <c r="I1036" s="76" t="s">
        <v>371</v>
      </c>
      <c r="J1036" s="76" t="s">
        <v>492</v>
      </c>
      <c r="K1036" s="76" t="s">
        <v>280</v>
      </c>
      <c r="L1036" s="76" t="s">
        <v>21</v>
      </c>
      <c r="M1036" s="76" t="s">
        <v>284</v>
      </c>
      <c r="N1036" s="77">
        <v>0.5</v>
      </c>
      <c r="O1036" s="78">
        <v>75000</v>
      </c>
      <c r="P1036" s="78">
        <v>0</v>
      </c>
      <c r="Q1036" s="79">
        <v>37500</v>
      </c>
      <c r="R1036" s="79">
        <v>0</v>
      </c>
      <c r="S1036" s="78">
        <v>75000</v>
      </c>
      <c r="T1036" s="76" t="s">
        <v>315</v>
      </c>
      <c r="U1036" s="76" t="s">
        <v>373</v>
      </c>
      <c r="V1036" s="76" t="s">
        <v>316</v>
      </c>
      <c r="W1036" s="76" t="s">
        <v>317</v>
      </c>
      <c r="X1036" s="76" t="s">
        <v>316</v>
      </c>
      <c r="Y1036" s="76" t="s">
        <v>374</v>
      </c>
      <c r="Z1036" s="76" t="s">
        <v>374</v>
      </c>
      <c r="AA10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37" spans="1:27" x14ac:dyDescent="0.25">
      <c r="A1037" s="6" t="str">
        <f>DAY(C1037)&amp;Table1[[#This Row],[Bộ phận]]&amp;Table1[[#This Row],[Mã hàng]]</f>
        <v>14TSG01NL300119</v>
      </c>
      <c r="B1037" s="6" t="str">
        <f>COUNTIF($A$5:A1037,A1037)&amp;A1037</f>
        <v>114TSG01NL300119</v>
      </c>
      <c r="C1037" s="75">
        <v>46036</v>
      </c>
      <c r="D1037" s="76" t="s">
        <v>313</v>
      </c>
      <c r="E1037" s="74" t="s">
        <v>491</v>
      </c>
      <c r="F1037" s="74" t="s">
        <v>316</v>
      </c>
      <c r="G1037" s="74" t="s">
        <v>314</v>
      </c>
      <c r="H1037" s="76" t="s">
        <v>370</v>
      </c>
      <c r="I1037" s="76" t="s">
        <v>371</v>
      </c>
      <c r="J1037" s="76" t="s">
        <v>492</v>
      </c>
      <c r="K1037" s="76" t="s">
        <v>197</v>
      </c>
      <c r="L1037" s="76" t="s">
        <v>324</v>
      </c>
      <c r="M1037" s="76" t="s">
        <v>284</v>
      </c>
      <c r="N1037" s="77">
        <v>10</v>
      </c>
      <c r="O1037" s="78">
        <v>21000</v>
      </c>
      <c r="P1037" s="78">
        <v>0</v>
      </c>
      <c r="Q1037" s="79">
        <v>210000</v>
      </c>
      <c r="R1037" s="79">
        <v>0</v>
      </c>
      <c r="S1037" s="78">
        <v>21000</v>
      </c>
      <c r="T1037" s="76" t="s">
        <v>315</v>
      </c>
      <c r="U1037" s="76" t="s">
        <v>373</v>
      </c>
      <c r="V1037" s="76" t="s">
        <v>316</v>
      </c>
      <c r="W1037" s="76" t="s">
        <v>317</v>
      </c>
      <c r="X1037" s="76" t="s">
        <v>316</v>
      </c>
      <c r="Y1037" s="76" t="s">
        <v>374</v>
      </c>
      <c r="Z1037" s="76" t="s">
        <v>374</v>
      </c>
      <c r="AA10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38" spans="1:27" x14ac:dyDescent="0.25">
      <c r="A1038" s="6" t="str">
        <f>DAY(C1038)&amp;Table1[[#This Row],[Bộ phận]]&amp;Table1[[#This Row],[Mã hàng]]</f>
        <v>14TSG01NL300062</v>
      </c>
      <c r="B1038" s="6" t="str">
        <f>COUNTIF($A$5:A1038,A1038)&amp;A1038</f>
        <v>114TSG01NL300062</v>
      </c>
      <c r="C1038" s="75">
        <v>46036</v>
      </c>
      <c r="D1038" s="76" t="s">
        <v>313</v>
      </c>
      <c r="E1038" s="74" t="s">
        <v>491</v>
      </c>
      <c r="F1038" s="74" t="s">
        <v>316</v>
      </c>
      <c r="G1038" s="74" t="s">
        <v>314</v>
      </c>
      <c r="H1038" s="76" t="s">
        <v>370</v>
      </c>
      <c r="I1038" s="76" t="s">
        <v>371</v>
      </c>
      <c r="J1038" s="76" t="s">
        <v>492</v>
      </c>
      <c r="K1038" s="76" t="s">
        <v>141</v>
      </c>
      <c r="L1038" s="76" t="s">
        <v>326</v>
      </c>
      <c r="M1038" s="76" t="s">
        <v>284</v>
      </c>
      <c r="N1038" s="77">
        <v>0.3</v>
      </c>
      <c r="O1038" s="78">
        <v>65000</v>
      </c>
      <c r="P1038" s="78">
        <v>0</v>
      </c>
      <c r="Q1038" s="79">
        <v>19500</v>
      </c>
      <c r="R1038" s="79">
        <v>0</v>
      </c>
      <c r="S1038" s="78">
        <v>65000</v>
      </c>
      <c r="T1038" s="76" t="s">
        <v>315</v>
      </c>
      <c r="U1038" s="76" t="s">
        <v>373</v>
      </c>
      <c r="V1038" s="76" t="s">
        <v>316</v>
      </c>
      <c r="W1038" s="76" t="s">
        <v>317</v>
      </c>
      <c r="X1038" s="76" t="s">
        <v>316</v>
      </c>
      <c r="Y1038" s="76" t="s">
        <v>374</v>
      </c>
      <c r="Z1038" s="76" t="s">
        <v>374</v>
      </c>
      <c r="AA10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39" spans="1:27" x14ac:dyDescent="0.25">
      <c r="A1039" s="6" t="str">
        <f>DAY(C1039)&amp;Table1[[#This Row],[Bộ phận]]&amp;Table1[[#This Row],[Mã hàng]]</f>
        <v>14TSG08NL300074</v>
      </c>
      <c r="B1039" s="6" t="str">
        <f>COUNTIF($A$5:A1039,A1039)&amp;A1039</f>
        <v>114TSG08NL300074</v>
      </c>
      <c r="C1039" s="75">
        <v>46036</v>
      </c>
      <c r="D1039" s="76" t="s">
        <v>313</v>
      </c>
      <c r="E1039" s="74" t="s">
        <v>493</v>
      </c>
      <c r="F1039" s="74" t="s">
        <v>316</v>
      </c>
      <c r="G1039" s="74" t="s">
        <v>314</v>
      </c>
      <c r="H1039" s="76" t="s">
        <v>370</v>
      </c>
      <c r="I1039" s="76" t="s">
        <v>371</v>
      </c>
      <c r="J1039" s="76" t="s">
        <v>494</v>
      </c>
      <c r="K1039" s="76" t="s">
        <v>155</v>
      </c>
      <c r="L1039" s="76" t="s">
        <v>32</v>
      </c>
      <c r="M1039" s="76" t="s">
        <v>284</v>
      </c>
      <c r="N1039" s="77">
        <v>3</v>
      </c>
      <c r="O1039" s="78">
        <v>18000</v>
      </c>
      <c r="P1039" s="78">
        <v>0</v>
      </c>
      <c r="Q1039" s="79">
        <v>54000</v>
      </c>
      <c r="R1039" s="79">
        <v>0</v>
      </c>
      <c r="S1039" s="78">
        <v>18000</v>
      </c>
      <c r="T1039" s="76" t="s">
        <v>336</v>
      </c>
      <c r="U1039" s="76" t="s">
        <v>373</v>
      </c>
      <c r="V1039" s="76" t="s">
        <v>316</v>
      </c>
      <c r="W1039" s="76" t="s">
        <v>337</v>
      </c>
      <c r="X1039" s="76" t="s">
        <v>316</v>
      </c>
      <c r="Y1039" s="76" t="s">
        <v>374</v>
      </c>
      <c r="Z1039" s="76" t="s">
        <v>374</v>
      </c>
      <c r="AA10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40" spans="1:27" x14ac:dyDescent="0.25">
      <c r="A1040" s="6" t="str">
        <f>DAY(C1040)&amp;Table1[[#This Row],[Bộ phận]]&amp;Table1[[#This Row],[Mã hàng]]</f>
        <v>14TSG08NL300084</v>
      </c>
      <c r="B1040" s="6" t="str">
        <f>COUNTIF($A$5:A1040,A1040)&amp;A1040</f>
        <v>114TSG08NL300084</v>
      </c>
      <c r="C1040" s="75">
        <v>46036</v>
      </c>
      <c r="D1040" s="76" t="s">
        <v>313</v>
      </c>
      <c r="E1040" s="74" t="s">
        <v>493</v>
      </c>
      <c r="F1040" s="74" t="s">
        <v>316</v>
      </c>
      <c r="G1040" s="74" t="s">
        <v>314</v>
      </c>
      <c r="H1040" s="76" t="s">
        <v>370</v>
      </c>
      <c r="I1040" s="76" t="s">
        <v>371</v>
      </c>
      <c r="J1040" s="76" t="s">
        <v>494</v>
      </c>
      <c r="K1040" s="76" t="s">
        <v>163</v>
      </c>
      <c r="L1040" s="76" t="s">
        <v>322</v>
      </c>
      <c r="M1040" s="76" t="s">
        <v>284</v>
      </c>
      <c r="N1040" s="77">
        <v>2.2999999999999998</v>
      </c>
      <c r="O1040" s="78">
        <v>22000</v>
      </c>
      <c r="P1040" s="78">
        <v>0</v>
      </c>
      <c r="Q1040" s="79">
        <v>50600</v>
      </c>
      <c r="R1040" s="79">
        <v>0</v>
      </c>
      <c r="S1040" s="78">
        <v>22000</v>
      </c>
      <c r="T1040" s="76" t="s">
        <v>336</v>
      </c>
      <c r="U1040" s="76" t="s">
        <v>373</v>
      </c>
      <c r="V1040" s="76" t="s">
        <v>316</v>
      </c>
      <c r="W1040" s="76" t="s">
        <v>337</v>
      </c>
      <c r="X1040" s="76" t="s">
        <v>316</v>
      </c>
      <c r="Y1040" s="76" t="s">
        <v>374</v>
      </c>
      <c r="Z1040" s="76" t="s">
        <v>374</v>
      </c>
      <c r="AA10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41" spans="1:27" x14ac:dyDescent="0.25">
      <c r="A1041" s="6" t="str">
        <f>DAY(C1041)&amp;Table1[[#This Row],[Bộ phận]]&amp;Table1[[#This Row],[Mã hàng]]</f>
        <v>14TSG08NL300113</v>
      </c>
      <c r="B1041" s="6" t="str">
        <f>COUNTIF($A$5:A1041,A1041)&amp;A1041</f>
        <v>114TSG08NL300113</v>
      </c>
      <c r="C1041" s="75">
        <v>46036</v>
      </c>
      <c r="D1041" s="76" t="s">
        <v>313</v>
      </c>
      <c r="E1041" s="74" t="s">
        <v>493</v>
      </c>
      <c r="F1041" s="74" t="s">
        <v>316</v>
      </c>
      <c r="G1041" s="74" t="s">
        <v>314</v>
      </c>
      <c r="H1041" s="76" t="s">
        <v>370</v>
      </c>
      <c r="I1041" s="76" t="s">
        <v>371</v>
      </c>
      <c r="J1041" s="76" t="s">
        <v>494</v>
      </c>
      <c r="K1041" s="76" t="s">
        <v>192</v>
      </c>
      <c r="L1041" s="76" t="s">
        <v>40</v>
      </c>
      <c r="M1041" s="76" t="s">
        <v>284</v>
      </c>
      <c r="N1041" s="77">
        <v>1</v>
      </c>
      <c r="O1041" s="78">
        <v>145000</v>
      </c>
      <c r="P1041" s="78">
        <v>0</v>
      </c>
      <c r="Q1041" s="79">
        <v>145000</v>
      </c>
      <c r="R1041" s="79">
        <v>0</v>
      </c>
      <c r="S1041" s="78">
        <v>145000</v>
      </c>
      <c r="T1041" s="76" t="s">
        <v>336</v>
      </c>
      <c r="U1041" s="76" t="s">
        <v>373</v>
      </c>
      <c r="V1041" s="76" t="s">
        <v>316</v>
      </c>
      <c r="W1041" s="76" t="s">
        <v>337</v>
      </c>
      <c r="X1041" s="76" t="s">
        <v>316</v>
      </c>
      <c r="Y1041" s="76" t="s">
        <v>374</v>
      </c>
      <c r="Z1041" s="76" t="s">
        <v>374</v>
      </c>
      <c r="AA10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42" spans="1:27" x14ac:dyDescent="0.25">
      <c r="A1042" s="6" t="str">
        <f>DAY(C1042)&amp;Table1[[#This Row],[Bộ phận]]&amp;Table1[[#This Row],[Mã hàng]]</f>
        <v>14TSG08NL300142</v>
      </c>
      <c r="B1042" s="6" t="str">
        <f>COUNTIF($A$5:A1042,A1042)&amp;A1042</f>
        <v>114TSG08NL300142</v>
      </c>
      <c r="C1042" s="75">
        <v>46036</v>
      </c>
      <c r="D1042" s="76" t="s">
        <v>313</v>
      </c>
      <c r="E1042" s="74" t="s">
        <v>493</v>
      </c>
      <c r="F1042" s="74" t="s">
        <v>316</v>
      </c>
      <c r="G1042" s="74" t="s">
        <v>314</v>
      </c>
      <c r="H1042" s="76" t="s">
        <v>370</v>
      </c>
      <c r="I1042" s="76" t="s">
        <v>371</v>
      </c>
      <c r="J1042" s="76" t="s">
        <v>494</v>
      </c>
      <c r="K1042" s="76" t="s">
        <v>226</v>
      </c>
      <c r="L1042" s="76" t="s">
        <v>319</v>
      </c>
      <c r="M1042" s="76" t="s">
        <v>284</v>
      </c>
      <c r="N1042" s="77">
        <v>1.9</v>
      </c>
      <c r="O1042" s="78">
        <v>50000</v>
      </c>
      <c r="P1042" s="78">
        <v>0</v>
      </c>
      <c r="Q1042" s="79">
        <v>95000</v>
      </c>
      <c r="R1042" s="79">
        <v>0</v>
      </c>
      <c r="S1042" s="78">
        <v>50000</v>
      </c>
      <c r="T1042" s="76" t="s">
        <v>336</v>
      </c>
      <c r="U1042" s="76" t="s">
        <v>373</v>
      </c>
      <c r="V1042" s="76" t="s">
        <v>316</v>
      </c>
      <c r="W1042" s="76" t="s">
        <v>337</v>
      </c>
      <c r="X1042" s="76" t="s">
        <v>316</v>
      </c>
      <c r="Y1042" s="76" t="s">
        <v>374</v>
      </c>
      <c r="Z1042" s="76" t="s">
        <v>374</v>
      </c>
      <c r="AA10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43" spans="1:27" x14ac:dyDescent="0.25">
      <c r="A1043" s="6" t="str">
        <f>DAY(C1043)&amp;Table1[[#This Row],[Bộ phận]]&amp;Table1[[#This Row],[Mã hàng]]</f>
        <v>14TSG08NL300018</v>
      </c>
      <c r="B1043" s="6" t="str">
        <f>COUNTIF($A$5:A1043,A1043)&amp;A1043</f>
        <v>114TSG08NL300018</v>
      </c>
      <c r="C1043" s="75">
        <v>46036</v>
      </c>
      <c r="D1043" s="76" t="s">
        <v>313</v>
      </c>
      <c r="E1043" s="74" t="s">
        <v>493</v>
      </c>
      <c r="F1043" s="74" t="s">
        <v>316</v>
      </c>
      <c r="G1043" s="74" t="s">
        <v>314</v>
      </c>
      <c r="H1043" s="76" t="s">
        <v>370</v>
      </c>
      <c r="I1043" s="76" t="s">
        <v>371</v>
      </c>
      <c r="J1043" s="76" t="s">
        <v>494</v>
      </c>
      <c r="K1043" s="76" t="s">
        <v>91</v>
      </c>
      <c r="L1043" s="76" t="s">
        <v>331</v>
      </c>
      <c r="M1043" s="76" t="s">
        <v>284</v>
      </c>
      <c r="N1043" s="77">
        <v>3.5</v>
      </c>
      <c r="O1043" s="78">
        <v>38000</v>
      </c>
      <c r="P1043" s="78">
        <v>0</v>
      </c>
      <c r="Q1043" s="79">
        <v>133000</v>
      </c>
      <c r="R1043" s="79">
        <v>0</v>
      </c>
      <c r="S1043" s="78">
        <v>38000</v>
      </c>
      <c r="T1043" s="76" t="s">
        <v>336</v>
      </c>
      <c r="U1043" s="76" t="s">
        <v>373</v>
      </c>
      <c r="V1043" s="76" t="s">
        <v>316</v>
      </c>
      <c r="W1043" s="76" t="s">
        <v>337</v>
      </c>
      <c r="X1043" s="76" t="s">
        <v>316</v>
      </c>
      <c r="Y1043" s="76" t="s">
        <v>374</v>
      </c>
      <c r="Z1043" s="76" t="s">
        <v>374</v>
      </c>
      <c r="AA10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44" spans="1:27" x14ac:dyDescent="0.25">
      <c r="A1044" s="6" t="str">
        <f>DAY(C1044)&amp;Table1[[#This Row],[Bộ phận]]&amp;Table1[[#This Row],[Mã hàng]]</f>
        <v>14TSG08NL300022</v>
      </c>
      <c r="B1044" s="6" t="str">
        <f>COUNTIF($A$5:A1044,A1044)&amp;A1044</f>
        <v>114TSG08NL300022</v>
      </c>
      <c r="C1044" s="75">
        <v>46036</v>
      </c>
      <c r="D1044" s="76" t="s">
        <v>313</v>
      </c>
      <c r="E1044" s="74" t="s">
        <v>493</v>
      </c>
      <c r="F1044" s="74" t="s">
        <v>316</v>
      </c>
      <c r="G1044" s="74" t="s">
        <v>314</v>
      </c>
      <c r="H1044" s="76" t="s">
        <v>370</v>
      </c>
      <c r="I1044" s="76" t="s">
        <v>371</v>
      </c>
      <c r="J1044" s="76" t="s">
        <v>494</v>
      </c>
      <c r="K1044" s="76" t="s">
        <v>94</v>
      </c>
      <c r="L1044" s="76" t="s">
        <v>20</v>
      </c>
      <c r="M1044" s="76" t="s">
        <v>284</v>
      </c>
      <c r="N1044" s="77">
        <v>10</v>
      </c>
      <c r="O1044" s="78">
        <v>18000</v>
      </c>
      <c r="P1044" s="78">
        <v>0</v>
      </c>
      <c r="Q1044" s="79">
        <v>180000</v>
      </c>
      <c r="R1044" s="79">
        <v>0</v>
      </c>
      <c r="S1044" s="78">
        <v>18000</v>
      </c>
      <c r="T1044" s="76" t="s">
        <v>336</v>
      </c>
      <c r="U1044" s="76" t="s">
        <v>373</v>
      </c>
      <c r="V1044" s="76" t="s">
        <v>316</v>
      </c>
      <c r="W1044" s="76" t="s">
        <v>337</v>
      </c>
      <c r="X1044" s="76" t="s">
        <v>316</v>
      </c>
      <c r="Y1044" s="76" t="s">
        <v>374</v>
      </c>
      <c r="Z1044" s="76" t="s">
        <v>374</v>
      </c>
      <c r="AA10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45" spans="1:27" x14ac:dyDescent="0.25">
      <c r="A1045" s="6" t="str">
        <f>DAY(C1045)&amp;Table1[[#This Row],[Bộ phận]]&amp;Table1[[#This Row],[Mã hàng]]</f>
        <v>14TSG08NL300085</v>
      </c>
      <c r="B1045" s="6" t="str">
        <f>COUNTIF($A$5:A1045,A1045)&amp;A1045</f>
        <v>114TSG08NL300085</v>
      </c>
      <c r="C1045" s="75">
        <v>46036</v>
      </c>
      <c r="D1045" s="76" t="s">
        <v>313</v>
      </c>
      <c r="E1045" s="74" t="s">
        <v>493</v>
      </c>
      <c r="F1045" s="74" t="s">
        <v>316</v>
      </c>
      <c r="G1045" s="74" t="s">
        <v>314</v>
      </c>
      <c r="H1045" s="76" t="s">
        <v>370</v>
      </c>
      <c r="I1045" s="76" t="s">
        <v>371</v>
      </c>
      <c r="J1045" s="76" t="s">
        <v>494</v>
      </c>
      <c r="K1045" s="76" t="s">
        <v>164</v>
      </c>
      <c r="L1045" s="76" t="s">
        <v>318</v>
      </c>
      <c r="M1045" s="76" t="s">
        <v>284</v>
      </c>
      <c r="N1045" s="77">
        <v>1</v>
      </c>
      <c r="O1045" s="78">
        <v>45000</v>
      </c>
      <c r="P1045" s="78">
        <v>0</v>
      </c>
      <c r="Q1045" s="79">
        <v>45000</v>
      </c>
      <c r="R1045" s="79">
        <v>0</v>
      </c>
      <c r="S1045" s="78">
        <v>45000</v>
      </c>
      <c r="T1045" s="76" t="s">
        <v>336</v>
      </c>
      <c r="U1045" s="76" t="s">
        <v>373</v>
      </c>
      <c r="V1045" s="76" t="s">
        <v>316</v>
      </c>
      <c r="W1045" s="76" t="s">
        <v>337</v>
      </c>
      <c r="X1045" s="76" t="s">
        <v>316</v>
      </c>
      <c r="Y1045" s="76" t="s">
        <v>374</v>
      </c>
      <c r="Z1045" s="76" t="s">
        <v>374</v>
      </c>
      <c r="AA10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46" spans="1:27" x14ac:dyDescent="0.25">
      <c r="A1046" s="6" t="str">
        <f>DAY(C1046)&amp;Table1[[#This Row],[Bộ phận]]&amp;Table1[[#This Row],[Mã hàng]]</f>
        <v>14TSG08NL300013</v>
      </c>
      <c r="B1046" s="6" t="str">
        <f>COUNTIF($A$5:A1046,A1046)&amp;A1046</f>
        <v>114TSG08NL300013</v>
      </c>
      <c r="C1046" s="75">
        <v>46036</v>
      </c>
      <c r="D1046" s="76" t="s">
        <v>313</v>
      </c>
      <c r="E1046" s="74" t="s">
        <v>493</v>
      </c>
      <c r="F1046" s="74" t="s">
        <v>316</v>
      </c>
      <c r="G1046" s="74" t="s">
        <v>314</v>
      </c>
      <c r="H1046" s="76" t="s">
        <v>370</v>
      </c>
      <c r="I1046" s="76" t="s">
        <v>371</v>
      </c>
      <c r="J1046" s="76" t="s">
        <v>494</v>
      </c>
      <c r="K1046" s="76" t="s">
        <v>86</v>
      </c>
      <c r="L1046" s="76" t="s">
        <v>19</v>
      </c>
      <c r="M1046" s="76" t="s">
        <v>284</v>
      </c>
      <c r="N1046" s="77">
        <v>0.5</v>
      </c>
      <c r="O1046" s="78">
        <v>50000</v>
      </c>
      <c r="P1046" s="78">
        <v>0</v>
      </c>
      <c r="Q1046" s="79">
        <v>25000</v>
      </c>
      <c r="R1046" s="79">
        <v>0</v>
      </c>
      <c r="S1046" s="78">
        <v>50000</v>
      </c>
      <c r="T1046" s="76" t="s">
        <v>336</v>
      </c>
      <c r="U1046" s="76" t="s">
        <v>373</v>
      </c>
      <c r="V1046" s="76" t="s">
        <v>316</v>
      </c>
      <c r="W1046" s="76" t="s">
        <v>337</v>
      </c>
      <c r="X1046" s="76" t="s">
        <v>316</v>
      </c>
      <c r="Y1046" s="76" t="s">
        <v>374</v>
      </c>
      <c r="Z1046" s="76" t="s">
        <v>374</v>
      </c>
      <c r="AA10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47" spans="1:27" x14ac:dyDescent="0.25">
      <c r="A1047" s="6" t="str">
        <f>DAY(C1047)&amp;Table1[[#This Row],[Bộ phận]]&amp;Table1[[#This Row],[Mã hàng]]</f>
        <v>14TSG08NL300053</v>
      </c>
      <c r="B1047" s="6" t="str">
        <f>COUNTIF($A$5:A1047,A1047)&amp;A1047</f>
        <v>114TSG08NL300053</v>
      </c>
      <c r="C1047" s="75">
        <v>46036</v>
      </c>
      <c r="D1047" s="76" t="s">
        <v>313</v>
      </c>
      <c r="E1047" s="74" t="s">
        <v>493</v>
      </c>
      <c r="F1047" s="74" t="s">
        <v>316</v>
      </c>
      <c r="G1047" s="74" t="s">
        <v>314</v>
      </c>
      <c r="H1047" s="76" t="s">
        <v>370</v>
      </c>
      <c r="I1047" s="76" t="s">
        <v>371</v>
      </c>
      <c r="J1047" s="76" t="s">
        <v>494</v>
      </c>
      <c r="K1047" s="76" t="s">
        <v>282</v>
      </c>
      <c r="L1047" s="76" t="s">
        <v>283</v>
      </c>
      <c r="M1047" s="76" t="s">
        <v>284</v>
      </c>
      <c r="N1047" s="77">
        <v>0.5</v>
      </c>
      <c r="O1047" s="78">
        <v>30000</v>
      </c>
      <c r="P1047" s="78">
        <v>0</v>
      </c>
      <c r="Q1047" s="79">
        <v>15000</v>
      </c>
      <c r="R1047" s="79">
        <v>0</v>
      </c>
      <c r="S1047" s="78">
        <v>30000</v>
      </c>
      <c r="T1047" s="76" t="s">
        <v>336</v>
      </c>
      <c r="U1047" s="76" t="s">
        <v>373</v>
      </c>
      <c r="V1047" s="76" t="s">
        <v>316</v>
      </c>
      <c r="W1047" s="76" t="s">
        <v>337</v>
      </c>
      <c r="X1047" s="76" t="s">
        <v>316</v>
      </c>
      <c r="Y1047" s="76" t="s">
        <v>374</v>
      </c>
      <c r="Z1047" s="76" t="s">
        <v>374</v>
      </c>
      <c r="AA10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48" spans="1:27" x14ac:dyDescent="0.25">
      <c r="A1048" s="6" t="str">
        <f>DAY(C1048)&amp;Table1[[#This Row],[Bộ phận]]&amp;Table1[[#This Row],[Mã hàng]]</f>
        <v>14TSG08NL300090</v>
      </c>
      <c r="B1048" s="6" t="str">
        <f>COUNTIF($A$5:A1048,A1048)&amp;A1048</f>
        <v>114TSG08NL300090</v>
      </c>
      <c r="C1048" s="75">
        <v>46036</v>
      </c>
      <c r="D1048" s="76" t="s">
        <v>313</v>
      </c>
      <c r="E1048" s="74" t="s">
        <v>493</v>
      </c>
      <c r="F1048" s="74" t="s">
        <v>316</v>
      </c>
      <c r="G1048" s="74" t="s">
        <v>314</v>
      </c>
      <c r="H1048" s="76" t="s">
        <v>370</v>
      </c>
      <c r="I1048" s="76" t="s">
        <v>371</v>
      </c>
      <c r="J1048" s="76" t="s">
        <v>494</v>
      </c>
      <c r="K1048" s="76" t="s">
        <v>171</v>
      </c>
      <c r="L1048" s="76" t="s">
        <v>34</v>
      </c>
      <c r="M1048" s="76" t="s">
        <v>284</v>
      </c>
      <c r="N1048" s="77">
        <v>2</v>
      </c>
      <c r="O1048" s="78">
        <v>145000</v>
      </c>
      <c r="P1048" s="78">
        <v>0</v>
      </c>
      <c r="Q1048" s="79">
        <v>290000</v>
      </c>
      <c r="R1048" s="79">
        <v>0</v>
      </c>
      <c r="S1048" s="78">
        <v>145000</v>
      </c>
      <c r="T1048" s="76" t="s">
        <v>336</v>
      </c>
      <c r="U1048" s="76" t="s">
        <v>373</v>
      </c>
      <c r="V1048" s="76" t="s">
        <v>316</v>
      </c>
      <c r="W1048" s="76" t="s">
        <v>337</v>
      </c>
      <c r="X1048" s="76" t="s">
        <v>316</v>
      </c>
      <c r="Y1048" s="76" t="s">
        <v>374</v>
      </c>
      <c r="Z1048" s="76" t="s">
        <v>374</v>
      </c>
      <c r="AA10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49" spans="1:27" x14ac:dyDescent="0.25">
      <c r="A1049" s="6" t="str">
        <f>DAY(C1049)&amp;Table1[[#This Row],[Bộ phận]]&amp;Table1[[#This Row],[Mã hàng]]</f>
        <v>14TSG08NL300091</v>
      </c>
      <c r="B1049" s="6" t="str">
        <f>COUNTIF($A$5:A1049,A1049)&amp;A1049</f>
        <v>114TSG08NL300091</v>
      </c>
      <c r="C1049" s="75">
        <v>46036</v>
      </c>
      <c r="D1049" s="76" t="s">
        <v>313</v>
      </c>
      <c r="E1049" s="74" t="s">
        <v>493</v>
      </c>
      <c r="F1049" s="74" t="s">
        <v>316</v>
      </c>
      <c r="G1049" s="74" t="s">
        <v>314</v>
      </c>
      <c r="H1049" s="76" t="s">
        <v>370</v>
      </c>
      <c r="I1049" s="76" t="s">
        <v>371</v>
      </c>
      <c r="J1049" s="76" t="s">
        <v>494</v>
      </c>
      <c r="K1049" s="76" t="s">
        <v>172</v>
      </c>
      <c r="L1049" s="76" t="s">
        <v>35</v>
      </c>
      <c r="M1049" s="76" t="s">
        <v>284</v>
      </c>
      <c r="N1049" s="77">
        <v>5</v>
      </c>
      <c r="O1049" s="78">
        <v>47000</v>
      </c>
      <c r="P1049" s="78">
        <v>0</v>
      </c>
      <c r="Q1049" s="79">
        <v>235000</v>
      </c>
      <c r="R1049" s="79">
        <v>0</v>
      </c>
      <c r="S1049" s="78">
        <v>47000</v>
      </c>
      <c r="T1049" s="76" t="s">
        <v>336</v>
      </c>
      <c r="U1049" s="76" t="s">
        <v>373</v>
      </c>
      <c r="V1049" s="76" t="s">
        <v>316</v>
      </c>
      <c r="W1049" s="76" t="s">
        <v>337</v>
      </c>
      <c r="X1049" s="76" t="s">
        <v>316</v>
      </c>
      <c r="Y1049" s="76" t="s">
        <v>374</v>
      </c>
      <c r="Z1049" s="76" t="s">
        <v>374</v>
      </c>
      <c r="AA10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50" spans="1:27" x14ac:dyDescent="0.25">
      <c r="A1050" s="6" t="str">
        <f>DAY(C1050)&amp;Table1[[#This Row],[Bộ phận]]&amp;Table1[[#This Row],[Mã hàng]]</f>
        <v>14TSG08NL300096</v>
      </c>
      <c r="B1050" s="6" t="str">
        <f>COUNTIF($A$5:A1050,A1050)&amp;A1050</f>
        <v>114TSG08NL300096</v>
      </c>
      <c r="C1050" s="75">
        <v>46036</v>
      </c>
      <c r="D1050" s="76" t="s">
        <v>313</v>
      </c>
      <c r="E1050" s="74" t="s">
        <v>493</v>
      </c>
      <c r="F1050" s="74" t="s">
        <v>316</v>
      </c>
      <c r="G1050" s="74" t="s">
        <v>314</v>
      </c>
      <c r="H1050" s="76" t="s">
        <v>370</v>
      </c>
      <c r="I1050" s="76" t="s">
        <v>371</v>
      </c>
      <c r="J1050" s="76" t="s">
        <v>494</v>
      </c>
      <c r="K1050" s="76" t="s">
        <v>177</v>
      </c>
      <c r="L1050" s="76" t="s">
        <v>50</v>
      </c>
      <c r="M1050" s="76" t="s">
        <v>284</v>
      </c>
      <c r="N1050" s="77">
        <v>5</v>
      </c>
      <c r="O1050" s="78">
        <v>45000</v>
      </c>
      <c r="P1050" s="78">
        <v>0</v>
      </c>
      <c r="Q1050" s="79">
        <v>225000</v>
      </c>
      <c r="R1050" s="79">
        <v>0</v>
      </c>
      <c r="S1050" s="78">
        <v>45000</v>
      </c>
      <c r="T1050" s="76" t="s">
        <v>336</v>
      </c>
      <c r="U1050" s="76" t="s">
        <v>373</v>
      </c>
      <c r="V1050" s="76" t="s">
        <v>316</v>
      </c>
      <c r="W1050" s="76" t="s">
        <v>337</v>
      </c>
      <c r="X1050" s="76" t="s">
        <v>316</v>
      </c>
      <c r="Y1050" s="76" t="s">
        <v>374</v>
      </c>
      <c r="Z1050" s="76" t="s">
        <v>374</v>
      </c>
      <c r="AA10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51" spans="1:27" x14ac:dyDescent="0.25">
      <c r="A1051" s="6" t="str">
        <f>DAY(C1051)&amp;Table1[[#This Row],[Bộ phận]]&amp;Table1[[#This Row],[Mã hàng]]</f>
        <v>14TSG08NL300147</v>
      </c>
      <c r="B1051" s="6" t="str">
        <f>COUNTIF($A$5:A1051,A1051)&amp;A1051</f>
        <v>114TSG08NL300147</v>
      </c>
      <c r="C1051" s="75">
        <v>46036</v>
      </c>
      <c r="D1051" s="76" t="s">
        <v>313</v>
      </c>
      <c r="E1051" s="74" t="s">
        <v>493</v>
      </c>
      <c r="F1051" s="74" t="s">
        <v>316</v>
      </c>
      <c r="G1051" s="74" t="s">
        <v>314</v>
      </c>
      <c r="H1051" s="76" t="s">
        <v>370</v>
      </c>
      <c r="I1051" s="76" t="s">
        <v>371</v>
      </c>
      <c r="J1051" s="76" t="s">
        <v>494</v>
      </c>
      <c r="K1051" s="76" t="s">
        <v>234</v>
      </c>
      <c r="L1051" s="76" t="s">
        <v>330</v>
      </c>
      <c r="M1051" s="76" t="s">
        <v>284</v>
      </c>
      <c r="N1051" s="77">
        <v>11</v>
      </c>
      <c r="O1051" s="78">
        <v>62000</v>
      </c>
      <c r="P1051" s="78">
        <v>0</v>
      </c>
      <c r="Q1051" s="79">
        <v>682000</v>
      </c>
      <c r="R1051" s="79">
        <v>0</v>
      </c>
      <c r="S1051" s="78">
        <v>62000</v>
      </c>
      <c r="T1051" s="76" t="s">
        <v>336</v>
      </c>
      <c r="U1051" s="76" t="s">
        <v>373</v>
      </c>
      <c r="V1051" s="76" t="s">
        <v>316</v>
      </c>
      <c r="W1051" s="76" t="s">
        <v>337</v>
      </c>
      <c r="X1051" s="76" t="s">
        <v>316</v>
      </c>
      <c r="Y1051" s="76" t="s">
        <v>374</v>
      </c>
      <c r="Z1051" s="76" t="s">
        <v>374</v>
      </c>
      <c r="AA10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52" spans="1:27" x14ac:dyDescent="0.25">
      <c r="A1052" s="6" t="str">
        <f>DAY(C1052)&amp;Table1[[#This Row],[Bộ phận]]&amp;Table1[[#This Row],[Mã hàng]]</f>
        <v>14TSG08NL300029</v>
      </c>
      <c r="B1052" s="6" t="str">
        <f>COUNTIF($A$5:A1052,A1052)&amp;A1052</f>
        <v>114TSG08NL300029</v>
      </c>
      <c r="C1052" s="75">
        <v>46036</v>
      </c>
      <c r="D1052" s="76" t="s">
        <v>313</v>
      </c>
      <c r="E1052" s="74" t="s">
        <v>493</v>
      </c>
      <c r="F1052" s="74" t="s">
        <v>316</v>
      </c>
      <c r="G1052" s="74" t="s">
        <v>314</v>
      </c>
      <c r="H1052" s="76" t="s">
        <v>370</v>
      </c>
      <c r="I1052" s="76" t="s">
        <v>371</v>
      </c>
      <c r="J1052" s="76" t="s">
        <v>494</v>
      </c>
      <c r="K1052" s="76" t="s">
        <v>101</v>
      </c>
      <c r="L1052" s="76" t="s">
        <v>323</v>
      </c>
      <c r="M1052" s="76" t="s">
        <v>284</v>
      </c>
      <c r="N1052" s="77">
        <v>0.5</v>
      </c>
      <c r="O1052" s="78">
        <v>22000</v>
      </c>
      <c r="P1052" s="78">
        <v>0</v>
      </c>
      <c r="Q1052" s="79">
        <v>11000</v>
      </c>
      <c r="R1052" s="79">
        <v>0</v>
      </c>
      <c r="S1052" s="78">
        <v>22000</v>
      </c>
      <c r="T1052" s="76" t="s">
        <v>336</v>
      </c>
      <c r="U1052" s="76" t="s">
        <v>373</v>
      </c>
      <c r="V1052" s="76" t="s">
        <v>316</v>
      </c>
      <c r="W1052" s="76" t="s">
        <v>337</v>
      </c>
      <c r="X1052" s="76" t="s">
        <v>316</v>
      </c>
      <c r="Y1052" s="76" t="s">
        <v>374</v>
      </c>
      <c r="Z1052" s="76" t="s">
        <v>374</v>
      </c>
      <c r="AA10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53" spans="1:27" x14ac:dyDescent="0.25">
      <c r="A1053" s="6" t="str">
        <f>DAY(C1053)&amp;Table1[[#This Row],[Bộ phận]]&amp;Table1[[#This Row],[Mã hàng]]</f>
        <v>14TSG08NL300119</v>
      </c>
      <c r="B1053" s="6" t="str">
        <f>COUNTIF($A$5:A1053,A1053)&amp;A1053</f>
        <v>114TSG08NL300119</v>
      </c>
      <c r="C1053" s="75">
        <v>46036</v>
      </c>
      <c r="D1053" s="76" t="s">
        <v>313</v>
      </c>
      <c r="E1053" s="74" t="s">
        <v>493</v>
      </c>
      <c r="F1053" s="74" t="s">
        <v>316</v>
      </c>
      <c r="G1053" s="74" t="s">
        <v>314</v>
      </c>
      <c r="H1053" s="76" t="s">
        <v>370</v>
      </c>
      <c r="I1053" s="76" t="s">
        <v>371</v>
      </c>
      <c r="J1053" s="76" t="s">
        <v>494</v>
      </c>
      <c r="K1053" s="76" t="s">
        <v>197</v>
      </c>
      <c r="L1053" s="76" t="s">
        <v>324</v>
      </c>
      <c r="M1053" s="76" t="s">
        <v>284</v>
      </c>
      <c r="N1053" s="77">
        <v>4.8</v>
      </c>
      <c r="O1053" s="78">
        <v>21000</v>
      </c>
      <c r="P1053" s="78">
        <v>0</v>
      </c>
      <c r="Q1053" s="79">
        <v>100800</v>
      </c>
      <c r="R1053" s="79">
        <v>0</v>
      </c>
      <c r="S1053" s="78">
        <v>21000</v>
      </c>
      <c r="T1053" s="76" t="s">
        <v>336</v>
      </c>
      <c r="U1053" s="76" t="s">
        <v>373</v>
      </c>
      <c r="V1053" s="76" t="s">
        <v>316</v>
      </c>
      <c r="W1053" s="76" t="s">
        <v>337</v>
      </c>
      <c r="X1053" s="76" t="s">
        <v>316</v>
      </c>
      <c r="Y1053" s="76" t="s">
        <v>374</v>
      </c>
      <c r="Z1053" s="76" t="s">
        <v>374</v>
      </c>
      <c r="AA10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54" spans="1:27" x14ac:dyDescent="0.25">
      <c r="A1054" s="6" t="str">
        <f>DAY(C1054)&amp;Table1[[#This Row],[Bộ phận]]&amp;Table1[[#This Row],[Mã hàng]]</f>
        <v>14TSG08NL600004</v>
      </c>
      <c r="B1054" s="6" t="str">
        <f>COUNTIF($A$5:A1054,A1054)&amp;A1054</f>
        <v>114TSG08NL600004</v>
      </c>
      <c r="C1054" s="75">
        <v>46036</v>
      </c>
      <c r="D1054" s="76" t="s">
        <v>313</v>
      </c>
      <c r="E1054" s="74" t="s">
        <v>493</v>
      </c>
      <c r="F1054" s="74" t="s">
        <v>316</v>
      </c>
      <c r="G1054" s="74" t="s">
        <v>314</v>
      </c>
      <c r="H1054" s="76" t="s">
        <v>370</v>
      </c>
      <c r="I1054" s="76" t="s">
        <v>371</v>
      </c>
      <c r="J1054" s="76" t="s">
        <v>494</v>
      </c>
      <c r="K1054" s="76" t="s">
        <v>266</v>
      </c>
      <c r="L1054" s="76" t="s">
        <v>25</v>
      </c>
      <c r="M1054" s="76" t="s">
        <v>284</v>
      </c>
      <c r="N1054" s="77">
        <v>28</v>
      </c>
      <c r="O1054" s="78">
        <v>18000</v>
      </c>
      <c r="P1054" s="78">
        <v>0</v>
      </c>
      <c r="Q1054" s="79">
        <v>504000</v>
      </c>
      <c r="R1054" s="79">
        <v>0</v>
      </c>
      <c r="S1054" s="78">
        <v>18000</v>
      </c>
      <c r="T1054" s="76" t="s">
        <v>336</v>
      </c>
      <c r="U1054" s="76" t="s">
        <v>373</v>
      </c>
      <c r="V1054" s="76" t="s">
        <v>316</v>
      </c>
      <c r="W1054" s="76" t="s">
        <v>337</v>
      </c>
      <c r="X1054" s="76" t="s">
        <v>316</v>
      </c>
      <c r="Y1054" s="76" t="s">
        <v>374</v>
      </c>
      <c r="Z1054" s="76" t="s">
        <v>374</v>
      </c>
      <c r="AA10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55" spans="1:27" x14ac:dyDescent="0.25">
      <c r="A1055" s="6" t="str">
        <f>DAY(C1055)&amp;Table1[[#This Row],[Bộ phận]]&amp;Table1[[#This Row],[Mã hàng]]</f>
        <v>14TSG08NL600067</v>
      </c>
      <c r="B1055" s="6" t="str">
        <f>COUNTIF($A$5:A1055,A1055)&amp;A1055</f>
        <v>114TSG08NL600067</v>
      </c>
      <c r="C1055" s="75">
        <v>46036</v>
      </c>
      <c r="D1055" s="76" t="s">
        <v>313</v>
      </c>
      <c r="E1055" s="74" t="s">
        <v>493</v>
      </c>
      <c r="F1055" s="74" t="s">
        <v>316</v>
      </c>
      <c r="G1055" s="74" t="s">
        <v>314</v>
      </c>
      <c r="H1055" s="76" t="s">
        <v>370</v>
      </c>
      <c r="I1055" s="76" t="s">
        <v>371</v>
      </c>
      <c r="J1055" s="76" t="s">
        <v>494</v>
      </c>
      <c r="K1055" s="76" t="s">
        <v>280</v>
      </c>
      <c r="L1055" s="76" t="s">
        <v>21</v>
      </c>
      <c r="M1055" s="76" t="s">
        <v>284</v>
      </c>
      <c r="N1055" s="77">
        <v>0.5</v>
      </c>
      <c r="O1055" s="78">
        <v>75000</v>
      </c>
      <c r="P1055" s="78">
        <v>0</v>
      </c>
      <c r="Q1055" s="79">
        <v>37500</v>
      </c>
      <c r="R1055" s="79">
        <v>0</v>
      </c>
      <c r="S1055" s="78">
        <v>75000</v>
      </c>
      <c r="T1055" s="76" t="s">
        <v>336</v>
      </c>
      <c r="U1055" s="76" t="s">
        <v>373</v>
      </c>
      <c r="V1055" s="76" t="s">
        <v>316</v>
      </c>
      <c r="W1055" s="76" t="s">
        <v>337</v>
      </c>
      <c r="X1055" s="76" t="s">
        <v>316</v>
      </c>
      <c r="Y1055" s="76" t="s">
        <v>374</v>
      </c>
      <c r="Z1055" s="76" t="s">
        <v>374</v>
      </c>
      <c r="AA10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56" spans="1:27" x14ac:dyDescent="0.25">
      <c r="A1056" s="6" t="str">
        <f>DAY(C1056)&amp;Table1[[#This Row],[Bộ phận]]&amp;Table1[[#This Row],[Mã hàng]]</f>
        <v>14TSG08NL300030</v>
      </c>
      <c r="B1056" s="6" t="str">
        <f>COUNTIF($A$5:A1056,A1056)&amp;A1056</f>
        <v>114TSG08NL300030</v>
      </c>
      <c r="C1056" s="75">
        <v>46036</v>
      </c>
      <c r="D1056" s="76" t="s">
        <v>313</v>
      </c>
      <c r="E1056" s="74" t="s">
        <v>493</v>
      </c>
      <c r="F1056" s="74" t="s">
        <v>316</v>
      </c>
      <c r="G1056" s="74" t="s">
        <v>314</v>
      </c>
      <c r="H1056" s="76" t="s">
        <v>370</v>
      </c>
      <c r="I1056" s="76" t="s">
        <v>371</v>
      </c>
      <c r="J1056" s="76" t="s">
        <v>494</v>
      </c>
      <c r="K1056" s="76" t="s">
        <v>103</v>
      </c>
      <c r="L1056" s="76" t="s">
        <v>325</v>
      </c>
      <c r="M1056" s="76" t="s">
        <v>284</v>
      </c>
      <c r="N1056" s="77">
        <v>0.5</v>
      </c>
      <c r="O1056" s="78">
        <v>34000</v>
      </c>
      <c r="P1056" s="78">
        <v>0</v>
      </c>
      <c r="Q1056" s="79">
        <v>17000</v>
      </c>
      <c r="R1056" s="79">
        <v>0</v>
      </c>
      <c r="S1056" s="78">
        <v>34000</v>
      </c>
      <c r="T1056" s="76" t="s">
        <v>336</v>
      </c>
      <c r="U1056" s="76" t="s">
        <v>373</v>
      </c>
      <c r="V1056" s="76" t="s">
        <v>316</v>
      </c>
      <c r="W1056" s="76" t="s">
        <v>337</v>
      </c>
      <c r="X1056" s="76" t="s">
        <v>316</v>
      </c>
      <c r="Y1056" s="76" t="s">
        <v>374</v>
      </c>
      <c r="Z1056" s="76" t="s">
        <v>374</v>
      </c>
      <c r="AA10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57" spans="1:27" x14ac:dyDescent="0.25">
      <c r="A1057" s="6" t="str">
        <f>DAY(C1057)&amp;Table1[[#This Row],[Bộ phận]]&amp;Table1[[#This Row],[Mã hàng]]</f>
        <v>14TSG09NL300013</v>
      </c>
      <c r="B1057" s="6" t="str">
        <f>COUNTIF($A$5:A1057,A1057)&amp;A1057</f>
        <v>114TSG09NL300013</v>
      </c>
      <c r="C1057" s="75">
        <v>46036</v>
      </c>
      <c r="D1057" s="76" t="s">
        <v>313</v>
      </c>
      <c r="E1057" s="74" t="s">
        <v>495</v>
      </c>
      <c r="F1057" s="74" t="s">
        <v>316</v>
      </c>
      <c r="G1057" s="74" t="s">
        <v>314</v>
      </c>
      <c r="H1057" s="76" t="s">
        <v>370</v>
      </c>
      <c r="I1057" s="76" t="s">
        <v>371</v>
      </c>
      <c r="J1057" s="76" t="s">
        <v>496</v>
      </c>
      <c r="K1057" s="76" t="s">
        <v>86</v>
      </c>
      <c r="L1057" s="76" t="s">
        <v>19</v>
      </c>
      <c r="M1057" s="76" t="s">
        <v>284</v>
      </c>
      <c r="N1057" s="77">
        <v>0.7</v>
      </c>
      <c r="O1057" s="78">
        <v>50000</v>
      </c>
      <c r="P1057" s="78">
        <v>0</v>
      </c>
      <c r="Q1057" s="79">
        <v>35000</v>
      </c>
      <c r="R1057" s="79">
        <v>0</v>
      </c>
      <c r="S1057" s="78">
        <v>50000</v>
      </c>
      <c r="T1057" s="76" t="s">
        <v>338</v>
      </c>
      <c r="U1057" s="76" t="s">
        <v>373</v>
      </c>
      <c r="V1057" s="76" t="s">
        <v>316</v>
      </c>
      <c r="W1057" s="76" t="s">
        <v>339</v>
      </c>
      <c r="X1057" s="76" t="s">
        <v>316</v>
      </c>
      <c r="Y1057" s="76" t="s">
        <v>374</v>
      </c>
      <c r="Z1057" s="76" t="s">
        <v>374</v>
      </c>
      <c r="AA10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58" spans="1:27" x14ac:dyDescent="0.25">
      <c r="A1058" s="6" t="str">
        <f>DAY(C1058)&amp;Table1[[#This Row],[Bộ phận]]&amp;Table1[[#This Row],[Mã hàng]]</f>
        <v>14TSG09NL300022</v>
      </c>
      <c r="B1058" s="6" t="str">
        <f>COUNTIF($A$5:A1058,A1058)&amp;A1058</f>
        <v>114TSG09NL300022</v>
      </c>
      <c r="C1058" s="75">
        <v>46036</v>
      </c>
      <c r="D1058" s="76" t="s">
        <v>313</v>
      </c>
      <c r="E1058" s="74" t="s">
        <v>495</v>
      </c>
      <c r="F1058" s="74" t="s">
        <v>316</v>
      </c>
      <c r="G1058" s="74" t="s">
        <v>314</v>
      </c>
      <c r="H1058" s="76" t="s">
        <v>370</v>
      </c>
      <c r="I1058" s="76" t="s">
        <v>371</v>
      </c>
      <c r="J1058" s="76" t="s">
        <v>496</v>
      </c>
      <c r="K1058" s="76" t="s">
        <v>94</v>
      </c>
      <c r="L1058" s="76" t="s">
        <v>20</v>
      </c>
      <c r="M1058" s="76" t="s">
        <v>284</v>
      </c>
      <c r="N1058" s="77">
        <v>6.1</v>
      </c>
      <c r="O1058" s="78">
        <v>18000</v>
      </c>
      <c r="P1058" s="78">
        <v>0</v>
      </c>
      <c r="Q1058" s="79">
        <v>109800</v>
      </c>
      <c r="R1058" s="79">
        <v>0</v>
      </c>
      <c r="S1058" s="78">
        <v>18000</v>
      </c>
      <c r="T1058" s="76" t="s">
        <v>338</v>
      </c>
      <c r="U1058" s="76" t="s">
        <v>373</v>
      </c>
      <c r="V1058" s="76" t="s">
        <v>316</v>
      </c>
      <c r="W1058" s="76" t="s">
        <v>339</v>
      </c>
      <c r="X1058" s="76" t="s">
        <v>316</v>
      </c>
      <c r="Y1058" s="76" t="s">
        <v>374</v>
      </c>
      <c r="Z1058" s="76" t="s">
        <v>374</v>
      </c>
      <c r="AA10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59" spans="1:27" x14ac:dyDescent="0.25">
      <c r="A1059" s="6" t="str">
        <f>DAY(C1059)&amp;Table1[[#This Row],[Bộ phận]]&amp;Table1[[#This Row],[Mã hàng]]</f>
        <v>14TSG09NL300036</v>
      </c>
      <c r="B1059" s="6" t="str">
        <f>COUNTIF($A$5:A1059,A1059)&amp;A1059</f>
        <v>114TSG09NL300036</v>
      </c>
      <c r="C1059" s="75">
        <v>46036</v>
      </c>
      <c r="D1059" s="76" t="s">
        <v>313</v>
      </c>
      <c r="E1059" s="74" t="s">
        <v>495</v>
      </c>
      <c r="F1059" s="74" t="s">
        <v>316</v>
      </c>
      <c r="G1059" s="74" t="s">
        <v>314</v>
      </c>
      <c r="H1059" s="76" t="s">
        <v>370</v>
      </c>
      <c r="I1059" s="76" t="s">
        <v>371</v>
      </c>
      <c r="J1059" s="76" t="s">
        <v>496</v>
      </c>
      <c r="K1059" s="76" t="s">
        <v>109</v>
      </c>
      <c r="L1059" s="76" t="s">
        <v>24</v>
      </c>
      <c r="M1059" s="76" t="s">
        <v>284</v>
      </c>
      <c r="N1059" s="77">
        <v>0.9</v>
      </c>
      <c r="O1059" s="78">
        <v>47000</v>
      </c>
      <c r="P1059" s="78">
        <v>0</v>
      </c>
      <c r="Q1059" s="79">
        <v>42300</v>
      </c>
      <c r="R1059" s="79">
        <v>0</v>
      </c>
      <c r="S1059" s="78">
        <v>47000</v>
      </c>
      <c r="T1059" s="76" t="s">
        <v>338</v>
      </c>
      <c r="U1059" s="76" t="s">
        <v>373</v>
      </c>
      <c r="V1059" s="76" t="s">
        <v>316</v>
      </c>
      <c r="W1059" s="76" t="s">
        <v>339</v>
      </c>
      <c r="X1059" s="76" t="s">
        <v>316</v>
      </c>
      <c r="Y1059" s="76" t="s">
        <v>374</v>
      </c>
      <c r="Z1059" s="76" t="s">
        <v>374</v>
      </c>
      <c r="AA10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60" spans="1:27" x14ac:dyDescent="0.25">
      <c r="A1060" s="6" t="str">
        <f>DAY(C1060)&amp;Table1[[#This Row],[Bộ phận]]&amp;Table1[[#This Row],[Mã hàng]]</f>
        <v>14TSG09NL300058</v>
      </c>
      <c r="B1060" s="6" t="str">
        <f>COUNTIF($A$5:A1060,A1060)&amp;A1060</f>
        <v>114TSG09NL300058</v>
      </c>
      <c r="C1060" s="75">
        <v>46036</v>
      </c>
      <c r="D1060" s="76" t="s">
        <v>313</v>
      </c>
      <c r="E1060" s="74" t="s">
        <v>495</v>
      </c>
      <c r="F1060" s="74" t="s">
        <v>316</v>
      </c>
      <c r="G1060" s="74" t="s">
        <v>314</v>
      </c>
      <c r="H1060" s="76" t="s">
        <v>370</v>
      </c>
      <c r="I1060" s="76" t="s">
        <v>371</v>
      </c>
      <c r="J1060" s="76" t="s">
        <v>496</v>
      </c>
      <c r="K1060" s="76" t="s">
        <v>135</v>
      </c>
      <c r="L1060" s="76" t="s">
        <v>27</v>
      </c>
      <c r="M1060" s="76" t="s">
        <v>284</v>
      </c>
      <c r="N1060" s="77">
        <v>1.1000000000000001</v>
      </c>
      <c r="O1060" s="78">
        <v>55000</v>
      </c>
      <c r="P1060" s="78">
        <v>0</v>
      </c>
      <c r="Q1060" s="79">
        <v>60500</v>
      </c>
      <c r="R1060" s="79">
        <v>0</v>
      </c>
      <c r="S1060" s="78">
        <v>55000</v>
      </c>
      <c r="T1060" s="76" t="s">
        <v>338</v>
      </c>
      <c r="U1060" s="76" t="s">
        <v>373</v>
      </c>
      <c r="V1060" s="76" t="s">
        <v>316</v>
      </c>
      <c r="W1060" s="76" t="s">
        <v>339</v>
      </c>
      <c r="X1060" s="76" t="s">
        <v>316</v>
      </c>
      <c r="Y1060" s="76" t="s">
        <v>374</v>
      </c>
      <c r="Z1060" s="76" t="s">
        <v>374</v>
      </c>
      <c r="AA10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61" spans="1:27" x14ac:dyDescent="0.25">
      <c r="A1061" s="6" t="str">
        <f>DAY(C1061)&amp;Table1[[#This Row],[Bộ phận]]&amp;Table1[[#This Row],[Mã hàng]]</f>
        <v>14TSG09NL300085</v>
      </c>
      <c r="B1061" s="6" t="str">
        <f>COUNTIF($A$5:A1061,A1061)&amp;A1061</f>
        <v>114TSG09NL300085</v>
      </c>
      <c r="C1061" s="75">
        <v>46036</v>
      </c>
      <c r="D1061" s="76" t="s">
        <v>313</v>
      </c>
      <c r="E1061" s="74" t="s">
        <v>495</v>
      </c>
      <c r="F1061" s="74" t="s">
        <v>316</v>
      </c>
      <c r="G1061" s="74" t="s">
        <v>314</v>
      </c>
      <c r="H1061" s="76" t="s">
        <v>370</v>
      </c>
      <c r="I1061" s="76" t="s">
        <v>371</v>
      </c>
      <c r="J1061" s="76" t="s">
        <v>496</v>
      </c>
      <c r="K1061" s="76" t="s">
        <v>164</v>
      </c>
      <c r="L1061" s="76" t="s">
        <v>318</v>
      </c>
      <c r="M1061" s="76" t="s">
        <v>284</v>
      </c>
      <c r="N1061" s="77">
        <v>1</v>
      </c>
      <c r="O1061" s="78">
        <v>45000</v>
      </c>
      <c r="P1061" s="78">
        <v>0</v>
      </c>
      <c r="Q1061" s="79">
        <v>45000</v>
      </c>
      <c r="R1061" s="79">
        <v>0</v>
      </c>
      <c r="S1061" s="78">
        <v>45000</v>
      </c>
      <c r="T1061" s="76" t="s">
        <v>338</v>
      </c>
      <c r="U1061" s="76" t="s">
        <v>373</v>
      </c>
      <c r="V1061" s="76" t="s">
        <v>316</v>
      </c>
      <c r="W1061" s="76" t="s">
        <v>339</v>
      </c>
      <c r="X1061" s="76" t="s">
        <v>316</v>
      </c>
      <c r="Y1061" s="76" t="s">
        <v>374</v>
      </c>
      <c r="Z1061" s="76" t="s">
        <v>374</v>
      </c>
      <c r="AA10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62" spans="1:27" x14ac:dyDescent="0.25">
      <c r="A1062" s="6" t="str">
        <f>DAY(C1062)&amp;Table1[[#This Row],[Bộ phận]]&amp;Table1[[#This Row],[Mã hàng]]</f>
        <v>14TSG09NL300090</v>
      </c>
      <c r="B1062" s="6" t="str">
        <f>COUNTIF($A$5:A1062,A1062)&amp;A1062</f>
        <v>114TSG09NL300090</v>
      </c>
      <c r="C1062" s="75">
        <v>46036</v>
      </c>
      <c r="D1062" s="76" t="s">
        <v>313</v>
      </c>
      <c r="E1062" s="74" t="s">
        <v>495</v>
      </c>
      <c r="F1062" s="74" t="s">
        <v>316</v>
      </c>
      <c r="G1062" s="74" t="s">
        <v>314</v>
      </c>
      <c r="H1062" s="76" t="s">
        <v>370</v>
      </c>
      <c r="I1062" s="76" t="s">
        <v>371</v>
      </c>
      <c r="J1062" s="76" t="s">
        <v>496</v>
      </c>
      <c r="K1062" s="76" t="s">
        <v>171</v>
      </c>
      <c r="L1062" s="76" t="s">
        <v>34</v>
      </c>
      <c r="M1062" s="76" t="s">
        <v>284</v>
      </c>
      <c r="N1062" s="77">
        <v>3</v>
      </c>
      <c r="O1062" s="78">
        <v>145000</v>
      </c>
      <c r="P1062" s="78">
        <v>0</v>
      </c>
      <c r="Q1062" s="79">
        <v>435000</v>
      </c>
      <c r="R1062" s="79">
        <v>0</v>
      </c>
      <c r="S1062" s="78">
        <v>145000</v>
      </c>
      <c r="T1062" s="76" t="s">
        <v>338</v>
      </c>
      <c r="U1062" s="76" t="s">
        <v>373</v>
      </c>
      <c r="V1062" s="76" t="s">
        <v>316</v>
      </c>
      <c r="W1062" s="76" t="s">
        <v>339</v>
      </c>
      <c r="X1062" s="76" t="s">
        <v>316</v>
      </c>
      <c r="Y1062" s="76" t="s">
        <v>374</v>
      </c>
      <c r="Z1062" s="76" t="s">
        <v>374</v>
      </c>
      <c r="AA10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63" spans="1:27" x14ac:dyDescent="0.25">
      <c r="A1063" s="6" t="str">
        <f>DAY(C1063)&amp;Table1[[#This Row],[Bộ phận]]&amp;Table1[[#This Row],[Mã hàng]]</f>
        <v>14TSG09NL300091</v>
      </c>
      <c r="B1063" s="6" t="str">
        <f>COUNTIF($A$5:A1063,A1063)&amp;A1063</f>
        <v>114TSG09NL300091</v>
      </c>
      <c r="C1063" s="75">
        <v>46036</v>
      </c>
      <c r="D1063" s="76" t="s">
        <v>313</v>
      </c>
      <c r="E1063" s="74" t="s">
        <v>495</v>
      </c>
      <c r="F1063" s="74" t="s">
        <v>316</v>
      </c>
      <c r="G1063" s="74" t="s">
        <v>314</v>
      </c>
      <c r="H1063" s="76" t="s">
        <v>370</v>
      </c>
      <c r="I1063" s="76" t="s">
        <v>371</v>
      </c>
      <c r="J1063" s="76" t="s">
        <v>496</v>
      </c>
      <c r="K1063" s="76" t="s">
        <v>172</v>
      </c>
      <c r="L1063" s="76" t="s">
        <v>35</v>
      </c>
      <c r="M1063" s="76" t="s">
        <v>284</v>
      </c>
      <c r="N1063" s="77">
        <v>4</v>
      </c>
      <c r="O1063" s="78">
        <v>47000</v>
      </c>
      <c r="P1063" s="78">
        <v>0</v>
      </c>
      <c r="Q1063" s="79">
        <v>188000</v>
      </c>
      <c r="R1063" s="79">
        <v>0</v>
      </c>
      <c r="S1063" s="78">
        <v>47000</v>
      </c>
      <c r="T1063" s="76" t="s">
        <v>338</v>
      </c>
      <c r="U1063" s="76" t="s">
        <v>373</v>
      </c>
      <c r="V1063" s="76" t="s">
        <v>316</v>
      </c>
      <c r="W1063" s="76" t="s">
        <v>339</v>
      </c>
      <c r="X1063" s="76" t="s">
        <v>316</v>
      </c>
      <c r="Y1063" s="76" t="s">
        <v>374</v>
      </c>
      <c r="Z1063" s="76" t="s">
        <v>374</v>
      </c>
      <c r="AA10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64" spans="1:27" x14ac:dyDescent="0.25">
      <c r="A1064" s="6" t="str">
        <f>DAY(C1064)&amp;Table1[[#This Row],[Bộ phận]]&amp;Table1[[#This Row],[Mã hàng]]</f>
        <v>14TSG09NL300098</v>
      </c>
      <c r="B1064" s="6" t="str">
        <f>COUNTIF($A$5:A1064,A1064)&amp;A1064</f>
        <v>114TSG09NL300098</v>
      </c>
      <c r="C1064" s="75">
        <v>46036</v>
      </c>
      <c r="D1064" s="76" t="s">
        <v>313</v>
      </c>
      <c r="E1064" s="74" t="s">
        <v>495</v>
      </c>
      <c r="F1064" s="74" t="s">
        <v>316</v>
      </c>
      <c r="G1064" s="74" t="s">
        <v>314</v>
      </c>
      <c r="H1064" s="76" t="s">
        <v>370</v>
      </c>
      <c r="I1064" s="76" t="s">
        <v>371</v>
      </c>
      <c r="J1064" s="76" t="s">
        <v>496</v>
      </c>
      <c r="K1064" s="76" t="s">
        <v>179</v>
      </c>
      <c r="L1064" s="76" t="s">
        <v>327</v>
      </c>
      <c r="M1064" s="76" t="s">
        <v>284</v>
      </c>
      <c r="N1064" s="77">
        <v>3.9</v>
      </c>
      <c r="O1064" s="78">
        <v>95000</v>
      </c>
      <c r="P1064" s="78">
        <v>0</v>
      </c>
      <c r="Q1064" s="79">
        <v>370500</v>
      </c>
      <c r="R1064" s="79">
        <v>0</v>
      </c>
      <c r="S1064" s="78">
        <v>95000</v>
      </c>
      <c r="T1064" s="76" t="s">
        <v>338</v>
      </c>
      <c r="U1064" s="76" t="s">
        <v>373</v>
      </c>
      <c r="V1064" s="76" t="s">
        <v>316</v>
      </c>
      <c r="W1064" s="76" t="s">
        <v>339</v>
      </c>
      <c r="X1064" s="76" t="s">
        <v>316</v>
      </c>
      <c r="Y1064" s="76" t="s">
        <v>374</v>
      </c>
      <c r="Z1064" s="76" t="s">
        <v>374</v>
      </c>
      <c r="AA10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65" spans="1:27" x14ac:dyDescent="0.25">
      <c r="A1065" s="6" t="str">
        <f>DAY(C1065)&amp;Table1[[#This Row],[Bộ phận]]&amp;Table1[[#This Row],[Mã hàng]]</f>
        <v>14TSG09NL300107</v>
      </c>
      <c r="B1065" s="6" t="str">
        <f>COUNTIF($A$5:A1065,A1065)&amp;A1065</f>
        <v>114TSG09NL300107</v>
      </c>
      <c r="C1065" s="75">
        <v>46036</v>
      </c>
      <c r="D1065" s="76" t="s">
        <v>313</v>
      </c>
      <c r="E1065" s="74" t="s">
        <v>495</v>
      </c>
      <c r="F1065" s="74" t="s">
        <v>316</v>
      </c>
      <c r="G1065" s="74" t="s">
        <v>314</v>
      </c>
      <c r="H1065" s="76" t="s">
        <v>370</v>
      </c>
      <c r="I1065" s="76" t="s">
        <v>371</v>
      </c>
      <c r="J1065" s="76" t="s">
        <v>496</v>
      </c>
      <c r="K1065" s="76" t="s">
        <v>187</v>
      </c>
      <c r="L1065" s="76" t="s">
        <v>328</v>
      </c>
      <c r="M1065" s="76" t="s">
        <v>329</v>
      </c>
      <c r="N1065" s="77">
        <v>5</v>
      </c>
      <c r="O1065" s="78">
        <v>8500</v>
      </c>
      <c r="P1065" s="78">
        <v>0</v>
      </c>
      <c r="Q1065" s="79">
        <v>42500</v>
      </c>
      <c r="R1065" s="79">
        <v>0</v>
      </c>
      <c r="S1065" s="78">
        <v>8500</v>
      </c>
      <c r="T1065" s="76" t="s">
        <v>338</v>
      </c>
      <c r="U1065" s="76" t="s">
        <v>373</v>
      </c>
      <c r="V1065" s="76" t="s">
        <v>316</v>
      </c>
      <c r="W1065" s="76" t="s">
        <v>339</v>
      </c>
      <c r="X1065" s="76" t="s">
        <v>316</v>
      </c>
      <c r="Y1065" s="76" t="s">
        <v>374</v>
      </c>
      <c r="Z1065" s="76" t="s">
        <v>374</v>
      </c>
      <c r="AA10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66" spans="1:27" x14ac:dyDescent="0.25">
      <c r="A1066" s="6" t="str">
        <f>DAY(C1066)&amp;Table1[[#This Row],[Bộ phận]]&amp;Table1[[#This Row],[Mã hàng]]</f>
        <v>14TSG09NL300142</v>
      </c>
      <c r="B1066" s="6" t="str">
        <f>COUNTIF($A$5:A1066,A1066)&amp;A1066</f>
        <v>114TSG09NL300142</v>
      </c>
      <c r="C1066" s="75">
        <v>46036</v>
      </c>
      <c r="D1066" s="76" t="s">
        <v>313</v>
      </c>
      <c r="E1066" s="74" t="s">
        <v>495</v>
      </c>
      <c r="F1066" s="74" t="s">
        <v>316</v>
      </c>
      <c r="G1066" s="74" t="s">
        <v>314</v>
      </c>
      <c r="H1066" s="76" t="s">
        <v>370</v>
      </c>
      <c r="I1066" s="76" t="s">
        <v>371</v>
      </c>
      <c r="J1066" s="76" t="s">
        <v>496</v>
      </c>
      <c r="K1066" s="76" t="s">
        <v>226</v>
      </c>
      <c r="L1066" s="76" t="s">
        <v>319</v>
      </c>
      <c r="M1066" s="76" t="s">
        <v>284</v>
      </c>
      <c r="N1066" s="77">
        <v>1.2</v>
      </c>
      <c r="O1066" s="78">
        <v>50000</v>
      </c>
      <c r="P1066" s="78">
        <v>0</v>
      </c>
      <c r="Q1066" s="79">
        <v>60000</v>
      </c>
      <c r="R1066" s="79">
        <v>0</v>
      </c>
      <c r="S1066" s="78">
        <v>50000</v>
      </c>
      <c r="T1066" s="76" t="s">
        <v>338</v>
      </c>
      <c r="U1066" s="76" t="s">
        <v>373</v>
      </c>
      <c r="V1066" s="76" t="s">
        <v>316</v>
      </c>
      <c r="W1066" s="76" t="s">
        <v>339</v>
      </c>
      <c r="X1066" s="76" t="s">
        <v>316</v>
      </c>
      <c r="Y1066" s="76" t="s">
        <v>374</v>
      </c>
      <c r="Z1066" s="76" t="s">
        <v>374</v>
      </c>
      <c r="AA10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67" spans="1:27" x14ac:dyDescent="0.25">
      <c r="A1067" s="6" t="str">
        <f>DAY(C1067)&amp;Table1[[#This Row],[Bộ phận]]&amp;Table1[[#This Row],[Mã hàng]]</f>
        <v>14TSG09NL300147</v>
      </c>
      <c r="B1067" s="6" t="str">
        <f>COUNTIF($A$5:A1067,A1067)&amp;A1067</f>
        <v>114TSG09NL300147</v>
      </c>
      <c r="C1067" s="75">
        <v>46036</v>
      </c>
      <c r="D1067" s="76" t="s">
        <v>313</v>
      </c>
      <c r="E1067" s="74" t="s">
        <v>495</v>
      </c>
      <c r="F1067" s="74" t="s">
        <v>316</v>
      </c>
      <c r="G1067" s="74" t="s">
        <v>314</v>
      </c>
      <c r="H1067" s="76" t="s">
        <v>370</v>
      </c>
      <c r="I1067" s="76" t="s">
        <v>371</v>
      </c>
      <c r="J1067" s="76" t="s">
        <v>496</v>
      </c>
      <c r="K1067" s="76" t="s">
        <v>234</v>
      </c>
      <c r="L1067" s="76" t="s">
        <v>330</v>
      </c>
      <c r="M1067" s="76" t="s">
        <v>284</v>
      </c>
      <c r="N1067" s="77">
        <v>4.9000000000000004</v>
      </c>
      <c r="O1067" s="78">
        <v>62000</v>
      </c>
      <c r="P1067" s="78">
        <v>0</v>
      </c>
      <c r="Q1067" s="79">
        <v>303800</v>
      </c>
      <c r="R1067" s="79">
        <v>0</v>
      </c>
      <c r="S1067" s="78">
        <v>62000</v>
      </c>
      <c r="T1067" s="76" t="s">
        <v>338</v>
      </c>
      <c r="U1067" s="76" t="s">
        <v>373</v>
      </c>
      <c r="V1067" s="76" t="s">
        <v>316</v>
      </c>
      <c r="W1067" s="76" t="s">
        <v>339</v>
      </c>
      <c r="X1067" s="76" t="s">
        <v>316</v>
      </c>
      <c r="Y1067" s="76" t="s">
        <v>374</v>
      </c>
      <c r="Z1067" s="76" t="s">
        <v>374</v>
      </c>
      <c r="AA10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68" spans="1:27" x14ac:dyDescent="0.25">
      <c r="A1068" s="6" t="str">
        <f>DAY(C1068)&amp;Table1[[#This Row],[Bộ phận]]&amp;Table1[[#This Row],[Mã hàng]]</f>
        <v>14TSG09NL300203</v>
      </c>
      <c r="B1068" s="6" t="str">
        <f>COUNTIF($A$5:A1068,A1068)&amp;A1068</f>
        <v>114TSG09NL300203</v>
      </c>
      <c r="C1068" s="75">
        <v>46036</v>
      </c>
      <c r="D1068" s="76" t="s">
        <v>313</v>
      </c>
      <c r="E1068" s="74" t="s">
        <v>495</v>
      </c>
      <c r="F1068" s="74" t="s">
        <v>316</v>
      </c>
      <c r="G1068" s="74" t="s">
        <v>314</v>
      </c>
      <c r="H1068" s="76" t="s">
        <v>370</v>
      </c>
      <c r="I1068" s="76" t="s">
        <v>371</v>
      </c>
      <c r="J1068" s="76" t="s">
        <v>496</v>
      </c>
      <c r="K1068" s="76" t="s">
        <v>260</v>
      </c>
      <c r="L1068" s="76" t="s">
        <v>320</v>
      </c>
      <c r="M1068" s="76" t="s">
        <v>284</v>
      </c>
      <c r="N1068" s="77">
        <v>0.6</v>
      </c>
      <c r="O1068" s="78">
        <v>45000</v>
      </c>
      <c r="P1068" s="78">
        <v>0</v>
      </c>
      <c r="Q1068" s="79">
        <v>27000</v>
      </c>
      <c r="R1068" s="79">
        <v>0</v>
      </c>
      <c r="S1068" s="78">
        <v>45000</v>
      </c>
      <c r="T1068" s="76" t="s">
        <v>338</v>
      </c>
      <c r="U1068" s="76" t="s">
        <v>373</v>
      </c>
      <c r="V1068" s="76" t="s">
        <v>316</v>
      </c>
      <c r="W1068" s="76" t="s">
        <v>339</v>
      </c>
      <c r="X1068" s="76" t="s">
        <v>316</v>
      </c>
      <c r="Y1068" s="76" t="s">
        <v>374</v>
      </c>
      <c r="Z1068" s="76" t="s">
        <v>374</v>
      </c>
      <c r="AA10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69" spans="1:27" x14ac:dyDescent="0.25">
      <c r="A1069" s="6" t="str">
        <f>DAY(C1069)&amp;Table1[[#This Row],[Bộ phận]]&amp;Table1[[#This Row],[Mã hàng]]</f>
        <v>14TSG09NL300218</v>
      </c>
      <c r="B1069" s="6" t="str">
        <f>COUNTIF($A$5:A1069,A1069)&amp;A1069</f>
        <v>114TSG09NL300218</v>
      </c>
      <c r="C1069" s="75">
        <v>46036</v>
      </c>
      <c r="D1069" s="76" t="s">
        <v>313</v>
      </c>
      <c r="E1069" s="74" t="s">
        <v>495</v>
      </c>
      <c r="F1069" s="74" t="s">
        <v>316</v>
      </c>
      <c r="G1069" s="74" t="s">
        <v>314</v>
      </c>
      <c r="H1069" s="76" t="s">
        <v>370</v>
      </c>
      <c r="I1069" s="76" t="s">
        <v>371</v>
      </c>
      <c r="J1069" s="76" t="s">
        <v>496</v>
      </c>
      <c r="K1069" s="76" t="s">
        <v>287</v>
      </c>
      <c r="L1069" s="76" t="s">
        <v>288</v>
      </c>
      <c r="M1069" s="76" t="s">
        <v>29</v>
      </c>
      <c r="N1069" s="77">
        <v>1</v>
      </c>
      <c r="O1069" s="78">
        <v>40000</v>
      </c>
      <c r="P1069" s="78">
        <v>0</v>
      </c>
      <c r="Q1069" s="79">
        <v>40000</v>
      </c>
      <c r="R1069" s="79">
        <v>0</v>
      </c>
      <c r="S1069" s="78">
        <v>40000</v>
      </c>
      <c r="T1069" s="76" t="s">
        <v>338</v>
      </c>
      <c r="U1069" s="76" t="s">
        <v>373</v>
      </c>
      <c r="V1069" s="76" t="s">
        <v>316</v>
      </c>
      <c r="W1069" s="76" t="s">
        <v>339</v>
      </c>
      <c r="X1069" s="76" t="s">
        <v>316</v>
      </c>
      <c r="Y1069" s="76" t="s">
        <v>374</v>
      </c>
      <c r="Z1069" s="76" t="s">
        <v>374</v>
      </c>
      <c r="AA10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70" spans="1:27" x14ac:dyDescent="0.25">
      <c r="A1070" s="6" t="str">
        <f>DAY(C1070)&amp;Table1[[#This Row],[Bộ phận]]&amp;Table1[[#This Row],[Mã hàng]]</f>
        <v>14TSG09NL300018</v>
      </c>
      <c r="B1070" s="6" t="str">
        <f>COUNTIF($A$5:A1070,A1070)&amp;A1070</f>
        <v>114TSG09NL300018</v>
      </c>
      <c r="C1070" s="75">
        <v>46036</v>
      </c>
      <c r="D1070" s="76" t="s">
        <v>313</v>
      </c>
      <c r="E1070" s="74" t="s">
        <v>495</v>
      </c>
      <c r="F1070" s="74" t="s">
        <v>316</v>
      </c>
      <c r="G1070" s="74" t="s">
        <v>314</v>
      </c>
      <c r="H1070" s="76" t="s">
        <v>370</v>
      </c>
      <c r="I1070" s="76" t="s">
        <v>371</v>
      </c>
      <c r="J1070" s="76" t="s">
        <v>496</v>
      </c>
      <c r="K1070" s="76" t="s">
        <v>91</v>
      </c>
      <c r="L1070" s="76" t="s">
        <v>331</v>
      </c>
      <c r="M1070" s="76" t="s">
        <v>284</v>
      </c>
      <c r="N1070" s="77">
        <v>1.7</v>
      </c>
      <c r="O1070" s="78">
        <v>38000</v>
      </c>
      <c r="P1070" s="78">
        <v>0</v>
      </c>
      <c r="Q1070" s="79">
        <v>64600</v>
      </c>
      <c r="R1070" s="79">
        <v>0</v>
      </c>
      <c r="S1070" s="78">
        <v>38000</v>
      </c>
      <c r="T1070" s="76" t="s">
        <v>338</v>
      </c>
      <c r="U1070" s="76" t="s">
        <v>373</v>
      </c>
      <c r="V1070" s="76" t="s">
        <v>316</v>
      </c>
      <c r="W1070" s="76" t="s">
        <v>339</v>
      </c>
      <c r="X1070" s="76" t="s">
        <v>316</v>
      </c>
      <c r="Y1070" s="76" t="s">
        <v>374</v>
      </c>
      <c r="Z1070" s="76" t="s">
        <v>374</v>
      </c>
      <c r="AA10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71" spans="1:27" x14ac:dyDescent="0.25">
      <c r="A1071" s="6" t="str">
        <f>DAY(C1071)&amp;Table1[[#This Row],[Bộ phận]]&amp;Table1[[#This Row],[Mã hàng]]</f>
        <v>14TSG09NL300113</v>
      </c>
      <c r="B1071" s="6" t="str">
        <f>COUNTIF($A$5:A1071,A1071)&amp;A1071</f>
        <v>114TSG09NL300113</v>
      </c>
      <c r="C1071" s="75">
        <v>46036</v>
      </c>
      <c r="D1071" s="76" t="s">
        <v>313</v>
      </c>
      <c r="E1071" s="74" t="s">
        <v>495</v>
      </c>
      <c r="F1071" s="74" t="s">
        <v>316</v>
      </c>
      <c r="G1071" s="74" t="s">
        <v>314</v>
      </c>
      <c r="H1071" s="76" t="s">
        <v>370</v>
      </c>
      <c r="I1071" s="76" t="s">
        <v>371</v>
      </c>
      <c r="J1071" s="76" t="s">
        <v>496</v>
      </c>
      <c r="K1071" s="76" t="s">
        <v>192</v>
      </c>
      <c r="L1071" s="76" t="s">
        <v>40</v>
      </c>
      <c r="M1071" s="76" t="s">
        <v>284</v>
      </c>
      <c r="N1071" s="77">
        <v>1</v>
      </c>
      <c r="O1071" s="78">
        <v>145000</v>
      </c>
      <c r="P1071" s="78">
        <v>0</v>
      </c>
      <c r="Q1071" s="79">
        <v>145000</v>
      </c>
      <c r="R1071" s="79">
        <v>0</v>
      </c>
      <c r="S1071" s="78">
        <v>145000</v>
      </c>
      <c r="T1071" s="76" t="s">
        <v>338</v>
      </c>
      <c r="U1071" s="76" t="s">
        <v>373</v>
      </c>
      <c r="V1071" s="76" t="s">
        <v>316</v>
      </c>
      <c r="W1071" s="76" t="s">
        <v>339</v>
      </c>
      <c r="X1071" s="76" t="s">
        <v>316</v>
      </c>
      <c r="Y1071" s="76" t="s">
        <v>374</v>
      </c>
      <c r="Z1071" s="76" t="s">
        <v>374</v>
      </c>
      <c r="AA10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72" spans="1:27" x14ac:dyDescent="0.25">
      <c r="A1072" s="6" t="str">
        <f>DAY(C1072)&amp;Table1[[#This Row],[Bộ phận]]&amp;Table1[[#This Row],[Mã hàng]]</f>
        <v>14TSG09NL300084</v>
      </c>
      <c r="B1072" s="6" t="str">
        <f>COUNTIF($A$5:A1072,A1072)&amp;A1072</f>
        <v>114TSG09NL300084</v>
      </c>
      <c r="C1072" s="75">
        <v>46036</v>
      </c>
      <c r="D1072" s="76" t="s">
        <v>313</v>
      </c>
      <c r="E1072" s="74" t="s">
        <v>495</v>
      </c>
      <c r="F1072" s="74" t="s">
        <v>316</v>
      </c>
      <c r="G1072" s="74" t="s">
        <v>314</v>
      </c>
      <c r="H1072" s="76" t="s">
        <v>370</v>
      </c>
      <c r="I1072" s="76" t="s">
        <v>371</v>
      </c>
      <c r="J1072" s="76" t="s">
        <v>496</v>
      </c>
      <c r="K1072" s="76" t="s">
        <v>163</v>
      </c>
      <c r="L1072" s="76" t="s">
        <v>322</v>
      </c>
      <c r="M1072" s="76" t="s">
        <v>284</v>
      </c>
      <c r="N1072" s="77">
        <v>1</v>
      </c>
      <c r="O1072" s="78">
        <v>22000</v>
      </c>
      <c r="P1072" s="78">
        <v>0</v>
      </c>
      <c r="Q1072" s="79">
        <v>22000</v>
      </c>
      <c r="R1072" s="79">
        <v>0</v>
      </c>
      <c r="S1072" s="78">
        <v>22000</v>
      </c>
      <c r="T1072" s="76" t="s">
        <v>338</v>
      </c>
      <c r="U1072" s="76" t="s">
        <v>373</v>
      </c>
      <c r="V1072" s="76" t="s">
        <v>316</v>
      </c>
      <c r="W1072" s="76" t="s">
        <v>339</v>
      </c>
      <c r="X1072" s="76" t="s">
        <v>316</v>
      </c>
      <c r="Y1072" s="76" t="s">
        <v>374</v>
      </c>
      <c r="Z1072" s="76" t="s">
        <v>374</v>
      </c>
      <c r="AA10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73" spans="1:27" x14ac:dyDescent="0.25">
      <c r="A1073" s="6" t="str">
        <f>DAY(C1073)&amp;Table1[[#This Row],[Bộ phận]]&amp;Table1[[#This Row],[Mã hàng]]</f>
        <v>14TSG09NL600004</v>
      </c>
      <c r="B1073" s="6" t="str">
        <f>COUNTIF($A$5:A1073,A1073)&amp;A1073</f>
        <v>114TSG09NL600004</v>
      </c>
      <c r="C1073" s="75">
        <v>46036</v>
      </c>
      <c r="D1073" s="76" t="s">
        <v>313</v>
      </c>
      <c r="E1073" s="74" t="s">
        <v>495</v>
      </c>
      <c r="F1073" s="74" t="s">
        <v>316</v>
      </c>
      <c r="G1073" s="74" t="s">
        <v>314</v>
      </c>
      <c r="H1073" s="76" t="s">
        <v>370</v>
      </c>
      <c r="I1073" s="76" t="s">
        <v>371</v>
      </c>
      <c r="J1073" s="76" t="s">
        <v>496</v>
      </c>
      <c r="K1073" s="76" t="s">
        <v>266</v>
      </c>
      <c r="L1073" s="76" t="s">
        <v>25</v>
      </c>
      <c r="M1073" s="76" t="s">
        <v>284</v>
      </c>
      <c r="N1073" s="77">
        <v>16.5</v>
      </c>
      <c r="O1073" s="78">
        <v>18000</v>
      </c>
      <c r="P1073" s="78">
        <v>0</v>
      </c>
      <c r="Q1073" s="79">
        <v>297000</v>
      </c>
      <c r="R1073" s="79">
        <v>0</v>
      </c>
      <c r="S1073" s="78">
        <v>18000</v>
      </c>
      <c r="T1073" s="76" t="s">
        <v>338</v>
      </c>
      <c r="U1073" s="76" t="s">
        <v>373</v>
      </c>
      <c r="V1073" s="76" t="s">
        <v>316</v>
      </c>
      <c r="W1073" s="76" t="s">
        <v>339</v>
      </c>
      <c r="X1073" s="76" t="s">
        <v>316</v>
      </c>
      <c r="Y1073" s="76" t="s">
        <v>374</v>
      </c>
      <c r="Z1073" s="76" t="s">
        <v>374</v>
      </c>
      <c r="AA10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74" spans="1:27" x14ac:dyDescent="0.25">
      <c r="A1074" s="6" t="str">
        <f>DAY(C1074)&amp;Table1[[#This Row],[Bộ phận]]&amp;Table1[[#This Row],[Mã hàng]]</f>
        <v>14TSG09NL600067</v>
      </c>
      <c r="B1074" s="6" t="str">
        <f>COUNTIF($A$5:A1074,A1074)&amp;A1074</f>
        <v>114TSG09NL600067</v>
      </c>
      <c r="C1074" s="75">
        <v>46036</v>
      </c>
      <c r="D1074" s="76" t="s">
        <v>313</v>
      </c>
      <c r="E1074" s="74" t="s">
        <v>495</v>
      </c>
      <c r="F1074" s="74" t="s">
        <v>316</v>
      </c>
      <c r="G1074" s="74" t="s">
        <v>314</v>
      </c>
      <c r="H1074" s="76" t="s">
        <v>370</v>
      </c>
      <c r="I1074" s="76" t="s">
        <v>371</v>
      </c>
      <c r="J1074" s="76" t="s">
        <v>496</v>
      </c>
      <c r="K1074" s="76" t="s">
        <v>280</v>
      </c>
      <c r="L1074" s="76" t="s">
        <v>21</v>
      </c>
      <c r="M1074" s="76" t="s">
        <v>284</v>
      </c>
      <c r="N1074" s="77">
        <v>0.3</v>
      </c>
      <c r="O1074" s="78">
        <v>75000</v>
      </c>
      <c r="P1074" s="78">
        <v>0</v>
      </c>
      <c r="Q1074" s="79">
        <v>22500</v>
      </c>
      <c r="R1074" s="79">
        <v>0</v>
      </c>
      <c r="S1074" s="78">
        <v>75000</v>
      </c>
      <c r="T1074" s="76" t="s">
        <v>338</v>
      </c>
      <c r="U1074" s="76" t="s">
        <v>373</v>
      </c>
      <c r="V1074" s="76" t="s">
        <v>316</v>
      </c>
      <c r="W1074" s="76" t="s">
        <v>339</v>
      </c>
      <c r="X1074" s="76" t="s">
        <v>316</v>
      </c>
      <c r="Y1074" s="76" t="s">
        <v>374</v>
      </c>
      <c r="Z1074" s="76" t="s">
        <v>374</v>
      </c>
      <c r="AA10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75" spans="1:27" x14ac:dyDescent="0.25">
      <c r="A1075" s="6" t="str">
        <f>DAY(C1075)&amp;Table1[[#This Row],[Bộ phận]]&amp;Table1[[#This Row],[Mã hàng]]</f>
        <v>14TSG09NL300119</v>
      </c>
      <c r="B1075" s="6" t="str">
        <f>COUNTIF($A$5:A1075,A1075)&amp;A1075</f>
        <v>114TSG09NL300119</v>
      </c>
      <c r="C1075" s="75">
        <v>46036</v>
      </c>
      <c r="D1075" s="76" t="s">
        <v>313</v>
      </c>
      <c r="E1075" s="74" t="s">
        <v>495</v>
      </c>
      <c r="F1075" s="74" t="s">
        <v>316</v>
      </c>
      <c r="G1075" s="74" t="s">
        <v>314</v>
      </c>
      <c r="H1075" s="76" t="s">
        <v>370</v>
      </c>
      <c r="I1075" s="76" t="s">
        <v>371</v>
      </c>
      <c r="J1075" s="76" t="s">
        <v>496</v>
      </c>
      <c r="K1075" s="76" t="s">
        <v>197</v>
      </c>
      <c r="L1075" s="76" t="s">
        <v>324</v>
      </c>
      <c r="M1075" s="76" t="s">
        <v>284</v>
      </c>
      <c r="N1075" s="77">
        <v>5</v>
      </c>
      <c r="O1075" s="78">
        <v>21000</v>
      </c>
      <c r="P1075" s="78">
        <v>0</v>
      </c>
      <c r="Q1075" s="79">
        <v>105000</v>
      </c>
      <c r="R1075" s="79">
        <v>0</v>
      </c>
      <c r="S1075" s="78">
        <v>21000</v>
      </c>
      <c r="T1075" s="76" t="s">
        <v>338</v>
      </c>
      <c r="U1075" s="76" t="s">
        <v>373</v>
      </c>
      <c r="V1075" s="76" t="s">
        <v>316</v>
      </c>
      <c r="W1075" s="76" t="s">
        <v>339</v>
      </c>
      <c r="X1075" s="76" t="s">
        <v>316</v>
      </c>
      <c r="Y1075" s="76" t="s">
        <v>374</v>
      </c>
      <c r="Z1075" s="76" t="s">
        <v>374</v>
      </c>
      <c r="AA10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76" spans="1:27" x14ac:dyDescent="0.25">
      <c r="A1076" s="6" t="str">
        <f>DAY(C1076)&amp;Table1[[#This Row],[Bộ phận]]&amp;Table1[[#This Row],[Mã hàng]]</f>
        <v>14TSG06NL300203</v>
      </c>
      <c r="B1076" s="6" t="str">
        <f>COUNTIF($A$5:A1076,A1076)&amp;A1076</f>
        <v>114TSG06NL300203</v>
      </c>
      <c r="C1076" s="75">
        <v>46036</v>
      </c>
      <c r="D1076" s="76" t="s">
        <v>313</v>
      </c>
      <c r="E1076" s="74" t="s">
        <v>497</v>
      </c>
      <c r="F1076" s="74" t="s">
        <v>316</v>
      </c>
      <c r="G1076" s="74" t="s">
        <v>314</v>
      </c>
      <c r="H1076" s="76" t="s">
        <v>370</v>
      </c>
      <c r="I1076" s="76" t="s">
        <v>371</v>
      </c>
      <c r="J1076" s="76" t="s">
        <v>498</v>
      </c>
      <c r="K1076" s="76" t="s">
        <v>260</v>
      </c>
      <c r="L1076" s="76" t="s">
        <v>320</v>
      </c>
      <c r="M1076" s="76" t="s">
        <v>284</v>
      </c>
      <c r="N1076" s="77">
        <v>3</v>
      </c>
      <c r="O1076" s="78">
        <v>45000</v>
      </c>
      <c r="P1076" s="78">
        <v>0</v>
      </c>
      <c r="Q1076" s="79">
        <v>135000</v>
      </c>
      <c r="R1076" s="79">
        <v>0</v>
      </c>
      <c r="S1076" s="78">
        <v>45000</v>
      </c>
      <c r="T1076" s="76" t="s">
        <v>333</v>
      </c>
      <c r="U1076" s="76" t="s">
        <v>373</v>
      </c>
      <c r="V1076" s="76" t="s">
        <v>316</v>
      </c>
      <c r="W1076" s="76" t="s">
        <v>334</v>
      </c>
      <c r="X1076" s="76" t="s">
        <v>316</v>
      </c>
      <c r="Y1076" s="76" t="s">
        <v>374</v>
      </c>
      <c r="Z1076" s="76" t="s">
        <v>374</v>
      </c>
      <c r="AA10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77" spans="1:27" x14ac:dyDescent="0.25">
      <c r="A1077" s="6" t="str">
        <f>DAY(C1077)&amp;Table1[[#This Row],[Bộ phận]]&amp;Table1[[#This Row],[Mã hàng]]</f>
        <v>14TSG06NL300013</v>
      </c>
      <c r="B1077" s="6" t="str">
        <f>COUNTIF($A$5:A1077,A1077)&amp;A1077</f>
        <v>114TSG06NL300013</v>
      </c>
      <c r="C1077" s="75">
        <v>46036</v>
      </c>
      <c r="D1077" s="76" t="s">
        <v>313</v>
      </c>
      <c r="E1077" s="74" t="s">
        <v>497</v>
      </c>
      <c r="F1077" s="74" t="s">
        <v>316</v>
      </c>
      <c r="G1077" s="74" t="s">
        <v>314</v>
      </c>
      <c r="H1077" s="76" t="s">
        <v>370</v>
      </c>
      <c r="I1077" s="76" t="s">
        <v>371</v>
      </c>
      <c r="J1077" s="76" t="s">
        <v>498</v>
      </c>
      <c r="K1077" s="76" t="s">
        <v>86</v>
      </c>
      <c r="L1077" s="76" t="s">
        <v>19</v>
      </c>
      <c r="M1077" s="76" t="s">
        <v>284</v>
      </c>
      <c r="N1077" s="77">
        <v>1</v>
      </c>
      <c r="O1077" s="78">
        <v>50000</v>
      </c>
      <c r="P1077" s="78">
        <v>0</v>
      </c>
      <c r="Q1077" s="79">
        <v>50000</v>
      </c>
      <c r="R1077" s="79">
        <v>0</v>
      </c>
      <c r="S1077" s="78">
        <v>50000</v>
      </c>
      <c r="T1077" s="76" t="s">
        <v>333</v>
      </c>
      <c r="U1077" s="76" t="s">
        <v>373</v>
      </c>
      <c r="V1077" s="76" t="s">
        <v>316</v>
      </c>
      <c r="W1077" s="76" t="s">
        <v>334</v>
      </c>
      <c r="X1077" s="76" t="s">
        <v>316</v>
      </c>
      <c r="Y1077" s="76" t="s">
        <v>374</v>
      </c>
      <c r="Z1077" s="76" t="s">
        <v>374</v>
      </c>
      <c r="AA10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78" spans="1:27" x14ac:dyDescent="0.25">
      <c r="A1078" s="6" t="str">
        <f>DAY(C1078)&amp;Table1[[#This Row],[Bộ phận]]&amp;Table1[[#This Row],[Mã hàng]]</f>
        <v>14TSG06NL300107</v>
      </c>
      <c r="B1078" s="6" t="str">
        <f>COUNTIF($A$5:A1078,A1078)&amp;A1078</f>
        <v>114TSG06NL300107</v>
      </c>
      <c r="C1078" s="75">
        <v>46036</v>
      </c>
      <c r="D1078" s="76" t="s">
        <v>313</v>
      </c>
      <c r="E1078" s="74" t="s">
        <v>497</v>
      </c>
      <c r="F1078" s="74" t="s">
        <v>316</v>
      </c>
      <c r="G1078" s="74" t="s">
        <v>314</v>
      </c>
      <c r="H1078" s="76" t="s">
        <v>370</v>
      </c>
      <c r="I1078" s="76" t="s">
        <v>371</v>
      </c>
      <c r="J1078" s="76" t="s">
        <v>498</v>
      </c>
      <c r="K1078" s="76" t="s">
        <v>187</v>
      </c>
      <c r="L1078" s="76" t="s">
        <v>328</v>
      </c>
      <c r="M1078" s="76" t="s">
        <v>329</v>
      </c>
      <c r="N1078" s="77">
        <v>4</v>
      </c>
      <c r="O1078" s="78">
        <v>8500</v>
      </c>
      <c r="P1078" s="78">
        <v>0</v>
      </c>
      <c r="Q1078" s="79">
        <v>34000</v>
      </c>
      <c r="R1078" s="79">
        <v>0</v>
      </c>
      <c r="S1078" s="78">
        <v>8500</v>
      </c>
      <c r="T1078" s="76" t="s">
        <v>333</v>
      </c>
      <c r="U1078" s="76" t="s">
        <v>373</v>
      </c>
      <c r="V1078" s="76" t="s">
        <v>316</v>
      </c>
      <c r="W1078" s="76" t="s">
        <v>334</v>
      </c>
      <c r="X1078" s="76" t="s">
        <v>316</v>
      </c>
      <c r="Y1078" s="76" t="s">
        <v>374</v>
      </c>
      <c r="Z1078" s="76" t="s">
        <v>374</v>
      </c>
      <c r="AA10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79" spans="1:27" x14ac:dyDescent="0.25">
      <c r="A1079" s="6" t="str">
        <f>DAY(C1079)&amp;Table1[[#This Row],[Bộ phận]]&amp;Table1[[#This Row],[Mã hàng]]</f>
        <v>14TSG06NL300022</v>
      </c>
      <c r="B1079" s="6" t="str">
        <f>COUNTIF($A$5:A1079,A1079)&amp;A1079</f>
        <v>114TSG06NL300022</v>
      </c>
      <c r="C1079" s="75">
        <v>46036</v>
      </c>
      <c r="D1079" s="76" t="s">
        <v>313</v>
      </c>
      <c r="E1079" s="74" t="s">
        <v>497</v>
      </c>
      <c r="F1079" s="74" t="s">
        <v>316</v>
      </c>
      <c r="G1079" s="74" t="s">
        <v>314</v>
      </c>
      <c r="H1079" s="76" t="s">
        <v>370</v>
      </c>
      <c r="I1079" s="76" t="s">
        <v>371</v>
      </c>
      <c r="J1079" s="76" t="s">
        <v>498</v>
      </c>
      <c r="K1079" s="76" t="s">
        <v>94</v>
      </c>
      <c r="L1079" s="76" t="s">
        <v>20</v>
      </c>
      <c r="M1079" s="76" t="s">
        <v>284</v>
      </c>
      <c r="N1079" s="77">
        <v>8</v>
      </c>
      <c r="O1079" s="78">
        <v>18000</v>
      </c>
      <c r="P1079" s="78">
        <v>0</v>
      </c>
      <c r="Q1079" s="79">
        <v>144000</v>
      </c>
      <c r="R1079" s="79">
        <v>0</v>
      </c>
      <c r="S1079" s="78">
        <v>18000</v>
      </c>
      <c r="T1079" s="76" t="s">
        <v>333</v>
      </c>
      <c r="U1079" s="76" t="s">
        <v>373</v>
      </c>
      <c r="V1079" s="76" t="s">
        <v>316</v>
      </c>
      <c r="W1079" s="76" t="s">
        <v>334</v>
      </c>
      <c r="X1079" s="76" t="s">
        <v>316</v>
      </c>
      <c r="Y1079" s="76" t="s">
        <v>374</v>
      </c>
      <c r="Z1079" s="76" t="s">
        <v>374</v>
      </c>
      <c r="AA10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80" spans="1:27" x14ac:dyDescent="0.25">
      <c r="A1080" s="6" t="str">
        <f>DAY(C1080)&amp;Table1[[#This Row],[Bộ phận]]&amp;Table1[[#This Row],[Mã hàng]]</f>
        <v>14TSG06NL300029</v>
      </c>
      <c r="B1080" s="6" t="str">
        <f>COUNTIF($A$5:A1080,A1080)&amp;A1080</f>
        <v>114TSG06NL300029</v>
      </c>
      <c r="C1080" s="75">
        <v>46036</v>
      </c>
      <c r="D1080" s="76" t="s">
        <v>313</v>
      </c>
      <c r="E1080" s="74" t="s">
        <v>497</v>
      </c>
      <c r="F1080" s="74" t="s">
        <v>316</v>
      </c>
      <c r="G1080" s="74" t="s">
        <v>314</v>
      </c>
      <c r="H1080" s="76" t="s">
        <v>370</v>
      </c>
      <c r="I1080" s="76" t="s">
        <v>371</v>
      </c>
      <c r="J1080" s="76" t="s">
        <v>498</v>
      </c>
      <c r="K1080" s="76" t="s">
        <v>101</v>
      </c>
      <c r="L1080" s="76" t="s">
        <v>323</v>
      </c>
      <c r="M1080" s="76" t="s">
        <v>284</v>
      </c>
      <c r="N1080" s="77">
        <v>0.5</v>
      </c>
      <c r="O1080" s="78">
        <v>22000</v>
      </c>
      <c r="P1080" s="78">
        <v>0</v>
      </c>
      <c r="Q1080" s="79">
        <v>11000</v>
      </c>
      <c r="R1080" s="79">
        <v>0</v>
      </c>
      <c r="S1080" s="78">
        <v>22000</v>
      </c>
      <c r="T1080" s="76" t="s">
        <v>333</v>
      </c>
      <c r="U1080" s="76" t="s">
        <v>373</v>
      </c>
      <c r="V1080" s="76" t="s">
        <v>316</v>
      </c>
      <c r="W1080" s="76" t="s">
        <v>334</v>
      </c>
      <c r="X1080" s="76" t="s">
        <v>316</v>
      </c>
      <c r="Y1080" s="76" t="s">
        <v>374</v>
      </c>
      <c r="Z1080" s="76" t="s">
        <v>374</v>
      </c>
      <c r="AA10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81" spans="1:27" x14ac:dyDescent="0.25">
      <c r="A1081" s="6" t="str">
        <f>DAY(C1081)&amp;Table1[[#This Row],[Bộ phận]]&amp;Table1[[#This Row],[Mã hàng]]</f>
        <v>14TSG06NL300033</v>
      </c>
      <c r="B1081" s="6" t="str">
        <f>COUNTIF($A$5:A1081,A1081)&amp;A1081</f>
        <v>114TSG06NL300033</v>
      </c>
      <c r="C1081" s="75">
        <v>46036</v>
      </c>
      <c r="D1081" s="76" t="s">
        <v>313</v>
      </c>
      <c r="E1081" s="74" t="s">
        <v>497</v>
      </c>
      <c r="F1081" s="74" t="s">
        <v>316</v>
      </c>
      <c r="G1081" s="74" t="s">
        <v>314</v>
      </c>
      <c r="H1081" s="76" t="s">
        <v>370</v>
      </c>
      <c r="I1081" s="76" t="s">
        <v>371</v>
      </c>
      <c r="J1081" s="76" t="s">
        <v>498</v>
      </c>
      <c r="K1081" s="76" t="s">
        <v>104</v>
      </c>
      <c r="L1081" s="76" t="s">
        <v>335</v>
      </c>
      <c r="M1081" s="76" t="s">
        <v>284</v>
      </c>
      <c r="N1081" s="77">
        <v>1</v>
      </c>
      <c r="O1081" s="78">
        <v>13000</v>
      </c>
      <c r="P1081" s="78">
        <v>0</v>
      </c>
      <c r="Q1081" s="79">
        <v>13000</v>
      </c>
      <c r="R1081" s="79">
        <v>0</v>
      </c>
      <c r="S1081" s="78">
        <v>13000</v>
      </c>
      <c r="T1081" s="76" t="s">
        <v>333</v>
      </c>
      <c r="U1081" s="76" t="s">
        <v>373</v>
      </c>
      <c r="V1081" s="76" t="s">
        <v>316</v>
      </c>
      <c r="W1081" s="76" t="s">
        <v>334</v>
      </c>
      <c r="X1081" s="76" t="s">
        <v>316</v>
      </c>
      <c r="Y1081" s="76" t="s">
        <v>374</v>
      </c>
      <c r="Z1081" s="76" t="s">
        <v>374</v>
      </c>
      <c r="AA10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82" spans="1:27" x14ac:dyDescent="0.25">
      <c r="A1082" s="6" t="str">
        <f>DAY(C1082)&amp;Table1[[#This Row],[Bộ phận]]&amp;Table1[[#This Row],[Mã hàng]]</f>
        <v>14TSG06NL300036</v>
      </c>
      <c r="B1082" s="6" t="str">
        <f>COUNTIF($A$5:A1082,A1082)&amp;A1082</f>
        <v>114TSG06NL300036</v>
      </c>
      <c r="C1082" s="75">
        <v>46036</v>
      </c>
      <c r="D1082" s="76" t="s">
        <v>313</v>
      </c>
      <c r="E1082" s="74" t="s">
        <v>497</v>
      </c>
      <c r="F1082" s="74" t="s">
        <v>316</v>
      </c>
      <c r="G1082" s="74" t="s">
        <v>314</v>
      </c>
      <c r="H1082" s="76" t="s">
        <v>370</v>
      </c>
      <c r="I1082" s="76" t="s">
        <v>371</v>
      </c>
      <c r="J1082" s="76" t="s">
        <v>498</v>
      </c>
      <c r="K1082" s="76" t="s">
        <v>109</v>
      </c>
      <c r="L1082" s="76" t="s">
        <v>24</v>
      </c>
      <c r="M1082" s="76" t="s">
        <v>284</v>
      </c>
      <c r="N1082" s="77">
        <v>1</v>
      </c>
      <c r="O1082" s="78">
        <v>47000</v>
      </c>
      <c r="P1082" s="78">
        <v>0</v>
      </c>
      <c r="Q1082" s="79">
        <v>47000</v>
      </c>
      <c r="R1082" s="79">
        <v>0</v>
      </c>
      <c r="S1082" s="78">
        <v>47000</v>
      </c>
      <c r="T1082" s="76" t="s">
        <v>333</v>
      </c>
      <c r="U1082" s="76" t="s">
        <v>373</v>
      </c>
      <c r="V1082" s="76" t="s">
        <v>316</v>
      </c>
      <c r="W1082" s="76" t="s">
        <v>334</v>
      </c>
      <c r="X1082" s="76" t="s">
        <v>316</v>
      </c>
      <c r="Y1082" s="76" t="s">
        <v>374</v>
      </c>
      <c r="Z1082" s="76" t="s">
        <v>374</v>
      </c>
      <c r="AA10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83" spans="1:27" x14ac:dyDescent="0.25">
      <c r="A1083" s="6" t="str">
        <f>DAY(C1083)&amp;Table1[[#This Row],[Bộ phận]]&amp;Table1[[#This Row],[Mã hàng]]</f>
        <v>14TSG06NL600004</v>
      </c>
      <c r="B1083" s="6" t="str">
        <f>COUNTIF($A$5:A1083,A1083)&amp;A1083</f>
        <v>114TSG06NL600004</v>
      </c>
      <c r="C1083" s="75">
        <v>46036</v>
      </c>
      <c r="D1083" s="76" t="s">
        <v>313</v>
      </c>
      <c r="E1083" s="74" t="s">
        <v>497</v>
      </c>
      <c r="F1083" s="74" t="s">
        <v>316</v>
      </c>
      <c r="G1083" s="74" t="s">
        <v>314</v>
      </c>
      <c r="H1083" s="76" t="s">
        <v>370</v>
      </c>
      <c r="I1083" s="76" t="s">
        <v>371</v>
      </c>
      <c r="J1083" s="76" t="s">
        <v>498</v>
      </c>
      <c r="K1083" s="76" t="s">
        <v>266</v>
      </c>
      <c r="L1083" s="76" t="s">
        <v>25</v>
      </c>
      <c r="M1083" s="76" t="s">
        <v>284</v>
      </c>
      <c r="N1083" s="77">
        <v>17.5</v>
      </c>
      <c r="O1083" s="78">
        <v>18000</v>
      </c>
      <c r="P1083" s="78">
        <v>0</v>
      </c>
      <c r="Q1083" s="79">
        <v>315000</v>
      </c>
      <c r="R1083" s="79">
        <v>0</v>
      </c>
      <c r="S1083" s="78">
        <v>18000</v>
      </c>
      <c r="T1083" s="76" t="s">
        <v>333</v>
      </c>
      <c r="U1083" s="76" t="s">
        <v>373</v>
      </c>
      <c r="V1083" s="76" t="s">
        <v>316</v>
      </c>
      <c r="W1083" s="76" t="s">
        <v>334</v>
      </c>
      <c r="X1083" s="76" t="s">
        <v>316</v>
      </c>
      <c r="Y1083" s="76" t="s">
        <v>374</v>
      </c>
      <c r="Z1083" s="76" t="s">
        <v>374</v>
      </c>
      <c r="AA10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84" spans="1:27" x14ac:dyDescent="0.25">
      <c r="A1084" s="6" t="str">
        <f>DAY(C1084)&amp;Table1[[#This Row],[Bộ phận]]&amp;Table1[[#This Row],[Mã hàng]]</f>
        <v>14TSG06NL300058</v>
      </c>
      <c r="B1084" s="6" t="str">
        <f>COUNTIF($A$5:A1084,A1084)&amp;A1084</f>
        <v>114TSG06NL300058</v>
      </c>
      <c r="C1084" s="75">
        <v>46036</v>
      </c>
      <c r="D1084" s="76" t="s">
        <v>313</v>
      </c>
      <c r="E1084" s="74" t="s">
        <v>497</v>
      </c>
      <c r="F1084" s="74" t="s">
        <v>316</v>
      </c>
      <c r="G1084" s="74" t="s">
        <v>314</v>
      </c>
      <c r="H1084" s="76" t="s">
        <v>370</v>
      </c>
      <c r="I1084" s="76" t="s">
        <v>371</v>
      </c>
      <c r="J1084" s="76" t="s">
        <v>498</v>
      </c>
      <c r="K1084" s="76" t="s">
        <v>135</v>
      </c>
      <c r="L1084" s="76" t="s">
        <v>27</v>
      </c>
      <c r="M1084" s="76" t="s">
        <v>284</v>
      </c>
      <c r="N1084" s="77">
        <v>1.5</v>
      </c>
      <c r="O1084" s="78">
        <v>55000</v>
      </c>
      <c r="P1084" s="78">
        <v>0</v>
      </c>
      <c r="Q1084" s="79">
        <v>82500</v>
      </c>
      <c r="R1084" s="79">
        <v>0</v>
      </c>
      <c r="S1084" s="78">
        <v>55000</v>
      </c>
      <c r="T1084" s="76" t="s">
        <v>333</v>
      </c>
      <c r="U1084" s="76" t="s">
        <v>373</v>
      </c>
      <c r="V1084" s="76" t="s">
        <v>316</v>
      </c>
      <c r="W1084" s="76" t="s">
        <v>334</v>
      </c>
      <c r="X1084" s="76" t="s">
        <v>316</v>
      </c>
      <c r="Y1084" s="76" t="s">
        <v>374</v>
      </c>
      <c r="Z1084" s="76" t="s">
        <v>374</v>
      </c>
      <c r="AA10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85" spans="1:27" x14ac:dyDescent="0.25">
      <c r="A1085" s="6" t="str">
        <f>DAY(C1085)&amp;Table1[[#This Row],[Bộ phận]]&amp;Table1[[#This Row],[Mã hàng]]</f>
        <v>14TSG06NL300218</v>
      </c>
      <c r="B1085" s="6" t="str">
        <f>COUNTIF($A$5:A1085,A1085)&amp;A1085</f>
        <v>114TSG06NL300218</v>
      </c>
      <c r="C1085" s="75">
        <v>46036</v>
      </c>
      <c r="D1085" s="76" t="s">
        <v>313</v>
      </c>
      <c r="E1085" s="74" t="s">
        <v>497</v>
      </c>
      <c r="F1085" s="74" t="s">
        <v>316</v>
      </c>
      <c r="G1085" s="74" t="s">
        <v>314</v>
      </c>
      <c r="H1085" s="76" t="s">
        <v>370</v>
      </c>
      <c r="I1085" s="76" t="s">
        <v>371</v>
      </c>
      <c r="J1085" s="76" t="s">
        <v>498</v>
      </c>
      <c r="K1085" s="76" t="s">
        <v>287</v>
      </c>
      <c r="L1085" s="76" t="s">
        <v>288</v>
      </c>
      <c r="M1085" s="76" t="s">
        <v>29</v>
      </c>
      <c r="N1085" s="77">
        <v>1</v>
      </c>
      <c r="O1085" s="78">
        <v>40000</v>
      </c>
      <c r="P1085" s="78">
        <v>0</v>
      </c>
      <c r="Q1085" s="79">
        <v>40000</v>
      </c>
      <c r="R1085" s="79">
        <v>0</v>
      </c>
      <c r="S1085" s="78">
        <v>40000</v>
      </c>
      <c r="T1085" s="76" t="s">
        <v>333</v>
      </c>
      <c r="U1085" s="76" t="s">
        <v>373</v>
      </c>
      <c r="V1085" s="76" t="s">
        <v>316</v>
      </c>
      <c r="W1085" s="76" t="s">
        <v>334</v>
      </c>
      <c r="X1085" s="76" t="s">
        <v>316</v>
      </c>
      <c r="Y1085" s="76" t="s">
        <v>374</v>
      </c>
      <c r="Z1085" s="76" t="s">
        <v>374</v>
      </c>
      <c r="AA10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86" spans="1:27" x14ac:dyDescent="0.25">
      <c r="A1086" s="6" t="str">
        <f>DAY(C1086)&amp;Table1[[#This Row],[Bộ phận]]&amp;Table1[[#This Row],[Mã hàng]]</f>
        <v>14TSG06NL300209</v>
      </c>
      <c r="B1086" s="6" t="str">
        <f>COUNTIF($A$5:A1086,A1086)&amp;A1086</f>
        <v>114TSG06NL300209</v>
      </c>
      <c r="C1086" s="75">
        <v>46036</v>
      </c>
      <c r="D1086" s="76" t="s">
        <v>313</v>
      </c>
      <c r="E1086" s="74" t="s">
        <v>497</v>
      </c>
      <c r="F1086" s="74" t="s">
        <v>316</v>
      </c>
      <c r="G1086" s="74" t="s">
        <v>314</v>
      </c>
      <c r="H1086" s="76" t="s">
        <v>370</v>
      </c>
      <c r="I1086" s="76" t="s">
        <v>371</v>
      </c>
      <c r="J1086" s="76" t="s">
        <v>498</v>
      </c>
      <c r="K1086" s="76" t="s">
        <v>261</v>
      </c>
      <c r="L1086" s="76" t="s">
        <v>321</v>
      </c>
      <c r="M1086" s="76" t="s">
        <v>284</v>
      </c>
      <c r="N1086" s="77">
        <v>0.56999999999999995</v>
      </c>
      <c r="O1086" s="78">
        <v>30000</v>
      </c>
      <c r="P1086" s="78">
        <v>0</v>
      </c>
      <c r="Q1086" s="79">
        <v>17100</v>
      </c>
      <c r="R1086" s="79">
        <v>0</v>
      </c>
      <c r="S1086" s="78">
        <v>30000</v>
      </c>
      <c r="T1086" s="76" t="s">
        <v>333</v>
      </c>
      <c r="U1086" s="76" t="s">
        <v>373</v>
      </c>
      <c r="V1086" s="76" t="s">
        <v>316</v>
      </c>
      <c r="W1086" s="76" t="s">
        <v>334</v>
      </c>
      <c r="X1086" s="76" t="s">
        <v>316</v>
      </c>
      <c r="Y1086" s="76" t="s">
        <v>374</v>
      </c>
      <c r="Z1086" s="76" t="s">
        <v>374</v>
      </c>
      <c r="AA10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87" spans="1:27" x14ac:dyDescent="0.25">
      <c r="A1087" s="6" t="str">
        <f>DAY(C1087)&amp;Table1[[#This Row],[Bộ phận]]&amp;Table1[[#This Row],[Mã hàng]]</f>
        <v>14TSG06NL300084</v>
      </c>
      <c r="B1087" s="6" t="str">
        <f>COUNTIF($A$5:A1087,A1087)&amp;A1087</f>
        <v>114TSG06NL300084</v>
      </c>
      <c r="C1087" s="75">
        <v>46036</v>
      </c>
      <c r="D1087" s="76" t="s">
        <v>313</v>
      </c>
      <c r="E1087" s="74" t="s">
        <v>497</v>
      </c>
      <c r="F1087" s="74" t="s">
        <v>316</v>
      </c>
      <c r="G1087" s="74" t="s">
        <v>314</v>
      </c>
      <c r="H1087" s="76" t="s">
        <v>370</v>
      </c>
      <c r="I1087" s="76" t="s">
        <v>371</v>
      </c>
      <c r="J1087" s="76" t="s">
        <v>498</v>
      </c>
      <c r="K1087" s="76" t="s">
        <v>163</v>
      </c>
      <c r="L1087" s="76" t="s">
        <v>322</v>
      </c>
      <c r="M1087" s="76" t="s">
        <v>284</v>
      </c>
      <c r="N1087" s="77">
        <v>2.9</v>
      </c>
      <c r="O1087" s="78">
        <v>22000</v>
      </c>
      <c r="P1087" s="78">
        <v>0</v>
      </c>
      <c r="Q1087" s="79">
        <v>63800</v>
      </c>
      <c r="R1087" s="79">
        <v>0</v>
      </c>
      <c r="S1087" s="78">
        <v>22000</v>
      </c>
      <c r="T1087" s="76" t="s">
        <v>333</v>
      </c>
      <c r="U1087" s="76" t="s">
        <v>373</v>
      </c>
      <c r="V1087" s="76" t="s">
        <v>316</v>
      </c>
      <c r="W1087" s="76" t="s">
        <v>334</v>
      </c>
      <c r="X1087" s="76" t="s">
        <v>316</v>
      </c>
      <c r="Y1087" s="76" t="s">
        <v>374</v>
      </c>
      <c r="Z1087" s="76" t="s">
        <v>374</v>
      </c>
      <c r="AA10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88" spans="1:27" x14ac:dyDescent="0.25">
      <c r="A1088" s="6" t="str">
        <f>DAY(C1088)&amp;Table1[[#This Row],[Bộ phận]]&amp;Table1[[#This Row],[Mã hàng]]</f>
        <v>14TSG06NL300090</v>
      </c>
      <c r="B1088" s="6" t="str">
        <f>COUNTIF($A$5:A1088,A1088)&amp;A1088</f>
        <v>114TSG06NL300090</v>
      </c>
      <c r="C1088" s="75">
        <v>46036</v>
      </c>
      <c r="D1088" s="76" t="s">
        <v>313</v>
      </c>
      <c r="E1088" s="74" t="s">
        <v>497</v>
      </c>
      <c r="F1088" s="74" t="s">
        <v>316</v>
      </c>
      <c r="G1088" s="74" t="s">
        <v>314</v>
      </c>
      <c r="H1088" s="76" t="s">
        <v>370</v>
      </c>
      <c r="I1088" s="76" t="s">
        <v>371</v>
      </c>
      <c r="J1088" s="76" t="s">
        <v>498</v>
      </c>
      <c r="K1088" s="76" t="s">
        <v>171</v>
      </c>
      <c r="L1088" s="76" t="s">
        <v>34</v>
      </c>
      <c r="M1088" s="76" t="s">
        <v>284</v>
      </c>
      <c r="N1088" s="77">
        <v>2</v>
      </c>
      <c r="O1088" s="78">
        <v>145000</v>
      </c>
      <c r="P1088" s="78">
        <v>0</v>
      </c>
      <c r="Q1088" s="79">
        <v>290000</v>
      </c>
      <c r="R1088" s="79">
        <v>0</v>
      </c>
      <c r="S1088" s="78">
        <v>145000</v>
      </c>
      <c r="T1088" s="76" t="s">
        <v>333</v>
      </c>
      <c r="U1088" s="76" t="s">
        <v>373</v>
      </c>
      <c r="V1088" s="76" t="s">
        <v>316</v>
      </c>
      <c r="W1088" s="76" t="s">
        <v>334</v>
      </c>
      <c r="X1088" s="76" t="s">
        <v>316</v>
      </c>
      <c r="Y1088" s="76" t="s">
        <v>374</v>
      </c>
      <c r="Z1088" s="76" t="s">
        <v>374</v>
      </c>
      <c r="AA10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89" spans="1:27" x14ac:dyDescent="0.25">
      <c r="A1089" s="6" t="str">
        <f>DAY(C1089)&amp;Table1[[#This Row],[Bộ phận]]&amp;Table1[[#This Row],[Mã hàng]]</f>
        <v>14TSG06NL300091</v>
      </c>
      <c r="B1089" s="6" t="str">
        <f>COUNTIF($A$5:A1089,A1089)&amp;A1089</f>
        <v>114TSG06NL300091</v>
      </c>
      <c r="C1089" s="75">
        <v>46036</v>
      </c>
      <c r="D1089" s="76" t="s">
        <v>313</v>
      </c>
      <c r="E1089" s="74" t="s">
        <v>497</v>
      </c>
      <c r="F1089" s="74" t="s">
        <v>316</v>
      </c>
      <c r="G1089" s="74" t="s">
        <v>314</v>
      </c>
      <c r="H1089" s="76" t="s">
        <v>370</v>
      </c>
      <c r="I1089" s="76" t="s">
        <v>371</v>
      </c>
      <c r="J1089" s="76" t="s">
        <v>498</v>
      </c>
      <c r="K1089" s="76" t="s">
        <v>172</v>
      </c>
      <c r="L1089" s="76" t="s">
        <v>35</v>
      </c>
      <c r="M1089" s="76" t="s">
        <v>284</v>
      </c>
      <c r="N1089" s="77">
        <v>4</v>
      </c>
      <c r="O1089" s="78">
        <v>47000</v>
      </c>
      <c r="P1089" s="78">
        <v>0</v>
      </c>
      <c r="Q1089" s="79">
        <v>188000</v>
      </c>
      <c r="R1089" s="79">
        <v>0</v>
      </c>
      <c r="S1089" s="78">
        <v>47000</v>
      </c>
      <c r="T1089" s="76" t="s">
        <v>333</v>
      </c>
      <c r="U1089" s="76" t="s">
        <v>373</v>
      </c>
      <c r="V1089" s="76" t="s">
        <v>316</v>
      </c>
      <c r="W1089" s="76" t="s">
        <v>334</v>
      </c>
      <c r="X1089" s="76" t="s">
        <v>316</v>
      </c>
      <c r="Y1089" s="76" t="s">
        <v>374</v>
      </c>
      <c r="Z1089" s="76" t="s">
        <v>374</v>
      </c>
      <c r="AA10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90" spans="1:27" x14ac:dyDescent="0.25">
      <c r="A1090" s="6" t="str">
        <f>DAY(C1090)&amp;Table1[[#This Row],[Bộ phận]]&amp;Table1[[#This Row],[Mã hàng]]</f>
        <v>14TSG06NL300096</v>
      </c>
      <c r="B1090" s="6" t="str">
        <f>COUNTIF($A$5:A1090,A1090)&amp;A1090</f>
        <v>114TSG06NL300096</v>
      </c>
      <c r="C1090" s="75">
        <v>46036</v>
      </c>
      <c r="D1090" s="76" t="s">
        <v>313</v>
      </c>
      <c r="E1090" s="74" t="s">
        <v>497</v>
      </c>
      <c r="F1090" s="74" t="s">
        <v>316</v>
      </c>
      <c r="G1090" s="74" t="s">
        <v>314</v>
      </c>
      <c r="H1090" s="76" t="s">
        <v>370</v>
      </c>
      <c r="I1090" s="76" t="s">
        <v>371</v>
      </c>
      <c r="J1090" s="76" t="s">
        <v>498</v>
      </c>
      <c r="K1090" s="76" t="s">
        <v>177</v>
      </c>
      <c r="L1090" s="76" t="s">
        <v>50</v>
      </c>
      <c r="M1090" s="76" t="s">
        <v>284</v>
      </c>
      <c r="N1090" s="77">
        <v>3</v>
      </c>
      <c r="O1090" s="78">
        <v>45000</v>
      </c>
      <c r="P1090" s="78">
        <v>0</v>
      </c>
      <c r="Q1090" s="79">
        <v>135000</v>
      </c>
      <c r="R1090" s="79">
        <v>0</v>
      </c>
      <c r="S1090" s="78">
        <v>45000</v>
      </c>
      <c r="T1090" s="76" t="s">
        <v>333</v>
      </c>
      <c r="U1090" s="76" t="s">
        <v>373</v>
      </c>
      <c r="V1090" s="76" t="s">
        <v>316</v>
      </c>
      <c r="W1090" s="76" t="s">
        <v>334</v>
      </c>
      <c r="X1090" s="76" t="s">
        <v>316</v>
      </c>
      <c r="Y1090" s="76" t="s">
        <v>374</v>
      </c>
      <c r="Z1090" s="76" t="s">
        <v>374</v>
      </c>
      <c r="AA10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91" spans="1:27" x14ac:dyDescent="0.25">
      <c r="A1091" s="6" t="str">
        <f>DAY(C1091)&amp;Table1[[#This Row],[Bộ phận]]&amp;Table1[[#This Row],[Mã hàng]]</f>
        <v>14TSG06NL300098</v>
      </c>
      <c r="B1091" s="6" t="str">
        <f>COUNTIF($A$5:A1091,A1091)&amp;A1091</f>
        <v>114TSG06NL300098</v>
      </c>
      <c r="C1091" s="75">
        <v>46036</v>
      </c>
      <c r="D1091" s="76" t="s">
        <v>313</v>
      </c>
      <c r="E1091" s="74" t="s">
        <v>497</v>
      </c>
      <c r="F1091" s="74" t="s">
        <v>316</v>
      </c>
      <c r="G1091" s="74" t="s">
        <v>314</v>
      </c>
      <c r="H1091" s="76" t="s">
        <v>370</v>
      </c>
      <c r="I1091" s="76" t="s">
        <v>371</v>
      </c>
      <c r="J1091" s="76" t="s">
        <v>498</v>
      </c>
      <c r="K1091" s="76" t="s">
        <v>179</v>
      </c>
      <c r="L1091" s="76" t="s">
        <v>327</v>
      </c>
      <c r="M1091" s="76" t="s">
        <v>284</v>
      </c>
      <c r="N1091" s="77">
        <v>4</v>
      </c>
      <c r="O1091" s="78">
        <v>95000</v>
      </c>
      <c r="P1091" s="78">
        <v>0</v>
      </c>
      <c r="Q1091" s="79">
        <v>380000</v>
      </c>
      <c r="R1091" s="79">
        <v>0</v>
      </c>
      <c r="S1091" s="78">
        <v>95000</v>
      </c>
      <c r="T1091" s="76" t="s">
        <v>333</v>
      </c>
      <c r="U1091" s="76" t="s">
        <v>373</v>
      </c>
      <c r="V1091" s="76" t="s">
        <v>316</v>
      </c>
      <c r="W1091" s="76" t="s">
        <v>334</v>
      </c>
      <c r="X1091" s="76" t="s">
        <v>316</v>
      </c>
      <c r="Y1091" s="76" t="s">
        <v>374</v>
      </c>
      <c r="Z1091" s="76" t="s">
        <v>374</v>
      </c>
      <c r="AA10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92" spans="1:27" x14ac:dyDescent="0.25">
      <c r="A1092" s="6" t="str">
        <f>DAY(C1092)&amp;Table1[[#This Row],[Bộ phận]]&amp;Table1[[#This Row],[Mã hàng]]</f>
        <v>14TSG06NL300085</v>
      </c>
      <c r="B1092" s="6" t="str">
        <f>COUNTIF($A$5:A1092,A1092)&amp;A1092</f>
        <v>114TSG06NL300085</v>
      </c>
      <c r="C1092" s="75">
        <v>46036</v>
      </c>
      <c r="D1092" s="76" t="s">
        <v>313</v>
      </c>
      <c r="E1092" s="74" t="s">
        <v>497</v>
      </c>
      <c r="F1092" s="74" t="s">
        <v>316</v>
      </c>
      <c r="G1092" s="74" t="s">
        <v>314</v>
      </c>
      <c r="H1092" s="76" t="s">
        <v>370</v>
      </c>
      <c r="I1092" s="76" t="s">
        <v>371</v>
      </c>
      <c r="J1092" s="76" t="s">
        <v>498</v>
      </c>
      <c r="K1092" s="76" t="s">
        <v>164</v>
      </c>
      <c r="L1092" s="76" t="s">
        <v>318</v>
      </c>
      <c r="M1092" s="76" t="s">
        <v>284</v>
      </c>
      <c r="N1092" s="77">
        <v>1.5</v>
      </c>
      <c r="O1092" s="78">
        <v>45000</v>
      </c>
      <c r="P1092" s="78">
        <v>0</v>
      </c>
      <c r="Q1092" s="79">
        <v>67500</v>
      </c>
      <c r="R1092" s="79">
        <v>0</v>
      </c>
      <c r="S1092" s="78">
        <v>45000</v>
      </c>
      <c r="T1092" s="76" t="s">
        <v>333</v>
      </c>
      <c r="U1092" s="76" t="s">
        <v>373</v>
      </c>
      <c r="V1092" s="76" t="s">
        <v>316</v>
      </c>
      <c r="W1092" s="76" t="s">
        <v>334</v>
      </c>
      <c r="X1092" s="76" t="s">
        <v>316</v>
      </c>
      <c r="Y1092" s="76" t="s">
        <v>374</v>
      </c>
      <c r="Z1092" s="76" t="s">
        <v>374</v>
      </c>
      <c r="AA10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93" spans="1:27" x14ac:dyDescent="0.25">
      <c r="A1093" s="6" t="str">
        <f>DAY(C1093)&amp;Table1[[#This Row],[Bộ phận]]&amp;Table1[[#This Row],[Mã hàng]]</f>
        <v>14TSG06NL300113</v>
      </c>
      <c r="B1093" s="6" t="str">
        <f>COUNTIF($A$5:A1093,A1093)&amp;A1093</f>
        <v>114TSG06NL300113</v>
      </c>
      <c r="C1093" s="75">
        <v>46036</v>
      </c>
      <c r="D1093" s="76" t="s">
        <v>313</v>
      </c>
      <c r="E1093" s="74" t="s">
        <v>497</v>
      </c>
      <c r="F1093" s="74" t="s">
        <v>316</v>
      </c>
      <c r="G1093" s="74" t="s">
        <v>314</v>
      </c>
      <c r="H1093" s="76" t="s">
        <v>370</v>
      </c>
      <c r="I1093" s="76" t="s">
        <v>371</v>
      </c>
      <c r="J1093" s="76" t="s">
        <v>498</v>
      </c>
      <c r="K1093" s="76" t="s">
        <v>192</v>
      </c>
      <c r="L1093" s="76" t="s">
        <v>40</v>
      </c>
      <c r="M1093" s="76" t="s">
        <v>284</v>
      </c>
      <c r="N1093" s="77">
        <v>1</v>
      </c>
      <c r="O1093" s="78">
        <v>145000</v>
      </c>
      <c r="P1093" s="78">
        <v>0</v>
      </c>
      <c r="Q1093" s="79">
        <v>145000</v>
      </c>
      <c r="R1093" s="79">
        <v>0</v>
      </c>
      <c r="S1093" s="78">
        <v>145000</v>
      </c>
      <c r="T1093" s="76" t="s">
        <v>333</v>
      </c>
      <c r="U1093" s="76" t="s">
        <v>373</v>
      </c>
      <c r="V1093" s="76" t="s">
        <v>316</v>
      </c>
      <c r="W1093" s="76" t="s">
        <v>334</v>
      </c>
      <c r="X1093" s="76" t="s">
        <v>316</v>
      </c>
      <c r="Y1093" s="76" t="s">
        <v>374</v>
      </c>
      <c r="Z1093" s="76" t="s">
        <v>374</v>
      </c>
      <c r="AA10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94" spans="1:27" x14ac:dyDescent="0.25">
      <c r="A1094" s="6" t="str">
        <f>DAY(C1094)&amp;Table1[[#This Row],[Bộ phận]]&amp;Table1[[#This Row],[Mã hàng]]</f>
        <v>14TSG06NL300119</v>
      </c>
      <c r="B1094" s="6" t="str">
        <f>COUNTIF($A$5:A1094,A1094)&amp;A1094</f>
        <v>114TSG06NL300119</v>
      </c>
      <c r="C1094" s="75">
        <v>46036</v>
      </c>
      <c r="D1094" s="76" t="s">
        <v>313</v>
      </c>
      <c r="E1094" s="74" t="s">
        <v>497</v>
      </c>
      <c r="F1094" s="74" t="s">
        <v>316</v>
      </c>
      <c r="G1094" s="74" t="s">
        <v>314</v>
      </c>
      <c r="H1094" s="76" t="s">
        <v>370</v>
      </c>
      <c r="I1094" s="76" t="s">
        <v>371</v>
      </c>
      <c r="J1094" s="76" t="s">
        <v>498</v>
      </c>
      <c r="K1094" s="76" t="s">
        <v>197</v>
      </c>
      <c r="L1094" s="76" t="s">
        <v>324</v>
      </c>
      <c r="M1094" s="76" t="s">
        <v>284</v>
      </c>
      <c r="N1094" s="77">
        <v>5</v>
      </c>
      <c r="O1094" s="78">
        <v>21000</v>
      </c>
      <c r="P1094" s="78">
        <v>0</v>
      </c>
      <c r="Q1094" s="79">
        <v>105000</v>
      </c>
      <c r="R1094" s="79">
        <v>0</v>
      </c>
      <c r="S1094" s="78">
        <v>21000</v>
      </c>
      <c r="T1094" s="76" t="s">
        <v>333</v>
      </c>
      <c r="U1094" s="76" t="s">
        <v>373</v>
      </c>
      <c r="V1094" s="76" t="s">
        <v>316</v>
      </c>
      <c r="W1094" s="76" t="s">
        <v>334</v>
      </c>
      <c r="X1094" s="76" t="s">
        <v>316</v>
      </c>
      <c r="Y1094" s="76" t="s">
        <v>374</v>
      </c>
      <c r="Z1094" s="76" t="s">
        <v>374</v>
      </c>
      <c r="AA10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95" spans="1:27" x14ac:dyDescent="0.25">
      <c r="A1095" s="6" t="str">
        <f>DAY(C1095)&amp;Table1[[#This Row],[Bộ phận]]&amp;Table1[[#This Row],[Mã hàng]]</f>
        <v>14TSG06NL300018</v>
      </c>
      <c r="B1095" s="6" t="str">
        <f>COUNTIF($A$5:A1095,A1095)&amp;A1095</f>
        <v>114TSG06NL300018</v>
      </c>
      <c r="C1095" s="75">
        <v>46036</v>
      </c>
      <c r="D1095" s="76" t="s">
        <v>313</v>
      </c>
      <c r="E1095" s="74" t="s">
        <v>497</v>
      </c>
      <c r="F1095" s="74" t="s">
        <v>316</v>
      </c>
      <c r="G1095" s="74" t="s">
        <v>314</v>
      </c>
      <c r="H1095" s="76" t="s">
        <v>370</v>
      </c>
      <c r="I1095" s="76" t="s">
        <v>371</v>
      </c>
      <c r="J1095" s="76" t="s">
        <v>498</v>
      </c>
      <c r="K1095" s="76" t="s">
        <v>91</v>
      </c>
      <c r="L1095" s="76" t="s">
        <v>331</v>
      </c>
      <c r="M1095" s="76" t="s">
        <v>284</v>
      </c>
      <c r="N1095" s="77">
        <v>2.8</v>
      </c>
      <c r="O1095" s="78">
        <v>38000</v>
      </c>
      <c r="P1095" s="78">
        <v>0</v>
      </c>
      <c r="Q1095" s="79">
        <v>106400</v>
      </c>
      <c r="R1095" s="79">
        <v>0</v>
      </c>
      <c r="S1095" s="78">
        <v>38000</v>
      </c>
      <c r="T1095" s="76" t="s">
        <v>333</v>
      </c>
      <c r="U1095" s="76" t="s">
        <v>373</v>
      </c>
      <c r="V1095" s="76" t="s">
        <v>316</v>
      </c>
      <c r="W1095" s="76" t="s">
        <v>334</v>
      </c>
      <c r="X1095" s="76" t="s">
        <v>316</v>
      </c>
      <c r="Y1095" s="76" t="s">
        <v>374</v>
      </c>
      <c r="Z1095" s="76" t="s">
        <v>374</v>
      </c>
      <c r="AA10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96" spans="1:27" x14ac:dyDescent="0.25">
      <c r="A1096" s="6" t="str">
        <f>DAY(C1096)&amp;Table1[[#This Row],[Bộ phận]]&amp;Table1[[#This Row],[Mã hàng]]</f>
        <v>14TSG06NL300142</v>
      </c>
      <c r="B1096" s="6" t="str">
        <f>COUNTIF($A$5:A1096,A1096)&amp;A1096</f>
        <v>114TSG06NL300142</v>
      </c>
      <c r="C1096" s="75">
        <v>46036</v>
      </c>
      <c r="D1096" s="76" t="s">
        <v>313</v>
      </c>
      <c r="E1096" s="74" t="s">
        <v>497</v>
      </c>
      <c r="F1096" s="74" t="s">
        <v>316</v>
      </c>
      <c r="G1096" s="74" t="s">
        <v>314</v>
      </c>
      <c r="H1096" s="76" t="s">
        <v>370</v>
      </c>
      <c r="I1096" s="76" t="s">
        <v>371</v>
      </c>
      <c r="J1096" s="76" t="s">
        <v>498</v>
      </c>
      <c r="K1096" s="76" t="s">
        <v>226</v>
      </c>
      <c r="L1096" s="76" t="s">
        <v>319</v>
      </c>
      <c r="M1096" s="76" t="s">
        <v>284</v>
      </c>
      <c r="N1096" s="77">
        <v>1.5</v>
      </c>
      <c r="O1096" s="78">
        <v>50000</v>
      </c>
      <c r="P1096" s="78">
        <v>0</v>
      </c>
      <c r="Q1096" s="79">
        <v>75000</v>
      </c>
      <c r="R1096" s="79">
        <v>0</v>
      </c>
      <c r="S1096" s="78">
        <v>50000</v>
      </c>
      <c r="T1096" s="76" t="s">
        <v>333</v>
      </c>
      <c r="U1096" s="76" t="s">
        <v>373</v>
      </c>
      <c r="V1096" s="76" t="s">
        <v>316</v>
      </c>
      <c r="W1096" s="76" t="s">
        <v>334</v>
      </c>
      <c r="X1096" s="76" t="s">
        <v>316</v>
      </c>
      <c r="Y1096" s="76" t="s">
        <v>374</v>
      </c>
      <c r="Z1096" s="76" t="s">
        <v>374</v>
      </c>
      <c r="AA10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97" spans="1:27" x14ac:dyDescent="0.25">
      <c r="A1097" s="6" t="str">
        <f>DAY(C1097)&amp;Table1[[#This Row],[Bộ phận]]&amp;Table1[[#This Row],[Mã hàng]]</f>
        <v>14TSG06NL300147</v>
      </c>
      <c r="B1097" s="6" t="str">
        <f>COUNTIF($A$5:A1097,A1097)&amp;A1097</f>
        <v>114TSG06NL300147</v>
      </c>
      <c r="C1097" s="75">
        <v>46036</v>
      </c>
      <c r="D1097" s="76" t="s">
        <v>313</v>
      </c>
      <c r="E1097" s="74" t="s">
        <v>497</v>
      </c>
      <c r="F1097" s="74" t="s">
        <v>316</v>
      </c>
      <c r="G1097" s="74" t="s">
        <v>314</v>
      </c>
      <c r="H1097" s="76" t="s">
        <v>370</v>
      </c>
      <c r="I1097" s="76" t="s">
        <v>371</v>
      </c>
      <c r="J1097" s="76" t="s">
        <v>498</v>
      </c>
      <c r="K1097" s="76" t="s">
        <v>234</v>
      </c>
      <c r="L1097" s="76" t="s">
        <v>330</v>
      </c>
      <c r="M1097" s="76" t="s">
        <v>284</v>
      </c>
      <c r="N1097" s="77">
        <v>6</v>
      </c>
      <c r="O1097" s="78">
        <v>62000</v>
      </c>
      <c r="P1097" s="78">
        <v>0</v>
      </c>
      <c r="Q1097" s="79">
        <v>372000</v>
      </c>
      <c r="R1097" s="79">
        <v>0</v>
      </c>
      <c r="S1097" s="78">
        <v>62000</v>
      </c>
      <c r="T1097" s="76" t="s">
        <v>333</v>
      </c>
      <c r="U1097" s="76" t="s">
        <v>373</v>
      </c>
      <c r="V1097" s="76" t="s">
        <v>316</v>
      </c>
      <c r="W1097" s="76" t="s">
        <v>334</v>
      </c>
      <c r="X1097" s="76" t="s">
        <v>316</v>
      </c>
      <c r="Y1097" s="76" t="s">
        <v>374</v>
      </c>
      <c r="Z1097" s="76" t="s">
        <v>374</v>
      </c>
      <c r="AA10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98" spans="1:27" x14ac:dyDescent="0.25">
      <c r="A1098" s="6" t="str">
        <f>DAY(C1098)&amp;Table1[[#This Row],[Bộ phận]]&amp;Table1[[#This Row],[Mã hàng]]</f>
        <v>14TSG08NL300094</v>
      </c>
      <c r="B1098" s="6" t="str">
        <f>COUNTIF($A$5:A1098,A1098)&amp;A1098</f>
        <v>114TSG08NL300094</v>
      </c>
      <c r="C1098" s="75">
        <v>46036</v>
      </c>
      <c r="D1098" s="76" t="s">
        <v>313</v>
      </c>
      <c r="E1098" s="74" t="s">
        <v>499</v>
      </c>
      <c r="F1098" s="74" t="s">
        <v>316</v>
      </c>
      <c r="G1098" s="74" t="s">
        <v>314</v>
      </c>
      <c r="H1098" s="76" t="s">
        <v>370</v>
      </c>
      <c r="I1098" s="76" t="s">
        <v>371</v>
      </c>
      <c r="J1098" s="76" t="s">
        <v>494</v>
      </c>
      <c r="K1098" s="76" t="s">
        <v>176</v>
      </c>
      <c r="L1098" s="76" t="s">
        <v>175</v>
      </c>
      <c r="M1098" s="76" t="s">
        <v>284</v>
      </c>
      <c r="N1098" s="77">
        <v>2</v>
      </c>
      <c r="O1098" s="78">
        <v>80000</v>
      </c>
      <c r="P1098" s="78">
        <v>0</v>
      </c>
      <c r="Q1098" s="79">
        <v>160000</v>
      </c>
      <c r="R1098" s="79">
        <v>0</v>
      </c>
      <c r="S1098" s="78">
        <v>80000</v>
      </c>
      <c r="T1098" s="76" t="s">
        <v>336</v>
      </c>
      <c r="U1098" s="76" t="s">
        <v>373</v>
      </c>
      <c r="V1098" s="76" t="s">
        <v>316</v>
      </c>
      <c r="W1098" s="76" t="s">
        <v>337</v>
      </c>
      <c r="X1098" s="76" t="s">
        <v>316</v>
      </c>
      <c r="Y1098" s="76" t="s">
        <v>374</v>
      </c>
      <c r="Z1098" s="76" t="s">
        <v>374</v>
      </c>
      <c r="AA10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099" spans="1:27" x14ac:dyDescent="0.25">
      <c r="A1099" s="6" t="str">
        <f>DAY(C1099)&amp;Table1[[#This Row],[Bộ phận]]&amp;Table1[[#This Row],[Mã hàng]]</f>
        <v>14TSG08NL300098</v>
      </c>
      <c r="B1099" s="6" t="str">
        <f>COUNTIF($A$5:A1099,A1099)&amp;A1099</f>
        <v>114TSG08NL300098</v>
      </c>
      <c r="C1099" s="75">
        <v>46036</v>
      </c>
      <c r="D1099" s="76" t="s">
        <v>313</v>
      </c>
      <c r="E1099" s="74" t="s">
        <v>499</v>
      </c>
      <c r="F1099" s="74" t="s">
        <v>316</v>
      </c>
      <c r="G1099" s="74" t="s">
        <v>314</v>
      </c>
      <c r="H1099" s="76" t="s">
        <v>370</v>
      </c>
      <c r="I1099" s="76" t="s">
        <v>371</v>
      </c>
      <c r="J1099" s="76" t="s">
        <v>494</v>
      </c>
      <c r="K1099" s="76" t="s">
        <v>179</v>
      </c>
      <c r="L1099" s="76" t="s">
        <v>327</v>
      </c>
      <c r="M1099" s="76" t="s">
        <v>284</v>
      </c>
      <c r="N1099" s="77">
        <v>2</v>
      </c>
      <c r="O1099" s="78">
        <v>95000</v>
      </c>
      <c r="P1099" s="78">
        <v>0</v>
      </c>
      <c r="Q1099" s="79">
        <v>190000</v>
      </c>
      <c r="R1099" s="79">
        <v>0</v>
      </c>
      <c r="S1099" s="78">
        <v>95000</v>
      </c>
      <c r="T1099" s="76" t="s">
        <v>336</v>
      </c>
      <c r="U1099" s="76" t="s">
        <v>373</v>
      </c>
      <c r="V1099" s="76" t="s">
        <v>316</v>
      </c>
      <c r="W1099" s="76" t="s">
        <v>337</v>
      </c>
      <c r="X1099" s="76" t="s">
        <v>316</v>
      </c>
      <c r="Y1099" s="76" t="s">
        <v>374</v>
      </c>
      <c r="Z1099" s="76" t="s">
        <v>374</v>
      </c>
      <c r="AA10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00" spans="1:27" x14ac:dyDescent="0.25">
      <c r="A1100" s="6" t="str">
        <f>DAY(C1100)&amp;Table1[[#This Row],[Bộ phận]]&amp;Table1[[#This Row],[Mã hàng]]</f>
        <v>15TSG01NL300013</v>
      </c>
      <c r="B1100" s="6" t="str">
        <f>COUNTIF($A$5:A1100,A1100)&amp;A1100</f>
        <v>115TSG01NL300013</v>
      </c>
      <c r="C1100" s="75">
        <v>46037</v>
      </c>
      <c r="D1100" s="76" t="s">
        <v>313</v>
      </c>
      <c r="E1100" s="74" t="s">
        <v>500</v>
      </c>
      <c r="F1100" s="74" t="s">
        <v>316</v>
      </c>
      <c r="G1100" s="74" t="s">
        <v>314</v>
      </c>
      <c r="H1100" s="76" t="s">
        <v>370</v>
      </c>
      <c r="I1100" s="76" t="s">
        <v>371</v>
      </c>
      <c r="J1100" s="76" t="s">
        <v>501</v>
      </c>
      <c r="K1100" s="76" t="s">
        <v>86</v>
      </c>
      <c r="L1100" s="76" t="s">
        <v>19</v>
      </c>
      <c r="M1100" s="76" t="s">
        <v>284</v>
      </c>
      <c r="N1100" s="77">
        <v>2</v>
      </c>
      <c r="O1100" s="78">
        <v>50000</v>
      </c>
      <c r="P1100" s="78">
        <v>0</v>
      </c>
      <c r="Q1100" s="79">
        <v>100000</v>
      </c>
      <c r="R1100" s="79">
        <v>0</v>
      </c>
      <c r="S1100" s="78">
        <v>50000</v>
      </c>
      <c r="T1100" s="76" t="s">
        <v>315</v>
      </c>
      <c r="U1100" s="76" t="s">
        <v>373</v>
      </c>
      <c r="V1100" s="76" t="s">
        <v>316</v>
      </c>
      <c r="W1100" s="76" t="s">
        <v>317</v>
      </c>
      <c r="X1100" s="76" t="s">
        <v>316</v>
      </c>
      <c r="Y1100" s="76" t="s">
        <v>374</v>
      </c>
      <c r="Z1100" s="76" t="s">
        <v>374</v>
      </c>
      <c r="AA11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01" spans="1:27" x14ac:dyDescent="0.25">
      <c r="A1101" s="6" t="str">
        <f>DAY(C1101)&amp;Table1[[#This Row],[Bộ phận]]&amp;Table1[[#This Row],[Mã hàng]]</f>
        <v>15TSG01NL300022</v>
      </c>
      <c r="B1101" s="6" t="str">
        <f>COUNTIF($A$5:A1101,A1101)&amp;A1101</f>
        <v>115TSG01NL300022</v>
      </c>
      <c r="C1101" s="75">
        <v>46037</v>
      </c>
      <c r="D1101" s="76" t="s">
        <v>313</v>
      </c>
      <c r="E1101" s="74" t="s">
        <v>500</v>
      </c>
      <c r="F1101" s="74" t="s">
        <v>316</v>
      </c>
      <c r="G1101" s="74" t="s">
        <v>314</v>
      </c>
      <c r="H1101" s="76" t="s">
        <v>370</v>
      </c>
      <c r="I1101" s="76" t="s">
        <v>371</v>
      </c>
      <c r="J1101" s="76" t="s">
        <v>501</v>
      </c>
      <c r="K1101" s="76" t="s">
        <v>94</v>
      </c>
      <c r="L1101" s="76" t="s">
        <v>20</v>
      </c>
      <c r="M1101" s="76" t="s">
        <v>284</v>
      </c>
      <c r="N1101" s="77">
        <v>8.5</v>
      </c>
      <c r="O1101" s="78">
        <v>18000</v>
      </c>
      <c r="P1101" s="78">
        <v>0</v>
      </c>
      <c r="Q1101" s="79">
        <v>153000</v>
      </c>
      <c r="R1101" s="79">
        <v>0</v>
      </c>
      <c r="S1101" s="78">
        <v>18000</v>
      </c>
      <c r="T1101" s="76" t="s">
        <v>315</v>
      </c>
      <c r="U1101" s="76" t="s">
        <v>373</v>
      </c>
      <c r="V1101" s="76" t="s">
        <v>316</v>
      </c>
      <c r="W1101" s="76" t="s">
        <v>317</v>
      </c>
      <c r="X1101" s="76" t="s">
        <v>316</v>
      </c>
      <c r="Y1101" s="76" t="s">
        <v>374</v>
      </c>
      <c r="Z1101" s="76" t="s">
        <v>374</v>
      </c>
      <c r="AA11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02" spans="1:27" x14ac:dyDescent="0.25">
      <c r="A1102" s="6" t="str">
        <f>DAY(C1102)&amp;Table1[[#This Row],[Bộ phận]]&amp;Table1[[#This Row],[Mã hàng]]</f>
        <v>15TSG01NL300036</v>
      </c>
      <c r="B1102" s="6" t="str">
        <f>COUNTIF($A$5:A1102,A1102)&amp;A1102</f>
        <v>115TSG01NL300036</v>
      </c>
      <c r="C1102" s="75">
        <v>46037</v>
      </c>
      <c r="D1102" s="76" t="s">
        <v>313</v>
      </c>
      <c r="E1102" s="74" t="s">
        <v>500</v>
      </c>
      <c r="F1102" s="74" t="s">
        <v>316</v>
      </c>
      <c r="G1102" s="74" t="s">
        <v>314</v>
      </c>
      <c r="H1102" s="76" t="s">
        <v>370</v>
      </c>
      <c r="I1102" s="76" t="s">
        <v>371</v>
      </c>
      <c r="J1102" s="76" t="s">
        <v>501</v>
      </c>
      <c r="K1102" s="76" t="s">
        <v>109</v>
      </c>
      <c r="L1102" s="76" t="s">
        <v>24</v>
      </c>
      <c r="M1102" s="76" t="s">
        <v>284</v>
      </c>
      <c r="N1102" s="77">
        <v>2</v>
      </c>
      <c r="O1102" s="78">
        <v>47000</v>
      </c>
      <c r="P1102" s="78">
        <v>0</v>
      </c>
      <c r="Q1102" s="79">
        <v>94000</v>
      </c>
      <c r="R1102" s="79">
        <v>0</v>
      </c>
      <c r="S1102" s="78">
        <v>47000</v>
      </c>
      <c r="T1102" s="76" t="s">
        <v>315</v>
      </c>
      <c r="U1102" s="76" t="s">
        <v>373</v>
      </c>
      <c r="V1102" s="76" t="s">
        <v>316</v>
      </c>
      <c r="W1102" s="76" t="s">
        <v>317</v>
      </c>
      <c r="X1102" s="76" t="s">
        <v>316</v>
      </c>
      <c r="Y1102" s="76" t="s">
        <v>374</v>
      </c>
      <c r="Z1102" s="76" t="s">
        <v>374</v>
      </c>
      <c r="AA11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03" spans="1:27" x14ac:dyDescent="0.25">
      <c r="A1103" s="6" t="str">
        <f>DAY(C1103)&amp;Table1[[#This Row],[Bộ phận]]&amp;Table1[[#This Row],[Mã hàng]]</f>
        <v>15TSG01NL300058</v>
      </c>
      <c r="B1103" s="6" t="str">
        <f>COUNTIF($A$5:A1103,A1103)&amp;A1103</f>
        <v>115TSG01NL300058</v>
      </c>
      <c r="C1103" s="75">
        <v>46037</v>
      </c>
      <c r="D1103" s="76" t="s">
        <v>313</v>
      </c>
      <c r="E1103" s="74" t="s">
        <v>500</v>
      </c>
      <c r="F1103" s="74" t="s">
        <v>316</v>
      </c>
      <c r="G1103" s="74" t="s">
        <v>314</v>
      </c>
      <c r="H1103" s="76" t="s">
        <v>370</v>
      </c>
      <c r="I1103" s="76" t="s">
        <v>371</v>
      </c>
      <c r="J1103" s="76" t="s">
        <v>501</v>
      </c>
      <c r="K1103" s="76" t="s">
        <v>135</v>
      </c>
      <c r="L1103" s="76" t="s">
        <v>27</v>
      </c>
      <c r="M1103" s="76" t="s">
        <v>284</v>
      </c>
      <c r="N1103" s="77">
        <v>1</v>
      </c>
      <c r="O1103" s="78">
        <v>55000</v>
      </c>
      <c r="P1103" s="78">
        <v>0</v>
      </c>
      <c r="Q1103" s="79">
        <v>55000</v>
      </c>
      <c r="R1103" s="79">
        <v>0</v>
      </c>
      <c r="S1103" s="78">
        <v>55000</v>
      </c>
      <c r="T1103" s="76" t="s">
        <v>315</v>
      </c>
      <c r="U1103" s="76" t="s">
        <v>373</v>
      </c>
      <c r="V1103" s="76" t="s">
        <v>316</v>
      </c>
      <c r="W1103" s="76" t="s">
        <v>317</v>
      </c>
      <c r="X1103" s="76" t="s">
        <v>316</v>
      </c>
      <c r="Y1103" s="76" t="s">
        <v>374</v>
      </c>
      <c r="Z1103" s="76" t="s">
        <v>374</v>
      </c>
      <c r="AA11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04" spans="1:27" x14ac:dyDescent="0.25">
      <c r="A1104" s="6" t="str">
        <f>DAY(C1104)&amp;Table1[[#This Row],[Bộ phận]]&amp;Table1[[#This Row],[Mã hàng]]</f>
        <v>15TSG01NL300085</v>
      </c>
      <c r="B1104" s="6" t="str">
        <f>COUNTIF($A$5:A1104,A1104)&amp;A1104</f>
        <v>115TSG01NL300085</v>
      </c>
      <c r="C1104" s="75">
        <v>46037</v>
      </c>
      <c r="D1104" s="76" t="s">
        <v>313</v>
      </c>
      <c r="E1104" s="74" t="s">
        <v>500</v>
      </c>
      <c r="F1104" s="74" t="s">
        <v>316</v>
      </c>
      <c r="G1104" s="74" t="s">
        <v>314</v>
      </c>
      <c r="H1104" s="76" t="s">
        <v>370</v>
      </c>
      <c r="I1104" s="76" t="s">
        <v>371</v>
      </c>
      <c r="J1104" s="76" t="s">
        <v>501</v>
      </c>
      <c r="K1104" s="76" t="s">
        <v>164</v>
      </c>
      <c r="L1104" s="76" t="s">
        <v>318</v>
      </c>
      <c r="M1104" s="76" t="s">
        <v>284</v>
      </c>
      <c r="N1104" s="77">
        <v>1</v>
      </c>
      <c r="O1104" s="78">
        <v>45000</v>
      </c>
      <c r="P1104" s="78">
        <v>0</v>
      </c>
      <c r="Q1104" s="79">
        <v>45000</v>
      </c>
      <c r="R1104" s="79">
        <v>0</v>
      </c>
      <c r="S1104" s="78">
        <v>45000</v>
      </c>
      <c r="T1104" s="76" t="s">
        <v>315</v>
      </c>
      <c r="U1104" s="76" t="s">
        <v>373</v>
      </c>
      <c r="V1104" s="76" t="s">
        <v>316</v>
      </c>
      <c r="W1104" s="76" t="s">
        <v>317</v>
      </c>
      <c r="X1104" s="76" t="s">
        <v>316</v>
      </c>
      <c r="Y1104" s="76" t="s">
        <v>374</v>
      </c>
      <c r="Z1104" s="76" t="s">
        <v>374</v>
      </c>
      <c r="AA11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05" spans="1:27" x14ac:dyDescent="0.25">
      <c r="A1105" s="6" t="str">
        <f>DAY(C1105)&amp;Table1[[#This Row],[Bộ phận]]&amp;Table1[[#This Row],[Mã hàng]]</f>
        <v>15TSG01NL300090</v>
      </c>
      <c r="B1105" s="6" t="str">
        <f>COUNTIF($A$5:A1105,A1105)&amp;A1105</f>
        <v>115TSG01NL300090</v>
      </c>
      <c r="C1105" s="75">
        <v>46037</v>
      </c>
      <c r="D1105" s="76" t="s">
        <v>313</v>
      </c>
      <c r="E1105" s="74" t="s">
        <v>500</v>
      </c>
      <c r="F1105" s="74" t="s">
        <v>316</v>
      </c>
      <c r="G1105" s="74" t="s">
        <v>314</v>
      </c>
      <c r="H1105" s="76" t="s">
        <v>370</v>
      </c>
      <c r="I1105" s="76" t="s">
        <v>371</v>
      </c>
      <c r="J1105" s="76" t="s">
        <v>501</v>
      </c>
      <c r="K1105" s="76" t="s">
        <v>171</v>
      </c>
      <c r="L1105" s="76" t="s">
        <v>34</v>
      </c>
      <c r="M1105" s="76" t="s">
        <v>284</v>
      </c>
      <c r="N1105" s="77">
        <v>4</v>
      </c>
      <c r="O1105" s="78">
        <v>145000</v>
      </c>
      <c r="P1105" s="78">
        <v>0</v>
      </c>
      <c r="Q1105" s="79">
        <v>580000</v>
      </c>
      <c r="R1105" s="79">
        <v>0</v>
      </c>
      <c r="S1105" s="78">
        <v>145000</v>
      </c>
      <c r="T1105" s="76" t="s">
        <v>315</v>
      </c>
      <c r="U1105" s="76" t="s">
        <v>373</v>
      </c>
      <c r="V1105" s="76" t="s">
        <v>316</v>
      </c>
      <c r="W1105" s="76" t="s">
        <v>317</v>
      </c>
      <c r="X1105" s="76" t="s">
        <v>316</v>
      </c>
      <c r="Y1105" s="76" t="s">
        <v>374</v>
      </c>
      <c r="Z1105" s="76" t="s">
        <v>374</v>
      </c>
      <c r="AA11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06" spans="1:27" x14ac:dyDescent="0.25">
      <c r="A1106" s="6" t="str">
        <f>DAY(C1106)&amp;Table1[[#This Row],[Bộ phận]]&amp;Table1[[#This Row],[Mã hàng]]</f>
        <v>15TSG01NL300091</v>
      </c>
      <c r="B1106" s="6" t="str">
        <f>COUNTIF($A$5:A1106,A1106)&amp;A1106</f>
        <v>115TSG01NL300091</v>
      </c>
      <c r="C1106" s="75">
        <v>46037</v>
      </c>
      <c r="D1106" s="76" t="s">
        <v>313</v>
      </c>
      <c r="E1106" s="74" t="s">
        <v>500</v>
      </c>
      <c r="F1106" s="74" t="s">
        <v>316</v>
      </c>
      <c r="G1106" s="74" t="s">
        <v>314</v>
      </c>
      <c r="H1106" s="76" t="s">
        <v>370</v>
      </c>
      <c r="I1106" s="76" t="s">
        <v>371</v>
      </c>
      <c r="J1106" s="76" t="s">
        <v>501</v>
      </c>
      <c r="K1106" s="76" t="s">
        <v>172</v>
      </c>
      <c r="L1106" s="76" t="s">
        <v>35</v>
      </c>
      <c r="M1106" s="76" t="s">
        <v>284</v>
      </c>
      <c r="N1106" s="77">
        <v>5</v>
      </c>
      <c r="O1106" s="78">
        <v>47000</v>
      </c>
      <c r="P1106" s="78">
        <v>0</v>
      </c>
      <c r="Q1106" s="79">
        <v>235000</v>
      </c>
      <c r="R1106" s="79">
        <v>0</v>
      </c>
      <c r="S1106" s="78">
        <v>47000</v>
      </c>
      <c r="T1106" s="76" t="s">
        <v>315</v>
      </c>
      <c r="U1106" s="76" t="s">
        <v>373</v>
      </c>
      <c r="V1106" s="76" t="s">
        <v>316</v>
      </c>
      <c r="W1106" s="76" t="s">
        <v>317</v>
      </c>
      <c r="X1106" s="76" t="s">
        <v>316</v>
      </c>
      <c r="Y1106" s="76" t="s">
        <v>374</v>
      </c>
      <c r="Z1106" s="76" t="s">
        <v>374</v>
      </c>
      <c r="AA11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07" spans="1:27" x14ac:dyDescent="0.25">
      <c r="A1107" s="6" t="str">
        <f>DAY(C1107)&amp;Table1[[#This Row],[Bộ phận]]&amp;Table1[[#This Row],[Mã hàng]]</f>
        <v>15TSG01NL300094</v>
      </c>
      <c r="B1107" s="6" t="str">
        <f>COUNTIF($A$5:A1107,A1107)&amp;A1107</f>
        <v>115TSG01NL300094</v>
      </c>
      <c r="C1107" s="75">
        <v>46037</v>
      </c>
      <c r="D1107" s="76" t="s">
        <v>313</v>
      </c>
      <c r="E1107" s="74" t="s">
        <v>500</v>
      </c>
      <c r="F1107" s="74" t="s">
        <v>316</v>
      </c>
      <c r="G1107" s="74" t="s">
        <v>314</v>
      </c>
      <c r="H1107" s="76" t="s">
        <v>370</v>
      </c>
      <c r="I1107" s="76" t="s">
        <v>371</v>
      </c>
      <c r="J1107" s="76" t="s">
        <v>501</v>
      </c>
      <c r="K1107" s="76" t="s">
        <v>176</v>
      </c>
      <c r="L1107" s="76" t="s">
        <v>175</v>
      </c>
      <c r="M1107" s="76" t="s">
        <v>284</v>
      </c>
      <c r="N1107" s="77">
        <v>1</v>
      </c>
      <c r="O1107" s="78">
        <v>80000</v>
      </c>
      <c r="P1107" s="78">
        <v>0</v>
      </c>
      <c r="Q1107" s="79">
        <v>80000</v>
      </c>
      <c r="R1107" s="79">
        <v>0</v>
      </c>
      <c r="S1107" s="78">
        <v>80000</v>
      </c>
      <c r="T1107" s="76" t="s">
        <v>315</v>
      </c>
      <c r="U1107" s="76" t="s">
        <v>373</v>
      </c>
      <c r="V1107" s="76" t="s">
        <v>316</v>
      </c>
      <c r="W1107" s="76" t="s">
        <v>317</v>
      </c>
      <c r="X1107" s="76" t="s">
        <v>316</v>
      </c>
      <c r="Y1107" s="76" t="s">
        <v>374</v>
      </c>
      <c r="Z1107" s="76" t="s">
        <v>374</v>
      </c>
      <c r="AA11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08" spans="1:27" x14ac:dyDescent="0.25">
      <c r="A1108" s="6" t="str">
        <f>DAY(C1108)&amp;Table1[[#This Row],[Bộ phận]]&amp;Table1[[#This Row],[Mã hàng]]</f>
        <v>15TSG01NL300098</v>
      </c>
      <c r="B1108" s="6" t="str">
        <f>COUNTIF($A$5:A1108,A1108)&amp;A1108</f>
        <v>115TSG01NL300098</v>
      </c>
      <c r="C1108" s="75">
        <v>46037</v>
      </c>
      <c r="D1108" s="76" t="s">
        <v>313</v>
      </c>
      <c r="E1108" s="74" t="s">
        <v>500</v>
      </c>
      <c r="F1108" s="74" t="s">
        <v>316</v>
      </c>
      <c r="G1108" s="74" t="s">
        <v>314</v>
      </c>
      <c r="H1108" s="76" t="s">
        <v>370</v>
      </c>
      <c r="I1108" s="76" t="s">
        <v>371</v>
      </c>
      <c r="J1108" s="76" t="s">
        <v>501</v>
      </c>
      <c r="K1108" s="76" t="s">
        <v>179</v>
      </c>
      <c r="L1108" s="76" t="s">
        <v>327</v>
      </c>
      <c r="M1108" s="76" t="s">
        <v>284</v>
      </c>
      <c r="N1108" s="77">
        <v>5.5</v>
      </c>
      <c r="O1108" s="78">
        <v>95000</v>
      </c>
      <c r="P1108" s="78">
        <v>0</v>
      </c>
      <c r="Q1108" s="79">
        <v>522500</v>
      </c>
      <c r="R1108" s="79">
        <v>0</v>
      </c>
      <c r="S1108" s="78">
        <v>95000</v>
      </c>
      <c r="T1108" s="76" t="s">
        <v>315</v>
      </c>
      <c r="U1108" s="76" t="s">
        <v>373</v>
      </c>
      <c r="V1108" s="76" t="s">
        <v>316</v>
      </c>
      <c r="W1108" s="76" t="s">
        <v>317</v>
      </c>
      <c r="X1108" s="76" t="s">
        <v>316</v>
      </c>
      <c r="Y1108" s="76" t="s">
        <v>374</v>
      </c>
      <c r="Z1108" s="76" t="s">
        <v>374</v>
      </c>
      <c r="AA11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09" spans="1:27" x14ac:dyDescent="0.25">
      <c r="A1109" s="6" t="str">
        <f>DAY(C1109)&amp;Table1[[#This Row],[Bộ phận]]&amp;Table1[[#This Row],[Mã hàng]]</f>
        <v>15TSG01NL300126</v>
      </c>
      <c r="B1109" s="6" t="str">
        <f>COUNTIF($A$5:A1109,A1109)&amp;A1109</f>
        <v>115TSG01NL300126</v>
      </c>
      <c r="C1109" s="75">
        <v>46037</v>
      </c>
      <c r="D1109" s="76" t="s">
        <v>313</v>
      </c>
      <c r="E1109" s="74" t="s">
        <v>500</v>
      </c>
      <c r="F1109" s="74" t="s">
        <v>316</v>
      </c>
      <c r="G1109" s="74" t="s">
        <v>314</v>
      </c>
      <c r="H1109" s="76" t="s">
        <v>370</v>
      </c>
      <c r="I1109" s="76" t="s">
        <v>371</v>
      </c>
      <c r="J1109" s="76" t="s">
        <v>501</v>
      </c>
      <c r="K1109" s="76" t="s">
        <v>208</v>
      </c>
      <c r="L1109" s="76" t="s">
        <v>340</v>
      </c>
      <c r="M1109" s="76" t="s">
        <v>284</v>
      </c>
      <c r="N1109" s="77">
        <v>0.3</v>
      </c>
      <c r="O1109" s="78">
        <v>70000</v>
      </c>
      <c r="P1109" s="78">
        <v>0</v>
      </c>
      <c r="Q1109" s="79">
        <v>21000</v>
      </c>
      <c r="R1109" s="79">
        <v>0</v>
      </c>
      <c r="S1109" s="78">
        <v>70000</v>
      </c>
      <c r="T1109" s="76" t="s">
        <v>315</v>
      </c>
      <c r="U1109" s="76" t="s">
        <v>373</v>
      </c>
      <c r="V1109" s="76" t="s">
        <v>316</v>
      </c>
      <c r="W1109" s="76" t="s">
        <v>317</v>
      </c>
      <c r="X1109" s="76" t="s">
        <v>316</v>
      </c>
      <c r="Y1109" s="76" t="s">
        <v>374</v>
      </c>
      <c r="Z1109" s="76" t="s">
        <v>374</v>
      </c>
      <c r="AA11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10" spans="1:27" x14ac:dyDescent="0.25">
      <c r="A1110" s="6" t="str">
        <f>DAY(C1110)&amp;Table1[[#This Row],[Bộ phận]]&amp;Table1[[#This Row],[Mã hàng]]</f>
        <v>15TSG01NL300142</v>
      </c>
      <c r="B1110" s="6" t="str">
        <f>COUNTIF($A$5:A1110,A1110)&amp;A1110</f>
        <v>115TSG01NL300142</v>
      </c>
      <c r="C1110" s="75">
        <v>46037</v>
      </c>
      <c r="D1110" s="76" t="s">
        <v>313</v>
      </c>
      <c r="E1110" s="74" t="s">
        <v>500</v>
      </c>
      <c r="F1110" s="74" t="s">
        <v>316</v>
      </c>
      <c r="G1110" s="74" t="s">
        <v>314</v>
      </c>
      <c r="H1110" s="76" t="s">
        <v>370</v>
      </c>
      <c r="I1110" s="76" t="s">
        <v>371</v>
      </c>
      <c r="J1110" s="76" t="s">
        <v>501</v>
      </c>
      <c r="K1110" s="76" t="s">
        <v>226</v>
      </c>
      <c r="L1110" s="76" t="s">
        <v>319</v>
      </c>
      <c r="M1110" s="76" t="s">
        <v>284</v>
      </c>
      <c r="N1110" s="77">
        <v>2.1</v>
      </c>
      <c r="O1110" s="78">
        <v>50000</v>
      </c>
      <c r="P1110" s="78">
        <v>0</v>
      </c>
      <c r="Q1110" s="79">
        <v>105000</v>
      </c>
      <c r="R1110" s="79">
        <v>0</v>
      </c>
      <c r="S1110" s="78">
        <v>50000</v>
      </c>
      <c r="T1110" s="76" t="s">
        <v>315</v>
      </c>
      <c r="U1110" s="76" t="s">
        <v>373</v>
      </c>
      <c r="V1110" s="76" t="s">
        <v>316</v>
      </c>
      <c r="W1110" s="76" t="s">
        <v>317</v>
      </c>
      <c r="X1110" s="76" t="s">
        <v>316</v>
      </c>
      <c r="Y1110" s="76" t="s">
        <v>374</v>
      </c>
      <c r="Z1110" s="76" t="s">
        <v>374</v>
      </c>
      <c r="AA11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11" spans="1:27" x14ac:dyDescent="0.25">
      <c r="A1111" s="6" t="str">
        <f>DAY(C1111)&amp;Table1[[#This Row],[Bộ phận]]&amp;Table1[[#This Row],[Mã hàng]]</f>
        <v>15TSG01NL300147</v>
      </c>
      <c r="B1111" s="6" t="str">
        <f>COUNTIF($A$5:A1111,A1111)&amp;A1111</f>
        <v>115TSG01NL300147</v>
      </c>
      <c r="C1111" s="75">
        <v>46037</v>
      </c>
      <c r="D1111" s="76" t="s">
        <v>313</v>
      </c>
      <c r="E1111" s="74" t="s">
        <v>500</v>
      </c>
      <c r="F1111" s="74" t="s">
        <v>316</v>
      </c>
      <c r="G1111" s="74" t="s">
        <v>314</v>
      </c>
      <c r="H1111" s="76" t="s">
        <v>370</v>
      </c>
      <c r="I1111" s="76" t="s">
        <v>371</v>
      </c>
      <c r="J1111" s="76" t="s">
        <v>501</v>
      </c>
      <c r="K1111" s="76" t="s">
        <v>234</v>
      </c>
      <c r="L1111" s="76" t="s">
        <v>330</v>
      </c>
      <c r="M1111" s="76" t="s">
        <v>284</v>
      </c>
      <c r="N1111" s="77">
        <v>7.5</v>
      </c>
      <c r="O1111" s="78">
        <v>62000</v>
      </c>
      <c r="P1111" s="78">
        <v>0</v>
      </c>
      <c r="Q1111" s="79">
        <v>465000</v>
      </c>
      <c r="R1111" s="79">
        <v>0</v>
      </c>
      <c r="S1111" s="78">
        <v>62000</v>
      </c>
      <c r="T1111" s="76" t="s">
        <v>315</v>
      </c>
      <c r="U1111" s="76" t="s">
        <v>373</v>
      </c>
      <c r="V1111" s="76" t="s">
        <v>316</v>
      </c>
      <c r="W1111" s="76" t="s">
        <v>317</v>
      </c>
      <c r="X1111" s="76" t="s">
        <v>316</v>
      </c>
      <c r="Y1111" s="76" t="s">
        <v>374</v>
      </c>
      <c r="Z1111" s="76" t="s">
        <v>374</v>
      </c>
      <c r="AA11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12" spans="1:27" x14ac:dyDescent="0.25">
      <c r="A1112" s="6" t="str">
        <f>DAY(C1112)&amp;Table1[[#This Row],[Bộ phận]]&amp;Table1[[#This Row],[Mã hàng]]</f>
        <v>15TSG01NL300218</v>
      </c>
      <c r="B1112" s="6" t="str">
        <f>COUNTIF($A$5:A1112,A1112)&amp;A1112</f>
        <v>115TSG01NL300218</v>
      </c>
      <c r="C1112" s="75">
        <v>46037</v>
      </c>
      <c r="D1112" s="76" t="s">
        <v>313</v>
      </c>
      <c r="E1112" s="74" t="s">
        <v>500</v>
      </c>
      <c r="F1112" s="74" t="s">
        <v>316</v>
      </c>
      <c r="G1112" s="74" t="s">
        <v>314</v>
      </c>
      <c r="H1112" s="76" t="s">
        <v>370</v>
      </c>
      <c r="I1112" s="76" t="s">
        <v>371</v>
      </c>
      <c r="J1112" s="76" t="s">
        <v>501</v>
      </c>
      <c r="K1112" s="76" t="s">
        <v>287</v>
      </c>
      <c r="L1112" s="76" t="s">
        <v>288</v>
      </c>
      <c r="M1112" s="76" t="s">
        <v>29</v>
      </c>
      <c r="N1112" s="77">
        <v>1</v>
      </c>
      <c r="O1112" s="78">
        <v>40000</v>
      </c>
      <c r="P1112" s="78">
        <v>0</v>
      </c>
      <c r="Q1112" s="79">
        <v>40000</v>
      </c>
      <c r="R1112" s="79">
        <v>0</v>
      </c>
      <c r="S1112" s="78">
        <v>40000</v>
      </c>
      <c r="T1112" s="76" t="s">
        <v>315</v>
      </c>
      <c r="U1112" s="76" t="s">
        <v>373</v>
      </c>
      <c r="V1112" s="76" t="s">
        <v>316</v>
      </c>
      <c r="W1112" s="76" t="s">
        <v>317</v>
      </c>
      <c r="X1112" s="76" t="s">
        <v>316</v>
      </c>
      <c r="Y1112" s="76" t="s">
        <v>374</v>
      </c>
      <c r="Z1112" s="76" t="s">
        <v>374</v>
      </c>
      <c r="AA11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13" spans="1:27" x14ac:dyDescent="0.25">
      <c r="A1113" s="6" t="str">
        <f>DAY(C1113)&amp;Table1[[#This Row],[Bộ phận]]&amp;Table1[[#This Row],[Mã hàng]]</f>
        <v>15TSG01NL300018</v>
      </c>
      <c r="B1113" s="6" t="str">
        <f>COUNTIF($A$5:A1113,A1113)&amp;A1113</f>
        <v>115TSG01NL300018</v>
      </c>
      <c r="C1113" s="75">
        <v>46037</v>
      </c>
      <c r="D1113" s="76" t="s">
        <v>313</v>
      </c>
      <c r="E1113" s="74" t="s">
        <v>500</v>
      </c>
      <c r="F1113" s="74" t="s">
        <v>316</v>
      </c>
      <c r="G1113" s="74" t="s">
        <v>314</v>
      </c>
      <c r="H1113" s="76" t="s">
        <v>370</v>
      </c>
      <c r="I1113" s="76" t="s">
        <v>371</v>
      </c>
      <c r="J1113" s="76" t="s">
        <v>501</v>
      </c>
      <c r="K1113" s="76" t="s">
        <v>91</v>
      </c>
      <c r="L1113" s="76" t="s">
        <v>331</v>
      </c>
      <c r="M1113" s="76" t="s">
        <v>284</v>
      </c>
      <c r="N1113" s="77">
        <v>3</v>
      </c>
      <c r="O1113" s="78">
        <v>38000</v>
      </c>
      <c r="P1113" s="78">
        <v>0</v>
      </c>
      <c r="Q1113" s="79">
        <v>114000</v>
      </c>
      <c r="R1113" s="79">
        <v>0</v>
      </c>
      <c r="S1113" s="78">
        <v>38000</v>
      </c>
      <c r="T1113" s="76" t="s">
        <v>315</v>
      </c>
      <c r="U1113" s="76" t="s">
        <v>373</v>
      </c>
      <c r="V1113" s="76" t="s">
        <v>316</v>
      </c>
      <c r="W1113" s="76" t="s">
        <v>317</v>
      </c>
      <c r="X1113" s="76" t="s">
        <v>316</v>
      </c>
      <c r="Y1113" s="76" t="s">
        <v>374</v>
      </c>
      <c r="Z1113" s="76" t="s">
        <v>374</v>
      </c>
      <c r="AA11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14" spans="1:27" x14ac:dyDescent="0.25">
      <c r="A1114" s="6" t="str">
        <f>DAY(C1114)&amp;Table1[[#This Row],[Bộ phận]]&amp;Table1[[#This Row],[Mã hàng]]</f>
        <v>15TSG01NL300113</v>
      </c>
      <c r="B1114" s="6" t="str">
        <f>COUNTIF($A$5:A1114,A1114)&amp;A1114</f>
        <v>115TSG01NL300113</v>
      </c>
      <c r="C1114" s="75">
        <v>46037</v>
      </c>
      <c r="D1114" s="76" t="s">
        <v>313</v>
      </c>
      <c r="E1114" s="74" t="s">
        <v>500</v>
      </c>
      <c r="F1114" s="74" t="s">
        <v>316</v>
      </c>
      <c r="G1114" s="74" t="s">
        <v>314</v>
      </c>
      <c r="H1114" s="76" t="s">
        <v>370</v>
      </c>
      <c r="I1114" s="76" t="s">
        <v>371</v>
      </c>
      <c r="J1114" s="76" t="s">
        <v>501</v>
      </c>
      <c r="K1114" s="76" t="s">
        <v>192</v>
      </c>
      <c r="L1114" s="76" t="s">
        <v>40</v>
      </c>
      <c r="M1114" s="76" t="s">
        <v>284</v>
      </c>
      <c r="N1114" s="77">
        <v>1</v>
      </c>
      <c r="O1114" s="78">
        <v>145000</v>
      </c>
      <c r="P1114" s="78">
        <v>0</v>
      </c>
      <c r="Q1114" s="79">
        <v>145000</v>
      </c>
      <c r="R1114" s="79">
        <v>0</v>
      </c>
      <c r="S1114" s="78">
        <v>145000</v>
      </c>
      <c r="T1114" s="76" t="s">
        <v>315</v>
      </c>
      <c r="U1114" s="76" t="s">
        <v>373</v>
      </c>
      <c r="V1114" s="76" t="s">
        <v>316</v>
      </c>
      <c r="W1114" s="76" t="s">
        <v>317</v>
      </c>
      <c r="X1114" s="76" t="s">
        <v>316</v>
      </c>
      <c r="Y1114" s="76" t="s">
        <v>374</v>
      </c>
      <c r="Z1114" s="76" t="s">
        <v>374</v>
      </c>
      <c r="AA11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15" spans="1:27" x14ac:dyDescent="0.25">
      <c r="A1115" s="6" t="str">
        <f>DAY(C1115)&amp;Table1[[#This Row],[Bộ phận]]&amp;Table1[[#This Row],[Mã hàng]]</f>
        <v>15TSG01NL600004</v>
      </c>
      <c r="B1115" s="6" t="str">
        <f>COUNTIF($A$5:A1115,A1115)&amp;A1115</f>
        <v>115TSG01NL600004</v>
      </c>
      <c r="C1115" s="75">
        <v>46037</v>
      </c>
      <c r="D1115" s="76" t="s">
        <v>313</v>
      </c>
      <c r="E1115" s="74" t="s">
        <v>500</v>
      </c>
      <c r="F1115" s="74" t="s">
        <v>316</v>
      </c>
      <c r="G1115" s="74" t="s">
        <v>314</v>
      </c>
      <c r="H1115" s="76" t="s">
        <v>370</v>
      </c>
      <c r="I1115" s="76" t="s">
        <v>371</v>
      </c>
      <c r="J1115" s="76" t="s">
        <v>501</v>
      </c>
      <c r="K1115" s="76" t="s">
        <v>266</v>
      </c>
      <c r="L1115" s="76" t="s">
        <v>25</v>
      </c>
      <c r="M1115" s="76" t="s">
        <v>284</v>
      </c>
      <c r="N1115" s="77">
        <v>20</v>
      </c>
      <c r="O1115" s="78">
        <v>18000</v>
      </c>
      <c r="P1115" s="78">
        <v>0</v>
      </c>
      <c r="Q1115" s="79">
        <v>360000</v>
      </c>
      <c r="R1115" s="79">
        <v>0</v>
      </c>
      <c r="S1115" s="78">
        <v>18000</v>
      </c>
      <c r="T1115" s="76" t="s">
        <v>315</v>
      </c>
      <c r="U1115" s="76" t="s">
        <v>373</v>
      </c>
      <c r="V1115" s="76" t="s">
        <v>316</v>
      </c>
      <c r="W1115" s="76" t="s">
        <v>317</v>
      </c>
      <c r="X1115" s="76" t="s">
        <v>316</v>
      </c>
      <c r="Y1115" s="76" t="s">
        <v>374</v>
      </c>
      <c r="Z1115" s="76" t="s">
        <v>374</v>
      </c>
      <c r="AA11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16" spans="1:27" x14ac:dyDescent="0.25">
      <c r="A1116" s="6" t="str">
        <f>DAY(C1116)&amp;Table1[[#This Row],[Bộ phận]]&amp;Table1[[#This Row],[Mã hàng]]</f>
        <v>15TSG01NL300029</v>
      </c>
      <c r="B1116" s="6" t="str">
        <f>COUNTIF($A$5:A1116,A1116)&amp;A1116</f>
        <v>115TSG01NL300029</v>
      </c>
      <c r="C1116" s="75">
        <v>46037</v>
      </c>
      <c r="D1116" s="76" t="s">
        <v>313</v>
      </c>
      <c r="E1116" s="74" t="s">
        <v>500</v>
      </c>
      <c r="F1116" s="74" t="s">
        <v>316</v>
      </c>
      <c r="G1116" s="74" t="s">
        <v>314</v>
      </c>
      <c r="H1116" s="76" t="s">
        <v>370</v>
      </c>
      <c r="I1116" s="76" t="s">
        <v>371</v>
      </c>
      <c r="J1116" s="76" t="s">
        <v>501</v>
      </c>
      <c r="K1116" s="76" t="s">
        <v>101</v>
      </c>
      <c r="L1116" s="76" t="s">
        <v>323</v>
      </c>
      <c r="M1116" s="76" t="s">
        <v>284</v>
      </c>
      <c r="N1116" s="77">
        <v>1.1000000000000001</v>
      </c>
      <c r="O1116" s="78">
        <v>22000</v>
      </c>
      <c r="P1116" s="78">
        <v>0</v>
      </c>
      <c r="Q1116" s="79">
        <v>24200</v>
      </c>
      <c r="R1116" s="79">
        <v>0</v>
      </c>
      <c r="S1116" s="78">
        <v>22000</v>
      </c>
      <c r="T1116" s="76" t="s">
        <v>315</v>
      </c>
      <c r="U1116" s="76" t="s">
        <v>373</v>
      </c>
      <c r="V1116" s="76" t="s">
        <v>316</v>
      </c>
      <c r="W1116" s="76" t="s">
        <v>317</v>
      </c>
      <c r="X1116" s="76" t="s">
        <v>316</v>
      </c>
      <c r="Y1116" s="76" t="s">
        <v>374</v>
      </c>
      <c r="Z1116" s="76" t="s">
        <v>374</v>
      </c>
      <c r="AA11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17" spans="1:27" x14ac:dyDescent="0.25">
      <c r="A1117" s="6" t="str">
        <f>DAY(C1117)&amp;Table1[[#This Row],[Bộ phận]]&amp;Table1[[#This Row],[Mã hàng]]</f>
        <v>15TSG01NL300119</v>
      </c>
      <c r="B1117" s="6" t="str">
        <f>COUNTIF($A$5:A1117,A1117)&amp;A1117</f>
        <v>115TSG01NL300119</v>
      </c>
      <c r="C1117" s="75">
        <v>46037</v>
      </c>
      <c r="D1117" s="76" t="s">
        <v>313</v>
      </c>
      <c r="E1117" s="74" t="s">
        <v>500</v>
      </c>
      <c r="F1117" s="74" t="s">
        <v>316</v>
      </c>
      <c r="G1117" s="74" t="s">
        <v>314</v>
      </c>
      <c r="H1117" s="76" t="s">
        <v>370</v>
      </c>
      <c r="I1117" s="76" t="s">
        <v>371</v>
      </c>
      <c r="J1117" s="76" t="s">
        <v>501</v>
      </c>
      <c r="K1117" s="76" t="s">
        <v>197</v>
      </c>
      <c r="L1117" s="76" t="s">
        <v>324</v>
      </c>
      <c r="M1117" s="76" t="s">
        <v>284</v>
      </c>
      <c r="N1117" s="77">
        <v>5</v>
      </c>
      <c r="O1117" s="78">
        <v>21000</v>
      </c>
      <c r="P1117" s="78">
        <v>0</v>
      </c>
      <c r="Q1117" s="79">
        <v>105000</v>
      </c>
      <c r="R1117" s="79">
        <v>0</v>
      </c>
      <c r="S1117" s="78">
        <v>21000</v>
      </c>
      <c r="T1117" s="76" t="s">
        <v>315</v>
      </c>
      <c r="U1117" s="76" t="s">
        <v>373</v>
      </c>
      <c r="V1117" s="76" t="s">
        <v>316</v>
      </c>
      <c r="W1117" s="76" t="s">
        <v>317</v>
      </c>
      <c r="X1117" s="76" t="s">
        <v>316</v>
      </c>
      <c r="Y1117" s="76" t="s">
        <v>374</v>
      </c>
      <c r="Z1117" s="76" t="s">
        <v>374</v>
      </c>
      <c r="AA11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18" spans="1:27" x14ac:dyDescent="0.25">
      <c r="A1118" s="6" t="str">
        <f>DAY(C1118)&amp;Table1[[#This Row],[Bộ phận]]&amp;Table1[[#This Row],[Mã hàng]]</f>
        <v>15TSG06NL300203</v>
      </c>
      <c r="B1118" s="6" t="str">
        <f>COUNTIF($A$5:A1118,A1118)&amp;A1118</f>
        <v>115TSG06NL300203</v>
      </c>
      <c r="C1118" s="75">
        <v>46037</v>
      </c>
      <c r="D1118" s="76" t="s">
        <v>313</v>
      </c>
      <c r="E1118" s="74" t="s">
        <v>502</v>
      </c>
      <c r="F1118" s="74" t="s">
        <v>316</v>
      </c>
      <c r="G1118" s="74" t="s">
        <v>314</v>
      </c>
      <c r="H1118" s="76" t="s">
        <v>370</v>
      </c>
      <c r="I1118" s="76" t="s">
        <v>371</v>
      </c>
      <c r="J1118" s="76" t="s">
        <v>503</v>
      </c>
      <c r="K1118" s="76" t="s">
        <v>260</v>
      </c>
      <c r="L1118" s="76" t="s">
        <v>320</v>
      </c>
      <c r="M1118" s="76" t="s">
        <v>284</v>
      </c>
      <c r="N1118" s="77">
        <v>3</v>
      </c>
      <c r="O1118" s="78">
        <v>45000</v>
      </c>
      <c r="P1118" s="78">
        <v>0</v>
      </c>
      <c r="Q1118" s="79">
        <v>135000</v>
      </c>
      <c r="R1118" s="79">
        <v>0</v>
      </c>
      <c r="S1118" s="78">
        <v>45000</v>
      </c>
      <c r="T1118" s="76" t="s">
        <v>333</v>
      </c>
      <c r="U1118" s="76" t="s">
        <v>373</v>
      </c>
      <c r="V1118" s="76" t="s">
        <v>316</v>
      </c>
      <c r="W1118" s="76" t="s">
        <v>334</v>
      </c>
      <c r="X1118" s="76" t="s">
        <v>316</v>
      </c>
      <c r="Y1118" s="76" t="s">
        <v>374</v>
      </c>
      <c r="Z1118" s="76" t="s">
        <v>374</v>
      </c>
      <c r="AA11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19" spans="1:27" x14ac:dyDescent="0.25">
      <c r="A1119" s="6" t="str">
        <f>DAY(C1119)&amp;Table1[[#This Row],[Bộ phận]]&amp;Table1[[#This Row],[Mã hàng]]</f>
        <v>15TSG06NL300022</v>
      </c>
      <c r="B1119" s="6" t="str">
        <f>COUNTIF($A$5:A1119,A1119)&amp;A1119</f>
        <v>115TSG06NL300022</v>
      </c>
      <c r="C1119" s="75">
        <v>46037</v>
      </c>
      <c r="D1119" s="76" t="s">
        <v>313</v>
      </c>
      <c r="E1119" s="74" t="s">
        <v>502</v>
      </c>
      <c r="F1119" s="74" t="s">
        <v>316</v>
      </c>
      <c r="G1119" s="74" t="s">
        <v>314</v>
      </c>
      <c r="H1119" s="76" t="s">
        <v>370</v>
      </c>
      <c r="I1119" s="76" t="s">
        <v>371</v>
      </c>
      <c r="J1119" s="76" t="s">
        <v>503</v>
      </c>
      <c r="K1119" s="76" t="s">
        <v>94</v>
      </c>
      <c r="L1119" s="76" t="s">
        <v>20</v>
      </c>
      <c r="M1119" s="76" t="s">
        <v>284</v>
      </c>
      <c r="N1119" s="77">
        <v>6</v>
      </c>
      <c r="O1119" s="78">
        <v>18000</v>
      </c>
      <c r="P1119" s="78">
        <v>0</v>
      </c>
      <c r="Q1119" s="79">
        <v>108000</v>
      </c>
      <c r="R1119" s="79">
        <v>0</v>
      </c>
      <c r="S1119" s="78">
        <v>18000</v>
      </c>
      <c r="T1119" s="76" t="s">
        <v>333</v>
      </c>
      <c r="U1119" s="76" t="s">
        <v>373</v>
      </c>
      <c r="V1119" s="76" t="s">
        <v>316</v>
      </c>
      <c r="W1119" s="76" t="s">
        <v>334</v>
      </c>
      <c r="X1119" s="76" t="s">
        <v>316</v>
      </c>
      <c r="Y1119" s="76" t="s">
        <v>374</v>
      </c>
      <c r="Z1119" s="76" t="s">
        <v>374</v>
      </c>
      <c r="AA11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20" spans="1:27" x14ac:dyDescent="0.25">
      <c r="A1120" s="6" t="str">
        <f>DAY(C1120)&amp;Table1[[#This Row],[Bộ phận]]&amp;Table1[[#This Row],[Mã hàng]]</f>
        <v>15TSG06NL300058</v>
      </c>
      <c r="B1120" s="6" t="str">
        <f>COUNTIF($A$5:A1120,A1120)&amp;A1120</f>
        <v>115TSG06NL300058</v>
      </c>
      <c r="C1120" s="75">
        <v>46037</v>
      </c>
      <c r="D1120" s="76" t="s">
        <v>313</v>
      </c>
      <c r="E1120" s="74" t="s">
        <v>502</v>
      </c>
      <c r="F1120" s="74" t="s">
        <v>316</v>
      </c>
      <c r="G1120" s="74" t="s">
        <v>314</v>
      </c>
      <c r="H1120" s="76" t="s">
        <v>370</v>
      </c>
      <c r="I1120" s="76" t="s">
        <v>371</v>
      </c>
      <c r="J1120" s="76" t="s">
        <v>503</v>
      </c>
      <c r="K1120" s="76" t="s">
        <v>135</v>
      </c>
      <c r="L1120" s="76" t="s">
        <v>27</v>
      </c>
      <c r="M1120" s="76" t="s">
        <v>284</v>
      </c>
      <c r="N1120" s="77">
        <v>1.5</v>
      </c>
      <c r="O1120" s="78">
        <v>55000</v>
      </c>
      <c r="P1120" s="78">
        <v>0</v>
      </c>
      <c r="Q1120" s="79">
        <v>82500</v>
      </c>
      <c r="R1120" s="79">
        <v>0</v>
      </c>
      <c r="S1120" s="78">
        <v>55000</v>
      </c>
      <c r="T1120" s="76" t="s">
        <v>333</v>
      </c>
      <c r="U1120" s="76" t="s">
        <v>373</v>
      </c>
      <c r="V1120" s="76" t="s">
        <v>316</v>
      </c>
      <c r="W1120" s="76" t="s">
        <v>334</v>
      </c>
      <c r="X1120" s="76" t="s">
        <v>316</v>
      </c>
      <c r="Y1120" s="76" t="s">
        <v>374</v>
      </c>
      <c r="Z1120" s="76" t="s">
        <v>374</v>
      </c>
      <c r="AA11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21" spans="1:27" x14ac:dyDescent="0.25">
      <c r="A1121" s="6" t="str">
        <f>DAY(C1121)&amp;Table1[[#This Row],[Bộ phận]]&amp;Table1[[#This Row],[Mã hàng]]</f>
        <v>15TSG06NL300218</v>
      </c>
      <c r="B1121" s="6" t="str">
        <f>COUNTIF($A$5:A1121,A1121)&amp;A1121</f>
        <v>115TSG06NL300218</v>
      </c>
      <c r="C1121" s="75">
        <v>46037</v>
      </c>
      <c r="D1121" s="76" t="s">
        <v>313</v>
      </c>
      <c r="E1121" s="74" t="s">
        <v>502</v>
      </c>
      <c r="F1121" s="74" t="s">
        <v>316</v>
      </c>
      <c r="G1121" s="74" t="s">
        <v>314</v>
      </c>
      <c r="H1121" s="76" t="s">
        <v>370</v>
      </c>
      <c r="I1121" s="76" t="s">
        <v>371</v>
      </c>
      <c r="J1121" s="76" t="s">
        <v>503</v>
      </c>
      <c r="K1121" s="76" t="s">
        <v>287</v>
      </c>
      <c r="L1121" s="76" t="s">
        <v>288</v>
      </c>
      <c r="M1121" s="76" t="s">
        <v>29</v>
      </c>
      <c r="N1121" s="77">
        <v>1</v>
      </c>
      <c r="O1121" s="78">
        <v>40000</v>
      </c>
      <c r="P1121" s="78">
        <v>0</v>
      </c>
      <c r="Q1121" s="79">
        <v>40000</v>
      </c>
      <c r="R1121" s="79">
        <v>0</v>
      </c>
      <c r="S1121" s="78">
        <v>40000</v>
      </c>
      <c r="T1121" s="76" t="s">
        <v>333</v>
      </c>
      <c r="U1121" s="76" t="s">
        <v>373</v>
      </c>
      <c r="V1121" s="76" t="s">
        <v>316</v>
      </c>
      <c r="W1121" s="76" t="s">
        <v>334</v>
      </c>
      <c r="X1121" s="76" t="s">
        <v>316</v>
      </c>
      <c r="Y1121" s="76" t="s">
        <v>374</v>
      </c>
      <c r="Z1121" s="76" t="s">
        <v>374</v>
      </c>
      <c r="AA11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22" spans="1:27" x14ac:dyDescent="0.25">
      <c r="A1122" s="6" t="str">
        <f>DAY(C1122)&amp;Table1[[#This Row],[Bộ phận]]&amp;Table1[[#This Row],[Mã hàng]]</f>
        <v>15TSG06NL300084</v>
      </c>
      <c r="B1122" s="6" t="str">
        <f>COUNTIF($A$5:A1122,A1122)&amp;A1122</f>
        <v>115TSG06NL300084</v>
      </c>
      <c r="C1122" s="75">
        <v>46037</v>
      </c>
      <c r="D1122" s="76" t="s">
        <v>313</v>
      </c>
      <c r="E1122" s="74" t="s">
        <v>502</v>
      </c>
      <c r="F1122" s="74" t="s">
        <v>316</v>
      </c>
      <c r="G1122" s="74" t="s">
        <v>314</v>
      </c>
      <c r="H1122" s="76" t="s">
        <v>370</v>
      </c>
      <c r="I1122" s="76" t="s">
        <v>371</v>
      </c>
      <c r="J1122" s="76" t="s">
        <v>503</v>
      </c>
      <c r="K1122" s="76" t="s">
        <v>163</v>
      </c>
      <c r="L1122" s="76" t="s">
        <v>322</v>
      </c>
      <c r="M1122" s="76" t="s">
        <v>284</v>
      </c>
      <c r="N1122" s="77">
        <v>4</v>
      </c>
      <c r="O1122" s="78">
        <v>22000</v>
      </c>
      <c r="P1122" s="78">
        <v>0</v>
      </c>
      <c r="Q1122" s="79">
        <v>88000</v>
      </c>
      <c r="R1122" s="79">
        <v>0</v>
      </c>
      <c r="S1122" s="78">
        <v>22000</v>
      </c>
      <c r="T1122" s="76" t="s">
        <v>333</v>
      </c>
      <c r="U1122" s="76" t="s">
        <v>373</v>
      </c>
      <c r="V1122" s="76" t="s">
        <v>316</v>
      </c>
      <c r="W1122" s="76" t="s">
        <v>334</v>
      </c>
      <c r="X1122" s="76" t="s">
        <v>316</v>
      </c>
      <c r="Y1122" s="76" t="s">
        <v>374</v>
      </c>
      <c r="Z1122" s="76" t="s">
        <v>374</v>
      </c>
      <c r="AA11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23" spans="1:27" x14ac:dyDescent="0.25">
      <c r="A1123" s="6" t="str">
        <f>DAY(C1123)&amp;Table1[[#This Row],[Bộ phận]]&amp;Table1[[#This Row],[Mã hàng]]</f>
        <v>15TSG06NL300085</v>
      </c>
      <c r="B1123" s="6" t="str">
        <f>COUNTIF($A$5:A1123,A1123)&amp;A1123</f>
        <v>115TSG06NL300085</v>
      </c>
      <c r="C1123" s="75">
        <v>46037</v>
      </c>
      <c r="D1123" s="76" t="s">
        <v>313</v>
      </c>
      <c r="E1123" s="74" t="s">
        <v>502</v>
      </c>
      <c r="F1123" s="74" t="s">
        <v>316</v>
      </c>
      <c r="G1123" s="74" t="s">
        <v>314</v>
      </c>
      <c r="H1123" s="76" t="s">
        <v>370</v>
      </c>
      <c r="I1123" s="76" t="s">
        <v>371</v>
      </c>
      <c r="J1123" s="76" t="s">
        <v>503</v>
      </c>
      <c r="K1123" s="76" t="s">
        <v>164</v>
      </c>
      <c r="L1123" s="76" t="s">
        <v>318</v>
      </c>
      <c r="M1123" s="76" t="s">
        <v>284</v>
      </c>
      <c r="N1123" s="77">
        <v>2</v>
      </c>
      <c r="O1123" s="78">
        <v>45000</v>
      </c>
      <c r="P1123" s="78">
        <v>0</v>
      </c>
      <c r="Q1123" s="79">
        <v>90000</v>
      </c>
      <c r="R1123" s="79">
        <v>0</v>
      </c>
      <c r="S1123" s="78">
        <v>45000</v>
      </c>
      <c r="T1123" s="76" t="s">
        <v>333</v>
      </c>
      <c r="U1123" s="76" t="s">
        <v>373</v>
      </c>
      <c r="V1123" s="76" t="s">
        <v>316</v>
      </c>
      <c r="W1123" s="76" t="s">
        <v>334</v>
      </c>
      <c r="X1123" s="76" t="s">
        <v>316</v>
      </c>
      <c r="Y1123" s="76" t="s">
        <v>374</v>
      </c>
      <c r="Z1123" s="76" t="s">
        <v>374</v>
      </c>
      <c r="AA11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24" spans="1:27" x14ac:dyDescent="0.25">
      <c r="A1124" s="6" t="str">
        <f>DAY(C1124)&amp;Table1[[#This Row],[Bộ phận]]&amp;Table1[[#This Row],[Mã hàng]]</f>
        <v>15TSG06NL300107</v>
      </c>
      <c r="B1124" s="6" t="str">
        <f>COUNTIF($A$5:A1124,A1124)&amp;A1124</f>
        <v>115TSG06NL300107</v>
      </c>
      <c r="C1124" s="75">
        <v>46037</v>
      </c>
      <c r="D1124" s="76" t="s">
        <v>313</v>
      </c>
      <c r="E1124" s="74" t="s">
        <v>502</v>
      </c>
      <c r="F1124" s="74" t="s">
        <v>316</v>
      </c>
      <c r="G1124" s="74" t="s">
        <v>314</v>
      </c>
      <c r="H1124" s="76" t="s">
        <v>370</v>
      </c>
      <c r="I1124" s="76" t="s">
        <v>371</v>
      </c>
      <c r="J1124" s="76" t="s">
        <v>503</v>
      </c>
      <c r="K1124" s="76" t="s">
        <v>187</v>
      </c>
      <c r="L1124" s="76" t="s">
        <v>328</v>
      </c>
      <c r="M1124" s="76" t="s">
        <v>329</v>
      </c>
      <c r="N1124" s="77">
        <v>4</v>
      </c>
      <c r="O1124" s="78">
        <v>8500</v>
      </c>
      <c r="P1124" s="78">
        <v>0</v>
      </c>
      <c r="Q1124" s="79">
        <v>34000</v>
      </c>
      <c r="R1124" s="79">
        <v>0</v>
      </c>
      <c r="S1124" s="78">
        <v>8500</v>
      </c>
      <c r="T1124" s="76" t="s">
        <v>333</v>
      </c>
      <c r="U1124" s="76" t="s">
        <v>373</v>
      </c>
      <c r="V1124" s="76" t="s">
        <v>316</v>
      </c>
      <c r="W1124" s="76" t="s">
        <v>334</v>
      </c>
      <c r="X1124" s="76" t="s">
        <v>316</v>
      </c>
      <c r="Y1124" s="76" t="s">
        <v>374</v>
      </c>
      <c r="Z1124" s="76" t="s">
        <v>374</v>
      </c>
      <c r="AA11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25" spans="1:27" x14ac:dyDescent="0.25">
      <c r="A1125" s="6" t="str">
        <f>DAY(C1125)&amp;Table1[[#This Row],[Bộ phận]]&amp;Table1[[#This Row],[Mã hàng]]</f>
        <v>15TSG06NL300113</v>
      </c>
      <c r="B1125" s="6" t="str">
        <f>COUNTIF($A$5:A1125,A1125)&amp;A1125</f>
        <v>115TSG06NL300113</v>
      </c>
      <c r="C1125" s="75">
        <v>46037</v>
      </c>
      <c r="D1125" s="76" t="s">
        <v>313</v>
      </c>
      <c r="E1125" s="74" t="s">
        <v>502</v>
      </c>
      <c r="F1125" s="74" t="s">
        <v>316</v>
      </c>
      <c r="G1125" s="74" t="s">
        <v>314</v>
      </c>
      <c r="H1125" s="76" t="s">
        <v>370</v>
      </c>
      <c r="I1125" s="76" t="s">
        <v>371</v>
      </c>
      <c r="J1125" s="76" t="s">
        <v>503</v>
      </c>
      <c r="K1125" s="76" t="s">
        <v>192</v>
      </c>
      <c r="L1125" s="76" t="s">
        <v>40</v>
      </c>
      <c r="M1125" s="76" t="s">
        <v>284</v>
      </c>
      <c r="N1125" s="77">
        <v>1</v>
      </c>
      <c r="O1125" s="78">
        <v>145000</v>
      </c>
      <c r="P1125" s="78">
        <v>0</v>
      </c>
      <c r="Q1125" s="79">
        <v>145000</v>
      </c>
      <c r="R1125" s="79">
        <v>0</v>
      </c>
      <c r="S1125" s="78">
        <v>145000</v>
      </c>
      <c r="T1125" s="76" t="s">
        <v>333</v>
      </c>
      <c r="U1125" s="76" t="s">
        <v>373</v>
      </c>
      <c r="V1125" s="76" t="s">
        <v>316</v>
      </c>
      <c r="W1125" s="76" t="s">
        <v>334</v>
      </c>
      <c r="X1125" s="76" t="s">
        <v>316</v>
      </c>
      <c r="Y1125" s="76" t="s">
        <v>374</v>
      </c>
      <c r="Z1125" s="76" t="s">
        <v>374</v>
      </c>
      <c r="AA11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26" spans="1:27" x14ac:dyDescent="0.25">
      <c r="A1126" s="6" t="str">
        <f>DAY(C1126)&amp;Table1[[#This Row],[Bộ phận]]&amp;Table1[[#This Row],[Mã hàng]]</f>
        <v>15TSG06NL300126</v>
      </c>
      <c r="B1126" s="6" t="str">
        <f>COUNTIF($A$5:A1126,A1126)&amp;A1126</f>
        <v>115TSG06NL300126</v>
      </c>
      <c r="C1126" s="75">
        <v>46037</v>
      </c>
      <c r="D1126" s="76" t="s">
        <v>313</v>
      </c>
      <c r="E1126" s="74" t="s">
        <v>502</v>
      </c>
      <c r="F1126" s="74" t="s">
        <v>316</v>
      </c>
      <c r="G1126" s="74" t="s">
        <v>314</v>
      </c>
      <c r="H1126" s="76" t="s">
        <v>370</v>
      </c>
      <c r="I1126" s="76" t="s">
        <v>371</v>
      </c>
      <c r="J1126" s="76" t="s">
        <v>503</v>
      </c>
      <c r="K1126" s="76" t="s">
        <v>208</v>
      </c>
      <c r="L1126" s="76" t="s">
        <v>340</v>
      </c>
      <c r="M1126" s="76" t="s">
        <v>284</v>
      </c>
      <c r="N1126" s="77">
        <v>0.2</v>
      </c>
      <c r="O1126" s="78">
        <v>70000</v>
      </c>
      <c r="P1126" s="78">
        <v>0</v>
      </c>
      <c r="Q1126" s="79">
        <v>14000</v>
      </c>
      <c r="R1126" s="79">
        <v>0</v>
      </c>
      <c r="S1126" s="78">
        <v>70000</v>
      </c>
      <c r="T1126" s="76" t="s">
        <v>333</v>
      </c>
      <c r="U1126" s="76" t="s">
        <v>373</v>
      </c>
      <c r="V1126" s="76" t="s">
        <v>316</v>
      </c>
      <c r="W1126" s="76" t="s">
        <v>334</v>
      </c>
      <c r="X1126" s="76" t="s">
        <v>316</v>
      </c>
      <c r="Y1126" s="76" t="s">
        <v>374</v>
      </c>
      <c r="Z1126" s="76" t="s">
        <v>374</v>
      </c>
      <c r="AA11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27" spans="1:27" x14ac:dyDescent="0.25">
      <c r="A1127" s="6" t="str">
        <f>DAY(C1127)&amp;Table1[[#This Row],[Bộ phận]]&amp;Table1[[#This Row],[Mã hàng]]</f>
        <v>15TSG06NL300142</v>
      </c>
      <c r="B1127" s="6" t="str">
        <f>COUNTIF($A$5:A1127,A1127)&amp;A1127</f>
        <v>115TSG06NL300142</v>
      </c>
      <c r="C1127" s="75">
        <v>46037</v>
      </c>
      <c r="D1127" s="76" t="s">
        <v>313</v>
      </c>
      <c r="E1127" s="74" t="s">
        <v>502</v>
      </c>
      <c r="F1127" s="74" t="s">
        <v>316</v>
      </c>
      <c r="G1127" s="74" t="s">
        <v>314</v>
      </c>
      <c r="H1127" s="76" t="s">
        <v>370</v>
      </c>
      <c r="I1127" s="76" t="s">
        <v>371</v>
      </c>
      <c r="J1127" s="76" t="s">
        <v>503</v>
      </c>
      <c r="K1127" s="76" t="s">
        <v>226</v>
      </c>
      <c r="L1127" s="76" t="s">
        <v>319</v>
      </c>
      <c r="M1127" s="76" t="s">
        <v>284</v>
      </c>
      <c r="N1127" s="77">
        <v>1.5</v>
      </c>
      <c r="O1127" s="78">
        <v>50000</v>
      </c>
      <c r="P1127" s="78">
        <v>0</v>
      </c>
      <c r="Q1127" s="79">
        <v>75000</v>
      </c>
      <c r="R1127" s="79">
        <v>0</v>
      </c>
      <c r="S1127" s="78">
        <v>50000</v>
      </c>
      <c r="T1127" s="76" t="s">
        <v>333</v>
      </c>
      <c r="U1127" s="76" t="s">
        <v>373</v>
      </c>
      <c r="V1127" s="76" t="s">
        <v>316</v>
      </c>
      <c r="W1127" s="76" t="s">
        <v>334</v>
      </c>
      <c r="X1127" s="76" t="s">
        <v>316</v>
      </c>
      <c r="Y1127" s="76" t="s">
        <v>374</v>
      </c>
      <c r="Z1127" s="76" t="s">
        <v>374</v>
      </c>
      <c r="AA11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28" spans="1:27" x14ac:dyDescent="0.25">
      <c r="A1128" s="6" t="str">
        <f>DAY(C1128)&amp;Table1[[#This Row],[Bộ phận]]&amp;Table1[[#This Row],[Mã hàng]]</f>
        <v>15TSG06NL300147</v>
      </c>
      <c r="B1128" s="6" t="str">
        <f>COUNTIF($A$5:A1128,A1128)&amp;A1128</f>
        <v>115TSG06NL300147</v>
      </c>
      <c r="C1128" s="75">
        <v>46037</v>
      </c>
      <c r="D1128" s="76" t="s">
        <v>313</v>
      </c>
      <c r="E1128" s="74" t="s">
        <v>502</v>
      </c>
      <c r="F1128" s="74" t="s">
        <v>316</v>
      </c>
      <c r="G1128" s="74" t="s">
        <v>314</v>
      </c>
      <c r="H1128" s="76" t="s">
        <v>370</v>
      </c>
      <c r="I1128" s="76" t="s">
        <v>371</v>
      </c>
      <c r="J1128" s="76" t="s">
        <v>503</v>
      </c>
      <c r="K1128" s="76" t="s">
        <v>234</v>
      </c>
      <c r="L1128" s="76" t="s">
        <v>330</v>
      </c>
      <c r="M1128" s="76" t="s">
        <v>284</v>
      </c>
      <c r="N1128" s="77">
        <v>5</v>
      </c>
      <c r="O1128" s="78">
        <v>62000</v>
      </c>
      <c r="P1128" s="78">
        <v>0</v>
      </c>
      <c r="Q1128" s="79">
        <v>310000</v>
      </c>
      <c r="R1128" s="79">
        <v>0</v>
      </c>
      <c r="S1128" s="78">
        <v>62000</v>
      </c>
      <c r="T1128" s="76" t="s">
        <v>333</v>
      </c>
      <c r="U1128" s="76" t="s">
        <v>373</v>
      </c>
      <c r="V1128" s="76" t="s">
        <v>316</v>
      </c>
      <c r="W1128" s="76" t="s">
        <v>334</v>
      </c>
      <c r="X1128" s="76" t="s">
        <v>316</v>
      </c>
      <c r="Y1128" s="76" t="s">
        <v>374</v>
      </c>
      <c r="Z1128" s="76" t="s">
        <v>374</v>
      </c>
      <c r="AA11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29" spans="1:27" x14ac:dyDescent="0.25">
      <c r="A1129" s="6" t="str">
        <f>DAY(C1129)&amp;Table1[[#This Row],[Bộ phận]]&amp;Table1[[#This Row],[Mã hàng]]</f>
        <v>15TSG06NL300090</v>
      </c>
      <c r="B1129" s="6" t="str">
        <f>COUNTIF($A$5:A1129,A1129)&amp;A1129</f>
        <v>115TSG06NL300090</v>
      </c>
      <c r="C1129" s="75">
        <v>46037</v>
      </c>
      <c r="D1129" s="76" t="s">
        <v>313</v>
      </c>
      <c r="E1129" s="74" t="s">
        <v>502</v>
      </c>
      <c r="F1129" s="74" t="s">
        <v>316</v>
      </c>
      <c r="G1129" s="74" t="s">
        <v>314</v>
      </c>
      <c r="H1129" s="76" t="s">
        <v>370</v>
      </c>
      <c r="I1129" s="76" t="s">
        <v>371</v>
      </c>
      <c r="J1129" s="76" t="s">
        <v>503</v>
      </c>
      <c r="K1129" s="76" t="s">
        <v>171</v>
      </c>
      <c r="L1129" s="76" t="s">
        <v>34</v>
      </c>
      <c r="M1129" s="76" t="s">
        <v>284</v>
      </c>
      <c r="N1129" s="77">
        <v>2</v>
      </c>
      <c r="O1129" s="78">
        <v>145000</v>
      </c>
      <c r="P1129" s="78">
        <v>0</v>
      </c>
      <c r="Q1129" s="79">
        <v>290000</v>
      </c>
      <c r="R1129" s="79">
        <v>0</v>
      </c>
      <c r="S1129" s="78">
        <v>145000</v>
      </c>
      <c r="T1129" s="76" t="s">
        <v>333</v>
      </c>
      <c r="U1129" s="76" t="s">
        <v>373</v>
      </c>
      <c r="V1129" s="76" t="s">
        <v>316</v>
      </c>
      <c r="W1129" s="76" t="s">
        <v>334</v>
      </c>
      <c r="X1129" s="76" t="s">
        <v>316</v>
      </c>
      <c r="Y1129" s="76" t="s">
        <v>374</v>
      </c>
      <c r="Z1129" s="76" t="s">
        <v>374</v>
      </c>
      <c r="AA11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30" spans="1:27" x14ac:dyDescent="0.25">
      <c r="A1130" s="6" t="str">
        <f>DAY(C1130)&amp;Table1[[#This Row],[Bộ phận]]&amp;Table1[[#This Row],[Mã hàng]]</f>
        <v>15TSG06NL300091</v>
      </c>
      <c r="B1130" s="6" t="str">
        <f>COUNTIF($A$5:A1130,A1130)&amp;A1130</f>
        <v>115TSG06NL300091</v>
      </c>
      <c r="C1130" s="75">
        <v>46037</v>
      </c>
      <c r="D1130" s="76" t="s">
        <v>313</v>
      </c>
      <c r="E1130" s="74" t="s">
        <v>502</v>
      </c>
      <c r="F1130" s="74" t="s">
        <v>316</v>
      </c>
      <c r="G1130" s="74" t="s">
        <v>314</v>
      </c>
      <c r="H1130" s="76" t="s">
        <v>370</v>
      </c>
      <c r="I1130" s="76" t="s">
        <v>371</v>
      </c>
      <c r="J1130" s="76" t="s">
        <v>503</v>
      </c>
      <c r="K1130" s="76" t="s">
        <v>172</v>
      </c>
      <c r="L1130" s="76" t="s">
        <v>35</v>
      </c>
      <c r="M1130" s="76" t="s">
        <v>284</v>
      </c>
      <c r="N1130" s="77">
        <v>4</v>
      </c>
      <c r="O1130" s="78">
        <v>47000</v>
      </c>
      <c r="P1130" s="78">
        <v>0</v>
      </c>
      <c r="Q1130" s="79">
        <v>188000</v>
      </c>
      <c r="R1130" s="79">
        <v>0</v>
      </c>
      <c r="S1130" s="78">
        <v>47000</v>
      </c>
      <c r="T1130" s="76" t="s">
        <v>333</v>
      </c>
      <c r="U1130" s="76" t="s">
        <v>373</v>
      </c>
      <c r="V1130" s="76" t="s">
        <v>316</v>
      </c>
      <c r="W1130" s="76" t="s">
        <v>334</v>
      </c>
      <c r="X1130" s="76" t="s">
        <v>316</v>
      </c>
      <c r="Y1130" s="76" t="s">
        <v>374</v>
      </c>
      <c r="Z1130" s="76" t="s">
        <v>374</v>
      </c>
      <c r="AA11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31" spans="1:27" x14ac:dyDescent="0.25">
      <c r="A1131" s="6" t="str">
        <f>DAY(C1131)&amp;Table1[[#This Row],[Bộ phận]]&amp;Table1[[#This Row],[Mã hàng]]</f>
        <v>15TSG06NL300094</v>
      </c>
      <c r="B1131" s="6" t="str">
        <f>COUNTIF($A$5:A1131,A1131)&amp;A1131</f>
        <v>115TSG06NL300094</v>
      </c>
      <c r="C1131" s="75">
        <v>46037</v>
      </c>
      <c r="D1131" s="76" t="s">
        <v>313</v>
      </c>
      <c r="E1131" s="74" t="s">
        <v>502</v>
      </c>
      <c r="F1131" s="74" t="s">
        <v>316</v>
      </c>
      <c r="G1131" s="74" t="s">
        <v>314</v>
      </c>
      <c r="H1131" s="76" t="s">
        <v>370</v>
      </c>
      <c r="I1131" s="76" t="s">
        <v>371</v>
      </c>
      <c r="J1131" s="76" t="s">
        <v>503</v>
      </c>
      <c r="K1131" s="76" t="s">
        <v>176</v>
      </c>
      <c r="L1131" s="76" t="s">
        <v>175</v>
      </c>
      <c r="M1131" s="76" t="s">
        <v>284</v>
      </c>
      <c r="N1131" s="77">
        <v>0.5</v>
      </c>
      <c r="O1131" s="78">
        <v>80000</v>
      </c>
      <c r="P1131" s="78">
        <v>0</v>
      </c>
      <c r="Q1131" s="79">
        <v>40000</v>
      </c>
      <c r="R1131" s="79">
        <v>0</v>
      </c>
      <c r="S1131" s="78">
        <v>80000</v>
      </c>
      <c r="T1131" s="76" t="s">
        <v>333</v>
      </c>
      <c r="U1131" s="76" t="s">
        <v>373</v>
      </c>
      <c r="V1131" s="76" t="s">
        <v>316</v>
      </c>
      <c r="W1131" s="76" t="s">
        <v>334</v>
      </c>
      <c r="X1131" s="76" t="s">
        <v>316</v>
      </c>
      <c r="Y1131" s="76" t="s">
        <v>374</v>
      </c>
      <c r="Z1131" s="76" t="s">
        <v>374</v>
      </c>
      <c r="AA11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32" spans="1:27" x14ac:dyDescent="0.25">
      <c r="A1132" s="6" t="str">
        <f>DAY(C1132)&amp;Table1[[#This Row],[Bộ phận]]&amp;Table1[[#This Row],[Mã hàng]]</f>
        <v>15TSG06NL300096</v>
      </c>
      <c r="B1132" s="6" t="str">
        <f>COUNTIF($A$5:A1132,A1132)&amp;A1132</f>
        <v>115TSG06NL300096</v>
      </c>
      <c r="C1132" s="75">
        <v>46037</v>
      </c>
      <c r="D1132" s="76" t="s">
        <v>313</v>
      </c>
      <c r="E1132" s="74" t="s">
        <v>502</v>
      </c>
      <c r="F1132" s="74" t="s">
        <v>316</v>
      </c>
      <c r="G1132" s="74" t="s">
        <v>314</v>
      </c>
      <c r="H1132" s="76" t="s">
        <v>370</v>
      </c>
      <c r="I1132" s="76" t="s">
        <v>371</v>
      </c>
      <c r="J1132" s="76" t="s">
        <v>503</v>
      </c>
      <c r="K1132" s="76" t="s">
        <v>177</v>
      </c>
      <c r="L1132" s="76" t="s">
        <v>50</v>
      </c>
      <c r="M1132" s="76" t="s">
        <v>284</v>
      </c>
      <c r="N1132" s="77">
        <v>1</v>
      </c>
      <c r="O1132" s="78">
        <v>45000</v>
      </c>
      <c r="P1132" s="78">
        <v>0</v>
      </c>
      <c r="Q1132" s="79">
        <v>45000</v>
      </c>
      <c r="R1132" s="79">
        <v>0</v>
      </c>
      <c r="S1132" s="78">
        <v>45000</v>
      </c>
      <c r="T1132" s="76" t="s">
        <v>333</v>
      </c>
      <c r="U1132" s="76" t="s">
        <v>373</v>
      </c>
      <c r="V1132" s="76" t="s">
        <v>316</v>
      </c>
      <c r="W1132" s="76" t="s">
        <v>334</v>
      </c>
      <c r="X1132" s="76" t="s">
        <v>316</v>
      </c>
      <c r="Y1132" s="76" t="s">
        <v>374</v>
      </c>
      <c r="Z1132" s="76" t="s">
        <v>374</v>
      </c>
      <c r="AA11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33" spans="1:27" x14ac:dyDescent="0.25">
      <c r="A1133" s="6" t="str">
        <f>DAY(C1133)&amp;Table1[[#This Row],[Bộ phận]]&amp;Table1[[#This Row],[Mã hàng]]</f>
        <v>15TSG06NL300098</v>
      </c>
      <c r="B1133" s="6" t="str">
        <f>COUNTIF($A$5:A1133,A1133)&amp;A1133</f>
        <v>115TSG06NL300098</v>
      </c>
      <c r="C1133" s="75">
        <v>46037</v>
      </c>
      <c r="D1133" s="76" t="s">
        <v>313</v>
      </c>
      <c r="E1133" s="74" t="s">
        <v>502</v>
      </c>
      <c r="F1133" s="74" t="s">
        <v>316</v>
      </c>
      <c r="G1133" s="74" t="s">
        <v>314</v>
      </c>
      <c r="H1133" s="76" t="s">
        <v>370</v>
      </c>
      <c r="I1133" s="76" t="s">
        <v>371</v>
      </c>
      <c r="J1133" s="76" t="s">
        <v>503</v>
      </c>
      <c r="K1133" s="76" t="s">
        <v>179</v>
      </c>
      <c r="L1133" s="76" t="s">
        <v>327</v>
      </c>
      <c r="M1133" s="76" t="s">
        <v>284</v>
      </c>
      <c r="N1133" s="77">
        <v>3</v>
      </c>
      <c r="O1133" s="78">
        <v>95000</v>
      </c>
      <c r="P1133" s="78">
        <v>0</v>
      </c>
      <c r="Q1133" s="79">
        <v>285000</v>
      </c>
      <c r="R1133" s="79">
        <v>0</v>
      </c>
      <c r="S1133" s="78">
        <v>95000</v>
      </c>
      <c r="T1133" s="76" t="s">
        <v>333</v>
      </c>
      <c r="U1133" s="76" t="s">
        <v>373</v>
      </c>
      <c r="V1133" s="76" t="s">
        <v>316</v>
      </c>
      <c r="W1133" s="76" t="s">
        <v>334</v>
      </c>
      <c r="X1133" s="76" t="s">
        <v>316</v>
      </c>
      <c r="Y1133" s="76" t="s">
        <v>374</v>
      </c>
      <c r="Z1133" s="76" t="s">
        <v>374</v>
      </c>
      <c r="AA11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34" spans="1:27" x14ac:dyDescent="0.25">
      <c r="A1134" s="6" t="str">
        <f>DAY(C1134)&amp;Table1[[#This Row],[Bộ phận]]&amp;Table1[[#This Row],[Mã hàng]]</f>
        <v>15TSG06NL300018</v>
      </c>
      <c r="B1134" s="6" t="str">
        <f>COUNTIF($A$5:A1134,A1134)&amp;A1134</f>
        <v>115TSG06NL300018</v>
      </c>
      <c r="C1134" s="75">
        <v>46037</v>
      </c>
      <c r="D1134" s="76" t="s">
        <v>313</v>
      </c>
      <c r="E1134" s="74" t="s">
        <v>502</v>
      </c>
      <c r="F1134" s="74" t="s">
        <v>316</v>
      </c>
      <c r="G1134" s="74" t="s">
        <v>314</v>
      </c>
      <c r="H1134" s="76" t="s">
        <v>370</v>
      </c>
      <c r="I1134" s="76" t="s">
        <v>371</v>
      </c>
      <c r="J1134" s="76" t="s">
        <v>503</v>
      </c>
      <c r="K1134" s="76" t="s">
        <v>91</v>
      </c>
      <c r="L1134" s="76" t="s">
        <v>331</v>
      </c>
      <c r="M1134" s="76" t="s">
        <v>284</v>
      </c>
      <c r="N1134" s="77">
        <v>3</v>
      </c>
      <c r="O1134" s="78">
        <v>38000</v>
      </c>
      <c r="P1134" s="78">
        <v>0</v>
      </c>
      <c r="Q1134" s="79">
        <v>114000</v>
      </c>
      <c r="R1134" s="79">
        <v>0</v>
      </c>
      <c r="S1134" s="78">
        <v>38000</v>
      </c>
      <c r="T1134" s="76" t="s">
        <v>333</v>
      </c>
      <c r="U1134" s="76" t="s">
        <v>373</v>
      </c>
      <c r="V1134" s="76" t="s">
        <v>316</v>
      </c>
      <c r="W1134" s="76" t="s">
        <v>334</v>
      </c>
      <c r="X1134" s="76" t="s">
        <v>316</v>
      </c>
      <c r="Y1134" s="76" t="s">
        <v>374</v>
      </c>
      <c r="Z1134" s="76" t="s">
        <v>374</v>
      </c>
      <c r="AA11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35" spans="1:27" x14ac:dyDescent="0.25">
      <c r="A1135" s="6" t="str">
        <f>DAY(C1135)&amp;Table1[[#This Row],[Bộ phận]]&amp;Table1[[#This Row],[Mã hàng]]</f>
        <v>15TSG06NL600067</v>
      </c>
      <c r="B1135" s="6" t="str">
        <f>COUNTIF($A$5:A1135,A1135)&amp;A1135</f>
        <v>115TSG06NL600067</v>
      </c>
      <c r="C1135" s="75">
        <v>46037</v>
      </c>
      <c r="D1135" s="76" t="s">
        <v>313</v>
      </c>
      <c r="E1135" s="74" t="s">
        <v>502</v>
      </c>
      <c r="F1135" s="74" t="s">
        <v>316</v>
      </c>
      <c r="G1135" s="74" t="s">
        <v>314</v>
      </c>
      <c r="H1135" s="76" t="s">
        <v>370</v>
      </c>
      <c r="I1135" s="76" t="s">
        <v>371</v>
      </c>
      <c r="J1135" s="76" t="s">
        <v>503</v>
      </c>
      <c r="K1135" s="76" t="s">
        <v>280</v>
      </c>
      <c r="L1135" s="76" t="s">
        <v>21</v>
      </c>
      <c r="M1135" s="76" t="s">
        <v>284</v>
      </c>
      <c r="N1135" s="77">
        <v>0.5</v>
      </c>
      <c r="O1135" s="78">
        <v>75000</v>
      </c>
      <c r="P1135" s="78">
        <v>0</v>
      </c>
      <c r="Q1135" s="79">
        <v>37500</v>
      </c>
      <c r="R1135" s="79">
        <v>0</v>
      </c>
      <c r="S1135" s="78">
        <v>75000</v>
      </c>
      <c r="T1135" s="76" t="s">
        <v>333</v>
      </c>
      <c r="U1135" s="76" t="s">
        <v>373</v>
      </c>
      <c r="V1135" s="76" t="s">
        <v>316</v>
      </c>
      <c r="W1135" s="76" t="s">
        <v>334</v>
      </c>
      <c r="X1135" s="76" t="s">
        <v>316</v>
      </c>
      <c r="Y1135" s="76" t="s">
        <v>374</v>
      </c>
      <c r="Z1135" s="76" t="s">
        <v>374</v>
      </c>
      <c r="AA11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36" spans="1:27" x14ac:dyDescent="0.25">
      <c r="A1136" s="6" t="str">
        <f>DAY(C1136)&amp;Table1[[#This Row],[Bộ phận]]&amp;Table1[[#This Row],[Mã hàng]]</f>
        <v>15TSG06NL600004</v>
      </c>
      <c r="B1136" s="6" t="str">
        <f>COUNTIF($A$5:A1136,A1136)&amp;A1136</f>
        <v>115TSG06NL600004</v>
      </c>
      <c r="C1136" s="75">
        <v>46037</v>
      </c>
      <c r="D1136" s="76" t="s">
        <v>313</v>
      </c>
      <c r="E1136" s="74" t="s">
        <v>502</v>
      </c>
      <c r="F1136" s="74" t="s">
        <v>316</v>
      </c>
      <c r="G1136" s="74" t="s">
        <v>314</v>
      </c>
      <c r="H1136" s="76" t="s">
        <v>370</v>
      </c>
      <c r="I1136" s="76" t="s">
        <v>371</v>
      </c>
      <c r="J1136" s="76" t="s">
        <v>503</v>
      </c>
      <c r="K1136" s="76" t="s">
        <v>266</v>
      </c>
      <c r="L1136" s="76" t="s">
        <v>25</v>
      </c>
      <c r="M1136" s="76" t="s">
        <v>284</v>
      </c>
      <c r="N1136" s="77">
        <v>20.5</v>
      </c>
      <c r="O1136" s="78">
        <v>18000</v>
      </c>
      <c r="P1136" s="78">
        <v>0</v>
      </c>
      <c r="Q1136" s="79">
        <v>369000</v>
      </c>
      <c r="R1136" s="79">
        <v>0</v>
      </c>
      <c r="S1136" s="78">
        <v>18000</v>
      </c>
      <c r="T1136" s="76" t="s">
        <v>333</v>
      </c>
      <c r="U1136" s="76" t="s">
        <v>373</v>
      </c>
      <c r="V1136" s="76" t="s">
        <v>316</v>
      </c>
      <c r="W1136" s="76" t="s">
        <v>334</v>
      </c>
      <c r="X1136" s="76" t="s">
        <v>316</v>
      </c>
      <c r="Y1136" s="76" t="s">
        <v>374</v>
      </c>
      <c r="Z1136" s="76" t="s">
        <v>374</v>
      </c>
      <c r="AA11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37" spans="1:27" x14ac:dyDescent="0.25">
      <c r="A1137" s="6" t="str">
        <f>DAY(C1137)&amp;Table1[[#This Row],[Bộ phận]]&amp;Table1[[#This Row],[Mã hàng]]</f>
        <v>15TSG06NL300062</v>
      </c>
      <c r="B1137" s="6" t="str">
        <f>COUNTIF($A$5:A1137,A1137)&amp;A1137</f>
        <v>115TSG06NL300062</v>
      </c>
      <c r="C1137" s="75">
        <v>46037</v>
      </c>
      <c r="D1137" s="76" t="s">
        <v>313</v>
      </c>
      <c r="E1137" s="74" t="s">
        <v>502</v>
      </c>
      <c r="F1137" s="74" t="s">
        <v>316</v>
      </c>
      <c r="G1137" s="74" t="s">
        <v>314</v>
      </c>
      <c r="H1137" s="76" t="s">
        <v>370</v>
      </c>
      <c r="I1137" s="76" t="s">
        <v>371</v>
      </c>
      <c r="J1137" s="76" t="s">
        <v>503</v>
      </c>
      <c r="K1137" s="76" t="s">
        <v>141</v>
      </c>
      <c r="L1137" s="76" t="s">
        <v>326</v>
      </c>
      <c r="M1137" s="76" t="s">
        <v>284</v>
      </c>
      <c r="N1137" s="77">
        <v>0.2</v>
      </c>
      <c r="O1137" s="78">
        <v>65000</v>
      </c>
      <c r="P1137" s="78">
        <v>0</v>
      </c>
      <c r="Q1137" s="79">
        <v>13000</v>
      </c>
      <c r="R1137" s="79">
        <v>0</v>
      </c>
      <c r="S1137" s="78">
        <v>65000</v>
      </c>
      <c r="T1137" s="76" t="s">
        <v>333</v>
      </c>
      <c r="U1137" s="76" t="s">
        <v>373</v>
      </c>
      <c r="V1137" s="76" t="s">
        <v>316</v>
      </c>
      <c r="W1137" s="76" t="s">
        <v>334</v>
      </c>
      <c r="X1137" s="76" t="s">
        <v>316</v>
      </c>
      <c r="Y1137" s="76" t="s">
        <v>374</v>
      </c>
      <c r="Z1137" s="76" t="s">
        <v>374</v>
      </c>
      <c r="AA11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38" spans="1:27" x14ac:dyDescent="0.25">
      <c r="A1138" s="6" t="str">
        <f>DAY(C1138)&amp;Table1[[#This Row],[Bộ phận]]&amp;Table1[[#This Row],[Mã hàng]]</f>
        <v>15TSG06NL300119</v>
      </c>
      <c r="B1138" s="6" t="str">
        <f>COUNTIF($A$5:A1138,A1138)&amp;A1138</f>
        <v>115TSG06NL300119</v>
      </c>
      <c r="C1138" s="75">
        <v>46037</v>
      </c>
      <c r="D1138" s="76" t="s">
        <v>313</v>
      </c>
      <c r="E1138" s="74" t="s">
        <v>502</v>
      </c>
      <c r="F1138" s="74" t="s">
        <v>316</v>
      </c>
      <c r="G1138" s="74" t="s">
        <v>314</v>
      </c>
      <c r="H1138" s="76" t="s">
        <v>370</v>
      </c>
      <c r="I1138" s="76" t="s">
        <v>371</v>
      </c>
      <c r="J1138" s="76" t="s">
        <v>503</v>
      </c>
      <c r="K1138" s="76" t="s">
        <v>197</v>
      </c>
      <c r="L1138" s="76" t="s">
        <v>324</v>
      </c>
      <c r="M1138" s="76" t="s">
        <v>284</v>
      </c>
      <c r="N1138" s="77">
        <v>5</v>
      </c>
      <c r="O1138" s="78">
        <v>21000</v>
      </c>
      <c r="P1138" s="78">
        <v>0</v>
      </c>
      <c r="Q1138" s="79">
        <v>105000</v>
      </c>
      <c r="R1138" s="79">
        <v>0</v>
      </c>
      <c r="S1138" s="78">
        <v>21000</v>
      </c>
      <c r="T1138" s="76" t="s">
        <v>333</v>
      </c>
      <c r="U1138" s="76" t="s">
        <v>373</v>
      </c>
      <c r="V1138" s="76" t="s">
        <v>316</v>
      </c>
      <c r="W1138" s="76" t="s">
        <v>334</v>
      </c>
      <c r="X1138" s="76" t="s">
        <v>316</v>
      </c>
      <c r="Y1138" s="76" t="s">
        <v>374</v>
      </c>
      <c r="Z1138" s="76" t="s">
        <v>374</v>
      </c>
      <c r="AA11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39" spans="1:27" x14ac:dyDescent="0.25">
      <c r="A1139" s="6" t="str">
        <f>DAY(C1139)&amp;Table1[[#This Row],[Bộ phận]]&amp;Table1[[#This Row],[Mã hàng]]</f>
        <v>15TSG08NL600004</v>
      </c>
      <c r="B1139" s="6" t="str">
        <f>COUNTIF($A$5:A1139,A1139)&amp;A1139</f>
        <v>115TSG08NL600004</v>
      </c>
      <c r="C1139" s="75">
        <v>46037</v>
      </c>
      <c r="D1139" s="76" t="s">
        <v>313</v>
      </c>
      <c r="E1139" s="74" t="s">
        <v>504</v>
      </c>
      <c r="F1139" s="74" t="s">
        <v>316</v>
      </c>
      <c r="G1139" s="74" t="s">
        <v>314</v>
      </c>
      <c r="H1139" s="76" t="s">
        <v>370</v>
      </c>
      <c r="I1139" s="76" t="s">
        <v>371</v>
      </c>
      <c r="J1139" s="76" t="s">
        <v>505</v>
      </c>
      <c r="K1139" s="76" t="s">
        <v>266</v>
      </c>
      <c r="L1139" s="76" t="s">
        <v>25</v>
      </c>
      <c r="M1139" s="76" t="s">
        <v>284</v>
      </c>
      <c r="N1139" s="77">
        <v>15.3</v>
      </c>
      <c r="O1139" s="78">
        <v>18000</v>
      </c>
      <c r="P1139" s="78">
        <v>0</v>
      </c>
      <c r="Q1139" s="79">
        <v>275400</v>
      </c>
      <c r="R1139" s="79">
        <v>0</v>
      </c>
      <c r="S1139" s="78">
        <v>18000</v>
      </c>
      <c r="T1139" s="76" t="s">
        <v>336</v>
      </c>
      <c r="U1139" s="76" t="s">
        <v>373</v>
      </c>
      <c r="V1139" s="76" t="s">
        <v>316</v>
      </c>
      <c r="W1139" s="76" t="s">
        <v>337</v>
      </c>
      <c r="X1139" s="76" t="s">
        <v>316</v>
      </c>
      <c r="Y1139" s="76" t="s">
        <v>374</v>
      </c>
      <c r="Z1139" s="76" t="s">
        <v>374</v>
      </c>
      <c r="AA11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40" spans="1:27" x14ac:dyDescent="0.25">
      <c r="A1140" s="6" t="str">
        <f>DAY(C1140)&amp;Table1[[#This Row],[Bộ phận]]&amp;Table1[[#This Row],[Mã hàng]]</f>
        <v>15TSG08NL300033</v>
      </c>
      <c r="B1140" s="6" t="str">
        <f>COUNTIF($A$5:A1140,A1140)&amp;A1140</f>
        <v>115TSG08NL300033</v>
      </c>
      <c r="C1140" s="75">
        <v>46037</v>
      </c>
      <c r="D1140" s="76" t="s">
        <v>313</v>
      </c>
      <c r="E1140" s="74" t="s">
        <v>504</v>
      </c>
      <c r="F1140" s="74" t="s">
        <v>316</v>
      </c>
      <c r="G1140" s="74" t="s">
        <v>314</v>
      </c>
      <c r="H1140" s="76" t="s">
        <v>370</v>
      </c>
      <c r="I1140" s="76" t="s">
        <v>371</v>
      </c>
      <c r="J1140" s="76" t="s">
        <v>505</v>
      </c>
      <c r="K1140" s="76" t="s">
        <v>104</v>
      </c>
      <c r="L1140" s="76" t="s">
        <v>335</v>
      </c>
      <c r="M1140" s="76" t="s">
        <v>284</v>
      </c>
      <c r="N1140" s="77">
        <v>1</v>
      </c>
      <c r="O1140" s="78">
        <v>13000</v>
      </c>
      <c r="P1140" s="78">
        <v>0</v>
      </c>
      <c r="Q1140" s="79">
        <v>13000</v>
      </c>
      <c r="R1140" s="79">
        <v>0</v>
      </c>
      <c r="S1140" s="78">
        <v>13000</v>
      </c>
      <c r="T1140" s="76" t="s">
        <v>336</v>
      </c>
      <c r="U1140" s="76" t="s">
        <v>373</v>
      </c>
      <c r="V1140" s="76" t="s">
        <v>316</v>
      </c>
      <c r="W1140" s="76" t="s">
        <v>337</v>
      </c>
      <c r="X1140" s="76" t="s">
        <v>316</v>
      </c>
      <c r="Y1140" s="76" t="s">
        <v>374</v>
      </c>
      <c r="Z1140" s="76" t="s">
        <v>374</v>
      </c>
      <c r="AA11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41" spans="1:27" x14ac:dyDescent="0.25">
      <c r="A1141" s="6" t="str">
        <f>DAY(C1141)&amp;Table1[[#This Row],[Bộ phận]]&amp;Table1[[#This Row],[Mã hàng]]</f>
        <v>15TSG08NL300036</v>
      </c>
      <c r="B1141" s="6" t="str">
        <f>COUNTIF($A$5:A1141,A1141)&amp;A1141</f>
        <v>115TSG08NL300036</v>
      </c>
      <c r="C1141" s="75">
        <v>46037</v>
      </c>
      <c r="D1141" s="76" t="s">
        <v>313</v>
      </c>
      <c r="E1141" s="74" t="s">
        <v>504</v>
      </c>
      <c r="F1141" s="74" t="s">
        <v>316</v>
      </c>
      <c r="G1141" s="74" t="s">
        <v>314</v>
      </c>
      <c r="H1141" s="76" t="s">
        <v>370</v>
      </c>
      <c r="I1141" s="76" t="s">
        <v>371</v>
      </c>
      <c r="J1141" s="76" t="s">
        <v>505</v>
      </c>
      <c r="K1141" s="76" t="s">
        <v>109</v>
      </c>
      <c r="L1141" s="76" t="s">
        <v>24</v>
      </c>
      <c r="M1141" s="76" t="s">
        <v>284</v>
      </c>
      <c r="N1141" s="77">
        <v>1.9</v>
      </c>
      <c r="O1141" s="78">
        <v>47000</v>
      </c>
      <c r="P1141" s="78">
        <v>0</v>
      </c>
      <c r="Q1141" s="79">
        <v>89300</v>
      </c>
      <c r="R1141" s="79">
        <v>0</v>
      </c>
      <c r="S1141" s="78">
        <v>47000</v>
      </c>
      <c r="T1141" s="76" t="s">
        <v>336</v>
      </c>
      <c r="U1141" s="76" t="s">
        <v>373</v>
      </c>
      <c r="V1141" s="76" t="s">
        <v>316</v>
      </c>
      <c r="W1141" s="76" t="s">
        <v>337</v>
      </c>
      <c r="X1141" s="76" t="s">
        <v>316</v>
      </c>
      <c r="Y1141" s="76" t="s">
        <v>374</v>
      </c>
      <c r="Z1141" s="76" t="s">
        <v>374</v>
      </c>
      <c r="AA11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42" spans="1:27" x14ac:dyDescent="0.25">
      <c r="A1142" s="6" t="str">
        <f>DAY(C1142)&amp;Table1[[#This Row],[Bộ phận]]&amp;Table1[[#This Row],[Mã hàng]]</f>
        <v>15TSG08NL300058</v>
      </c>
      <c r="B1142" s="6" t="str">
        <f>COUNTIF($A$5:A1142,A1142)&amp;A1142</f>
        <v>115TSG08NL300058</v>
      </c>
      <c r="C1142" s="75">
        <v>46037</v>
      </c>
      <c r="D1142" s="76" t="s">
        <v>313</v>
      </c>
      <c r="E1142" s="74" t="s">
        <v>504</v>
      </c>
      <c r="F1142" s="74" t="s">
        <v>316</v>
      </c>
      <c r="G1142" s="74" t="s">
        <v>314</v>
      </c>
      <c r="H1142" s="76" t="s">
        <v>370</v>
      </c>
      <c r="I1142" s="76" t="s">
        <v>371</v>
      </c>
      <c r="J1142" s="76" t="s">
        <v>505</v>
      </c>
      <c r="K1142" s="76" t="s">
        <v>135</v>
      </c>
      <c r="L1142" s="76" t="s">
        <v>27</v>
      </c>
      <c r="M1142" s="76" t="s">
        <v>284</v>
      </c>
      <c r="N1142" s="77">
        <v>1</v>
      </c>
      <c r="O1142" s="78">
        <v>55000</v>
      </c>
      <c r="P1142" s="78">
        <v>0</v>
      </c>
      <c r="Q1142" s="79">
        <v>55000</v>
      </c>
      <c r="R1142" s="79">
        <v>0</v>
      </c>
      <c r="S1142" s="78">
        <v>55000</v>
      </c>
      <c r="T1142" s="76" t="s">
        <v>336</v>
      </c>
      <c r="U1142" s="76" t="s">
        <v>373</v>
      </c>
      <c r="V1142" s="76" t="s">
        <v>316</v>
      </c>
      <c r="W1142" s="76" t="s">
        <v>337</v>
      </c>
      <c r="X1142" s="76" t="s">
        <v>316</v>
      </c>
      <c r="Y1142" s="76" t="s">
        <v>374</v>
      </c>
      <c r="Z1142" s="76" t="s">
        <v>374</v>
      </c>
      <c r="AA11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43" spans="1:27" x14ac:dyDescent="0.25">
      <c r="A1143" s="6" t="str">
        <f>DAY(C1143)&amp;Table1[[#This Row],[Bộ phận]]&amp;Table1[[#This Row],[Mã hàng]]</f>
        <v>15TSG08NL300084</v>
      </c>
      <c r="B1143" s="6" t="str">
        <f>COUNTIF($A$5:A1143,A1143)&amp;A1143</f>
        <v>115TSG08NL300084</v>
      </c>
      <c r="C1143" s="75">
        <v>46037</v>
      </c>
      <c r="D1143" s="76" t="s">
        <v>313</v>
      </c>
      <c r="E1143" s="74" t="s">
        <v>504</v>
      </c>
      <c r="F1143" s="74" t="s">
        <v>316</v>
      </c>
      <c r="G1143" s="74" t="s">
        <v>314</v>
      </c>
      <c r="H1143" s="76" t="s">
        <v>370</v>
      </c>
      <c r="I1143" s="76" t="s">
        <v>371</v>
      </c>
      <c r="J1143" s="76" t="s">
        <v>505</v>
      </c>
      <c r="K1143" s="76" t="s">
        <v>163</v>
      </c>
      <c r="L1143" s="76" t="s">
        <v>322</v>
      </c>
      <c r="M1143" s="76" t="s">
        <v>284</v>
      </c>
      <c r="N1143" s="77">
        <v>2.4</v>
      </c>
      <c r="O1143" s="78">
        <v>22000</v>
      </c>
      <c r="P1143" s="78">
        <v>0</v>
      </c>
      <c r="Q1143" s="79">
        <v>52800</v>
      </c>
      <c r="R1143" s="79">
        <v>0</v>
      </c>
      <c r="S1143" s="78">
        <v>22000</v>
      </c>
      <c r="T1143" s="76" t="s">
        <v>336</v>
      </c>
      <c r="U1143" s="76" t="s">
        <v>373</v>
      </c>
      <c r="V1143" s="76" t="s">
        <v>316</v>
      </c>
      <c r="W1143" s="76" t="s">
        <v>337</v>
      </c>
      <c r="X1143" s="76" t="s">
        <v>316</v>
      </c>
      <c r="Y1143" s="76" t="s">
        <v>374</v>
      </c>
      <c r="Z1143" s="76" t="s">
        <v>374</v>
      </c>
      <c r="AA11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44" spans="1:27" x14ac:dyDescent="0.25">
      <c r="A1144" s="6" t="str">
        <f>DAY(C1144)&amp;Table1[[#This Row],[Bộ phận]]&amp;Table1[[#This Row],[Mã hàng]]</f>
        <v>15TSG08NL300113</v>
      </c>
      <c r="B1144" s="6" t="str">
        <f>COUNTIF($A$5:A1144,A1144)&amp;A1144</f>
        <v>115TSG08NL300113</v>
      </c>
      <c r="C1144" s="75">
        <v>46037</v>
      </c>
      <c r="D1144" s="76" t="s">
        <v>313</v>
      </c>
      <c r="E1144" s="74" t="s">
        <v>504</v>
      </c>
      <c r="F1144" s="74" t="s">
        <v>316</v>
      </c>
      <c r="G1144" s="74" t="s">
        <v>314</v>
      </c>
      <c r="H1144" s="76" t="s">
        <v>370</v>
      </c>
      <c r="I1144" s="76" t="s">
        <v>371</v>
      </c>
      <c r="J1144" s="76" t="s">
        <v>505</v>
      </c>
      <c r="K1144" s="76" t="s">
        <v>192</v>
      </c>
      <c r="L1144" s="76" t="s">
        <v>40</v>
      </c>
      <c r="M1144" s="76" t="s">
        <v>284</v>
      </c>
      <c r="N1144" s="77">
        <v>0.8</v>
      </c>
      <c r="O1144" s="78">
        <v>145000</v>
      </c>
      <c r="P1144" s="78">
        <v>0</v>
      </c>
      <c r="Q1144" s="79">
        <v>116000</v>
      </c>
      <c r="R1144" s="79">
        <v>0</v>
      </c>
      <c r="S1144" s="78">
        <v>145000</v>
      </c>
      <c r="T1144" s="76" t="s">
        <v>336</v>
      </c>
      <c r="U1144" s="76" t="s">
        <v>373</v>
      </c>
      <c r="V1144" s="76" t="s">
        <v>316</v>
      </c>
      <c r="W1144" s="76" t="s">
        <v>337</v>
      </c>
      <c r="X1144" s="76" t="s">
        <v>316</v>
      </c>
      <c r="Y1144" s="76" t="s">
        <v>374</v>
      </c>
      <c r="Z1144" s="76" t="s">
        <v>374</v>
      </c>
      <c r="AA11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45" spans="1:27" x14ac:dyDescent="0.25">
      <c r="A1145" s="6" t="str">
        <f>DAY(C1145)&amp;Table1[[#This Row],[Bộ phận]]&amp;Table1[[#This Row],[Mã hàng]]</f>
        <v>15TSG08NL300126</v>
      </c>
      <c r="B1145" s="6" t="str">
        <f>COUNTIF($A$5:A1145,A1145)&amp;A1145</f>
        <v>115TSG08NL300126</v>
      </c>
      <c r="C1145" s="75">
        <v>46037</v>
      </c>
      <c r="D1145" s="76" t="s">
        <v>313</v>
      </c>
      <c r="E1145" s="74" t="s">
        <v>504</v>
      </c>
      <c r="F1145" s="74" t="s">
        <v>316</v>
      </c>
      <c r="G1145" s="74" t="s">
        <v>314</v>
      </c>
      <c r="H1145" s="76" t="s">
        <v>370</v>
      </c>
      <c r="I1145" s="76" t="s">
        <v>371</v>
      </c>
      <c r="J1145" s="76" t="s">
        <v>505</v>
      </c>
      <c r="K1145" s="76" t="s">
        <v>208</v>
      </c>
      <c r="L1145" s="76" t="s">
        <v>340</v>
      </c>
      <c r="M1145" s="76" t="s">
        <v>284</v>
      </c>
      <c r="N1145" s="77">
        <v>0.2</v>
      </c>
      <c r="O1145" s="78">
        <v>70000</v>
      </c>
      <c r="P1145" s="78">
        <v>0</v>
      </c>
      <c r="Q1145" s="79">
        <v>14000</v>
      </c>
      <c r="R1145" s="79">
        <v>0</v>
      </c>
      <c r="S1145" s="78">
        <v>70000</v>
      </c>
      <c r="T1145" s="76" t="s">
        <v>336</v>
      </c>
      <c r="U1145" s="76" t="s">
        <v>373</v>
      </c>
      <c r="V1145" s="76" t="s">
        <v>316</v>
      </c>
      <c r="W1145" s="76" t="s">
        <v>337</v>
      </c>
      <c r="X1145" s="76" t="s">
        <v>316</v>
      </c>
      <c r="Y1145" s="76" t="s">
        <v>374</v>
      </c>
      <c r="Z1145" s="76" t="s">
        <v>374</v>
      </c>
      <c r="AA11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46" spans="1:27" x14ac:dyDescent="0.25">
      <c r="A1146" s="6" t="str">
        <f>DAY(C1146)&amp;Table1[[#This Row],[Bộ phận]]&amp;Table1[[#This Row],[Mã hàng]]</f>
        <v>15TSG08NL300142</v>
      </c>
      <c r="B1146" s="6" t="str">
        <f>COUNTIF($A$5:A1146,A1146)&amp;A1146</f>
        <v>115TSG08NL300142</v>
      </c>
      <c r="C1146" s="75">
        <v>46037</v>
      </c>
      <c r="D1146" s="76" t="s">
        <v>313</v>
      </c>
      <c r="E1146" s="74" t="s">
        <v>504</v>
      </c>
      <c r="F1146" s="74" t="s">
        <v>316</v>
      </c>
      <c r="G1146" s="74" t="s">
        <v>314</v>
      </c>
      <c r="H1146" s="76" t="s">
        <v>370</v>
      </c>
      <c r="I1146" s="76" t="s">
        <v>371</v>
      </c>
      <c r="J1146" s="76" t="s">
        <v>505</v>
      </c>
      <c r="K1146" s="76" t="s">
        <v>226</v>
      </c>
      <c r="L1146" s="76" t="s">
        <v>319</v>
      </c>
      <c r="M1146" s="76" t="s">
        <v>284</v>
      </c>
      <c r="N1146" s="77">
        <v>1.8</v>
      </c>
      <c r="O1146" s="78">
        <v>50000</v>
      </c>
      <c r="P1146" s="78">
        <v>0</v>
      </c>
      <c r="Q1146" s="79">
        <v>90000</v>
      </c>
      <c r="R1146" s="79">
        <v>0</v>
      </c>
      <c r="S1146" s="78">
        <v>50000</v>
      </c>
      <c r="T1146" s="76" t="s">
        <v>336</v>
      </c>
      <c r="U1146" s="76" t="s">
        <v>373</v>
      </c>
      <c r="V1146" s="76" t="s">
        <v>316</v>
      </c>
      <c r="W1146" s="76" t="s">
        <v>337</v>
      </c>
      <c r="X1146" s="76" t="s">
        <v>316</v>
      </c>
      <c r="Y1146" s="76" t="s">
        <v>374</v>
      </c>
      <c r="Z1146" s="76" t="s">
        <v>374</v>
      </c>
      <c r="AA11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47" spans="1:27" x14ac:dyDescent="0.25">
      <c r="A1147" s="6" t="str">
        <f>DAY(C1147)&amp;Table1[[#This Row],[Bộ phận]]&amp;Table1[[#This Row],[Mã hàng]]</f>
        <v>15TSG08NL300018</v>
      </c>
      <c r="B1147" s="6" t="str">
        <f>COUNTIF($A$5:A1147,A1147)&amp;A1147</f>
        <v>115TSG08NL300018</v>
      </c>
      <c r="C1147" s="75">
        <v>46037</v>
      </c>
      <c r="D1147" s="76" t="s">
        <v>313</v>
      </c>
      <c r="E1147" s="74" t="s">
        <v>504</v>
      </c>
      <c r="F1147" s="74" t="s">
        <v>316</v>
      </c>
      <c r="G1147" s="74" t="s">
        <v>314</v>
      </c>
      <c r="H1147" s="76" t="s">
        <v>370</v>
      </c>
      <c r="I1147" s="76" t="s">
        <v>371</v>
      </c>
      <c r="J1147" s="76" t="s">
        <v>505</v>
      </c>
      <c r="K1147" s="76" t="s">
        <v>91</v>
      </c>
      <c r="L1147" s="76" t="s">
        <v>331</v>
      </c>
      <c r="M1147" s="76" t="s">
        <v>284</v>
      </c>
      <c r="N1147" s="77">
        <v>5.7</v>
      </c>
      <c r="O1147" s="78">
        <v>38000</v>
      </c>
      <c r="P1147" s="78">
        <v>0</v>
      </c>
      <c r="Q1147" s="79">
        <v>216600</v>
      </c>
      <c r="R1147" s="79">
        <v>0</v>
      </c>
      <c r="S1147" s="78">
        <v>38000</v>
      </c>
      <c r="T1147" s="76" t="s">
        <v>336</v>
      </c>
      <c r="U1147" s="76" t="s">
        <v>373</v>
      </c>
      <c r="V1147" s="76" t="s">
        <v>316</v>
      </c>
      <c r="W1147" s="76" t="s">
        <v>337</v>
      </c>
      <c r="X1147" s="76" t="s">
        <v>316</v>
      </c>
      <c r="Y1147" s="76" t="s">
        <v>374</v>
      </c>
      <c r="Z1147" s="76" t="s">
        <v>374</v>
      </c>
      <c r="AA11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48" spans="1:27" x14ac:dyDescent="0.25">
      <c r="A1148" s="6" t="str">
        <f>DAY(C1148)&amp;Table1[[#This Row],[Bộ phận]]&amp;Table1[[#This Row],[Mã hàng]]</f>
        <v>15TSG08NL300022</v>
      </c>
      <c r="B1148" s="6" t="str">
        <f>COUNTIF($A$5:A1148,A1148)&amp;A1148</f>
        <v>115TSG08NL300022</v>
      </c>
      <c r="C1148" s="75">
        <v>46037</v>
      </c>
      <c r="D1148" s="76" t="s">
        <v>313</v>
      </c>
      <c r="E1148" s="74" t="s">
        <v>504</v>
      </c>
      <c r="F1148" s="74" t="s">
        <v>316</v>
      </c>
      <c r="G1148" s="74" t="s">
        <v>314</v>
      </c>
      <c r="H1148" s="76" t="s">
        <v>370</v>
      </c>
      <c r="I1148" s="76" t="s">
        <v>371</v>
      </c>
      <c r="J1148" s="76" t="s">
        <v>505</v>
      </c>
      <c r="K1148" s="76" t="s">
        <v>94</v>
      </c>
      <c r="L1148" s="76" t="s">
        <v>20</v>
      </c>
      <c r="M1148" s="76" t="s">
        <v>284</v>
      </c>
      <c r="N1148" s="77">
        <v>10</v>
      </c>
      <c r="O1148" s="78">
        <v>18000</v>
      </c>
      <c r="P1148" s="78">
        <v>0</v>
      </c>
      <c r="Q1148" s="79">
        <v>180000</v>
      </c>
      <c r="R1148" s="79">
        <v>0</v>
      </c>
      <c r="S1148" s="78">
        <v>18000</v>
      </c>
      <c r="T1148" s="76" t="s">
        <v>336</v>
      </c>
      <c r="U1148" s="76" t="s">
        <v>373</v>
      </c>
      <c r="V1148" s="76" t="s">
        <v>316</v>
      </c>
      <c r="W1148" s="76" t="s">
        <v>337</v>
      </c>
      <c r="X1148" s="76" t="s">
        <v>316</v>
      </c>
      <c r="Y1148" s="76" t="s">
        <v>374</v>
      </c>
      <c r="Z1148" s="76" t="s">
        <v>374</v>
      </c>
      <c r="AA11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49" spans="1:27" x14ac:dyDescent="0.25">
      <c r="A1149" s="6" t="str">
        <f>DAY(C1149)&amp;Table1[[#This Row],[Bộ phận]]&amp;Table1[[#This Row],[Mã hàng]]</f>
        <v>15TSG08NL300085</v>
      </c>
      <c r="B1149" s="6" t="str">
        <f>COUNTIF($A$5:A1149,A1149)&amp;A1149</f>
        <v>115TSG08NL300085</v>
      </c>
      <c r="C1149" s="75">
        <v>46037</v>
      </c>
      <c r="D1149" s="76" t="s">
        <v>313</v>
      </c>
      <c r="E1149" s="74" t="s">
        <v>504</v>
      </c>
      <c r="F1149" s="74" t="s">
        <v>316</v>
      </c>
      <c r="G1149" s="74" t="s">
        <v>314</v>
      </c>
      <c r="H1149" s="76" t="s">
        <v>370</v>
      </c>
      <c r="I1149" s="76" t="s">
        <v>371</v>
      </c>
      <c r="J1149" s="76" t="s">
        <v>505</v>
      </c>
      <c r="K1149" s="76" t="s">
        <v>164</v>
      </c>
      <c r="L1149" s="76" t="s">
        <v>318</v>
      </c>
      <c r="M1149" s="76" t="s">
        <v>284</v>
      </c>
      <c r="N1149" s="77">
        <v>0.7</v>
      </c>
      <c r="O1149" s="78">
        <v>45000</v>
      </c>
      <c r="P1149" s="78">
        <v>0</v>
      </c>
      <c r="Q1149" s="79">
        <v>31500</v>
      </c>
      <c r="R1149" s="79">
        <v>0</v>
      </c>
      <c r="S1149" s="78">
        <v>45000</v>
      </c>
      <c r="T1149" s="76" t="s">
        <v>336</v>
      </c>
      <c r="U1149" s="76" t="s">
        <v>373</v>
      </c>
      <c r="V1149" s="76" t="s">
        <v>316</v>
      </c>
      <c r="W1149" s="76" t="s">
        <v>337</v>
      </c>
      <c r="X1149" s="76" t="s">
        <v>316</v>
      </c>
      <c r="Y1149" s="76" t="s">
        <v>374</v>
      </c>
      <c r="Z1149" s="76" t="s">
        <v>374</v>
      </c>
      <c r="AA11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50" spans="1:27" x14ac:dyDescent="0.25">
      <c r="A1150" s="6" t="str">
        <f>DAY(C1150)&amp;Table1[[#This Row],[Bộ phận]]&amp;Table1[[#This Row],[Mã hàng]]</f>
        <v>15TSG08NL300209</v>
      </c>
      <c r="B1150" s="6" t="str">
        <f>COUNTIF($A$5:A1150,A1150)&amp;A1150</f>
        <v>115TSG08NL300209</v>
      </c>
      <c r="C1150" s="75">
        <v>46037</v>
      </c>
      <c r="D1150" s="76" t="s">
        <v>313</v>
      </c>
      <c r="E1150" s="74" t="s">
        <v>504</v>
      </c>
      <c r="F1150" s="74" t="s">
        <v>316</v>
      </c>
      <c r="G1150" s="74" t="s">
        <v>314</v>
      </c>
      <c r="H1150" s="76" t="s">
        <v>370</v>
      </c>
      <c r="I1150" s="76" t="s">
        <v>371</v>
      </c>
      <c r="J1150" s="76" t="s">
        <v>505</v>
      </c>
      <c r="K1150" s="76" t="s">
        <v>261</v>
      </c>
      <c r="L1150" s="76" t="s">
        <v>321</v>
      </c>
      <c r="M1150" s="76" t="s">
        <v>284</v>
      </c>
      <c r="N1150" s="77">
        <v>2</v>
      </c>
      <c r="O1150" s="78">
        <v>30000</v>
      </c>
      <c r="P1150" s="78">
        <v>0</v>
      </c>
      <c r="Q1150" s="79">
        <v>60000</v>
      </c>
      <c r="R1150" s="79">
        <v>0</v>
      </c>
      <c r="S1150" s="78">
        <v>30000</v>
      </c>
      <c r="T1150" s="76" t="s">
        <v>336</v>
      </c>
      <c r="U1150" s="76" t="s">
        <v>373</v>
      </c>
      <c r="V1150" s="76" t="s">
        <v>316</v>
      </c>
      <c r="W1150" s="76" t="s">
        <v>337</v>
      </c>
      <c r="X1150" s="76" t="s">
        <v>316</v>
      </c>
      <c r="Y1150" s="76" t="s">
        <v>374</v>
      </c>
      <c r="Z1150" s="76" t="s">
        <v>374</v>
      </c>
      <c r="AA11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51" spans="1:27" x14ac:dyDescent="0.25">
      <c r="A1151" s="6" t="str">
        <f>DAY(C1151)&amp;Table1[[#This Row],[Bộ phận]]&amp;Table1[[#This Row],[Mã hàng]]</f>
        <v>15TSG08NL300090</v>
      </c>
      <c r="B1151" s="6" t="str">
        <f>COUNTIF($A$5:A1151,A1151)&amp;A1151</f>
        <v>115TSG08NL300090</v>
      </c>
      <c r="C1151" s="75">
        <v>46037</v>
      </c>
      <c r="D1151" s="76" t="s">
        <v>313</v>
      </c>
      <c r="E1151" s="74" t="s">
        <v>504</v>
      </c>
      <c r="F1151" s="74" t="s">
        <v>316</v>
      </c>
      <c r="G1151" s="74" t="s">
        <v>314</v>
      </c>
      <c r="H1151" s="76" t="s">
        <v>370</v>
      </c>
      <c r="I1151" s="76" t="s">
        <v>371</v>
      </c>
      <c r="J1151" s="76" t="s">
        <v>505</v>
      </c>
      <c r="K1151" s="76" t="s">
        <v>171</v>
      </c>
      <c r="L1151" s="76" t="s">
        <v>34</v>
      </c>
      <c r="M1151" s="76" t="s">
        <v>284</v>
      </c>
      <c r="N1151" s="77">
        <v>2</v>
      </c>
      <c r="O1151" s="78">
        <v>145000</v>
      </c>
      <c r="P1151" s="78">
        <v>0</v>
      </c>
      <c r="Q1151" s="79">
        <v>290000</v>
      </c>
      <c r="R1151" s="79">
        <v>0</v>
      </c>
      <c r="S1151" s="78">
        <v>145000</v>
      </c>
      <c r="T1151" s="76" t="s">
        <v>336</v>
      </c>
      <c r="U1151" s="76" t="s">
        <v>373</v>
      </c>
      <c r="V1151" s="76" t="s">
        <v>316</v>
      </c>
      <c r="W1151" s="76" t="s">
        <v>337</v>
      </c>
      <c r="X1151" s="76" t="s">
        <v>316</v>
      </c>
      <c r="Y1151" s="76" t="s">
        <v>374</v>
      </c>
      <c r="Z1151" s="76" t="s">
        <v>374</v>
      </c>
      <c r="AA11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52" spans="1:27" x14ac:dyDescent="0.25">
      <c r="A1152" s="6" t="str">
        <f>DAY(C1152)&amp;Table1[[#This Row],[Bộ phận]]&amp;Table1[[#This Row],[Mã hàng]]</f>
        <v>15TSG08NL300091</v>
      </c>
      <c r="B1152" s="6" t="str">
        <f>COUNTIF($A$5:A1152,A1152)&amp;A1152</f>
        <v>115TSG08NL300091</v>
      </c>
      <c r="C1152" s="75">
        <v>46037</v>
      </c>
      <c r="D1152" s="76" t="s">
        <v>313</v>
      </c>
      <c r="E1152" s="74" t="s">
        <v>504</v>
      </c>
      <c r="F1152" s="74" t="s">
        <v>316</v>
      </c>
      <c r="G1152" s="74" t="s">
        <v>314</v>
      </c>
      <c r="H1152" s="76" t="s">
        <v>370</v>
      </c>
      <c r="I1152" s="76" t="s">
        <v>371</v>
      </c>
      <c r="J1152" s="76" t="s">
        <v>505</v>
      </c>
      <c r="K1152" s="76" t="s">
        <v>172</v>
      </c>
      <c r="L1152" s="76" t="s">
        <v>35</v>
      </c>
      <c r="M1152" s="76" t="s">
        <v>284</v>
      </c>
      <c r="N1152" s="77">
        <v>5</v>
      </c>
      <c r="O1152" s="78">
        <v>47000</v>
      </c>
      <c r="P1152" s="78">
        <v>0</v>
      </c>
      <c r="Q1152" s="79">
        <v>235000</v>
      </c>
      <c r="R1152" s="79">
        <v>0</v>
      </c>
      <c r="S1152" s="78">
        <v>47000</v>
      </c>
      <c r="T1152" s="76" t="s">
        <v>336</v>
      </c>
      <c r="U1152" s="76" t="s">
        <v>373</v>
      </c>
      <c r="V1152" s="76" t="s">
        <v>316</v>
      </c>
      <c r="W1152" s="76" t="s">
        <v>337</v>
      </c>
      <c r="X1152" s="76" t="s">
        <v>316</v>
      </c>
      <c r="Y1152" s="76" t="s">
        <v>374</v>
      </c>
      <c r="Z1152" s="76" t="s">
        <v>374</v>
      </c>
      <c r="AA11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53" spans="1:27" x14ac:dyDescent="0.25">
      <c r="A1153" s="6" t="str">
        <f>DAY(C1153)&amp;Table1[[#This Row],[Bộ phận]]&amp;Table1[[#This Row],[Mã hàng]]</f>
        <v>15TSG08NL300096</v>
      </c>
      <c r="B1153" s="6" t="str">
        <f>COUNTIF($A$5:A1153,A1153)&amp;A1153</f>
        <v>115TSG08NL300096</v>
      </c>
      <c r="C1153" s="75">
        <v>46037</v>
      </c>
      <c r="D1153" s="76" t="s">
        <v>313</v>
      </c>
      <c r="E1153" s="74" t="s">
        <v>504</v>
      </c>
      <c r="F1153" s="74" t="s">
        <v>316</v>
      </c>
      <c r="G1153" s="74" t="s">
        <v>314</v>
      </c>
      <c r="H1153" s="76" t="s">
        <v>370</v>
      </c>
      <c r="I1153" s="76" t="s">
        <v>371</v>
      </c>
      <c r="J1153" s="76" t="s">
        <v>505</v>
      </c>
      <c r="K1153" s="76" t="s">
        <v>177</v>
      </c>
      <c r="L1153" s="76" t="s">
        <v>50</v>
      </c>
      <c r="M1153" s="76" t="s">
        <v>284</v>
      </c>
      <c r="N1153" s="77">
        <v>5</v>
      </c>
      <c r="O1153" s="78">
        <v>45000</v>
      </c>
      <c r="P1153" s="78">
        <v>0</v>
      </c>
      <c r="Q1153" s="79">
        <v>225000</v>
      </c>
      <c r="R1153" s="79">
        <v>0</v>
      </c>
      <c r="S1153" s="78">
        <v>45000</v>
      </c>
      <c r="T1153" s="76" t="s">
        <v>336</v>
      </c>
      <c r="U1153" s="76" t="s">
        <v>373</v>
      </c>
      <c r="V1153" s="76" t="s">
        <v>316</v>
      </c>
      <c r="W1153" s="76" t="s">
        <v>337</v>
      </c>
      <c r="X1153" s="76" t="s">
        <v>316</v>
      </c>
      <c r="Y1153" s="76" t="s">
        <v>374</v>
      </c>
      <c r="Z1153" s="76" t="s">
        <v>374</v>
      </c>
      <c r="AA11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54" spans="1:27" x14ac:dyDescent="0.25">
      <c r="A1154" s="6" t="str">
        <f>DAY(C1154)&amp;Table1[[#This Row],[Bộ phận]]&amp;Table1[[#This Row],[Mã hàng]]</f>
        <v>15TSG08NL300098</v>
      </c>
      <c r="B1154" s="6" t="str">
        <f>COUNTIF($A$5:A1154,A1154)&amp;A1154</f>
        <v>115TSG08NL300098</v>
      </c>
      <c r="C1154" s="75">
        <v>46037</v>
      </c>
      <c r="D1154" s="76" t="s">
        <v>313</v>
      </c>
      <c r="E1154" s="74" t="s">
        <v>504</v>
      </c>
      <c r="F1154" s="74" t="s">
        <v>316</v>
      </c>
      <c r="G1154" s="74" t="s">
        <v>314</v>
      </c>
      <c r="H1154" s="76" t="s">
        <v>370</v>
      </c>
      <c r="I1154" s="76" t="s">
        <v>371</v>
      </c>
      <c r="J1154" s="76" t="s">
        <v>505</v>
      </c>
      <c r="K1154" s="76" t="s">
        <v>179</v>
      </c>
      <c r="L1154" s="76" t="s">
        <v>327</v>
      </c>
      <c r="M1154" s="76" t="s">
        <v>284</v>
      </c>
      <c r="N1154" s="77">
        <v>6</v>
      </c>
      <c r="O1154" s="78">
        <v>95000</v>
      </c>
      <c r="P1154" s="78">
        <v>0</v>
      </c>
      <c r="Q1154" s="79">
        <v>570000</v>
      </c>
      <c r="R1154" s="79">
        <v>0</v>
      </c>
      <c r="S1154" s="78">
        <v>95000</v>
      </c>
      <c r="T1154" s="76" t="s">
        <v>336</v>
      </c>
      <c r="U1154" s="76" t="s">
        <v>373</v>
      </c>
      <c r="V1154" s="76" t="s">
        <v>316</v>
      </c>
      <c r="W1154" s="76" t="s">
        <v>337</v>
      </c>
      <c r="X1154" s="76" t="s">
        <v>316</v>
      </c>
      <c r="Y1154" s="76" t="s">
        <v>374</v>
      </c>
      <c r="Z1154" s="76" t="s">
        <v>374</v>
      </c>
      <c r="AA11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55" spans="1:27" x14ac:dyDescent="0.25">
      <c r="A1155" s="6" t="str">
        <f>DAY(C1155)&amp;Table1[[#This Row],[Bộ phận]]&amp;Table1[[#This Row],[Mã hàng]]</f>
        <v>15TSG08NL300107</v>
      </c>
      <c r="B1155" s="6" t="str">
        <f>COUNTIF($A$5:A1155,A1155)&amp;A1155</f>
        <v>115TSG08NL300107</v>
      </c>
      <c r="C1155" s="75">
        <v>46037</v>
      </c>
      <c r="D1155" s="76" t="s">
        <v>313</v>
      </c>
      <c r="E1155" s="74" t="s">
        <v>504</v>
      </c>
      <c r="F1155" s="74" t="s">
        <v>316</v>
      </c>
      <c r="G1155" s="74" t="s">
        <v>314</v>
      </c>
      <c r="H1155" s="76" t="s">
        <v>370</v>
      </c>
      <c r="I1155" s="76" t="s">
        <v>371</v>
      </c>
      <c r="J1155" s="76" t="s">
        <v>505</v>
      </c>
      <c r="K1155" s="76" t="s">
        <v>187</v>
      </c>
      <c r="L1155" s="76" t="s">
        <v>328</v>
      </c>
      <c r="M1155" s="76" t="s">
        <v>329</v>
      </c>
      <c r="N1155" s="77">
        <v>6</v>
      </c>
      <c r="O1155" s="78">
        <v>8500</v>
      </c>
      <c r="P1155" s="78">
        <v>0</v>
      </c>
      <c r="Q1155" s="79">
        <v>51000</v>
      </c>
      <c r="R1155" s="79">
        <v>0</v>
      </c>
      <c r="S1155" s="78">
        <v>8500</v>
      </c>
      <c r="T1155" s="76" t="s">
        <v>336</v>
      </c>
      <c r="U1155" s="76" t="s">
        <v>373</v>
      </c>
      <c r="V1155" s="76" t="s">
        <v>316</v>
      </c>
      <c r="W1155" s="76" t="s">
        <v>337</v>
      </c>
      <c r="X1155" s="76" t="s">
        <v>316</v>
      </c>
      <c r="Y1155" s="76" t="s">
        <v>374</v>
      </c>
      <c r="Z1155" s="76" t="s">
        <v>374</v>
      </c>
      <c r="AA11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56" spans="1:27" x14ac:dyDescent="0.25">
      <c r="A1156" s="6" t="str">
        <f>DAY(C1156)&amp;Table1[[#This Row],[Bộ phận]]&amp;Table1[[#This Row],[Mã hàng]]</f>
        <v>15TSG08NL300203</v>
      </c>
      <c r="B1156" s="6" t="str">
        <f>COUNTIF($A$5:A1156,A1156)&amp;A1156</f>
        <v>115TSG08NL300203</v>
      </c>
      <c r="C1156" s="75">
        <v>46037</v>
      </c>
      <c r="D1156" s="76" t="s">
        <v>313</v>
      </c>
      <c r="E1156" s="74" t="s">
        <v>504</v>
      </c>
      <c r="F1156" s="74" t="s">
        <v>316</v>
      </c>
      <c r="G1156" s="74" t="s">
        <v>314</v>
      </c>
      <c r="H1156" s="76" t="s">
        <v>370</v>
      </c>
      <c r="I1156" s="76" t="s">
        <v>371</v>
      </c>
      <c r="J1156" s="76" t="s">
        <v>505</v>
      </c>
      <c r="K1156" s="76" t="s">
        <v>260</v>
      </c>
      <c r="L1156" s="76" t="s">
        <v>320</v>
      </c>
      <c r="M1156" s="76" t="s">
        <v>284</v>
      </c>
      <c r="N1156" s="77">
        <v>0.9</v>
      </c>
      <c r="O1156" s="78">
        <v>45000</v>
      </c>
      <c r="P1156" s="78">
        <v>0</v>
      </c>
      <c r="Q1156" s="79">
        <v>40500</v>
      </c>
      <c r="R1156" s="79">
        <v>0</v>
      </c>
      <c r="S1156" s="78">
        <v>45000</v>
      </c>
      <c r="T1156" s="76" t="s">
        <v>336</v>
      </c>
      <c r="U1156" s="76" t="s">
        <v>373</v>
      </c>
      <c r="V1156" s="76" t="s">
        <v>316</v>
      </c>
      <c r="W1156" s="76" t="s">
        <v>337</v>
      </c>
      <c r="X1156" s="76" t="s">
        <v>316</v>
      </c>
      <c r="Y1156" s="76" t="s">
        <v>374</v>
      </c>
      <c r="Z1156" s="76" t="s">
        <v>374</v>
      </c>
      <c r="AA11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57" spans="1:27" x14ac:dyDescent="0.25">
      <c r="A1157" s="6" t="str">
        <f>DAY(C1157)&amp;Table1[[#This Row],[Bộ phận]]&amp;Table1[[#This Row],[Mã hàng]]</f>
        <v>15TSG08NL300007</v>
      </c>
      <c r="B1157" s="6" t="str">
        <f>COUNTIF($A$5:A1157,A1157)&amp;A1157</f>
        <v>115TSG08NL300007</v>
      </c>
      <c r="C1157" s="75">
        <v>46037</v>
      </c>
      <c r="D1157" s="76" t="s">
        <v>313</v>
      </c>
      <c r="E1157" s="74" t="s">
        <v>504</v>
      </c>
      <c r="F1157" s="74" t="s">
        <v>316</v>
      </c>
      <c r="G1157" s="74" t="s">
        <v>314</v>
      </c>
      <c r="H1157" s="76" t="s">
        <v>370</v>
      </c>
      <c r="I1157" s="76" t="s">
        <v>371</v>
      </c>
      <c r="J1157" s="76" t="s">
        <v>505</v>
      </c>
      <c r="K1157" s="76" t="s">
        <v>79</v>
      </c>
      <c r="L1157" s="76" t="s">
        <v>332</v>
      </c>
      <c r="M1157" s="76" t="s">
        <v>284</v>
      </c>
      <c r="N1157" s="77">
        <v>1</v>
      </c>
      <c r="O1157" s="78">
        <v>30000</v>
      </c>
      <c r="P1157" s="78">
        <v>0</v>
      </c>
      <c r="Q1157" s="79">
        <v>30000</v>
      </c>
      <c r="R1157" s="79">
        <v>0</v>
      </c>
      <c r="S1157" s="78">
        <v>30000</v>
      </c>
      <c r="T1157" s="76" t="s">
        <v>336</v>
      </c>
      <c r="U1157" s="76" t="s">
        <v>373</v>
      </c>
      <c r="V1157" s="76" t="s">
        <v>316</v>
      </c>
      <c r="W1157" s="76" t="s">
        <v>337</v>
      </c>
      <c r="X1157" s="76" t="s">
        <v>316</v>
      </c>
      <c r="Y1157" s="76" t="s">
        <v>374</v>
      </c>
      <c r="Z1157" s="76" t="s">
        <v>374</v>
      </c>
      <c r="AA11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58" spans="1:27" x14ac:dyDescent="0.25">
      <c r="A1158" s="6" t="str">
        <f>DAY(C1158)&amp;Table1[[#This Row],[Bộ phận]]&amp;Table1[[#This Row],[Mã hàng]]</f>
        <v>15TSG08NL300147</v>
      </c>
      <c r="B1158" s="6" t="str">
        <f>COUNTIF($A$5:A1158,A1158)&amp;A1158</f>
        <v>115TSG08NL300147</v>
      </c>
      <c r="C1158" s="75">
        <v>46037</v>
      </c>
      <c r="D1158" s="76" t="s">
        <v>313</v>
      </c>
      <c r="E1158" s="74" t="s">
        <v>504</v>
      </c>
      <c r="F1158" s="74" t="s">
        <v>316</v>
      </c>
      <c r="G1158" s="74" t="s">
        <v>314</v>
      </c>
      <c r="H1158" s="76" t="s">
        <v>370</v>
      </c>
      <c r="I1158" s="76" t="s">
        <v>371</v>
      </c>
      <c r="J1158" s="76" t="s">
        <v>505</v>
      </c>
      <c r="K1158" s="76" t="s">
        <v>234</v>
      </c>
      <c r="L1158" s="76" t="s">
        <v>330</v>
      </c>
      <c r="M1158" s="76" t="s">
        <v>284</v>
      </c>
      <c r="N1158" s="77">
        <v>10</v>
      </c>
      <c r="O1158" s="78">
        <v>62000</v>
      </c>
      <c r="P1158" s="78">
        <v>0</v>
      </c>
      <c r="Q1158" s="79">
        <v>620000</v>
      </c>
      <c r="R1158" s="79">
        <v>0</v>
      </c>
      <c r="S1158" s="78">
        <v>62000</v>
      </c>
      <c r="T1158" s="76" t="s">
        <v>336</v>
      </c>
      <c r="U1158" s="76" t="s">
        <v>373</v>
      </c>
      <c r="V1158" s="76" t="s">
        <v>316</v>
      </c>
      <c r="W1158" s="76" t="s">
        <v>337</v>
      </c>
      <c r="X1158" s="76" t="s">
        <v>316</v>
      </c>
      <c r="Y1158" s="76" t="s">
        <v>374</v>
      </c>
      <c r="Z1158" s="76" t="s">
        <v>374</v>
      </c>
      <c r="AA11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59" spans="1:27" x14ac:dyDescent="0.25">
      <c r="A1159" s="6" t="str">
        <f>DAY(C1159)&amp;Table1[[#This Row],[Bộ phận]]&amp;Table1[[#This Row],[Mã hàng]]</f>
        <v>15TSG09NL600004</v>
      </c>
      <c r="B1159" s="6" t="str">
        <f>COUNTIF($A$5:A1159,A1159)&amp;A1159</f>
        <v>115TSG09NL600004</v>
      </c>
      <c r="C1159" s="75">
        <v>46037</v>
      </c>
      <c r="D1159" s="76" t="s">
        <v>313</v>
      </c>
      <c r="E1159" s="74" t="s">
        <v>506</v>
      </c>
      <c r="F1159" s="74" t="s">
        <v>316</v>
      </c>
      <c r="G1159" s="74" t="s">
        <v>314</v>
      </c>
      <c r="H1159" s="76" t="s">
        <v>370</v>
      </c>
      <c r="I1159" s="76" t="s">
        <v>371</v>
      </c>
      <c r="J1159" s="76" t="s">
        <v>507</v>
      </c>
      <c r="K1159" s="76" t="s">
        <v>266</v>
      </c>
      <c r="L1159" s="76" t="s">
        <v>25</v>
      </c>
      <c r="M1159" s="76" t="s">
        <v>284</v>
      </c>
      <c r="N1159" s="77">
        <v>10</v>
      </c>
      <c r="O1159" s="78">
        <v>18000</v>
      </c>
      <c r="P1159" s="78">
        <v>0</v>
      </c>
      <c r="Q1159" s="79">
        <v>180000</v>
      </c>
      <c r="R1159" s="79">
        <v>0</v>
      </c>
      <c r="S1159" s="78">
        <v>18000</v>
      </c>
      <c r="T1159" s="76" t="s">
        <v>338</v>
      </c>
      <c r="U1159" s="76" t="s">
        <v>373</v>
      </c>
      <c r="V1159" s="76" t="s">
        <v>316</v>
      </c>
      <c r="W1159" s="76" t="s">
        <v>339</v>
      </c>
      <c r="X1159" s="76" t="s">
        <v>316</v>
      </c>
      <c r="Y1159" s="76" t="s">
        <v>374</v>
      </c>
      <c r="Z1159" s="76" t="s">
        <v>374</v>
      </c>
      <c r="AA11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60" spans="1:27" x14ac:dyDescent="0.25">
      <c r="A1160" s="6" t="str">
        <f>DAY(C1160)&amp;Table1[[#This Row],[Bộ phận]]&amp;Table1[[#This Row],[Mã hàng]]</f>
        <v>15TSG09NL600067</v>
      </c>
      <c r="B1160" s="6" t="str">
        <f>COUNTIF($A$5:A1160,A1160)&amp;A1160</f>
        <v>115TSG09NL600067</v>
      </c>
      <c r="C1160" s="75">
        <v>46037</v>
      </c>
      <c r="D1160" s="76" t="s">
        <v>313</v>
      </c>
      <c r="E1160" s="74" t="s">
        <v>506</v>
      </c>
      <c r="F1160" s="74" t="s">
        <v>316</v>
      </c>
      <c r="G1160" s="74" t="s">
        <v>314</v>
      </c>
      <c r="H1160" s="76" t="s">
        <v>370</v>
      </c>
      <c r="I1160" s="76" t="s">
        <v>371</v>
      </c>
      <c r="J1160" s="76" t="s">
        <v>507</v>
      </c>
      <c r="K1160" s="76" t="s">
        <v>280</v>
      </c>
      <c r="L1160" s="76" t="s">
        <v>21</v>
      </c>
      <c r="M1160" s="76" t="s">
        <v>284</v>
      </c>
      <c r="N1160" s="77">
        <v>0.3</v>
      </c>
      <c r="O1160" s="78">
        <v>75000</v>
      </c>
      <c r="P1160" s="78">
        <v>0</v>
      </c>
      <c r="Q1160" s="79">
        <v>22500</v>
      </c>
      <c r="R1160" s="79">
        <v>0</v>
      </c>
      <c r="S1160" s="78">
        <v>75000</v>
      </c>
      <c r="T1160" s="76" t="s">
        <v>338</v>
      </c>
      <c r="U1160" s="76" t="s">
        <v>373</v>
      </c>
      <c r="V1160" s="76" t="s">
        <v>316</v>
      </c>
      <c r="W1160" s="76" t="s">
        <v>339</v>
      </c>
      <c r="X1160" s="76" t="s">
        <v>316</v>
      </c>
      <c r="Y1160" s="76" t="s">
        <v>374</v>
      </c>
      <c r="Z1160" s="76" t="s">
        <v>374</v>
      </c>
      <c r="AA11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61" spans="1:27" x14ac:dyDescent="0.25">
      <c r="A1161" s="6" t="str">
        <f>DAY(C1161)&amp;Table1[[#This Row],[Bộ phận]]&amp;Table1[[#This Row],[Mã hàng]]</f>
        <v>15TSG09NL300119</v>
      </c>
      <c r="B1161" s="6" t="str">
        <f>COUNTIF($A$5:A1161,A1161)&amp;A1161</f>
        <v>115TSG09NL300119</v>
      </c>
      <c r="C1161" s="75">
        <v>46037</v>
      </c>
      <c r="D1161" s="76" t="s">
        <v>313</v>
      </c>
      <c r="E1161" s="74" t="s">
        <v>506</v>
      </c>
      <c r="F1161" s="74" t="s">
        <v>316</v>
      </c>
      <c r="G1161" s="74" t="s">
        <v>314</v>
      </c>
      <c r="H1161" s="76" t="s">
        <v>370</v>
      </c>
      <c r="I1161" s="76" t="s">
        <v>371</v>
      </c>
      <c r="J1161" s="76" t="s">
        <v>507</v>
      </c>
      <c r="K1161" s="76" t="s">
        <v>197</v>
      </c>
      <c r="L1161" s="76" t="s">
        <v>324</v>
      </c>
      <c r="M1161" s="76" t="s">
        <v>284</v>
      </c>
      <c r="N1161" s="77">
        <v>3.5</v>
      </c>
      <c r="O1161" s="78">
        <v>21000</v>
      </c>
      <c r="P1161" s="78">
        <v>0</v>
      </c>
      <c r="Q1161" s="79">
        <v>73500</v>
      </c>
      <c r="R1161" s="79">
        <v>0</v>
      </c>
      <c r="S1161" s="78">
        <v>21000</v>
      </c>
      <c r="T1161" s="76" t="s">
        <v>338</v>
      </c>
      <c r="U1161" s="76" t="s">
        <v>373</v>
      </c>
      <c r="V1161" s="76" t="s">
        <v>316</v>
      </c>
      <c r="W1161" s="76" t="s">
        <v>339</v>
      </c>
      <c r="X1161" s="76" t="s">
        <v>316</v>
      </c>
      <c r="Y1161" s="76" t="s">
        <v>374</v>
      </c>
      <c r="Z1161" s="76" t="s">
        <v>374</v>
      </c>
      <c r="AA11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62" spans="1:27" x14ac:dyDescent="0.25">
      <c r="A1162" s="6" t="str">
        <f>DAY(C1162)&amp;Table1[[#This Row],[Bộ phận]]&amp;Table1[[#This Row],[Mã hàng]]</f>
        <v>15TSG09NL300030</v>
      </c>
      <c r="B1162" s="6" t="str">
        <f>COUNTIF($A$5:A1162,A1162)&amp;A1162</f>
        <v>115TSG09NL300030</v>
      </c>
      <c r="C1162" s="75">
        <v>46037</v>
      </c>
      <c r="D1162" s="76" t="s">
        <v>313</v>
      </c>
      <c r="E1162" s="74" t="s">
        <v>506</v>
      </c>
      <c r="F1162" s="74" t="s">
        <v>316</v>
      </c>
      <c r="G1162" s="74" t="s">
        <v>314</v>
      </c>
      <c r="H1162" s="76" t="s">
        <v>370</v>
      </c>
      <c r="I1162" s="76" t="s">
        <v>371</v>
      </c>
      <c r="J1162" s="76" t="s">
        <v>507</v>
      </c>
      <c r="K1162" s="76" t="s">
        <v>103</v>
      </c>
      <c r="L1162" s="76" t="s">
        <v>325</v>
      </c>
      <c r="M1162" s="76" t="s">
        <v>284</v>
      </c>
      <c r="N1162" s="77">
        <v>0.5</v>
      </c>
      <c r="O1162" s="78">
        <v>34000</v>
      </c>
      <c r="P1162" s="78">
        <v>0</v>
      </c>
      <c r="Q1162" s="79">
        <v>17000</v>
      </c>
      <c r="R1162" s="79">
        <v>0</v>
      </c>
      <c r="S1162" s="78">
        <v>34000</v>
      </c>
      <c r="T1162" s="76" t="s">
        <v>338</v>
      </c>
      <c r="U1162" s="76" t="s">
        <v>373</v>
      </c>
      <c r="V1162" s="76" t="s">
        <v>316</v>
      </c>
      <c r="W1162" s="76" t="s">
        <v>339</v>
      </c>
      <c r="X1162" s="76" t="s">
        <v>316</v>
      </c>
      <c r="Y1162" s="76" t="s">
        <v>374</v>
      </c>
      <c r="Z1162" s="76" t="s">
        <v>374</v>
      </c>
      <c r="AA11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63" spans="1:27" x14ac:dyDescent="0.25">
      <c r="A1163" s="6" t="str">
        <f>DAY(C1163)&amp;Table1[[#This Row],[Bộ phận]]&amp;Table1[[#This Row],[Mã hàng]]</f>
        <v>15TSG09NL300062</v>
      </c>
      <c r="B1163" s="6" t="str">
        <f>COUNTIF($A$5:A1163,A1163)&amp;A1163</f>
        <v>115TSG09NL300062</v>
      </c>
      <c r="C1163" s="75">
        <v>46037</v>
      </c>
      <c r="D1163" s="76" t="s">
        <v>313</v>
      </c>
      <c r="E1163" s="74" t="s">
        <v>506</v>
      </c>
      <c r="F1163" s="74" t="s">
        <v>316</v>
      </c>
      <c r="G1163" s="74" t="s">
        <v>314</v>
      </c>
      <c r="H1163" s="76" t="s">
        <v>370</v>
      </c>
      <c r="I1163" s="76" t="s">
        <v>371</v>
      </c>
      <c r="J1163" s="76" t="s">
        <v>507</v>
      </c>
      <c r="K1163" s="76" t="s">
        <v>141</v>
      </c>
      <c r="L1163" s="76" t="s">
        <v>326</v>
      </c>
      <c r="M1163" s="76" t="s">
        <v>284</v>
      </c>
      <c r="N1163" s="77">
        <v>0.2</v>
      </c>
      <c r="O1163" s="78">
        <v>65000</v>
      </c>
      <c r="P1163" s="78">
        <v>0</v>
      </c>
      <c r="Q1163" s="79">
        <v>13000</v>
      </c>
      <c r="R1163" s="79">
        <v>0</v>
      </c>
      <c r="S1163" s="78">
        <v>65000</v>
      </c>
      <c r="T1163" s="76" t="s">
        <v>338</v>
      </c>
      <c r="U1163" s="76" t="s">
        <v>373</v>
      </c>
      <c r="V1163" s="76" t="s">
        <v>316</v>
      </c>
      <c r="W1163" s="76" t="s">
        <v>339</v>
      </c>
      <c r="X1163" s="76" t="s">
        <v>316</v>
      </c>
      <c r="Y1163" s="76" t="s">
        <v>374</v>
      </c>
      <c r="Z1163" s="76" t="s">
        <v>374</v>
      </c>
      <c r="AA11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64" spans="1:27" x14ac:dyDescent="0.25">
      <c r="A1164" s="6" t="str">
        <f>DAY(C1164)&amp;Table1[[#This Row],[Bộ phận]]&amp;Table1[[#This Row],[Mã hàng]]</f>
        <v>15TSG09NL300022</v>
      </c>
      <c r="B1164" s="6" t="str">
        <f>COUNTIF($A$5:A1164,A1164)&amp;A1164</f>
        <v>115TSG09NL300022</v>
      </c>
      <c r="C1164" s="75">
        <v>46037</v>
      </c>
      <c r="D1164" s="76" t="s">
        <v>313</v>
      </c>
      <c r="E1164" s="74" t="s">
        <v>506</v>
      </c>
      <c r="F1164" s="74" t="s">
        <v>316</v>
      </c>
      <c r="G1164" s="74" t="s">
        <v>314</v>
      </c>
      <c r="H1164" s="76" t="s">
        <v>370</v>
      </c>
      <c r="I1164" s="76" t="s">
        <v>371</v>
      </c>
      <c r="J1164" s="76" t="s">
        <v>507</v>
      </c>
      <c r="K1164" s="76" t="s">
        <v>94</v>
      </c>
      <c r="L1164" s="76" t="s">
        <v>20</v>
      </c>
      <c r="M1164" s="76" t="s">
        <v>284</v>
      </c>
      <c r="N1164" s="77">
        <v>4</v>
      </c>
      <c r="O1164" s="78">
        <v>18000</v>
      </c>
      <c r="P1164" s="78">
        <v>0</v>
      </c>
      <c r="Q1164" s="79">
        <v>72000</v>
      </c>
      <c r="R1164" s="79">
        <v>0</v>
      </c>
      <c r="S1164" s="78">
        <v>18000</v>
      </c>
      <c r="T1164" s="76" t="s">
        <v>338</v>
      </c>
      <c r="U1164" s="76" t="s">
        <v>373</v>
      </c>
      <c r="V1164" s="76" t="s">
        <v>316</v>
      </c>
      <c r="W1164" s="76" t="s">
        <v>339</v>
      </c>
      <c r="X1164" s="76" t="s">
        <v>316</v>
      </c>
      <c r="Y1164" s="76" t="s">
        <v>374</v>
      </c>
      <c r="Z1164" s="76" t="s">
        <v>374</v>
      </c>
      <c r="AA11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65" spans="1:27" x14ac:dyDescent="0.25">
      <c r="A1165" s="6" t="str">
        <f>DAY(C1165)&amp;Table1[[#This Row],[Bộ phận]]&amp;Table1[[#This Row],[Mã hàng]]</f>
        <v>15TSG09NL300058</v>
      </c>
      <c r="B1165" s="6" t="str">
        <f>COUNTIF($A$5:A1165,A1165)&amp;A1165</f>
        <v>115TSG09NL300058</v>
      </c>
      <c r="C1165" s="75">
        <v>46037</v>
      </c>
      <c r="D1165" s="76" t="s">
        <v>313</v>
      </c>
      <c r="E1165" s="74" t="s">
        <v>506</v>
      </c>
      <c r="F1165" s="74" t="s">
        <v>316</v>
      </c>
      <c r="G1165" s="74" t="s">
        <v>314</v>
      </c>
      <c r="H1165" s="76" t="s">
        <v>370</v>
      </c>
      <c r="I1165" s="76" t="s">
        <v>371</v>
      </c>
      <c r="J1165" s="76" t="s">
        <v>507</v>
      </c>
      <c r="K1165" s="76" t="s">
        <v>135</v>
      </c>
      <c r="L1165" s="76" t="s">
        <v>27</v>
      </c>
      <c r="M1165" s="76" t="s">
        <v>284</v>
      </c>
      <c r="N1165" s="77">
        <v>1</v>
      </c>
      <c r="O1165" s="78">
        <v>55000</v>
      </c>
      <c r="P1165" s="78">
        <v>0</v>
      </c>
      <c r="Q1165" s="79">
        <v>55000</v>
      </c>
      <c r="R1165" s="79">
        <v>0</v>
      </c>
      <c r="S1165" s="78">
        <v>55000</v>
      </c>
      <c r="T1165" s="76" t="s">
        <v>338</v>
      </c>
      <c r="U1165" s="76" t="s">
        <v>373</v>
      </c>
      <c r="V1165" s="76" t="s">
        <v>316</v>
      </c>
      <c r="W1165" s="76" t="s">
        <v>339</v>
      </c>
      <c r="X1165" s="76" t="s">
        <v>316</v>
      </c>
      <c r="Y1165" s="76" t="s">
        <v>374</v>
      </c>
      <c r="Z1165" s="76" t="s">
        <v>374</v>
      </c>
      <c r="AA11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66" spans="1:27" x14ac:dyDescent="0.25">
      <c r="A1166" s="6" t="str">
        <f>DAY(C1166)&amp;Table1[[#This Row],[Bộ phận]]&amp;Table1[[#This Row],[Mã hàng]]</f>
        <v>15TSG09NL300085</v>
      </c>
      <c r="B1166" s="6" t="str">
        <f>COUNTIF($A$5:A1166,A1166)&amp;A1166</f>
        <v>115TSG09NL300085</v>
      </c>
      <c r="C1166" s="75">
        <v>46037</v>
      </c>
      <c r="D1166" s="76" t="s">
        <v>313</v>
      </c>
      <c r="E1166" s="74" t="s">
        <v>506</v>
      </c>
      <c r="F1166" s="74" t="s">
        <v>316</v>
      </c>
      <c r="G1166" s="74" t="s">
        <v>314</v>
      </c>
      <c r="H1166" s="76" t="s">
        <v>370</v>
      </c>
      <c r="I1166" s="76" t="s">
        <v>371</v>
      </c>
      <c r="J1166" s="76" t="s">
        <v>507</v>
      </c>
      <c r="K1166" s="76" t="s">
        <v>164</v>
      </c>
      <c r="L1166" s="76" t="s">
        <v>318</v>
      </c>
      <c r="M1166" s="76" t="s">
        <v>284</v>
      </c>
      <c r="N1166" s="77">
        <v>1</v>
      </c>
      <c r="O1166" s="78">
        <v>45000</v>
      </c>
      <c r="P1166" s="78">
        <v>0</v>
      </c>
      <c r="Q1166" s="79">
        <v>45000</v>
      </c>
      <c r="R1166" s="79">
        <v>0</v>
      </c>
      <c r="S1166" s="78">
        <v>45000</v>
      </c>
      <c r="T1166" s="76" t="s">
        <v>338</v>
      </c>
      <c r="U1166" s="76" t="s">
        <v>373</v>
      </c>
      <c r="V1166" s="76" t="s">
        <v>316</v>
      </c>
      <c r="W1166" s="76" t="s">
        <v>339</v>
      </c>
      <c r="X1166" s="76" t="s">
        <v>316</v>
      </c>
      <c r="Y1166" s="76" t="s">
        <v>374</v>
      </c>
      <c r="Z1166" s="76" t="s">
        <v>374</v>
      </c>
      <c r="AA11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67" spans="1:27" x14ac:dyDescent="0.25">
      <c r="A1167" s="6" t="str">
        <f>DAY(C1167)&amp;Table1[[#This Row],[Bộ phận]]&amp;Table1[[#This Row],[Mã hàng]]</f>
        <v>15TSG09NL300090</v>
      </c>
      <c r="B1167" s="6" t="str">
        <f>COUNTIF($A$5:A1167,A1167)&amp;A1167</f>
        <v>115TSG09NL300090</v>
      </c>
      <c r="C1167" s="75">
        <v>46037</v>
      </c>
      <c r="D1167" s="76" t="s">
        <v>313</v>
      </c>
      <c r="E1167" s="74" t="s">
        <v>506</v>
      </c>
      <c r="F1167" s="74" t="s">
        <v>316</v>
      </c>
      <c r="G1167" s="74" t="s">
        <v>314</v>
      </c>
      <c r="H1167" s="76" t="s">
        <v>370</v>
      </c>
      <c r="I1167" s="76" t="s">
        <v>371</v>
      </c>
      <c r="J1167" s="76" t="s">
        <v>507</v>
      </c>
      <c r="K1167" s="76" t="s">
        <v>171</v>
      </c>
      <c r="L1167" s="76" t="s">
        <v>34</v>
      </c>
      <c r="M1167" s="76" t="s">
        <v>284</v>
      </c>
      <c r="N1167" s="77">
        <v>3</v>
      </c>
      <c r="O1167" s="78">
        <v>145000</v>
      </c>
      <c r="P1167" s="78">
        <v>0</v>
      </c>
      <c r="Q1167" s="79">
        <v>435000</v>
      </c>
      <c r="R1167" s="79">
        <v>0</v>
      </c>
      <c r="S1167" s="78">
        <v>145000</v>
      </c>
      <c r="T1167" s="76" t="s">
        <v>338</v>
      </c>
      <c r="U1167" s="76" t="s">
        <v>373</v>
      </c>
      <c r="V1167" s="76" t="s">
        <v>316</v>
      </c>
      <c r="W1167" s="76" t="s">
        <v>339</v>
      </c>
      <c r="X1167" s="76" t="s">
        <v>316</v>
      </c>
      <c r="Y1167" s="76" t="s">
        <v>374</v>
      </c>
      <c r="Z1167" s="76" t="s">
        <v>374</v>
      </c>
      <c r="AA11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68" spans="1:27" x14ac:dyDescent="0.25">
      <c r="A1168" s="6" t="str">
        <f>DAY(C1168)&amp;Table1[[#This Row],[Bộ phận]]&amp;Table1[[#This Row],[Mã hàng]]</f>
        <v>15TSG09NL300091</v>
      </c>
      <c r="B1168" s="6" t="str">
        <f>COUNTIF($A$5:A1168,A1168)&amp;A1168</f>
        <v>115TSG09NL300091</v>
      </c>
      <c r="C1168" s="75">
        <v>46037</v>
      </c>
      <c r="D1168" s="76" t="s">
        <v>313</v>
      </c>
      <c r="E1168" s="74" t="s">
        <v>506</v>
      </c>
      <c r="F1168" s="74" t="s">
        <v>316</v>
      </c>
      <c r="G1168" s="74" t="s">
        <v>314</v>
      </c>
      <c r="H1168" s="76" t="s">
        <v>370</v>
      </c>
      <c r="I1168" s="76" t="s">
        <v>371</v>
      </c>
      <c r="J1168" s="76" t="s">
        <v>507</v>
      </c>
      <c r="K1168" s="76" t="s">
        <v>172</v>
      </c>
      <c r="L1168" s="76" t="s">
        <v>35</v>
      </c>
      <c r="M1168" s="76" t="s">
        <v>284</v>
      </c>
      <c r="N1168" s="77">
        <v>4</v>
      </c>
      <c r="O1168" s="78">
        <v>47000</v>
      </c>
      <c r="P1168" s="78">
        <v>0</v>
      </c>
      <c r="Q1168" s="79">
        <v>188000</v>
      </c>
      <c r="R1168" s="79">
        <v>0</v>
      </c>
      <c r="S1168" s="78">
        <v>47000</v>
      </c>
      <c r="T1168" s="76" t="s">
        <v>338</v>
      </c>
      <c r="U1168" s="76" t="s">
        <v>373</v>
      </c>
      <c r="V1168" s="76" t="s">
        <v>316</v>
      </c>
      <c r="W1168" s="76" t="s">
        <v>339</v>
      </c>
      <c r="X1168" s="76" t="s">
        <v>316</v>
      </c>
      <c r="Y1168" s="76" t="s">
        <v>374</v>
      </c>
      <c r="Z1168" s="76" t="s">
        <v>374</v>
      </c>
      <c r="AA11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69" spans="1:27" x14ac:dyDescent="0.25">
      <c r="A1169" s="6" t="str">
        <f>DAY(C1169)&amp;Table1[[#This Row],[Bộ phận]]&amp;Table1[[#This Row],[Mã hàng]]</f>
        <v>15TSG09NL300096</v>
      </c>
      <c r="B1169" s="6" t="str">
        <f>COUNTIF($A$5:A1169,A1169)&amp;A1169</f>
        <v>115TSG09NL300096</v>
      </c>
      <c r="C1169" s="75">
        <v>46037</v>
      </c>
      <c r="D1169" s="76" t="s">
        <v>313</v>
      </c>
      <c r="E1169" s="74" t="s">
        <v>506</v>
      </c>
      <c r="F1169" s="74" t="s">
        <v>316</v>
      </c>
      <c r="G1169" s="74" t="s">
        <v>314</v>
      </c>
      <c r="H1169" s="76" t="s">
        <v>370</v>
      </c>
      <c r="I1169" s="76" t="s">
        <v>371</v>
      </c>
      <c r="J1169" s="76" t="s">
        <v>507</v>
      </c>
      <c r="K1169" s="76" t="s">
        <v>177</v>
      </c>
      <c r="L1169" s="76" t="s">
        <v>50</v>
      </c>
      <c r="M1169" s="76" t="s">
        <v>284</v>
      </c>
      <c r="N1169" s="77">
        <v>3</v>
      </c>
      <c r="O1169" s="78">
        <v>45000</v>
      </c>
      <c r="P1169" s="78">
        <v>0</v>
      </c>
      <c r="Q1169" s="79">
        <v>135000</v>
      </c>
      <c r="R1169" s="79">
        <v>0</v>
      </c>
      <c r="S1169" s="78">
        <v>45000</v>
      </c>
      <c r="T1169" s="76" t="s">
        <v>338</v>
      </c>
      <c r="U1169" s="76" t="s">
        <v>373</v>
      </c>
      <c r="V1169" s="76" t="s">
        <v>316</v>
      </c>
      <c r="W1169" s="76" t="s">
        <v>339</v>
      </c>
      <c r="X1169" s="76" t="s">
        <v>316</v>
      </c>
      <c r="Y1169" s="76" t="s">
        <v>374</v>
      </c>
      <c r="Z1169" s="76" t="s">
        <v>374</v>
      </c>
      <c r="AA11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70" spans="1:27" x14ac:dyDescent="0.25">
      <c r="A1170" s="6" t="str">
        <f>DAY(C1170)&amp;Table1[[#This Row],[Bộ phận]]&amp;Table1[[#This Row],[Mã hàng]]</f>
        <v>15TSG09NL300098</v>
      </c>
      <c r="B1170" s="6" t="str">
        <f>COUNTIF($A$5:A1170,A1170)&amp;A1170</f>
        <v>115TSG09NL300098</v>
      </c>
      <c r="C1170" s="75">
        <v>46037</v>
      </c>
      <c r="D1170" s="76" t="s">
        <v>313</v>
      </c>
      <c r="E1170" s="74" t="s">
        <v>506</v>
      </c>
      <c r="F1170" s="74" t="s">
        <v>316</v>
      </c>
      <c r="G1170" s="74" t="s">
        <v>314</v>
      </c>
      <c r="H1170" s="76" t="s">
        <v>370</v>
      </c>
      <c r="I1170" s="76" t="s">
        <v>371</v>
      </c>
      <c r="J1170" s="76" t="s">
        <v>507</v>
      </c>
      <c r="K1170" s="76" t="s">
        <v>179</v>
      </c>
      <c r="L1170" s="76" t="s">
        <v>327</v>
      </c>
      <c r="M1170" s="76" t="s">
        <v>284</v>
      </c>
      <c r="N1170" s="77">
        <v>4</v>
      </c>
      <c r="O1170" s="78">
        <v>95000</v>
      </c>
      <c r="P1170" s="78">
        <v>0</v>
      </c>
      <c r="Q1170" s="79">
        <v>380000</v>
      </c>
      <c r="R1170" s="79">
        <v>0</v>
      </c>
      <c r="S1170" s="78">
        <v>95000</v>
      </c>
      <c r="T1170" s="76" t="s">
        <v>338</v>
      </c>
      <c r="U1170" s="76" t="s">
        <v>373</v>
      </c>
      <c r="V1170" s="76" t="s">
        <v>316</v>
      </c>
      <c r="W1170" s="76" t="s">
        <v>339</v>
      </c>
      <c r="X1170" s="76" t="s">
        <v>316</v>
      </c>
      <c r="Y1170" s="76" t="s">
        <v>374</v>
      </c>
      <c r="Z1170" s="76" t="s">
        <v>374</v>
      </c>
      <c r="AA11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71" spans="1:27" x14ac:dyDescent="0.25">
      <c r="A1171" s="6" t="str">
        <f>DAY(C1171)&amp;Table1[[#This Row],[Bộ phận]]&amp;Table1[[#This Row],[Mã hàng]]</f>
        <v>15TSG09NL300107</v>
      </c>
      <c r="B1171" s="6" t="str">
        <f>COUNTIF($A$5:A1171,A1171)&amp;A1171</f>
        <v>115TSG09NL300107</v>
      </c>
      <c r="C1171" s="75">
        <v>46037</v>
      </c>
      <c r="D1171" s="76" t="s">
        <v>313</v>
      </c>
      <c r="E1171" s="74" t="s">
        <v>506</v>
      </c>
      <c r="F1171" s="74" t="s">
        <v>316</v>
      </c>
      <c r="G1171" s="74" t="s">
        <v>314</v>
      </c>
      <c r="H1171" s="76" t="s">
        <v>370</v>
      </c>
      <c r="I1171" s="76" t="s">
        <v>371</v>
      </c>
      <c r="J1171" s="76" t="s">
        <v>507</v>
      </c>
      <c r="K1171" s="76" t="s">
        <v>187</v>
      </c>
      <c r="L1171" s="76" t="s">
        <v>328</v>
      </c>
      <c r="M1171" s="76" t="s">
        <v>329</v>
      </c>
      <c r="N1171" s="77">
        <v>5</v>
      </c>
      <c r="O1171" s="78">
        <v>8500</v>
      </c>
      <c r="P1171" s="78">
        <v>0</v>
      </c>
      <c r="Q1171" s="79">
        <v>42500</v>
      </c>
      <c r="R1171" s="79">
        <v>0</v>
      </c>
      <c r="S1171" s="78">
        <v>8500</v>
      </c>
      <c r="T1171" s="76" t="s">
        <v>338</v>
      </c>
      <c r="U1171" s="76" t="s">
        <v>373</v>
      </c>
      <c r="V1171" s="76" t="s">
        <v>316</v>
      </c>
      <c r="W1171" s="76" t="s">
        <v>339</v>
      </c>
      <c r="X1171" s="76" t="s">
        <v>316</v>
      </c>
      <c r="Y1171" s="76" t="s">
        <v>374</v>
      </c>
      <c r="Z1171" s="76" t="s">
        <v>374</v>
      </c>
      <c r="AA11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72" spans="1:27" x14ac:dyDescent="0.25">
      <c r="A1172" s="6" t="str">
        <f>DAY(C1172)&amp;Table1[[#This Row],[Bộ phận]]&amp;Table1[[#This Row],[Mã hàng]]</f>
        <v>15TSG09NL300142</v>
      </c>
      <c r="B1172" s="6" t="str">
        <f>COUNTIF($A$5:A1172,A1172)&amp;A1172</f>
        <v>115TSG09NL300142</v>
      </c>
      <c r="C1172" s="75">
        <v>46037</v>
      </c>
      <c r="D1172" s="76" t="s">
        <v>313</v>
      </c>
      <c r="E1172" s="74" t="s">
        <v>506</v>
      </c>
      <c r="F1172" s="74" t="s">
        <v>316</v>
      </c>
      <c r="G1172" s="74" t="s">
        <v>314</v>
      </c>
      <c r="H1172" s="76" t="s">
        <v>370</v>
      </c>
      <c r="I1172" s="76" t="s">
        <v>371</v>
      </c>
      <c r="J1172" s="76" t="s">
        <v>507</v>
      </c>
      <c r="K1172" s="76" t="s">
        <v>226</v>
      </c>
      <c r="L1172" s="76" t="s">
        <v>319</v>
      </c>
      <c r="M1172" s="76" t="s">
        <v>284</v>
      </c>
      <c r="N1172" s="77">
        <v>1</v>
      </c>
      <c r="O1172" s="78">
        <v>50000</v>
      </c>
      <c r="P1172" s="78">
        <v>0</v>
      </c>
      <c r="Q1172" s="79">
        <v>50000</v>
      </c>
      <c r="R1172" s="79">
        <v>0</v>
      </c>
      <c r="S1172" s="78">
        <v>50000</v>
      </c>
      <c r="T1172" s="76" t="s">
        <v>338</v>
      </c>
      <c r="U1172" s="76" t="s">
        <v>373</v>
      </c>
      <c r="V1172" s="76" t="s">
        <v>316</v>
      </c>
      <c r="W1172" s="76" t="s">
        <v>339</v>
      </c>
      <c r="X1172" s="76" t="s">
        <v>316</v>
      </c>
      <c r="Y1172" s="76" t="s">
        <v>374</v>
      </c>
      <c r="Z1172" s="76" t="s">
        <v>374</v>
      </c>
      <c r="AA11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73" spans="1:27" x14ac:dyDescent="0.25">
      <c r="A1173" s="6" t="str">
        <f>DAY(C1173)&amp;Table1[[#This Row],[Bộ phận]]&amp;Table1[[#This Row],[Mã hàng]]</f>
        <v>15TSG09NL300147</v>
      </c>
      <c r="B1173" s="6" t="str">
        <f>COUNTIF($A$5:A1173,A1173)&amp;A1173</f>
        <v>115TSG09NL300147</v>
      </c>
      <c r="C1173" s="75">
        <v>46037</v>
      </c>
      <c r="D1173" s="76" t="s">
        <v>313</v>
      </c>
      <c r="E1173" s="74" t="s">
        <v>506</v>
      </c>
      <c r="F1173" s="74" t="s">
        <v>316</v>
      </c>
      <c r="G1173" s="74" t="s">
        <v>314</v>
      </c>
      <c r="H1173" s="76" t="s">
        <v>370</v>
      </c>
      <c r="I1173" s="76" t="s">
        <v>371</v>
      </c>
      <c r="J1173" s="76" t="s">
        <v>507</v>
      </c>
      <c r="K1173" s="76" t="s">
        <v>234</v>
      </c>
      <c r="L1173" s="76" t="s">
        <v>330</v>
      </c>
      <c r="M1173" s="76" t="s">
        <v>284</v>
      </c>
      <c r="N1173" s="77">
        <v>5</v>
      </c>
      <c r="O1173" s="78">
        <v>62000</v>
      </c>
      <c r="P1173" s="78">
        <v>0</v>
      </c>
      <c r="Q1173" s="79">
        <v>310000</v>
      </c>
      <c r="R1173" s="79">
        <v>0</v>
      </c>
      <c r="S1173" s="78">
        <v>62000</v>
      </c>
      <c r="T1173" s="76" t="s">
        <v>338</v>
      </c>
      <c r="U1173" s="76" t="s">
        <v>373</v>
      </c>
      <c r="V1173" s="76" t="s">
        <v>316</v>
      </c>
      <c r="W1173" s="76" t="s">
        <v>339</v>
      </c>
      <c r="X1173" s="76" t="s">
        <v>316</v>
      </c>
      <c r="Y1173" s="76" t="s">
        <v>374</v>
      </c>
      <c r="Z1173" s="76" t="s">
        <v>374</v>
      </c>
      <c r="AA11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74" spans="1:27" x14ac:dyDescent="0.25">
      <c r="A1174" s="6" t="str">
        <f>DAY(C1174)&amp;Table1[[#This Row],[Bộ phận]]&amp;Table1[[#This Row],[Mã hàng]]</f>
        <v>15TSG09NL300203</v>
      </c>
      <c r="B1174" s="6" t="str">
        <f>COUNTIF($A$5:A1174,A1174)&amp;A1174</f>
        <v>115TSG09NL300203</v>
      </c>
      <c r="C1174" s="75">
        <v>46037</v>
      </c>
      <c r="D1174" s="76" t="s">
        <v>313</v>
      </c>
      <c r="E1174" s="74" t="s">
        <v>506</v>
      </c>
      <c r="F1174" s="74" t="s">
        <v>316</v>
      </c>
      <c r="G1174" s="74" t="s">
        <v>314</v>
      </c>
      <c r="H1174" s="76" t="s">
        <v>370</v>
      </c>
      <c r="I1174" s="76" t="s">
        <v>371</v>
      </c>
      <c r="J1174" s="76" t="s">
        <v>507</v>
      </c>
      <c r="K1174" s="76" t="s">
        <v>260</v>
      </c>
      <c r="L1174" s="76" t="s">
        <v>320</v>
      </c>
      <c r="M1174" s="76" t="s">
        <v>284</v>
      </c>
      <c r="N1174" s="77">
        <v>0.7</v>
      </c>
      <c r="O1174" s="78">
        <v>45000</v>
      </c>
      <c r="P1174" s="78">
        <v>0</v>
      </c>
      <c r="Q1174" s="79">
        <v>31500</v>
      </c>
      <c r="R1174" s="79">
        <v>0</v>
      </c>
      <c r="S1174" s="78">
        <v>45000</v>
      </c>
      <c r="T1174" s="76" t="s">
        <v>338</v>
      </c>
      <c r="U1174" s="76" t="s">
        <v>373</v>
      </c>
      <c r="V1174" s="76" t="s">
        <v>316</v>
      </c>
      <c r="W1174" s="76" t="s">
        <v>339</v>
      </c>
      <c r="X1174" s="76" t="s">
        <v>316</v>
      </c>
      <c r="Y1174" s="76" t="s">
        <v>374</v>
      </c>
      <c r="Z1174" s="76" t="s">
        <v>374</v>
      </c>
      <c r="AA11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75" spans="1:27" x14ac:dyDescent="0.25">
      <c r="A1175" s="6" t="str">
        <f>DAY(C1175)&amp;Table1[[#This Row],[Bộ phận]]&amp;Table1[[#This Row],[Mã hàng]]</f>
        <v>15TSG09NL300218</v>
      </c>
      <c r="B1175" s="6" t="str">
        <f>COUNTIF($A$5:A1175,A1175)&amp;A1175</f>
        <v>115TSG09NL300218</v>
      </c>
      <c r="C1175" s="75">
        <v>46037</v>
      </c>
      <c r="D1175" s="76" t="s">
        <v>313</v>
      </c>
      <c r="E1175" s="74" t="s">
        <v>506</v>
      </c>
      <c r="F1175" s="74" t="s">
        <v>316</v>
      </c>
      <c r="G1175" s="74" t="s">
        <v>314</v>
      </c>
      <c r="H1175" s="76" t="s">
        <v>370</v>
      </c>
      <c r="I1175" s="76" t="s">
        <v>371</v>
      </c>
      <c r="J1175" s="76" t="s">
        <v>507</v>
      </c>
      <c r="K1175" s="76" t="s">
        <v>287</v>
      </c>
      <c r="L1175" s="76" t="s">
        <v>288</v>
      </c>
      <c r="M1175" s="76" t="s">
        <v>29</v>
      </c>
      <c r="N1175" s="77">
        <v>1</v>
      </c>
      <c r="O1175" s="78">
        <v>40000</v>
      </c>
      <c r="P1175" s="78">
        <v>0</v>
      </c>
      <c r="Q1175" s="79">
        <v>40000</v>
      </c>
      <c r="R1175" s="79">
        <v>0</v>
      </c>
      <c r="S1175" s="78">
        <v>40000</v>
      </c>
      <c r="T1175" s="76" t="s">
        <v>338</v>
      </c>
      <c r="U1175" s="76" t="s">
        <v>373</v>
      </c>
      <c r="V1175" s="76" t="s">
        <v>316</v>
      </c>
      <c r="W1175" s="76" t="s">
        <v>339</v>
      </c>
      <c r="X1175" s="76" t="s">
        <v>316</v>
      </c>
      <c r="Y1175" s="76" t="s">
        <v>374</v>
      </c>
      <c r="Z1175" s="76" t="s">
        <v>374</v>
      </c>
      <c r="AA11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76" spans="1:27" x14ac:dyDescent="0.25">
      <c r="A1176" s="6" t="str">
        <f>DAY(C1176)&amp;Table1[[#This Row],[Bộ phận]]&amp;Table1[[#This Row],[Mã hàng]]</f>
        <v>15TSG09NL300018</v>
      </c>
      <c r="B1176" s="6" t="str">
        <f>COUNTIF($A$5:A1176,A1176)&amp;A1176</f>
        <v>115TSG09NL300018</v>
      </c>
      <c r="C1176" s="75">
        <v>46037</v>
      </c>
      <c r="D1176" s="76" t="s">
        <v>313</v>
      </c>
      <c r="E1176" s="74" t="s">
        <v>506</v>
      </c>
      <c r="F1176" s="74" t="s">
        <v>316</v>
      </c>
      <c r="G1176" s="74" t="s">
        <v>314</v>
      </c>
      <c r="H1176" s="76" t="s">
        <v>370</v>
      </c>
      <c r="I1176" s="76" t="s">
        <v>371</v>
      </c>
      <c r="J1176" s="76" t="s">
        <v>507</v>
      </c>
      <c r="K1176" s="76" t="s">
        <v>91</v>
      </c>
      <c r="L1176" s="76" t="s">
        <v>331</v>
      </c>
      <c r="M1176" s="76" t="s">
        <v>284</v>
      </c>
      <c r="N1176" s="77">
        <v>1.9</v>
      </c>
      <c r="O1176" s="78">
        <v>38000</v>
      </c>
      <c r="P1176" s="78">
        <v>0</v>
      </c>
      <c r="Q1176" s="79">
        <v>72200</v>
      </c>
      <c r="R1176" s="79">
        <v>0</v>
      </c>
      <c r="S1176" s="78">
        <v>38000</v>
      </c>
      <c r="T1176" s="76" t="s">
        <v>338</v>
      </c>
      <c r="U1176" s="76" t="s">
        <v>373</v>
      </c>
      <c r="V1176" s="76" t="s">
        <v>316</v>
      </c>
      <c r="W1176" s="76" t="s">
        <v>339</v>
      </c>
      <c r="X1176" s="76" t="s">
        <v>316</v>
      </c>
      <c r="Y1176" s="76" t="s">
        <v>374</v>
      </c>
      <c r="Z1176" s="76" t="s">
        <v>374</v>
      </c>
      <c r="AA11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77" spans="1:27" x14ac:dyDescent="0.25">
      <c r="A1177" s="6" t="str">
        <f>DAY(C1177)&amp;Table1[[#This Row],[Bộ phận]]&amp;Table1[[#This Row],[Mã hàng]]</f>
        <v>15TSG09NL300113</v>
      </c>
      <c r="B1177" s="6" t="str">
        <f>COUNTIF($A$5:A1177,A1177)&amp;A1177</f>
        <v>115TSG09NL300113</v>
      </c>
      <c r="C1177" s="75">
        <v>46037</v>
      </c>
      <c r="D1177" s="76" t="s">
        <v>313</v>
      </c>
      <c r="E1177" s="74" t="s">
        <v>506</v>
      </c>
      <c r="F1177" s="74" t="s">
        <v>316</v>
      </c>
      <c r="G1177" s="74" t="s">
        <v>314</v>
      </c>
      <c r="H1177" s="76" t="s">
        <v>370</v>
      </c>
      <c r="I1177" s="76" t="s">
        <v>371</v>
      </c>
      <c r="J1177" s="76" t="s">
        <v>507</v>
      </c>
      <c r="K1177" s="76" t="s">
        <v>192</v>
      </c>
      <c r="L1177" s="76" t="s">
        <v>40</v>
      </c>
      <c r="M1177" s="76" t="s">
        <v>284</v>
      </c>
      <c r="N1177" s="77">
        <v>1</v>
      </c>
      <c r="O1177" s="78">
        <v>145000</v>
      </c>
      <c r="P1177" s="78">
        <v>0</v>
      </c>
      <c r="Q1177" s="79">
        <v>145000</v>
      </c>
      <c r="R1177" s="79">
        <v>0</v>
      </c>
      <c r="S1177" s="78">
        <v>145000</v>
      </c>
      <c r="T1177" s="76" t="s">
        <v>338</v>
      </c>
      <c r="U1177" s="76" t="s">
        <v>373</v>
      </c>
      <c r="V1177" s="76" t="s">
        <v>316</v>
      </c>
      <c r="W1177" s="76" t="s">
        <v>339</v>
      </c>
      <c r="X1177" s="76" t="s">
        <v>316</v>
      </c>
      <c r="Y1177" s="76" t="s">
        <v>374</v>
      </c>
      <c r="Z1177" s="76" t="s">
        <v>374</v>
      </c>
      <c r="AA11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78" spans="1:27" x14ac:dyDescent="0.25">
      <c r="A1178" s="6" t="str">
        <f>DAY(C1178)&amp;Table1[[#This Row],[Bộ phận]]&amp;Table1[[#This Row],[Mã hàng]]</f>
        <v>0</v>
      </c>
      <c r="B1178" s="6" t="str">
        <f>COUNTIF($A$5:A1178,A1178)&amp;A1178</f>
        <v>10</v>
      </c>
      <c r="C1178" s="65"/>
      <c r="D1178" s="66"/>
      <c r="E1178" s="67"/>
      <c r="F1178" s="67"/>
      <c r="G1178" s="67"/>
      <c r="H1178" s="66"/>
      <c r="I1178" s="66"/>
      <c r="J1178" s="66"/>
      <c r="K1178" s="66"/>
      <c r="L1178" s="66"/>
      <c r="M1178" s="66"/>
      <c r="N1178" s="68"/>
      <c r="O1178" s="69"/>
      <c r="P1178" s="69"/>
      <c r="Q1178" s="70"/>
      <c r="R1178" s="70"/>
      <c r="S1178" s="69"/>
      <c r="T1178" s="66"/>
      <c r="U1178" s="66"/>
      <c r="V1178" s="66"/>
      <c r="W1178" s="66"/>
      <c r="X1178" s="66"/>
      <c r="Y1178" s="66"/>
      <c r="Z1178" s="66"/>
      <c r="AA11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79" spans="1:27" x14ac:dyDescent="0.25">
      <c r="A1179" s="6" t="str">
        <f>DAY(C1179)&amp;Table1[[#This Row],[Bộ phận]]&amp;Table1[[#This Row],[Mã hàng]]</f>
        <v>0</v>
      </c>
      <c r="B1179" s="6" t="str">
        <f>COUNTIF($A$5:A1179,A1179)&amp;A1179</f>
        <v>20</v>
      </c>
      <c r="C1179" s="65"/>
      <c r="D1179" s="66"/>
      <c r="E1179" s="67"/>
      <c r="F1179" s="67"/>
      <c r="G1179" s="67"/>
      <c r="H1179" s="66"/>
      <c r="I1179" s="66"/>
      <c r="J1179" s="66"/>
      <c r="K1179" s="66"/>
      <c r="L1179" s="66"/>
      <c r="M1179" s="66"/>
      <c r="N1179" s="68"/>
      <c r="O1179" s="69"/>
      <c r="P1179" s="69"/>
      <c r="Q1179" s="70"/>
      <c r="R1179" s="70"/>
      <c r="S1179" s="69"/>
      <c r="T1179" s="66"/>
      <c r="U1179" s="66"/>
      <c r="V1179" s="66"/>
      <c r="W1179" s="66"/>
      <c r="X1179" s="66"/>
      <c r="Y1179" s="66"/>
      <c r="Z1179" s="66"/>
      <c r="AA11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80" spans="1:27" x14ac:dyDescent="0.25">
      <c r="A1180" s="6" t="str">
        <f>DAY(C1180)&amp;Table1[[#This Row],[Bộ phận]]&amp;Table1[[#This Row],[Mã hàng]]</f>
        <v>0</v>
      </c>
      <c r="B1180" s="6" t="str">
        <f>COUNTIF($A$5:A1180,A1180)&amp;A1180</f>
        <v>30</v>
      </c>
      <c r="C1180" s="65"/>
      <c r="D1180" s="66"/>
      <c r="E1180" s="67"/>
      <c r="F1180" s="67"/>
      <c r="G1180" s="67"/>
      <c r="H1180" s="66"/>
      <c r="I1180" s="66"/>
      <c r="J1180" s="66"/>
      <c r="K1180" s="66"/>
      <c r="L1180" s="66"/>
      <c r="M1180" s="66"/>
      <c r="N1180" s="68"/>
      <c r="O1180" s="69"/>
      <c r="P1180" s="69"/>
      <c r="Q1180" s="70"/>
      <c r="R1180" s="70"/>
      <c r="S1180" s="69"/>
      <c r="T1180" s="66"/>
      <c r="U1180" s="66"/>
      <c r="V1180" s="66"/>
      <c r="W1180" s="66"/>
      <c r="X1180" s="66"/>
      <c r="Y1180" s="66"/>
      <c r="Z1180" s="66"/>
      <c r="AA11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81" spans="1:27" x14ac:dyDescent="0.25">
      <c r="A1181" s="6" t="str">
        <f>DAY(C1181)&amp;Table1[[#This Row],[Bộ phận]]&amp;Table1[[#This Row],[Mã hàng]]</f>
        <v>0</v>
      </c>
      <c r="B1181" s="6" t="str">
        <f>COUNTIF($A$5:A1181,A1181)&amp;A1181</f>
        <v>40</v>
      </c>
      <c r="C1181" s="65"/>
      <c r="D1181" s="66"/>
      <c r="E1181" s="67"/>
      <c r="F1181" s="67"/>
      <c r="G1181" s="67"/>
      <c r="H1181" s="66"/>
      <c r="I1181" s="66"/>
      <c r="J1181" s="66"/>
      <c r="K1181" s="66"/>
      <c r="L1181" s="66"/>
      <c r="M1181" s="66"/>
      <c r="N1181" s="68"/>
      <c r="O1181" s="69"/>
      <c r="P1181" s="69"/>
      <c r="Q1181" s="70"/>
      <c r="R1181" s="70"/>
      <c r="S1181" s="69"/>
      <c r="T1181" s="66"/>
      <c r="U1181" s="66"/>
      <c r="V1181" s="66"/>
      <c r="W1181" s="66"/>
      <c r="X1181" s="66"/>
      <c r="Y1181" s="66"/>
      <c r="Z1181" s="66"/>
      <c r="AA11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82" spans="1:27" x14ac:dyDescent="0.25">
      <c r="A1182" s="6" t="str">
        <f>DAY(C1182)&amp;Table1[[#This Row],[Bộ phận]]&amp;Table1[[#This Row],[Mã hàng]]</f>
        <v>0</v>
      </c>
      <c r="B1182" s="6" t="str">
        <f>COUNTIF($A$5:A1182,A1182)&amp;A1182</f>
        <v>50</v>
      </c>
      <c r="C1182" s="65"/>
      <c r="D1182" s="66"/>
      <c r="E1182" s="67"/>
      <c r="F1182" s="67"/>
      <c r="G1182" s="67"/>
      <c r="H1182" s="66"/>
      <c r="I1182" s="66"/>
      <c r="J1182" s="66"/>
      <c r="K1182" s="66"/>
      <c r="L1182" s="66"/>
      <c r="M1182" s="66"/>
      <c r="N1182" s="68"/>
      <c r="O1182" s="69"/>
      <c r="P1182" s="69"/>
      <c r="Q1182" s="70"/>
      <c r="R1182" s="70"/>
      <c r="S1182" s="69"/>
      <c r="T1182" s="66"/>
      <c r="U1182" s="66"/>
      <c r="V1182" s="66"/>
      <c r="W1182" s="66"/>
      <c r="X1182" s="66"/>
      <c r="Y1182" s="66"/>
      <c r="Z1182" s="66"/>
      <c r="AA11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83" spans="1:27" x14ac:dyDescent="0.25">
      <c r="A1183" s="6" t="str">
        <f>DAY(C1183)&amp;Table1[[#This Row],[Bộ phận]]&amp;Table1[[#This Row],[Mã hàng]]</f>
        <v>0</v>
      </c>
      <c r="B1183" s="6" t="str">
        <f>COUNTIF($A$5:A1183,A1183)&amp;A1183</f>
        <v>60</v>
      </c>
      <c r="C1183" s="65"/>
      <c r="D1183" s="66"/>
      <c r="E1183" s="67"/>
      <c r="F1183" s="67"/>
      <c r="G1183" s="67"/>
      <c r="H1183" s="66"/>
      <c r="I1183" s="66"/>
      <c r="J1183" s="66"/>
      <c r="K1183" s="66"/>
      <c r="L1183" s="66"/>
      <c r="M1183" s="66"/>
      <c r="N1183" s="68"/>
      <c r="O1183" s="69"/>
      <c r="P1183" s="69"/>
      <c r="Q1183" s="70"/>
      <c r="R1183" s="70"/>
      <c r="S1183" s="69"/>
      <c r="T1183" s="66"/>
      <c r="U1183" s="66"/>
      <c r="V1183" s="66"/>
      <c r="W1183" s="66"/>
      <c r="X1183" s="66"/>
      <c r="Y1183" s="66"/>
      <c r="Z1183" s="66"/>
      <c r="AA11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84" spans="1:27" x14ac:dyDescent="0.25">
      <c r="A1184" s="6" t="str">
        <f>DAY(C1184)&amp;Table1[[#This Row],[Bộ phận]]&amp;Table1[[#This Row],[Mã hàng]]</f>
        <v>0</v>
      </c>
      <c r="B1184" s="6" t="str">
        <f>COUNTIF($A$5:A1184,A1184)&amp;A1184</f>
        <v>70</v>
      </c>
      <c r="C1184" s="65"/>
      <c r="D1184" s="66"/>
      <c r="E1184" s="67"/>
      <c r="F1184" s="67"/>
      <c r="G1184" s="67"/>
      <c r="H1184" s="66"/>
      <c r="I1184" s="66"/>
      <c r="J1184" s="66"/>
      <c r="K1184" s="66"/>
      <c r="L1184" s="66"/>
      <c r="M1184" s="66"/>
      <c r="N1184" s="68"/>
      <c r="O1184" s="69"/>
      <c r="P1184" s="69"/>
      <c r="Q1184" s="70"/>
      <c r="R1184" s="70"/>
      <c r="S1184" s="69"/>
      <c r="T1184" s="66"/>
      <c r="U1184" s="66"/>
      <c r="V1184" s="66"/>
      <c r="W1184" s="66"/>
      <c r="X1184" s="66"/>
      <c r="Y1184" s="66"/>
      <c r="Z1184" s="66"/>
      <c r="AA11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85" spans="1:27" x14ac:dyDescent="0.25">
      <c r="A1185" s="6" t="str">
        <f>DAY(C1185)&amp;Table1[[#This Row],[Bộ phận]]&amp;Table1[[#This Row],[Mã hàng]]</f>
        <v>0</v>
      </c>
      <c r="B1185" s="6" t="str">
        <f>COUNTIF($A$5:A1185,A1185)&amp;A1185</f>
        <v>80</v>
      </c>
      <c r="C1185" s="65"/>
      <c r="D1185" s="66"/>
      <c r="E1185" s="67"/>
      <c r="F1185" s="67"/>
      <c r="G1185" s="67"/>
      <c r="H1185" s="66"/>
      <c r="I1185" s="66"/>
      <c r="J1185" s="66"/>
      <c r="K1185" s="66"/>
      <c r="L1185" s="66"/>
      <c r="M1185" s="66"/>
      <c r="N1185" s="68"/>
      <c r="O1185" s="69"/>
      <c r="P1185" s="69"/>
      <c r="Q1185" s="70"/>
      <c r="R1185" s="70"/>
      <c r="S1185" s="69"/>
      <c r="T1185" s="66"/>
      <c r="U1185" s="66"/>
      <c r="V1185" s="66"/>
      <c r="W1185" s="66"/>
      <c r="X1185" s="66"/>
      <c r="Y1185" s="66"/>
      <c r="Z1185" s="66"/>
      <c r="AA11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86" spans="1:27" x14ac:dyDescent="0.25">
      <c r="A1186" s="6" t="str">
        <f>DAY(C1186)&amp;Table1[[#This Row],[Bộ phận]]&amp;Table1[[#This Row],[Mã hàng]]</f>
        <v>0</v>
      </c>
      <c r="B1186" s="6" t="str">
        <f>COUNTIF($A$5:A1186,A1186)&amp;A1186</f>
        <v>90</v>
      </c>
      <c r="C1186" s="65"/>
      <c r="D1186" s="66"/>
      <c r="E1186" s="67"/>
      <c r="F1186" s="67"/>
      <c r="G1186" s="67"/>
      <c r="H1186" s="66"/>
      <c r="I1186" s="66"/>
      <c r="J1186" s="66"/>
      <c r="K1186" s="66"/>
      <c r="L1186" s="66"/>
      <c r="M1186" s="66"/>
      <c r="N1186" s="68"/>
      <c r="O1186" s="69"/>
      <c r="P1186" s="69"/>
      <c r="Q1186" s="70"/>
      <c r="R1186" s="70"/>
      <c r="S1186" s="69"/>
      <c r="T1186" s="66"/>
      <c r="U1186" s="66"/>
      <c r="V1186" s="66"/>
      <c r="W1186" s="66"/>
      <c r="X1186" s="66"/>
      <c r="Y1186" s="66"/>
      <c r="Z1186" s="66"/>
      <c r="AA11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87" spans="1:27" x14ac:dyDescent="0.25">
      <c r="A1187" s="6" t="str">
        <f>DAY(C1187)&amp;Table1[[#This Row],[Bộ phận]]&amp;Table1[[#This Row],[Mã hàng]]</f>
        <v>0</v>
      </c>
      <c r="B1187" s="6" t="str">
        <f>COUNTIF($A$5:A1187,A1187)&amp;A1187</f>
        <v>100</v>
      </c>
      <c r="C1187" s="65"/>
      <c r="D1187" s="66"/>
      <c r="E1187" s="67"/>
      <c r="F1187" s="67"/>
      <c r="G1187" s="67"/>
      <c r="H1187" s="66"/>
      <c r="I1187" s="66"/>
      <c r="J1187" s="66"/>
      <c r="K1187" s="66"/>
      <c r="L1187" s="66"/>
      <c r="M1187" s="66"/>
      <c r="N1187" s="68"/>
      <c r="O1187" s="69"/>
      <c r="P1187" s="69"/>
      <c r="Q1187" s="70"/>
      <c r="R1187" s="70"/>
      <c r="S1187" s="69"/>
      <c r="T1187" s="66"/>
      <c r="U1187" s="66"/>
      <c r="V1187" s="66"/>
      <c r="W1187" s="66"/>
      <c r="X1187" s="66"/>
      <c r="Y1187" s="66"/>
      <c r="Z1187" s="66"/>
      <c r="AA11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88" spans="1:27" x14ac:dyDescent="0.25">
      <c r="A1188" s="6" t="str">
        <f>DAY(C1188)&amp;Table1[[#This Row],[Bộ phận]]&amp;Table1[[#This Row],[Mã hàng]]</f>
        <v>0</v>
      </c>
      <c r="B1188" s="6" t="str">
        <f>COUNTIF($A$5:A1188,A1188)&amp;A1188</f>
        <v>110</v>
      </c>
      <c r="C1188" s="65"/>
      <c r="D1188" s="66"/>
      <c r="E1188" s="67"/>
      <c r="F1188" s="67"/>
      <c r="G1188" s="67"/>
      <c r="H1188" s="66"/>
      <c r="I1188" s="66"/>
      <c r="J1188" s="66"/>
      <c r="K1188" s="66"/>
      <c r="L1188" s="66"/>
      <c r="M1188" s="66"/>
      <c r="N1188" s="68"/>
      <c r="O1188" s="69"/>
      <c r="P1188" s="69"/>
      <c r="Q1188" s="70"/>
      <c r="R1188" s="70"/>
      <c r="S1188" s="69"/>
      <c r="T1188" s="66"/>
      <c r="U1188" s="66"/>
      <c r="V1188" s="66"/>
      <c r="W1188" s="66"/>
      <c r="X1188" s="66"/>
      <c r="Y1188" s="66"/>
      <c r="Z1188" s="66"/>
      <c r="AA11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89" spans="1:27" x14ac:dyDescent="0.25">
      <c r="A1189" s="6" t="str">
        <f>DAY(C1189)&amp;Table1[[#This Row],[Bộ phận]]&amp;Table1[[#This Row],[Mã hàng]]</f>
        <v>0</v>
      </c>
      <c r="B1189" s="6" t="str">
        <f>COUNTIF($A$5:A1189,A1189)&amp;A1189</f>
        <v>120</v>
      </c>
      <c r="AA11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90" spans="1:27" x14ac:dyDescent="0.25">
      <c r="A1190" s="6" t="str">
        <f>DAY(C1190)&amp;Table1[[#This Row],[Bộ phận]]&amp;Table1[[#This Row],[Mã hàng]]</f>
        <v>0</v>
      </c>
      <c r="B1190" s="6" t="str">
        <f>COUNTIF($A$5:A1190,A1190)&amp;A1190</f>
        <v>130</v>
      </c>
      <c r="AA11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91" spans="1:27" x14ac:dyDescent="0.25">
      <c r="A1191" s="6" t="str">
        <f>DAY(C1191)&amp;Table1[[#This Row],[Bộ phận]]&amp;Table1[[#This Row],[Mã hàng]]</f>
        <v>0</v>
      </c>
      <c r="B1191" s="6" t="str">
        <f>COUNTIF($A$5:A1191,A1191)&amp;A1191</f>
        <v>140</v>
      </c>
      <c r="AA11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92" spans="1:27" x14ac:dyDescent="0.25">
      <c r="A1192" s="6" t="str">
        <f>DAY(C1192)&amp;Table1[[#This Row],[Bộ phận]]&amp;Table1[[#This Row],[Mã hàng]]</f>
        <v>0</v>
      </c>
      <c r="B1192" s="6" t="str">
        <f>COUNTIF($A$5:A1192,A1192)&amp;A1192</f>
        <v>150</v>
      </c>
      <c r="AA11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93" spans="1:27" x14ac:dyDescent="0.25">
      <c r="A1193" s="6" t="str">
        <f>DAY(C1193)&amp;Table1[[#This Row],[Bộ phận]]&amp;Table1[[#This Row],[Mã hàng]]</f>
        <v>0</v>
      </c>
      <c r="B1193" s="6" t="str">
        <f>COUNTIF($A$5:A1193,A1193)&amp;A1193</f>
        <v>160</v>
      </c>
      <c r="AA11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94" spans="1:27" x14ac:dyDescent="0.25">
      <c r="A1194" s="6" t="str">
        <f>DAY(C1194)&amp;Table1[[#This Row],[Bộ phận]]&amp;Table1[[#This Row],[Mã hàng]]</f>
        <v>0</v>
      </c>
      <c r="B1194" s="6" t="str">
        <f>COUNTIF($A$5:A1194,A1194)&amp;A1194</f>
        <v>170</v>
      </c>
      <c r="AA11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95" spans="1:27" x14ac:dyDescent="0.25">
      <c r="A1195" s="6" t="str">
        <f>DAY(C1195)&amp;Table1[[#This Row],[Bộ phận]]&amp;Table1[[#This Row],[Mã hàng]]</f>
        <v>0</v>
      </c>
      <c r="B1195" s="6" t="str">
        <f>COUNTIF($A$5:A1195,A1195)&amp;A1195</f>
        <v>180</v>
      </c>
      <c r="AA11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96" spans="1:27" x14ac:dyDescent="0.25">
      <c r="A1196" s="6" t="str">
        <f>DAY(C1196)&amp;Table1[[#This Row],[Bộ phận]]&amp;Table1[[#This Row],[Mã hàng]]</f>
        <v>0</v>
      </c>
      <c r="B1196" s="6" t="str">
        <f>COUNTIF($A$5:A1196,A1196)&amp;A1196</f>
        <v>190</v>
      </c>
      <c r="AA11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97" spans="1:27" x14ac:dyDescent="0.25">
      <c r="A1197" s="6" t="str">
        <f>DAY(C1197)&amp;Table1[[#This Row],[Bộ phận]]&amp;Table1[[#This Row],[Mã hàng]]</f>
        <v>0</v>
      </c>
      <c r="B1197" s="6" t="str">
        <f>COUNTIF($A$5:A1197,A1197)&amp;A1197</f>
        <v>200</v>
      </c>
      <c r="AA11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98" spans="1:27" x14ac:dyDescent="0.25">
      <c r="A1198" s="6" t="str">
        <f>DAY(C1198)&amp;Table1[[#This Row],[Bộ phận]]&amp;Table1[[#This Row],[Mã hàng]]</f>
        <v>0</v>
      </c>
      <c r="B1198" s="6" t="str">
        <f>COUNTIF($A$5:A1198,A1198)&amp;A1198</f>
        <v>210</v>
      </c>
      <c r="AA11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199" spans="1:27" x14ac:dyDescent="0.25">
      <c r="A1199" s="6" t="str">
        <f>DAY(C1199)&amp;Table1[[#This Row],[Bộ phận]]&amp;Table1[[#This Row],[Mã hàng]]</f>
        <v>0</v>
      </c>
      <c r="B1199" s="6" t="str">
        <f>COUNTIF($A$5:A1199,A1199)&amp;A1199</f>
        <v>220</v>
      </c>
      <c r="AA11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00" spans="1:27" x14ac:dyDescent="0.25">
      <c r="A1200" s="6" t="str">
        <f>DAY(C1200)&amp;Table1[[#This Row],[Bộ phận]]&amp;Table1[[#This Row],[Mã hàng]]</f>
        <v>0</v>
      </c>
      <c r="B1200" s="6" t="str">
        <f>COUNTIF($A$5:A1200,A1200)&amp;A1200</f>
        <v>230</v>
      </c>
      <c r="AA12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01" spans="1:27" x14ac:dyDescent="0.25">
      <c r="A1201" s="6" t="str">
        <f>DAY(C1201)&amp;Table1[[#This Row],[Bộ phận]]&amp;Table1[[#This Row],[Mã hàng]]</f>
        <v>0</v>
      </c>
      <c r="B1201" s="6" t="str">
        <f>COUNTIF($A$5:A1201,A1201)&amp;A1201</f>
        <v>240</v>
      </c>
      <c r="AA12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02" spans="1:27" x14ac:dyDescent="0.25">
      <c r="A1202" s="6" t="str">
        <f>DAY(C1202)&amp;Table1[[#This Row],[Bộ phận]]&amp;Table1[[#This Row],[Mã hàng]]</f>
        <v>0</v>
      </c>
      <c r="B1202" s="6" t="str">
        <f>COUNTIF($A$5:A1202,A1202)&amp;A1202</f>
        <v>250</v>
      </c>
      <c r="AA12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03" spans="1:27" x14ac:dyDescent="0.25">
      <c r="A1203" s="6" t="str">
        <f>DAY(C1203)&amp;Table1[[#This Row],[Bộ phận]]&amp;Table1[[#This Row],[Mã hàng]]</f>
        <v>0</v>
      </c>
      <c r="B1203" s="6" t="str">
        <f>COUNTIF($A$5:A1203,A1203)&amp;A1203</f>
        <v>260</v>
      </c>
      <c r="AA12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04" spans="1:27" x14ac:dyDescent="0.25">
      <c r="A1204" s="6" t="str">
        <f>DAY(C1204)&amp;Table1[[#This Row],[Bộ phận]]&amp;Table1[[#This Row],[Mã hàng]]</f>
        <v>0</v>
      </c>
      <c r="B1204" s="6" t="str">
        <f>COUNTIF($A$5:A1204,A1204)&amp;A1204</f>
        <v>270</v>
      </c>
      <c r="AA12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05" spans="1:27" x14ac:dyDescent="0.25">
      <c r="A1205" s="6" t="str">
        <f>DAY(C1205)&amp;Table1[[#This Row],[Bộ phận]]&amp;Table1[[#This Row],[Mã hàng]]</f>
        <v>0</v>
      </c>
      <c r="B1205" s="6" t="str">
        <f>COUNTIF($A$5:A1205,A1205)&amp;A1205</f>
        <v>280</v>
      </c>
      <c r="AA12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06" spans="1:27" x14ac:dyDescent="0.25">
      <c r="A1206" s="6" t="str">
        <f>DAY(C1206)&amp;Table1[[#This Row],[Bộ phận]]&amp;Table1[[#This Row],[Mã hàng]]</f>
        <v>0</v>
      </c>
      <c r="B1206" s="6" t="str">
        <f>COUNTIF($A$5:A1206,A1206)&amp;A1206</f>
        <v>290</v>
      </c>
      <c r="AA12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07" spans="1:27" x14ac:dyDescent="0.25">
      <c r="A1207" s="6" t="str">
        <f>DAY(C1207)&amp;Table1[[#This Row],[Bộ phận]]&amp;Table1[[#This Row],[Mã hàng]]</f>
        <v>0</v>
      </c>
      <c r="B1207" s="6" t="str">
        <f>COUNTIF($A$5:A1207,A1207)&amp;A1207</f>
        <v>300</v>
      </c>
      <c r="AA12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08" spans="1:27" x14ac:dyDescent="0.25">
      <c r="A1208" s="6" t="str">
        <f>DAY(C1208)&amp;Table1[[#This Row],[Bộ phận]]&amp;Table1[[#This Row],[Mã hàng]]</f>
        <v>0</v>
      </c>
      <c r="B1208" s="6" t="str">
        <f>COUNTIF($A$5:A1208,A1208)&amp;A1208</f>
        <v>310</v>
      </c>
      <c r="AA12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09" spans="1:27" x14ac:dyDescent="0.25">
      <c r="A1209" s="6" t="str">
        <f>DAY(C1209)&amp;Table1[[#This Row],[Bộ phận]]&amp;Table1[[#This Row],[Mã hàng]]</f>
        <v>0</v>
      </c>
      <c r="B1209" s="6" t="str">
        <f>COUNTIF($A$5:A1209,A1209)&amp;A1209</f>
        <v>320</v>
      </c>
      <c r="AA12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10" spans="1:27" x14ac:dyDescent="0.25">
      <c r="A1210" s="6" t="str">
        <f>DAY(C1210)&amp;Table1[[#This Row],[Bộ phận]]&amp;Table1[[#This Row],[Mã hàng]]</f>
        <v>0</v>
      </c>
      <c r="B1210" s="6" t="str">
        <f>COUNTIF($A$5:A1210,A1210)&amp;A1210</f>
        <v>330</v>
      </c>
      <c r="AA12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11" spans="1:27" x14ac:dyDescent="0.25">
      <c r="A1211" s="6" t="str">
        <f>DAY(C1211)&amp;Table1[[#This Row],[Bộ phận]]&amp;Table1[[#This Row],[Mã hàng]]</f>
        <v>0</v>
      </c>
      <c r="B1211" s="6" t="str">
        <f>COUNTIF($A$5:A1211,A1211)&amp;A1211</f>
        <v>340</v>
      </c>
      <c r="AA12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12" spans="1:27" x14ac:dyDescent="0.25">
      <c r="A1212" s="6" t="str">
        <f>DAY(C1212)&amp;Table1[[#This Row],[Bộ phận]]&amp;Table1[[#This Row],[Mã hàng]]</f>
        <v>0</v>
      </c>
      <c r="B1212" s="6" t="str">
        <f>COUNTIF($A$5:A1212,A1212)&amp;A1212</f>
        <v>350</v>
      </c>
      <c r="AA12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13" spans="1:27" x14ac:dyDescent="0.25">
      <c r="A1213" s="6" t="str">
        <f>DAY(C1213)&amp;Table1[[#This Row],[Bộ phận]]&amp;Table1[[#This Row],[Mã hàng]]</f>
        <v>0</v>
      </c>
      <c r="B1213" s="6" t="str">
        <f>COUNTIF($A$5:A1213,A1213)&amp;A1213</f>
        <v>360</v>
      </c>
      <c r="AA12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14" spans="1:27" x14ac:dyDescent="0.25">
      <c r="A1214" s="6" t="str">
        <f>DAY(C1214)&amp;Table1[[#This Row],[Bộ phận]]&amp;Table1[[#This Row],[Mã hàng]]</f>
        <v>0</v>
      </c>
      <c r="B1214" s="6" t="str">
        <f>COUNTIF($A$5:A1214,A1214)&amp;A1214</f>
        <v>370</v>
      </c>
      <c r="AA12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15" spans="1:27" x14ac:dyDescent="0.25">
      <c r="A1215" s="6" t="str">
        <f>DAY(C1215)&amp;Table1[[#This Row],[Bộ phận]]&amp;Table1[[#This Row],[Mã hàng]]</f>
        <v>0</v>
      </c>
      <c r="B1215" s="6" t="str">
        <f>COUNTIF($A$5:A1215,A1215)&amp;A1215</f>
        <v>380</v>
      </c>
      <c r="AA12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16" spans="1:27" x14ac:dyDescent="0.25">
      <c r="A1216" s="6" t="str">
        <f>DAY(C1216)&amp;Table1[[#This Row],[Bộ phận]]&amp;Table1[[#This Row],[Mã hàng]]</f>
        <v>0</v>
      </c>
      <c r="B1216" s="6" t="str">
        <f>COUNTIF($A$5:A1216,A1216)&amp;A1216</f>
        <v>390</v>
      </c>
      <c r="AA12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17" spans="1:27" x14ac:dyDescent="0.25">
      <c r="A1217" s="6" t="str">
        <f>DAY(C1217)&amp;Table1[[#This Row],[Bộ phận]]&amp;Table1[[#This Row],[Mã hàng]]</f>
        <v>0</v>
      </c>
      <c r="B1217" s="6" t="str">
        <f>COUNTIF($A$5:A1217,A1217)&amp;A1217</f>
        <v>400</v>
      </c>
      <c r="AA12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18" spans="1:27" x14ac:dyDescent="0.25">
      <c r="A1218" s="6" t="str">
        <f>DAY(C1218)&amp;Table1[[#This Row],[Bộ phận]]&amp;Table1[[#This Row],[Mã hàng]]</f>
        <v>0</v>
      </c>
      <c r="B1218" s="6" t="str">
        <f>COUNTIF($A$5:A1218,A1218)&amp;A1218</f>
        <v>410</v>
      </c>
      <c r="AA12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19" spans="1:27" x14ac:dyDescent="0.25">
      <c r="A1219" s="6" t="str">
        <f>DAY(C1219)&amp;Table1[[#This Row],[Bộ phận]]&amp;Table1[[#This Row],[Mã hàng]]</f>
        <v>0</v>
      </c>
      <c r="B1219" s="6" t="str">
        <f>COUNTIF($A$5:A1219,A1219)&amp;A1219</f>
        <v>420</v>
      </c>
      <c r="AA12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20" spans="1:27" x14ac:dyDescent="0.25">
      <c r="A1220" s="6" t="str">
        <f>DAY(C1220)&amp;Table1[[#This Row],[Bộ phận]]&amp;Table1[[#This Row],[Mã hàng]]</f>
        <v>0</v>
      </c>
      <c r="B1220" s="6" t="str">
        <f>COUNTIF($A$5:A1220,A1220)&amp;A1220</f>
        <v>430</v>
      </c>
      <c r="AA12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21" spans="1:27" x14ac:dyDescent="0.25">
      <c r="A1221" s="6" t="str">
        <f>DAY(C1221)&amp;Table1[[#This Row],[Bộ phận]]&amp;Table1[[#This Row],[Mã hàng]]</f>
        <v>0</v>
      </c>
      <c r="B1221" s="6" t="str">
        <f>COUNTIF($A$5:A1221,A1221)&amp;A1221</f>
        <v>440</v>
      </c>
      <c r="AA12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22" spans="1:27" x14ac:dyDescent="0.25">
      <c r="A1222" s="6" t="str">
        <f>DAY(C1222)&amp;Table1[[#This Row],[Bộ phận]]&amp;Table1[[#This Row],[Mã hàng]]</f>
        <v>0</v>
      </c>
      <c r="B1222" s="6" t="str">
        <f>COUNTIF($A$5:A1222,A1222)&amp;A1222</f>
        <v>450</v>
      </c>
      <c r="AA12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23" spans="1:27" x14ac:dyDescent="0.25">
      <c r="A1223" s="6" t="str">
        <f>DAY(C1223)&amp;Table1[[#This Row],[Bộ phận]]&amp;Table1[[#This Row],[Mã hàng]]</f>
        <v>0</v>
      </c>
      <c r="B1223" s="6" t="str">
        <f>COUNTIF($A$5:A1223,A1223)&amp;A1223</f>
        <v>460</v>
      </c>
      <c r="AA12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24" spans="1:27" x14ac:dyDescent="0.25">
      <c r="A1224" s="6" t="str">
        <f>DAY(C1224)&amp;Table1[[#This Row],[Bộ phận]]&amp;Table1[[#This Row],[Mã hàng]]</f>
        <v>0</v>
      </c>
      <c r="B1224" s="6" t="str">
        <f>COUNTIF($A$5:A1224,A1224)&amp;A1224</f>
        <v>470</v>
      </c>
      <c r="AA12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25" spans="1:27" x14ac:dyDescent="0.25">
      <c r="A1225" s="6" t="str">
        <f>DAY(C1225)&amp;Table1[[#This Row],[Bộ phận]]&amp;Table1[[#This Row],[Mã hàng]]</f>
        <v>0</v>
      </c>
      <c r="B1225" s="6" t="str">
        <f>COUNTIF($A$5:A1225,A1225)&amp;A1225</f>
        <v>480</v>
      </c>
      <c r="AA12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26" spans="1:27" x14ac:dyDescent="0.25">
      <c r="A1226" s="6" t="str">
        <f>DAY(C1226)&amp;Table1[[#This Row],[Bộ phận]]&amp;Table1[[#This Row],[Mã hàng]]</f>
        <v>0</v>
      </c>
      <c r="B1226" s="6" t="str">
        <f>COUNTIF($A$5:A1226,A1226)&amp;A1226</f>
        <v>490</v>
      </c>
      <c r="AA12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27" spans="1:27" x14ac:dyDescent="0.25">
      <c r="A1227" s="6" t="str">
        <f>DAY(C1227)&amp;Table1[[#This Row],[Bộ phận]]&amp;Table1[[#This Row],[Mã hàng]]</f>
        <v>0</v>
      </c>
      <c r="B1227" s="6" t="str">
        <f>COUNTIF($A$5:A1227,A1227)&amp;A1227</f>
        <v>500</v>
      </c>
      <c r="AA12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28" spans="1:27" x14ac:dyDescent="0.25">
      <c r="A1228" s="6" t="str">
        <f>DAY(C1228)&amp;Table1[[#This Row],[Bộ phận]]&amp;Table1[[#This Row],[Mã hàng]]</f>
        <v>0</v>
      </c>
      <c r="B1228" s="6" t="str">
        <f>COUNTIF($A$5:A1228,A1228)&amp;A1228</f>
        <v>510</v>
      </c>
      <c r="AA12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29" spans="1:27" x14ac:dyDescent="0.25">
      <c r="A1229" s="6" t="str">
        <f>DAY(C1229)&amp;Table1[[#This Row],[Bộ phận]]&amp;Table1[[#This Row],[Mã hàng]]</f>
        <v>0</v>
      </c>
      <c r="B1229" s="6" t="str">
        <f>COUNTIF($A$5:A1229,A1229)&amp;A1229</f>
        <v>520</v>
      </c>
      <c r="AA12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30" spans="1:27" x14ac:dyDescent="0.25">
      <c r="A1230" s="6" t="str">
        <f>DAY(C1230)&amp;Table1[[#This Row],[Bộ phận]]&amp;Table1[[#This Row],[Mã hàng]]</f>
        <v>0</v>
      </c>
      <c r="B1230" s="6" t="str">
        <f>COUNTIF($A$5:A1230,A1230)&amp;A1230</f>
        <v>530</v>
      </c>
      <c r="AA12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31" spans="1:27" x14ac:dyDescent="0.25">
      <c r="A1231" s="6" t="str">
        <f>DAY(C1231)&amp;Table1[[#This Row],[Bộ phận]]&amp;Table1[[#This Row],[Mã hàng]]</f>
        <v>0</v>
      </c>
      <c r="B1231" s="6" t="str">
        <f>COUNTIF($A$5:A1231,A1231)&amp;A1231</f>
        <v>540</v>
      </c>
      <c r="AA12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32" spans="1:27" x14ac:dyDescent="0.25">
      <c r="A1232" s="6" t="str">
        <f>DAY(C1232)&amp;Table1[[#This Row],[Bộ phận]]&amp;Table1[[#This Row],[Mã hàng]]</f>
        <v>0</v>
      </c>
      <c r="B1232" s="6" t="str">
        <f>COUNTIF($A$5:A1232,A1232)&amp;A1232</f>
        <v>550</v>
      </c>
      <c r="AA12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33" spans="1:27" x14ac:dyDescent="0.25">
      <c r="A1233" s="6" t="str">
        <f>DAY(C1233)&amp;Table1[[#This Row],[Bộ phận]]&amp;Table1[[#This Row],[Mã hàng]]</f>
        <v>0</v>
      </c>
      <c r="B1233" s="6" t="str">
        <f>COUNTIF($A$5:A1233,A1233)&amp;A1233</f>
        <v>560</v>
      </c>
      <c r="AA12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34" spans="1:27" x14ac:dyDescent="0.25">
      <c r="A1234" s="6" t="str">
        <f>DAY(C1234)&amp;Table1[[#This Row],[Bộ phận]]&amp;Table1[[#This Row],[Mã hàng]]</f>
        <v>0</v>
      </c>
      <c r="B1234" s="6" t="str">
        <f>COUNTIF($A$5:A1234,A1234)&amp;A1234</f>
        <v>570</v>
      </c>
      <c r="AA12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35" spans="1:27" x14ac:dyDescent="0.25">
      <c r="A1235" s="6" t="str">
        <f>DAY(C1235)&amp;Table1[[#This Row],[Bộ phận]]&amp;Table1[[#This Row],[Mã hàng]]</f>
        <v>0</v>
      </c>
      <c r="B1235" s="6" t="str">
        <f>COUNTIF($A$5:A1235,A1235)&amp;A1235</f>
        <v>580</v>
      </c>
      <c r="AA12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36" spans="1:27" x14ac:dyDescent="0.25">
      <c r="A1236" s="6" t="str">
        <f>DAY(C1236)&amp;Table1[[#This Row],[Bộ phận]]&amp;Table1[[#This Row],[Mã hàng]]</f>
        <v>0</v>
      </c>
      <c r="B1236" s="6" t="str">
        <f>COUNTIF($A$5:A1236,A1236)&amp;A1236</f>
        <v>590</v>
      </c>
      <c r="AA12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37" spans="1:27" x14ac:dyDescent="0.25">
      <c r="A1237" s="6" t="str">
        <f>DAY(C1237)&amp;Table1[[#This Row],[Bộ phận]]&amp;Table1[[#This Row],[Mã hàng]]</f>
        <v>0</v>
      </c>
      <c r="B1237" s="6" t="str">
        <f>COUNTIF($A$5:A1237,A1237)&amp;A1237</f>
        <v>600</v>
      </c>
      <c r="AA12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38" spans="1:27" x14ac:dyDescent="0.25">
      <c r="A1238" s="6" t="str">
        <f>DAY(C1238)&amp;Table1[[#This Row],[Bộ phận]]&amp;Table1[[#This Row],[Mã hàng]]</f>
        <v>0</v>
      </c>
      <c r="B1238" s="6" t="str">
        <f>COUNTIF($A$5:A1238,A1238)&amp;A1238</f>
        <v>610</v>
      </c>
      <c r="AA12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39" spans="1:27" x14ac:dyDescent="0.25">
      <c r="A1239" s="6" t="str">
        <f>DAY(C1239)&amp;Table1[[#This Row],[Bộ phận]]&amp;Table1[[#This Row],[Mã hàng]]</f>
        <v>0</v>
      </c>
      <c r="B1239" s="6" t="str">
        <f>COUNTIF($A$5:A1239,A1239)&amp;A1239</f>
        <v>620</v>
      </c>
      <c r="AA12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40" spans="1:27" x14ac:dyDescent="0.25">
      <c r="A1240" s="6" t="str">
        <f>DAY(C1240)&amp;Table1[[#This Row],[Bộ phận]]&amp;Table1[[#This Row],[Mã hàng]]</f>
        <v>0</v>
      </c>
      <c r="B1240" s="6" t="str">
        <f>COUNTIF($A$5:A1240,A1240)&amp;A1240</f>
        <v>630</v>
      </c>
      <c r="AA12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41" spans="1:27" x14ac:dyDescent="0.25">
      <c r="A1241" s="6" t="str">
        <f>DAY(C1241)&amp;Table1[[#This Row],[Bộ phận]]&amp;Table1[[#This Row],[Mã hàng]]</f>
        <v>0</v>
      </c>
      <c r="B1241" s="6" t="str">
        <f>COUNTIF($A$5:A1241,A1241)&amp;A1241</f>
        <v>640</v>
      </c>
      <c r="AA12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42" spans="1:27" x14ac:dyDescent="0.25">
      <c r="A1242" s="6" t="str">
        <f>DAY(C1242)&amp;Table1[[#This Row],[Bộ phận]]&amp;Table1[[#This Row],[Mã hàng]]</f>
        <v>0</v>
      </c>
      <c r="B1242" s="6" t="str">
        <f>COUNTIF($A$5:A1242,A1242)&amp;A1242</f>
        <v>650</v>
      </c>
      <c r="AA12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43" spans="1:27" x14ac:dyDescent="0.25">
      <c r="A1243" s="6" t="str">
        <f>DAY(C1243)&amp;Table1[[#This Row],[Bộ phận]]&amp;Table1[[#This Row],[Mã hàng]]</f>
        <v>0</v>
      </c>
      <c r="B1243" s="6" t="str">
        <f>COUNTIF($A$5:A1243,A1243)&amp;A1243</f>
        <v>660</v>
      </c>
      <c r="AA12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44" spans="1:27" x14ac:dyDescent="0.25">
      <c r="A1244" s="6" t="str">
        <f>DAY(C1244)&amp;Table1[[#This Row],[Bộ phận]]&amp;Table1[[#This Row],[Mã hàng]]</f>
        <v>0</v>
      </c>
      <c r="B1244" s="6" t="str">
        <f>COUNTIF($A$5:A1244,A1244)&amp;A1244</f>
        <v>670</v>
      </c>
      <c r="AA12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45" spans="1:27" x14ac:dyDescent="0.25">
      <c r="A1245" s="6" t="str">
        <f>DAY(C1245)&amp;Table1[[#This Row],[Bộ phận]]&amp;Table1[[#This Row],[Mã hàng]]</f>
        <v>0</v>
      </c>
      <c r="B1245" s="6" t="str">
        <f>COUNTIF($A$5:A1245,A1245)&amp;A1245</f>
        <v>680</v>
      </c>
      <c r="AA12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46" spans="1:27" x14ac:dyDescent="0.25">
      <c r="A1246" s="6" t="str">
        <f>DAY(C1246)&amp;Table1[[#This Row],[Bộ phận]]&amp;Table1[[#This Row],[Mã hàng]]</f>
        <v>0</v>
      </c>
      <c r="B1246" s="6" t="str">
        <f>COUNTIF($A$5:A1246,A1246)&amp;A1246</f>
        <v>690</v>
      </c>
      <c r="AA12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47" spans="1:27" x14ac:dyDescent="0.25">
      <c r="A1247" s="6" t="str">
        <f>DAY(C1247)&amp;Table1[[#This Row],[Bộ phận]]&amp;Table1[[#This Row],[Mã hàng]]</f>
        <v>0</v>
      </c>
      <c r="B1247" s="6" t="str">
        <f>COUNTIF($A$5:A1247,A1247)&amp;A1247</f>
        <v>700</v>
      </c>
      <c r="AA12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48" spans="1:27" x14ac:dyDescent="0.25">
      <c r="A1248" s="6" t="str">
        <f>DAY(C1248)&amp;Table1[[#This Row],[Bộ phận]]&amp;Table1[[#This Row],[Mã hàng]]</f>
        <v>0</v>
      </c>
      <c r="B1248" s="6" t="str">
        <f>COUNTIF($A$5:A1248,A1248)&amp;A1248</f>
        <v>710</v>
      </c>
      <c r="AA12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49" spans="1:27" x14ac:dyDescent="0.25">
      <c r="A1249" s="6" t="str">
        <f>DAY(C1249)&amp;Table1[[#This Row],[Bộ phận]]&amp;Table1[[#This Row],[Mã hàng]]</f>
        <v>0</v>
      </c>
      <c r="B1249" s="6" t="str">
        <f>COUNTIF($A$5:A1249,A1249)&amp;A1249</f>
        <v>720</v>
      </c>
      <c r="AA12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50" spans="1:27" x14ac:dyDescent="0.25">
      <c r="A1250" s="6" t="str">
        <f>DAY(C1250)&amp;Table1[[#This Row],[Bộ phận]]&amp;Table1[[#This Row],[Mã hàng]]</f>
        <v>0</v>
      </c>
      <c r="B1250" s="6" t="str">
        <f>COUNTIF($A$5:A1250,A1250)&amp;A1250</f>
        <v>730</v>
      </c>
      <c r="AA12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51" spans="1:27" x14ac:dyDescent="0.25">
      <c r="A1251" s="6" t="str">
        <f>DAY(C1251)&amp;Table1[[#This Row],[Bộ phận]]&amp;Table1[[#This Row],[Mã hàng]]</f>
        <v>0</v>
      </c>
      <c r="B1251" s="6" t="str">
        <f>COUNTIF($A$5:A1251,A1251)&amp;A1251</f>
        <v>740</v>
      </c>
      <c r="AA12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52" spans="1:27" x14ac:dyDescent="0.25">
      <c r="A1252" s="6" t="str">
        <f>DAY(C1252)&amp;Table1[[#This Row],[Bộ phận]]&amp;Table1[[#This Row],[Mã hàng]]</f>
        <v>0</v>
      </c>
      <c r="B1252" s="6" t="str">
        <f>COUNTIF($A$5:A1252,A1252)&amp;A1252</f>
        <v>750</v>
      </c>
      <c r="AA12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53" spans="1:27" x14ac:dyDescent="0.25">
      <c r="A1253" s="6" t="str">
        <f>DAY(C1253)&amp;Table1[[#This Row],[Bộ phận]]&amp;Table1[[#This Row],[Mã hàng]]</f>
        <v>0</v>
      </c>
      <c r="B1253" s="6" t="str">
        <f>COUNTIF($A$5:A1253,A1253)&amp;A1253</f>
        <v>760</v>
      </c>
      <c r="AA12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54" spans="1:27" x14ac:dyDescent="0.25">
      <c r="A1254" s="6" t="str">
        <f>DAY(C1254)&amp;Table1[[#This Row],[Bộ phận]]&amp;Table1[[#This Row],[Mã hàng]]</f>
        <v>0</v>
      </c>
      <c r="B1254" s="6" t="str">
        <f>COUNTIF($A$5:A1254,A1254)&amp;A1254</f>
        <v>770</v>
      </c>
      <c r="AA12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55" spans="1:27" x14ac:dyDescent="0.25">
      <c r="A1255" s="6" t="str">
        <f>DAY(C1255)&amp;Table1[[#This Row],[Bộ phận]]&amp;Table1[[#This Row],[Mã hàng]]</f>
        <v>0</v>
      </c>
      <c r="B1255" s="6" t="str">
        <f>COUNTIF($A$5:A1255,A1255)&amp;A1255</f>
        <v>780</v>
      </c>
      <c r="AA12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56" spans="1:27" x14ac:dyDescent="0.25">
      <c r="A1256" s="6" t="str">
        <f>DAY(C1256)&amp;Table1[[#This Row],[Bộ phận]]&amp;Table1[[#This Row],[Mã hàng]]</f>
        <v>0</v>
      </c>
      <c r="B1256" s="6" t="str">
        <f>COUNTIF($A$5:A1256,A1256)&amp;A1256</f>
        <v>790</v>
      </c>
      <c r="AA12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57" spans="1:27" x14ac:dyDescent="0.25">
      <c r="A1257" s="6" t="str">
        <f>DAY(C1257)&amp;Table1[[#This Row],[Bộ phận]]&amp;Table1[[#This Row],[Mã hàng]]</f>
        <v>0</v>
      </c>
      <c r="B1257" s="6" t="str">
        <f>COUNTIF($A$5:A1257,A1257)&amp;A1257</f>
        <v>800</v>
      </c>
      <c r="AA12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58" spans="1:27" x14ac:dyDescent="0.25">
      <c r="A1258" s="6" t="str">
        <f>DAY(C1258)&amp;Table1[[#This Row],[Bộ phận]]&amp;Table1[[#This Row],[Mã hàng]]</f>
        <v>0</v>
      </c>
      <c r="B1258" s="6" t="str">
        <f>COUNTIF($A$5:A1258,A1258)&amp;A1258</f>
        <v>810</v>
      </c>
      <c r="AA12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59" spans="1:27" x14ac:dyDescent="0.25">
      <c r="A1259" s="6" t="str">
        <f>DAY(C1259)&amp;Table1[[#This Row],[Bộ phận]]&amp;Table1[[#This Row],[Mã hàng]]</f>
        <v>0</v>
      </c>
      <c r="B1259" s="6" t="str">
        <f>COUNTIF($A$5:A1259,A1259)&amp;A1259</f>
        <v>820</v>
      </c>
      <c r="AA12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60" spans="1:27" x14ac:dyDescent="0.25">
      <c r="A1260" s="6" t="str">
        <f>DAY(C1260)&amp;Table1[[#This Row],[Bộ phận]]&amp;Table1[[#This Row],[Mã hàng]]</f>
        <v>0</v>
      </c>
      <c r="B1260" s="6" t="str">
        <f>COUNTIF($A$5:A1260,A1260)&amp;A1260</f>
        <v>830</v>
      </c>
      <c r="AA12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61" spans="1:27" x14ac:dyDescent="0.25">
      <c r="A1261" s="6" t="str">
        <f>DAY(C1261)&amp;Table1[[#This Row],[Bộ phận]]&amp;Table1[[#This Row],[Mã hàng]]</f>
        <v>0</v>
      </c>
      <c r="B1261" s="6" t="str">
        <f>COUNTIF($A$5:A1261,A1261)&amp;A1261</f>
        <v>840</v>
      </c>
      <c r="AA12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62" spans="1:27" x14ac:dyDescent="0.25">
      <c r="A1262" s="6" t="str">
        <f>DAY(C1262)&amp;Table1[[#This Row],[Bộ phận]]&amp;Table1[[#This Row],[Mã hàng]]</f>
        <v>0</v>
      </c>
      <c r="B1262" s="6" t="str">
        <f>COUNTIF($A$5:A1262,A1262)&amp;A1262</f>
        <v>850</v>
      </c>
      <c r="AA12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63" spans="1:27" x14ac:dyDescent="0.25">
      <c r="A1263" s="6" t="str">
        <f>DAY(C1263)&amp;Table1[[#This Row],[Bộ phận]]&amp;Table1[[#This Row],[Mã hàng]]</f>
        <v>0</v>
      </c>
      <c r="B1263" s="6" t="str">
        <f>COUNTIF($A$5:A1263,A1263)&amp;A1263</f>
        <v>860</v>
      </c>
      <c r="AA12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64" spans="1:27" x14ac:dyDescent="0.25">
      <c r="A1264" s="6" t="str">
        <f>DAY(C1264)&amp;Table1[[#This Row],[Bộ phận]]&amp;Table1[[#This Row],[Mã hàng]]</f>
        <v>0</v>
      </c>
      <c r="B1264" s="6" t="str">
        <f>COUNTIF($A$5:A1264,A1264)&amp;A1264</f>
        <v>870</v>
      </c>
      <c r="AA12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65" spans="1:27" x14ac:dyDescent="0.25">
      <c r="A1265" s="6" t="str">
        <f>DAY(C1265)&amp;Table1[[#This Row],[Bộ phận]]&amp;Table1[[#This Row],[Mã hàng]]</f>
        <v>0</v>
      </c>
      <c r="B1265" s="6" t="str">
        <f>COUNTIF($A$5:A1265,A1265)&amp;A1265</f>
        <v>880</v>
      </c>
      <c r="AA12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66" spans="1:27" x14ac:dyDescent="0.25">
      <c r="A1266" s="6" t="str">
        <f>DAY(C1266)&amp;Table1[[#This Row],[Bộ phận]]&amp;Table1[[#This Row],[Mã hàng]]</f>
        <v>0</v>
      </c>
      <c r="B1266" s="6" t="str">
        <f>COUNTIF($A$5:A1266,A1266)&amp;A1266</f>
        <v>890</v>
      </c>
      <c r="AA12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67" spans="1:27" x14ac:dyDescent="0.25">
      <c r="A1267" s="6" t="str">
        <f>DAY(C1267)&amp;Table1[[#This Row],[Bộ phận]]&amp;Table1[[#This Row],[Mã hàng]]</f>
        <v>0</v>
      </c>
      <c r="B1267" s="6" t="str">
        <f>COUNTIF($A$5:A1267,A1267)&amp;A1267</f>
        <v>900</v>
      </c>
      <c r="AA12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68" spans="1:27" x14ac:dyDescent="0.25">
      <c r="A1268" s="6" t="str">
        <f>DAY(C1268)&amp;Table1[[#This Row],[Bộ phận]]&amp;Table1[[#This Row],[Mã hàng]]</f>
        <v>0</v>
      </c>
      <c r="B1268" s="6" t="str">
        <f>COUNTIF($A$5:A1268,A1268)&amp;A1268</f>
        <v>910</v>
      </c>
      <c r="AA12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69" spans="1:27" x14ac:dyDescent="0.25">
      <c r="A1269" s="6" t="str">
        <f>DAY(C1269)&amp;Table1[[#This Row],[Bộ phận]]&amp;Table1[[#This Row],[Mã hàng]]</f>
        <v>0</v>
      </c>
      <c r="B1269" s="6" t="str">
        <f>COUNTIF($A$5:A1269,A1269)&amp;A1269</f>
        <v>920</v>
      </c>
      <c r="AA12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70" spans="1:27" x14ac:dyDescent="0.25">
      <c r="A1270" s="6" t="str">
        <f>DAY(C1270)&amp;Table1[[#This Row],[Bộ phận]]&amp;Table1[[#This Row],[Mã hàng]]</f>
        <v>0</v>
      </c>
      <c r="B1270" s="6" t="str">
        <f>COUNTIF($A$5:A1270,A1270)&amp;A1270</f>
        <v>930</v>
      </c>
      <c r="AA12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71" spans="1:27" x14ac:dyDescent="0.25">
      <c r="A1271" s="6" t="str">
        <f>DAY(C1271)&amp;Table1[[#This Row],[Bộ phận]]&amp;Table1[[#This Row],[Mã hàng]]</f>
        <v>0</v>
      </c>
      <c r="B1271" s="6" t="str">
        <f>COUNTIF($A$5:A1271,A1271)&amp;A1271</f>
        <v>940</v>
      </c>
      <c r="AA12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72" spans="1:27" x14ac:dyDescent="0.25">
      <c r="A1272" s="6" t="str">
        <f>DAY(C1272)&amp;Table1[[#This Row],[Bộ phận]]&amp;Table1[[#This Row],[Mã hàng]]</f>
        <v>0</v>
      </c>
      <c r="B1272" s="6" t="str">
        <f>COUNTIF($A$5:A1272,A1272)&amp;A1272</f>
        <v>950</v>
      </c>
      <c r="AA12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73" spans="1:27" x14ac:dyDescent="0.25">
      <c r="A1273" s="6" t="str">
        <f>DAY(C1273)&amp;Table1[[#This Row],[Bộ phận]]&amp;Table1[[#This Row],[Mã hàng]]</f>
        <v>0</v>
      </c>
      <c r="B1273" s="6" t="str">
        <f>COUNTIF($A$5:A1273,A1273)&amp;A1273</f>
        <v>960</v>
      </c>
      <c r="AA12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74" spans="1:27" x14ac:dyDescent="0.25">
      <c r="A1274" s="6" t="str">
        <f>DAY(C1274)&amp;Table1[[#This Row],[Bộ phận]]&amp;Table1[[#This Row],[Mã hàng]]</f>
        <v>0</v>
      </c>
      <c r="B1274" s="6" t="str">
        <f>COUNTIF($A$5:A1274,A1274)&amp;A1274</f>
        <v>970</v>
      </c>
      <c r="AA12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75" spans="1:27" x14ac:dyDescent="0.25">
      <c r="A1275" s="6" t="str">
        <f>DAY(C1275)&amp;Table1[[#This Row],[Bộ phận]]&amp;Table1[[#This Row],[Mã hàng]]</f>
        <v>0</v>
      </c>
      <c r="B1275" s="6" t="str">
        <f>COUNTIF($A$5:A1275,A1275)&amp;A1275</f>
        <v>980</v>
      </c>
      <c r="AA12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76" spans="1:27" x14ac:dyDescent="0.25">
      <c r="A1276" s="6" t="str">
        <f>DAY(C1276)&amp;Table1[[#This Row],[Bộ phận]]&amp;Table1[[#This Row],[Mã hàng]]</f>
        <v>0</v>
      </c>
      <c r="B1276" s="6" t="str">
        <f>COUNTIF($A$5:A1276,A1276)&amp;A1276</f>
        <v>990</v>
      </c>
      <c r="AA12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77" spans="1:27" x14ac:dyDescent="0.25">
      <c r="A1277" s="6" t="str">
        <f>DAY(C1277)&amp;Table1[[#This Row],[Bộ phận]]&amp;Table1[[#This Row],[Mã hàng]]</f>
        <v>0</v>
      </c>
      <c r="B1277" s="6" t="str">
        <f>COUNTIF($A$5:A1277,A1277)&amp;A1277</f>
        <v>1000</v>
      </c>
      <c r="AA12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78" spans="1:27" x14ac:dyDescent="0.25">
      <c r="A1278" s="6" t="str">
        <f>DAY(C1278)&amp;Table1[[#This Row],[Bộ phận]]&amp;Table1[[#This Row],[Mã hàng]]</f>
        <v>0</v>
      </c>
      <c r="B1278" s="6" t="str">
        <f>COUNTIF($A$5:A1278,A1278)&amp;A1278</f>
        <v>1010</v>
      </c>
      <c r="AA12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79" spans="1:27" x14ac:dyDescent="0.25">
      <c r="A1279" s="6" t="str">
        <f>DAY(C1279)&amp;Table1[[#This Row],[Bộ phận]]&amp;Table1[[#This Row],[Mã hàng]]</f>
        <v>0</v>
      </c>
      <c r="B1279" s="6" t="str">
        <f>COUNTIF($A$5:A1279,A1279)&amp;A1279</f>
        <v>1020</v>
      </c>
      <c r="AA12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80" spans="1:27" x14ac:dyDescent="0.25">
      <c r="A1280" s="6" t="str">
        <f>DAY(C1280)&amp;Table1[[#This Row],[Bộ phận]]&amp;Table1[[#This Row],[Mã hàng]]</f>
        <v>0</v>
      </c>
      <c r="B1280" s="6" t="str">
        <f>COUNTIF($A$5:A1280,A1280)&amp;A1280</f>
        <v>1030</v>
      </c>
      <c r="AA12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81" spans="1:27" x14ac:dyDescent="0.25">
      <c r="A1281" s="6" t="str">
        <f>DAY(C1281)&amp;Table1[[#This Row],[Bộ phận]]&amp;Table1[[#This Row],[Mã hàng]]</f>
        <v>0</v>
      </c>
      <c r="B1281" s="6" t="str">
        <f>COUNTIF($A$5:A1281,A1281)&amp;A1281</f>
        <v>1040</v>
      </c>
      <c r="AA12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82" spans="1:27" x14ac:dyDescent="0.25">
      <c r="A1282" s="6" t="str">
        <f>DAY(C1282)&amp;Table1[[#This Row],[Bộ phận]]&amp;Table1[[#This Row],[Mã hàng]]</f>
        <v>0</v>
      </c>
      <c r="B1282" s="6" t="str">
        <f>COUNTIF($A$5:A1282,A1282)&amp;A1282</f>
        <v>1050</v>
      </c>
      <c r="AA12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83" spans="1:27" x14ac:dyDescent="0.25">
      <c r="A1283" s="6" t="str">
        <f>DAY(C1283)&amp;Table1[[#This Row],[Bộ phận]]&amp;Table1[[#This Row],[Mã hàng]]</f>
        <v>0</v>
      </c>
      <c r="B1283" s="6" t="str">
        <f>COUNTIF($A$5:A1283,A1283)&amp;A1283</f>
        <v>1060</v>
      </c>
      <c r="AA12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84" spans="1:27" x14ac:dyDescent="0.25">
      <c r="A1284" s="6" t="str">
        <f>DAY(C1284)&amp;Table1[[#This Row],[Bộ phận]]&amp;Table1[[#This Row],[Mã hàng]]</f>
        <v>0</v>
      </c>
      <c r="B1284" s="6" t="str">
        <f>COUNTIF($A$5:A1284,A1284)&amp;A1284</f>
        <v>1070</v>
      </c>
      <c r="AA12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85" spans="1:27" x14ac:dyDescent="0.25">
      <c r="A1285" s="6" t="str">
        <f>DAY(C1285)&amp;Table1[[#This Row],[Bộ phận]]&amp;Table1[[#This Row],[Mã hàng]]</f>
        <v>0</v>
      </c>
      <c r="B1285" s="6" t="str">
        <f>COUNTIF($A$5:A1285,A1285)&amp;A1285</f>
        <v>1080</v>
      </c>
      <c r="AA12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86" spans="1:27" x14ac:dyDescent="0.25">
      <c r="A1286" s="6" t="str">
        <f>DAY(C1286)&amp;Table1[[#This Row],[Bộ phận]]&amp;Table1[[#This Row],[Mã hàng]]</f>
        <v>0</v>
      </c>
      <c r="B1286" s="6" t="str">
        <f>COUNTIF($A$5:A1286,A1286)&amp;A1286</f>
        <v>1090</v>
      </c>
      <c r="AA12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87" spans="1:27" x14ac:dyDescent="0.25">
      <c r="A1287" s="6" t="str">
        <f>DAY(C1287)&amp;Table1[[#This Row],[Bộ phận]]&amp;Table1[[#This Row],[Mã hàng]]</f>
        <v>0</v>
      </c>
      <c r="B1287" s="6" t="str">
        <f>COUNTIF($A$5:A1287,A1287)&amp;A1287</f>
        <v>1100</v>
      </c>
      <c r="AA12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88" spans="1:27" x14ac:dyDescent="0.25">
      <c r="A1288" s="6" t="str">
        <f>DAY(C1288)&amp;Table1[[#This Row],[Bộ phận]]&amp;Table1[[#This Row],[Mã hàng]]</f>
        <v>0</v>
      </c>
      <c r="B1288" s="6" t="str">
        <f>COUNTIF($A$5:A1288,A1288)&amp;A1288</f>
        <v>1110</v>
      </c>
      <c r="AA12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89" spans="1:27" x14ac:dyDescent="0.25">
      <c r="A1289" s="6" t="str">
        <f>DAY(C1289)&amp;Table1[[#This Row],[Bộ phận]]&amp;Table1[[#This Row],[Mã hàng]]</f>
        <v>0</v>
      </c>
      <c r="B1289" s="6" t="str">
        <f>COUNTIF($A$5:A1289,A1289)&amp;A1289</f>
        <v>1120</v>
      </c>
      <c r="AA12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90" spans="1:27" x14ac:dyDescent="0.25">
      <c r="A1290" s="6" t="str">
        <f>DAY(C1290)&amp;Table1[[#This Row],[Bộ phận]]&amp;Table1[[#This Row],[Mã hàng]]</f>
        <v>0</v>
      </c>
      <c r="B1290" s="6" t="str">
        <f>COUNTIF($A$5:A1290,A1290)&amp;A1290</f>
        <v>1130</v>
      </c>
      <c r="AA12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91" spans="1:27" x14ac:dyDescent="0.25">
      <c r="A1291" s="6" t="str">
        <f>DAY(C1291)&amp;Table1[[#This Row],[Bộ phận]]&amp;Table1[[#This Row],[Mã hàng]]</f>
        <v>0</v>
      </c>
      <c r="B1291" s="6" t="str">
        <f>COUNTIF($A$5:A1291,A1291)&amp;A1291</f>
        <v>1140</v>
      </c>
      <c r="AA12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92" spans="1:27" x14ac:dyDescent="0.25">
      <c r="A1292" s="6" t="str">
        <f>DAY(C1292)&amp;Table1[[#This Row],[Bộ phận]]&amp;Table1[[#This Row],[Mã hàng]]</f>
        <v>0</v>
      </c>
      <c r="B1292" s="6" t="str">
        <f>COUNTIF($A$5:A1292,A1292)&amp;A1292</f>
        <v>1150</v>
      </c>
      <c r="AA12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93" spans="1:27" x14ac:dyDescent="0.25">
      <c r="A1293" s="6" t="str">
        <f>DAY(C1293)&amp;Table1[[#This Row],[Bộ phận]]&amp;Table1[[#This Row],[Mã hàng]]</f>
        <v>0</v>
      </c>
      <c r="B1293" s="6" t="str">
        <f>COUNTIF($A$5:A1293,A1293)&amp;A1293</f>
        <v>1160</v>
      </c>
      <c r="AA12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94" spans="1:27" x14ac:dyDescent="0.25">
      <c r="A1294" s="6" t="str">
        <f>DAY(C1294)&amp;Table1[[#This Row],[Bộ phận]]&amp;Table1[[#This Row],[Mã hàng]]</f>
        <v>0</v>
      </c>
      <c r="B1294" s="6" t="str">
        <f>COUNTIF($A$5:A1294,A1294)&amp;A1294</f>
        <v>1170</v>
      </c>
      <c r="AA12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95" spans="1:27" x14ac:dyDescent="0.25">
      <c r="A1295" s="6" t="str">
        <f>DAY(C1295)&amp;Table1[[#This Row],[Bộ phận]]&amp;Table1[[#This Row],[Mã hàng]]</f>
        <v>0</v>
      </c>
      <c r="B1295" s="6" t="str">
        <f>COUNTIF($A$5:A1295,A1295)&amp;A1295</f>
        <v>1180</v>
      </c>
      <c r="AA12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96" spans="1:27" x14ac:dyDescent="0.25">
      <c r="A1296" s="6" t="str">
        <f>DAY(C1296)&amp;Table1[[#This Row],[Bộ phận]]&amp;Table1[[#This Row],[Mã hàng]]</f>
        <v>0</v>
      </c>
      <c r="B1296" s="6" t="str">
        <f>COUNTIF($A$5:A1296,A1296)&amp;A1296</f>
        <v>1190</v>
      </c>
      <c r="AA12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97" spans="1:27" x14ac:dyDescent="0.25">
      <c r="A1297" s="6" t="str">
        <f>DAY(C1297)&amp;Table1[[#This Row],[Bộ phận]]&amp;Table1[[#This Row],[Mã hàng]]</f>
        <v>0</v>
      </c>
      <c r="B1297" s="6" t="str">
        <f>COUNTIF($A$5:A1297,A1297)&amp;A1297</f>
        <v>1200</v>
      </c>
      <c r="AA12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98" spans="1:27" x14ac:dyDescent="0.25">
      <c r="A1298" s="6" t="str">
        <f>DAY(C1298)&amp;Table1[[#This Row],[Bộ phận]]&amp;Table1[[#This Row],[Mã hàng]]</f>
        <v>0</v>
      </c>
      <c r="B1298" s="6" t="str">
        <f>COUNTIF($A$5:A1298,A1298)&amp;A1298</f>
        <v>1210</v>
      </c>
      <c r="AA12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299" spans="1:27" x14ac:dyDescent="0.25">
      <c r="A1299" s="6" t="str">
        <f>DAY(C1299)&amp;Table1[[#This Row],[Bộ phận]]&amp;Table1[[#This Row],[Mã hàng]]</f>
        <v>0</v>
      </c>
      <c r="B1299" s="6" t="str">
        <f>COUNTIF($A$5:A1299,A1299)&amp;A1299</f>
        <v>1220</v>
      </c>
      <c r="AA12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00" spans="1:27" x14ac:dyDescent="0.25">
      <c r="A1300" s="6" t="str">
        <f>DAY(C1300)&amp;Table1[[#This Row],[Bộ phận]]&amp;Table1[[#This Row],[Mã hàng]]</f>
        <v>0</v>
      </c>
      <c r="B1300" s="6" t="str">
        <f>COUNTIF($A$5:A1300,A1300)&amp;A1300</f>
        <v>1230</v>
      </c>
      <c r="AA13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01" spans="1:27" x14ac:dyDescent="0.25">
      <c r="A1301" s="6" t="str">
        <f>DAY(C1301)&amp;Table1[[#This Row],[Bộ phận]]&amp;Table1[[#This Row],[Mã hàng]]</f>
        <v>0</v>
      </c>
      <c r="B1301" s="6" t="str">
        <f>COUNTIF($A$5:A1301,A1301)&amp;A1301</f>
        <v>1240</v>
      </c>
      <c r="AA13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02" spans="1:27" x14ac:dyDescent="0.25">
      <c r="A1302" s="6" t="str">
        <f>DAY(C1302)&amp;Table1[[#This Row],[Bộ phận]]&amp;Table1[[#This Row],[Mã hàng]]</f>
        <v>0</v>
      </c>
      <c r="B1302" s="6" t="str">
        <f>COUNTIF($A$5:A1302,A1302)&amp;A1302</f>
        <v>1250</v>
      </c>
      <c r="AA13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03" spans="1:27" x14ac:dyDescent="0.25">
      <c r="A1303" s="6" t="str">
        <f>DAY(C1303)&amp;Table1[[#This Row],[Bộ phận]]&amp;Table1[[#This Row],[Mã hàng]]</f>
        <v>0</v>
      </c>
      <c r="B1303" s="6" t="str">
        <f>COUNTIF($A$5:A1303,A1303)&amp;A1303</f>
        <v>1260</v>
      </c>
      <c r="AA13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04" spans="1:27" x14ac:dyDescent="0.25">
      <c r="A1304" s="6" t="str">
        <f>DAY(C1304)&amp;Table1[[#This Row],[Bộ phận]]&amp;Table1[[#This Row],[Mã hàng]]</f>
        <v>0</v>
      </c>
      <c r="B1304" s="6" t="str">
        <f>COUNTIF($A$5:A1304,A1304)&amp;A1304</f>
        <v>1270</v>
      </c>
      <c r="AA13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05" spans="1:27" x14ac:dyDescent="0.25">
      <c r="A1305" s="6" t="str">
        <f>DAY(C1305)&amp;Table1[[#This Row],[Bộ phận]]&amp;Table1[[#This Row],[Mã hàng]]</f>
        <v>0</v>
      </c>
      <c r="B1305" s="6" t="str">
        <f>COUNTIF($A$5:A1305,A1305)&amp;A1305</f>
        <v>1280</v>
      </c>
      <c r="AA13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06" spans="1:27" x14ac:dyDescent="0.25">
      <c r="A1306" s="6" t="str">
        <f>DAY(C1306)&amp;Table1[[#This Row],[Bộ phận]]&amp;Table1[[#This Row],[Mã hàng]]</f>
        <v>0</v>
      </c>
      <c r="B1306" s="6" t="str">
        <f>COUNTIF($A$5:A1306,A1306)&amp;A1306</f>
        <v>1290</v>
      </c>
      <c r="AA13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07" spans="1:27" x14ac:dyDescent="0.25">
      <c r="A1307" s="6" t="str">
        <f>DAY(C1307)&amp;Table1[[#This Row],[Bộ phận]]&amp;Table1[[#This Row],[Mã hàng]]</f>
        <v>0</v>
      </c>
      <c r="B1307" s="6" t="str">
        <f>COUNTIF($A$5:A1307,A1307)&amp;A1307</f>
        <v>1300</v>
      </c>
      <c r="AA13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08" spans="1:27" x14ac:dyDescent="0.25">
      <c r="A1308" s="6" t="str">
        <f>DAY(C1308)&amp;Table1[[#This Row],[Bộ phận]]&amp;Table1[[#This Row],[Mã hàng]]</f>
        <v>0</v>
      </c>
      <c r="B1308" s="6" t="str">
        <f>COUNTIF($A$5:A1308,A1308)&amp;A1308</f>
        <v>1310</v>
      </c>
      <c r="AA13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09" spans="1:27" x14ac:dyDescent="0.25">
      <c r="A1309" s="6" t="str">
        <f>DAY(C1309)&amp;Table1[[#This Row],[Bộ phận]]&amp;Table1[[#This Row],[Mã hàng]]</f>
        <v>0</v>
      </c>
      <c r="B1309" s="6" t="str">
        <f>COUNTIF($A$5:A1309,A1309)&amp;A1309</f>
        <v>1320</v>
      </c>
      <c r="AA13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10" spans="1:27" x14ac:dyDescent="0.25">
      <c r="A1310" s="6" t="str">
        <f>DAY(C1310)&amp;Table1[[#This Row],[Bộ phận]]&amp;Table1[[#This Row],[Mã hàng]]</f>
        <v>0</v>
      </c>
      <c r="B1310" s="6" t="str">
        <f>COUNTIF($A$5:A1310,A1310)&amp;A1310</f>
        <v>1330</v>
      </c>
      <c r="AA13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11" spans="1:27" x14ac:dyDescent="0.25">
      <c r="A1311" s="6" t="str">
        <f>DAY(C1311)&amp;Table1[[#This Row],[Bộ phận]]&amp;Table1[[#This Row],[Mã hàng]]</f>
        <v>0</v>
      </c>
      <c r="B1311" s="6" t="str">
        <f>COUNTIF($A$5:A1311,A1311)&amp;A1311</f>
        <v>1340</v>
      </c>
      <c r="AA13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12" spans="1:27" x14ac:dyDescent="0.25">
      <c r="A1312" s="6" t="str">
        <f>DAY(C1312)&amp;Table1[[#This Row],[Bộ phận]]&amp;Table1[[#This Row],[Mã hàng]]</f>
        <v>0</v>
      </c>
      <c r="B1312" s="6" t="str">
        <f>COUNTIF($A$5:A1312,A1312)&amp;A1312</f>
        <v>1350</v>
      </c>
      <c r="AA13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13" spans="1:27" x14ac:dyDescent="0.25">
      <c r="A1313" s="6" t="str">
        <f>DAY(C1313)&amp;Table1[[#This Row],[Bộ phận]]&amp;Table1[[#This Row],[Mã hàng]]</f>
        <v>0</v>
      </c>
      <c r="B1313" s="6" t="str">
        <f>COUNTIF($A$5:A1313,A1313)&amp;A1313</f>
        <v>1360</v>
      </c>
      <c r="AA13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14" spans="1:27" x14ac:dyDescent="0.25">
      <c r="A1314" s="6" t="str">
        <f>DAY(C1314)&amp;Table1[[#This Row],[Bộ phận]]&amp;Table1[[#This Row],[Mã hàng]]</f>
        <v>0</v>
      </c>
      <c r="B1314" s="6" t="str">
        <f>COUNTIF($A$5:A1314,A1314)&amp;A1314</f>
        <v>1370</v>
      </c>
      <c r="AA13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15" spans="1:27" x14ac:dyDescent="0.25">
      <c r="A1315" s="6" t="str">
        <f>DAY(C1315)&amp;Table1[[#This Row],[Bộ phận]]&amp;Table1[[#This Row],[Mã hàng]]</f>
        <v>0</v>
      </c>
      <c r="B1315" s="6" t="str">
        <f>COUNTIF($A$5:A1315,A1315)&amp;A1315</f>
        <v>1380</v>
      </c>
      <c r="AA13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16" spans="1:27" x14ac:dyDescent="0.25">
      <c r="A1316" s="6" t="str">
        <f>DAY(C1316)&amp;Table1[[#This Row],[Bộ phận]]&amp;Table1[[#This Row],[Mã hàng]]</f>
        <v>0</v>
      </c>
      <c r="B1316" s="6" t="str">
        <f>COUNTIF($A$5:A1316,A1316)&amp;A1316</f>
        <v>1390</v>
      </c>
      <c r="AA13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17" spans="1:27" x14ac:dyDescent="0.25">
      <c r="A1317" s="6" t="str">
        <f>DAY(C1317)&amp;Table1[[#This Row],[Bộ phận]]&amp;Table1[[#This Row],[Mã hàng]]</f>
        <v>0</v>
      </c>
      <c r="B1317" s="6" t="str">
        <f>COUNTIF($A$5:A1317,A1317)&amp;A1317</f>
        <v>1400</v>
      </c>
      <c r="AA13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18" spans="1:27" x14ac:dyDescent="0.25">
      <c r="A1318" s="6" t="str">
        <f>DAY(C1318)&amp;Table1[[#This Row],[Bộ phận]]&amp;Table1[[#This Row],[Mã hàng]]</f>
        <v>0</v>
      </c>
      <c r="B1318" s="6" t="str">
        <f>COUNTIF($A$5:A1318,A1318)&amp;A1318</f>
        <v>1410</v>
      </c>
      <c r="AA13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19" spans="1:27" x14ac:dyDescent="0.25">
      <c r="A1319" s="6" t="str">
        <f>DAY(C1319)&amp;Table1[[#This Row],[Bộ phận]]&amp;Table1[[#This Row],[Mã hàng]]</f>
        <v>0</v>
      </c>
      <c r="B1319" s="6" t="str">
        <f>COUNTIF($A$5:A1319,A1319)&amp;A1319</f>
        <v>1420</v>
      </c>
      <c r="AA13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20" spans="1:27" x14ac:dyDescent="0.25">
      <c r="A1320" s="6" t="str">
        <f>DAY(C1320)&amp;Table1[[#This Row],[Bộ phận]]&amp;Table1[[#This Row],[Mã hàng]]</f>
        <v>0</v>
      </c>
      <c r="B1320" s="6" t="str">
        <f>COUNTIF($A$5:A1320,A1320)&amp;A1320</f>
        <v>1430</v>
      </c>
      <c r="AA13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21" spans="1:27" x14ac:dyDescent="0.25">
      <c r="A1321" s="6" t="str">
        <f>DAY(C1321)&amp;Table1[[#This Row],[Bộ phận]]&amp;Table1[[#This Row],[Mã hàng]]</f>
        <v>0</v>
      </c>
      <c r="B1321" s="6" t="str">
        <f>COUNTIF($A$5:A1321,A1321)&amp;A1321</f>
        <v>1440</v>
      </c>
      <c r="AA13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22" spans="1:27" x14ac:dyDescent="0.25">
      <c r="A1322" s="6" t="str">
        <f>DAY(C1322)&amp;Table1[[#This Row],[Bộ phận]]&amp;Table1[[#This Row],[Mã hàng]]</f>
        <v>0</v>
      </c>
      <c r="B1322" s="6" t="str">
        <f>COUNTIF($A$5:A1322,A1322)&amp;A1322</f>
        <v>1450</v>
      </c>
      <c r="AA13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23" spans="1:27" x14ac:dyDescent="0.25">
      <c r="A1323" s="6" t="str">
        <f>DAY(C1323)&amp;Table1[[#This Row],[Bộ phận]]&amp;Table1[[#This Row],[Mã hàng]]</f>
        <v>0</v>
      </c>
      <c r="B1323" s="6" t="str">
        <f>COUNTIF($A$5:A1323,A1323)&amp;A1323</f>
        <v>1460</v>
      </c>
      <c r="AA13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24" spans="1:27" x14ac:dyDescent="0.25">
      <c r="A1324" s="6" t="str">
        <f>DAY(C1324)&amp;Table1[[#This Row],[Bộ phận]]&amp;Table1[[#This Row],[Mã hàng]]</f>
        <v>0</v>
      </c>
      <c r="B1324" s="6" t="str">
        <f>COUNTIF($A$5:A1324,A1324)&amp;A1324</f>
        <v>1470</v>
      </c>
      <c r="AA13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25" spans="1:27" x14ac:dyDescent="0.25">
      <c r="A1325" s="6" t="str">
        <f>DAY(C1325)&amp;Table1[[#This Row],[Bộ phận]]&amp;Table1[[#This Row],[Mã hàng]]</f>
        <v>0</v>
      </c>
      <c r="B1325" s="6" t="str">
        <f>COUNTIF($A$5:A1325,A1325)&amp;A1325</f>
        <v>1480</v>
      </c>
      <c r="AA13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26" spans="1:27" x14ac:dyDescent="0.25">
      <c r="A1326" s="6" t="str">
        <f>DAY(C1326)&amp;Table1[[#This Row],[Bộ phận]]&amp;Table1[[#This Row],[Mã hàng]]</f>
        <v>0</v>
      </c>
      <c r="B1326" s="6" t="str">
        <f>COUNTIF($A$5:A1326,A1326)&amp;A1326</f>
        <v>1490</v>
      </c>
      <c r="AA13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27" spans="1:27" x14ac:dyDescent="0.25">
      <c r="A1327" s="6" t="str">
        <f>DAY(C1327)&amp;Table1[[#This Row],[Bộ phận]]&amp;Table1[[#This Row],[Mã hàng]]</f>
        <v>0</v>
      </c>
      <c r="B1327" s="6" t="str">
        <f>COUNTIF($A$5:A1327,A1327)&amp;A1327</f>
        <v>1500</v>
      </c>
      <c r="AA13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28" spans="1:27" x14ac:dyDescent="0.25">
      <c r="A1328" s="6" t="str">
        <f>DAY(C1328)&amp;Table1[[#This Row],[Bộ phận]]&amp;Table1[[#This Row],[Mã hàng]]</f>
        <v>0</v>
      </c>
      <c r="B1328" s="6" t="str">
        <f>COUNTIF($A$5:A1328,A1328)&amp;A1328</f>
        <v>1510</v>
      </c>
      <c r="AA13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29" spans="1:27" x14ac:dyDescent="0.25">
      <c r="A1329" s="6" t="str">
        <f>DAY(C1329)&amp;Table1[[#This Row],[Bộ phận]]&amp;Table1[[#This Row],[Mã hàng]]</f>
        <v>0</v>
      </c>
      <c r="B1329" s="6" t="str">
        <f>COUNTIF($A$5:A1329,A1329)&amp;A1329</f>
        <v>1520</v>
      </c>
      <c r="AA13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30" spans="1:27" x14ac:dyDescent="0.25">
      <c r="A1330" s="6" t="str">
        <f>DAY(C1330)&amp;Table1[[#This Row],[Bộ phận]]&amp;Table1[[#This Row],[Mã hàng]]</f>
        <v>0</v>
      </c>
      <c r="B1330" s="6" t="str">
        <f>COUNTIF($A$5:A1330,A1330)&amp;A1330</f>
        <v>1530</v>
      </c>
      <c r="AA13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31" spans="1:27" x14ac:dyDescent="0.25">
      <c r="A1331" s="6" t="str">
        <f>DAY(C1331)&amp;Table1[[#This Row],[Bộ phận]]&amp;Table1[[#This Row],[Mã hàng]]</f>
        <v>0</v>
      </c>
      <c r="B1331" s="6" t="str">
        <f>COUNTIF($A$5:A1331,A1331)&amp;A1331</f>
        <v>1540</v>
      </c>
      <c r="AA13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32" spans="1:27" x14ac:dyDescent="0.25">
      <c r="A1332" s="6" t="str">
        <f>DAY(C1332)&amp;Table1[[#This Row],[Bộ phận]]&amp;Table1[[#This Row],[Mã hàng]]</f>
        <v>0</v>
      </c>
      <c r="B1332" s="6" t="str">
        <f>COUNTIF($A$5:A1332,A1332)&amp;A1332</f>
        <v>1550</v>
      </c>
      <c r="AA13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33" spans="1:27" x14ac:dyDescent="0.25">
      <c r="A1333" s="6" t="str">
        <f>DAY(C1333)&amp;Table1[[#This Row],[Bộ phận]]&amp;Table1[[#This Row],[Mã hàng]]</f>
        <v>0</v>
      </c>
      <c r="B1333" s="6" t="str">
        <f>COUNTIF($A$5:A1333,A1333)&amp;A1333</f>
        <v>1560</v>
      </c>
      <c r="AA13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34" spans="1:27" x14ac:dyDescent="0.25">
      <c r="A1334" s="6" t="str">
        <f>DAY(C1334)&amp;Table1[[#This Row],[Bộ phận]]&amp;Table1[[#This Row],[Mã hàng]]</f>
        <v>0</v>
      </c>
      <c r="B1334" s="6" t="str">
        <f>COUNTIF($A$5:A1334,A1334)&amp;A1334</f>
        <v>1570</v>
      </c>
      <c r="AA13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35" spans="1:27" x14ac:dyDescent="0.25">
      <c r="A1335" s="6" t="str">
        <f>DAY(C1335)&amp;Table1[[#This Row],[Bộ phận]]&amp;Table1[[#This Row],[Mã hàng]]</f>
        <v>0</v>
      </c>
      <c r="B1335" s="6" t="str">
        <f>COUNTIF($A$5:A1335,A1335)&amp;A1335</f>
        <v>1580</v>
      </c>
      <c r="AA13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36" spans="1:27" x14ac:dyDescent="0.25">
      <c r="A1336" s="6" t="str">
        <f>DAY(C1336)&amp;Table1[[#This Row],[Bộ phận]]&amp;Table1[[#This Row],[Mã hàng]]</f>
        <v>0</v>
      </c>
      <c r="B1336" s="6" t="str">
        <f>COUNTIF($A$5:A1336,A1336)&amp;A1336</f>
        <v>1590</v>
      </c>
      <c r="AA13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37" spans="1:27" x14ac:dyDescent="0.25">
      <c r="A1337" s="6" t="str">
        <f>DAY(C1337)&amp;Table1[[#This Row],[Bộ phận]]&amp;Table1[[#This Row],[Mã hàng]]</f>
        <v>0</v>
      </c>
      <c r="B1337" s="6" t="str">
        <f>COUNTIF($A$5:A1337,A1337)&amp;A1337</f>
        <v>1600</v>
      </c>
      <c r="AA13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38" spans="1:27" x14ac:dyDescent="0.25">
      <c r="A1338" s="6" t="str">
        <f>DAY(C1338)&amp;Table1[[#This Row],[Bộ phận]]&amp;Table1[[#This Row],[Mã hàng]]</f>
        <v>0</v>
      </c>
      <c r="B1338" s="6" t="str">
        <f>COUNTIF($A$5:A1338,A1338)&amp;A1338</f>
        <v>1610</v>
      </c>
      <c r="AA13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39" spans="1:27" x14ac:dyDescent="0.25">
      <c r="A1339" s="6" t="str">
        <f>DAY(C1339)&amp;Table1[[#This Row],[Bộ phận]]&amp;Table1[[#This Row],[Mã hàng]]</f>
        <v>0</v>
      </c>
      <c r="B1339" s="6" t="str">
        <f>COUNTIF($A$5:A1339,A1339)&amp;A1339</f>
        <v>1620</v>
      </c>
      <c r="AA13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40" spans="1:27" x14ac:dyDescent="0.25">
      <c r="A1340" s="6" t="str">
        <f>DAY(C1340)&amp;Table1[[#This Row],[Bộ phận]]&amp;Table1[[#This Row],[Mã hàng]]</f>
        <v>0</v>
      </c>
      <c r="B1340" s="6" t="str">
        <f>COUNTIF($A$5:A1340,A1340)&amp;A1340</f>
        <v>1630</v>
      </c>
      <c r="AA13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41" spans="1:27" x14ac:dyDescent="0.25">
      <c r="A1341" s="6" t="str">
        <f>DAY(C1341)&amp;Table1[[#This Row],[Bộ phận]]&amp;Table1[[#This Row],[Mã hàng]]</f>
        <v>0</v>
      </c>
      <c r="B1341" s="6" t="str">
        <f>COUNTIF($A$5:A1341,A1341)&amp;A1341</f>
        <v>1640</v>
      </c>
      <c r="AA13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42" spans="1:27" x14ac:dyDescent="0.25">
      <c r="A1342" s="6" t="str">
        <f>DAY(C1342)&amp;Table1[[#This Row],[Bộ phận]]&amp;Table1[[#This Row],[Mã hàng]]</f>
        <v>0</v>
      </c>
      <c r="B1342" s="6" t="str">
        <f>COUNTIF($A$5:A1342,A1342)&amp;A1342</f>
        <v>1650</v>
      </c>
      <c r="AA13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43" spans="1:27" x14ac:dyDescent="0.25">
      <c r="A1343" s="6" t="str">
        <f>DAY(C1343)&amp;Table1[[#This Row],[Bộ phận]]&amp;Table1[[#This Row],[Mã hàng]]</f>
        <v>0</v>
      </c>
      <c r="B1343" s="6" t="str">
        <f>COUNTIF($A$5:A1343,A1343)&amp;A1343</f>
        <v>1660</v>
      </c>
      <c r="AA13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44" spans="1:27" x14ac:dyDescent="0.25">
      <c r="A1344" s="6" t="str">
        <f>DAY(C1344)&amp;Table1[[#This Row],[Bộ phận]]&amp;Table1[[#This Row],[Mã hàng]]</f>
        <v>0</v>
      </c>
      <c r="B1344" s="6" t="str">
        <f>COUNTIF($A$5:A1344,A1344)&amp;A1344</f>
        <v>1670</v>
      </c>
      <c r="AA13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45" spans="1:27" x14ac:dyDescent="0.25">
      <c r="A1345" s="6" t="str">
        <f>DAY(C1345)&amp;Table1[[#This Row],[Bộ phận]]&amp;Table1[[#This Row],[Mã hàng]]</f>
        <v>0</v>
      </c>
      <c r="B1345" s="6" t="str">
        <f>COUNTIF($A$5:A1345,A1345)&amp;A1345</f>
        <v>1680</v>
      </c>
      <c r="AA13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46" spans="1:27" x14ac:dyDescent="0.25">
      <c r="A1346" s="6" t="str">
        <f>DAY(C1346)&amp;Table1[[#This Row],[Bộ phận]]&amp;Table1[[#This Row],[Mã hàng]]</f>
        <v>0</v>
      </c>
      <c r="B1346" s="6" t="str">
        <f>COUNTIF($A$5:A1346,A1346)&amp;A1346</f>
        <v>1690</v>
      </c>
      <c r="AA13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47" spans="1:27" x14ac:dyDescent="0.25">
      <c r="A1347" s="6" t="str">
        <f>DAY(C1347)&amp;Table1[[#This Row],[Bộ phận]]&amp;Table1[[#This Row],[Mã hàng]]</f>
        <v>0</v>
      </c>
      <c r="B1347" s="6" t="str">
        <f>COUNTIF($A$5:A1347,A1347)&amp;A1347</f>
        <v>1700</v>
      </c>
      <c r="AA13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48" spans="1:27" x14ac:dyDescent="0.25">
      <c r="A1348" s="6" t="str">
        <f>DAY(C1348)&amp;Table1[[#This Row],[Bộ phận]]&amp;Table1[[#This Row],[Mã hàng]]</f>
        <v>0</v>
      </c>
      <c r="B1348" s="6" t="str">
        <f>COUNTIF($A$5:A1348,A1348)&amp;A1348</f>
        <v>1710</v>
      </c>
      <c r="AA13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49" spans="1:27" x14ac:dyDescent="0.25">
      <c r="A1349" s="6" t="str">
        <f>DAY(C1349)&amp;Table1[[#This Row],[Bộ phận]]&amp;Table1[[#This Row],[Mã hàng]]</f>
        <v>0</v>
      </c>
      <c r="B1349" s="6" t="str">
        <f>COUNTIF($A$5:A1349,A1349)&amp;A1349</f>
        <v>1720</v>
      </c>
      <c r="AA13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50" spans="1:27" x14ac:dyDescent="0.25">
      <c r="A1350" s="6" t="str">
        <f>DAY(C1350)&amp;Table1[[#This Row],[Bộ phận]]&amp;Table1[[#This Row],[Mã hàng]]</f>
        <v>0</v>
      </c>
      <c r="B1350" s="6" t="str">
        <f>COUNTIF($A$5:A1350,A1350)&amp;A1350</f>
        <v>1730</v>
      </c>
      <c r="AA13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51" spans="1:27" x14ac:dyDescent="0.25">
      <c r="A1351" s="6" t="str">
        <f>DAY(C1351)&amp;Table1[[#This Row],[Bộ phận]]&amp;Table1[[#This Row],[Mã hàng]]</f>
        <v>0</v>
      </c>
      <c r="B1351" s="6" t="str">
        <f>COUNTIF($A$5:A1351,A1351)&amp;A1351</f>
        <v>1740</v>
      </c>
      <c r="AA13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52" spans="1:27" x14ac:dyDescent="0.25">
      <c r="A1352" s="6" t="str">
        <f>DAY(C1352)&amp;Table1[[#This Row],[Bộ phận]]&amp;Table1[[#This Row],[Mã hàng]]</f>
        <v>0</v>
      </c>
      <c r="B1352" s="6" t="str">
        <f>COUNTIF($A$5:A1352,A1352)&amp;A1352</f>
        <v>1750</v>
      </c>
      <c r="AA13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53" spans="1:27" x14ac:dyDescent="0.25">
      <c r="A1353" s="6" t="str">
        <f>DAY(C1353)&amp;Table1[[#This Row],[Bộ phận]]&amp;Table1[[#This Row],[Mã hàng]]</f>
        <v>0</v>
      </c>
      <c r="B1353" s="6" t="str">
        <f>COUNTIF($A$5:A1353,A1353)&amp;A1353</f>
        <v>1760</v>
      </c>
      <c r="AA13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54" spans="1:27" x14ac:dyDescent="0.25">
      <c r="A1354" s="6" t="str">
        <f>DAY(C1354)&amp;Table1[[#This Row],[Bộ phận]]&amp;Table1[[#This Row],[Mã hàng]]</f>
        <v>0</v>
      </c>
      <c r="B1354" s="6" t="str">
        <f>COUNTIF($A$5:A1354,A1354)&amp;A1354</f>
        <v>1770</v>
      </c>
      <c r="AA13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55" spans="1:27" x14ac:dyDescent="0.25">
      <c r="A1355" s="6" t="str">
        <f>DAY(C1355)&amp;Table1[[#This Row],[Bộ phận]]&amp;Table1[[#This Row],[Mã hàng]]</f>
        <v>0</v>
      </c>
      <c r="B1355" s="6" t="str">
        <f>COUNTIF($A$5:A1355,A1355)&amp;A1355</f>
        <v>1780</v>
      </c>
      <c r="AA13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56" spans="1:27" x14ac:dyDescent="0.25">
      <c r="A1356" s="6" t="str">
        <f>DAY(C1356)&amp;Table1[[#This Row],[Bộ phận]]&amp;Table1[[#This Row],[Mã hàng]]</f>
        <v>0</v>
      </c>
      <c r="B1356" s="6" t="str">
        <f>COUNTIF($A$5:A1356,A1356)&amp;A1356</f>
        <v>1790</v>
      </c>
      <c r="AA13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57" spans="1:27" x14ac:dyDescent="0.25">
      <c r="A1357" s="6" t="str">
        <f>DAY(C1357)&amp;Table1[[#This Row],[Bộ phận]]&amp;Table1[[#This Row],[Mã hàng]]</f>
        <v>0</v>
      </c>
      <c r="B1357" s="6" t="str">
        <f>COUNTIF($A$5:A1357,A1357)&amp;A1357</f>
        <v>1800</v>
      </c>
      <c r="AA13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58" spans="1:27" x14ac:dyDescent="0.25">
      <c r="A1358" s="6" t="str">
        <f>DAY(C1358)&amp;Table1[[#This Row],[Bộ phận]]&amp;Table1[[#This Row],[Mã hàng]]</f>
        <v>0</v>
      </c>
      <c r="B1358" s="6" t="str">
        <f>COUNTIF($A$5:A1358,A1358)&amp;A1358</f>
        <v>1810</v>
      </c>
      <c r="AA13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59" spans="1:27" x14ac:dyDescent="0.25">
      <c r="A1359" s="6" t="str">
        <f>DAY(C1359)&amp;Table1[[#This Row],[Bộ phận]]&amp;Table1[[#This Row],[Mã hàng]]</f>
        <v>0</v>
      </c>
      <c r="B1359" s="6" t="str">
        <f>COUNTIF($A$5:A1359,A1359)&amp;A1359</f>
        <v>1820</v>
      </c>
      <c r="AA13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60" spans="1:27" x14ac:dyDescent="0.25">
      <c r="A1360" s="6" t="str">
        <f>DAY(C1360)&amp;Table1[[#This Row],[Bộ phận]]&amp;Table1[[#This Row],[Mã hàng]]</f>
        <v>0</v>
      </c>
      <c r="B1360" s="6" t="str">
        <f>COUNTIF($A$5:A1360,A1360)&amp;A1360</f>
        <v>1830</v>
      </c>
      <c r="AA13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61" spans="1:27" x14ac:dyDescent="0.25">
      <c r="A1361" s="6" t="str">
        <f>DAY(C1361)&amp;Table1[[#This Row],[Bộ phận]]&amp;Table1[[#This Row],[Mã hàng]]</f>
        <v>0</v>
      </c>
      <c r="B1361" s="6" t="str">
        <f>COUNTIF($A$5:A1361,A1361)&amp;A1361</f>
        <v>1840</v>
      </c>
      <c r="AA13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62" spans="1:27" x14ac:dyDescent="0.25">
      <c r="A1362" s="6" t="str">
        <f>DAY(C1362)&amp;Table1[[#This Row],[Bộ phận]]&amp;Table1[[#This Row],[Mã hàng]]</f>
        <v>0</v>
      </c>
      <c r="B1362" s="6" t="str">
        <f>COUNTIF($A$5:A1362,A1362)&amp;A1362</f>
        <v>1850</v>
      </c>
      <c r="AA13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63" spans="1:27" x14ac:dyDescent="0.25">
      <c r="A1363" s="6" t="str">
        <f>DAY(C1363)&amp;Table1[[#This Row],[Bộ phận]]&amp;Table1[[#This Row],[Mã hàng]]</f>
        <v>0</v>
      </c>
      <c r="B1363" s="6" t="str">
        <f>COUNTIF($A$5:A1363,A1363)&amp;A1363</f>
        <v>1860</v>
      </c>
      <c r="AA13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64" spans="1:27" x14ac:dyDescent="0.25">
      <c r="A1364" s="6" t="str">
        <f>DAY(C1364)&amp;Table1[[#This Row],[Bộ phận]]&amp;Table1[[#This Row],[Mã hàng]]</f>
        <v>0</v>
      </c>
      <c r="B1364" s="6" t="str">
        <f>COUNTIF($A$5:A1364,A1364)&amp;A1364</f>
        <v>1870</v>
      </c>
      <c r="AA13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65" spans="1:27" x14ac:dyDescent="0.25">
      <c r="A1365" s="6" t="str">
        <f>DAY(C1365)&amp;Table1[[#This Row],[Bộ phận]]&amp;Table1[[#This Row],[Mã hàng]]</f>
        <v>0</v>
      </c>
      <c r="B1365" s="6" t="str">
        <f>COUNTIF($A$5:A1365,A1365)&amp;A1365</f>
        <v>1880</v>
      </c>
      <c r="AA13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66" spans="1:27" x14ac:dyDescent="0.25">
      <c r="A1366" s="6" t="str">
        <f>DAY(C1366)&amp;Table1[[#This Row],[Bộ phận]]&amp;Table1[[#This Row],[Mã hàng]]</f>
        <v>0</v>
      </c>
      <c r="B1366" s="6" t="str">
        <f>COUNTIF($A$5:A1366,A1366)&amp;A1366</f>
        <v>1890</v>
      </c>
      <c r="AA13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67" spans="1:27" x14ac:dyDescent="0.25">
      <c r="A1367" s="6" t="str">
        <f>DAY(C1367)&amp;Table1[[#This Row],[Bộ phận]]&amp;Table1[[#This Row],[Mã hàng]]</f>
        <v>0</v>
      </c>
      <c r="B1367" s="6" t="str">
        <f>COUNTIF($A$5:A1367,A1367)&amp;A1367</f>
        <v>1900</v>
      </c>
      <c r="AA13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68" spans="1:27" x14ac:dyDescent="0.25">
      <c r="A1368" s="6" t="str">
        <f>DAY(C1368)&amp;Table1[[#This Row],[Bộ phận]]&amp;Table1[[#This Row],[Mã hàng]]</f>
        <v>0</v>
      </c>
      <c r="B1368" s="6" t="str">
        <f>COUNTIF($A$5:A1368,A1368)&amp;A1368</f>
        <v>1910</v>
      </c>
      <c r="AA13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69" spans="1:27" x14ac:dyDescent="0.25">
      <c r="A1369" s="6" t="str">
        <f>DAY(C1369)&amp;Table1[[#This Row],[Bộ phận]]&amp;Table1[[#This Row],[Mã hàng]]</f>
        <v>0</v>
      </c>
      <c r="B1369" s="6" t="str">
        <f>COUNTIF($A$5:A1369,A1369)&amp;A1369</f>
        <v>1920</v>
      </c>
      <c r="AA13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70" spans="1:27" x14ac:dyDescent="0.25">
      <c r="A1370" s="6" t="str">
        <f>DAY(C1370)&amp;Table1[[#This Row],[Bộ phận]]&amp;Table1[[#This Row],[Mã hàng]]</f>
        <v>0</v>
      </c>
      <c r="B1370" s="6" t="str">
        <f>COUNTIF($A$5:A1370,A1370)&amp;A1370</f>
        <v>1930</v>
      </c>
      <c r="AA13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71" spans="1:27" x14ac:dyDescent="0.25">
      <c r="A1371" s="6" t="str">
        <f>DAY(C1371)&amp;Table1[[#This Row],[Bộ phận]]&amp;Table1[[#This Row],[Mã hàng]]</f>
        <v>0</v>
      </c>
      <c r="B1371" s="6" t="str">
        <f>COUNTIF($A$5:A1371,A1371)&amp;A1371</f>
        <v>1940</v>
      </c>
      <c r="AA13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72" spans="1:27" x14ac:dyDescent="0.25">
      <c r="A1372" s="6" t="str">
        <f>DAY(C1372)&amp;Table1[[#This Row],[Bộ phận]]&amp;Table1[[#This Row],[Mã hàng]]</f>
        <v>0</v>
      </c>
      <c r="B1372" s="6" t="str">
        <f>COUNTIF($A$5:A1372,A1372)&amp;A1372</f>
        <v>1950</v>
      </c>
      <c r="AA13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73" spans="1:27" x14ac:dyDescent="0.25">
      <c r="A1373" s="6" t="str">
        <f>DAY(C1373)&amp;Table1[[#This Row],[Bộ phận]]&amp;Table1[[#This Row],[Mã hàng]]</f>
        <v>0</v>
      </c>
      <c r="B1373" s="6" t="str">
        <f>COUNTIF($A$5:A1373,A1373)&amp;A1373</f>
        <v>1960</v>
      </c>
      <c r="AA13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74" spans="1:27" x14ac:dyDescent="0.25">
      <c r="A1374" s="6" t="str">
        <f>DAY(C1374)&amp;Table1[[#This Row],[Bộ phận]]&amp;Table1[[#This Row],[Mã hàng]]</f>
        <v>0</v>
      </c>
      <c r="B1374" s="6" t="str">
        <f>COUNTIF($A$5:A1374,A1374)&amp;A1374</f>
        <v>1970</v>
      </c>
      <c r="AA13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75" spans="1:27" x14ac:dyDescent="0.25">
      <c r="A1375" s="6" t="str">
        <f>DAY(C1375)&amp;Table1[[#This Row],[Bộ phận]]&amp;Table1[[#This Row],[Mã hàng]]</f>
        <v>0</v>
      </c>
      <c r="B1375" s="6" t="str">
        <f>COUNTIF($A$5:A1375,A1375)&amp;A1375</f>
        <v>1980</v>
      </c>
      <c r="AA13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76" spans="1:27" x14ac:dyDescent="0.25">
      <c r="A1376" s="6" t="str">
        <f>DAY(C1376)&amp;Table1[[#This Row],[Bộ phận]]&amp;Table1[[#This Row],[Mã hàng]]</f>
        <v>0</v>
      </c>
      <c r="B1376" s="6" t="str">
        <f>COUNTIF($A$5:A1376,A1376)&amp;A1376</f>
        <v>1990</v>
      </c>
      <c r="AA13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77" spans="1:27" x14ac:dyDescent="0.25">
      <c r="A1377" s="6" t="str">
        <f>DAY(C1377)&amp;Table1[[#This Row],[Bộ phận]]&amp;Table1[[#This Row],[Mã hàng]]</f>
        <v>0</v>
      </c>
      <c r="B1377" s="6" t="str">
        <f>COUNTIF($A$5:A1377,A1377)&amp;A1377</f>
        <v>2000</v>
      </c>
      <c r="AA13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78" spans="1:27" x14ac:dyDescent="0.25">
      <c r="A1378" s="6" t="str">
        <f>DAY(C1378)&amp;Table1[[#This Row],[Bộ phận]]&amp;Table1[[#This Row],[Mã hàng]]</f>
        <v>0</v>
      </c>
      <c r="B1378" s="6" t="str">
        <f>COUNTIF($A$5:A1378,A1378)&amp;A1378</f>
        <v>2010</v>
      </c>
      <c r="AA13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79" spans="1:27" x14ac:dyDescent="0.25">
      <c r="A1379" s="6" t="str">
        <f>DAY(C1379)&amp;Table1[[#This Row],[Bộ phận]]&amp;Table1[[#This Row],[Mã hàng]]</f>
        <v>0</v>
      </c>
      <c r="B1379" s="6" t="str">
        <f>COUNTIF($A$5:A1379,A1379)&amp;A1379</f>
        <v>2020</v>
      </c>
      <c r="AA13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80" spans="1:27" x14ac:dyDescent="0.25">
      <c r="A1380" s="6" t="str">
        <f>DAY(C1380)&amp;Table1[[#This Row],[Bộ phận]]&amp;Table1[[#This Row],[Mã hàng]]</f>
        <v>0</v>
      </c>
      <c r="B1380" s="6" t="str">
        <f>COUNTIF($A$5:A1380,A1380)&amp;A1380</f>
        <v>2030</v>
      </c>
      <c r="AA13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81" spans="1:27" x14ac:dyDescent="0.25">
      <c r="A1381" s="6" t="str">
        <f>DAY(C1381)&amp;Table1[[#This Row],[Bộ phận]]&amp;Table1[[#This Row],[Mã hàng]]</f>
        <v>0</v>
      </c>
      <c r="B1381" s="6" t="str">
        <f>COUNTIF($A$5:A1381,A1381)&amp;A1381</f>
        <v>2040</v>
      </c>
      <c r="AA13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82" spans="1:27" x14ac:dyDescent="0.25">
      <c r="A1382" s="6" t="str">
        <f>DAY(C1382)&amp;Table1[[#This Row],[Bộ phận]]&amp;Table1[[#This Row],[Mã hàng]]</f>
        <v>0</v>
      </c>
      <c r="B1382" s="6" t="str">
        <f>COUNTIF($A$5:A1382,A1382)&amp;A1382</f>
        <v>2050</v>
      </c>
      <c r="AA13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83" spans="1:27" x14ac:dyDescent="0.25">
      <c r="A1383" s="6" t="str">
        <f>DAY(C1383)&amp;Table1[[#This Row],[Bộ phận]]&amp;Table1[[#This Row],[Mã hàng]]</f>
        <v>0</v>
      </c>
      <c r="B1383" s="6" t="str">
        <f>COUNTIF($A$5:A1383,A1383)&amp;A1383</f>
        <v>2060</v>
      </c>
      <c r="AA13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84" spans="1:27" x14ac:dyDescent="0.25">
      <c r="A1384" s="6" t="str">
        <f>DAY(C1384)&amp;Table1[[#This Row],[Bộ phận]]&amp;Table1[[#This Row],[Mã hàng]]</f>
        <v>0</v>
      </c>
      <c r="B1384" s="6" t="str">
        <f>COUNTIF($A$5:A1384,A1384)&amp;A1384</f>
        <v>2070</v>
      </c>
      <c r="AA13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85" spans="1:27" x14ac:dyDescent="0.25">
      <c r="A1385" s="6" t="str">
        <f>DAY(C1385)&amp;Table1[[#This Row],[Bộ phận]]&amp;Table1[[#This Row],[Mã hàng]]</f>
        <v>0</v>
      </c>
      <c r="B1385" s="6" t="str">
        <f>COUNTIF($A$5:A1385,A1385)&amp;A1385</f>
        <v>2080</v>
      </c>
      <c r="AA13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86" spans="1:27" x14ac:dyDescent="0.25">
      <c r="A1386" s="6" t="str">
        <f>DAY(C1386)&amp;Table1[[#This Row],[Bộ phận]]&amp;Table1[[#This Row],[Mã hàng]]</f>
        <v>0</v>
      </c>
      <c r="B1386" s="6" t="str">
        <f>COUNTIF($A$5:A1386,A1386)&amp;A1386</f>
        <v>2090</v>
      </c>
      <c r="AA13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87" spans="1:27" x14ac:dyDescent="0.25">
      <c r="A1387" s="6" t="str">
        <f>DAY(C1387)&amp;Table1[[#This Row],[Bộ phận]]&amp;Table1[[#This Row],[Mã hàng]]</f>
        <v>0</v>
      </c>
      <c r="B1387" s="6" t="str">
        <f>COUNTIF($A$5:A1387,A1387)&amp;A1387</f>
        <v>2100</v>
      </c>
      <c r="AA13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88" spans="1:27" x14ac:dyDescent="0.25">
      <c r="A1388" s="6" t="str">
        <f>DAY(C1388)&amp;Table1[[#This Row],[Bộ phận]]&amp;Table1[[#This Row],[Mã hàng]]</f>
        <v>0</v>
      </c>
      <c r="B1388" s="6" t="str">
        <f>COUNTIF($A$5:A1388,A1388)&amp;A1388</f>
        <v>2110</v>
      </c>
      <c r="AA13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89" spans="1:27" x14ac:dyDescent="0.25">
      <c r="A1389" s="6" t="str">
        <f>DAY(C1389)&amp;Table1[[#This Row],[Bộ phận]]&amp;Table1[[#This Row],[Mã hàng]]</f>
        <v>0</v>
      </c>
      <c r="B1389" s="6" t="str">
        <f>COUNTIF($A$5:A1389,A1389)&amp;A1389</f>
        <v>2120</v>
      </c>
      <c r="AA13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90" spans="1:27" x14ac:dyDescent="0.25">
      <c r="A1390" s="6" t="str">
        <f>DAY(C1390)&amp;Table1[[#This Row],[Bộ phận]]&amp;Table1[[#This Row],[Mã hàng]]</f>
        <v>0</v>
      </c>
      <c r="B1390" s="6" t="str">
        <f>COUNTIF($A$5:A1390,A1390)&amp;A1390</f>
        <v>2130</v>
      </c>
      <c r="AA13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91" spans="1:27" x14ac:dyDescent="0.25">
      <c r="A1391" s="6" t="str">
        <f>DAY(C1391)&amp;Table1[[#This Row],[Bộ phận]]&amp;Table1[[#This Row],[Mã hàng]]</f>
        <v>0</v>
      </c>
      <c r="B1391" s="6" t="str">
        <f>COUNTIF($A$5:A1391,A1391)&amp;A1391</f>
        <v>2140</v>
      </c>
      <c r="AA13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92" spans="1:27" x14ac:dyDescent="0.25">
      <c r="A1392" s="6" t="str">
        <f>DAY(C1392)&amp;Table1[[#This Row],[Bộ phận]]&amp;Table1[[#This Row],[Mã hàng]]</f>
        <v>0</v>
      </c>
      <c r="B1392" s="6" t="str">
        <f>COUNTIF($A$5:A1392,A1392)&amp;A1392</f>
        <v>2150</v>
      </c>
      <c r="AA13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93" spans="1:27" x14ac:dyDescent="0.25">
      <c r="A1393" s="6" t="str">
        <f>DAY(C1393)&amp;Table1[[#This Row],[Bộ phận]]&amp;Table1[[#This Row],[Mã hàng]]</f>
        <v>0</v>
      </c>
      <c r="B1393" s="6" t="str">
        <f>COUNTIF($A$5:A1393,A1393)&amp;A1393</f>
        <v>2160</v>
      </c>
      <c r="AA13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94" spans="1:27" x14ac:dyDescent="0.25">
      <c r="A1394" s="6" t="str">
        <f>DAY(C1394)&amp;Table1[[#This Row],[Bộ phận]]&amp;Table1[[#This Row],[Mã hàng]]</f>
        <v>0</v>
      </c>
      <c r="B1394" s="6" t="str">
        <f>COUNTIF($A$5:A1394,A1394)&amp;A1394</f>
        <v>2170</v>
      </c>
      <c r="AA13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95" spans="1:27" x14ac:dyDescent="0.25">
      <c r="A1395" s="6" t="str">
        <f>DAY(C1395)&amp;Table1[[#This Row],[Bộ phận]]&amp;Table1[[#This Row],[Mã hàng]]</f>
        <v>0</v>
      </c>
      <c r="B1395" s="6" t="str">
        <f>COUNTIF($A$5:A1395,A1395)&amp;A1395</f>
        <v>2180</v>
      </c>
      <c r="AA13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96" spans="1:27" x14ac:dyDescent="0.25">
      <c r="A1396" s="6" t="str">
        <f>DAY(C1396)&amp;Table1[[#This Row],[Bộ phận]]&amp;Table1[[#This Row],[Mã hàng]]</f>
        <v>0</v>
      </c>
      <c r="B1396" s="6" t="str">
        <f>COUNTIF($A$5:A1396,A1396)&amp;A1396</f>
        <v>2190</v>
      </c>
      <c r="AA13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97" spans="1:27" x14ac:dyDescent="0.25">
      <c r="A1397" s="6" t="str">
        <f>DAY(C1397)&amp;Table1[[#This Row],[Bộ phận]]&amp;Table1[[#This Row],[Mã hàng]]</f>
        <v>0</v>
      </c>
      <c r="B1397" s="6" t="str">
        <f>COUNTIF($A$5:A1397,A1397)&amp;A1397</f>
        <v>2200</v>
      </c>
      <c r="AA13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98" spans="1:27" x14ac:dyDescent="0.25">
      <c r="A1398" s="6" t="str">
        <f>DAY(C1398)&amp;Table1[[#This Row],[Bộ phận]]&amp;Table1[[#This Row],[Mã hàng]]</f>
        <v>0</v>
      </c>
      <c r="B1398" s="6" t="str">
        <f>COUNTIF($A$5:A1398,A1398)&amp;A1398</f>
        <v>2210</v>
      </c>
      <c r="AA13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399" spans="1:27" x14ac:dyDescent="0.25">
      <c r="A1399" s="6" t="str">
        <f>DAY(C1399)&amp;Table1[[#This Row],[Bộ phận]]&amp;Table1[[#This Row],[Mã hàng]]</f>
        <v>0</v>
      </c>
      <c r="B1399" s="6" t="str">
        <f>COUNTIF($A$5:A1399,A1399)&amp;A1399</f>
        <v>2220</v>
      </c>
      <c r="AA13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00" spans="1:27" x14ac:dyDescent="0.25">
      <c r="A1400" s="6" t="str">
        <f>DAY(C1400)&amp;Table1[[#This Row],[Bộ phận]]&amp;Table1[[#This Row],[Mã hàng]]</f>
        <v>0</v>
      </c>
      <c r="B1400" s="6" t="str">
        <f>COUNTIF($A$5:A1400,A1400)&amp;A1400</f>
        <v>2230</v>
      </c>
      <c r="AA14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01" spans="1:27" x14ac:dyDescent="0.25">
      <c r="A1401" s="6" t="str">
        <f>DAY(C1401)&amp;Table1[[#This Row],[Bộ phận]]&amp;Table1[[#This Row],[Mã hàng]]</f>
        <v>0</v>
      </c>
      <c r="B1401" s="6" t="str">
        <f>COUNTIF($A$5:A1401,A1401)&amp;A1401</f>
        <v>2240</v>
      </c>
      <c r="AA14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02" spans="1:27" x14ac:dyDescent="0.25">
      <c r="A1402" s="6" t="str">
        <f>DAY(C1402)&amp;Table1[[#This Row],[Bộ phận]]&amp;Table1[[#This Row],[Mã hàng]]</f>
        <v>0</v>
      </c>
      <c r="B1402" s="6" t="str">
        <f>COUNTIF($A$5:A1402,A1402)&amp;A1402</f>
        <v>2250</v>
      </c>
      <c r="AA14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03" spans="1:27" x14ac:dyDescent="0.25">
      <c r="A1403" s="6" t="str">
        <f>DAY(C1403)&amp;Table1[[#This Row],[Bộ phận]]&amp;Table1[[#This Row],[Mã hàng]]</f>
        <v>0</v>
      </c>
      <c r="B1403" s="6" t="str">
        <f>COUNTIF($A$5:A1403,A1403)&amp;A1403</f>
        <v>2260</v>
      </c>
      <c r="AA14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04" spans="1:27" x14ac:dyDescent="0.25">
      <c r="A1404" s="6" t="str">
        <f>DAY(C1404)&amp;Table1[[#This Row],[Bộ phận]]&amp;Table1[[#This Row],[Mã hàng]]</f>
        <v>0</v>
      </c>
      <c r="B1404" s="6" t="str">
        <f>COUNTIF($A$5:A1404,A1404)&amp;A1404</f>
        <v>2270</v>
      </c>
      <c r="AA14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05" spans="1:27" x14ac:dyDescent="0.25">
      <c r="A1405" s="6" t="str">
        <f>DAY(C1405)&amp;Table1[[#This Row],[Bộ phận]]&amp;Table1[[#This Row],[Mã hàng]]</f>
        <v>0</v>
      </c>
      <c r="B1405" s="6" t="str">
        <f>COUNTIF($A$5:A1405,A1405)&amp;A1405</f>
        <v>2280</v>
      </c>
      <c r="AA14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06" spans="1:27" x14ac:dyDescent="0.25">
      <c r="A1406" s="6" t="str">
        <f>DAY(C1406)&amp;Table1[[#This Row],[Bộ phận]]&amp;Table1[[#This Row],[Mã hàng]]</f>
        <v>0</v>
      </c>
      <c r="B1406" s="6" t="str">
        <f>COUNTIF($A$5:A1406,A1406)&amp;A1406</f>
        <v>2290</v>
      </c>
      <c r="AA14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07" spans="1:27" x14ac:dyDescent="0.25">
      <c r="A1407" s="6" t="str">
        <f>DAY(C1407)&amp;Table1[[#This Row],[Bộ phận]]&amp;Table1[[#This Row],[Mã hàng]]</f>
        <v>0</v>
      </c>
      <c r="B1407" s="6" t="str">
        <f>COUNTIF($A$5:A1407,A1407)&amp;A1407</f>
        <v>2300</v>
      </c>
      <c r="AA14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08" spans="1:27" x14ac:dyDescent="0.25">
      <c r="A1408" s="6" t="str">
        <f>DAY(C1408)&amp;Table1[[#This Row],[Bộ phận]]&amp;Table1[[#This Row],[Mã hàng]]</f>
        <v>0</v>
      </c>
      <c r="B1408" s="6" t="str">
        <f>COUNTIF($A$5:A1408,A1408)&amp;A1408</f>
        <v>2310</v>
      </c>
      <c r="AA14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09" spans="1:27" x14ac:dyDescent="0.25">
      <c r="A1409" s="6" t="str">
        <f>DAY(C1409)&amp;Table1[[#This Row],[Bộ phận]]&amp;Table1[[#This Row],[Mã hàng]]</f>
        <v>0</v>
      </c>
      <c r="B1409" s="6" t="str">
        <f>COUNTIF($A$5:A1409,A1409)&amp;A1409</f>
        <v>2320</v>
      </c>
      <c r="AA14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10" spans="1:27" x14ac:dyDescent="0.25">
      <c r="A1410" s="6" t="str">
        <f>DAY(C1410)&amp;Table1[[#This Row],[Bộ phận]]&amp;Table1[[#This Row],[Mã hàng]]</f>
        <v>0</v>
      </c>
      <c r="B1410" s="6" t="str">
        <f>COUNTIF($A$5:A1410,A1410)&amp;A1410</f>
        <v>2330</v>
      </c>
      <c r="AA14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11" spans="1:27" x14ac:dyDescent="0.25">
      <c r="A1411" s="6" t="str">
        <f>DAY(C1411)&amp;Table1[[#This Row],[Bộ phận]]&amp;Table1[[#This Row],[Mã hàng]]</f>
        <v>0</v>
      </c>
      <c r="B1411" s="6" t="str">
        <f>COUNTIF($A$5:A1411,A1411)&amp;A1411</f>
        <v>2340</v>
      </c>
      <c r="AA14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12" spans="1:27" x14ac:dyDescent="0.25">
      <c r="A1412" s="6" t="str">
        <f>DAY(C1412)&amp;Table1[[#This Row],[Bộ phận]]&amp;Table1[[#This Row],[Mã hàng]]</f>
        <v>0</v>
      </c>
      <c r="B1412" s="6" t="str">
        <f>COUNTIF($A$5:A1412,A1412)&amp;A1412</f>
        <v>2350</v>
      </c>
      <c r="AA14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13" spans="1:27" x14ac:dyDescent="0.25">
      <c r="A1413" s="6" t="str">
        <f>DAY(C1413)&amp;Table1[[#This Row],[Bộ phận]]&amp;Table1[[#This Row],[Mã hàng]]</f>
        <v>0</v>
      </c>
      <c r="B1413" s="6" t="str">
        <f>COUNTIF($A$5:A1413,A1413)&amp;A1413</f>
        <v>2360</v>
      </c>
      <c r="AA14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14" spans="1:27" x14ac:dyDescent="0.25">
      <c r="A1414" s="6" t="str">
        <f>DAY(C1414)&amp;Table1[[#This Row],[Bộ phận]]&amp;Table1[[#This Row],[Mã hàng]]</f>
        <v>0</v>
      </c>
      <c r="B1414" s="6" t="str">
        <f>COUNTIF($A$5:A1414,A1414)&amp;A1414</f>
        <v>2370</v>
      </c>
      <c r="AA14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15" spans="1:27" x14ac:dyDescent="0.25">
      <c r="A1415" s="6" t="str">
        <f>DAY(C1415)&amp;Table1[[#This Row],[Bộ phận]]&amp;Table1[[#This Row],[Mã hàng]]</f>
        <v>0</v>
      </c>
      <c r="B1415" s="6" t="str">
        <f>COUNTIF($A$5:A1415,A1415)&amp;A1415</f>
        <v>2380</v>
      </c>
      <c r="AA14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16" spans="1:27" x14ac:dyDescent="0.25">
      <c r="A1416" s="6" t="str">
        <f>DAY(C1416)&amp;Table1[[#This Row],[Bộ phận]]&amp;Table1[[#This Row],[Mã hàng]]</f>
        <v>0</v>
      </c>
      <c r="B1416" s="6" t="str">
        <f>COUNTIF($A$5:A1416,A1416)&amp;A1416</f>
        <v>2390</v>
      </c>
      <c r="AA14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17" spans="1:27" x14ac:dyDescent="0.25">
      <c r="A1417" s="6" t="str">
        <f>DAY(C1417)&amp;Table1[[#This Row],[Bộ phận]]&amp;Table1[[#This Row],[Mã hàng]]</f>
        <v>0</v>
      </c>
      <c r="B1417" s="6" t="str">
        <f>COUNTIF($A$5:A1417,A1417)&amp;A1417</f>
        <v>2400</v>
      </c>
      <c r="AA14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18" spans="1:27" x14ac:dyDescent="0.25">
      <c r="A1418" s="6" t="str">
        <f>DAY(C1418)&amp;Table1[[#This Row],[Bộ phận]]&amp;Table1[[#This Row],[Mã hàng]]</f>
        <v>0</v>
      </c>
      <c r="B1418" s="6" t="str">
        <f>COUNTIF($A$5:A1418,A1418)&amp;A1418</f>
        <v>2410</v>
      </c>
      <c r="AA14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19" spans="1:27" x14ac:dyDescent="0.25">
      <c r="A1419" s="6" t="str">
        <f>DAY(C1419)&amp;Table1[[#This Row],[Bộ phận]]&amp;Table1[[#This Row],[Mã hàng]]</f>
        <v>0</v>
      </c>
      <c r="B1419" s="6" t="str">
        <f>COUNTIF($A$5:A1419,A1419)&amp;A1419</f>
        <v>2420</v>
      </c>
      <c r="AA14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20" spans="1:27" x14ac:dyDescent="0.25">
      <c r="A1420" s="6" t="str">
        <f>DAY(C1420)&amp;Table1[[#This Row],[Bộ phận]]&amp;Table1[[#This Row],[Mã hàng]]</f>
        <v>0</v>
      </c>
      <c r="B1420" s="6" t="str">
        <f>COUNTIF($A$5:A1420,A1420)&amp;A1420</f>
        <v>2430</v>
      </c>
      <c r="AA14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21" spans="1:27" x14ac:dyDescent="0.25">
      <c r="A1421" s="6" t="str">
        <f>DAY(C1421)&amp;Table1[[#This Row],[Bộ phận]]&amp;Table1[[#This Row],[Mã hàng]]</f>
        <v>0</v>
      </c>
      <c r="B1421" s="6" t="str">
        <f>COUNTIF($A$5:A1421,A1421)&amp;A1421</f>
        <v>2440</v>
      </c>
      <c r="AA14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22" spans="1:27" x14ac:dyDescent="0.25">
      <c r="A1422" s="6" t="str">
        <f>DAY(C1422)&amp;Table1[[#This Row],[Bộ phận]]&amp;Table1[[#This Row],[Mã hàng]]</f>
        <v>0</v>
      </c>
      <c r="B1422" s="6" t="str">
        <f>COUNTIF($A$5:A1422,A1422)&amp;A1422</f>
        <v>2450</v>
      </c>
      <c r="AA14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23" spans="1:27" x14ac:dyDescent="0.25">
      <c r="A1423" s="6" t="str">
        <f>DAY(C1423)&amp;Table1[[#This Row],[Bộ phận]]&amp;Table1[[#This Row],[Mã hàng]]</f>
        <v>0</v>
      </c>
      <c r="B1423" s="6" t="str">
        <f>COUNTIF($A$5:A1423,A1423)&amp;A1423</f>
        <v>2460</v>
      </c>
      <c r="AA14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24" spans="1:27" x14ac:dyDescent="0.25">
      <c r="A1424" s="6" t="str">
        <f>DAY(C1424)&amp;Table1[[#This Row],[Bộ phận]]&amp;Table1[[#This Row],[Mã hàng]]</f>
        <v>0</v>
      </c>
      <c r="B1424" s="6" t="str">
        <f>COUNTIF($A$5:A1424,A1424)&amp;A1424</f>
        <v>2470</v>
      </c>
      <c r="AA14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25" spans="1:27" x14ac:dyDescent="0.25">
      <c r="A1425" s="6" t="str">
        <f>DAY(C1425)&amp;Table1[[#This Row],[Bộ phận]]&amp;Table1[[#This Row],[Mã hàng]]</f>
        <v>0</v>
      </c>
      <c r="B1425" s="6" t="str">
        <f>COUNTIF($A$5:A1425,A1425)&amp;A1425</f>
        <v>2480</v>
      </c>
      <c r="AA14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26" spans="1:27" x14ac:dyDescent="0.25">
      <c r="A1426" s="6" t="str">
        <f>DAY(C1426)&amp;Table1[[#This Row],[Bộ phận]]&amp;Table1[[#This Row],[Mã hàng]]</f>
        <v>0</v>
      </c>
      <c r="B1426" s="6" t="str">
        <f>COUNTIF($A$5:A1426,A1426)&amp;A1426</f>
        <v>2490</v>
      </c>
      <c r="AA14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27" spans="1:27" x14ac:dyDescent="0.25">
      <c r="A1427" s="6" t="str">
        <f>DAY(C1427)&amp;Table1[[#This Row],[Bộ phận]]&amp;Table1[[#This Row],[Mã hàng]]</f>
        <v>0</v>
      </c>
      <c r="B1427" s="6" t="str">
        <f>COUNTIF($A$5:A1427,A1427)&amp;A1427</f>
        <v>2500</v>
      </c>
      <c r="AA14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28" spans="1:27" x14ac:dyDescent="0.25">
      <c r="A1428" s="6" t="str">
        <f>DAY(C1428)&amp;Table1[[#This Row],[Bộ phận]]&amp;Table1[[#This Row],[Mã hàng]]</f>
        <v>0</v>
      </c>
      <c r="B1428" s="6" t="str">
        <f>COUNTIF($A$5:A1428,A1428)&amp;A1428</f>
        <v>2510</v>
      </c>
      <c r="AA14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29" spans="1:27" x14ac:dyDescent="0.25">
      <c r="A1429" s="6" t="str">
        <f>DAY(C1429)&amp;Table1[[#This Row],[Bộ phận]]&amp;Table1[[#This Row],[Mã hàng]]</f>
        <v>0</v>
      </c>
      <c r="B1429" s="6" t="str">
        <f>COUNTIF($A$5:A1429,A1429)&amp;A1429</f>
        <v>2520</v>
      </c>
      <c r="AA14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30" spans="1:27" x14ac:dyDescent="0.25">
      <c r="A1430" s="6" t="str">
        <f>DAY(C1430)&amp;Table1[[#This Row],[Bộ phận]]&amp;Table1[[#This Row],[Mã hàng]]</f>
        <v>0</v>
      </c>
      <c r="B1430" s="6" t="str">
        <f>COUNTIF($A$5:A1430,A1430)&amp;A1430</f>
        <v>2530</v>
      </c>
      <c r="AA14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31" spans="1:27" x14ac:dyDescent="0.25">
      <c r="A1431" s="6" t="str">
        <f>DAY(C1431)&amp;Table1[[#This Row],[Bộ phận]]&amp;Table1[[#This Row],[Mã hàng]]</f>
        <v>0</v>
      </c>
      <c r="B1431" s="6" t="str">
        <f>COUNTIF($A$5:A1431,A1431)&amp;A1431</f>
        <v>2540</v>
      </c>
      <c r="AA14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32" spans="1:27" x14ac:dyDescent="0.25">
      <c r="A1432" s="6" t="str">
        <f>DAY(C1432)&amp;Table1[[#This Row],[Bộ phận]]&amp;Table1[[#This Row],[Mã hàng]]</f>
        <v>0</v>
      </c>
      <c r="B1432" s="6" t="str">
        <f>COUNTIF($A$5:A1432,A1432)&amp;A1432</f>
        <v>2550</v>
      </c>
      <c r="AA14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33" spans="1:27" x14ac:dyDescent="0.25">
      <c r="A1433" s="6" t="str">
        <f>DAY(C1433)&amp;Table1[[#This Row],[Bộ phận]]&amp;Table1[[#This Row],[Mã hàng]]</f>
        <v>0</v>
      </c>
      <c r="B1433" s="6" t="str">
        <f>COUNTIF($A$5:A1433,A1433)&amp;A1433</f>
        <v>2560</v>
      </c>
      <c r="AA14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34" spans="1:27" x14ac:dyDescent="0.25">
      <c r="A1434" s="6" t="str">
        <f>DAY(C1434)&amp;Table1[[#This Row],[Bộ phận]]&amp;Table1[[#This Row],[Mã hàng]]</f>
        <v>0</v>
      </c>
      <c r="B1434" s="6" t="str">
        <f>COUNTIF($A$5:A1434,A1434)&amp;A1434</f>
        <v>2570</v>
      </c>
      <c r="AA14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35" spans="1:27" x14ac:dyDescent="0.25">
      <c r="A1435" s="6" t="str">
        <f>DAY(C1435)&amp;Table1[[#This Row],[Bộ phận]]&amp;Table1[[#This Row],[Mã hàng]]</f>
        <v>0</v>
      </c>
      <c r="B1435" s="6" t="str">
        <f>COUNTIF($A$5:A1435,A1435)&amp;A1435</f>
        <v>2580</v>
      </c>
      <c r="AA14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36" spans="1:27" x14ac:dyDescent="0.25">
      <c r="A1436" s="6" t="str">
        <f>DAY(C1436)&amp;Table1[[#This Row],[Bộ phận]]&amp;Table1[[#This Row],[Mã hàng]]</f>
        <v>0</v>
      </c>
      <c r="B1436" s="6" t="str">
        <f>COUNTIF($A$5:A1436,A1436)&amp;A1436</f>
        <v>2590</v>
      </c>
      <c r="AA14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37" spans="1:27" x14ac:dyDescent="0.25">
      <c r="A1437" s="6" t="str">
        <f>DAY(C1437)&amp;Table1[[#This Row],[Bộ phận]]&amp;Table1[[#This Row],[Mã hàng]]</f>
        <v>0</v>
      </c>
      <c r="B1437" s="6" t="str">
        <f>COUNTIF($A$5:A1437,A1437)&amp;A1437</f>
        <v>2600</v>
      </c>
      <c r="AA14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38" spans="1:27" x14ac:dyDescent="0.25">
      <c r="A1438" s="6" t="str">
        <f>DAY(C1438)&amp;Table1[[#This Row],[Bộ phận]]&amp;Table1[[#This Row],[Mã hàng]]</f>
        <v>0</v>
      </c>
      <c r="B1438" s="6" t="str">
        <f>COUNTIF($A$5:A1438,A1438)&amp;A1438</f>
        <v>2610</v>
      </c>
      <c r="AA14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39" spans="1:27" x14ac:dyDescent="0.25">
      <c r="A1439" s="6" t="str">
        <f>DAY(C1439)&amp;Table1[[#This Row],[Bộ phận]]&amp;Table1[[#This Row],[Mã hàng]]</f>
        <v>0</v>
      </c>
      <c r="B1439" s="6" t="str">
        <f>COUNTIF($A$5:A1439,A1439)&amp;A1439</f>
        <v>2620</v>
      </c>
      <c r="AA14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40" spans="1:27" x14ac:dyDescent="0.25">
      <c r="A1440" s="6" t="str">
        <f>DAY(C1440)&amp;Table1[[#This Row],[Bộ phận]]&amp;Table1[[#This Row],[Mã hàng]]</f>
        <v>0</v>
      </c>
      <c r="B1440" s="6" t="str">
        <f>COUNTIF($A$5:A1440,A1440)&amp;A1440</f>
        <v>2630</v>
      </c>
      <c r="AA14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41" spans="1:27" x14ac:dyDescent="0.25">
      <c r="A1441" s="6" t="str">
        <f>DAY(C1441)&amp;Table1[[#This Row],[Bộ phận]]&amp;Table1[[#This Row],[Mã hàng]]</f>
        <v>0</v>
      </c>
      <c r="B1441" s="6" t="str">
        <f>COUNTIF($A$5:A1441,A1441)&amp;A1441</f>
        <v>2640</v>
      </c>
      <c r="AA14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42" spans="1:27" x14ac:dyDescent="0.25">
      <c r="A1442" s="6" t="str">
        <f>DAY(C1442)&amp;Table1[[#This Row],[Bộ phận]]&amp;Table1[[#This Row],[Mã hàng]]</f>
        <v>0</v>
      </c>
      <c r="B1442" s="6" t="str">
        <f>COUNTIF($A$5:A1442,A1442)&amp;A1442</f>
        <v>2650</v>
      </c>
      <c r="AA14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43" spans="1:27" x14ac:dyDescent="0.25">
      <c r="A1443" s="6" t="str">
        <f>DAY(C1443)&amp;Table1[[#This Row],[Bộ phận]]&amp;Table1[[#This Row],[Mã hàng]]</f>
        <v>0</v>
      </c>
      <c r="B1443" s="6" t="str">
        <f>COUNTIF($A$5:A1443,A1443)&amp;A1443</f>
        <v>2660</v>
      </c>
      <c r="AA14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44" spans="1:27" x14ac:dyDescent="0.25">
      <c r="A1444" s="6" t="str">
        <f>DAY(C1444)&amp;Table1[[#This Row],[Bộ phận]]&amp;Table1[[#This Row],[Mã hàng]]</f>
        <v>0</v>
      </c>
      <c r="B1444" s="6" t="str">
        <f>COUNTIF($A$5:A1444,A1444)&amp;A1444</f>
        <v>2670</v>
      </c>
      <c r="AA14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45" spans="1:27" x14ac:dyDescent="0.25">
      <c r="A1445" s="6" t="str">
        <f>DAY(C1445)&amp;Table1[[#This Row],[Bộ phận]]&amp;Table1[[#This Row],[Mã hàng]]</f>
        <v>0</v>
      </c>
      <c r="B1445" s="6" t="str">
        <f>COUNTIF($A$5:A1445,A1445)&amp;A1445</f>
        <v>2680</v>
      </c>
      <c r="AA14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46" spans="1:27" x14ac:dyDescent="0.25">
      <c r="A1446" s="6" t="str">
        <f>DAY(C1446)&amp;Table1[[#This Row],[Bộ phận]]&amp;Table1[[#This Row],[Mã hàng]]</f>
        <v>0</v>
      </c>
      <c r="B1446" s="6" t="str">
        <f>COUNTIF($A$5:A1446,A1446)&amp;A1446</f>
        <v>2690</v>
      </c>
      <c r="AA14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47" spans="1:27" x14ac:dyDescent="0.25">
      <c r="A1447" s="6" t="str">
        <f>DAY(C1447)&amp;Table1[[#This Row],[Bộ phận]]&amp;Table1[[#This Row],[Mã hàng]]</f>
        <v>0</v>
      </c>
      <c r="B1447" s="6" t="str">
        <f>COUNTIF($A$5:A1447,A1447)&amp;A1447</f>
        <v>2700</v>
      </c>
      <c r="AA14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48" spans="1:27" x14ac:dyDescent="0.25">
      <c r="A1448" s="6" t="str">
        <f>DAY(C1448)&amp;Table1[[#This Row],[Bộ phận]]&amp;Table1[[#This Row],[Mã hàng]]</f>
        <v>0</v>
      </c>
      <c r="B1448" s="6" t="str">
        <f>COUNTIF($A$5:A1448,A1448)&amp;A1448</f>
        <v>2710</v>
      </c>
      <c r="AA14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49" spans="1:27" x14ac:dyDescent="0.25">
      <c r="A1449" s="6" t="str">
        <f>DAY(C1449)&amp;Table1[[#This Row],[Bộ phận]]&amp;Table1[[#This Row],[Mã hàng]]</f>
        <v>0</v>
      </c>
      <c r="B1449" s="6" t="str">
        <f>COUNTIF($A$5:A1449,A1449)&amp;A1449</f>
        <v>2720</v>
      </c>
      <c r="AA14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50" spans="1:27" x14ac:dyDescent="0.25">
      <c r="A1450" s="6" t="str">
        <f>DAY(C1450)&amp;Table1[[#This Row],[Bộ phận]]&amp;Table1[[#This Row],[Mã hàng]]</f>
        <v>0</v>
      </c>
      <c r="B1450" s="6" t="str">
        <f>COUNTIF($A$5:A1450,A1450)&amp;A1450</f>
        <v>2730</v>
      </c>
      <c r="AA14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51" spans="1:27" x14ac:dyDescent="0.25">
      <c r="A1451" s="6" t="str">
        <f>DAY(C1451)&amp;Table1[[#This Row],[Bộ phận]]&amp;Table1[[#This Row],[Mã hàng]]</f>
        <v>0</v>
      </c>
      <c r="B1451" s="6" t="str">
        <f>COUNTIF($A$5:A1451,A1451)&amp;A1451</f>
        <v>2740</v>
      </c>
      <c r="AA14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52" spans="1:27" x14ac:dyDescent="0.25">
      <c r="A1452" s="6" t="str">
        <f>DAY(C1452)&amp;Table1[[#This Row],[Bộ phận]]&amp;Table1[[#This Row],[Mã hàng]]</f>
        <v>0</v>
      </c>
      <c r="B1452" s="6" t="str">
        <f>COUNTIF($A$5:A1452,A1452)&amp;A1452</f>
        <v>2750</v>
      </c>
      <c r="AA14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53" spans="1:27" x14ac:dyDescent="0.25">
      <c r="A1453" s="6" t="str">
        <f>DAY(C1453)&amp;Table1[[#This Row],[Bộ phận]]&amp;Table1[[#This Row],[Mã hàng]]</f>
        <v>0</v>
      </c>
      <c r="B1453" s="6" t="str">
        <f>COUNTIF($A$5:A1453,A1453)&amp;A1453</f>
        <v>2760</v>
      </c>
      <c r="AA14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54" spans="1:27" x14ac:dyDescent="0.25">
      <c r="A1454" s="6" t="str">
        <f>DAY(C1454)&amp;Table1[[#This Row],[Bộ phận]]&amp;Table1[[#This Row],[Mã hàng]]</f>
        <v>0</v>
      </c>
      <c r="B1454" s="6" t="str">
        <f>COUNTIF($A$5:A1454,A1454)&amp;A1454</f>
        <v>2770</v>
      </c>
      <c r="AA14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55" spans="1:27" x14ac:dyDescent="0.25">
      <c r="A1455" s="6" t="str">
        <f>DAY(C1455)&amp;Table1[[#This Row],[Bộ phận]]&amp;Table1[[#This Row],[Mã hàng]]</f>
        <v>0</v>
      </c>
      <c r="B1455" s="6" t="str">
        <f>COUNTIF($A$5:A1455,A1455)&amp;A1455</f>
        <v>2780</v>
      </c>
      <c r="AA14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56" spans="1:27" x14ac:dyDescent="0.25">
      <c r="A1456" s="6" t="str">
        <f>DAY(C1456)&amp;Table1[[#This Row],[Bộ phận]]&amp;Table1[[#This Row],[Mã hàng]]</f>
        <v>0</v>
      </c>
      <c r="B1456" s="6" t="str">
        <f>COUNTIF($A$5:A1456,A1456)&amp;A1456</f>
        <v>2790</v>
      </c>
      <c r="AA14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57" spans="1:27" x14ac:dyDescent="0.25">
      <c r="A1457" s="6" t="str">
        <f>DAY(C1457)&amp;Table1[[#This Row],[Bộ phận]]&amp;Table1[[#This Row],[Mã hàng]]</f>
        <v>0</v>
      </c>
      <c r="B1457" s="6" t="str">
        <f>COUNTIF($A$5:A1457,A1457)&amp;A1457</f>
        <v>2800</v>
      </c>
      <c r="AA14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58" spans="1:27" x14ac:dyDescent="0.25">
      <c r="A1458" s="6" t="str">
        <f>DAY(C1458)&amp;Table1[[#This Row],[Bộ phận]]&amp;Table1[[#This Row],[Mã hàng]]</f>
        <v>0</v>
      </c>
      <c r="B1458" s="6" t="str">
        <f>COUNTIF($A$5:A1458,A1458)&amp;A1458</f>
        <v>2810</v>
      </c>
      <c r="AA14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59" spans="1:27" x14ac:dyDescent="0.25">
      <c r="A1459" s="6" t="str">
        <f>DAY(C1459)&amp;Table1[[#This Row],[Bộ phận]]&amp;Table1[[#This Row],[Mã hàng]]</f>
        <v>0</v>
      </c>
      <c r="B1459" s="6" t="str">
        <f>COUNTIF($A$5:A1459,A1459)&amp;A1459</f>
        <v>2820</v>
      </c>
      <c r="AA14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60" spans="1:27" x14ac:dyDescent="0.25">
      <c r="A1460" s="6" t="str">
        <f>DAY(C1460)&amp;Table1[[#This Row],[Bộ phận]]&amp;Table1[[#This Row],[Mã hàng]]</f>
        <v>0</v>
      </c>
      <c r="B1460" s="6" t="str">
        <f>COUNTIF($A$5:A1460,A1460)&amp;A1460</f>
        <v>2830</v>
      </c>
      <c r="AA14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61" spans="1:27" x14ac:dyDescent="0.25">
      <c r="A1461" s="6" t="str">
        <f>DAY(C1461)&amp;Table1[[#This Row],[Bộ phận]]&amp;Table1[[#This Row],[Mã hàng]]</f>
        <v>0</v>
      </c>
      <c r="B1461" s="6" t="str">
        <f>COUNTIF($A$5:A1461,A1461)&amp;A1461</f>
        <v>2840</v>
      </c>
      <c r="AA14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62" spans="1:27" x14ac:dyDescent="0.25">
      <c r="A1462" s="6" t="str">
        <f>DAY(C1462)&amp;Table1[[#This Row],[Bộ phận]]&amp;Table1[[#This Row],[Mã hàng]]</f>
        <v>0</v>
      </c>
      <c r="B1462" s="6" t="str">
        <f>COUNTIF($A$5:A1462,A1462)&amp;A1462</f>
        <v>2850</v>
      </c>
      <c r="AA14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63" spans="1:27" x14ac:dyDescent="0.25">
      <c r="A1463" s="6" t="str">
        <f>DAY(C1463)&amp;Table1[[#This Row],[Bộ phận]]&amp;Table1[[#This Row],[Mã hàng]]</f>
        <v>0</v>
      </c>
      <c r="B1463" s="6" t="str">
        <f>COUNTIF($A$5:A1463,A1463)&amp;A1463</f>
        <v>2860</v>
      </c>
      <c r="AA14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64" spans="1:27" x14ac:dyDescent="0.25">
      <c r="A1464" s="6" t="str">
        <f>DAY(C1464)&amp;Table1[[#This Row],[Bộ phận]]&amp;Table1[[#This Row],[Mã hàng]]</f>
        <v>0</v>
      </c>
      <c r="B1464" s="6" t="str">
        <f>COUNTIF($A$5:A1464,A1464)&amp;A1464</f>
        <v>2870</v>
      </c>
      <c r="AA14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65" spans="1:27" x14ac:dyDescent="0.25">
      <c r="A1465" s="6" t="str">
        <f>DAY(C1465)&amp;Table1[[#This Row],[Bộ phận]]&amp;Table1[[#This Row],[Mã hàng]]</f>
        <v>0</v>
      </c>
      <c r="B1465" s="6" t="str">
        <f>COUNTIF($A$5:A1465,A1465)&amp;A1465</f>
        <v>2880</v>
      </c>
      <c r="AA14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66" spans="1:27" x14ac:dyDescent="0.25">
      <c r="A1466" s="6" t="str">
        <f>DAY(C1466)&amp;Table1[[#This Row],[Bộ phận]]&amp;Table1[[#This Row],[Mã hàng]]</f>
        <v>0</v>
      </c>
      <c r="B1466" s="6" t="str">
        <f>COUNTIF($A$5:A1466,A1466)&amp;A1466</f>
        <v>2890</v>
      </c>
      <c r="AA14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67" spans="1:27" x14ac:dyDescent="0.25">
      <c r="A1467" s="6" t="str">
        <f>DAY(C1467)&amp;Table1[[#This Row],[Bộ phận]]&amp;Table1[[#This Row],[Mã hàng]]</f>
        <v>0</v>
      </c>
      <c r="B1467" s="6" t="str">
        <f>COUNTIF($A$5:A1467,A1467)&amp;A1467</f>
        <v>2900</v>
      </c>
      <c r="AA14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68" spans="1:27" x14ac:dyDescent="0.25">
      <c r="A1468" s="6" t="str">
        <f>DAY(C1468)&amp;Table1[[#This Row],[Bộ phận]]&amp;Table1[[#This Row],[Mã hàng]]</f>
        <v>0</v>
      </c>
      <c r="B1468" s="6" t="str">
        <f>COUNTIF($A$5:A1468,A1468)&amp;A1468</f>
        <v>2910</v>
      </c>
      <c r="AA14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69" spans="1:27" x14ac:dyDescent="0.25">
      <c r="A1469" s="6" t="str">
        <f>DAY(C1469)&amp;Table1[[#This Row],[Bộ phận]]&amp;Table1[[#This Row],[Mã hàng]]</f>
        <v>0</v>
      </c>
      <c r="B1469" s="6" t="str">
        <f>COUNTIF($A$5:A1469,A1469)&amp;A1469</f>
        <v>2920</v>
      </c>
      <c r="AA14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70" spans="1:27" x14ac:dyDescent="0.25">
      <c r="A1470" s="6" t="str">
        <f>DAY(C1470)&amp;Table1[[#This Row],[Bộ phận]]&amp;Table1[[#This Row],[Mã hàng]]</f>
        <v>0</v>
      </c>
      <c r="B1470" s="6" t="str">
        <f>COUNTIF($A$5:A1470,A1470)&amp;A1470</f>
        <v>2930</v>
      </c>
      <c r="AA14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71" spans="1:27" x14ac:dyDescent="0.25">
      <c r="A1471" s="6" t="str">
        <f>DAY(C1471)&amp;Table1[[#This Row],[Bộ phận]]&amp;Table1[[#This Row],[Mã hàng]]</f>
        <v>0</v>
      </c>
      <c r="B1471" s="6" t="str">
        <f>COUNTIF($A$5:A1471,A1471)&amp;A1471</f>
        <v>2940</v>
      </c>
      <c r="AA14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72" spans="1:27" x14ac:dyDescent="0.25">
      <c r="A1472" s="6" t="str">
        <f>DAY(C1472)&amp;Table1[[#This Row],[Bộ phận]]&amp;Table1[[#This Row],[Mã hàng]]</f>
        <v>0</v>
      </c>
      <c r="B1472" s="6" t="str">
        <f>COUNTIF($A$5:A1472,A1472)&amp;A1472</f>
        <v>2950</v>
      </c>
      <c r="AA14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73" spans="1:27" x14ac:dyDescent="0.25">
      <c r="A1473" s="6" t="str">
        <f>DAY(C1473)&amp;Table1[[#This Row],[Bộ phận]]&amp;Table1[[#This Row],[Mã hàng]]</f>
        <v>0</v>
      </c>
      <c r="B1473" s="6" t="str">
        <f>COUNTIF($A$5:A1473,A1473)&amp;A1473</f>
        <v>2960</v>
      </c>
      <c r="AA14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74" spans="1:27" x14ac:dyDescent="0.25">
      <c r="A1474" s="6" t="str">
        <f>DAY(C1474)&amp;Table1[[#This Row],[Bộ phận]]&amp;Table1[[#This Row],[Mã hàng]]</f>
        <v>0</v>
      </c>
      <c r="B1474" s="6" t="str">
        <f>COUNTIF($A$5:A1474,A1474)&amp;A1474</f>
        <v>2970</v>
      </c>
      <c r="AA14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75" spans="1:27" x14ac:dyDescent="0.25">
      <c r="A1475" s="6" t="str">
        <f>DAY(C1475)&amp;Table1[[#This Row],[Bộ phận]]&amp;Table1[[#This Row],[Mã hàng]]</f>
        <v>0</v>
      </c>
      <c r="B1475" s="6" t="str">
        <f>COUNTIF($A$5:A1475,A1475)&amp;A1475</f>
        <v>2980</v>
      </c>
      <c r="AA14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76" spans="1:27" x14ac:dyDescent="0.25">
      <c r="A1476" s="6" t="str">
        <f>DAY(C1476)&amp;Table1[[#This Row],[Bộ phận]]&amp;Table1[[#This Row],[Mã hàng]]</f>
        <v>0</v>
      </c>
      <c r="B1476" s="6" t="str">
        <f>COUNTIF($A$5:A1476,A1476)&amp;A1476</f>
        <v>2990</v>
      </c>
      <c r="AA14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77" spans="1:27" x14ac:dyDescent="0.25">
      <c r="A1477" s="6" t="str">
        <f>DAY(C1477)&amp;Table1[[#This Row],[Bộ phận]]&amp;Table1[[#This Row],[Mã hàng]]</f>
        <v>0</v>
      </c>
      <c r="B1477" s="6" t="str">
        <f>COUNTIF($A$5:A1477,A1477)&amp;A1477</f>
        <v>3000</v>
      </c>
      <c r="AA14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78" spans="1:27" x14ac:dyDescent="0.25">
      <c r="A1478" s="6" t="str">
        <f>DAY(C1478)&amp;Table1[[#This Row],[Bộ phận]]&amp;Table1[[#This Row],[Mã hàng]]</f>
        <v>0</v>
      </c>
      <c r="B1478" s="6" t="str">
        <f>COUNTIF($A$5:A1478,A1478)&amp;A1478</f>
        <v>3010</v>
      </c>
      <c r="AA14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79" spans="1:27" x14ac:dyDescent="0.25">
      <c r="A1479" s="6" t="str">
        <f>DAY(C1479)&amp;Table1[[#This Row],[Bộ phận]]&amp;Table1[[#This Row],[Mã hàng]]</f>
        <v>0</v>
      </c>
      <c r="B1479" s="6" t="str">
        <f>COUNTIF($A$5:A1479,A1479)&amp;A1479</f>
        <v>3020</v>
      </c>
      <c r="AA14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80" spans="1:27" x14ac:dyDescent="0.25">
      <c r="A1480" s="6" t="str">
        <f>DAY(C1480)&amp;Table1[[#This Row],[Bộ phận]]&amp;Table1[[#This Row],[Mã hàng]]</f>
        <v>0</v>
      </c>
      <c r="B1480" s="6" t="str">
        <f>COUNTIF($A$5:A1480,A1480)&amp;A1480</f>
        <v>3030</v>
      </c>
      <c r="AA14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81" spans="1:27" x14ac:dyDescent="0.25">
      <c r="A1481" s="6" t="str">
        <f>DAY(C1481)&amp;Table1[[#This Row],[Bộ phận]]&amp;Table1[[#This Row],[Mã hàng]]</f>
        <v>0</v>
      </c>
      <c r="B1481" s="6" t="str">
        <f>COUNTIF($A$5:A1481,A1481)&amp;A1481</f>
        <v>3040</v>
      </c>
      <c r="AA14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82" spans="1:27" x14ac:dyDescent="0.25">
      <c r="A1482" s="6" t="str">
        <f>DAY(C1482)&amp;Table1[[#This Row],[Bộ phận]]&amp;Table1[[#This Row],[Mã hàng]]</f>
        <v>0</v>
      </c>
      <c r="B1482" s="6" t="str">
        <f>COUNTIF($A$5:A1482,A1482)&amp;A1482</f>
        <v>3050</v>
      </c>
      <c r="AA14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83" spans="1:27" x14ac:dyDescent="0.25">
      <c r="A1483" s="6" t="str">
        <f>DAY(C1483)&amp;Table1[[#This Row],[Bộ phận]]&amp;Table1[[#This Row],[Mã hàng]]</f>
        <v>0</v>
      </c>
      <c r="B1483" s="6" t="str">
        <f>COUNTIF($A$5:A1483,A1483)&amp;A1483</f>
        <v>3060</v>
      </c>
      <c r="AA14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84" spans="1:27" x14ac:dyDescent="0.25">
      <c r="A1484" s="6" t="str">
        <f>DAY(C1484)&amp;Table1[[#This Row],[Bộ phận]]&amp;Table1[[#This Row],[Mã hàng]]</f>
        <v>0</v>
      </c>
      <c r="B1484" s="6" t="str">
        <f>COUNTIF($A$5:A1484,A1484)&amp;A1484</f>
        <v>3070</v>
      </c>
      <c r="AA14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85" spans="1:27" x14ac:dyDescent="0.25">
      <c r="A1485" s="6" t="str">
        <f>DAY(C1485)&amp;Table1[[#This Row],[Bộ phận]]&amp;Table1[[#This Row],[Mã hàng]]</f>
        <v>0</v>
      </c>
      <c r="B1485" s="6" t="str">
        <f>COUNTIF($A$5:A1485,A1485)&amp;A1485</f>
        <v>3080</v>
      </c>
      <c r="AA14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86" spans="1:27" x14ac:dyDescent="0.25">
      <c r="A1486" s="6" t="str">
        <f>DAY(C1486)&amp;Table1[[#This Row],[Bộ phận]]&amp;Table1[[#This Row],[Mã hàng]]</f>
        <v>0</v>
      </c>
      <c r="B1486" s="6" t="str">
        <f>COUNTIF($A$5:A1486,A1486)&amp;A1486</f>
        <v>3090</v>
      </c>
      <c r="AA14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87" spans="1:27" x14ac:dyDescent="0.25">
      <c r="A1487" s="6" t="str">
        <f>DAY(C1487)&amp;Table1[[#This Row],[Bộ phận]]&amp;Table1[[#This Row],[Mã hàng]]</f>
        <v>0</v>
      </c>
      <c r="B1487" s="6" t="str">
        <f>COUNTIF($A$5:A1487,A1487)&amp;A1487</f>
        <v>3100</v>
      </c>
      <c r="AA14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88" spans="1:27" x14ac:dyDescent="0.25">
      <c r="A1488" s="6" t="str">
        <f>DAY(C1488)&amp;Table1[[#This Row],[Bộ phận]]&amp;Table1[[#This Row],[Mã hàng]]</f>
        <v>0</v>
      </c>
      <c r="B1488" s="6" t="str">
        <f>COUNTIF($A$5:A1488,A1488)&amp;A1488</f>
        <v>3110</v>
      </c>
      <c r="AA14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89" spans="1:27" x14ac:dyDescent="0.25">
      <c r="A1489" s="6" t="str">
        <f>DAY(C1489)&amp;Table1[[#This Row],[Bộ phận]]&amp;Table1[[#This Row],[Mã hàng]]</f>
        <v>0</v>
      </c>
      <c r="B1489" s="6" t="str">
        <f>COUNTIF($A$5:A1489,A1489)&amp;A1489</f>
        <v>3120</v>
      </c>
      <c r="AA14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90" spans="1:27" x14ac:dyDescent="0.25">
      <c r="A1490" s="6" t="str">
        <f>DAY(C1490)&amp;Table1[[#This Row],[Bộ phận]]&amp;Table1[[#This Row],[Mã hàng]]</f>
        <v>0</v>
      </c>
      <c r="B1490" s="6" t="str">
        <f>COUNTIF($A$5:A1490,A1490)&amp;A1490</f>
        <v>3130</v>
      </c>
      <c r="AA14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91" spans="1:27" x14ac:dyDescent="0.25">
      <c r="A1491" s="6" t="str">
        <f>DAY(C1491)&amp;Table1[[#This Row],[Bộ phận]]&amp;Table1[[#This Row],[Mã hàng]]</f>
        <v>0</v>
      </c>
      <c r="B1491" s="6" t="str">
        <f>COUNTIF($A$5:A1491,A1491)&amp;A1491</f>
        <v>3140</v>
      </c>
      <c r="AA14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92" spans="1:27" x14ac:dyDescent="0.25">
      <c r="A1492" s="6" t="str">
        <f>DAY(C1492)&amp;Table1[[#This Row],[Bộ phận]]&amp;Table1[[#This Row],[Mã hàng]]</f>
        <v>0</v>
      </c>
      <c r="B1492" s="6" t="str">
        <f>COUNTIF($A$5:A1492,A1492)&amp;A1492</f>
        <v>3150</v>
      </c>
      <c r="AA14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93" spans="1:27" x14ac:dyDescent="0.25">
      <c r="A1493" s="6" t="str">
        <f>DAY(C1493)&amp;Table1[[#This Row],[Bộ phận]]&amp;Table1[[#This Row],[Mã hàng]]</f>
        <v>0</v>
      </c>
      <c r="B1493" s="6" t="str">
        <f>COUNTIF($A$5:A1493,A1493)&amp;A1493</f>
        <v>3160</v>
      </c>
      <c r="AA14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94" spans="1:27" x14ac:dyDescent="0.25">
      <c r="A1494" s="6" t="str">
        <f>DAY(C1494)&amp;Table1[[#This Row],[Bộ phận]]&amp;Table1[[#This Row],[Mã hàng]]</f>
        <v>0</v>
      </c>
      <c r="B1494" s="6" t="str">
        <f>COUNTIF($A$5:A1494,A1494)&amp;A1494</f>
        <v>3170</v>
      </c>
      <c r="AA14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95" spans="1:27" x14ac:dyDescent="0.25">
      <c r="A1495" s="6" t="str">
        <f>DAY(C1495)&amp;Table1[[#This Row],[Bộ phận]]&amp;Table1[[#This Row],[Mã hàng]]</f>
        <v>0</v>
      </c>
      <c r="B1495" s="6" t="str">
        <f>COUNTIF($A$5:A1495,A1495)&amp;A1495</f>
        <v>3180</v>
      </c>
      <c r="AA14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96" spans="1:27" x14ac:dyDescent="0.25">
      <c r="A1496" s="6" t="str">
        <f>DAY(C1496)&amp;Table1[[#This Row],[Bộ phận]]&amp;Table1[[#This Row],[Mã hàng]]</f>
        <v>0</v>
      </c>
      <c r="B1496" s="6" t="str">
        <f>COUNTIF($A$5:A1496,A1496)&amp;A1496</f>
        <v>3190</v>
      </c>
      <c r="AA14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97" spans="1:27" x14ac:dyDescent="0.25">
      <c r="A1497" s="6" t="str">
        <f>DAY(C1497)&amp;Table1[[#This Row],[Bộ phận]]&amp;Table1[[#This Row],[Mã hàng]]</f>
        <v>0</v>
      </c>
      <c r="B1497" s="6" t="str">
        <f>COUNTIF($A$5:A1497,A1497)&amp;A1497</f>
        <v>3200</v>
      </c>
      <c r="AA14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98" spans="1:27" x14ac:dyDescent="0.25">
      <c r="A1498" s="6" t="str">
        <f>DAY(C1498)&amp;Table1[[#This Row],[Bộ phận]]&amp;Table1[[#This Row],[Mã hàng]]</f>
        <v>0</v>
      </c>
      <c r="B1498" s="6" t="str">
        <f>COUNTIF($A$5:A1498,A1498)&amp;A1498</f>
        <v>3210</v>
      </c>
      <c r="AA14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499" spans="1:27" x14ac:dyDescent="0.25">
      <c r="A1499" s="6" t="str">
        <f>DAY(C1499)&amp;Table1[[#This Row],[Bộ phận]]&amp;Table1[[#This Row],[Mã hàng]]</f>
        <v>0</v>
      </c>
      <c r="B1499" s="6" t="str">
        <f>COUNTIF($A$5:A1499,A1499)&amp;A1499</f>
        <v>3220</v>
      </c>
      <c r="AA14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00" spans="1:27" x14ac:dyDescent="0.25">
      <c r="A1500" s="6" t="str">
        <f>DAY(C1500)&amp;Table1[[#This Row],[Bộ phận]]&amp;Table1[[#This Row],[Mã hàng]]</f>
        <v>0</v>
      </c>
      <c r="B1500" s="6" t="str">
        <f>COUNTIF($A$5:A1500,A1500)&amp;A1500</f>
        <v>3230</v>
      </c>
      <c r="AA15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01" spans="1:27" x14ac:dyDescent="0.25">
      <c r="A1501" s="6" t="str">
        <f>DAY(C1501)&amp;Table1[[#This Row],[Bộ phận]]&amp;Table1[[#This Row],[Mã hàng]]</f>
        <v>0</v>
      </c>
      <c r="B1501" s="6" t="str">
        <f>COUNTIF($A$5:A1501,A1501)&amp;A1501</f>
        <v>3240</v>
      </c>
      <c r="AA15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02" spans="1:27" x14ac:dyDescent="0.25">
      <c r="A1502" s="6" t="str">
        <f>DAY(C1502)&amp;Table1[[#This Row],[Bộ phận]]&amp;Table1[[#This Row],[Mã hàng]]</f>
        <v>0</v>
      </c>
      <c r="B1502" s="6" t="str">
        <f>COUNTIF($A$5:A1502,A1502)&amp;A1502</f>
        <v>3250</v>
      </c>
      <c r="AA15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03" spans="1:27" x14ac:dyDescent="0.25">
      <c r="A1503" s="6" t="str">
        <f>DAY(C1503)&amp;Table1[[#This Row],[Bộ phận]]&amp;Table1[[#This Row],[Mã hàng]]</f>
        <v>0</v>
      </c>
      <c r="B1503" s="6" t="str">
        <f>COUNTIF($A$5:A1503,A1503)&amp;A1503</f>
        <v>3260</v>
      </c>
      <c r="AA15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04" spans="1:27" x14ac:dyDescent="0.25">
      <c r="A1504" s="6" t="str">
        <f>DAY(C1504)&amp;Table1[[#This Row],[Bộ phận]]&amp;Table1[[#This Row],[Mã hàng]]</f>
        <v>0</v>
      </c>
      <c r="B1504" s="6" t="str">
        <f>COUNTIF($A$5:A1504,A1504)&amp;A1504</f>
        <v>3270</v>
      </c>
      <c r="AA15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05" spans="1:27" x14ac:dyDescent="0.25">
      <c r="A1505" s="6" t="str">
        <f>DAY(C1505)&amp;Table1[[#This Row],[Bộ phận]]&amp;Table1[[#This Row],[Mã hàng]]</f>
        <v>0</v>
      </c>
      <c r="B1505" s="6" t="str">
        <f>COUNTIF($A$5:A1505,A1505)&amp;A1505</f>
        <v>3280</v>
      </c>
      <c r="AA15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06" spans="1:27" x14ac:dyDescent="0.25">
      <c r="A1506" s="6" t="str">
        <f>DAY(C1506)&amp;Table1[[#This Row],[Bộ phận]]&amp;Table1[[#This Row],[Mã hàng]]</f>
        <v>0</v>
      </c>
      <c r="B1506" s="6" t="str">
        <f>COUNTIF($A$5:A1506,A1506)&amp;A1506</f>
        <v>3290</v>
      </c>
      <c r="AA15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07" spans="1:27" x14ac:dyDescent="0.25">
      <c r="A1507" s="6" t="str">
        <f>DAY(C1507)&amp;Table1[[#This Row],[Bộ phận]]&amp;Table1[[#This Row],[Mã hàng]]</f>
        <v>0</v>
      </c>
      <c r="B1507" s="6" t="str">
        <f>COUNTIF($A$5:A1507,A1507)&amp;A1507</f>
        <v>3300</v>
      </c>
      <c r="AA15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08" spans="1:27" x14ac:dyDescent="0.25">
      <c r="A1508" s="6" t="str">
        <f>DAY(C1508)&amp;Table1[[#This Row],[Bộ phận]]&amp;Table1[[#This Row],[Mã hàng]]</f>
        <v>0</v>
      </c>
      <c r="B1508" s="6" t="str">
        <f>COUNTIF($A$5:A1508,A1508)&amp;A1508</f>
        <v>3310</v>
      </c>
      <c r="AA15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09" spans="1:27" x14ac:dyDescent="0.25">
      <c r="A1509" s="6" t="str">
        <f>DAY(C1509)&amp;Table1[[#This Row],[Bộ phận]]&amp;Table1[[#This Row],[Mã hàng]]</f>
        <v>0</v>
      </c>
      <c r="B1509" s="6" t="str">
        <f>COUNTIF($A$5:A1509,A1509)&amp;A1509</f>
        <v>3320</v>
      </c>
      <c r="AA15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10" spans="1:27" x14ac:dyDescent="0.25">
      <c r="A1510" s="6" t="str">
        <f>DAY(C1510)&amp;Table1[[#This Row],[Bộ phận]]&amp;Table1[[#This Row],[Mã hàng]]</f>
        <v>0</v>
      </c>
      <c r="B1510" s="6" t="str">
        <f>COUNTIF($A$5:A1510,A1510)&amp;A1510</f>
        <v>3330</v>
      </c>
      <c r="AA15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11" spans="1:27" x14ac:dyDescent="0.25">
      <c r="A1511" s="6" t="str">
        <f>DAY(C1511)&amp;Table1[[#This Row],[Bộ phận]]&amp;Table1[[#This Row],[Mã hàng]]</f>
        <v>0</v>
      </c>
      <c r="B1511" s="6" t="str">
        <f>COUNTIF($A$5:A1511,A1511)&amp;A1511</f>
        <v>3340</v>
      </c>
      <c r="AA15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12" spans="1:27" x14ac:dyDescent="0.25">
      <c r="A1512" s="6" t="str">
        <f>DAY(C1512)&amp;Table1[[#This Row],[Bộ phận]]&amp;Table1[[#This Row],[Mã hàng]]</f>
        <v>0</v>
      </c>
      <c r="B1512" s="6" t="str">
        <f>COUNTIF($A$5:A1512,A1512)&amp;A1512</f>
        <v>3350</v>
      </c>
      <c r="AA15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13" spans="1:27" x14ac:dyDescent="0.25">
      <c r="A1513" s="6" t="str">
        <f>DAY(C1513)&amp;Table1[[#This Row],[Bộ phận]]&amp;Table1[[#This Row],[Mã hàng]]</f>
        <v>0</v>
      </c>
      <c r="B1513" s="6" t="str">
        <f>COUNTIF($A$5:A1513,A1513)&amp;A1513</f>
        <v>3360</v>
      </c>
      <c r="AA15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14" spans="1:27" x14ac:dyDescent="0.25">
      <c r="A1514" s="6" t="str">
        <f>DAY(C1514)&amp;Table1[[#This Row],[Bộ phận]]&amp;Table1[[#This Row],[Mã hàng]]</f>
        <v>0</v>
      </c>
      <c r="B1514" s="6" t="str">
        <f>COUNTIF($A$5:A1514,A1514)&amp;A1514</f>
        <v>3370</v>
      </c>
      <c r="AA15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15" spans="1:27" x14ac:dyDescent="0.25">
      <c r="A1515" s="6" t="str">
        <f>DAY(C1515)&amp;Table1[[#This Row],[Bộ phận]]&amp;Table1[[#This Row],[Mã hàng]]</f>
        <v>0</v>
      </c>
      <c r="B1515" s="6" t="str">
        <f>COUNTIF($A$5:A1515,A1515)&amp;A1515</f>
        <v>3380</v>
      </c>
      <c r="AA15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16" spans="1:27" x14ac:dyDescent="0.25">
      <c r="A1516" s="6" t="str">
        <f>DAY(C1516)&amp;Table1[[#This Row],[Bộ phận]]&amp;Table1[[#This Row],[Mã hàng]]</f>
        <v>0</v>
      </c>
      <c r="B1516" s="6" t="str">
        <f>COUNTIF($A$5:A1516,A1516)&amp;A1516</f>
        <v>3390</v>
      </c>
      <c r="AA15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17" spans="1:27" x14ac:dyDescent="0.25">
      <c r="A1517" s="6" t="str">
        <f>DAY(C1517)&amp;Table1[[#This Row],[Bộ phận]]&amp;Table1[[#This Row],[Mã hàng]]</f>
        <v>0</v>
      </c>
      <c r="B1517" s="6" t="str">
        <f>COUNTIF($A$5:A1517,A1517)&amp;A1517</f>
        <v>3400</v>
      </c>
      <c r="AA15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18" spans="1:27" x14ac:dyDescent="0.25">
      <c r="A1518" s="6" t="str">
        <f>DAY(C1518)&amp;Table1[[#This Row],[Bộ phận]]&amp;Table1[[#This Row],[Mã hàng]]</f>
        <v>0</v>
      </c>
      <c r="B1518" s="6" t="str">
        <f>COUNTIF($A$5:A1518,A1518)&amp;A1518</f>
        <v>3410</v>
      </c>
      <c r="AA15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19" spans="1:27" x14ac:dyDescent="0.25">
      <c r="A1519" s="6" t="str">
        <f>DAY(C1519)&amp;Table1[[#This Row],[Bộ phận]]&amp;Table1[[#This Row],[Mã hàng]]</f>
        <v>0</v>
      </c>
      <c r="B1519" s="6" t="str">
        <f>COUNTIF($A$5:A1519,A1519)&amp;A1519</f>
        <v>3420</v>
      </c>
      <c r="AA15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20" spans="1:27" x14ac:dyDescent="0.25">
      <c r="A1520" s="6" t="str">
        <f>DAY(C1520)&amp;Table1[[#This Row],[Bộ phận]]&amp;Table1[[#This Row],[Mã hàng]]</f>
        <v>0</v>
      </c>
      <c r="B1520" s="6" t="str">
        <f>COUNTIF($A$5:A1520,A1520)&amp;A1520</f>
        <v>3430</v>
      </c>
      <c r="AA15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21" spans="1:27" x14ac:dyDescent="0.25">
      <c r="A1521" s="6" t="str">
        <f>DAY(C1521)&amp;Table1[[#This Row],[Bộ phận]]&amp;Table1[[#This Row],[Mã hàng]]</f>
        <v>0</v>
      </c>
      <c r="B1521" s="6" t="str">
        <f>COUNTIF($A$5:A1521,A1521)&amp;A1521</f>
        <v>3440</v>
      </c>
      <c r="AA15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22" spans="1:27" x14ac:dyDescent="0.25">
      <c r="A1522" s="6" t="str">
        <f>DAY(C1522)&amp;Table1[[#This Row],[Bộ phận]]&amp;Table1[[#This Row],[Mã hàng]]</f>
        <v>0</v>
      </c>
      <c r="B1522" s="6" t="str">
        <f>COUNTIF($A$5:A1522,A1522)&amp;A1522</f>
        <v>3450</v>
      </c>
      <c r="AA15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23" spans="1:27" x14ac:dyDescent="0.25">
      <c r="A1523" s="6" t="str">
        <f>DAY(C1523)&amp;Table1[[#This Row],[Bộ phận]]&amp;Table1[[#This Row],[Mã hàng]]</f>
        <v>0</v>
      </c>
      <c r="B1523" s="6" t="str">
        <f>COUNTIF($A$5:A1523,A1523)&amp;A1523</f>
        <v>3460</v>
      </c>
      <c r="AA15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24" spans="1:27" x14ac:dyDescent="0.25">
      <c r="A1524" s="6" t="str">
        <f>DAY(C1524)&amp;Table1[[#This Row],[Bộ phận]]&amp;Table1[[#This Row],[Mã hàng]]</f>
        <v>0</v>
      </c>
      <c r="B1524" s="6" t="str">
        <f>COUNTIF($A$5:A1524,A1524)&amp;A1524</f>
        <v>3470</v>
      </c>
      <c r="AA15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25" spans="1:27" x14ac:dyDescent="0.25">
      <c r="A1525" s="6" t="str">
        <f>DAY(C1525)&amp;Table1[[#This Row],[Bộ phận]]&amp;Table1[[#This Row],[Mã hàng]]</f>
        <v>0</v>
      </c>
      <c r="B1525" s="6" t="str">
        <f>COUNTIF($A$5:A1525,A1525)&amp;A1525</f>
        <v>3480</v>
      </c>
      <c r="AA15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26" spans="1:27" x14ac:dyDescent="0.25">
      <c r="A1526" s="6" t="str">
        <f>DAY(C1526)&amp;Table1[[#This Row],[Bộ phận]]&amp;Table1[[#This Row],[Mã hàng]]</f>
        <v>0</v>
      </c>
      <c r="B1526" s="6" t="str">
        <f>COUNTIF($A$5:A1526,A1526)&amp;A1526</f>
        <v>3490</v>
      </c>
      <c r="AA15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27" spans="1:27" x14ac:dyDescent="0.25">
      <c r="A1527" s="6" t="str">
        <f>DAY(C1527)&amp;Table1[[#This Row],[Bộ phận]]&amp;Table1[[#This Row],[Mã hàng]]</f>
        <v>0</v>
      </c>
      <c r="B1527" s="6" t="str">
        <f>COUNTIF($A$5:A1527,A1527)&amp;A1527</f>
        <v>3500</v>
      </c>
      <c r="AA15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28" spans="1:27" x14ac:dyDescent="0.25">
      <c r="A1528" s="6" t="str">
        <f>DAY(C1528)&amp;Table1[[#This Row],[Bộ phận]]&amp;Table1[[#This Row],[Mã hàng]]</f>
        <v>0</v>
      </c>
      <c r="B1528" s="6" t="str">
        <f>COUNTIF($A$5:A1528,A1528)&amp;A1528</f>
        <v>3510</v>
      </c>
      <c r="AA15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29" spans="1:27" x14ac:dyDescent="0.25">
      <c r="A1529" s="6" t="str">
        <f>DAY(C1529)&amp;Table1[[#This Row],[Bộ phận]]&amp;Table1[[#This Row],[Mã hàng]]</f>
        <v>0</v>
      </c>
      <c r="B1529" s="6" t="str">
        <f>COUNTIF($A$5:A1529,A1529)&amp;A1529</f>
        <v>3520</v>
      </c>
      <c r="AA15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30" spans="1:27" x14ac:dyDescent="0.25">
      <c r="A1530" s="6" t="str">
        <f>DAY(C1530)&amp;Table1[[#This Row],[Bộ phận]]&amp;Table1[[#This Row],[Mã hàng]]</f>
        <v>0</v>
      </c>
      <c r="B1530" s="6" t="str">
        <f>COUNTIF($A$5:A1530,A1530)&amp;A1530</f>
        <v>3530</v>
      </c>
      <c r="AA15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31" spans="1:27" x14ac:dyDescent="0.25">
      <c r="A1531" s="6" t="str">
        <f>DAY(C1531)&amp;Table1[[#This Row],[Bộ phận]]&amp;Table1[[#This Row],[Mã hàng]]</f>
        <v>0</v>
      </c>
      <c r="B1531" s="6" t="str">
        <f>COUNTIF($A$5:A1531,A1531)&amp;A1531</f>
        <v>3540</v>
      </c>
      <c r="AA15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32" spans="1:27" x14ac:dyDescent="0.25">
      <c r="A1532" s="6" t="str">
        <f>DAY(C1532)&amp;Table1[[#This Row],[Bộ phận]]&amp;Table1[[#This Row],[Mã hàng]]</f>
        <v>0</v>
      </c>
      <c r="B1532" s="6" t="str">
        <f>COUNTIF($A$5:A1532,A1532)&amp;A1532</f>
        <v>3550</v>
      </c>
      <c r="AA15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33" spans="1:27" x14ac:dyDescent="0.25">
      <c r="A1533" s="6" t="str">
        <f>DAY(C1533)&amp;Table1[[#This Row],[Bộ phận]]&amp;Table1[[#This Row],[Mã hàng]]</f>
        <v>0</v>
      </c>
      <c r="B1533" s="6" t="str">
        <f>COUNTIF($A$5:A1533,A1533)&amp;A1533</f>
        <v>3560</v>
      </c>
      <c r="AA15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34" spans="1:27" x14ac:dyDescent="0.25">
      <c r="A1534" s="6" t="str">
        <f>DAY(C1534)&amp;Table1[[#This Row],[Bộ phận]]&amp;Table1[[#This Row],[Mã hàng]]</f>
        <v>0</v>
      </c>
      <c r="B1534" s="6" t="str">
        <f>COUNTIF($A$5:A1534,A1534)&amp;A1534</f>
        <v>3570</v>
      </c>
      <c r="AA15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35" spans="1:27" x14ac:dyDescent="0.25">
      <c r="A1535" s="6" t="str">
        <f>DAY(C1535)&amp;Table1[[#This Row],[Bộ phận]]&amp;Table1[[#This Row],[Mã hàng]]</f>
        <v>0</v>
      </c>
      <c r="B1535" s="6" t="str">
        <f>COUNTIF($A$5:A1535,A1535)&amp;A1535</f>
        <v>3580</v>
      </c>
      <c r="AA15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36" spans="1:27" x14ac:dyDescent="0.25">
      <c r="A1536" s="6" t="str">
        <f>DAY(C1536)&amp;Table1[[#This Row],[Bộ phận]]&amp;Table1[[#This Row],[Mã hàng]]</f>
        <v>0</v>
      </c>
      <c r="B1536" s="6" t="str">
        <f>COUNTIF($A$5:A1536,A1536)&amp;A1536</f>
        <v>3590</v>
      </c>
      <c r="AA15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37" spans="1:27" x14ac:dyDescent="0.25">
      <c r="A1537" s="6" t="str">
        <f>DAY(C1537)&amp;Table1[[#This Row],[Bộ phận]]&amp;Table1[[#This Row],[Mã hàng]]</f>
        <v>0</v>
      </c>
      <c r="B1537" s="6" t="str">
        <f>COUNTIF($A$5:A1537,A1537)&amp;A1537</f>
        <v>3600</v>
      </c>
      <c r="AA15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38" spans="1:27" x14ac:dyDescent="0.25">
      <c r="A1538" s="6" t="str">
        <f>DAY(C1538)&amp;Table1[[#This Row],[Bộ phận]]&amp;Table1[[#This Row],[Mã hàng]]</f>
        <v>0</v>
      </c>
      <c r="B1538" s="6" t="str">
        <f>COUNTIF($A$5:A1538,A1538)&amp;A1538</f>
        <v>3610</v>
      </c>
      <c r="AA15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39" spans="1:27" x14ac:dyDescent="0.25">
      <c r="A1539" s="6" t="str">
        <f>DAY(C1539)&amp;Table1[[#This Row],[Bộ phận]]&amp;Table1[[#This Row],[Mã hàng]]</f>
        <v>0</v>
      </c>
      <c r="B1539" s="6" t="str">
        <f>COUNTIF($A$5:A1539,A1539)&amp;A1539</f>
        <v>3620</v>
      </c>
      <c r="AA15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40" spans="1:27" x14ac:dyDescent="0.25">
      <c r="A1540" s="6" t="str">
        <f>DAY(C1540)&amp;Table1[[#This Row],[Bộ phận]]&amp;Table1[[#This Row],[Mã hàng]]</f>
        <v>0</v>
      </c>
      <c r="B1540" s="6" t="str">
        <f>COUNTIF($A$5:A1540,A1540)&amp;A1540</f>
        <v>3630</v>
      </c>
      <c r="AA15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41" spans="1:27" x14ac:dyDescent="0.25">
      <c r="A1541" s="6" t="str">
        <f>DAY(C1541)&amp;Table1[[#This Row],[Bộ phận]]&amp;Table1[[#This Row],[Mã hàng]]</f>
        <v>0</v>
      </c>
      <c r="B1541" s="6" t="str">
        <f>COUNTIF($A$5:A1541,A1541)&amp;A1541</f>
        <v>3640</v>
      </c>
      <c r="AA15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42" spans="1:27" x14ac:dyDescent="0.25">
      <c r="A1542" s="6" t="str">
        <f>DAY(C1542)&amp;Table1[[#This Row],[Bộ phận]]&amp;Table1[[#This Row],[Mã hàng]]</f>
        <v>0</v>
      </c>
      <c r="B1542" s="6" t="str">
        <f>COUNTIF($A$5:A1542,A1542)&amp;A1542</f>
        <v>3650</v>
      </c>
      <c r="AA15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43" spans="1:27" x14ac:dyDescent="0.25">
      <c r="A1543" s="6" t="str">
        <f>DAY(C1543)&amp;Table1[[#This Row],[Bộ phận]]&amp;Table1[[#This Row],[Mã hàng]]</f>
        <v>0</v>
      </c>
      <c r="B1543" s="6" t="str">
        <f>COUNTIF($A$5:A1543,A1543)&amp;A1543</f>
        <v>3660</v>
      </c>
      <c r="AA15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44" spans="1:27" x14ac:dyDescent="0.25">
      <c r="A1544" s="6" t="str">
        <f>DAY(C1544)&amp;Table1[[#This Row],[Bộ phận]]&amp;Table1[[#This Row],[Mã hàng]]</f>
        <v>0</v>
      </c>
      <c r="B1544" s="6" t="str">
        <f>COUNTIF($A$5:A1544,A1544)&amp;A1544</f>
        <v>3670</v>
      </c>
      <c r="AA15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45" spans="1:27" x14ac:dyDescent="0.25">
      <c r="A1545" s="6" t="str">
        <f>DAY(C1545)&amp;Table1[[#This Row],[Bộ phận]]&amp;Table1[[#This Row],[Mã hàng]]</f>
        <v>0</v>
      </c>
      <c r="B1545" s="6" t="str">
        <f>COUNTIF($A$5:A1545,A1545)&amp;A1545</f>
        <v>3680</v>
      </c>
      <c r="AA15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46" spans="1:27" x14ac:dyDescent="0.25">
      <c r="A1546" s="6" t="str">
        <f>DAY(C1546)&amp;Table1[[#This Row],[Bộ phận]]&amp;Table1[[#This Row],[Mã hàng]]</f>
        <v>0</v>
      </c>
      <c r="B1546" s="6" t="str">
        <f>COUNTIF($A$5:A1546,A1546)&amp;A1546</f>
        <v>3690</v>
      </c>
      <c r="AA15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47" spans="1:27" x14ac:dyDescent="0.25">
      <c r="A1547" s="6" t="str">
        <f>DAY(C1547)&amp;Table1[[#This Row],[Bộ phận]]&amp;Table1[[#This Row],[Mã hàng]]</f>
        <v>0</v>
      </c>
      <c r="B1547" s="6" t="str">
        <f>COUNTIF($A$5:A1547,A1547)&amp;A1547</f>
        <v>3700</v>
      </c>
      <c r="AA15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48" spans="1:27" x14ac:dyDescent="0.25">
      <c r="A1548" s="6" t="str">
        <f>DAY(C1548)&amp;Table1[[#This Row],[Bộ phận]]&amp;Table1[[#This Row],[Mã hàng]]</f>
        <v>0</v>
      </c>
      <c r="B1548" s="6" t="str">
        <f>COUNTIF($A$5:A1548,A1548)&amp;A1548</f>
        <v>3710</v>
      </c>
      <c r="AA15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49" spans="1:27" x14ac:dyDescent="0.25">
      <c r="A1549" s="6" t="str">
        <f>DAY(C1549)&amp;Table1[[#This Row],[Bộ phận]]&amp;Table1[[#This Row],[Mã hàng]]</f>
        <v>0</v>
      </c>
      <c r="B1549" s="6" t="str">
        <f>COUNTIF($A$5:A1549,A1549)&amp;A1549</f>
        <v>3720</v>
      </c>
      <c r="AA15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50" spans="1:27" x14ac:dyDescent="0.25">
      <c r="A1550" s="6" t="str">
        <f>DAY(C1550)&amp;Table1[[#This Row],[Bộ phận]]&amp;Table1[[#This Row],[Mã hàng]]</f>
        <v>0</v>
      </c>
      <c r="B1550" s="6" t="str">
        <f>COUNTIF($A$5:A1550,A1550)&amp;A1550</f>
        <v>3730</v>
      </c>
      <c r="AA15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51" spans="1:27" x14ac:dyDescent="0.25">
      <c r="A1551" s="6" t="str">
        <f>DAY(C1551)&amp;Table1[[#This Row],[Bộ phận]]&amp;Table1[[#This Row],[Mã hàng]]</f>
        <v>0</v>
      </c>
      <c r="B1551" s="6" t="str">
        <f>COUNTIF($A$5:A1551,A1551)&amp;A1551</f>
        <v>3740</v>
      </c>
      <c r="AA15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52" spans="1:27" x14ac:dyDescent="0.25">
      <c r="A1552" s="6" t="str">
        <f>DAY(C1552)&amp;Table1[[#This Row],[Bộ phận]]&amp;Table1[[#This Row],[Mã hàng]]</f>
        <v>0</v>
      </c>
      <c r="B1552" s="6" t="str">
        <f>COUNTIF($A$5:A1552,A1552)&amp;A1552</f>
        <v>3750</v>
      </c>
      <c r="AA15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53" spans="1:27" x14ac:dyDescent="0.25">
      <c r="A1553" s="6" t="str">
        <f>DAY(C1553)&amp;Table1[[#This Row],[Bộ phận]]&amp;Table1[[#This Row],[Mã hàng]]</f>
        <v>0</v>
      </c>
      <c r="B1553" s="6" t="str">
        <f>COUNTIF($A$5:A1553,A1553)&amp;A1553</f>
        <v>3760</v>
      </c>
      <c r="AA15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54" spans="1:27" x14ac:dyDescent="0.25">
      <c r="A1554" s="6" t="str">
        <f>DAY(C1554)&amp;Table1[[#This Row],[Bộ phận]]&amp;Table1[[#This Row],[Mã hàng]]</f>
        <v>0</v>
      </c>
      <c r="B1554" s="6" t="str">
        <f>COUNTIF($A$5:A1554,A1554)&amp;A1554</f>
        <v>3770</v>
      </c>
      <c r="AA15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55" spans="1:27" x14ac:dyDescent="0.25">
      <c r="A1555" s="6" t="str">
        <f>DAY(C1555)&amp;Table1[[#This Row],[Bộ phận]]&amp;Table1[[#This Row],[Mã hàng]]</f>
        <v>0</v>
      </c>
      <c r="B1555" s="6" t="str">
        <f>COUNTIF($A$5:A1555,A1555)&amp;A1555</f>
        <v>3780</v>
      </c>
      <c r="AA15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56" spans="1:27" x14ac:dyDescent="0.25">
      <c r="A1556" s="6" t="str">
        <f>DAY(C1556)&amp;Table1[[#This Row],[Bộ phận]]&amp;Table1[[#This Row],[Mã hàng]]</f>
        <v>0</v>
      </c>
      <c r="B1556" s="6" t="str">
        <f>COUNTIF($A$5:A1556,A1556)&amp;A1556</f>
        <v>3790</v>
      </c>
      <c r="AA15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57" spans="1:27" x14ac:dyDescent="0.25">
      <c r="A1557" s="6" t="str">
        <f>DAY(C1557)&amp;Table1[[#This Row],[Bộ phận]]&amp;Table1[[#This Row],[Mã hàng]]</f>
        <v>0</v>
      </c>
      <c r="B1557" s="6" t="str">
        <f>COUNTIF($A$5:A1557,A1557)&amp;A1557</f>
        <v>3800</v>
      </c>
      <c r="AA15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58" spans="1:27" x14ac:dyDescent="0.25">
      <c r="A1558" s="6" t="str">
        <f>DAY(C1558)&amp;Table1[[#This Row],[Bộ phận]]&amp;Table1[[#This Row],[Mã hàng]]</f>
        <v>0</v>
      </c>
      <c r="B1558" s="6" t="str">
        <f>COUNTIF($A$5:A1558,A1558)&amp;A1558</f>
        <v>3810</v>
      </c>
      <c r="AA15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59" spans="1:27" x14ac:dyDescent="0.25">
      <c r="A1559" s="6" t="str">
        <f>DAY(C1559)&amp;Table1[[#This Row],[Bộ phận]]&amp;Table1[[#This Row],[Mã hàng]]</f>
        <v>0</v>
      </c>
      <c r="B1559" s="6" t="str">
        <f>COUNTIF($A$5:A1559,A1559)&amp;A1559</f>
        <v>3820</v>
      </c>
      <c r="AA15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60" spans="1:27" x14ac:dyDescent="0.25">
      <c r="A1560" s="6" t="str">
        <f>DAY(C1560)&amp;Table1[[#This Row],[Bộ phận]]&amp;Table1[[#This Row],[Mã hàng]]</f>
        <v>0</v>
      </c>
      <c r="B1560" s="6" t="str">
        <f>COUNTIF($A$5:A1560,A1560)&amp;A1560</f>
        <v>3830</v>
      </c>
      <c r="AA15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61" spans="1:27" x14ac:dyDescent="0.25">
      <c r="A1561" s="6" t="str">
        <f>DAY(C1561)&amp;Table1[[#This Row],[Bộ phận]]&amp;Table1[[#This Row],[Mã hàng]]</f>
        <v>0</v>
      </c>
      <c r="B1561" s="6" t="str">
        <f>COUNTIF($A$5:A1561,A1561)&amp;A1561</f>
        <v>3840</v>
      </c>
      <c r="AA15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62" spans="1:27" x14ac:dyDescent="0.25">
      <c r="A1562" s="6" t="str">
        <f>DAY(C1562)&amp;Table1[[#This Row],[Bộ phận]]&amp;Table1[[#This Row],[Mã hàng]]</f>
        <v>0</v>
      </c>
      <c r="B1562" s="6" t="str">
        <f>COUNTIF($A$5:A1562,A1562)&amp;A1562</f>
        <v>3850</v>
      </c>
      <c r="AA15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63" spans="1:27" x14ac:dyDescent="0.25">
      <c r="A1563" s="6" t="str">
        <f>DAY(C1563)&amp;Table1[[#This Row],[Bộ phận]]&amp;Table1[[#This Row],[Mã hàng]]</f>
        <v>0</v>
      </c>
      <c r="B1563" s="6" t="str">
        <f>COUNTIF($A$5:A1563,A1563)&amp;A1563</f>
        <v>3860</v>
      </c>
      <c r="AA15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64" spans="1:27" x14ac:dyDescent="0.25">
      <c r="A1564" s="6" t="str">
        <f>DAY(C1564)&amp;Table1[[#This Row],[Bộ phận]]&amp;Table1[[#This Row],[Mã hàng]]</f>
        <v>0</v>
      </c>
      <c r="B1564" s="6" t="str">
        <f>COUNTIF($A$5:A1564,A1564)&amp;A1564</f>
        <v>3870</v>
      </c>
      <c r="AA15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65" spans="1:27" x14ac:dyDescent="0.25">
      <c r="A1565" s="6" t="str">
        <f>DAY(C1565)&amp;Table1[[#This Row],[Bộ phận]]&amp;Table1[[#This Row],[Mã hàng]]</f>
        <v>0</v>
      </c>
      <c r="B1565" s="6" t="str">
        <f>COUNTIF($A$5:A1565,A1565)&amp;A1565</f>
        <v>3880</v>
      </c>
      <c r="AA15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66" spans="1:27" x14ac:dyDescent="0.25">
      <c r="A1566" s="6" t="str">
        <f>DAY(C1566)&amp;Table1[[#This Row],[Bộ phận]]&amp;Table1[[#This Row],[Mã hàng]]</f>
        <v>0</v>
      </c>
      <c r="B1566" s="6" t="str">
        <f>COUNTIF($A$5:A1566,A1566)&amp;A1566</f>
        <v>3890</v>
      </c>
      <c r="AA15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67" spans="1:27" x14ac:dyDescent="0.25">
      <c r="A1567" s="6" t="str">
        <f>DAY(C1567)&amp;Table1[[#This Row],[Bộ phận]]&amp;Table1[[#This Row],[Mã hàng]]</f>
        <v>0</v>
      </c>
      <c r="B1567" s="6" t="str">
        <f>COUNTIF($A$5:A1567,A1567)&amp;A1567</f>
        <v>3900</v>
      </c>
      <c r="AA15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68" spans="1:27" x14ac:dyDescent="0.25">
      <c r="A1568" s="6" t="str">
        <f>DAY(C1568)&amp;Table1[[#This Row],[Bộ phận]]&amp;Table1[[#This Row],[Mã hàng]]</f>
        <v>0</v>
      </c>
      <c r="B1568" s="6" t="str">
        <f>COUNTIF($A$5:A1568,A1568)&amp;A1568</f>
        <v>3910</v>
      </c>
      <c r="AA15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69" spans="1:27" x14ac:dyDescent="0.25">
      <c r="A1569" s="6" t="str">
        <f>DAY(C1569)&amp;Table1[[#This Row],[Bộ phận]]&amp;Table1[[#This Row],[Mã hàng]]</f>
        <v>0</v>
      </c>
      <c r="B1569" s="6" t="str">
        <f>COUNTIF($A$5:A1569,A1569)&amp;A1569</f>
        <v>3920</v>
      </c>
      <c r="AA15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70" spans="1:27" x14ac:dyDescent="0.25">
      <c r="A1570" s="6" t="str">
        <f>DAY(C1570)&amp;Table1[[#This Row],[Bộ phận]]&amp;Table1[[#This Row],[Mã hàng]]</f>
        <v>0</v>
      </c>
      <c r="B1570" s="6" t="str">
        <f>COUNTIF($A$5:A1570,A1570)&amp;A1570</f>
        <v>3930</v>
      </c>
      <c r="AA15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71" spans="1:27" x14ac:dyDescent="0.25">
      <c r="A1571" s="6" t="str">
        <f>DAY(C1571)&amp;Table1[[#This Row],[Bộ phận]]&amp;Table1[[#This Row],[Mã hàng]]</f>
        <v>0</v>
      </c>
      <c r="B1571" s="6" t="str">
        <f>COUNTIF($A$5:A1571,A1571)&amp;A1571</f>
        <v>3940</v>
      </c>
      <c r="AA15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72" spans="1:27" x14ac:dyDescent="0.25">
      <c r="A1572" s="6" t="str">
        <f>DAY(C1572)&amp;Table1[[#This Row],[Bộ phận]]&amp;Table1[[#This Row],[Mã hàng]]</f>
        <v>0</v>
      </c>
      <c r="B1572" s="6" t="str">
        <f>COUNTIF($A$5:A1572,A1572)&amp;A1572</f>
        <v>3950</v>
      </c>
      <c r="AA15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73" spans="1:27" x14ac:dyDescent="0.25">
      <c r="A1573" s="6" t="str">
        <f>DAY(C1573)&amp;Table1[[#This Row],[Bộ phận]]&amp;Table1[[#This Row],[Mã hàng]]</f>
        <v>0</v>
      </c>
      <c r="B1573" s="6" t="str">
        <f>COUNTIF($A$5:A1573,A1573)&amp;A1573</f>
        <v>3960</v>
      </c>
      <c r="AA15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74" spans="1:27" x14ac:dyDescent="0.25">
      <c r="A1574" s="6" t="str">
        <f>DAY(C1574)&amp;Table1[[#This Row],[Bộ phận]]&amp;Table1[[#This Row],[Mã hàng]]</f>
        <v>0</v>
      </c>
      <c r="B1574" s="6" t="str">
        <f>COUNTIF($A$5:A1574,A1574)&amp;A1574</f>
        <v>3970</v>
      </c>
      <c r="AA15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75" spans="1:27" x14ac:dyDescent="0.25">
      <c r="A1575" s="6" t="str">
        <f>DAY(C1575)&amp;Table1[[#This Row],[Bộ phận]]&amp;Table1[[#This Row],[Mã hàng]]</f>
        <v>0</v>
      </c>
      <c r="B1575" s="6" t="str">
        <f>COUNTIF($A$5:A1575,A1575)&amp;A1575</f>
        <v>3980</v>
      </c>
      <c r="AA15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76" spans="1:27" x14ac:dyDescent="0.25">
      <c r="A1576" s="6" t="str">
        <f>DAY(C1576)&amp;Table1[[#This Row],[Bộ phận]]&amp;Table1[[#This Row],[Mã hàng]]</f>
        <v>0</v>
      </c>
      <c r="B1576" s="6" t="str">
        <f>COUNTIF($A$5:A1576,A1576)&amp;A1576</f>
        <v>3990</v>
      </c>
      <c r="AA15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77" spans="1:27" x14ac:dyDescent="0.25">
      <c r="A1577" s="6" t="str">
        <f>DAY(C1577)&amp;Table1[[#This Row],[Bộ phận]]&amp;Table1[[#This Row],[Mã hàng]]</f>
        <v>0</v>
      </c>
      <c r="B1577" s="6" t="str">
        <f>COUNTIF($A$5:A1577,A1577)&amp;A1577</f>
        <v>4000</v>
      </c>
      <c r="AA15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78" spans="1:27" x14ac:dyDescent="0.25">
      <c r="A1578" s="6" t="str">
        <f>DAY(C1578)&amp;Table1[[#This Row],[Bộ phận]]&amp;Table1[[#This Row],[Mã hàng]]</f>
        <v>0</v>
      </c>
      <c r="B1578" s="6" t="str">
        <f>COUNTIF($A$5:A1578,A1578)&amp;A1578</f>
        <v>4010</v>
      </c>
      <c r="AA15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79" spans="1:27" x14ac:dyDescent="0.25">
      <c r="A1579" s="6" t="str">
        <f>DAY(C1579)&amp;Table1[[#This Row],[Bộ phận]]&amp;Table1[[#This Row],[Mã hàng]]</f>
        <v>0</v>
      </c>
      <c r="B1579" s="6" t="str">
        <f>COUNTIF($A$5:A1579,A1579)&amp;A1579</f>
        <v>4020</v>
      </c>
      <c r="AA15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80" spans="1:27" x14ac:dyDescent="0.25">
      <c r="A1580" s="6" t="str">
        <f>DAY(C1580)&amp;Table1[[#This Row],[Bộ phận]]&amp;Table1[[#This Row],[Mã hàng]]</f>
        <v>0</v>
      </c>
      <c r="B1580" s="6" t="str">
        <f>COUNTIF($A$5:A1580,A1580)&amp;A1580</f>
        <v>4030</v>
      </c>
      <c r="AA15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81" spans="1:27" x14ac:dyDescent="0.25">
      <c r="A1581" s="6" t="str">
        <f>DAY(C1581)&amp;Table1[[#This Row],[Bộ phận]]&amp;Table1[[#This Row],[Mã hàng]]</f>
        <v>0</v>
      </c>
      <c r="B1581" s="6" t="str">
        <f>COUNTIF($A$5:A1581,A1581)&amp;A1581</f>
        <v>4040</v>
      </c>
      <c r="AA15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82" spans="1:27" x14ac:dyDescent="0.25">
      <c r="A1582" s="6" t="str">
        <f>DAY(C1582)&amp;Table1[[#This Row],[Bộ phận]]&amp;Table1[[#This Row],[Mã hàng]]</f>
        <v>0</v>
      </c>
      <c r="B1582" s="6" t="str">
        <f>COUNTIF($A$5:A1582,A1582)&amp;A1582</f>
        <v>4050</v>
      </c>
      <c r="AA15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83" spans="1:27" x14ac:dyDescent="0.25">
      <c r="A1583" s="6" t="str">
        <f>DAY(C1583)&amp;Table1[[#This Row],[Bộ phận]]&amp;Table1[[#This Row],[Mã hàng]]</f>
        <v>0</v>
      </c>
      <c r="B1583" s="6" t="str">
        <f>COUNTIF($A$5:A1583,A1583)&amp;A1583</f>
        <v>4060</v>
      </c>
      <c r="AA15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84" spans="1:27" x14ac:dyDescent="0.25">
      <c r="A1584" s="6" t="str">
        <f>DAY(C1584)&amp;Table1[[#This Row],[Bộ phận]]&amp;Table1[[#This Row],[Mã hàng]]</f>
        <v>0</v>
      </c>
      <c r="B1584" s="6" t="str">
        <f>COUNTIF($A$5:A1584,A1584)&amp;A1584</f>
        <v>4070</v>
      </c>
      <c r="AA15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85" spans="1:27" x14ac:dyDescent="0.25">
      <c r="A1585" s="6" t="str">
        <f>DAY(C1585)&amp;Table1[[#This Row],[Bộ phận]]&amp;Table1[[#This Row],[Mã hàng]]</f>
        <v>0</v>
      </c>
      <c r="B1585" s="6" t="str">
        <f>COUNTIF($A$5:A1585,A1585)&amp;A1585</f>
        <v>4080</v>
      </c>
      <c r="AA15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86" spans="1:27" x14ac:dyDescent="0.25">
      <c r="A1586" s="6" t="str">
        <f>DAY(C1586)&amp;Table1[[#This Row],[Bộ phận]]&amp;Table1[[#This Row],[Mã hàng]]</f>
        <v>0</v>
      </c>
      <c r="B1586" s="6" t="str">
        <f>COUNTIF($A$5:A1586,A1586)&amp;A1586</f>
        <v>4090</v>
      </c>
      <c r="AA15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87" spans="1:27" x14ac:dyDescent="0.25">
      <c r="A1587" s="6" t="str">
        <f>DAY(C1587)&amp;Table1[[#This Row],[Bộ phận]]&amp;Table1[[#This Row],[Mã hàng]]</f>
        <v>0</v>
      </c>
      <c r="B1587" s="6" t="str">
        <f>COUNTIF($A$5:A1587,A1587)&amp;A1587</f>
        <v>4100</v>
      </c>
      <c r="AA15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88" spans="1:27" x14ac:dyDescent="0.25">
      <c r="A1588" s="6" t="str">
        <f>DAY(C1588)&amp;Table1[[#This Row],[Bộ phận]]&amp;Table1[[#This Row],[Mã hàng]]</f>
        <v>0</v>
      </c>
      <c r="B1588" s="6" t="str">
        <f>COUNTIF($A$5:A1588,A1588)&amp;A1588</f>
        <v>4110</v>
      </c>
      <c r="AA15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89" spans="1:27" x14ac:dyDescent="0.25">
      <c r="A1589" s="6" t="str">
        <f>DAY(C1589)&amp;Table1[[#This Row],[Bộ phận]]&amp;Table1[[#This Row],[Mã hàng]]</f>
        <v>0</v>
      </c>
      <c r="B1589" s="6" t="str">
        <f>COUNTIF($A$5:A1589,A1589)&amp;A1589</f>
        <v>4120</v>
      </c>
      <c r="AA15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90" spans="1:27" x14ac:dyDescent="0.25">
      <c r="A1590" s="6" t="str">
        <f>DAY(C1590)&amp;Table1[[#This Row],[Bộ phận]]&amp;Table1[[#This Row],[Mã hàng]]</f>
        <v>0</v>
      </c>
      <c r="B1590" s="6" t="str">
        <f>COUNTIF($A$5:A1590,A1590)&amp;A1590</f>
        <v>4130</v>
      </c>
      <c r="AA15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91" spans="1:27" x14ac:dyDescent="0.25">
      <c r="A1591" s="6" t="str">
        <f>DAY(C1591)&amp;Table1[[#This Row],[Bộ phận]]&amp;Table1[[#This Row],[Mã hàng]]</f>
        <v>0</v>
      </c>
      <c r="B1591" s="6" t="str">
        <f>COUNTIF($A$5:A1591,A1591)&amp;A1591</f>
        <v>4140</v>
      </c>
      <c r="AA15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92" spans="1:27" x14ac:dyDescent="0.25">
      <c r="A1592" s="6" t="str">
        <f>DAY(C1592)&amp;Table1[[#This Row],[Bộ phận]]&amp;Table1[[#This Row],[Mã hàng]]</f>
        <v>0</v>
      </c>
      <c r="B1592" s="6" t="str">
        <f>COUNTIF($A$5:A1592,A1592)&amp;A1592</f>
        <v>4150</v>
      </c>
      <c r="AA15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93" spans="1:27" x14ac:dyDescent="0.25">
      <c r="A1593" s="6" t="str">
        <f>DAY(C1593)&amp;Table1[[#This Row],[Bộ phận]]&amp;Table1[[#This Row],[Mã hàng]]</f>
        <v>0</v>
      </c>
      <c r="B1593" s="6" t="str">
        <f>COUNTIF($A$5:A1593,A1593)&amp;A1593</f>
        <v>4160</v>
      </c>
      <c r="AA15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94" spans="1:27" x14ac:dyDescent="0.25">
      <c r="A1594" s="6" t="str">
        <f>DAY(C1594)&amp;Table1[[#This Row],[Bộ phận]]&amp;Table1[[#This Row],[Mã hàng]]</f>
        <v>0</v>
      </c>
      <c r="B1594" s="6" t="str">
        <f>COUNTIF($A$5:A1594,A1594)&amp;A1594</f>
        <v>4170</v>
      </c>
      <c r="AA15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95" spans="1:27" x14ac:dyDescent="0.25">
      <c r="A1595" s="6" t="str">
        <f>DAY(C1595)&amp;Table1[[#This Row],[Bộ phận]]&amp;Table1[[#This Row],[Mã hàng]]</f>
        <v>0</v>
      </c>
      <c r="B1595" s="6" t="str">
        <f>COUNTIF($A$5:A1595,A1595)&amp;A1595</f>
        <v>4180</v>
      </c>
      <c r="AA15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96" spans="1:27" x14ac:dyDescent="0.25">
      <c r="A1596" s="6" t="str">
        <f>DAY(C1596)&amp;Table1[[#This Row],[Bộ phận]]&amp;Table1[[#This Row],[Mã hàng]]</f>
        <v>0</v>
      </c>
      <c r="B1596" s="6" t="str">
        <f>COUNTIF($A$5:A1596,A1596)&amp;A1596</f>
        <v>4190</v>
      </c>
      <c r="AA15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97" spans="1:27" x14ac:dyDescent="0.25">
      <c r="A1597" s="6" t="str">
        <f>DAY(C1597)&amp;Table1[[#This Row],[Bộ phận]]&amp;Table1[[#This Row],[Mã hàng]]</f>
        <v>0</v>
      </c>
      <c r="B1597" s="6" t="str">
        <f>COUNTIF($A$5:A1597,A1597)&amp;A1597</f>
        <v>4200</v>
      </c>
      <c r="AA15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98" spans="1:27" x14ac:dyDescent="0.25">
      <c r="A1598" s="6" t="str">
        <f>DAY(C1598)&amp;Table1[[#This Row],[Bộ phận]]&amp;Table1[[#This Row],[Mã hàng]]</f>
        <v>0</v>
      </c>
      <c r="B1598" s="6" t="str">
        <f>COUNTIF($A$5:A1598,A1598)&amp;A1598</f>
        <v>4210</v>
      </c>
      <c r="AA15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599" spans="1:27" x14ac:dyDescent="0.25">
      <c r="A1599" s="6" t="str">
        <f>DAY(C1599)&amp;Table1[[#This Row],[Bộ phận]]&amp;Table1[[#This Row],[Mã hàng]]</f>
        <v>0</v>
      </c>
      <c r="B1599" s="6" t="str">
        <f>COUNTIF($A$5:A1599,A1599)&amp;A1599</f>
        <v>4220</v>
      </c>
      <c r="AA15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00" spans="1:27" x14ac:dyDescent="0.25">
      <c r="A1600" s="6" t="str">
        <f>DAY(C1600)&amp;Table1[[#This Row],[Bộ phận]]&amp;Table1[[#This Row],[Mã hàng]]</f>
        <v>0</v>
      </c>
      <c r="B1600" s="6" t="str">
        <f>COUNTIF($A$5:A1600,A1600)&amp;A1600</f>
        <v>4230</v>
      </c>
      <c r="AA16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01" spans="1:27" x14ac:dyDescent="0.25">
      <c r="A1601" s="6" t="str">
        <f>DAY(C1601)&amp;Table1[[#This Row],[Bộ phận]]&amp;Table1[[#This Row],[Mã hàng]]</f>
        <v>0</v>
      </c>
      <c r="B1601" s="6" t="str">
        <f>COUNTIF($A$5:A1601,A1601)&amp;A1601</f>
        <v>4240</v>
      </c>
      <c r="AA16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02" spans="1:27" x14ac:dyDescent="0.25">
      <c r="A1602" s="6" t="str">
        <f>DAY(C1602)&amp;Table1[[#This Row],[Bộ phận]]&amp;Table1[[#This Row],[Mã hàng]]</f>
        <v>0</v>
      </c>
      <c r="B1602" s="6" t="str">
        <f>COUNTIF($A$5:A1602,A1602)&amp;A1602</f>
        <v>4250</v>
      </c>
      <c r="AA16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03" spans="1:27" x14ac:dyDescent="0.25">
      <c r="A1603" s="6" t="str">
        <f>DAY(C1603)&amp;Table1[[#This Row],[Bộ phận]]&amp;Table1[[#This Row],[Mã hàng]]</f>
        <v>0</v>
      </c>
      <c r="B1603" s="6" t="str">
        <f>COUNTIF($A$5:A1603,A1603)&amp;A1603</f>
        <v>4260</v>
      </c>
      <c r="AA16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04" spans="1:27" x14ac:dyDescent="0.25">
      <c r="A1604" s="6" t="str">
        <f>DAY(C1604)&amp;Table1[[#This Row],[Bộ phận]]&amp;Table1[[#This Row],[Mã hàng]]</f>
        <v>0</v>
      </c>
      <c r="B1604" s="6" t="str">
        <f>COUNTIF($A$5:A1604,A1604)&amp;A1604</f>
        <v>4270</v>
      </c>
      <c r="AA16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05" spans="1:27" x14ac:dyDescent="0.25">
      <c r="A1605" s="6" t="str">
        <f>DAY(C1605)&amp;Table1[[#This Row],[Bộ phận]]&amp;Table1[[#This Row],[Mã hàng]]</f>
        <v>0</v>
      </c>
      <c r="B1605" s="6" t="str">
        <f>COUNTIF($A$5:A1605,A1605)&amp;A1605</f>
        <v>4280</v>
      </c>
      <c r="AA16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06" spans="1:27" x14ac:dyDescent="0.25">
      <c r="A1606" s="6" t="str">
        <f>DAY(C1606)&amp;Table1[[#This Row],[Bộ phận]]&amp;Table1[[#This Row],[Mã hàng]]</f>
        <v>0</v>
      </c>
      <c r="B1606" s="6" t="str">
        <f>COUNTIF($A$5:A1606,A1606)&amp;A1606</f>
        <v>4290</v>
      </c>
      <c r="AA16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07" spans="1:27" x14ac:dyDescent="0.25">
      <c r="A1607" s="6" t="str">
        <f>DAY(C1607)&amp;Table1[[#This Row],[Bộ phận]]&amp;Table1[[#This Row],[Mã hàng]]</f>
        <v>0</v>
      </c>
      <c r="B1607" s="6" t="str">
        <f>COUNTIF($A$5:A1607,A1607)&amp;A1607</f>
        <v>4300</v>
      </c>
      <c r="AA16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08" spans="1:27" x14ac:dyDescent="0.25">
      <c r="A1608" s="6" t="str">
        <f>DAY(C1608)&amp;Table1[[#This Row],[Bộ phận]]&amp;Table1[[#This Row],[Mã hàng]]</f>
        <v>0</v>
      </c>
      <c r="B1608" s="6" t="str">
        <f>COUNTIF($A$5:A1608,A1608)&amp;A1608</f>
        <v>4310</v>
      </c>
      <c r="AA16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09" spans="1:27" x14ac:dyDescent="0.25">
      <c r="A1609" s="6" t="str">
        <f>DAY(C1609)&amp;Table1[[#This Row],[Bộ phận]]&amp;Table1[[#This Row],[Mã hàng]]</f>
        <v>0</v>
      </c>
      <c r="B1609" s="6" t="str">
        <f>COUNTIF($A$5:A1609,A1609)&amp;A1609</f>
        <v>4320</v>
      </c>
      <c r="AA16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10" spans="1:27" x14ac:dyDescent="0.25">
      <c r="A1610" s="6" t="str">
        <f>DAY(C1610)&amp;Table1[[#This Row],[Bộ phận]]&amp;Table1[[#This Row],[Mã hàng]]</f>
        <v>0</v>
      </c>
      <c r="B1610" s="6" t="str">
        <f>COUNTIF($A$5:A1610,A1610)&amp;A1610</f>
        <v>4330</v>
      </c>
      <c r="AA16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11" spans="1:27" x14ac:dyDescent="0.25">
      <c r="A1611" s="6" t="str">
        <f>DAY(C1611)&amp;Table1[[#This Row],[Bộ phận]]&amp;Table1[[#This Row],[Mã hàng]]</f>
        <v>0</v>
      </c>
      <c r="B1611" s="6" t="str">
        <f>COUNTIF($A$5:A1611,A1611)&amp;A1611</f>
        <v>4340</v>
      </c>
      <c r="AA16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12" spans="1:27" x14ac:dyDescent="0.25">
      <c r="A1612" s="6" t="str">
        <f>DAY(C1612)&amp;Table1[[#This Row],[Bộ phận]]&amp;Table1[[#This Row],[Mã hàng]]</f>
        <v>0</v>
      </c>
      <c r="B1612" s="6" t="str">
        <f>COUNTIF($A$5:A1612,A1612)&amp;A1612</f>
        <v>4350</v>
      </c>
      <c r="AA16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13" spans="1:27" x14ac:dyDescent="0.25">
      <c r="A1613" s="6" t="str">
        <f>DAY(C1613)&amp;Table1[[#This Row],[Bộ phận]]&amp;Table1[[#This Row],[Mã hàng]]</f>
        <v>0</v>
      </c>
      <c r="B1613" s="6" t="str">
        <f>COUNTIF($A$5:A1613,A1613)&amp;A1613</f>
        <v>4360</v>
      </c>
      <c r="AA16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14" spans="1:27" x14ac:dyDescent="0.25">
      <c r="A1614" s="6" t="str">
        <f>DAY(C1614)&amp;Table1[[#This Row],[Bộ phận]]&amp;Table1[[#This Row],[Mã hàng]]</f>
        <v>0</v>
      </c>
      <c r="B1614" s="6" t="str">
        <f>COUNTIF($A$5:A1614,A1614)&amp;A1614</f>
        <v>4370</v>
      </c>
      <c r="AA16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15" spans="1:27" x14ac:dyDescent="0.25">
      <c r="A1615" s="6" t="str">
        <f>DAY(C1615)&amp;Table1[[#This Row],[Bộ phận]]&amp;Table1[[#This Row],[Mã hàng]]</f>
        <v>0</v>
      </c>
      <c r="B1615" s="6" t="str">
        <f>COUNTIF($A$5:A1615,A1615)&amp;A1615</f>
        <v>4380</v>
      </c>
      <c r="AA16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16" spans="1:27" x14ac:dyDescent="0.25">
      <c r="A1616" s="6" t="str">
        <f>DAY(C1616)&amp;Table1[[#This Row],[Bộ phận]]&amp;Table1[[#This Row],[Mã hàng]]</f>
        <v>0</v>
      </c>
      <c r="B1616" s="6" t="str">
        <f>COUNTIF($A$5:A1616,A1616)&amp;A1616</f>
        <v>4390</v>
      </c>
      <c r="AA16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17" spans="1:27" x14ac:dyDescent="0.25">
      <c r="A1617" s="6" t="str">
        <f>DAY(C1617)&amp;Table1[[#This Row],[Bộ phận]]&amp;Table1[[#This Row],[Mã hàng]]</f>
        <v>0</v>
      </c>
      <c r="B1617" s="6" t="str">
        <f>COUNTIF($A$5:A1617,A1617)&amp;A1617</f>
        <v>4400</v>
      </c>
      <c r="AA16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18" spans="1:27" x14ac:dyDescent="0.25">
      <c r="A1618" s="6" t="str">
        <f>DAY(C1618)&amp;Table1[[#This Row],[Bộ phận]]&amp;Table1[[#This Row],[Mã hàng]]</f>
        <v>0</v>
      </c>
      <c r="B1618" s="6" t="str">
        <f>COUNTIF($A$5:A1618,A1618)&amp;A1618</f>
        <v>4410</v>
      </c>
      <c r="AA16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19" spans="1:27" x14ac:dyDescent="0.25">
      <c r="A1619" s="6" t="str">
        <f>DAY(C1619)&amp;Table1[[#This Row],[Bộ phận]]&amp;Table1[[#This Row],[Mã hàng]]</f>
        <v>0</v>
      </c>
      <c r="B1619" s="6" t="str">
        <f>COUNTIF($A$5:A1619,A1619)&amp;A1619</f>
        <v>4420</v>
      </c>
      <c r="AA16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20" spans="1:27" x14ac:dyDescent="0.25">
      <c r="A1620" s="6" t="str">
        <f>DAY(C1620)&amp;Table1[[#This Row],[Bộ phận]]&amp;Table1[[#This Row],[Mã hàng]]</f>
        <v>0</v>
      </c>
      <c r="B1620" s="6" t="str">
        <f>COUNTIF($A$5:A1620,A1620)&amp;A1620</f>
        <v>4430</v>
      </c>
      <c r="AA16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21" spans="1:27" x14ac:dyDescent="0.25">
      <c r="A1621" s="6" t="str">
        <f>DAY(C1621)&amp;Table1[[#This Row],[Bộ phận]]&amp;Table1[[#This Row],[Mã hàng]]</f>
        <v>0</v>
      </c>
      <c r="B1621" s="6" t="str">
        <f>COUNTIF($A$5:A1621,A1621)&amp;A1621</f>
        <v>4440</v>
      </c>
      <c r="AA16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22" spans="1:27" x14ac:dyDescent="0.25">
      <c r="A1622" s="6" t="str">
        <f>DAY(C1622)&amp;Table1[[#This Row],[Bộ phận]]&amp;Table1[[#This Row],[Mã hàng]]</f>
        <v>0</v>
      </c>
      <c r="B1622" s="6" t="str">
        <f>COUNTIF($A$5:A1622,A1622)&amp;A1622</f>
        <v>4450</v>
      </c>
      <c r="AA16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23" spans="1:27" x14ac:dyDescent="0.25">
      <c r="A1623" s="6" t="str">
        <f>DAY(C1623)&amp;Table1[[#This Row],[Bộ phận]]&amp;Table1[[#This Row],[Mã hàng]]</f>
        <v>0</v>
      </c>
      <c r="B1623" s="6" t="str">
        <f>COUNTIF($A$5:A1623,A1623)&amp;A1623</f>
        <v>4460</v>
      </c>
      <c r="AA16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24" spans="1:27" x14ac:dyDescent="0.25">
      <c r="A1624" s="6" t="str">
        <f>DAY(C1624)&amp;Table1[[#This Row],[Bộ phận]]&amp;Table1[[#This Row],[Mã hàng]]</f>
        <v>0</v>
      </c>
      <c r="B1624" s="6" t="str">
        <f>COUNTIF($A$5:A1624,A1624)&amp;A1624</f>
        <v>4470</v>
      </c>
      <c r="AA16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25" spans="1:27" x14ac:dyDescent="0.25">
      <c r="A1625" s="6" t="str">
        <f>DAY(C1625)&amp;Table1[[#This Row],[Bộ phận]]&amp;Table1[[#This Row],[Mã hàng]]</f>
        <v>0</v>
      </c>
      <c r="B1625" s="6" t="str">
        <f>COUNTIF($A$5:A1625,A1625)&amp;A1625</f>
        <v>4480</v>
      </c>
      <c r="AA16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26" spans="1:27" x14ac:dyDescent="0.25">
      <c r="A1626" s="6" t="str">
        <f>DAY(C1626)&amp;Table1[[#This Row],[Bộ phận]]&amp;Table1[[#This Row],[Mã hàng]]</f>
        <v>0</v>
      </c>
      <c r="B1626" s="6" t="str">
        <f>COUNTIF($A$5:A1626,A1626)&amp;A1626</f>
        <v>4490</v>
      </c>
      <c r="AA16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27" spans="1:27" x14ac:dyDescent="0.25">
      <c r="A1627" s="6" t="str">
        <f>DAY(C1627)&amp;Table1[[#This Row],[Bộ phận]]&amp;Table1[[#This Row],[Mã hàng]]</f>
        <v>0</v>
      </c>
      <c r="B1627" s="6" t="str">
        <f>COUNTIF($A$5:A1627,A1627)&amp;A1627</f>
        <v>4500</v>
      </c>
      <c r="AA16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28" spans="1:27" x14ac:dyDescent="0.25">
      <c r="A1628" s="6" t="str">
        <f>DAY(C1628)&amp;Table1[[#This Row],[Bộ phận]]&amp;Table1[[#This Row],[Mã hàng]]</f>
        <v>0</v>
      </c>
      <c r="B1628" s="6" t="str">
        <f>COUNTIF($A$5:A1628,A1628)&amp;A1628</f>
        <v>4510</v>
      </c>
      <c r="AA16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29" spans="1:27" x14ac:dyDescent="0.25">
      <c r="A1629" s="6" t="str">
        <f>DAY(C1629)&amp;Table1[[#This Row],[Bộ phận]]&amp;Table1[[#This Row],[Mã hàng]]</f>
        <v>0</v>
      </c>
      <c r="B1629" s="6" t="str">
        <f>COUNTIF($A$5:A1629,A1629)&amp;A1629</f>
        <v>4520</v>
      </c>
      <c r="AA16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30" spans="1:27" x14ac:dyDescent="0.25">
      <c r="A1630" s="6" t="str">
        <f>DAY(C1630)&amp;Table1[[#This Row],[Bộ phận]]&amp;Table1[[#This Row],[Mã hàng]]</f>
        <v>0</v>
      </c>
      <c r="B1630" s="6" t="str">
        <f>COUNTIF($A$5:A1630,A1630)&amp;A1630</f>
        <v>4530</v>
      </c>
      <c r="AA16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31" spans="1:27" x14ac:dyDescent="0.25">
      <c r="A1631" s="6" t="str">
        <f>DAY(C1631)&amp;Table1[[#This Row],[Bộ phận]]&amp;Table1[[#This Row],[Mã hàng]]</f>
        <v>0</v>
      </c>
      <c r="B1631" s="6" t="str">
        <f>COUNTIF($A$5:A1631,A1631)&amp;A1631</f>
        <v>4540</v>
      </c>
      <c r="AA16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32" spans="1:27" x14ac:dyDescent="0.25">
      <c r="A1632" s="6" t="str">
        <f>DAY(C1632)&amp;Table1[[#This Row],[Bộ phận]]&amp;Table1[[#This Row],[Mã hàng]]</f>
        <v>0</v>
      </c>
      <c r="B1632" s="6" t="str">
        <f>COUNTIF($A$5:A1632,A1632)&amp;A1632</f>
        <v>4550</v>
      </c>
      <c r="AA16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33" spans="1:27" x14ac:dyDescent="0.25">
      <c r="A1633" s="6" t="str">
        <f>DAY(C1633)&amp;Table1[[#This Row],[Bộ phận]]&amp;Table1[[#This Row],[Mã hàng]]</f>
        <v>0</v>
      </c>
      <c r="B1633" s="6" t="str">
        <f>COUNTIF($A$5:A1633,A1633)&amp;A1633</f>
        <v>4560</v>
      </c>
      <c r="AA16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34" spans="1:27" x14ac:dyDescent="0.25">
      <c r="A1634" s="6" t="str">
        <f>DAY(C1634)&amp;Table1[[#This Row],[Bộ phận]]&amp;Table1[[#This Row],[Mã hàng]]</f>
        <v>0</v>
      </c>
      <c r="B1634" s="6" t="str">
        <f>COUNTIF($A$5:A1634,A1634)&amp;A1634</f>
        <v>4570</v>
      </c>
      <c r="AA16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35" spans="1:27" x14ac:dyDescent="0.25">
      <c r="A1635" s="6" t="str">
        <f>DAY(C1635)&amp;Table1[[#This Row],[Bộ phận]]&amp;Table1[[#This Row],[Mã hàng]]</f>
        <v>0</v>
      </c>
      <c r="B1635" s="6" t="str">
        <f>COUNTIF($A$5:A1635,A1635)&amp;A1635</f>
        <v>4580</v>
      </c>
      <c r="AA16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36" spans="1:27" x14ac:dyDescent="0.25">
      <c r="A1636" s="6" t="str">
        <f>DAY(C1636)&amp;Table1[[#This Row],[Bộ phận]]&amp;Table1[[#This Row],[Mã hàng]]</f>
        <v>0</v>
      </c>
      <c r="B1636" s="6" t="str">
        <f>COUNTIF($A$5:A1636,A1636)&amp;A1636</f>
        <v>4590</v>
      </c>
      <c r="AA16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37" spans="1:27" x14ac:dyDescent="0.25">
      <c r="A1637" s="6" t="str">
        <f>DAY(C1637)&amp;Table1[[#This Row],[Bộ phận]]&amp;Table1[[#This Row],[Mã hàng]]</f>
        <v>0</v>
      </c>
      <c r="B1637" s="6" t="str">
        <f>COUNTIF($A$5:A1637,A1637)&amp;A1637</f>
        <v>4600</v>
      </c>
      <c r="AA16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38" spans="1:27" x14ac:dyDescent="0.25">
      <c r="A1638" s="6" t="str">
        <f>DAY(C1638)&amp;Table1[[#This Row],[Bộ phận]]&amp;Table1[[#This Row],[Mã hàng]]</f>
        <v>0</v>
      </c>
      <c r="B1638" s="6" t="str">
        <f>COUNTIF($A$5:A1638,A1638)&amp;A1638</f>
        <v>4610</v>
      </c>
      <c r="AA16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39" spans="1:27" x14ac:dyDescent="0.25">
      <c r="A1639" s="6" t="str">
        <f>DAY(C1639)&amp;Table1[[#This Row],[Bộ phận]]&amp;Table1[[#This Row],[Mã hàng]]</f>
        <v>0</v>
      </c>
      <c r="B1639" s="6" t="str">
        <f>COUNTIF($A$5:A1639,A1639)&amp;A1639</f>
        <v>4620</v>
      </c>
      <c r="AA16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40" spans="1:27" x14ac:dyDescent="0.25">
      <c r="A1640" s="6" t="str">
        <f>DAY(C1640)&amp;Table1[[#This Row],[Bộ phận]]&amp;Table1[[#This Row],[Mã hàng]]</f>
        <v>0</v>
      </c>
      <c r="B1640" s="6" t="str">
        <f>COUNTIF($A$5:A1640,A1640)&amp;A1640</f>
        <v>4630</v>
      </c>
      <c r="AA16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41" spans="1:27" x14ac:dyDescent="0.25">
      <c r="A1641" s="6" t="str">
        <f>DAY(C1641)&amp;Table1[[#This Row],[Bộ phận]]&amp;Table1[[#This Row],[Mã hàng]]</f>
        <v>0</v>
      </c>
      <c r="B1641" s="6" t="str">
        <f>COUNTIF($A$5:A1641,A1641)&amp;A1641</f>
        <v>4640</v>
      </c>
      <c r="AA16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42" spans="1:27" x14ac:dyDescent="0.25">
      <c r="A1642" s="6" t="str">
        <f>DAY(C1642)&amp;Table1[[#This Row],[Bộ phận]]&amp;Table1[[#This Row],[Mã hàng]]</f>
        <v>0</v>
      </c>
      <c r="B1642" s="6" t="str">
        <f>COUNTIF($A$5:A1642,A1642)&amp;A1642</f>
        <v>4650</v>
      </c>
      <c r="AA16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43" spans="1:27" x14ac:dyDescent="0.25">
      <c r="A1643" s="6" t="str">
        <f>DAY(C1643)&amp;Table1[[#This Row],[Bộ phận]]&amp;Table1[[#This Row],[Mã hàng]]</f>
        <v>0</v>
      </c>
      <c r="B1643" s="6" t="str">
        <f>COUNTIF($A$5:A1643,A1643)&amp;A1643</f>
        <v>4660</v>
      </c>
      <c r="AA16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44" spans="1:27" x14ac:dyDescent="0.25">
      <c r="A1644" s="6" t="str">
        <f>DAY(C1644)&amp;Table1[[#This Row],[Bộ phận]]&amp;Table1[[#This Row],[Mã hàng]]</f>
        <v>0</v>
      </c>
      <c r="B1644" s="6" t="str">
        <f>COUNTIF($A$5:A1644,A1644)&amp;A1644</f>
        <v>4670</v>
      </c>
      <c r="AA16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45" spans="1:27" x14ac:dyDescent="0.25">
      <c r="A1645" s="6" t="str">
        <f>DAY(C1645)&amp;Table1[[#This Row],[Bộ phận]]&amp;Table1[[#This Row],[Mã hàng]]</f>
        <v>0</v>
      </c>
      <c r="B1645" s="6" t="str">
        <f>COUNTIF($A$5:A1645,A1645)&amp;A1645</f>
        <v>4680</v>
      </c>
      <c r="AA16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46" spans="1:27" x14ac:dyDescent="0.25">
      <c r="A1646" s="6" t="str">
        <f>DAY(C1646)&amp;Table1[[#This Row],[Bộ phận]]&amp;Table1[[#This Row],[Mã hàng]]</f>
        <v>0</v>
      </c>
      <c r="B1646" s="6" t="str">
        <f>COUNTIF($A$5:A1646,A1646)&amp;A1646</f>
        <v>4690</v>
      </c>
      <c r="AA16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47" spans="1:27" x14ac:dyDescent="0.25">
      <c r="A1647" s="6" t="str">
        <f>DAY(C1647)&amp;Table1[[#This Row],[Bộ phận]]&amp;Table1[[#This Row],[Mã hàng]]</f>
        <v>0</v>
      </c>
      <c r="B1647" s="6" t="str">
        <f>COUNTIF($A$5:A1647,A1647)&amp;A1647</f>
        <v>4700</v>
      </c>
      <c r="AA16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48" spans="1:27" x14ac:dyDescent="0.25">
      <c r="A1648" s="6" t="str">
        <f>DAY(C1648)&amp;Table1[[#This Row],[Bộ phận]]&amp;Table1[[#This Row],[Mã hàng]]</f>
        <v>0</v>
      </c>
      <c r="B1648" s="6" t="str">
        <f>COUNTIF($A$5:A1648,A1648)&amp;A1648</f>
        <v>4710</v>
      </c>
      <c r="AA16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49" spans="1:27" x14ac:dyDescent="0.25">
      <c r="A1649" s="6" t="str">
        <f>DAY(C1649)&amp;Table1[[#This Row],[Bộ phận]]&amp;Table1[[#This Row],[Mã hàng]]</f>
        <v>0</v>
      </c>
      <c r="B1649" s="6" t="str">
        <f>COUNTIF($A$5:A1649,A1649)&amp;A1649</f>
        <v>4720</v>
      </c>
      <c r="AA16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50" spans="1:27" x14ac:dyDescent="0.25">
      <c r="A1650" s="6" t="str">
        <f>DAY(C1650)&amp;Table1[[#This Row],[Bộ phận]]&amp;Table1[[#This Row],[Mã hàng]]</f>
        <v>0</v>
      </c>
      <c r="B1650" s="6" t="str">
        <f>COUNTIF($A$5:A1650,A1650)&amp;A1650</f>
        <v>4730</v>
      </c>
      <c r="AA16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51" spans="1:27" x14ac:dyDescent="0.25">
      <c r="A1651" s="6" t="str">
        <f>DAY(C1651)&amp;Table1[[#This Row],[Bộ phận]]&amp;Table1[[#This Row],[Mã hàng]]</f>
        <v>0</v>
      </c>
      <c r="B1651" s="6" t="str">
        <f>COUNTIF($A$5:A1651,A1651)&amp;A1651</f>
        <v>4740</v>
      </c>
      <c r="AA16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52" spans="1:27" x14ac:dyDescent="0.25">
      <c r="A1652" s="6" t="str">
        <f>DAY(C1652)&amp;Table1[[#This Row],[Bộ phận]]&amp;Table1[[#This Row],[Mã hàng]]</f>
        <v>0</v>
      </c>
      <c r="B1652" s="6" t="str">
        <f>COUNTIF($A$5:A1652,A1652)&amp;A1652</f>
        <v>4750</v>
      </c>
      <c r="AA16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53" spans="1:27" x14ac:dyDescent="0.25">
      <c r="A1653" s="6" t="str">
        <f>DAY(C1653)&amp;Table1[[#This Row],[Bộ phận]]&amp;Table1[[#This Row],[Mã hàng]]</f>
        <v>0</v>
      </c>
      <c r="B1653" s="6" t="str">
        <f>COUNTIF($A$5:A1653,A1653)&amp;A1653</f>
        <v>4760</v>
      </c>
      <c r="AA16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54" spans="1:27" x14ac:dyDescent="0.25">
      <c r="A1654" s="6" t="str">
        <f>DAY(C1654)&amp;Table1[[#This Row],[Bộ phận]]&amp;Table1[[#This Row],[Mã hàng]]</f>
        <v>0</v>
      </c>
      <c r="B1654" s="6" t="str">
        <f>COUNTIF($A$5:A1654,A1654)&amp;A1654</f>
        <v>4770</v>
      </c>
      <c r="AA16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55" spans="1:27" x14ac:dyDescent="0.25">
      <c r="A1655" s="6" t="str">
        <f>DAY(C1655)&amp;Table1[[#This Row],[Bộ phận]]&amp;Table1[[#This Row],[Mã hàng]]</f>
        <v>0</v>
      </c>
      <c r="B1655" s="6" t="str">
        <f>COUNTIF($A$5:A1655,A1655)&amp;A1655</f>
        <v>4780</v>
      </c>
      <c r="AA16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56" spans="1:27" x14ac:dyDescent="0.25">
      <c r="A1656" s="6" t="str">
        <f>DAY(C1656)&amp;Table1[[#This Row],[Bộ phận]]&amp;Table1[[#This Row],[Mã hàng]]</f>
        <v>0</v>
      </c>
      <c r="B1656" s="6" t="str">
        <f>COUNTIF($A$5:A1656,A1656)&amp;A1656</f>
        <v>4790</v>
      </c>
      <c r="AA16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57" spans="1:27" x14ac:dyDescent="0.25">
      <c r="A1657" s="6" t="str">
        <f>DAY(C1657)&amp;Table1[[#This Row],[Bộ phận]]&amp;Table1[[#This Row],[Mã hàng]]</f>
        <v>0</v>
      </c>
      <c r="B1657" s="6" t="str">
        <f>COUNTIF($A$5:A1657,A1657)&amp;A1657</f>
        <v>4800</v>
      </c>
      <c r="AA16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58" spans="1:27" x14ac:dyDescent="0.25">
      <c r="A1658" s="6" t="str">
        <f>DAY(C1658)&amp;Table1[[#This Row],[Bộ phận]]&amp;Table1[[#This Row],[Mã hàng]]</f>
        <v>0</v>
      </c>
      <c r="B1658" s="6" t="str">
        <f>COUNTIF($A$5:A1658,A1658)&amp;A1658</f>
        <v>4810</v>
      </c>
      <c r="AA16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59" spans="1:27" x14ac:dyDescent="0.25">
      <c r="A1659" s="6" t="str">
        <f>DAY(C1659)&amp;Table1[[#This Row],[Bộ phận]]&amp;Table1[[#This Row],[Mã hàng]]</f>
        <v>0</v>
      </c>
      <c r="B1659" s="6" t="str">
        <f>COUNTIF($A$5:A1659,A1659)&amp;A1659</f>
        <v>4820</v>
      </c>
      <c r="AA16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60" spans="1:27" x14ac:dyDescent="0.25">
      <c r="A1660" s="6" t="str">
        <f>DAY(C1660)&amp;Table1[[#This Row],[Bộ phận]]&amp;Table1[[#This Row],[Mã hàng]]</f>
        <v>0</v>
      </c>
      <c r="B1660" s="6" t="str">
        <f>COUNTIF($A$5:A1660,A1660)&amp;A1660</f>
        <v>4830</v>
      </c>
      <c r="AA16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61" spans="1:27" x14ac:dyDescent="0.25">
      <c r="A1661" s="6" t="str">
        <f>DAY(C1661)&amp;Table1[[#This Row],[Bộ phận]]&amp;Table1[[#This Row],[Mã hàng]]</f>
        <v>0</v>
      </c>
      <c r="B1661" s="6" t="str">
        <f>COUNTIF($A$5:A1661,A1661)&amp;A1661</f>
        <v>4840</v>
      </c>
      <c r="AA16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62" spans="1:27" x14ac:dyDescent="0.25">
      <c r="A1662" s="6" t="str">
        <f>DAY(C1662)&amp;Table1[[#This Row],[Bộ phận]]&amp;Table1[[#This Row],[Mã hàng]]</f>
        <v>0</v>
      </c>
      <c r="B1662" s="6" t="str">
        <f>COUNTIF($A$5:A1662,A1662)&amp;A1662</f>
        <v>4850</v>
      </c>
      <c r="AA16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63" spans="1:27" x14ac:dyDescent="0.25">
      <c r="A1663" s="6" t="str">
        <f>DAY(C1663)&amp;Table1[[#This Row],[Bộ phận]]&amp;Table1[[#This Row],[Mã hàng]]</f>
        <v>0</v>
      </c>
      <c r="B1663" s="6" t="str">
        <f>COUNTIF($A$5:A1663,A1663)&amp;A1663</f>
        <v>4860</v>
      </c>
      <c r="AA16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64" spans="1:27" x14ac:dyDescent="0.25">
      <c r="A1664" s="6" t="str">
        <f>DAY(C1664)&amp;Table1[[#This Row],[Bộ phận]]&amp;Table1[[#This Row],[Mã hàng]]</f>
        <v>0</v>
      </c>
      <c r="B1664" s="6" t="str">
        <f>COUNTIF($A$5:A1664,A1664)&amp;A1664</f>
        <v>4870</v>
      </c>
      <c r="AA16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65" spans="1:27" x14ac:dyDescent="0.25">
      <c r="A1665" s="6" t="str">
        <f>DAY(C1665)&amp;Table1[[#This Row],[Bộ phận]]&amp;Table1[[#This Row],[Mã hàng]]</f>
        <v>0</v>
      </c>
      <c r="B1665" s="6" t="str">
        <f>COUNTIF($A$5:A1665,A1665)&amp;A1665</f>
        <v>4880</v>
      </c>
      <c r="AA16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66" spans="1:27" x14ac:dyDescent="0.25">
      <c r="A1666" s="6" t="str">
        <f>DAY(C1666)&amp;Table1[[#This Row],[Bộ phận]]&amp;Table1[[#This Row],[Mã hàng]]</f>
        <v>0</v>
      </c>
      <c r="B1666" s="6" t="str">
        <f>COUNTIF($A$5:A1666,A1666)&amp;A1666</f>
        <v>4890</v>
      </c>
      <c r="AA16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67" spans="1:27" x14ac:dyDescent="0.25">
      <c r="A1667" s="6" t="str">
        <f>DAY(C1667)&amp;Table1[[#This Row],[Bộ phận]]&amp;Table1[[#This Row],[Mã hàng]]</f>
        <v>0</v>
      </c>
      <c r="B1667" s="6" t="str">
        <f>COUNTIF($A$5:A1667,A1667)&amp;A1667</f>
        <v>4900</v>
      </c>
      <c r="AA16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68" spans="1:27" x14ac:dyDescent="0.25">
      <c r="A1668" s="6" t="str">
        <f>DAY(C1668)&amp;Table1[[#This Row],[Bộ phận]]&amp;Table1[[#This Row],[Mã hàng]]</f>
        <v>0</v>
      </c>
      <c r="B1668" s="6" t="str">
        <f>COUNTIF($A$5:A1668,A1668)&amp;A1668</f>
        <v>4910</v>
      </c>
      <c r="AA16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69" spans="1:27" x14ac:dyDescent="0.25">
      <c r="A1669" s="6" t="str">
        <f>DAY(C1669)&amp;Table1[[#This Row],[Bộ phận]]&amp;Table1[[#This Row],[Mã hàng]]</f>
        <v>0</v>
      </c>
      <c r="B1669" s="6" t="str">
        <f>COUNTIF($A$5:A1669,A1669)&amp;A1669</f>
        <v>4920</v>
      </c>
      <c r="AA16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70" spans="1:27" x14ac:dyDescent="0.25">
      <c r="A1670" s="6" t="str">
        <f>DAY(C1670)&amp;Table1[[#This Row],[Bộ phận]]&amp;Table1[[#This Row],[Mã hàng]]</f>
        <v>0</v>
      </c>
      <c r="B1670" s="6" t="str">
        <f>COUNTIF($A$5:A1670,A1670)&amp;A1670</f>
        <v>4930</v>
      </c>
      <c r="AA16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71" spans="1:27" x14ac:dyDescent="0.25">
      <c r="A1671" s="6" t="str">
        <f>DAY(C1671)&amp;Table1[[#This Row],[Bộ phận]]&amp;Table1[[#This Row],[Mã hàng]]</f>
        <v>0</v>
      </c>
      <c r="B1671" s="6" t="str">
        <f>COUNTIF($A$5:A1671,A1671)&amp;A1671</f>
        <v>4940</v>
      </c>
      <c r="AA16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72" spans="1:27" x14ac:dyDescent="0.25">
      <c r="A1672" s="6" t="str">
        <f>DAY(C1672)&amp;Table1[[#This Row],[Bộ phận]]&amp;Table1[[#This Row],[Mã hàng]]</f>
        <v>0</v>
      </c>
      <c r="B1672" s="6" t="str">
        <f>COUNTIF($A$5:A1672,A1672)&amp;A1672</f>
        <v>4950</v>
      </c>
      <c r="AA16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73" spans="1:27" x14ac:dyDescent="0.25">
      <c r="A1673" s="6" t="str">
        <f>DAY(C1673)&amp;Table1[[#This Row],[Bộ phận]]&amp;Table1[[#This Row],[Mã hàng]]</f>
        <v>0</v>
      </c>
      <c r="B1673" s="6" t="str">
        <f>COUNTIF($A$5:A1673,A1673)&amp;A1673</f>
        <v>4960</v>
      </c>
      <c r="AA16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74" spans="1:27" x14ac:dyDescent="0.25">
      <c r="A1674" s="6" t="str">
        <f>DAY(C1674)&amp;Table1[[#This Row],[Bộ phận]]&amp;Table1[[#This Row],[Mã hàng]]</f>
        <v>0</v>
      </c>
      <c r="B1674" s="6" t="str">
        <f>COUNTIF($A$5:A1674,A1674)&amp;A1674</f>
        <v>4970</v>
      </c>
      <c r="AA16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75" spans="1:27" x14ac:dyDescent="0.25">
      <c r="A1675" s="6" t="str">
        <f>DAY(C1675)&amp;Table1[[#This Row],[Bộ phận]]&amp;Table1[[#This Row],[Mã hàng]]</f>
        <v>0</v>
      </c>
      <c r="B1675" s="6" t="str">
        <f>COUNTIF($A$5:A1675,A1675)&amp;A1675</f>
        <v>4980</v>
      </c>
      <c r="AA16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76" spans="1:27" x14ac:dyDescent="0.25">
      <c r="A1676" s="6" t="str">
        <f>DAY(C1676)&amp;Table1[[#This Row],[Bộ phận]]&amp;Table1[[#This Row],[Mã hàng]]</f>
        <v>0</v>
      </c>
      <c r="B1676" s="6" t="str">
        <f>COUNTIF($A$5:A1676,A1676)&amp;A1676</f>
        <v>4990</v>
      </c>
      <c r="AA16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77" spans="1:27" x14ac:dyDescent="0.25">
      <c r="A1677" s="6" t="str">
        <f>DAY(C1677)&amp;Table1[[#This Row],[Bộ phận]]&amp;Table1[[#This Row],[Mã hàng]]</f>
        <v>0</v>
      </c>
      <c r="B1677" s="6" t="str">
        <f>COUNTIF($A$5:A1677,A1677)&amp;A1677</f>
        <v>5000</v>
      </c>
      <c r="AA16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78" spans="1:27" x14ac:dyDescent="0.25">
      <c r="A1678" s="6" t="str">
        <f>DAY(C1678)&amp;Table1[[#This Row],[Bộ phận]]&amp;Table1[[#This Row],[Mã hàng]]</f>
        <v>0</v>
      </c>
      <c r="B1678" s="6" t="str">
        <f>COUNTIF($A$5:A1678,A1678)&amp;A1678</f>
        <v>5010</v>
      </c>
      <c r="AA16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79" spans="1:27" x14ac:dyDescent="0.25">
      <c r="A1679" s="6" t="str">
        <f>DAY(C1679)&amp;Table1[[#This Row],[Bộ phận]]&amp;Table1[[#This Row],[Mã hàng]]</f>
        <v>0</v>
      </c>
      <c r="B1679" s="6" t="str">
        <f>COUNTIF($A$5:A1679,A1679)&amp;A1679</f>
        <v>5020</v>
      </c>
      <c r="AA16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80" spans="1:27" x14ac:dyDescent="0.25">
      <c r="A1680" s="6" t="str">
        <f>DAY(C1680)&amp;Table1[[#This Row],[Bộ phận]]&amp;Table1[[#This Row],[Mã hàng]]</f>
        <v>0</v>
      </c>
      <c r="B1680" s="6" t="str">
        <f>COUNTIF($A$5:A1680,A1680)&amp;A1680</f>
        <v>5030</v>
      </c>
      <c r="AA16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81" spans="1:27" x14ac:dyDescent="0.25">
      <c r="A1681" s="6" t="str">
        <f>DAY(C1681)&amp;Table1[[#This Row],[Bộ phận]]&amp;Table1[[#This Row],[Mã hàng]]</f>
        <v>0</v>
      </c>
      <c r="B1681" s="6" t="str">
        <f>COUNTIF($A$5:A1681,A1681)&amp;A1681</f>
        <v>5040</v>
      </c>
      <c r="AA16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82" spans="1:27" x14ac:dyDescent="0.25">
      <c r="A1682" s="6" t="str">
        <f>DAY(C1682)&amp;Table1[[#This Row],[Bộ phận]]&amp;Table1[[#This Row],[Mã hàng]]</f>
        <v>0</v>
      </c>
      <c r="B1682" s="6" t="str">
        <f>COUNTIF($A$5:A1682,A1682)&amp;A1682</f>
        <v>5050</v>
      </c>
      <c r="AA16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83" spans="1:27" x14ac:dyDescent="0.25">
      <c r="A1683" s="6" t="str">
        <f>DAY(C1683)&amp;Table1[[#This Row],[Bộ phận]]&amp;Table1[[#This Row],[Mã hàng]]</f>
        <v>0</v>
      </c>
      <c r="B1683" s="6" t="str">
        <f>COUNTIF($A$5:A1683,A1683)&amp;A1683</f>
        <v>5060</v>
      </c>
      <c r="AA16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84" spans="1:27" x14ac:dyDescent="0.25">
      <c r="A1684" s="6" t="str">
        <f>DAY(C1684)&amp;Table1[[#This Row],[Bộ phận]]&amp;Table1[[#This Row],[Mã hàng]]</f>
        <v>0</v>
      </c>
      <c r="B1684" s="6" t="str">
        <f>COUNTIF($A$5:A1684,A1684)&amp;A1684</f>
        <v>5070</v>
      </c>
      <c r="AA16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85" spans="1:27" x14ac:dyDescent="0.25">
      <c r="A1685" s="6" t="str">
        <f>DAY(C1685)&amp;Table1[[#This Row],[Bộ phận]]&amp;Table1[[#This Row],[Mã hàng]]</f>
        <v>0</v>
      </c>
      <c r="B1685" s="6" t="str">
        <f>COUNTIF($A$5:A1685,A1685)&amp;A1685</f>
        <v>5080</v>
      </c>
      <c r="AA16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86" spans="1:27" x14ac:dyDescent="0.25">
      <c r="A1686" s="6" t="str">
        <f>DAY(C1686)&amp;Table1[[#This Row],[Bộ phận]]&amp;Table1[[#This Row],[Mã hàng]]</f>
        <v>0</v>
      </c>
      <c r="B1686" s="6" t="str">
        <f>COUNTIF($A$5:A1686,A1686)&amp;A1686</f>
        <v>5090</v>
      </c>
      <c r="AA16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87" spans="1:27" x14ac:dyDescent="0.25">
      <c r="A1687" s="6" t="str">
        <f>DAY(C1687)&amp;Table1[[#This Row],[Bộ phận]]&amp;Table1[[#This Row],[Mã hàng]]</f>
        <v>0</v>
      </c>
      <c r="B1687" s="6" t="str">
        <f>COUNTIF($A$5:A1687,A1687)&amp;A1687</f>
        <v>5100</v>
      </c>
      <c r="AA16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88" spans="1:27" x14ac:dyDescent="0.25">
      <c r="A1688" s="6" t="str">
        <f>DAY(C1688)&amp;Table1[[#This Row],[Bộ phận]]&amp;Table1[[#This Row],[Mã hàng]]</f>
        <v>0</v>
      </c>
      <c r="B1688" s="6" t="str">
        <f>COUNTIF($A$5:A1688,A1688)&amp;A1688</f>
        <v>5110</v>
      </c>
      <c r="AA16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89" spans="1:27" x14ac:dyDescent="0.25">
      <c r="A1689" s="6" t="str">
        <f>DAY(C1689)&amp;Table1[[#This Row],[Bộ phận]]&amp;Table1[[#This Row],[Mã hàng]]</f>
        <v>0</v>
      </c>
      <c r="B1689" s="6" t="str">
        <f>COUNTIF($A$5:A1689,A1689)&amp;A1689</f>
        <v>5120</v>
      </c>
      <c r="AA16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90" spans="1:27" x14ac:dyDescent="0.25">
      <c r="A1690" s="6" t="str">
        <f>DAY(C1690)&amp;Table1[[#This Row],[Bộ phận]]&amp;Table1[[#This Row],[Mã hàng]]</f>
        <v>0</v>
      </c>
      <c r="B1690" s="6" t="str">
        <f>COUNTIF($A$5:A1690,A1690)&amp;A1690</f>
        <v>5130</v>
      </c>
      <c r="AA16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91" spans="1:27" x14ac:dyDescent="0.25">
      <c r="A1691" s="6" t="str">
        <f>DAY(C1691)&amp;Table1[[#This Row],[Bộ phận]]&amp;Table1[[#This Row],[Mã hàng]]</f>
        <v>0</v>
      </c>
      <c r="B1691" s="6" t="str">
        <f>COUNTIF($A$5:A1691,A1691)&amp;A1691</f>
        <v>5140</v>
      </c>
      <c r="AA16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92" spans="1:27" x14ac:dyDescent="0.25">
      <c r="A1692" s="6" t="str">
        <f>DAY(C1692)&amp;Table1[[#This Row],[Bộ phận]]&amp;Table1[[#This Row],[Mã hàng]]</f>
        <v>0</v>
      </c>
      <c r="B1692" s="6" t="str">
        <f>COUNTIF($A$5:A1692,A1692)&amp;A1692</f>
        <v>5150</v>
      </c>
      <c r="AA16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93" spans="1:27" x14ac:dyDescent="0.25">
      <c r="A1693" s="6" t="str">
        <f>DAY(C1693)&amp;Table1[[#This Row],[Bộ phận]]&amp;Table1[[#This Row],[Mã hàng]]</f>
        <v>0</v>
      </c>
      <c r="B1693" s="6" t="str">
        <f>COUNTIF($A$5:A1693,A1693)&amp;A1693</f>
        <v>5160</v>
      </c>
      <c r="AA16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94" spans="1:27" x14ac:dyDescent="0.25">
      <c r="A1694" s="6" t="str">
        <f>DAY(C1694)&amp;Table1[[#This Row],[Bộ phận]]&amp;Table1[[#This Row],[Mã hàng]]</f>
        <v>0</v>
      </c>
      <c r="B1694" s="6" t="str">
        <f>COUNTIF($A$5:A1694,A1694)&amp;A1694</f>
        <v>5170</v>
      </c>
      <c r="AA16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95" spans="1:27" x14ac:dyDescent="0.25">
      <c r="A1695" s="6" t="str">
        <f>DAY(C1695)&amp;Table1[[#This Row],[Bộ phận]]&amp;Table1[[#This Row],[Mã hàng]]</f>
        <v>0</v>
      </c>
      <c r="B1695" s="6" t="str">
        <f>COUNTIF($A$5:A1695,A1695)&amp;A1695</f>
        <v>5180</v>
      </c>
      <c r="AA16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96" spans="1:27" x14ac:dyDescent="0.25">
      <c r="A1696" s="6" t="str">
        <f>DAY(C1696)&amp;Table1[[#This Row],[Bộ phận]]&amp;Table1[[#This Row],[Mã hàng]]</f>
        <v>0</v>
      </c>
      <c r="B1696" s="6" t="str">
        <f>COUNTIF($A$5:A1696,A1696)&amp;A1696</f>
        <v>5190</v>
      </c>
      <c r="AA16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97" spans="1:27" x14ac:dyDescent="0.25">
      <c r="A1697" s="6" t="str">
        <f>DAY(C1697)&amp;Table1[[#This Row],[Bộ phận]]&amp;Table1[[#This Row],[Mã hàng]]</f>
        <v>0</v>
      </c>
      <c r="B1697" s="6" t="str">
        <f>COUNTIF($A$5:A1697,A1697)&amp;A1697</f>
        <v>5200</v>
      </c>
      <c r="AA16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98" spans="1:27" x14ac:dyDescent="0.25">
      <c r="A1698" s="6" t="str">
        <f>DAY(C1698)&amp;Table1[[#This Row],[Bộ phận]]&amp;Table1[[#This Row],[Mã hàng]]</f>
        <v>0</v>
      </c>
      <c r="B1698" s="6" t="str">
        <f>COUNTIF($A$5:A1698,A1698)&amp;A1698</f>
        <v>5210</v>
      </c>
      <c r="AA16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699" spans="1:27" x14ac:dyDescent="0.25">
      <c r="A1699" s="6" t="str">
        <f>DAY(C1699)&amp;Table1[[#This Row],[Bộ phận]]&amp;Table1[[#This Row],[Mã hàng]]</f>
        <v>0</v>
      </c>
      <c r="B1699" s="6" t="str">
        <f>COUNTIF($A$5:A1699,A1699)&amp;A1699</f>
        <v>5220</v>
      </c>
      <c r="AA16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00" spans="1:27" x14ac:dyDescent="0.25">
      <c r="A1700" s="6" t="str">
        <f>DAY(C1700)&amp;Table1[[#This Row],[Bộ phận]]&amp;Table1[[#This Row],[Mã hàng]]</f>
        <v>0</v>
      </c>
      <c r="B1700" s="6" t="str">
        <f>COUNTIF($A$5:A1700,A1700)&amp;A1700</f>
        <v>5230</v>
      </c>
      <c r="AA17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01" spans="1:27" x14ac:dyDescent="0.25">
      <c r="A1701" s="6" t="str">
        <f>DAY(C1701)&amp;Table1[[#This Row],[Bộ phận]]&amp;Table1[[#This Row],[Mã hàng]]</f>
        <v>0</v>
      </c>
      <c r="B1701" s="6" t="str">
        <f>COUNTIF($A$5:A1701,A1701)&amp;A1701</f>
        <v>5240</v>
      </c>
      <c r="AA17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02" spans="1:27" x14ac:dyDescent="0.25">
      <c r="A1702" s="6" t="str">
        <f>DAY(C1702)&amp;Table1[[#This Row],[Bộ phận]]&amp;Table1[[#This Row],[Mã hàng]]</f>
        <v>0</v>
      </c>
      <c r="B1702" s="6" t="str">
        <f>COUNTIF($A$5:A1702,A1702)&amp;A1702</f>
        <v>5250</v>
      </c>
      <c r="AA17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03" spans="1:27" x14ac:dyDescent="0.25">
      <c r="A1703" s="6" t="str">
        <f>DAY(C1703)&amp;Table1[[#This Row],[Bộ phận]]&amp;Table1[[#This Row],[Mã hàng]]</f>
        <v>0</v>
      </c>
      <c r="B1703" s="6" t="str">
        <f>COUNTIF($A$5:A1703,A1703)&amp;A1703</f>
        <v>5260</v>
      </c>
      <c r="AA17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04" spans="1:27" x14ac:dyDescent="0.25">
      <c r="A1704" s="6" t="str">
        <f>DAY(C1704)&amp;Table1[[#This Row],[Bộ phận]]&amp;Table1[[#This Row],[Mã hàng]]</f>
        <v>0</v>
      </c>
      <c r="B1704" s="6" t="str">
        <f>COUNTIF($A$5:A1704,A1704)&amp;A1704</f>
        <v>5270</v>
      </c>
      <c r="AA17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05" spans="1:27" x14ac:dyDescent="0.25">
      <c r="A1705" s="6" t="str">
        <f>DAY(C1705)&amp;Table1[[#This Row],[Bộ phận]]&amp;Table1[[#This Row],[Mã hàng]]</f>
        <v>0</v>
      </c>
      <c r="B1705" s="6" t="str">
        <f>COUNTIF($A$5:A1705,A1705)&amp;A1705</f>
        <v>5280</v>
      </c>
      <c r="AA17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06" spans="1:27" x14ac:dyDescent="0.25">
      <c r="A1706" s="6" t="str">
        <f>DAY(C1706)&amp;Table1[[#This Row],[Bộ phận]]&amp;Table1[[#This Row],[Mã hàng]]</f>
        <v>0</v>
      </c>
      <c r="B1706" s="6" t="str">
        <f>COUNTIF($A$5:A1706,A1706)&amp;A1706</f>
        <v>5290</v>
      </c>
      <c r="AA17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07" spans="1:27" x14ac:dyDescent="0.25">
      <c r="A1707" s="6" t="str">
        <f>DAY(C1707)&amp;Table1[[#This Row],[Bộ phận]]&amp;Table1[[#This Row],[Mã hàng]]</f>
        <v>0</v>
      </c>
      <c r="B1707" s="6" t="str">
        <f>COUNTIF($A$5:A1707,A1707)&amp;A1707</f>
        <v>5300</v>
      </c>
      <c r="AA17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08" spans="1:27" x14ac:dyDescent="0.25">
      <c r="A1708" s="6" t="str">
        <f>DAY(C1708)&amp;Table1[[#This Row],[Bộ phận]]&amp;Table1[[#This Row],[Mã hàng]]</f>
        <v>0</v>
      </c>
      <c r="B1708" s="6" t="str">
        <f>COUNTIF($A$5:A1708,A1708)&amp;A1708</f>
        <v>5310</v>
      </c>
      <c r="AA17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09" spans="1:27" x14ac:dyDescent="0.25">
      <c r="A1709" s="6" t="str">
        <f>DAY(C1709)&amp;Table1[[#This Row],[Bộ phận]]&amp;Table1[[#This Row],[Mã hàng]]</f>
        <v>0</v>
      </c>
      <c r="B1709" s="6" t="str">
        <f>COUNTIF($A$5:A1709,A1709)&amp;A1709</f>
        <v>5320</v>
      </c>
      <c r="AA17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10" spans="1:27" x14ac:dyDescent="0.25">
      <c r="A1710" s="6" t="str">
        <f>DAY(C1710)&amp;Table1[[#This Row],[Bộ phận]]&amp;Table1[[#This Row],[Mã hàng]]</f>
        <v>0</v>
      </c>
      <c r="B1710" s="6" t="str">
        <f>COUNTIF($A$5:A1710,A1710)&amp;A1710</f>
        <v>5330</v>
      </c>
      <c r="AA17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11" spans="1:27" x14ac:dyDescent="0.25">
      <c r="A1711" s="6" t="str">
        <f>DAY(C1711)&amp;Table1[[#This Row],[Bộ phận]]&amp;Table1[[#This Row],[Mã hàng]]</f>
        <v>0</v>
      </c>
      <c r="B1711" s="6" t="str">
        <f>COUNTIF($A$5:A1711,A1711)&amp;A1711</f>
        <v>5340</v>
      </c>
      <c r="AA17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12" spans="1:27" x14ac:dyDescent="0.25">
      <c r="A1712" s="6" t="str">
        <f>DAY(C1712)&amp;Table1[[#This Row],[Bộ phận]]&amp;Table1[[#This Row],[Mã hàng]]</f>
        <v>0</v>
      </c>
      <c r="B1712" s="6" t="str">
        <f>COUNTIF($A$5:A1712,A1712)&amp;A1712</f>
        <v>5350</v>
      </c>
      <c r="AA17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13" spans="1:27" x14ac:dyDescent="0.25">
      <c r="A1713" s="6" t="str">
        <f>DAY(C1713)&amp;Table1[[#This Row],[Bộ phận]]&amp;Table1[[#This Row],[Mã hàng]]</f>
        <v>0</v>
      </c>
      <c r="B1713" s="6" t="str">
        <f>COUNTIF($A$5:A1713,A1713)&amp;A1713</f>
        <v>5360</v>
      </c>
      <c r="AA17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14" spans="1:27" x14ac:dyDescent="0.25">
      <c r="A1714" s="6" t="str">
        <f>DAY(C1714)&amp;Table1[[#This Row],[Bộ phận]]&amp;Table1[[#This Row],[Mã hàng]]</f>
        <v>0</v>
      </c>
      <c r="B1714" s="6" t="str">
        <f>COUNTIF($A$5:A1714,A1714)&amp;A1714</f>
        <v>5370</v>
      </c>
      <c r="AA17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15" spans="1:27" x14ac:dyDescent="0.25">
      <c r="A1715" s="6" t="str">
        <f>DAY(C1715)&amp;Table1[[#This Row],[Bộ phận]]&amp;Table1[[#This Row],[Mã hàng]]</f>
        <v>0</v>
      </c>
      <c r="B1715" s="6" t="str">
        <f>COUNTIF($A$5:A1715,A1715)&amp;A1715</f>
        <v>5380</v>
      </c>
      <c r="AA17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16" spans="1:27" x14ac:dyDescent="0.25">
      <c r="A1716" s="6" t="str">
        <f>DAY(C1716)&amp;Table1[[#This Row],[Bộ phận]]&amp;Table1[[#This Row],[Mã hàng]]</f>
        <v>0</v>
      </c>
      <c r="B1716" s="6" t="str">
        <f>COUNTIF($A$5:A1716,A1716)&amp;A1716</f>
        <v>5390</v>
      </c>
      <c r="AA17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17" spans="1:27" x14ac:dyDescent="0.25">
      <c r="A1717" s="6" t="str">
        <f>DAY(C1717)&amp;Table1[[#This Row],[Bộ phận]]&amp;Table1[[#This Row],[Mã hàng]]</f>
        <v>0</v>
      </c>
      <c r="B1717" s="6" t="str">
        <f>COUNTIF($A$5:A1717,A1717)&amp;A1717</f>
        <v>5400</v>
      </c>
      <c r="AA17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18" spans="1:27" x14ac:dyDescent="0.25">
      <c r="A1718" s="6" t="str">
        <f>DAY(C1718)&amp;Table1[[#This Row],[Bộ phận]]&amp;Table1[[#This Row],[Mã hàng]]</f>
        <v>0</v>
      </c>
      <c r="B1718" s="6" t="str">
        <f>COUNTIF($A$5:A1718,A1718)&amp;A1718</f>
        <v>5410</v>
      </c>
      <c r="AA17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19" spans="1:27" x14ac:dyDescent="0.25">
      <c r="A1719" s="6" t="str">
        <f>DAY(C1719)&amp;Table1[[#This Row],[Bộ phận]]&amp;Table1[[#This Row],[Mã hàng]]</f>
        <v>0</v>
      </c>
      <c r="B1719" s="6" t="str">
        <f>COUNTIF($A$5:A1719,A1719)&amp;A1719</f>
        <v>5420</v>
      </c>
      <c r="AA17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20" spans="1:27" x14ac:dyDescent="0.25">
      <c r="A1720" s="6" t="str">
        <f>DAY(C1720)&amp;Table1[[#This Row],[Bộ phận]]&amp;Table1[[#This Row],[Mã hàng]]</f>
        <v>0</v>
      </c>
      <c r="B1720" s="6" t="str">
        <f>COUNTIF($A$5:A1720,A1720)&amp;A1720</f>
        <v>5430</v>
      </c>
      <c r="AA17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21" spans="1:27" x14ac:dyDescent="0.25">
      <c r="A1721" s="6" t="str">
        <f>DAY(C1721)&amp;Table1[[#This Row],[Bộ phận]]&amp;Table1[[#This Row],[Mã hàng]]</f>
        <v>0</v>
      </c>
      <c r="B1721" s="6" t="str">
        <f>COUNTIF($A$5:A1721,A1721)&amp;A1721</f>
        <v>5440</v>
      </c>
      <c r="AA17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22" spans="1:27" x14ac:dyDescent="0.25">
      <c r="A1722" s="6" t="str">
        <f>DAY(C1722)&amp;Table1[[#This Row],[Bộ phận]]&amp;Table1[[#This Row],[Mã hàng]]</f>
        <v>0</v>
      </c>
      <c r="B1722" s="6" t="str">
        <f>COUNTIF($A$5:A1722,A1722)&amp;A1722</f>
        <v>5450</v>
      </c>
      <c r="AA17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23" spans="1:27" x14ac:dyDescent="0.25">
      <c r="A1723" s="6" t="str">
        <f>DAY(C1723)&amp;Table1[[#This Row],[Bộ phận]]&amp;Table1[[#This Row],[Mã hàng]]</f>
        <v>0</v>
      </c>
      <c r="B1723" s="6" t="str">
        <f>COUNTIF($A$5:A1723,A1723)&amp;A1723</f>
        <v>5460</v>
      </c>
      <c r="AA17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24" spans="1:27" x14ac:dyDescent="0.25">
      <c r="A1724" s="6" t="str">
        <f>DAY(C1724)&amp;Table1[[#This Row],[Bộ phận]]&amp;Table1[[#This Row],[Mã hàng]]</f>
        <v>0</v>
      </c>
      <c r="B1724" s="6" t="str">
        <f>COUNTIF($A$5:A1724,A1724)&amp;A1724</f>
        <v>5470</v>
      </c>
      <c r="AA17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25" spans="1:27" x14ac:dyDescent="0.25">
      <c r="A1725" s="6" t="str">
        <f>DAY(C1725)&amp;Table1[[#This Row],[Bộ phận]]&amp;Table1[[#This Row],[Mã hàng]]</f>
        <v>0</v>
      </c>
      <c r="B1725" s="6" t="str">
        <f>COUNTIF($A$5:A1725,A1725)&amp;A1725</f>
        <v>5480</v>
      </c>
      <c r="AA17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26" spans="1:27" x14ac:dyDescent="0.25">
      <c r="A1726" s="6" t="str">
        <f>DAY(C1726)&amp;Table1[[#This Row],[Bộ phận]]&amp;Table1[[#This Row],[Mã hàng]]</f>
        <v>0</v>
      </c>
      <c r="B1726" s="6" t="str">
        <f>COUNTIF($A$5:A1726,A1726)&amp;A1726</f>
        <v>5490</v>
      </c>
      <c r="AA17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27" spans="1:27" x14ac:dyDescent="0.25">
      <c r="A1727" s="6" t="str">
        <f>DAY(C1727)&amp;Table1[[#This Row],[Bộ phận]]&amp;Table1[[#This Row],[Mã hàng]]</f>
        <v>0</v>
      </c>
      <c r="B1727" s="6" t="str">
        <f>COUNTIF($A$5:A1727,A1727)&amp;A1727</f>
        <v>5500</v>
      </c>
      <c r="AA17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28" spans="1:27" x14ac:dyDescent="0.25">
      <c r="A1728" s="6" t="str">
        <f>DAY(C1728)&amp;Table1[[#This Row],[Bộ phận]]&amp;Table1[[#This Row],[Mã hàng]]</f>
        <v>0</v>
      </c>
      <c r="B1728" s="6" t="str">
        <f>COUNTIF($A$5:A1728,A1728)&amp;A1728</f>
        <v>5510</v>
      </c>
      <c r="AA17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29" spans="1:27" x14ac:dyDescent="0.25">
      <c r="A1729" s="6" t="str">
        <f>DAY(C1729)&amp;Table1[[#This Row],[Bộ phận]]&amp;Table1[[#This Row],[Mã hàng]]</f>
        <v>0</v>
      </c>
      <c r="B1729" s="6" t="str">
        <f>COUNTIF($A$5:A1729,A1729)&amp;A1729</f>
        <v>5520</v>
      </c>
      <c r="AA17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30" spans="1:27" x14ac:dyDescent="0.25">
      <c r="A1730" s="6" t="str">
        <f>DAY(C1730)&amp;Table1[[#This Row],[Bộ phận]]&amp;Table1[[#This Row],[Mã hàng]]</f>
        <v>0</v>
      </c>
      <c r="B1730" s="6" t="str">
        <f>COUNTIF($A$5:A1730,A1730)&amp;A1730</f>
        <v>5530</v>
      </c>
      <c r="AA17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31" spans="1:27" x14ac:dyDescent="0.25">
      <c r="A1731" s="6" t="str">
        <f>DAY(C1731)&amp;Table1[[#This Row],[Bộ phận]]&amp;Table1[[#This Row],[Mã hàng]]</f>
        <v>0</v>
      </c>
      <c r="B1731" s="6" t="str">
        <f>COUNTIF($A$5:A1731,A1731)&amp;A1731</f>
        <v>5540</v>
      </c>
      <c r="AA17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32" spans="1:27" x14ac:dyDescent="0.25">
      <c r="A1732" s="6" t="str">
        <f>DAY(C1732)&amp;Table1[[#This Row],[Bộ phận]]&amp;Table1[[#This Row],[Mã hàng]]</f>
        <v>0</v>
      </c>
      <c r="B1732" s="6" t="str">
        <f>COUNTIF($A$5:A1732,A1732)&amp;A1732</f>
        <v>5550</v>
      </c>
      <c r="AA17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33" spans="1:27" x14ac:dyDescent="0.25">
      <c r="A1733" s="6" t="str">
        <f>DAY(C1733)&amp;Table1[[#This Row],[Bộ phận]]&amp;Table1[[#This Row],[Mã hàng]]</f>
        <v>0</v>
      </c>
      <c r="B1733" s="6" t="str">
        <f>COUNTIF($A$5:A1733,A1733)&amp;A1733</f>
        <v>5560</v>
      </c>
      <c r="AA17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34" spans="1:27" x14ac:dyDescent="0.25">
      <c r="A1734" s="6" t="str">
        <f>DAY(C1734)&amp;Table1[[#This Row],[Bộ phận]]&amp;Table1[[#This Row],[Mã hàng]]</f>
        <v>0</v>
      </c>
      <c r="B1734" s="6" t="str">
        <f>COUNTIF($A$5:A1734,A1734)&amp;A1734</f>
        <v>5570</v>
      </c>
      <c r="AA17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35" spans="1:27" x14ac:dyDescent="0.25">
      <c r="A1735" s="6" t="str">
        <f>DAY(C1735)&amp;Table1[[#This Row],[Bộ phận]]&amp;Table1[[#This Row],[Mã hàng]]</f>
        <v>0</v>
      </c>
      <c r="B1735" s="6" t="str">
        <f>COUNTIF($A$5:A1735,A1735)&amp;A1735</f>
        <v>5580</v>
      </c>
      <c r="AA17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36" spans="1:27" x14ac:dyDescent="0.25">
      <c r="A1736" s="6" t="str">
        <f>DAY(C1736)&amp;Table1[[#This Row],[Bộ phận]]&amp;Table1[[#This Row],[Mã hàng]]</f>
        <v>0</v>
      </c>
      <c r="B1736" s="6" t="str">
        <f>COUNTIF($A$5:A1736,A1736)&amp;A1736</f>
        <v>5590</v>
      </c>
      <c r="AA17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37" spans="1:27" x14ac:dyDescent="0.25">
      <c r="A1737" s="6" t="str">
        <f>DAY(C1737)&amp;Table1[[#This Row],[Bộ phận]]&amp;Table1[[#This Row],[Mã hàng]]</f>
        <v>0</v>
      </c>
      <c r="B1737" s="6" t="str">
        <f>COUNTIF($A$5:A1737,A1737)&amp;A1737</f>
        <v>5600</v>
      </c>
      <c r="AA17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38" spans="1:27" x14ac:dyDescent="0.25">
      <c r="A1738" s="6" t="str">
        <f>DAY(C1738)&amp;Table1[[#This Row],[Bộ phận]]&amp;Table1[[#This Row],[Mã hàng]]</f>
        <v>0</v>
      </c>
      <c r="B1738" s="6" t="str">
        <f>COUNTIF($A$5:A1738,A1738)&amp;A1738</f>
        <v>5610</v>
      </c>
      <c r="AA17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39" spans="1:27" x14ac:dyDescent="0.25">
      <c r="A1739" s="6" t="str">
        <f>DAY(C1739)&amp;Table1[[#This Row],[Bộ phận]]&amp;Table1[[#This Row],[Mã hàng]]</f>
        <v>0</v>
      </c>
      <c r="B1739" s="6" t="str">
        <f>COUNTIF($A$5:A1739,A1739)&amp;A1739</f>
        <v>5620</v>
      </c>
      <c r="AA17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40" spans="1:27" x14ac:dyDescent="0.25">
      <c r="A1740" s="6" t="str">
        <f>DAY(C1740)&amp;Table1[[#This Row],[Bộ phận]]&amp;Table1[[#This Row],[Mã hàng]]</f>
        <v>0</v>
      </c>
      <c r="B1740" s="6" t="str">
        <f>COUNTIF($A$5:A1740,A1740)&amp;A1740</f>
        <v>5630</v>
      </c>
      <c r="AA17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41" spans="1:27" x14ac:dyDescent="0.25">
      <c r="A1741" s="6" t="str">
        <f>DAY(C1741)&amp;Table1[[#This Row],[Bộ phận]]&amp;Table1[[#This Row],[Mã hàng]]</f>
        <v>0</v>
      </c>
      <c r="B1741" s="6" t="str">
        <f>COUNTIF($A$5:A1741,A1741)&amp;A1741</f>
        <v>5640</v>
      </c>
      <c r="AA17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42" spans="1:27" x14ac:dyDescent="0.25">
      <c r="A1742" s="6" t="str">
        <f>DAY(C1742)&amp;Table1[[#This Row],[Bộ phận]]&amp;Table1[[#This Row],[Mã hàng]]</f>
        <v>0</v>
      </c>
      <c r="B1742" s="6" t="str">
        <f>COUNTIF($A$5:A1742,A1742)&amp;A1742</f>
        <v>5650</v>
      </c>
      <c r="AA17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43" spans="1:27" x14ac:dyDescent="0.25">
      <c r="A1743" s="6" t="str">
        <f>DAY(C1743)&amp;Table1[[#This Row],[Bộ phận]]&amp;Table1[[#This Row],[Mã hàng]]</f>
        <v>0</v>
      </c>
      <c r="B1743" s="6" t="str">
        <f>COUNTIF($A$5:A1743,A1743)&amp;A1743</f>
        <v>5660</v>
      </c>
      <c r="AA17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44" spans="1:27" x14ac:dyDescent="0.25">
      <c r="A1744" s="6" t="str">
        <f>DAY(C1744)&amp;Table1[[#This Row],[Bộ phận]]&amp;Table1[[#This Row],[Mã hàng]]</f>
        <v>0</v>
      </c>
      <c r="B1744" s="6" t="str">
        <f>COUNTIF($A$5:A1744,A1744)&amp;A1744</f>
        <v>5670</v>
      </c>
      <c r="AA17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45" spans="1:27" x14ac:dyDescent="0.25">
      <c r="A1745" s="6" t="str">
        <f>DAY(C1745)&amp;Table1[[#This Row],[Bộ phận]]&amp;Table1[[#This Row],[Mã hàng]]</f>
        <v>0</v>
      </c>
      <c r="B1745" s="6" t="str">
        <f>COUNTIF($A$5:A1745,A1745)&amp;A1745</f>
        <v>5680</v>
      </c>
      <c r="AA17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46" spans="1:27" x14ac:dyDescent="0.25">
      <c r="A1746" s="6" t="str">
        <f>DAY(C1746)&amp;Table1[[#This Row],[Bộ phận]]&amp;Table1[[#This Row],[Mã hàng]]</f>
        <v>0</v>
      </c>
      <c r="B1746" s="6" t="str">
        <f>COUNTIF($A$5:A1746,A1746)&amp;A1746</f>
        <v>5690</v>
      </c>
      <c r="AA17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47" spans="1:27" x14ac:dyDescent="0.25">
      <c r="A1747" s="6" t="str">
        <f>DAY(C1747)&amp;Table1[[#This Row],[Bộ phận]]&amp;Table1[[#This Row],[Mã hàng]]</f>
        <v>0</v>
      </c>
      <c r="B1747" s="6" t="str">
        <f>COUNTIF($A$5:A1747,A1747)&amp;A1747</f>
        <v>5700</v>
      </c>
      <c r="AA17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48" spans="1:27" x14ac:dyDescent="0.25">
      <c r="A1748" s="6" t="str">
        <f>DAY(C1748)&amp;Table1[[#This Row],[Bộ phận]]&amp;Table1[[#This Row],[Mã hàng]]</f>
        <v>0</v>
      </c>
      <c r="B1748" s="6" t="str">
        <f>COUNTIF($A$5:A1748,A1748)&amp;A1748</f>
        <v>5710</v>
      </c>
      <c r="AA17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49" spans="1:27" x14ac:dyDescent="0.25">
      <c r="A1749" s="6" t="str">
        <f>DAY(C1749)&amp;Table1[[#This Row],[Bộ phận]]&amp;Table1[[#This Row],[Mã hàng]]</f>
        <v>0</v>
      </c>
      <c r="B1749" s="6" t="str">
        <f>COUNTIF($A$5:A1749,A1749)&amp;A1749</f>
        <v>5720</v>
      </c>
      <c r="AA17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50" spans="1:27" x14ac:dyDescent="0.25">
      <c r="A1750" s="6" t="str">
        <f>DAY(C1750)&amp;Table1[[#This Row],[Bộ phận]]&amp;Table1[[#This Row],[Mã hàng]]</f>
        <v>0</v>
      </c>
      <c r="B1750" s="6" t="str">
        <f>COUNTIF($A$5:A1750,A1750)&amp;A1750</f>
        <v>5730</v>
      </c>
      <c r="AA17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51" spans="1:27" x14ac:dyDescent="0.25">
      <c r="A1751" s="6" t="str">
        <f>DAY(C1751)&amp;Table1[[#This Row],[Bộ phận]]&amp;Table1[[#This Row],[Mã hàng]]</f>
        <v>0</v>
      </c>
      <c r="B1751" s="6" t="str">
        <f>COUNTIF($A$5:A1751,A1751)&amp;A1751</f>
        <v>5740</v>
      </c>
      <c r="AA17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52" spans="1:27" x14ac:dyDescent="0.25">
      <c r="A1752" s="6" t="str">
        <f>DAY(C1752)&amp;Table1[[#This Row],[Bộ phận]]&amp;Table1[[#This Row],[Mã hàng]]</f>
        <v>0</v>
      </c>
      <c r="B1752" s="6" t="str">
        <f>COUNTIF($A$5:A1752,A1752)&amp;A1752</f>
        <v>5750</v>
      </c>
      <c r="AA17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53" spans="1:27" x14ac:dyDescent="0.25">
      <c r="A1753" s="6" t="str">
        <f>DAY(C1753)&amp;Table1[[#This Row],[Bộ phận]]&amp;Table1[[#This Row],[Mã hàng]]</f>
        <v>0</v>
      </c>
      <c r="B1753" s="6" t="str">
        <f>COUNTIF($A$5:A1753,A1753)&amp;A1753</f>
        <v>5760</v>
      </c>
      <c r="AA17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54" spans="1:27" x14ac:dyDescent="0.25">
      <c r="A1754" s="6" t="str">
        <f>DAY(C1754)&amp;Table1[[#This Row],[Bộ phận]]&amp;Table1[[#This Row],[Mã hàng]]</f>
        <v>0</v>
      </c>
      <c r="B1754" s="6" t="str">
        <f>COUNTIF($A$5:A1754,A1754)&amp;A1754</f>
        <v>5770</v>
      </c>
      <c r="AA17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55" spans="1:27" x14ac:dyDescent="0.25">
      <c r="A1755" s="6" t="str">
        <f>DAY(C1755)&amp;Table1[[#This Row],[Bộ phận]]&amp;Table1[[#This Row],[Mã hàng]]</f>
        <v>0</v>
      </c>
      <c r="B1755" s="6" t="str">
        <f>COUNTIF($A$5:A1755,A1755)&amp;A1755</f>
        <v>5780</v>
      </c>
      <c r="AA17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56" spans="1:27" x14ac:dyDescent="0.25">
      <c r="A1756" s="6" t="str">
        <f>DAY(C1756)&amp;Table1[[#This Row],[Bộ phận]]&amp;Table1[[#This Row],[Mã hàng]]</f>
        <v>0</v>
      </c>
      <c r="B1756" s="6" t="str">
        <f>COUNTIF($A$5:A1756,A1756)&amp;A1756</f>
        <v>5790</v>
      </c>
      <c r="AA17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57" spans="1:27" x14ac:dyDescent="0.25">
      <c r="A1757" s="6" t="str">
        <f>DAY(C1757)&amp;Table1[[#This Row],[Bộ phận]]&amp;Table1[[#This Row],[Mã hàng]]</f>
        <v>0</v>
      </c>
      <c r="B1757" s="6" t="str">
        <f>COUNTIF($A$5:A1757,A1757)&amp;A1757</f>
        <v>5800</v>
      </c>
      <c r="AA17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58" spans="1:27" x14ac:dyDescent="0.25">
      <c r="A1758" s="6" t="str">
        <f>DAY(C1758)&amp;Table1[[#This Row],[Bộ phận]]&amp;Table1[[#This Row],[Mã hàng]]</f>
        <v>0</v>
      </c>
      <c r="B1758" s="6" t="str">
        <f>COUNTIF($A$5:A1758,A1758)&amp;A1758</f>
        <v>5810</v>
      </c>
      <c r="AA17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59" spans="1:27" x14ac:dyDescent="0.25">
      <c r="A1759" s="6" t="str">
        <f>DAY(C1759)&amp;Table1[[#This Row],[Bộ phận]]&amp;Table1[[#This Row],[Mã hàng]]</f>
        <v>0</v>
      </c>
      <c r="B1759" s="6" t="str">
        <f>COUNTIF($A$5:A1759,A1759)&amp;A1759</f>
        <v>5820</v>
      </c>
      <c r="AA17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60" spans="1:27" x14ac:dyDescent="0.25">
      <c r="A1760" s="6" t="str">
        <f>DAY(C1760)&amp;Table1[[#This Row],[Bộ phận]]&amp;Table1[[#This Row],[Mã hàng]]</f>
        <v>0</v>
      </c>
      <c r="B1760" s="6" t="str">
        <f>COUNTIF($A$5:A1760,A1760)&amp;A1760</f>
        <v>5830</v>
      </c>
      <c r="AA17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61" spans="1:27" x14ac:dyDescent="0.25">
      <c r="A1761" s="6" t="str">
        <f>DAY(C1761)&amp;Table1[[#This Row],[Bộ phận]]&amp;Table1[[#This Row],[Mã hàng]]</f>
        <v>0</v>
      </c>
      <c r="B1761" s="6" t="str">
        <f>COUNTIF($A$5:A1761,A1761)&amp;A1761</f>
        <v>5840</v>
      </c>
      <c r="AA17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62" spans="1:27" x14ac:dyDescent="0.25">
      <c r="A1762" s="6" t="str">
        <f>DAY(C1762)&amp;Table1[[#This Row],[Bộ phận]]&amp;Table1[[#This Row],[Mã hàng]]</f>
        <v>0</v>
      </c>
      <c r="B1762" s="6" t="str">
        <f>COUNTIF($A$5:A1762,A1762)&amp;A1762</f>
        <v>5850</v>
      </c>
      <c r="AA17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63" spans="1:27" x14ac:dyDescent="0.25">
      <c r="A1763" s="6" t="str">
        <f>DAY(C1763)&amp;Table1[[#This Row],[Bộ phận]]&amp;Table1[[#This Row],[Mã hàng]]</f>
        <v>0</v>
      </c>
      <c r="B1763" s="6" t="str">
        <f>COUNTIF($A$5:A1763,A1763)&amp;A1763</f>
        <v>5860</v>
      </c>
      <c r="AA17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64" spans="1:27" x14ac:dyDescent="0.25">
      <c r="A1764" s="6" t="str">
        <f>DAY(C1764)&amp;Table1[[#This Row],[Bộ phận]]&amp;Table1[[#This Row],[Mã hàng]]</f>
        <v>0</v>
      </c>
      <c r="B1764" s="6" t="str">
        <f>COUNTIF($A$5:A1764,A1764)&amp;A1764</f>
        <v>5870</v>
      </c>
      <c r="AA17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65" spans="1:27" x14ac:dyDescent="0.25">
      <c r="A1765" s="6" t="str">
        <f>DAY(C1765)&amp;Table1[[#This Row],[Bộ phận]]&amp;Table1[[#This Row],[Mã hàng]]</f>
        <v>0</v>
      </c>
      <c r="B1765" s="6" t="str">
        <f>COUNTIF($A$5:A1765,A1765)&amp;A1765</f>
        <v>5880</v>
      </c>
      <c r="AA17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66" spans="1:27" x14ac:dyDescent="0.25">
      <c r="A1766" s="6" t="str">
        <f>DAY(C1766)&amp;Table1[[#This Row],[Bộ phận]]&amp;Table1[[#This Row],[Mã hàng]]</f>
        <v>0</v>
      </c>
      <c r="B1766" s="6" t="str">
        <f>COUNTIF($A$5:A1766,A1766)&amp;A1766</f>
        <v>5890</v>
      </c>
      <c r="AA17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67" spans="1:27" x14ac:dyDescent="0.25">
      <c r="A1767" s="6" t="str">
        <f>DAY(C1767)&amp;Table1[[#This Row],[Bộ phận]]&amp;Table1[[#This Row],[Mã hàng]]</f>
        <v>0</v>
      </c>
      <c r="B1767" s="6" t="str">
        <f>COUNTIF($A$5:A1767,A1767)&amp;A1767</f>
        <v>5900</v>
      </c>
      <c r="AA17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68" spans="1:27" x14ac:dyDescent="0.25">
      <c r="A1768" s="6" t="str">
        <f>DAY(C1768)&amp;Table1[[#This Row],[Bộ phận]]&amp;Table1[[#This Row],[Mã hàng]]</f>
        <v>0</v>
      </c>
      <c r="B1768" s="6" t="str">
        <f>COUNTIF($A$5:A1768,A1768)&amp;A1768</f>
        <v>5910</v>
      </c>
      <c r="AA17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69" spans="1:27" x14ac:dyDescent="0.25">
      <c r="A1769" s="6" t="str">
        <f>DAY(C1769)&amp;Table1[[#This Row],[Bộ phận]]&amp;Table1[[#This Row],[Mã hàng]]</f>
        <v>0</v>
      </c>
      <c r="B1769" s="6" t="str">
        <f>COUNTIF($A$5:A1769,A1769)&amp;A1769</f>
        <v>5920</v>
      </c>
      <c r="AA17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70" spans="1:27" x14ac:dyDescent="0.25">
      <c r="A1770" s="6" t="str">
        <f>DAY(C1770)&amp;Table1[[#This Row],[Bộ phận]]&amp;Table1[[#This Row],[Mã hàng]]</f>
        <v>0</v>
      </c>
      <c r="B1770" s="6" t="str">
        <f>COUNTIF($A$5:A1770,A1770)&amp;A1770</f>
        <v>5930</v>
      </c>
      <c r="AA17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71" spans="1:27" x14ac:dyDescent="0.25">
      <c r="A1771" s="6" t="str">
        <f>DAY(C1771)&amp;Table1[[#This Row],[Bộ phận]]&amp;Table1[[#This Row],[Mã hàng]]</f>
        <v>0</v>
      </c>
      <c r="B1771" s="6" t="str">
        <f>COUNTIF($A$5:A1771,A1771)&amp;A1771</f>
        <v>5940</v>
      </c>
      <c r="AA17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72" spans="1:27" x14ac:dyDescent="0.25">
      <c r="A1772" s="6" t="str">
        <f>DAY(C1772)&amp;Table1[[#This Row],[Bộ phận]]&amp;Table1[[#This Row],[Mã hàng]]</f>
        <v>0</v>
      </c>
      <c r="B1772" s="6" t="str">
        <f>COUNTIF($A$5:A1772,A1772)&amp;A1772</f>
        <v>5950</v>
      </c>
      <c r="AA17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73" spans="1:27" x14ac:dyDescent="0.25">
      <c r="A1773" s="6" t="str">
        <f>DAY(C1773)&amp;Table1[[#This Row],[Bộ phận]]&amp;Table1[[#This Row],[Mã hàng]]</f>
        <v>0</v>
      </c>
      <c r="B1773" s="6" t="str">
        <f>COUNTIF($A$5:A1773,A1773)&amp;A1773</f>
        <v>5960</v>
      </c>
      <c r="AA17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74" spans="1:27" x14ac:dyDescent="0.25">
      <c r="A1774" s="6" t="str">
        <f>DAY(C1774)&amp;Table1[[#This Row],[Bộ phận]]&amp;Table1[[#This Row],[Mã hàng]]</f>
        <v>0</v>
      </c>
      <c r="B1774" s="6" t="str">
        <f>COUNTIF($A$5:A1774,A1774)&amp;A1774</f>
        <v>5970</v>
      </c>
      <c r="AA17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75" spans="1:27" x14ac:dyDescent="0.25">
      <c r="A1775" s="6" t="str">
        <f>DAY(C1775)&amp;Table1[[#This Row],[Bộ phận]]&amp;Table1[[#This Row],[Mã hàng]]</f>
        <v>0</v>
      </c>
      <c r="B1775" s="6" t="str">
        <f>COUNTIF($A$5:A1775,A1775)&amp;A1775</f>
        <v>5980</v>
      </c>
      <c r="AA17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76" spans="1:27" x14ac:dyDescent="0.25">
      <c r="A1776" s="6" t="str">
        <f>DAY(C1776)&amp;Table1[[#This Row],[Bộ phận]]&amp;Table1[[#This Row],[Mã hàng]]</f>
        <v>0</v>
      </c>
      <c r="B1776" s="6" t="str">
        <f>COUNTIF($A$5:A1776,A1776)&amp;A1776</f>
        <v>5990</v>
      </c>
      <c r="AA17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77" spans="1:27" x14ac:dyDescent="0.25">
      <c r="A1777" s="6" t="str">
        <f>DAY(C1777)&amp;Table1[[#This Row],[Bộ phận]]&amp;Table1[[#This Row],[Mã hàng]]</f>
        <v>0</v>
      </c>
      <c r="B1777" s="6" t="str">
        <f>COUNTIF($A$5:A1777,A1777)&amp;A1777</f>
        <v>6000</v>
      </c>
      <c r="AA17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78" spans="1:27" x14ac:dyDescent="0.25">
      <c r="A1778" s="6" t="str">
        <f>DAY(C1778)&amp;Table1[[#This Row],[Bộ phận]]&amp;Table1[[#This Row],[Mã hàng]]</f>
        <v>0</v>
      </c>
      <c r="B1778" s="6" t="str">
        <f>COUNTIF($A$5:A1778,A1778)&amp;A1778</f>
        <v>6010</v>
      </c>
      <c r="AA17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79" spans="1:27" x14ac:dyDescent="0.25">
      <c r="A1779" s="6" t="str">
        <f>DAY(C1779)&amp;Table1[[#This Row],[Bộ phận]]&amp;Table1[[#This Row],[Mã hàng]]</f>
        <v>0</v>
      </c>
      <c r="B1779" s="6" t="str">
        <f>COUNTIF($A$5:A1779,A1779)&amp;A1779</f>
        <v>6020</v>
      </c>
      <c r="AA17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80" spans="1:27" x14ac:dyDescent="0.25">
      <c r="A1780" s="6" t="str">
        <f>DAY(C1780)&amp;Table1[[#This Row],[Bộ phận]]&amp;Table1[[#This Row],[Mã hàng]]</f>
        <v>0</v>
      </c>
      <c r="B1780" s="6" t="str">
        <f>COUNTIF($A$5:A1780,A1780)&amp;A1780</f>
        <v>6030</v>
      </c>
      <c r="AA17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81" spans="1:27" x14ac:dyDescent="0.25">
      <c r="A1781" s="6" t="str">
        <f>DAY(C1781)&amp;Table1[[#This Row],[Bộ phận]]&amp;Table1[[#This Row],[Mã hàng]]</f>
        <v>0</v>
      </c>
      <c r="B1781" s="6" t="str">
        <f>COUNTIF($A$5:A1781,A1781)&amp;A1781</f>
        <v>6040</v>
      </c>
      <c r="AA17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82" spans="1:27" x14ac:dyDescent="0.25">
      <c r="A1782" s="6" t="str">
        <f>DAY(C1782)&amp;Table1[[#This Row],[Bộ phận]]&amp;Table1[[#This Row],[Mã hàng]]</f>
        <v>0</v>
      </c>
      <c r="B1782" s="6" t="str">
        <f>COUNTIF($A$5:A1782,A1782)&amp;A1782</f>
        <v>6050</v>
      </c>
      <c r="AA17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83" spans="1:27" x14ac:dyDescent="0.25">
      <c r="A1783" s="6" t="str">
        <f>DAY(C1783)&amp;Table1[[#This Row],[Bộ phận]]&amp;Table1[[#This Row],[Mã hàng]]</f>
        <v>0</v>
      </c>
      <c r="B1783" s="6" t="str">
        <f>COUNTIF($A$5:A1783,A1783)&amp;A1783</f>
        <v>6060</v>
      </c>
      <c r="AA17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84" spans="1:27" x14ac:dyDescent="0.25">
      <c r="A1784" s="6" t="str">
        <f>DAY(C1784)&amp;Table1[[#This Row],[Bộ phận]]&amp;Table1[[#This Row],[Mã hàng]]</f>
        <v>0</v>
      </c>
      <c r="B1784" s="6" t="str">
        <f>COUNTIF($A$5:A1784,A1784)&amp;A1784</f>
        <v>6070</v>
      </c>
      <c r="AA17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85" spans="1:27" x14ac:dyDescent="0.25">
      <c r="A1785" s="6" t="str">
        <f>DAY(C1785)&amp;Table1[[#This Row],[Bộ phận]]&amp;Table1[[#This Row],[Mã hàng]]</f>
        <v>0</v>
      </c>
      <c r="B1785" s="6" t="str">
        <f>COUNTIF($A$5:A1785,A1785)&amp;A1785</f>
        <v>6080</v>
      </c>
      <c r="AA17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86" spans="1:27" x14ac:dyDescent="0.25">
      <c r="A1786" s="6" t="str">
        <f>DAY(C1786)&amp;Table1[[#This Row],[Bộ phận]]&amp;Table1[[#This Row],[Mã hàng]]</f>
        <v>0</v>
      </c>
      <c r="B1786" s="6" t="str">
        <f>COUNTIF($A$5:A1786,A1786)&amp;A1786</f>
        <v>6090</v>
      </c>
      <c r="AA17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87" spans="1:27" x14ac:dyDescent="0.25">
      <c r="A1787" s="6" t="str">
        <f>DAY(C1787)&amp;Table1[[#This Row],[Bộ phận]]&amp;Table1[[#This Row],[Mã hàng]]</f>
        <v>0</v>
      </c>
      <c r="B1787" s="6" t="str">
        <f>COUNTIF($A$5:A1787,A1787)&amp;A1787</f>
        <v>6100</v>
      </c>
      <c r="AA17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88" spans="1:27" x14ac:dyDescent="0.25">
      <c r="A1788" s="6" t="str">
        <f>DAY(C1788)&amp;Table1[[#This Row],[Bộ phận]]&amp;Table1[[#This Row],[Mã hàng]]</f>
        <v>0</v>
      </c>
      <c r="B1788" s="6" t="str">
        <f>COUNTIF($A$5:A1788,A1788)&amp;A1788</f>
        <v>6110</v>
      </c>
      <c r="AA17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89" spans="1:27" x14ac:dyDescent="0.25">
      <c r="A1789" s="6" t="str">
        <f>DAY(C1789)&amp;Table1[[#This Row],[Bộ phận]]&amp;Table1[[#This Row],[Mã hàng]]</f>
        <v>0</v>
      </c>
      <c r="B1789" s="6" t="str">
        <f>COUNTIF($A$5:A1789,A1789)&amp;A1789</f>
        <v>6120</v>
      </c>
      <c r="AA17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90" spans="1:27" x14ac:dyDescent="0.25">
      <c r="A1790" s="6" t="str">
        <f>DAY(C1790)&amp;Table1[[#This Row],[Bộ phận]]&amp;Table1[[#This Row],[Mã hàng]]</f>
        <v>0</v>
      </c>
      <c r="B1790" s="6" t="str">
        <f>COUNTIF($A$5:A1790,A1790)&amp;A1790</f>
        <v>6130</v>
      </c>
      <c r="AA17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91" spans="1:27" x14ac:dyDescent="0.25">
      <c r="A1791" s="6" t="str">
        <f>DAY(C1791)&amp;Table1[[#This Row],[Bộ phận]]&amp;Table1[[#This Row],[Mã hàng]]</f>
        <v>0</v>
      </c>
      <c r="B1791" s="6" t="str">
        <f>COUNTIF($A$5:A1791,A1791)&amp;A1791</f>
        <v>6140</v>
      </c>
      <c r="AA17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92" spans="1:27" x14ac:dyDescent="0.25">
      <c r="A1792" s="6" t="str">
        <f>DAY(C1792)&amp;Table1[[#This Row],[Bộ phận]]&amp;Table1[[#This Row],[Mã hàng]]</f>
        <v>0</v>
      </c>
      <c r="B1792" s="6" t="str">
        <f>COUNTIF($A$5:A1792,A1792)&amp;A1792</f>
        <v>6150</v>
      </c>
      <c r="AA17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93" spans="1:27" x14ac:dyDescent="0.25">
      <c r="A1793" s="6" t="str">
        <f>DAY(C1793)&amp;Table1[[#This Row],[Bộ phận]]&amp;Table1[[#This Row],[Mã hàng]]</f>
        <v>0</v>
      </c>
      <c r="B1793" s="6" t="str">
        <f>COUNTIF($A$5:A1793,A1793)&amp;A1793</f>
        <v>6160</v>
      </c>
      <c r="AA17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94" spans="1:27" x14ac:dyDescent="0.25">
      <c r="A1794" s="6" t="str">
        <f>DAY(C1794)&amp;Table1[[#This Row],[Bộ phận]]&amp;Table1[[#This Row],[Mã hàng]]</f>
        <v>0</v>
      </c>
      <c r="B1794" s="6" t="str">
        <f>COUNTIF($A$5:A1794,A1794)&amp;A1794</f>
        <v>6170</v>
      </c>
      <c r="AA17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95" spans="1:27" x14ac:dyDescent="0.25">
      <c r="A1795" s="6" t="str">
        <f>DAY(C1795)&amp;Table1[[#This Row],[Bộ phận]]&amp;Table1[[#This Row],[Mã hàng]]</f>
        <v>0</v>
      </c>
      <c r="B1795" s="6" t="str">
        <f>COUNTIF($A$5:A1795,A1795)&amp;A1795</f>
        <v>6180</v>
      </c>
      <c r="AA17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96" spans="1:27" x14ac:dyDescent="0.25">
      <c r="A1796" s="6" t="str">
        <f>DAY(C1796)&amp;Table1[[#This Row],[Bộ phận]]&amp;Table1[[#This Row],[Mã hàng]]</f>
        <v>0</v>
      </c>
      <c r="B1796" s="6" t="str">
        <f>COUNTIF($A$5:A1796,A1796)&amp;A1796</f>
        <v>6190</v>
      </c>
      <c r="AA17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97" spans="1:27" x14ac:dyDescent="0.25">
      <c r="A1797" s="6" t="str">
        <f>DAY(C1797)&amp;Table1[[#This Row],[Bộ phận]]&amp;Table1[[#This Row],[Mã hàng]]</f>
        <v>0</v>
      </c>
      <c r="B1797" s="6" t="str">
        <f>COUNTIF($A$5:A1797,A1797)&amp;A1797</f>
        <v>6200</v>
      </c>
      <c r="AA17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98" spans="1:27" x14ac:dyDescent="0.25">
      <c r="A1798" s="6" t="str">
        <f>DAY(C1798)&amp;Table1[[#This Row],[Bộ phận]]&amp;Table1[[#This Row],[Mã hàng]]</f>
        <v>0</v>
      </c>
      <c r="B1798" s="6" t="str">
        <f>COUNTIF($A$5:A1798,A1798)&amp;A1798</f>
        <v>6210</v>
      </c>
      <c r="AA17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799" spans="1:27" x14ac:dyDescent="0.25">
      <c r="A1799" s="6" t="str">
        <f>DAY(C1799)&amp;Table1[[#This Row],[Bộ phận]]&amp;Table1[[#This Row],[Mã hàng]]</f>
        <v>0</v>
      </c>
      <c r="B1799" s="6" t="str">
        <f>COUNTIF($A$5:A1799,A1799)&amp;A1799</f>
        <v>6220</v>
      </c>
      <c r="AA17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00" spans="1:27" x14ac:dyDescent="0.25">
      <c r="A1800" s="6" t="str">
        <f>DAY(C1800)&amp;Table1[[#This Row],[Bộ phận]]&amp;Table1[[#This Row],[Mã hàng]]</f>
        <v>0</v>
      </c>
      <c r="B1800" s="6" t="str">
        <f>COUNTIF($A$5:A1800,A1800)&amp;A1800</f>
        <v>6230</v>
      </c>
      <c r="AA18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01" spans="1:27" x14ac:dyDescent="0.25">
      <c r="A1801" s="6" t="str">
        <f>DAY(C1801)&amp;Table1[[#This Row],[Bộ phận]]&amp;Table1[[#This Row],[Mã hàng]]</f>
        <v>0</v>
      </c>
      <c r="B1801" s="6" t="str">
        <f>COUNTIF($A$5:A1801,A1801)&amp;A1801</f>
        <v>6240</v>
      </c>
      <c r="AA18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02" spans="1:27" x14ac:dyDescent="0.25">
      <c r="A1802" s="6" t="str">
        <f>DAY(C1802)&amp;Table1[[#This Row],[Bộ phận]]&amp;Table1[[#This Row],[Mã hàng]]</f>
        <v>0</v>
      </c>
      <c r="B1802" s="6" t="str">
        <f>COUNTIF($A$5:A1802,A1802)&amp;A1802</f>
        <v>6250</v>
      </c>
      <c r="AA18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03" spans="1:27" x14ac:dyDescent="0.25">
      <c r="A1803" s="6" t="str">
        <f>DAY(C1803)&amp;Table1[[#This Row],[Bộ phận]]&amp;Table1[[#This Row],[Mã hàng]]</f>
        <v>0</v>
      </c>
      <c r="B1803" s="6" t="str">
        <f>COUNTIF($A$5:A1803,A1803)&amp;A1803</f>
        <v>6260</v>
      </c>
      <c r="AA18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04" spans="1:27" x14ac:dyDescent="0.25">
      <c r="A1804" s="6" t="str">
        <f>DAY(C1804)&amp;Table1[[#This Row],[Bộ phận]]&amp;Table1[[#This Row],[Mã hàng]]</f>
        <v>0</v>
      </c>
      <c r="B1804" s="6" t="str">
        <f>COUNTIF($A$5:A1804,A1804)&amp;A1804</f>
        <v>6270</v>
      </c>
      <c r="AA18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05" spans="1:27" x14ac:dyDescent="0.25">
      <c r="A1805" s="6" t="str">
        <f>DAY(C1805)&amp;Table1[[#This Row],[Bộ phận]]&amp;Table1[[#This Row],[Mã hàng]]</f>
        <v>0</v>
      </c>
      <c r="B1805" s="6" t="str">
        <f>COUNTIF($A$5:A1805,A1805)&amp;A1805</f>
        <v>6280</v>
      </c>
      <c r="AA18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06" spans="1:27" x14ac:dyDescent="0.25">
      <c r="A1806" s="6" t="str">
        <f>DAY(C1806)&amp;Table1[[#This Row],[Bộ phận]]&amp;Table1[[#This Row],[Mã hàng]]</f>
        <v>0</v>
      </c>
      <c r="B1806" s="6" t="str">
        <f>COUNTIF($A$5:A1806,A1806)&amp;A1806</f>
        <v>6290</v>
      </c>
      <c r="AA18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07" spans="1:27" x14ac:dyDescent="0.25">
      <c r="A1807" s="6" t="str">
        <f>DAY(C1807)&amp;Table1[[#This Row],[Bộ phận]]&amp;Table1[[#This Row],[Mã hàng]]</f>
        <v>0</v>
      </c>
      <c r="B1807" s="6" t="str">
        <f>COUNTIF($A$5:A1807,A1807)&amp;A1807</f>
        <v>6300</v>
      </c>
      <c r="AA18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08" spans="1:27" x14ac:dyDescent="0.25">
      <c r="A1808" s="6" t="str">
        <f>DAY(C1808)&amp;Table1[[#This Row],[Bộ phận]]&amp;Table1[[#This Row],[Mã hàng]]</f>
        <v>0</v>
      </c>
      <c r="B1808" s="6" t="str">
        <f>COUNTIF($A$5:A1808,A1808)&amp;A1808</f>
        <v>6310</v>
      </c>
      <c r="AA18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09" spans="1:27" x14ac:dyDescent="0.25">
      <c r="A1809" s="6" t="str">
        <f>DAY(C1809)&amp;Table1[[#This Row],[Bộ phận]]&amp;Table1[[#This Row],[Mã hàng]]</f>
        <v>0</v>
      </c>
      <c r="B1809" s="6" t="str">
        <f>COUNTIF($A$5:A1809,A1809)&amp;A1809</f>
        <v>6320</v>
      </c>
      <c r="AA18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10" spans="1:27" x14ac:dyDescent="0.25">
      <c r="A1810" s="6" t="str">
        <f>DAY(C1810)&amp;Table1[[#This Row],[Bộ phận]]&amp;Table1[[#This Row],[Mã hàng]]</f>
        <v>0</v>
      </c>
      <c r="B1810" s="6" t="str">
        <f>COUNTIF($A$5:A1810,A1810)&amp;A1810</f>
        <v>6330</v>
      </c>
      <c r="AA18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11" spans="1:27" x14ac:dyDescent="0.25">
      <c r="A1811" s="6" t="str">
        <f>DAY(C1811)&amp;Table1[[#This Row],[Bộ phận]]&amp;Table1[[#This Row],[Mã hàng]]</f>
        <v>0</v>
      </c>
      <c r="B1811" s="6" t="str">
        <f>COUNTIF($A$5:A1811,A1811)&amp;A1811</f>
        <v>6340</v>
      </c>
      <c r="AA18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12" spans="1:27" x14ac:dyDescent="0.25">
      <c r="A1812" s="6" t="str">
        <f>DAY(C1812)&amp;Table1[[#This Row],[Bộ phận]]&amp;Table1[[#This Row],[Mã hàng]]</f>
        <v>0</v>
      </c>
      <c r="B1812" s="6" t="str">
        <f>COUNTIF($A$5:A1812,A1812)&amp;A1812</f>
        <v>6350</v>
      </c>
      <c r="AA18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13" spans="1:27" x14ac:dyDescent="0.25">
      <c r="A1813" s="6" t="str">
        <f>DAY(C1813)&amp;Table1[[#This Row],[Bộ phận]]&amp;Table1[[#This Row],[Mã hàng]]</f>
        <v>0</v>
      </c>
      <c r="B1813" s="6" t="str">
        <f>COUNTIF($A$5:A1813,A1813)&amp;A1813</f>
        <v>6360</v>
      </c>
      <c r="AA18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14" spans="1:27" x14ac:dyDescent="0.25">
      <c r="A1814" s="6" t="str">
        <f>DAY(C1814)&amp;Table1[[#This Row],[Bộ phận]]&amp;Table1[[#This Row],[Mã hàng]]</f>
        <v>0</v>
      </c>
      <c r="B1814" s="6" t="str">
        <f>COUNTIF($A$5:A1814,A1814)&amp;A1814</f>
        <v>6370</v>
      </c>
      <c r="AA18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15" spans="1:27" x14ac:dyDescent="0.25">
      <c r="A1815" s="6" t="str">
        <f>DAY(C1815)&amp;Table1[[#This Row],[Bộ phận]]&amp;Table1[[#This Row],[Mã hàng]]</f>
        <v>0</v>
      </c>
      <c r="B1815" s="6" t="str">
        <f>COUNTIF($A$5:A1815,A1815)&amp;A1815</f>
        <v>6380</v>
      </c>
      <c r="AA18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16" spans="1:27" x14ac:dyDescent="0.25">
      <c r="A1816" s="6" t="str">
        <f>DAY(C1816)&amp;Table1[[#This Row],[Bộ phận]]&amp;Table1[[#This Row],[Mã hàng]]</f>
        <v>0</v>
      </c>
      <c r="B1816" s="6" t="str">
        <f>COUNTIF($A$5:A1816,A1816)&amp;A1816</f>
        <v>6390</v>
      </c>
      <c r="AA18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17" spans="1:27" x14ac:dyDescent="0.25">
      <c r="A1817" s="6" t="str">
        <f>DAY(C1817)&amp;Table1[[#This Row],[Bộ phận]]&amp;Table1[[#This Row],[Mã hàng]]</f>
        <v>0</v>
      </c>
      <c r="B1817" s="6" t="str">
        <f>COUNTIF($A$5:A1817,A1817)&amp;A1817</f>
        <v>6400</v>
      </c>
      <c r="AA18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18" spans="1:27" x14ac:dyDescent="0.25">
      <c r="A1818" s="6" t="str">
        <f>DAY(C1818)&amp;Table1[[#This Row],[Bộ phận]]&amp;Table1[[#This Row],[Mã hàng]]</f>
        <v>0</v>
      </c>
      <c r="B1818" s="6" t="str">
        <f>COUNTIF($A$5:A1818,A1818)&amp;A1818</f>
        <v>6410</v>
      </c>
      <c r="AA18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19" spans="1:27" x14ac:dyDescent="0.25">
      <c r="A1819" s="6" t="str">
        <f>DAY(C1819)&amp;Table1[[#This Row],[Bộ phận]]&amp;Table1[[#This Row],[Mã hàng]]</f>
        <v>0</v>
      </c>
      <c r="B1819" s="6" t="str">
        <f>COUNTIF($A$5:A1819,A1819)&amp;A1819</f>
        <v>6420</v>
      </c>
      <c r="AA18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20" spans="1:27" x14ac:dyDescent="0.25">
      <c r="A1820" s="6" t="str">
        <f>DAY(C1820)&amp;Table1[[#This Row],[Bộ phận]]&amp;Table1[[#This Row],[Mã hàng]]</f>
        <v>0</v>
      </c>
      <c r="B1820" s="6" t="str">
        <f>COUNTIF($A$5:A1820,A1820)&amp;A1820</f>
        <v>6430</v>
      </c>
      <c r="AA18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21" spans="1:27" x14ac:dyDescent="0.25">
      <c r="A1821" s="6" t="str">
        <f>DAY(C1821)&amp;Table1[[#This Row],[Bộ phận]]&amp;Table1[[#This Row],[Mã hàng]]</f>
        <v>0</v>
      </c>
      <c r="B1821" s="6" t="str">
        <f>COUNTIF($A$5:A1821,A1821)&amp;A1821</f>
        <v>6440</v>
      </c>
      <c r="AA18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22" spans="1:27" x14ac:dyDescent="0.25">
      <c r="A1822" s="6" t="str">
        <f>DAY(C1822)&amp;Table1[[#This Row],[Bộ phận]]&amp;Table1[[#This Row],[Mã hàng]]</f>
        <v>0</v>
      </c>
      <c r="B1822" s="6" t="str">
        <f>COUNTIF($A$5:A1822,A1822)&amp;A1822</f>
        <v>6450</v>
      </c>
      <c r="AA18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23" spans="1:27" x14ac:dyDescent="0.25">
      <c r="A1823" s="6" t="str">
        <f>DAY(C1823)&amp;Table1[[#This Row],[Bộ phận]]&amp;Table1[[#This Row],[Mã hàng]]</f>
        <v>0</v>
      </c>
      <c r="B1823" s="6" t="str">
        <f>COUNTIF($A$5:A1823,A1823)&amp;A1823</f>
        <v>6460</v>
      </c>
      <c r="AA18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24" spans="1:27" x14ac:dyDescent="0.25">
      <c r="A1824" s="6" t="str">
        <f>DAY(C1824)&amp;Table1[[#This Row],[Bộ phận]]&amp;Table1[[#This Row],[Mã hàng]]</f>
        <v>0</v>
      </c>
      <c r="B1824" s="6" t="str">
        <f>COUNTIF($A$5:A1824,A1824)&amp;A1824</f>
        <v>6470</v>
      </c>
      <c r="AA18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25" spans="1:27" x14ac:dyDescent="0.25">
      <c r="A1825" s="6" t="str">
        <f>DAY(C1825)&amp;Table1[[#This Row],[Bộ phận]]&amp;Table1[[#This Row],[Mã hàng]]</f>
        <v>0</v>
      </c>
      <c r="B1825" s="6" t="str">
        <f>COUNTIF($A$5:A1825,A1825)&amp;A1825</f>
        <v>6480</v>
      </c>
      <c r="AA18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26" spans="1:27" x14ac:dyDescent="0.25">
      <c r="A1826" s="6" t="str">
        <f>DAY(C1826)&amp;Table1[[#This Row],[Bộ phận]]&amp;Table1[[#This Row],[Mã hàng]]</f>
        <v>0</v>
      </c>
      <c r="B1826" s="6" t="str">
        <f>COUNTIF($A$5:A1826,A1826)&amp;A1826</f>
        <v>6490</v>
      </c>
      <c r="AA18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27" spans="1:27" x14ac:dyDescent="0.25">
      <c r="A1827" s="6" t="str">
        <f>DAY(C1827)&amp;Table1[[#This Row],[Bộ phận]]&amp;Table1[[#This Row],[Mã hàng]]</f>
        <v>0</v>
      </c>
      <c r="B1827" s="6" t="str">
        <f>COUNTIF($A$5:A1827,A1827)&amp;A1827</f>
        <v>6500</v>
      </c>
      <c r="AA18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28" spans="1:27" x14ac:dyDescent="0.25">
      <c r="A1828" s="6" t="str">
        <f>DAY(C1828)&amp;Table1[[#This Row],[Bộ phận]]&amp;Table1[[#This Row],[Mã hàng]]</f>
        <v>0</v>
      </c>
      <c r="B1828" s="6" t="str">
        <f>COUNTIF($A$5:A1828,A1828)&amp;A1828</f>
        <v>6510</v>
      </c>
      <c r="AA18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29" spans="1:27" x14ac:dyDescent="0.25">
      <c r="A1829" s="6" t="str">
        <f>DAY(C1829)&amp;Table1[[#This Row],[Bộ phận]]&amp;Table1[[#This Row],[Mã hàng]]</f>
        <v>0</v>
      </c>
      <c r="B1829" s="6" t="str">
        <f>COUNTIF($A$5:A1829,A1829)&amp;A1829</f>
        <v>6520</v>
      </c>
      <c r="AA18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30" spans="1:27" x14ac:dyDescent="0.25">
      <c r="A1830" s="6" t="str">
        <f>DAY(C1830)&amp;Table1[[#This Row],[Bộ phận]]&amp;Table1[[#This Row],[Mã hàng]]</f>
        <v>0</v>
      </c>
      <c r="B1830" s="6" t="str">
        <f>COUNTIF($A$5:A1830,A1830)&amp;A1830</f>
        <v>6530</v>
      </c>
      <c r="AA18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31" spans="1:27" x14ac:dyDescent="0.25">
      <c r="A1831" s="6" t="str">
        <f>DAY(C1831)&amp;Table1[[#This Row],[Bộ phận]]&amp;Table1[[#This Row],[Mã hàng]]</f>
        <v>0</v>
      </c>
      <c r="B1831" s="6" t="str">
        <f>COUNTIF($A$5:A1831,A1831)&amp;A1831</f>
        <v>6540</v>
      </c>
      <c r="AA18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32" spans="1:27" x14ac:dyDescent="0.25">
      <c r="A1832" s="6" t="str">
        <f>DAY(C1832)&amp;Table1[[#This Row],[Bộ phận]]&amp;Table1[[#This Row],[Mã hàng]]</f>
        <v>0</v>
      </c>
      <c r="B1832" s="6" t="str">
        <f>COUNTIF($A$5:A1832,A1832)&amp;A1832</f>
        <v>6550</v>
      </c>
      <c r="AA18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33" spans="1:27" x14ac:dyDescent="0.25">
      <c r="A1833" s="6" t="str">
        <f>DAY(C1833)&amp;Table1[[#This Row],[Bộ phận]]&amp;Table1[[#This Row],[Mã hàng]]</f>
        <v>0</v>
      </c>
      <c r="B1833" s="6" t="str">
        <f>COUNTIF($A$5:A1833,A1833)&amp;A1833</f>
        <v>6560</v>
      </c>
      <c r="AA18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34" spans="1:27" x14ac:dyDescent="0.25">
      <c r="A1834" s="6" t="str">
        <f>DAY(C1834)&amp;Table1[[#This Row],[Bộ phận]]&amp;Table1[[#This Row],[Mã hàng]]</f>
        <v>0</v>
      </c>
      <c r="B1834" s="6" t="str">
        <f>COUNTIF($A$5:A1834,A1834)&amp;A1834</f>
        <v>6570</v>
      </c>
      <c r="AA18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35" spans="1:27" x14ac:dyDescent="0.25">
      <c r="A1835" s="6" t="str">
        <f>DAY(C1835)&amp;Table1[[#This Row],[Bộ phận]]&amp;Table1[[#This Row],[Mã hàng]]</f>
        <v>0</v>
      </c>
      <c r="B1835" s="6" t="str">
        <f>COUNTIF($A$5:A1835,A1835)&amp;A1835</f>
        <v>6580</v>
      </c>
      <c r="AA18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36" spans="1:27" x14ac:dyDescent="0.25">
      <c r="A1836" s="6" t="str">
        <f>DAY(C1836)&amp;Table1[[#This Row],[Bộ phận]]&amp;Table1[[#This Row],[Mã hàng]]</f>
        <v>0</v>
      </c>
      <c r="B1836" s="6" t="str">
        <f>COUNTIF($A$5:A1836,A1836)&amp;A1836</f>
        <v>6590</v>
      </c>
      <c r="AA18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37" spans="1:27" x14ac:dyDescent="0.25">
      <c r="A1837" s="6" t="str">
        <f>DAY(C1837)&amp;Table1[[#This Row],[Bộ phận]]&amp;Table1[[#This Row],[Mã hàng]]</f>
        <v>0</v>
      </c>
      <c r="B1837" s="6" t="str">
        <f>COUNTIF($A$5:A1837,A1837)&amp;A1837</f>
        <v>6600</v>
      </c>
      <c r="AA18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38" spans="1:27" x14ac:dyDescent="0.25">
      <c r="A1838" s="6" t="str">
        <f>DAY(C1838)&amp;Table1[[#This Row],[Bộ phận]]&amp;Table1[[#This Row],[Mã hàng]]</f>
        <v>0</v>
      </c>
      <c r="B1838" s="6" t="str">
        <f>COUNTIF($A$5:A1838,A1838)&amp;A1838</f>
        <v>6610</v>
      </c>
      <c r="AA18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39" spans="1:27" x14ac:dyDescent="0.25">
      <c r="A1839" s="6" t="str">
        <f>DAY(C1839)&amp;Table1[[#This Row],[Bộ phận]]&amp;Table1[[#This Row],[Mã hàng]]</f>
        <v>0</v>
      </c>
      <c r="B1839" s="6" t="str">
        <f>COUNTIF($A$5:A1839,A1839)&amp;A1839</f>
        <v>6620</v>
      </c>
      <c r="AA18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40" spans="1:27" x14ac:dyDescent="0.25">
      <c r="A1840" s="6" t="str">
        <f>DAY(C1840)&amp;Table1[[#This Row],[Bộ phận]]&amp;Table1[[#This Row],[Mã hàng]]</f>
        <v>0</v>
      </c>
      <c r="B1840" s="6" t="str">
        <f>COUNTIF($A$5:A1840,A1840)&amp;A1840</f>
        <v>6630</v>
      </c>
      <c r="AA18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41" spans="1:27" x14ac:dyDescent="0.25">
      <c r="A1841" s="6" t="str">
        <f>DAY(C1841)&amp;Table1[[#This Row],[Bộ phận]]&amp;Table1[[#This Row],[Mã hàng]]</f>
        <v>0</v>
      </c>
      <c r="B1841" s="6" t="str">
        <f>COUNTIF($A$5:A1841,A1841)&amp;A1841</f>
        <v>6640</v>
      </c>
      <c r="AA18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42" spans="1:27" x14ac:dyDescent="0.25">
      <c r="A1842" s="6" t="str">
        <f>DAY(C1842)&amp;Table1[[#This Row],[Bộ phận]]&amp;Table1[[#This Row],[Mã hàng]]</f>
        <v>0</v>
      </c>
      <c r="B1842" s="6" t="str">
        <f>COUNTIF($A$5:A1842,A1842)&amp;A1842</f>
        <v>6650</v>
      </c>
      <c r="AA18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43" spans="1:27" x14ac:dyDescent="0.25">
      <c r="A1843" s="6" t="str">
        <f>DAY(C1843)&amp;Table1[[#This Row],[Bộ phận]]&amp;Table1[[#This Row],[Mã hàng]]</f>
        <v>0</v>
      </c>
      <c r="B1843" s="6" t="str">
        <f>COUNTIF($A$5:A1843,A1843)&amp;A1843</f>
        <v>6660</v>
      </c>
      <c r="AA18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44" spans="1:27" x14ac:dyDescent="0.25">
      <c r="A1844" s="6" t="str">
        <f>DAY(C1844)&amp;Table1[[#This Row],[Bộ phận]]&amp;Table1[[#This Row],[Mã hàng]]</f>
        <v>0</v>
      </c>
      <c r="B1844" s="6" t="str">
        <f>COUNTIF($A$5:A1844,A1844)&amp;A1844</f>
        <v>6670</v>
      </c>
      <c r="AA18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45" spans="1:27" x14ac:dyDescent="0.25">
      <c r="A1845" s="6" t="str">
        <f>DAY(C1845)&amp;Table1[[#This Row],[Bộ phận]]&amp;Table1[[#This Row],[Mã hàng]]</f>
        <v>0</v>
      </c>
      <c r="B1845" s="6" t="str">
        <f>COUNTIF($A$5:A1845,A1845)&amp;A1845</f>
        <v>6680</v>
      </c>
      <c r="AA18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46" spans="1:27" x14ac:dyDescent="0.25">
      <c r="A1846" s="6" t="str">
        <f>DAY(C1846)&amp;Table1[[#This Row],[Bộ phận]]&amp;Table1[[#This Row],[Mã hàng]]</f>
        <v>0</v>
      </c>
      <c r="B1846" s="6" t="str">
        <f>COUNTIF($A$5:A1846,A1846)&amp;A1846</f>
        <v>6690</v>
      </c>
      <c r="AA18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47" spans="1:27" x14ac:dyDescent="0.25">
      <c r="A1847" s="6" t="str">
        <f>DAY(C1847)&amp;Table1[[#This Row],[Bộ phận]]&amp;Table1[[#This Row],[Mã hàng]]</f>
        <v>0</v>
      </c>
      <c r="B1847" s="6" t="str">
        <f>COUNTIF($A$5:A1847,A1847)&amp;A1847</f>
        <v>6700</v>
      </c>
      <c r="AA18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48" spans="1:27" x14ac:dyDescent="0.25">
      <c r="A1848" s="6" t="str">
        <f>DAY(C1848)&amp;Table1[[#This Row],[Bộ phận]]&amp;Table1[[#This Row],[Mã hàng]]</f>
        <v>0</v>
      </c>
      <c r="B1848" s="6" t="str">
        <f>COUNTIF($A$5:A1848,A1848)&amp;A1848</f>
        <v>6710</v>
      </c>
      <c r="AA18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49" spans="1:27" x14ac:dyDescent="0.25">
      <c r="A1849" s="6" t="str">
        <f>DAY(C1849)&amp;Table1[[#This Row],[Bộ phận]]&amp;Table1[[#This Row],[Mã hàng]]</f>
        <v>0</v>
      </c>
      <c r="B1849" s="6" t="str">
        <f>COUNTIF($A$5:A1849,A1849)&amp;A1849</f>
        <v>6720</v>
      </c>
      <c r="AA18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50" spans="1:27" x14ac:dyDescent="0.25">
      <c r="A1850" s="6" t="str">
        <f>DAY(C1850)&amp;Table1[[#This Row],[Bộ phận]]&amp;Table1[[#This Row],[Mã hàng]]</f>
        <v>0</v>
      </c>
      <c r="B1850" s="6" t="str">
        <f>COUNTIF($A$5:A1850,A1850)&amp;A1850</f>
        <v>6730</v>
      </c>
      <c r="AA18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51" spans="1:27" x14ac:dyDescent="0.25">
      <c r="A1851" s="6" t="str">
        <f>DAY(C1851)&amp;Table1[[#This Row],[Bộ phận]]&amp;Table1[[#This Row],[Mã hàng]]</f>
        <v>0</v>
      </c>
      <c r="B1851" s="6" t="str">
        <f>COUNTIF($A$5:A1851,A1851)&amp;A1851</f>
        <v>6740</v>
      </c>
      <c r="AA18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52" spans="1:27" x14ac:dyDescent="0.25">
      <c r="A1852" s="6" t="str">
        <f>DAY(C1852)&amp;Table1[[#This Row],[Bộ phận]]&amp;Table1[[#This Row],[Mã hàng]]</f>
        <v>0</v>
      </c>
      <c r="B1852" s="6" t="str">
        <f>COUNTIF($A$5:A1852,A1852)&amp;A1852</f>
        <v>6750</v>
      </c>
      <c r="AA18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53" spans="1:27" x14ac:dyDescent="0.25">
      <c r="A1853" s="6" t="str">
        <f>DAY(C1853)&amp;Table1[[#This Row],[Bộ phận]]&amp;Table1[[#This Row],[Mã hàng]]</f>
        <v>0</v>
      </c>
      <c r="B1853" s="6" t="str">
        <f>COUNTIF($A$5:A1853,A1853)&amp;A1853</f>
        <v>6760</v>
      </c>
      <c r="AA18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54" spans="1:27" x14ac:dyDescent="0.25">
      <c r="A1854" s="6" t="str">
        <f>DAY(C1854)&amp;Table1[[#This Row],[Bộ phận]]&amp;Table1[[#This Row],[Mã hàng]]</f>
        <v>0</v>
      </c>
      <c r="B1854" s="6" t="str">
        <f>COUNTIF($A$5:A1854,A1854)&amp;A1854</f>
        <v>6770</v>
      </c>
      <c r="AA18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55" spans="1:27" x14ac:dyDescent="0.25">
      <c r="A1855" s="6" t="str">
        <f>DAY(C1855)&amp;Table1[[#This Row],[Bộ phận]]&amp;Table1[[#This Row],[Mã hàng]]</f>
        <v>0</v>
      </c>
      <c r="B1855" s="6" t="str">
        <f>COUNTIF($A$5:A1855,A1855)&amp;A1855</f>
        <v>6780</v>
      </c>
      <c r="AA18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56" spans="1:27" x14ac:dyDescent="0.25">
      <c r="A1856" s="6" t="str">
        <f>DAY(C1856)&amp;Table1[[#This Row],[Bộ phận]]&amp;Table1[[#This Row],[Mã hàng]]</f>
        <v>0</v>
      </c>
      <c r="B1856" s="6" t="str">
        <f>COUNTIF($A$5:A1856,A1856)&amp;A1856</f>
        <v>6790</v>
      </c>
      <c r="AA18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57" spans="1:27" x14ac:dyDescent="0.25">
      <c r="A1857" s="6" t="str">
        <f>DAY(C1857)&amp;Table1[[#This Row],[Bộ phận]]&amp;Table1[[#This Row],[Mã hàng]]</f>
        <v>0</v>
      </c>
      <c r="B1857" s="6" t="str">
        <f>COUNTIF($A$5:A1857,A1857)&amp;A1857</f>
        <v>6800</v>
      </c>
      <c r="AA18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58" spans="1:27" x14ac:dyDescent="0.25">
      <c r="A1858" s="6" t="str">
        <f>DAY(C1858)&amp;Table1[[#This Row],[Bộ phận]]&amp;Table1[[#This Row],[Mã hàng]]</f>
        <v>0</v>
      </c>
      <c r="B1858" s="6" t="str">
        <f>COUNTIF($A$5:A1858,A1858)&amp;A1858</f>
        <v>6810</v>
      </c>
      <c r="AA18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59" spans="1:27" x14ac:dyDescent="0.25">
      <c r="A1859" s="6" t="str">
        <f>DAY(C1859)&amp;Table1[[#This Row],[Bộ phận]]&amp;Table1[[#This Row],[Mã hàng]]</f>
        <v>0</v>
      </c>
      <c r="B1859" s="6" t="str">
        <f>COUNTIF($A$5:A1859,A1859)&amp;A1859</f>
        <v>6820</v>
      </c>
      <c r="AA18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60" spans="1:27" x14ac:dyDescent="0.25">
      <c r="A1860" s="6" t="str">
        <f>DAY(C1860)&amp;Table1[[#This Row],[Bộ phận]]&amp;Table1[[#This Row],[Mã hàng]]</f>
        <v>0</v>
      </c>
      <c r="B1860" s="6" t="str">
        <f>COUNTIF($A$5:A1860,A1860)&amp;A1860</f>
        <v>6830</v>
      </c>
      <c r="AA18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61" spans="1:27" x14ac:dyDescent="0.25">
      <c r="A1861" s="6" t="str">
        <f>DAY(C1861)&amp;Table1[[#This Row],[Bộ phận]]&amp;Table1[[#This Row],[Mã hàng]]</f>
        <v>0</v>
      </c>
      <c r="B1861" s="6" t="str">
        <f>COUNTIF($A$5:A1861,A1861)&amp;A1861</f>
        <v>6840</v>
      </c>
      <c r="AA18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62" spans="1:27" x14ac:dyDescent="0.25">
      <c r="A1862" s="6" t="str">
        <f>DAY(C1862)&amp;Table1[[#This Row],[Bộ phận]]&amp;Table1[[#This Row],[Mã hàng]]</f>
        <v>0</v>
      </c>
      <c r="B1862" s="6" t="str">
        <f>COUNTIF($A$5:A1862,A1862)&amp;A1862</f>
        <v>6850</v>
      </c>
      <c r="AA18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63" spans="1:27" x14ac:dyDescent="0.25">
      <c r="A1863" s="6" t="str">
        <f>DAY(C1863)&amp;Table1[[#This Row],[Bộ phận]]&amp;Table1[[#This Row],[Mã hàng]]</f>
        <v>0</v>
      </c>
      <c r="B1863" s="6" t="str">
        <f>COUNTIF($A$5:A1863,A1863)&amp;A1863</f>
        <v>6860</v>
      </c>
      <c r="AA18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64" spans="1:27" x14ac:dyDescent="0.25">
      <c r="A1864" s="6" t="str">
        <f>DAY(C1864)&amp;Table1[[#This Row],[Bộ phận]]&amp;Table1[[#This Row],[Mã hàng]]</f>
        <v>0</v>
      </c>
      <c r="B1864" s="6" t="str">
        <f>COUNTIF($A$5:A1864,A1864)&amp;A1864</f>
        <v>6870</v>
      </c>
      <c r="AA18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65" spans="1:27" x14ac:dyDescent="0.25">
      <c r="A1865" s="6" t="str">
        <f>DAY(C1865)&amp;Table1[[#This Row],[Bộ phận]]&amp;Table1[[#This Row],[Mã hàng]]</f>
        <v>0</v>
      </c>
      <c r="B1865" s="6" t="str">
        <f>COUNTIF($A$5:A1865,A1865)&amp;A1865</f>
        <v>6880</v>
      </c>
      <c r="AA18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66" spans="1:27" x14ac:dyDescent="0.25">
      <c r="A1866" s="6" t="str">
        <f>DAY(C1866)&amp;Table1[[#This Row],[Bộ phận]]&amp;Table1[[#This Row],[Mã hàng]]</f>
        <v>0</v>
      </c>
      <c r="B1866" s="6" t="str">
        <f>COUNTIF($A$5:A1866,A1866)&amp;A1866</f>
        <v>6890</v>
      </c>
      <c r="AA18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67" spans="1:27" x14ac:dyDescent="0.25">
      <c r="A1867" s="6" t="str">
        <f>DAY(C1867)&amp;Table1[[#This Row],[Bộ phận]]&amp;Table1[[#This Row],[Mã hàng]]</f>
        <v>0</v>
      </c>
      <c r="B1867" s="6" t="str">
        <f>COUNTIF($A$5:A1867,A1867)&amp;A1867</f>
        <v>6900</v>
      </c>
      <c r="AA18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68" spans="1:27" x14ac:dyDescent="0.25">
      <c r="A1868" s="6" t="str">
        <f>DAY(C1868)&amp;Table1[[#This Row],[Bộ phận]]&amp;Table1[[#This Row],[Mã hàng]]</f>
        <v>0</v>
      </c>
      <c r="B1868" s="6" t="str">
        <f>COUNTIF($A$5:A1868,A1868)&amp;A1868</f>
        <v>6910</v>
      </c>
      <c r="AA18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69" spans="1:27" x14ac:dyDescent="0.25">
      <c r="A1869" s="6" t="str">
        <f>DAY(C1869)&amp;Table1[[#This Row],[Bộ phận]]&amp;Table1[[#This Row],[Mã hàng]]</f>
        <v>0</v>
      </c>
      <c r="B1869" s="6" t="str">
        <f>COUNTIF($A$5:A1869,A1869)&amp;A1869</f>
        <v>6920</v>
      </c>
      <c r="AA18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70" spans="1:27" x14ac:dyDescent="0.25">
      <c r="A1870" s="6" t="str">
        <f>DAY(C1870)&amp;Table1[[#This Row],[Bộ phận]]&amp;Table1[[#This Row],[Mã hàng]]</f>
        <v>0</v>
      </c>
      <c r="B1870" s="6" t="str">
        <f>COUNTIF($A$5:A1870,A1870)&amp;A1870</f>
        <v>6930</v>
      </c>
      <c r="AA18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71" spans="1:27" x14ac:dyDescent="0.25">
      <c r="A1871" s="6" t="str">
        <f>DAY(C1871)&amp;Table1[[#This Row],[Bộ phận]]&amp;Table1[[#This Row],[Mã hàng]]</f>
        <v>0</v>
      </c>
      <c r="B1871" s="6" t="str">
        <f>COUNTIF($A$5:A1871,A1871)&amp;A1871</f>
        <v>6940</v>
      </c>
      <c r="AA18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72" spans="1:27" x14ac:dyDescent="0.25">
      <c r="A1872" s="6" t="str">
        <f>DAY(C1872)&amp;Table1[[#This Row],[Bộ phận]]&amp;Table1[[#This Row],[Mã hàng]]</f>
        <v>0</v>
      </c>
      <c r="B1872" s="6" t="str">
        <f>COUNTIF($A$5:A1872,A1872)&amp;A1872</f>
        <v>6950</v>
      </c>
      <c r="AA18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73" spans="1:27" x14ac:dyDescent="0.25">
      <c r="A1873" s="6" t="str">
        <f>DAY(C1873)&amp;Table1[[#This Row],[Bộ phận]]&amp;Table1[[#This Row],[Mã hàng]]</f>
        <v>0</v>
      </c>
      <c r="B1873" s="6" t="str">
        <f>COUNTIF($A$5:A1873,A1873)&amp;A1873</f>
        <v>6960</v>
      </c>
      <c r="AA18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74" spans="1:27" x14ac:dyDescent="0.25">
      <c r="A1874" s="6" t="str">
        <f>DAY(C1874)&amp;Table1[[#This Row],[Bộ phận]]&amp;Table1[[#This Row],[Mã hàng]]</f>
        <v>0</v>
      </c>
      <c r="B1874" s="6" t="str">
        <f>COUNTIF($A$5:A1874,A1874)&amp;A1874</f>
        <v>6970</v>
      </c>
      <c r="AA18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75" spans="1:27" x14ac:dyDescent="0.25">
      <c r="A1875" s="6" t="str">
        <f>DAY(C1875)&amp;Table1[[#This Row],[Bộ phận]]&amp;Table1[[#This Row],[Mã hàng]]</f>
        <v>0</v>
      </c>
      <c r="B1875" s="6" t="str">
        <f>COUNTIF($A$5:A1875,A1875)&amp;A1875</f>
        <v>6980</v>
      </c>
      <c r="AA18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76" spans="1:27" x14ac:dyDescent="0.25">
      <c r="A1876" s="6" t="str">
        <f>DAY(C1876)&amp;Table1[[#This Row],[Bộ phận]]&amp;Table1[[#This Row],[Mã hàng]]</f>
        <v>0</v>
      </c>
      <c r="B1876" s="6" t="str">
        <f>COUNTIF($A$5:A1876,A1876)&amp;A1876</f>
        <v>6990</v>
      </c>
      <c r="AA18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77" spans="1:27" x14ac:dyDescent="0.25">
      <c r="A1877" s="6" t="str">
        <f>DAY(C1877)&amp;Table1[[#This Row],[Bộ phận]]&amp;Table1[[#This Row],[Mã hàng]]</f>
        <v>0</v>
      </c>
      <c r="B1877" s="6" t="str">
        <f>COUNTIF($A$5:A1877,A1877)&amp;A1877</f>
        <v>7000</v>
      </c>
      <c r="AA18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78" spans="1:27" x14ac:dyDescent="0.25">
      <c r="A1878" s="6" t="str">
        <f>DAY(C1878)&amp;Table1[[#This Row],[Bộ phận]]&amp;Table1[[#This Row],[Mã hàng]]</f>
        <v>0</v>
      </c>
      <c r="B1878" s="6" t="str">
        <f>COUNTIF($A$5:A1878,A1878)&amp;A1878</f>
        <v>7010</v>
      </c>
      <c r="AA18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79" spans="1:27" x14ac:dyDescent="0.25">
      <c r="A1879" s="6" t="str">
        <f>DAY(C1879)&amp;Table1[[#This Row],[Bộ phận]]&amp;Table1[[#This Row],[Mã hàng]]</f>
        <v>0</v>
      </c>
      <c r="B1879" s="6" t="str">
        <f>COUNTIF($A$5:A1879,A1879)&amp;A1879</f>
        <v>7020</v>
      </c>
      <c r="AA18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80" spans="1:27" x14ac:dyDescent="0.25">
      <c r="A1880" s="6" t="str">
        <f>DAY(C1880)&amp;Table1[[#This Row],[Bộ phận]]&amp;Table1[[#This Row],[Mã hàng]]</f>
        <v>0</v>
      </c>
      <c r="B1880" s="6" t="str">
        <f>COUNTIF($A$5:A1880,A1880)&amp;A1880</f>
        <v>7030</v>
      </c>
      <c r="AA18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81" spans="1:27" x14ac:dyDescent="0.25">
      <c r="A1881" s="6" t="str">
        <f>DAY(C1881)&amp;Table1[[#This Row],[Bộ phận]]&amp;Table1[[#This Row],[Mã hàng]]</f>
        <v>0</v>
      </c>
      <c r="B1881" s="6" t="str">
        <f>COUNTIF($A$5:A1881,A1881)&amp;A1881</f>
        <v>7040</v>
      </c>
      <c r="AA18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82" spans="1:27" x14ac:dyDescent="0.25">
      <c r="A1882" s="6" t="str">
        <f>DAY(C1882)&amp;Table1[[#This Row],[Bộ phận]]&amp;Table1[[#This Row],[Mã hàng]]</f>
        <v>0</v>
      </c>
      <c r="B1882" s="6" t="str">
        <f>COUNTIF($A$5:A1882,A1882)&amp;A1882</f>
        <v>7050</v>
      </c>
      <c r="AA18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83" spans="1:27" x14ac:dyDescent="0.25">
      <c r="A1883" s="6" t="str">
        <f>DAY(C1883)&amp;Table1[[#This Row],[Bộ phận]]&amp;Table1[[#This Row],[Mã hàng]]</f>
        <v>0</v>
      </c>
      <c r="B1883" s="6" t="str">
        <f>COUNTIF($A$5:A1883,A1883)&amp;A1883</f>
        <v>7060</v>
      </c>
      <c r="AA18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84" spans="1:27" x14ac:dyDescent="0.25">
      <c r="A1884" s="6" t="str">
        <f>DAY(C1884)&amp;Table1[[#This Row],[Bộ phận]]&amp;Table1[[#This Row],[Mã hàng]]</f>
        <v>0</v>
      </c>
      <c r="B1884" s="6" t="str">
        <f>COUNTIF($A$5:A1884,A1884)&amp;A1884</f>
        <v>7070</v>
      </c>
      <c r="AA18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85" spans="1:27" x14ac:dyDescent="0.25">
      <c r="A1885" s="6" t="str">
        <f>DAY(C1885)&amp;Table1[[#This Row],[Bộ phận]]&amp;Table1[[#This Row],[Mã hàng]]</f>
        <v>0</v>
      </c>
      <c r="B1885" s="6" t="str">
        <f>COUNTIF($A$5:A1885,A1885)&amp;A1885</f>
        <v>7080</v>
      </c>
      <c r="AA18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86" spans="1:27" x14ac:dyDescent="0.25">
      <c r="A1886" s="6" t="str">
        <f>DAY(C1886)&amp;Table1[[#This Row],[Bộ phận]]&amp;Table1[[#This Row],[Mã hàng]]</f>
        <v>0</v>
      </c>
      <c r="B1886" s="6" t="str">
        <f>COUNTIF($A$5:A1886,A1886)&amp;A1886</f>
        <v>7090</v>
      </c>
      <c r="AA18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87" spans="1:27" x14ac:dyDescent="0.25">
      <c r="A1887" s="6" t="str">
        <f>DAY(C1887)&amp;Table1[[#This Row],[Bộ phận]]&amp;Table1[[#This Row],[Mã hàng]]</f>
        <v>0</v>
      </c>
      <c r="B1887" s="6" t="str">
        <f>COUNTIF($A$5:A1887,A1887)&amp;A1887</f>
        <v>7100</v>
      </c>
      <c r="AA18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88" spans="1:27" x14ac:dyDescent="0.25">
      <c r="A1888" s="6" t="str">
        <f>DAY(C1888)&amp;Table1[[#This Row],[Bộ phận]]&amp;Table1[[#This Row],[Mã hàng]]</f>
        <v>0</v>
      </c>
      <c r="B1888" s="6" t="str">
        <f>COUNTIF($A$5:A1888,A1888)&amp;A1888</f>
        <v>7110</v>
      </c>
      <c r="AA18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89" spans="1:27" x14ac:dyDescent="0.25">
      <c r="A1889" s="6" t="str">
        <f>DAY(C1889)&amp;Table1[[#This Row],[Bộ phận]]&amp;Table1[[#This Row],[Mã hàng]]</f>
        <v>0</v>
      </c>
      <c r="B1889" s="6" t="str">
        <f>COUNTIF($A$5:A1889,A1889)&amp;A1889</f>
        <v>7120</v>
      </c>
      <c r="AA18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90" spans="1:27" x14ac:dyDescent="0.25">
      <c r="A1890" s="6" t="str">
        <f>DAY(C1890)&amp;Table1[[#This Row],[Bộ phận]]&amp;Table1[[#This Row],[Mã hàng]]</f>
        <v>0</v>
      </c>
      <c r="B1890" s="6" t="str">
        <f>COUNTIF($A$5:A1890,A1890)&amp;A1890</f>
        <v>7130</v>
      </c>
      <c r="AA18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91" spans="1:27" x14ac:dyDescent="0.25">
      <c r="A1891" s="6" t="str">
        <f>DAY(C1891)&amp;Table1[[#This Row],[Bộ phận]]&amp;Table1[[#This Row],[Mã hàng]]</f>
        <v>0</v>
      </c>
      <c r="B1891" s="6" t="str">
        <f>COUNTIF($A$5:A1891,A1891)&amp;A1891</f>
        <v>7140</v>
      </c>
      <c r="AA18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92" spans="1:27" x14ac:dyDescent="0.25">
      <c r="A1892" s="6" t="str">
        <f>DAY(C1892)&amp;Table1[[#This Row],[Bộ phận]]&amp;Table1[[#This Row],[Mã hàng]]</f>
        <v>0</v>
      </c>
      <c r="B1892" s="6" t="str">
        <f>COUNTIF($A$5:A1892,A1892)&amp;A1892</f>
        <v>7150</v>
      </c>
      <c r="AA18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93" spans="1:27" x14ac:dyDescent="0.25">
      <c r="A1893" s="6" t="str">
        <f>DAY(C1893)&amp;Table1[[#This Row],[Bộ phận]]&amp;Table1[[#This Row],[Mã hàng]]</f>
        <v>0</v>
      </c>
      <c r="B1893" s="6" t="str">
        <f>COUNTIF($A$5:A1893,A1893)&amp;A1893</f>
        <v>7160</v>
      </c>
      <c r="AA18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94" spans="1:27" x14ac:dyDescent="0.25">
      <c r="A1894" s="6" t="str">
        <f>DAY(C1894)&amp;Table1[[#This Row],[Bộ phận]]&amp;Table1[[#This Row],[Mã hàng]]</f>
        <v>0</v>
      </c>
      <c r="B1894" s="6" t="str">
        <f>COUNTIF($A$5:A1894,A1894)&amp;A1894</f>
        <v>7170</v>
      </c>
      <c r="AA18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95" spans="1:27" x14ac:dyDescent="0.25">
      <c r="A1895" s="6" t="str">
        <f>DAY(C1895)&amp;Table1[[#This Row],[Bộ phận]]&amp;Table1[[#This Row],[Mã hàng]]</f>
        <v>0</v>
      </c>
      <c r="B1895" s="6" t="str">
        <f>COUNTIF($A$5:A1895,A1895)&amp;A1895</f>
        <v>7180</v>
      </c>
      <c r="AA18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96" spans="1:27" x14ac:dyDescent="0.25">
      <c r="A1896" s="6" t="str">
        <f>DAY(C1896)&amp;Table1[[#This Row],[Bộ phận]]&amp;Table1[[#This Row],[Mã hàng]]</f>
        <v>0</v>
      </c>
      <c r="B1896" s="6" t="str">
        <f>COUNTIF($A$5:A1896,A1896)&amp;A1896</f>
        <v>7190</v>
      </c>
      <c r="AA18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97" spans="1:27" x14ac:dyDescent="0.25">
      <c r="A1897" s="6" t="str">
        <f>DAY(C1897)&amp;Table1[[#This Row],[Bộ phận]]&amp;Table1[[#This Row],[Mã hàng]]</f>
        <v>0</v>
      </c>
      <c r="B1897" s="6" t="str">
        <f>COUNTIF($A$5:A1897,A1897)&amp;A1897</f>
        <v>7200</v>
      </c>
      <c r="AA18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98" spans="1:27" x14ac:dyDescent="0.25">
      <c r="A1898" s="6" t="str">
        <f>DAY(C1898)&amp;Table1[[#This Row],[Bộ phận]]&amp;Table1[[#This Row],[Mã hàng]]</f>
        <v>0</v>
      </c>
      <c r="B1898" s="6" t="str">
        <f>COUNTIF($A$5:A1898,A1898)&amp;A1898</f>
        <v>7210</v>
      </c>
      <c r="AA18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899" spans="1:27" x14ac:dyDescent="0.25">
      <c r="A1899" s="6" t="str">
        <f>DAY(C1899)&amp;Table1[[#This Row],[Bộ phận]]&amp;Table1[[#This Row],[Mã hàng]]</f>
        <v>0</v>
      </c>
      <c r="B1899" s="6" t="str">
        <f>COUNTIF($A$5:A1899,A1899)&amp;A1899</f>
        <v>7220</v>
      </c>
      <c r="AA18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00" spans="1:27" x14ac:dyDescent="0.25">
      <c r="A1900" s="6" t="str">
        <f>DAY(C1900)&amp;Table1[[#This Row],[Bộ phận]]&amp;Table1[[#This Row],[Mã hàng]]</f>
        <v>0</v>
      </c>
      <c r="B1900" s="6" t="str">
        <f>COUNTIF($A$5:A1900,A1900)&amp;A1900</f>
        <v>7230</v>
      </c>
      <c r="AA19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01" spans="1:27" x14ac:dyDescent="0.25">
      <c r="A1901" s="6" t="str">
        <f>DAY(C1901)&amp;Table1[[#This Row],[Bộ phận]]&amp;Table1[[#This Row],[Mã hàng]]</f>
        <v>0</v>
      </c>
      <c r="B1901" s="6" t="str">
        <f>COUNTIF($A$5:A1901,A1901)&amp;A1901</f>
        <v>7240</v>
      </c>
      <c r="AA19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02" spans="1:27" x14ac:dyDescent="0.25">
      <c r="A1902" s="6" t="str">
        <f>DAY(C1902)&amp;Table1[[#This Row],[Bộ phận]]&amp;Table1[[#This Row],[Mã hàng]]</f>
        <v>0</v>
      </c>
      <c r="B1902" s="6" t="str">
        <f>COUNTIF($A$5:A1902,A1902)&amp;A1902</f>
        <v>7250</v>
      </c>
      <c r="AA19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03" spans="1:27" x14ac:dyDescent="0.25">
      <c r="A1903" s="6" t="str">
        <f>DAY(C1903)&amp;Table1[[#This Row],[Bộ phận]]&amp;Table1[[#This Row],[Mã hàng]]</f>
        <v>0</v>
      </c>
      <c r="B1903" s="6" t="str">
        <f>COUNTIF($A$5:A1903,A1903)&amp;A1903</f>
        <v>7260</v>
      </c>
      <c r="AA19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04" spans="1:27" x14ac:dyDescent="0.25">
      <c r="A1904" s="6" t="str">
        <f>DAY(C1904)&amp;Table1[[#This Row],[Bộ phận]]&amp;Table1[[#This Row],[Mã hàng]]</f>
        <v>0</v>
      </c>
      <c r="B1904" s="6" t="str">
        <f>COUNTIF($A$5:A1904,A1904)&amp;A1904</f>
        <v>7270</v>
      </c>
      <c r="AA19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05" spans="1:27" x14ac:dyDescent="0.25">
      <c r="A1905" s="6" t="str">
        <f>DAY(C1905)&amp;Table1[[#This Row],[Bộ phận]]&amp;Table1[[#This Row],[Mã hàng]]</f>
        <v>0</v>
      </c>
      <c r="B1905" s="6" t="str">
        <f>COUNTIF($A$5:A1905,A1905)&amp;A1905</f>
        <v>7280</v>
      </c>
      <c r="AA19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06" spans="1:27" x14ac:dyDescent="0.25">
      <c r="A1906" s="6" t="str">
        <f>DAY(C1906)&amp;Table1[[#This Row],[Bộ phận]]&amp;Table1[[#This Row],[Mã hàng]]</f>
        <v>0</v>
      </c>
      <c r="B1906" s="6" t="str">
        <f>COUNTIF($A$5:A1906,A1906)&amp;A1906</f>
        <v>7290</v>
      </c>
      <c r="AA19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07" spans="1:27" x14ac:dyDescent="0.25">
      <c r="A1907" s="6" t="str">
        <f>DAY(C1907)&amp;Table1[[#This Row],[Bộ phận]]&amp;Table1[[#This Row],[Mã hàng]]</f>
        <v>0</v>
      </c>
      <c r="B1907" s="6" t="str">
        <f>COUNTIF($A$5:A1907,A1907)&amp;A1907</f>
        <v>7300</v>
      </c>
      <c r="AA19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08" spans="1:27" x14ac:dyDescent="0.25">
      <c r="A1908" s="6" t="str">
        <f>DAY(C1908)&amp;Table1[[#This Row],[Bộ phận]]&amp;Table1[[#This Row],[Mã hàng]]</f>
        <v>0</v>
      </c>
      <c r="B1908" s="6" t="str">
        <f>COUNTIF($A$5:A1908,A1908)&amp;A1908</f>
        <v>7310</v>
      </c>
      <c r="AA19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09" spans="1:27" x14ac:dyDescent="0.25">
      <c r="A1909" s="6" t="str">
        <f>DAY(C1909)&amp;Table1[[#This Row],[Bộ phận]]&amp;Table1[[#This Row],[Mã hàng]]</f>
        <v>0</v>
      </c>
      <c r="B1909" s="6" t="str">
        <f>COUNTIF($A$5:A1909,A1909)&amp;A1909</f>
        <v>7320</v>
      </c>
      <c r="AA19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10" spans="1:27" x14ac:dyDescent="0.25">
      <c r="A1910" s="6" t="str">
        <f>DAY(C1910)&amp;Table1[[#This Row],[Bộ phận]]&amp;Table1[[#This Row],[Mã hàng]]</f>
        <v>0</v>
      </c>
      <c r="B1910" s="6" t="str">
        <f>COUNTIF($A$5:A1910,A1910)&amp;A1910</f>
        <v>7330</v>
      </c>
      <c r="AA19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11" spans="1:27" x14ac:dyDescent="0.25">
      <c r="A1911" s="6" t="str">
        <f>DAY(C1911)&amp;Table1[[#This Row],[Bộ phận]]&amp;Table1[[#This Row],[Mã hàng]]</f>
        <v>0</v>
      </c>
      <c r="B1911" s="6" t="str">
        <f>COUNTIF($A$5:A1911,A1911)&amp;A1911</f>
        <v>7340</v>
      </c>
      <c r="AA19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12" spans="1:27" x14ac:dyDescent="0.25">
      <c r="A1912" s="6" t="str">
        <f>DAY(C1912)&amp;Table1[[#This Row],[Bộ phận]]&amp;Table1[[#This Row],[Mã hàng]]</f>
        <v>0</v>
      </c>
      <c r="B1912" s="6" t="str">
        <f>COUNTIF($A$5:A1912,A1912)&amp;A1912</f>
        <v>7350</v>
      </c>
      <c r="AA19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13" spans="1:27" x14ac:dyDescent="0.25">
      <c r="A1913" s="6" t="str">
        <f>DAY(C1913)&amp;Table1[[#This Row],[Bộ phận]]&amp;Table1[[#This Row],[Mã hàng]]</f>
        <v>0</v>
      </c>
      <c r="B1913" s="6" t="str">
        <f>COUNTIF($A$5:A1913,A1913)&amp;A1913</f>
        <v>7360</v>
      </c>
      <c r="AA19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14" spans="1:27" x14ac:dyDescent="0.25">
      <c r="A1914" s="6" t="str">
        <f>DAY(C1914)&amp;Table1[[#This Row],[Bộ phận]]&amp;Table1[[#This Row],[Mã hàng]]</f>
        <v>0</v>
      </c>
      <c r="B1914" s="6" t="str">
        <f>COUNTIF($A$5:A1914,A1914)&amp;A1914</f>
        <v>7370</v>
      </c>
      <c r="AA19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15" spans="1:27" x14ac:dyDescent="0.25">
      <c r="A1915" s="6" t="str">
        <f>DAY(C1915)&amp;Table1[[#This Row],[Bộ phận]]&amp;Table1[[#This Row],[Mã hàng]]</f>
        <v>0</v>
      </c>
      <c r="B1915" s="6" t="str">
        <f>COUNTIF($A$5:A1915,A1915)&amp;A1915</f>
        <v>7380</v>
      </c>
      <c r="AA19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16" spans="1:27" x14ac:dyDescent="0.25">
      <c r="A1916" s="6" t="str">
        <f>DAY(C1916)&amp;Table1[[#This Row],[Bộ phận]]&amp;Table1[[#This Row],[Mã hàng]]</f>
        <v>0</v>
      </c>
      <c r="B1916" s="6" t="str">
        <f>COUNTIF($A$5:A1916,A1916)&amp;A1916</f>
        <v>7390</v>
      </c>
      <c r="AA19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17" spans="1:27" x14ac:dyDescent="0.25">
      <c r="A1917" s="6" t="str">
        <f>DAY(C1917)&amp;Table1[[#This Row],[Bộ phận]]&amp;Table1[[#This Row],[Mã hàng]]</f>
        <v>0</v>
      </c>
      <c r="B1917" s="6" t="str">
        <f>COUNTIF($A$5:A1917,A1917)&amp;A1917</f>
        <v>7400</v>
      </c>
      <c r="AA19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18" spans="1:27" x14ac:dyDescent="0.25">
      <c r="A1918" s="6" t="str">
        <f>DAY(C1918)&amp;Table1[[#This Row],[Bộ phận]]&amp;Table1[[#This Row],[Mã hàng]]</f>
        <v>0</v>
      </c>
      <c r="B1918" s="6" t="str">
        <f>COUNTIF($A$5:A1918,A1918)&amp;A1918</f>
        <v>7410</v>
      </c>
      <c r="AA19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19" spans="1:27" x14ac:dyDescent="0.25">
      <c r="A1919" s="6" t="str">
        <f>DAY(C1919)&amp;Table1[[#This Row],[Bộ phận]]&amp;Table1[[#This Row],[Mã hàng]]</f>
        <v>0</v>
      </c>
      <c r="B1919" s="6" t="str">
        <f>COUNTIF($A$5:A1919,A1919)&amp;A1919</f>
        <v>7420</v>
      </c>
      <c r="AA19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20" spans="1:27" x14ac:dyDescent="0.25">
      <c r="A1920" s="6" t="str">
        <f>DAY(C1920)&amp;Table1[[#This Row],[Bộ phận]]&amp;Table1[[#This Row],[Mã hàng]]</f>
        <v>0</v>
      </c>
      <c r="B1920" s="6" t="str">
        <f>COUNTIF($A$5:A1920,A1920)&amp;A1920</f>
        <v>7430</v>
      </c>
      <c r="AA19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21" spans="1:27" x14ac:dyDescent="0.25">
      <c r="A1921" s="6" t="str">
        <f>DAY(C1921)&amp;Table1[[#This Row],[Bộ phận]]&amp;Table1[[#This Row],[Mã hàng]]</f>
        <v>0</v>
      </c>
      <c r="B1921" s="6" t="str">
        <f>COUNTIF($A$5:A1921,A1921)&amp;A1921</f>
        <v>7440</v>
      </c>
      <c r="AA19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22" spans="1:27" x14ac:dyDescent="0.25">
      <c r="A1922" s="6" t="str">
        <f>DAY(C1922)&amp;Table1[[#This Row],[Bộ phận]]&amp;Table1[[#This Row],[Mã hàng]]</f>
        <v>0</v>
      </c>
      <c r="B1922" s="6" t="str">
        <f>COUNTIF($A$5:A1922,A1922)&amp;A1922</f>
        <v>7450</v>
      </c>
      <c r="AA19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23" spans="1:27" x14ac:dyDescent="0.25">
      <c r="A1923" s="6" t="str">
        <f>DAY(C1923)&amp;Table1[[#This Row],[Bộ phận]]&amp;Table1[[#This Row],[Mã hàng]]</f>
        <v>0</v>
      </c>
      <c r="B1923" s="6" t="str">
        <f>COUNTIF($A$5:A1923,A1923)&amp;A1923</f>
        <v>7460</v>
      </c>
      <c r="AA19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24" spans="1:27" x14ac:dyDescent="0.25">
      <c r="A1924" s="6" t="str">
        <f>DAY(C1924)&amp;Table1[[#This Row],[Bộ phận]]&amp;Table1[[#This Row],[Mã hàng]]</f>
        <v>0</v>
      </c>
      <c r="B1924" s="6" t="str">
        <f>COUNTIF($A$5:A1924,A1924)&amp;A1924</f>
        <v>7470</v>
      </c>
      <c r="AA19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25" spans="1:27" x14ac:dyDescent="0.25">
      <c r="A1925" s="6" t="str">
        <f>DAY(C1925)&amp;Table1[[#This Row],[Bộ phận]]&amp;Table1[[#This Row],[Mã hàng]]</f>
        <v>0</v>
      </c>
      <c r="B1925" s="6" t="str">
        <f>COUNTIF($A$5:A1925,A1925)&amp;A1925</f>
        <v>7480</v>
      </c>
      <c r="AA19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26" spans="1:27" x14ac:dyDescent="0.25">
      <c r="A1926" s="6" t="str">
        <f>DAY(C1926)&amp;Table1[[#This Row],[Bộ phận]]&amp;Table1[[#This Row],[Mã hàng]]</f>
        <v>0</v>
      </c>
      <c r="B1926" s="6" t="str">
        <f>COUNTIF($A$5:A1926,A1926)&amp;A1926</f>
        <v>7490</v>
      </c>
      <c r="AA19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27" spans="1:27" x14ac:dyDescent="0.25">
      <c r="A1927" s="6" t="str">
        <f>DAY(C1927)&amp;Table1[[#This Row],[Bộ phận]]&amp;Table1[[#This Row],[Mã hàng]]</f>
        <v>0</v>
      </c>
      <c r="B1927" s="6" t="str">
        <f>COUNTIF($A$5:A1927,A1927)&amp;A1927</f>
        <v>7500</v>
      </c>
      <c r="AA19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28" spans="1:27" x14ac:dyDescent="0.25">
      <c r="A1928" s="6" t="str">
        <f>DAY(C1928)&amp;Table1[[#This Row],[Bộ phận]]&amp;Table1[[#This Row],[Mã hàng]]</f>
        <v>0</v>
      </c>
      <c r="B1928" s="6" t="str">
        <f>COUNTIF($A$5:A1928,A1928)&amp;A1928</f>
        <v>7510</v>
      </c>
      <c r="AA19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29" spans="1:27" x14ac:dyDescent="0.25">
      <c r="A1929" s="6" t="str">
        <f>DAY(C1929)&amp;Table1[[#This Row],[Bộ phận]]&amp;Table1[[#This Row],[Mã hàng]]</f>
        <v>0</v>
      </c>
      <c r="B1929" s="6" t="str">
        <f>COUNTIF($A$5:A1929,A1929)&amp;A1929</f>
        <v>7520</v>
      </c>
      <c r="AA19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30" spans="1:27" x14ac:dyDescent="0.25">
      <c r="A1930" s="6" t="str">
        <f>DAY(C1930)&amp;Table1[[#This Row],[Bộ phận]]&amp;Table1[[#This Row],[Mã hàng]]</f>
        <v>0</v>
      </c>
      <c r="B1930" s="6" t="str">
        <f>COUNTIF($A$5:A1930,A1930)&amp;A1930</f>
        <v>7530</v>
      </c>
      <c r="AA19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31" spans="1:27" x14ac:dyDescent="0.25">
      <c r="A1931" s="6" t="str">
        <f>DAY(C1931)&amp;Table1[[#This Row],[Bộ phận]]&amp;Table1[[#This Row],[Mã hàng]]</f>
        <v>0</v>
      </c>
      <c r="B1931" s="6" t="str">
        <f>COUNTIF($A$5:A1931,A1931)&amp;A1931</f>
        <v>7540</v>
      </c>
      <c r="AA19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32" spans="1:27" x14ac:dyDescent="0.25">
      <c r="A1932" s="6" t="str">
        <f>DAY(C1932)&amp;Table1[[#This Row],[Bộ phận]]&amp;Table1[[#This Row],[Mã hàng]]</f>
        <v>0</v>
      </c>
      <c r="B1932" s="6" t="str">
        <f>COUNTIF($A$5:A1932,A1932)&amp;A1932</f>
        <v>7550</v>
      </c>
      <c r="AA19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33" spans="1:27" x14ac:dyDescent="0.25">
      <c r="A1933" s="6" t="str">
        <f>DAY(C1933)&amp;Table1[[#This Row],[Bộ phận]]&amp;Table1[[#This Row],[Mã hàng]]</f>
        <v>0</v>
      </c>
      <c r="B1933" s="6" t="str">
        <f>COUNTIF($A$5:A1933,A1933)&amp;A1933</f>
        <v>7560</v>
      </c>
      <c r="AA19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34" spans="1:27" x14ac:dyDescent="0.25">
      <c r="A1934" s="6" t="str">
        <f>DAY(C1934)&amp;Table1[[#This Row],[Bộ phận]]&amp;Table1[[#This Row],[Mã hàng]]</f>
        <v>0</v>
      </c>
      <c r="B1934" s="6" t="str">
        <f>COUNTIF($A$5:A1934,A1934)&amp;A1934</f>
        <v>7570</v>
      </c>
      <c r="AA19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35" spans="1:27" x14ac:dyDescent="0.25">
      <c r="A1935" s="6" t="str">
        <f>DAY(C1935)&amp;Table1[[#This Row],[Bộ phận]]&amp;Table1[[#This Row],[Mã hàng]]</f>
        <v>0</v>
      </c>
      <c r="B1935" s="6" t="str">
        <f>COUNTIF($A$5:A1935,A1935)&amp;A1935</f>
        <v>7580</v>
      </c>
      <c r="AA19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36" spans="1:27" x14ac:dyDescent="0.25">
      <c r="A1936" s="6" t="str">
        <f>DAY(C1936)&amp;Table1[[#This Row],[Bộ phận]]&amp;Table1[[#This Row],[Mã hàng]]</f>
        <v>0</v>
      </c>
      <c r="B1936" s="6" t="str">
        <f>COUNTIF($A$5:A1936,A1936)&amp;A1936</f>
        <v>7590</v>
      </c>
      <c r="AA19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37" spans="1:27" x14ac:dyDescent="0.25">
      <c r="A1937" s="6" t="str">
        <f>DAY(C1937)&amp;Table1[[#This Row],[Bộ phận]]&amp;Table1[[#This Row],[Mã hàng]]</f>
        <v>0</v>
      </c>
      <c r="B1937" s="6" t="str">
        <f>COUNTIF($A$5:A1937,A1937)&amp;A1937</f>
        <v>7600</v>
      </c>
      <c r="AA19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38" spans="1:27" x14ac:dyDescent="0.25">
      <c r="A1938" s="6" t="str">
        <f>DAY(C1938)&amp;Table1[[#This Row],[Bộ phận]]&amp;Table1[[#This Row],[Mã hàng]]</f>
        <v>0</v>
      </c>
      <c r="B1938" s="6" t="str">
        <f>COUNTIF($A$5:A1938,A1938)&amp;A1938</f>
        <v>7610</v>
      </c>
      <c r="AA19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39" spans="1:27" x14ac:dyDescent="0.25">
      <c r="A1939" s="6" t="str">
        <f>DAY(C1939)&amp;Table1[[#This Row],[Bộ phận]]&amp;Table1[[#This Row],[Mã hàng]]</f>
        <v>0</v>
      </c>
      <c r="B1939" s="6" t="str">
        <f>COUNTIF($A$5:A1939,A1939)&amp;A1939</f>
        <v>7620</v>
      </c>
      <c r="AA19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40" spans="1:27" x14ac:dyDescent="0.25">
      <c r="A1940" s="6" t="str">
        <f>DAY(C1940)&amp;Table1[[#This Row],[Bộ phận]]&amp;Table1[[#This Row],[Mã hàng]]</f>
        <v>0</v>
      </c>
      <c r="B1940" s="6" t="str">
        <f>COUNTIF($A$5:A1940,A1940)&amp;A1940</f>
        <v>7630</v>
      </c>
      <c r="AA19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41" spans="1:27" x14ac:dyDescent="0.25">
      <c r="A1941" s="6" t="str">
        <f>DAY(C1941)&amp;Table1[[#This Row],[Bộ phận]]&amp;Table1[[#This Row],[Mã hàng]]</f>
        <v>0</v>
      </c>
      <c r="B1941" s="6" t="str">
        <f>COUNTIF($A$5:A1941,A1941)&amp;A1941</f>
        <v>7640</v>
      </c>
      <c r="AA19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42" spans="1:27" x14ac:dyDescent="0.25">
      <c r="A1942" s="6" t="str">
        <f>DAY(C1942)&amp;Table1[[#This Row],[Bộ phận]]&amp;Table1[[#This Row],[Mã hàng]]</f>
        <v>0</v>
      </c>
      <c r="B1942" s="6" t="str">
        <f>COUNTIF($A$5:A1942,A1942)&amp;A1942</f>
        <v>7650</v>
      </c>
      <c r="AA19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43" spans="1:27" x14ac:dyDescent="0.25">
      <c r="A1943" s="6" t="str">
        <f>DAY(C1943)&amp;Table1[[#This Row],[Bộ phận]]&amp;Table1[[#This Row],[Mã hàng]]</f>
        <v>0</v>
      </c>
      <c r="B1943" s="6" t="str">
        <f>COUNTIF($A$5:A1943,A1943)&amp;A1943</f>
        <v>7660</v>
      </c>
      <c r="AA19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44" spans="1:27" x14ac:dyDescent="0.25">
      <c r="A1944" s="6" t="str">
        <f>DAY(C1944)&amp;Table1[[#This Row],[Bộ phận]]&amp;Table1[[#This Row],[Mã hàng]]</f>
        <v>0</v>
      </c>
      <c r="B1944" s="6" t="str">
        <f>COUNTIF($A$5:A1944,A1944)&amp;A1944</f>
        <v>7670</v>
      </c>
      <c r="AA19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45" spans="1:27" x14ac:dyDescent="0.25">
      <c r="A1945" s="6" t="str">
        <f>DAY(C1945)&amp;Table1[[#This Row],[Bộ phận]]&amp;Table1[[#This Row],[Mã hàng]]</f>
        <v>0</v>
      </c>
      <c r="B1945" s="6" t="str">
        <f>COUNTIF($A$5:A1945,A1945)&amp;A1945</f>
        <v>7680</v>
      </c>
      <c r="AA19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46" spans="1:27" x14ac:dyDescent="0.25">
      <c r="A1946" s="6" t="str">
        <f>DAY(C1946)&amp;Table1[[#This Row],[Bộ phận]]&amp;Table1[[#This Row],[Mã hàng]]</f>
        <v>0</v>
      </c>
      <c r="B1946" s="6" t="str">
        <f>COUNTIF($A$5:A1946,A1946)&amp;A1946</f>
        <v>7690</v>
      </c>
      <c r="AA19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47" spans="1:27" x14ac:dyDescent="0.25">
      <c r="A1947" s="6" t="str">
        <f>DAY(C1947)&amp;Table1[[#This Row],[Bộ phận]]&amp;Table1[[#This Row],[Mã hàng]]</f>
        <v>0</v>
      </c>
      <c r="B1947" s="6" t="str">
        <f>COUNTIF($A$5:A1947,A1947)&amp;A1947</f>
        <v>7700</v>
      </c>
      <c r="AA19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48" spans="1:27" x14ac:dyDescent="0.25">
      <c r="A1948" s="6" t="str">
        <f>DAY(C1948)&amp;Table1[[#This Row],[Bộ phận]]&amp;Table1[[#This Row],[Mã hàng]]</f>
        <v>0</v>
      </c>
      <c r="B1948" s="6" t="str">
        <f>COUNTIF($A$5:A1948,A1948)&amp;A1948</f>
        <v>7710</v>
      </c>
      <c r="AA19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49" spans="1:27" x14ac:dyDescent="0.25">
      <c r="A1949" s="6" t="str">
        <f>DAY(C1949)&amp;Table1[[#This Row],[Bộ phận]]&amp;Table1[[#This Row],[Mã hàng]]</f>
        <v>0</v>
      </c>
      <c r="B1949" s="6" t="str">
        <f>COUNTIF($A$5:A1949,A1949)&amp;A1949</f>
        <v>7720</v>
      </c>
      <c r="AA19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50" spans="1:27" x14ac:dyDescent="0.25">
      <c r="A1950" s="6" t="str">
        <f>DAY(C1950)&amp;Table1[[#This Row],[Bộ phận]]&amp;Table1[[#This Row],[Mã hàng]]</f>
        <v>0</v>
      </c>
      <c r="B1950" s="6" t="str">
        <f>COUNTIF($A$5:A1950,A1950)&amp;A1950</f>
        <v>7730</v>
      </c>
      <c r="AA19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51" spans="1:27" x14ac:dyDescent="0.25">
      <c r="A1951" s="6" t="str">
        <f>DAY(C1951)&amp;Table1[[#This Row],[Bộ phận]]&amp;Table1[[#This Row],[Mã hàng]]</f>
        <v>0</v>
      </c>
      <c r="B1951" s="6" t="str">
        <f>COUNTIF($A$5:A1951,A1951)&amp;A1951</f>
        <v>7740</v>
      </c>
      <c r="AA19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52" spans="1:27" x14ac:dyDescent="0.25">
      <c r="A1952" s="6" t="str">
        <f>DAY(C1952)&amp;Table1[[#This Row],[Bộ phận]]&amp;Table1[[#This Row],[Mã hàng]]</f>
        <v>0</v>
      </c>
      <c r="B1952" s="6" t="str">
        <f>COUNTIF($A$5:A1952,A1952)&amp;A1952</f>
        <v>7750</v>
      </c>
      <c r="AA19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53" spans="1:27" x14ac:dyDescent="0.25">
      <c r="A1953" s="6" t="str">
        <f>DAY(C1953)&amp;Table1[[#This Row],[Bộ phận]]&amp;Table1[[#This Row],[Mã hàng]]</f>
        <v>0</v>
      </c>
      <c r="B1953" s="6" t="str">
        <f>COUNTIF($A$5:A1953,A1953)&amp;A1953</f>
        <v>7760</v>
      </c>
      <c r="AA19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54" spans="1:27" x14ac:dyDescent="0.25">
      <c r="A1954" s="6" t="str">
        <f>DAY(C1954)&amp;Table1[[#This Row],[Bộ phận]]&amp;Table1[[#This Row],[Mã hàng]]</f>
        <v>0</v>
      </c>
      <c r="B1954" s="6" t="str">
        <f>COUNTIF($A$5:A1954,A1954)&amp;A1954</f>
        <v>7770</v>
      </c>
      <c r="AA19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55" spans="1:27" x14ac:dyDescent="0.25">
      <c r="A1955" s="6" t="str">
        <f>DAY(C1955)&amp;Table1[[#This Row],[Bộ phận]]&amp;Table1[[#This Row],[Mã hàng]]</f>
        <v>0</v>
      </c>
      <c r="B1955" s="6" t="str">
        <f>COUNTIF($A$5:A1955,A1955)&amp;A1955</f>
        <v>7780</v>
      </c>
      <c r="AA19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56" spans="1:27" x14ac:dyDescent="0.25">
      <c r="A1956" s="6" t="str">
        <f>DAY(C1956)&amp;Table1[[#This Row],[Bộ phận]]&amp;Table1[[#This Row],[Mã hàng]]</f>
        <v>0</v>
      </c>
      <c r="B1956" s="6" t="str">
        <f>COUNTIF($A$5:A1956,A1956)&amp;A1956</f>
        <v>7790</v>
      </c>
      <c r="AA19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57" spans="1:27" x14ac:dyDescent="0.25">
      <c r="A1957" s="6" t="str">
        <f>DAY(C1957)&amp;Table1[[#This Row],[Bộ phận]]&amp;Table1[[#This Row],[Mã hàng]]</f>
        <v>0</v>
      </c>
      <c r="B1957" s="6" t="str">
        <f>COUNTIF($A$5:A1957,A1957)&amp;A1957</f>
        <v>7800</v>
      </c>
      <c r="AA19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58" spans="1:27" x14ac:dyDescent="0.25">
      <c r="A1958" s="6" t="str">
        <f>DAY(C1958)&amp;Table1[[#This Row],[Bộ phận]]&amp;Table1[[#This Row],[Mã hàng]]</f>
        <v>0</v>
      </c>
      <c r="B1958" s="6" t="str">
        <f>COUNTIF($A$5:A1958,A1958)&amp;A1958</f>
        <v>7810</v>
      </c>
      <c r="AA19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59" spans="1:27" x14ac:dyDescent="0.25">
      <c r="A1959" s="6" t="str">
        <f>DAY(C1959)&amp;Table1[[#This Row],[Bộ phận]]&amp;Table1[[#This Row],[Mã hàng]]</f>
        <v>0</v>
      </c>
      <c r="B1959" s="6" t="str">
        <f>COUNTIF($A$5:A1959,A1959)&amp;A1959</f>
        <v>7820</v>
      </c>
      <c r="AA19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60" spans="1:27" x14ac:dyDescent="0.25">
      <c r="A1960" s="6" t="str">
        <f>DAY(C1960)&amp;Table1[[#This Row],[Bộ phận]]&amp;Table1[[#This Row],[Mã hàng]]</f>
        <v>0</v>
      </c>
      <c r="B1960" s="6" t="str">
        <f>COUNTIF($A$5:A1960,A1960)&amp;A1960</f>
        <v>7830</v>
      </c>
      <c r="AA19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61" spans="1:27" x14ac:dyDescent="0.25">
      <c r="A1961" s="6" t="str">
        <f>DAY(C1961)&amp;Table1[[#This Row],[Bộ phận]]&amp;Table1[[#This Row],[Mã hàng]]</f>
        <v>0</v>
      </c>
      <c r="B1961" s="6" t="str">
        <f>COUNTIF($A$5:A1961,A1961)&amp;A1961</f>
        <v>7840</v>
      </c>
      <c r="AA19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62" spans="1:27" x14ac:dyDescent="0.25">
      <c r="A1962" s="6" t="str">
        <f>DAY(C1962)&amp;Table1[[#This Row],[Bộ phận]]&amp;Table1[[#This Row],[Mã hàng]]</f>
        <v>0</v>
      </c>
      <c r="B1962" s="6" t="str">
        <f>COUNTIF($A$5:A1962,A1962)&amp;A1962</f>
        <v>7850</v>
      </c>
      <c r="AA19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63" spans="1:27" x14ac:dyDescent="0.25">
      <c r="A1963" s="6" t="str">
        <f>DAY(C1963)&amp;Table1[[#This Row],[Bộ phận]]&amp;Table1[[#This Row],[Mã hàng]]</f>
        <v>0</v>
      </c>
      <c r="B1963" s="6" t="str">
        <f>COUNTIF($A$5:A1963,A1963)&amp;A1963</f>
        <v>7860</v>
      </c>
      <c r="AA19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64" spans="1:27" x14ac:dyDescent="0.25">
      <c r="A1964" s="6" t="str">
        <f>DAY(C1964)&amp;Table1[[#This Row],[Bộ phận]]&amp;Table1[[#This Row],[Mã hàng]]</f>
        <v>0</v>
      </c>
      <c r="B1964" s="6" t="str">
        <f>COUNTIF($A$5:A1964,A1964)&amp;A1964</f>
        <v>7870</v>
      </c>
      <c r="AA19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65" spans="1:27" x14ac:dyDescent="0.25">
      <c r="A1965" s="6" t="str">
        <f>DAY(C1965)&amp;Table1[[#This Row],[Bộ phận]]&amp;Table1[[#This Row],[Mã hàng]]</f>
        <v>0</v>
      </c>
      <c r="B1965" s="6" t="str">
        <f>COUNTIF($A$5:A1965,A1965)&amp;A1965</f>
        <v>7880</v>
      </c>
      <c r="AA19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66" spans="1:27" x14ac:dyDescent="0.25">
      <c r="A1966" s="6" t="str">
        <f>DAY(C1966)&amp;Table1[[#This Row],[Bộ phận]]&amp;Table1[[#This Row],[Mã hàng]]</f>
        <v>0</v>
      </c>
      <c r="B1966" s="6" t="str">
        <f>COUNTIF($A$5:A1966,A1966)&amp;A1966</f>
        <v>7890</v>
      </c>
      <c r="AA19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67" spans="1:27" x14ac:dyDescent="0.25">
      <c r="A1967" s="6" t="str">
        <f>DAY(C1967)&amp;Table1[[#This Row],[Bộ phận]]&amp;Table1[[#This Row],[Mã hàng]]</f>
        <v>0</v>
      </c>
      <c r="B1967" s="6" t="str">
        <f>COUNTIF($A$5:A1967,A1967)&amp;A1967</f>
        <v>7900</v>
      </c>
      <c r="AA19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68" spans="1:27" x14ac:dyDescent="0.25">
      <c r="A1968" s="6" t="str">
        <f>DAY(C1968)&amp;Table1[[#This Row],[Bộ phận]]&amp;Table1[[#This Row],[Mã hàng]]</f>
        <v>0</v>
      </c>
      <c r="B1968" s="6" t="str">
        <f>COUNTIF($A$5:A1968,A1968)&amp;A1968</f>
        <v>7910</v>
      </c>
      <c r="AA19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69" spans="1:27" x14ac:dyDescent="0.25">
      <c r="A1969" s="6" t="str">
        <f>DAY(C1969)&amp;Table1[[#This Row],[Bộ phận]]&amp;Table1[[#This Row],[Mã hàng]]</f>
        <v>0</v>
      </c>
      <c r="B1969" s="6" t="str">
        <f>COUNTIF($A$5:A1969,A1969)&amp;A1969</f>
        <v>7920</v>
      </c>
      <c r="AA19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70" spans="1:27" x14ac:dyDescent="0.25">
      <c r="A1970" s="6" t="str">
        <f>DAY(C1970)&amp;Table1[[#This Row],[Bộ phận]]&amp;Table1[[#This Row],[Mã hàng]]</f>
        <v>0</v>
      </c>
      <c r="B1970" s="6" t="str">
        <f>COUNTIF($A$5:A1970,A1970)&amp;A1970</f>
        <v>7930</v>
      </c>
      <c r="AA19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71" spans="1:27" x14ac:dyDescent="0.25">
      <c r="A1971" s="6" t="str">
        <f>DAY(C1971)&amp;Table1[[#This Row],[Bộ phận]]&amp;Table1[[#This Row],[Mã hàng]]</f>
        <v>0</v>
      </c>
      <c r="B1971" s="6" t="str">
        <f>COUNTIF($A$5:A1971,A1971)&amp;A1971</f>
        <v>7940</v>
      </c>
      <c r="AA19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72" spans="1:27" x14ac:dyDescent="0.25">
      <c r="A1972" s="6" t="str">
        <f>DAY(C1972)&amp;Table1[[#This Row],[Bộ phận]]&amp;Table1[[#This Row],[Mã hàng]]</f>
        <v>0</v>
      </c>
      <c r="B1972" s="6" t="str">
        <f>COUNTIF($A$5:A1972,A1972)&amp;A1972</f>
        <v>7950</v>
      </c>
      <c r="AA19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73" spans="1:27" x14ac:dyDescent="0.25">
      <c r="A1973" s="6" t="str">
        <f>DAY(C1973)&amp;Table1[[#This Row],[Bộ phận]]&amp;Table1[[#This Row],[Mã hàng]]</f>
        <v>0</v>
      </c>
      <c r="B1973" s="6" t="str">
        <f>COUNTIF($A$5:A1973,A1973)&amp;A1973</f>
        <v>7960</v>
      </c>
      <c r="AA19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74" spans="1:27" x14ac:dyDescent="0.25">
      <c r="A1974" s="6" t="str">
        <f>DAY(C1974)&amp;Table1[[#This Row],[Bộ phận]]&amp;Table1[[#This Row],[Mã hàng]]</f>
        <v>0</v>
      </c>
      <c r="B1974" s="6" t="str">
        <f>COUNTIF($A$5:A1974,A1974)&amp;A1974</f>
        <v>7970</v>
      </c>
      <c r="AA19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75" spans="1:27" x14ac:dyDescent="0.25">
      <c r="A1975" s="6" t="str">
        <f>DAY(C1975)&amp;Table1[[#This Row],[Bộ phận]]&amp;Table1[[#This Row],[Mã hàng]]</f>
        <v>0</v>
      </c>
      <c r="B1975" s="6" t="str">
        <f>COUNTIF($A$5:A1975,A1975)&amp;A1975</f>
        <v>7980</v>
      </c>
      <c r="AA19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76" spans="1:27" x14ac:dyDescent="0.25">
      <c r="A1976" s="6" t="str">
        <f>DAY(C1976)&amp;Table1[[#This Row],[Bộ phận]]&amp;Table1[[#This Row],[Mã hàng]]</f>
        <v>0</v>
      </c>
      <c r="B1976" s="6" t="str">
        <f>COUNTIF($A$5:A1976,A1976)&amp;A1976</f>
        <v>7990</v>
      </c>
      <c r="AA19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77" spans="1:27" x14ac:dyDescent="0.25">
      <c r="A1977" s="6" t="str">
        <f>DAY(C1977)&amp;Table1[[#This Row],[Bộ phận]]&amp;Table1[[#This Row],[Mã hàng]]</f>
        <v>0</v>
      </c>
      <c r="B1977" s="6" t="str">
        <f>COUNTIF($A$5:A1977,A1977)&amp;A1977</f>
        <v>8000</v>
      </c>
      <c r="AA19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78" spans="1:27" x14ac:dyDescent="0.25">
      <c r="A1978" s="6" t="str">
        <f>DAY(C1978)&amp;Table1[[#This Row],[Bộ phận]]&amp;Table1[[#This Row],[Mã hàng]]</f>
        <v>0</v>
      </c>
      <c r="B1978" s="6" t="str">
        <f>COUNTIF($A$5:A1978,A1978)&amp;A1978</f>
        <v>8010</v>
      </c>
      <c r="AA19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79" spans="1:27" x14ac:dyDescent="0.25">
      <c r="A1979" s="6" t="str">
        <f>DAY(C1979)&amp;Table1[[#This Row],[Bộ phận]]&amp;Table1[[#This Row],[Mã hàng]]</f>
        <v>0</v>
      </c>
      <c r="B1979" s="6" t="str">
        <f>COUNTIF($A$5:A1979,A1979)&amp;A1979</f>
        <v>8020</v>
      </c>
      <c r="AA19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80" spans="1:27" x14ac:dyDescent="0.25">
      <c r="A1980" s="6" t="str">
        <f>DAY(C1980)&amp;Table1[[#This Row],[Bộ phận]]&amp;Table1[[#This Row],[Mã hàng]]</f>
        <v>0</v>
      </c>
      <c r="B1980" s="6" t="str">
        <f>COUNTIF($A$5:A1980,A1980)&amp;A1980</f>
        <v>8030</v>
      </c>
      <c r="AA19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81" spans="1:27" x14ac:dyDescent="0.25">
      <c r="A1981" s="6" t="str">
        <f>DAY(C1981)&amp;Table1[[#This Row],[Bộ phận]]&amp;Table1[[#This Row],[Mã hàng]]</f>
        <v>0</v>
      </c>
      <c r="B1981" s="6" t="str">
        <f>COUNTIF($A$5:A1981,A1981)&amp;A1981</f>
        <v>8040</v>
      </c>
      <c r="AA19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82" spans="1:27" x14ac:dyDescent="0.25">
      <c r="A1982" s="6" t="str">
        <f>DAY(C1982)&amp;Table1[[#This Row],[Bộ phận]]&amp;Table1[[#This Row],[Mã hàng]]</f>
        <v>0</v>
      </c>
      <c r="B1982" s="6" t="str">
        <f>COUNTIF($A$5:A1982,A1982)&amp;A1982</f>
        <v>8050</v>
      </c>
      <c r="AA19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83" spans="1:27" x14ac:dyDescent="0.25">
      <c r="A1983" s="6" t="str">
        <f>DAY(C1983)&amp;Table1[[#This Row],[Bộ phận]]&amp;Table1[[#This Row],[Mã hàng]]</f>
        <v>0</v>
      </c>
      <c r="B1983" s="6" t="str">
        <f>COUNTIF($A$5:A1983,A1983)&amp;A1983</f>
        <v>8060</v>
      </c>
      <c r="AA19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84" spans="1:27" x14ac:dyDescent="0.25">
      <c r="A1984" s="6" t="str">
        <f>DAY(C1984)&amp;Table1[[#This Row],[Bộ phận]]&amp;Table1[[#This Row],[Mã hàng]]</f>
        <v>0</v>
      </c>
      <c r="B1984" s="6" t="str">
        <f>COUNTIF($A$5:A1984,A1984)&amp;A1984</f>
        <v>8070</v>
      </c>
      <c r="AA19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85" spans="1:27" x14ac:dyDescent="0.25">
      <c r="A1985" s="6" t="str">
        <f>DAY(C1985)&amp;Table1[[#This Row],[Bộ phận]]&amp;Table1[[#This Row],[Mã hàng]]</f>
        <v>0</v>
      </c>
      <c r="B1985" s="6" t="str">
        <f>COUNTIF($A$5:A1985,A1985)&amp;A1985</f>
        <v>8080</v>
      </c>
      <c r="AA19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86" spans="1:27" x14ac:dyDescent="0.25">
      <c r="A1986" s="6" t="str">
        <f>DAY(C1986)&amp;Table1[[#This Row],[Bộ phận]]&amp;Table1[[#This Row],[Mã hàng]]</f>
        <v>0</v>
      </c>
      <c r="B1986" s="6" t="str">
        <f>COUNTIF($A$5:A1986,A1986)&amp;A1986</f>
        <v>8090</v>
      </c>
      <c r="AA19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87" spans="1:27" x14ac:dyDescent="0.25">
      <c r="A1987" s="6" t="str">
        <f>DAY(C1987)&amp;Table1[[#This Row],[Bộ phận]]&amp;Table1[[#This Row],[Mã hàng]]</f>
        <v>0</v>
      </c>
      <c r="B1987" s="6" t="str">
        <f>COUNTIF($A$5:A1987,A1987)&amp;A1987</f>
        <v>8100</v>
      </c>
      <c r="AA19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88" spans="1:27" x14ac:dyDescent="0.25">
      <c r="A1988" s="6" t="str">
        <f>DAY(C1988)&amp;Table1[[#This Row],[Bộ phận]]&amp;Table1[[#This Row],[Mã hàng]]</f>
        <v>0</v>
      </c>
      <c r="B1988" s="6" t="str">
        <f>COUNTIF($A$5:A1988,A1988)&amp;A1988</f>
        <v>8110</v>
      </c>
      <c r="AA19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89" spans="1:27" x14ac:dyDescent="0.25">
      <c r="A1989" s="6" t="str">
        <f>DAY(C1989)&amp;Table1[[#This Row],[Bộ phận]]&amp;Table1[[#This Row],[Mã hàng]]</f>
        <v>0</v>
      </c>
      <c r="B1989" s="6" t="str">
        <f>COUNTIF($A$5:A1989,A1989)&amp;A1989</f>
        <v>8120</v>
      </c>
      <c r="AA19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90" spans="1:27" x14ac:dyDescent="0.25">
      <c r="A1990" s="6" t="str">
        <f>DAY(C1990)&amp;Table1[[#This Row],[Bộ phận]]&amp;Table1[[#This Row],[Mã hàng]]</f>
        <v>0</v>
      </c>
      <c r="B1990" s="6" t="str">
        <f>COUNTIF($A$5:A1990,A1990)&amp;A1990</f>
        <v>8130</v>
      </c>
      <c r="AA19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91" spans="1:27" x14ac:dyDescent="0.25">
      <c r="A1991" s="6" t="str">
        <f>DAY(C1991)&amp;Table1[[#This Row],[Bộ phận]]&amp;Table1[[#This Row],[Mã hàng]]</f>
        <v>0</v>
      </c>
      <c r="B1991" s="6" t="str">
        <f>COUNTIF($A$5:A1991,A1991)&amp;A1991</f>
        <v>8140</v>
      </c>
      <c r="AA19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92" spans="1:27" x14ac:dyDescent="0.25">
      <c r="A1992" s="6" t="str">
        <f>DAY(C1992)&amp;Table1[[#This Row],[Bộ phận]]&amp;Table1[[#This Row],[Mã hàng]]</f>
        <v>0</v>
      </c>
      <c r="B1992" s="6" t="str">
        <f>COUNTIF($A$5:A1992,A1992)&amp;A1992</f>
        <v>8150</v>
      </c>
      <c r="AA19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93" spans="1:27" x14ac:dyDescent="0.25">
      <c r="A1993" s="6" t="str">
        <f>DAY(C1993)&amp;Table1[[#This Row],[Bộ phận]]&amp;Table1[[#This Row],[Mã hàng]]</f>
        <v>0</v>
      </c>
      <c r="B1993" s="6" t="str">
        <f>COUNTIF($A$5:A1993,A1993)&amp;A1993</f>
        <v>8160</v>
      </c>
      <c r="AA19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94" spans="1:27" x14ac:dyDescent="0.25">
      <c r="A1994" s="6" t="str">
        <f>DAY(C1994)&amp;Table1[[#This Row],[Bộ phận]]&amp;Table1[[#This Row],[Mã hàng]]</f>
        <v>0</v>
      </c>
      <c r="B1994" s="6" t="str">
        <f>COUNTIF($A$5:A1994,A1994)&amp;A1994</f>
        <v>8170</v>
      </c>
      <c r="AA19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95" spans="1:27" x14ac:dyDescent="0.25">
      <c r="A1995" s="6" t="str">
        <f>DAY(C1995)&amp;Table1[[#This Row],[Bộ phận]]&amp;Table1[[#This Row],[Mã hàng]]</f>
        <v>0</v>
      </c>
      <c r="B1995" s="6" t="str">
        <f>COUNTIF($A$5:A1995,A1995)&amp;A1995</f>
        <v>8180</v>
      </c>
      <c r="AA19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96" spans="1:27" x14ac:dyDescent="0.25">
      <c r="A1996" s="6" t="str">
        <f>DAY(C1996)&amp;Table1[[#This Row],[Bộ phận]]&amp;Table1[[#This Row],[Mã hàng]]</f>
        <v>0</v>
      </c>
      <c r="B1996" s="6" t="str">
        <f>COUNTIF($A$5:A1996,A1996)&amp;A1996</f>
        <v>8190</v>
      </c>
      <c r="AA19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97" spans="1:27" x14ac:dyDescent="0.25">
      <c r="A1997" s="6" t="str">
        <f>DAY(C1997)&amp;Table1[[#This Row],[Bộ phận]]&amp;Table1[[#This Row],[Mã hàng]]</f>
        <v>0</v>
      </c>
      <c r="B1997" s="6" t="str">
        <f>COUNTIF($A$5:A1997,A1997)&amp;A1997</f>
        <v>8200</v>
      </c>
      <c r="AA19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98" spans="1:27" x14ac:dyDescent="0.25">
      <c r="A1998" s="6" t="str">
        <f>DAY(C1998)&amp;Table1[[#This Row],[Bộ phận]]&amp;Table1[[#This Row],[Mã hàng]]</f>
        <v>0</v>
      </c>
      <c r="B1998" s="6" t="str">
        <f>COUNTIF($A$5:A1998,A1998)&amp;A1998</f>
        <v>8210</v>
      </c>
      <c r="AA19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1999" spans="1:27" x14ac:dyDescent="0.25">
      <c r="A1999" s="6" t="str">
        <f>DAY(C1999)&amp;Table1[[#This Row],[Bộ phận]]&amp;Table1[[#This Row],[Mã hàng]]</f>
        <v>0</v>
      </c>
      <c r="B1999" s="6" t="str">
        <f>COUNTIF($A$5:A1999,A1999)&amp;A1999</f>
        <v>8220</v>
      </c>
      <c r="AA19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00" spans="1:27" x14ac:dyDescent="0.25">
      <c r="A2000" s="6" t="str">
        <f>DAY(C2000)&amp;Table1[[#This Row],[Bộ phận]]&amp;Table1[[#This Row],[Mã hàng]]</f>
        <v>0</v>
      </c>
      <c r="B2000" s="6" t="str">
        <f>COUNTIF($A$5:A2000,A2000)&amp;A2000</f>
        <v>8230</v>
      </c>
      <c r="AA20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01" spans="1:27" x14ac:dyDescent="0.25">
      <c r="A2001" s="6" t="str">
        <f>DAY(C2001)&amp;Table1[[#This Row],[Bộ phận]]&amp;Table1[[#This Row],[Mã hàng]]</f>
        <v>0</v>
      </c>
      <c r="B2001" s="6" t="str">
        <f>COUNTIF($A$5:A2001,A2001)&amp;A2001</f>
        <v>8240</v>
      </c>
      <c r="AA20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02" spans="1:27" x14ac:dyDescent="0.25">
      <c r="A2002" s="6" t="str">
        <f>DAY(C2002)&amp;Table1[[#This Row],[Bộ phận]]&amp;Table1[[#This Row],[Mã hàng]]</f>
        <v>0</v>
      </c>
      <c r="B2002" s="6" t="str">
        <f>COUNTIF($A$5:A2002,A2002)&amp;A2002</f>
        <v>8250</v>
      </c>
      <c r="AA20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03" spans="1:27" x14ac:dyDescent="0.25">
      <c r="A2003" s="6" t="str">
        <f>DAY(C2003)&amp;Table1[[#This Row],[Bộ phận]]&amp;Table1[[#This Row],[Mã hàng]]</f>
        <v>0</v>
      </c>
      <c r="B2003" s="6" t="str">
        <f>COUNTIF($A$5:A2003,A2003)&amp;A2003</f>
        <v>8260</v>
      </c>
      <c r="AA20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04" spans="1:27" x14ac:dyDescent="0.25">
      <c r="A2004" s="6" t="str">
        <f>DAY(C2004)&amp;Table1[[#This Row],[Bộ phận]]&amp;Table1[[#This Row],[Mã hàng]]</f>
        <v>0</v>
      </c>
      <c r="B2004" s="6" t="str">
        <f>COUNTIF($A$5:A2004,A2004)&amp;A2004</f>
        <v>8270</v>
      </c>
      <c r="AA20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05" spans="1:27" x14ac:dyDescent="0.25">
      <c r="A2005" s="6" t="str">
        <f>DAY(C2005)&amp;Table1[[#This Row],[Bộ phận]]&amp;Table1[[#This Row],[Mã hàng]]</f>
        <v>0</v>
      </c>
      <c r="B2005" s="6" t="str">
        <f>COUNTIF($A$5:A2005,A2005)&amp;A2005</f>
        <v>8280</v>
      </c>
      <c r="AA20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06" spans="1:27" x14ac:dyDescent="0.25">
      <c r="A2006" s="6" t="str">
        <f>DAY(C2006)&amp;Table1[[#This Row],[Bộ phận]]&amp;Table1[[#This Row],[Mã hàng]]</f>
        <v>0</v>
      </c>
      <c r="B2006" s="6" t="str">
        <f>COUNTIF($A$5:A2006,A2006)&amp;A2006</f>
        <v>8290</v>
      </c>
      <c r="AA20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07" spans="1:27" x14ac:dyDescent="0.25">
      <c r="A2007" s="6" t="str">
        <f>DAY(C2007)&amp;Table1[[#This Row],[Bộ phận]]&amp;Table1[[#This Row],[Mã hàng]]</f>
        <v>0</v>
      </c>
      <c r="B2007" s="6" t="str">
        <f>COUNTIF($A$5:A2007,A2007)&amp;A2007</f>
        <v>8300</v>
      </c>
      <c r="AA20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08" spans="1:27" x14ac:dyDescent="0.25">
      <c r="A2008" s="6" t="str">
        <f>DAY(C2008)&amp;Table1[[#This Row],[Bộ phận]]&amp;Table1[[#This Row],[Mã hàng]]</f>
        <v>0</v>
      </c>
      <c r="B2008" s="6" t="str">
        <f>COUNTIF($A$5:A2008,A2008)&amp;A2008</f>
        <v>8310</v>
      </c>
      <c r="AA20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09" spans="1:27" x14ac:dyDescent="0.25">
      <c r="A2009" s="6" t="str">
        <f>DAY(C2009)&amp;Table1[[#This Row],[Bộ phận]]&amp;Table1[[#This Row],[Mã hàng]]</f>
        <v>0</v>
      </c>
      <c r="B2009" s="6" t="str">
        <f>COUNTIF($A$5:A2009,A2009)&amp;A2009</f>
        <v>8320</v>
      </c>
      <c r="AA20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10" spans="1:27" x14ac:dyDescent="0.25">
      <c r="A2010" s="6" t="str">
        <f>DAY(C2010)&amp;Table1[[#This Row],[Bộ phận]]&amp;Table1[[#This Row],[Mã hàng]]</f>
        <v>0</v>
      </c>
      <c r="B2010" s="6" t="str">
        <f>COUNTIF($A$5:A2010,A2010)&amp;A2010</f>
        <v>8330</v>
      </c>
      <c r="AA20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11" spans="1:27" x14ac:dyDescent="0.25">
      <c r="A2011" s="6" t="str">
        <f>DAY(C2011)&amp;Table1[[#This Row],[Bộ phận]]&amp;Table1[[#This Row],[Mã hàng]]</f>
        <v>0</v>
      </c>
      <c r="B2011" s="6" t="str">
        <f>COUNTIF($A$5:A2011,A2011)&amp;A2011</f>
        <v>8340</v>
      </c>
      <c r="AA20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12" spans="1:27" x14ac:dyDescent="0.25">
      <c r="A2012" s="6" t="str">
        <f>DAY(C2012)&amp;Table1[[#This Row],[Bộ phận]]&amp;Table1[[#This Row],[Mã hàng]]</f>
        <v>0</v>
      </c>
      <c r="B2012" s="6" t="str">
        <f>COUNTIF($A$5:A2012,A2012)&amp;A2012</f>
        <v>8350</v>
      </c>
      <c r="AA20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13" spans="1:27" x14ac:dyDescent="0.25">
      <c r="A2013" s="6" t="str">
        <f>DAY(C2013)&amp;Table1[[#This Row],[Bộ phận]]&amp;Table1[[#This Row],[Mã hàng]]</f>
        <v>0</v>
      </c>
      <c r="B2013" s="6" t="str">
        <f>COUNTIF($A$5:A2013,A2013)&amp;A2013</f>
        <v>8360</v>
      </c>
      <c r="AA20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14" spans="1:27" x14ac:dyDescent="0.25">
      <c r="A2014" s="6" t="str">
        <f>DAY(C2014)&amp;Table1[[#This Row],[Bộ phận]]&amp;Table1[[#This Row],[Mã hàng]]</f>
        <v>0</v>
      </c>
      <c r="B2014" s="6" t="str">
        <f>COUNTIF($A$5:A2014,A2014)&amp;A2014</f>
        <v>8370</v>
      </c>
      <c r="AA20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15" spans="1:27" x14ac:dyDescent="0.25">
      <c r="A2015" s="6" t="str">
        <f>DAY(C2015)&amp;Table1[[#This Row],[Bộ phận]]&amp;Table1[[#This Row],[Mã hàng]]</f>
        <v>0</v>
      </c>
      <c r="B2015" s="6" t="str">
        <f>COUNTIF($A$5:A2015,A2015)&amp;A2015</f>
        <v>8380</v>
      </c>
      <c r="AA20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16" spans="1:27" x14ac:dyDescent="0.25">
      <c r="A2016" s="6" t="str">
        <f>DAY(C2016)&amp;Table1[[#This Row],[Bộ phận]]&amp;Table1[[#This Row],[Mã hàng]]</f>
        <v>0</v>
      </c>
      <c r="B2016" s="6" t="str">
        <f>COUNTIF($A$5:A2016,A2016)&amp;A2016</f>
        <v>8390</v>
      </c>
      <c r="AA20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17" spans="1:27" x14ac:dyDescent="0.25">
      <c r="A2017" s="6" t="str">
        <f>DAY(C2017)&amp;Table1[[#This Row],[Bộ phận]]&amp;Table1[[#This Row],[Mã hàng]]</f>
        <v>0</v>
      </c>
      <c r="B2017" s="6" t="str">
        <f>COUNTIF($A$5:A2017,A2017)&amp;A2017</f>
        <v>8400</v>
      </c>
      <c r="AA20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18" spans="1:27" x14ac:dyDescent="0.25">
      <c r="A2018" s="6" t="str">
        <f>DAY(C2018)&amp;Table1[[#This Row],[Bộ phận]]&amp;Table1[[#This Row],[Mã hàng]]</f>
        <v>0</v>
      </c>
      <c r="B2018" s="6" t="str">
        <f>COUNTIF($A$5:A2018,A2018)&amp;A2018</f>
        <v>8410</v>
      </c>
      <c r="AA20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19" spans="1:27" x14ac:dyDescent="0.25">
      <c r="A2019" s="6" t="str">
        <f>DAY(C2019)&amp;Table1[[#This Row],[Bộ phận]]&amp;Table1[[#This Row],[Mã hàng]]</f>
        <v>0</v>
      </c>
      <c r="B2019" s="6" t="str">
        <f>COUNTIF($A$5:A2019,A2019)&amp;A2019</f>
        <v>8420</v>
      </c>
      <c r="AA20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20" spans="1:27" x14ac:dyDescent="0.25">
      <c r="A2020" s="6" t="str">
        <f>DAY(C2020)&amp;Table1[[#This Row],[Bộ phận]]&amp;Table1[[#This Row],[Mã hàng]]</f>
        <v>0</v>
      </c>
      <c r="B2020" s="6" t="str">
        <f>COUNTIF($A$5:A2020,A2020)&amp;A2020</f>
        <v>8430</v>
      </c>
      <c r="AA20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21" spans="1:27" x14ac:dyDescent="0.25">
      <c r="A2021" s="6" t="str">
        <f>DAY(C2021)&amp;Table1[[#This Row],[Bộ phận]]&amp;Table1[[#This Row],[Mã hàng]]</f>
        <v>0</v>
      </c>
      <c r="B2021" s="6" t="str">
        <f>COUNTIF($A$5:A2021,A2021)&amp;A2021</f>
        <v>8440</v>
      </c>
      <c r="AA20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22" spans="1:27" x14ac:dyDescent="0.25">
      <c r="A2022" s="6" t="str">
        <f>DAY(C2022)&amp;Table1[[#This Row],[Bộ phận]]&amp;Table1[[#This Row],[Mã hàng]]</f>
        <v>0</v>
      </c>
      <c r="B2022" s="6" t="str">
        <f>COUNTIF($A$5:A2022,A2022)&amp;A2022</f>
        <v>8450</v>
      </c>
      <c r="AA20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23" spans="1:27" x14ac:dyDescent="0.25">
      <c r="A2023" s="6" t="str">
        <f>DAY(C2023)&amp;Table1[[#This Row],[Bộ phận]]&amp;Table1[[#This Row],[Mã hàng]]</f>
        <v>0</v>
      </c>
      <c r="B2023" s="6" t="str">
        <f>COUNTIF($A$5:A2023,A2023)&amp;A2023</f>
        <v>8460</v>
      </c>
      <c r="AA20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24" spans="1:27" x14ac:dyDescent="0.25">
      <c r="A2024" s="6" t="str">
        <f>DAY(C2024)&amp;Table1[[#This Row],[Bộ phận]]&amp;Table1[[#This Row],[Mã hàng]]</f>
        <v>0</v>
      </c>
      <c r="B2024" s="6" t="str">
        <f>COUNTIF($A$5:A2024,A2024)&amp;A2024</f>
        <v>8470</v>
      </c>
      <c r="AA20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25" spans="1:27" x14ac:dyDescent="0.25">
      <c r="A2025" s="6" t="str">
        <f>DAY(C2025)&amp;Table1[[#This Row],[Bộ phận]]&amp;Table1[[#This Row],[Mã hàng]]</f>
        <v>0</v>
      </c>
      <c r="B2025" s="6" t="str">
        <f>COUNTIF($A$5:A2025,A2025)&amp;A2025</f>
        <v>8480</v>
      </c>
      <c r="AA20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26" spans="1:27" x14ac:dyDescent="0.25">
      <c r="A2026" s="6" t="str">
        <f>DAY(C2026)&amp;Table1[[#This Row],[Bộ phận]]&amp;Table1[[#This Row],[Mã hàng]]</f>
        <v>0</v>
      </c>
      <c r="B2026" s="6" t="str">
        <f>COUNTIF($A$5:A2026,A2026)&amp;A2026</f>
        <v>8490</v>
      </c>
      <c r="AA20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27" spans="1:27" x14ac:dyDescent="0.25">
      <c r="A2027" s="6" t="str">
        <f>DAY(C2027)&amp;Table1[[#This Row],[Bộ phận]]&amp;Table1[[#This Row],[Mã hàng]]</f>
        <v>0</v>
      </c>
      <c r="B2027" s="6" t="str">
        <f>COUNTIF($A$5:A2027,A2027)&amp;A2027</f>
        <v>8500</v>
      </c>
      <c r="AA20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28" spans="1:27" x14ac:dyDescent="0.25">
      <c r="A2028" s="6" t="str">
        <f>DAY(C2028)&amp;Table1[[#This Row],[Bộ phận]]&amp;Table1[[#This Row],[Mã hàng]]</f>
        <v>0</v>
      </c>
      <c r="B2028" s="6" t="str">
        <f>COUNTIF($A$5:A2028,A2028)&amp;A2028</f>
        <v>8510</v>
      </c>
      <c r="AA20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29" spans="1:27" x14ac:dyDescent="0.25">
      <c r="A2029" s="6" t="str">
        <f>DAY(C2029)&amp;Table1[[#This Row],[Bộ phận]]&amp;Table1[[#This Row],[Mã hàng]]</f>
        <v>0</v>
      </c>
      <c r="B2029" s="6" t="str">
        <f>COUNTIF($A$5:A2029,A2029)&amp;A2029</f>
        <v>8520</v>
      </c>
      <c r="AA20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30" spans="1:27" x14ac:dyDescent="0.25">
      <c r="A2030" s="6" t="str">
        <f>DAY(C2030)&amp;Table1[[#This Row],[Bộ phận]]&amp;Table1[[#This Row],[Mã hàng]]</f>
        <v>0</v>
      </c>
      <c r="B2030" s="6" t="str">
        <f>COUNTIF($A$5:A2030,A2030)&amp;A2030</f>
        <v>8530</v>
      </c>
      <c r="AA20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31" spans="1:27" x14ac:dyDescent="0.25">
      <c r="A2031" s="6" t="str">
        <f>DAY(C2031)&amp;Table1[[#This Row],[Bộ phận]]&amp;Table1[[#This Row],[Mã hàng]]</f>
        <v>0</v>
      </c>
      <c r="B2031" s="6" t="str">
        <f>COUNTIF($A$5:A2031,A2031)&amp;A2031</f>
        <v>8540</v>
      </c>
      <c r="AA20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32" spans="1:27" x14ac:dyDescent="0.25">
      <c r="A2032" s="6" t="str">
        <f>DAY(C2032)&amp;Table1[[#This Row],[Bộ phận]]&amp;Table1[[#This Row],[Mã hàng]]</f>
        <v>0</v>
      </c>
      <c r="B2032" s="6" t="str">
        <f>COUNTIF($A$5:A2032,A2032)&amp;A2032</f>
        <v>8550</v>
      </c>
      <c r="AA20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33" spans="1:27" x14ac:dyDescent="0.25">
      <c r="A2033" s="6" t="str">
        <f>DAY(C2033)&amp;Table1[[#This Row],[Bộ phận]]&amp;Table1[[#This Row],[Mã hàng]]</f>
        <v>0</v>
      </c>
      <c r="B2033" s="6" t="str">
        <f>COUNTIF($A$5:A2033,A2033)&amp;A2033</f>
        <v>8560</v>
      </c>
      <c r="AA20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34" spans="1:27" x14ac:dyDescent="0.25">
      <c r="A2034" s="6" t="str">
        <f>DAY(C2034)&amp;Table1[[#This Row],[Bộ phận]]&amp;Table1[[#This Row],[Mã hàng]]</f>
        <v>0</v>
      </c>
      <c r="B2034" s="6" t="str">
        <f>COUNTIF($A$5:A2034,A2034)&amp;A2034</f>
        <v>8570</v>
      </c>
      <c r="AA20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35" spans="1:27" x14ac:dyDescent="0.25">
      <c r="A2035" s="6" t="str">
        <f>DAY(C2035)&amp;Table1[[#This Row],[Bộ phận]]&amp;Table1[[#This Row],[Mã hàng]]</f>
        <v>0</v>
      </c>
      <c r="B2035" s="6" t="str">
        <f>COUNTIF($A$5:A2035,A2035)&amp;A2035</f>
        <v>8580</v>
      </c>
      <c r="AA20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36" spans="1:27" x14ac:dyDescent="0.25">
      <c r="A2036" s="6" t="str">
        <f>DAY(C2036)&amp;Table1[[#This Row],[Bộ phận]]&amp;Table1[[#This Row],[Mã hàng]]</f>
        <v>0</v>
      </c>
      <c r="B2036" s="6" t="str">
        <f>COUNTIF($A$5:A2036,A2036)&amp;A2036</f>
        <v>8590</v>
      </c>
      <c r="AA20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37" spans="1:27" x14ac:dyDescent="0.25">
      <c r="A2037" s="6" t="str">
        <f>DAY(C2037)&amp;Table1[[#This Row],[Bộ phận]]&amp;Table1[[#This Row],[Mã hàng]]</f>
        <v>0</v>
      </c>
      <c r="B2037" s="6" t="str">
        <f>COUNTIF($A$5:A2037,A2037)&amp;A2037</f>
        <v>8600</v>
      </c>
      <c r="AA20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38" spans="1:27" x14ac:dyDescent="0.25">
      <c r="A2038" s="6" t="str">
        <f>DAY(C2038)&amp;Table1[[#This Row],[Bộ phận]]&amp;Table1[[#This Row],[Mã hàng]]</f>
        <v>0</v>
      </c>
      <c r="B2038" s="6" t="str">
        <f>COUNTIF($A$5:A2038,A2038)&amp;A2038</f>
        <v>8610</v>
      </c>
      <c r="AA20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39" spans="1:27" x14ac:dyDescent="0.25">
      <c r="A2039" s="6" t="str">
        <f>DAY(C2039)&amp;Table1[[#This Row],[Bộ phận]]&amp;Table1[[#This Row],[Mã hàng]]</f>
        <v>0</v>
      </c>
      <c r="B2039" s="6" t="str">
        <f>COUNTIF($A$5:A2039,A2039)&amp;A2039</f>
        <v>8620</v>
      </c>
      <c r="AA20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40" spans="1:27" x14ac:dyDescent="0.25">
      <c r="A2040" s="6" t="str">
        <f>DAY(C2040)&amp;Table1[[#This Row],[Bộ phận]]&amp;Table1[[#This Row],[Mã hàng]]</f>
        <v>0</v>
      </c>
      <c r="B2040" s="6" t="str">
        <f>COUNTIF($A$5:A2040,A2040)&amp;A2040</f>
        <v>8630</v>
      </c>
      <c r="AA20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41" spans="1:27" x14ac:dyDescent="0.25">
      <c r="A2041" s="6" t="str">
        <f>DAY(C2041)&amp;Table1[[#This Row],[Bộ phận]]&amp;Table1[[#This Row],[Mã hàng]]</f>
        <v>0</v>
      </c>
      <c r="B2041" s="6" t="str">
        <f>COUNTIF($A$5:A2041,A2041)&amp;A2041</f>
        <v>8640</v>
      </c>
      <c r="AA20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42" spans="1:27" x14ac:dyDescent="0.25">
      <c r="A2042" s="6" t="str">
        <f>DAY(C2042)&amp;Table1[[#This Row],[Bộ phận]]&amp;Table1[[#This Row],[Mã hàng]]</f>
        <v>0</v>
      </c>
      <c r="B2042" s="6" t="str">
        <f>COUNTIF($A$5:A2042,A2042)&amp;A2042</f>
        <v>8650</v>
      </c>
      <c r="AA20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43" spans="1:27" x14ac:dyDescent="0.25">
      <c r="A2043" s="6" t="str">
        <f>DAY(C2043)&amp;Table1[[#This Row],[Bộ phận]]&amp;Table1[[#This Row],[Mã hàng]]</f>
        <v>0</v>
      </c>
      <c r="B2043" s="6" t="str">
        <f>COUNTIF($A$5:A2043,A2043)&amp;A2043</f>
        <v>8660</v>
      </c>
      <c r="AA20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44" spans="1:27" x14ac:dyDescent="0.25">
      <c r="A2044" s="6" t="str">
        <f>DAY(C2044)&amp;Table1[[#This Row],[Bộ phận]]&amp;Table1[[#This Row],[Mã hàng]]</f>
        <v>0</v>
      </c>
      <c r="B2044" s="6" t="str">
        <f>COUNTIF($A$5:A2044,A2044)&amp;A2044</f>
        <v>8670</v>
      </c>
      <c r="AA20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45" spans="1:27" x14ac:dyDescent="0.25">
      <c r="A2045" s="6" t="str">
        <f>DAY(C2045)&amp;Table1[[#This Row],[Bộ phận]]&amp;Table1[[#This Row],[Mã hàng]]</f>
        <v>0</v>
      </c>
      <c r="B2045" s="6" t="str">
        <f>COUNTIF($A$5:A2045,A2045)&amp;A2045</f>
        <v>8680</v>
      </c>
      <c r="AA20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46" spans="1:27" x14ac:dyDescent="0.25">
      <c r="A2046" s="6" t="str">
        <f>DAY(C2046)&amp;Table1[[#This Row],[Bộ phận]]&amp;Table1[[#This Row],[Mã hàng]]</f>
        <v>0</v>
      </c>
      <c r="B2046" s="6" t="str">
        <f>COUNTIF($A$5:A2046,A2046)&amp;A2046</f>
        <v>8690</v>
      </c>
      <c r="AA20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47" spans="1:27" x14ac:dyDescent="0.25">
      <c r="A2047" s="6" t="str">
        <f>DAY(C2047)&amp;Table1[[#This Row],[Bộ phận]]&amp;Table1[[#This Row],[Mã hàng]]</f>
        <v>0</v>
      </c>
      <c r="B2047" s="6" t="str">
        <f>COUNTIF($A$5:A2047,A2047)&amp;A2047</f>
        <v>8700</v>
      </c>
      <c r="AA20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48" spans="1:27" x14ac:dyDescent="0.25">
      <c r="A2048" s="6" t="str">
        <f>DAY(C2048)&amp;Table1[[#This Row],[Bộ phận]]&amp;Table1[[#This Row],[Mã hàng]]</f>
        <v>0</v>
      </c>
      <c r="B2048" s="6" t="str">
        <f>COUNTIF($A$5:A2048,A2048)&amp;A2048</f>
        <v>8710</v>
      </c>
      <c r="AA20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49" spans="1:27" x14ac:dyDescent="0.25">
      <c r="A2049" s="6" t="str">
        <f>DAY(C2049)&amp;Table1[[#This Row],[Bộ phận]]&amp;Table1[[#This Row],[Mã hàng]]</f>
        <v>0</v>
      </c>
      <c r="B2049" s="6" t="str">
        <f>COUNTIF($A$5:A2049,A2049)&amp;A2049</f>
        <v>8720</v>
      </c>
      <c r="AA20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50" spans="1:27" x14ac:dyDescent="0.25">
      <c r="A2050" s="6" t="str">
        <f>DAY(C2050)&amp;Table1[[#This Row],[Bộ phận]]&amp;Table1[[#This Row],[Mã hàng]]</f>
        <v>0</v>
      </c>
      <c r="B2050" s="6" t="str">
        <f>COUNTIF($A$5:A2050,A2050)&amp;A2050</f>
        <v>8730</v>
      </c>
      <c r="AA20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51" spans="1:27" x14ac:dyDescent="0.25">
      <c r="A2051" s="6" t="str">
        <f>DAY(C2051)&amp;Table1[[#This Row],[Bộ phận]]&amp;Table1[[#This Row],[Mã hàng]]</f>
        <v>0</v>
      </c>
      <c r="B2051" s="6" t="str">
        <f>COUNTIF($A$5:A2051,A2051)&amp;A2051</f>
        <v>8740</v>
      </c>
      <c r="AA20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52" spans="1:27" x14ac:dyDescent="0.25">
      <c r="A2052" s="6" t="str">
        <f>DAY(C2052)&amp;Table1[[#This Row],[Bộ phận]]&amp;Table1[[#This Row],[Mã hàng]]</f>
        <v>0</v>
      </c>
      <c r="B2052" s="6" t="str">
        <f>COUNTIF($A$5:A2052,A2052)&amp;A2052</f>
        <v>8750</v>
      </c>
      <c r="AA20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53" spans="1:27" x14ac:dyDescent="0.25">
      <c r="A2053" s="6" t="str">
        <f>DAY(C2053)&amp;Table1[[#This Row],[Bộ phận]]&amp;Table1[[#This Row],[Mã hàng]]</f>
        <v>0</v>
      </c>
      <c r="B2053" s="6" t="str">
        <f>COUNTIF($A$5:A2053,A2053)&amp;A2053</f>
        <v>8760</v>
      </c>
      <c r="AA20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54" spans="1:27" x14ac:dyDescent="0.25">
      <c r="A2054" s="6" t="str">
        <f>DAY(C2054)&amp;Table1[[#This Row],[Bộ phận]]&amp;Table1[[#This Row],[Mã hàng]]</f>
        <v>0</v>
      </c>
      <c r="B2054" s="6" t="str">
        <f>COUNTIF($A$5:A2054,A2054)&amp;A2054</f>
        <v>8770</v>
      </c>
      <c r="AA20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55" spans="1:27" x14ac:dyDescent="0.25">
      <c r="A2055" s="6" t="str">
        <f>DAY(C2055)&amp;Table1[[#This Row],[Bộ phận]]&amp;Table1[[#This Row],[Mã hàng]]</f>
        <v>0</v>
      </c>
      <c r="B2055" s="6" t="str">
        <f>COUNTIF($A$5:A2055,A2055)&amp;A2055</f>
        <v>8780</v>
      </c>
      <c r="AA20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56" spans="1:27" x14ac:dyDescent="0.25">
      <c r="A2056" s="6" t="str">
        <f>DAY(C2056)&amp;Table1[[#This Row],[Bộ phận]]&amp;Table1[[#This Row],[Mã hàng]]</f>
        <v>0</v>
      </c>
      <c r="B2056" s="6" t="str">
        <f>COUNTIF($A$5:A2056,A2056)&amp;A2056</f>
        <v>8790</v>
      </c>
      <c r="AA20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57" spans="1:27" x14ac:dyDescent="0.25">
      <c r="A2057" s="6" t="str">
        <f>DAY(C2057)&amp;Table1[[#This Row],[Bộ phận]]&amp;Table1[[#This Row],[Mã hàng]]</f>
        <v>0</v>
      </c>
      <c r="B2057" s="6" t="str">
        <f>COUNTIF($A$5:A2057,A2057)&amp;A2057</f>
        <v>8800</v>
      </c>
      <c r="AA20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58" spans="1:27" x14ac:dyDescent="0.25">
      <c r="A2058" s="6" t="str">
        <f>DAY(C2058)&amp;Table1[[#This Row],[Bộ phận]]&amp;Table1[[#This Row],[Mã hàng]]</f>
        <v>0</v>
      </c>
      <c r="B2058" s="6" t="str">
        <f>COUNTIF($A$5:A2058,A2058)&amp;A2058</f>
        <v>8810</v>
      </c>
      <c r="AA20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59" spans="1:27" x14ac:dyDescent="0.25">
      <c r="A2059" s="6" t="str">
        <f>DAY(C2059)&amp;Table1[[#This Row],[Bộ phận]]&amp;Table1[[#This Row],[Mã hàng]]</f>
        <v>0</v>
      </c>
      <c r="B2059" s="6" t="str">
        <f>COUNTIF($A$5:A2059,A2059)&amp;A2059</f>
        <v>8820</v>
      </c>
      <c r="AA20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60" spans="1:27" x14ac:dyDescent="0.25">
      <c r="A2060" s="6" t="str">
        <f>DAY(C2060)&amp;Table1[[#This Row],[Bộ phận]]&amp;Table1[[#This Row],[Mã hàng]]</f>
        <v>0</v>
      </c>
      <c r="B2060" s="6" t="str">
        <f>COUNTIF($A$5:A2060,A2060)&amp;A2060</f>
        <v>8830</v>
      </c>
      <c r="AA20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61" spans="1:27" x14ac:dyDescent="0.25">
      <c r="A2061" s="6" t="str">
        <f>DAY(C2061)&amp;Table1[[#This Row],[Bộ phận]]&amp;Table1[[#This Row],[Mã hàng]]</f>
        <v>0</v>
      </c>
      <c r="B2061" s="6" t="str">
        <f>COUNTIF($A$5:A2061,A2061)&amp;A2061</f>
        <v>8840</v>
      </c>
      <c r="AA20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62" spans="1:27" x14ac:dyDescent="0.25">
      <c r="A2062" s="6" t="str">
        <f>DAY(C2062)&amp;Table1[[#This Row],[Bộ phận]]&amp;Table1[[#This Row],[Mã hàng]]</f>
        <v>0</v>
      </c>
      <c r="B2062" s="6" t="str">
        <f>COUNTIF($A$5:A2062,A2062)&amp;A2062</f>
        <v>8850</v>
      </c>
      <c r="AA20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63" spans="1:27" x14ac:dyDescent="0.25">
      <c r="A2063" s="6" t="str">
        <f>DAY(C2063)&amp;Table1[[#This Row],[Bộ phận]]&amp;Table1[[#This Row],[Mã hàng]]</f>
        <v>0</v>
      </c>
      <c r="B2063" s="6" t="str">
        <f>COUNTIF($A$5:A2063,A2063)&amp;A2063</f>
        <v>8860</v>
      </c>
      <c r="AA20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64" spans="1:27" x14ac:dyDescent="0.25">
      <c r="A2064" s="6" t="str">
        <f>DAY(C2064)&amp;Table1[[#This Row],[Bộ phận]]&amp;Table1[[#This Row],[Mã hàng]]</f>
        <v>0</v>
      </c>
      <c r="B2064" s="6" t="str">
        <f>COUNTIF($A$5:A2064,A2064)&amp;A2064</f>
        <v>8870</v>
      </c>
      <c r="AA20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65" spans="1:27" x14ac:dyDescent="0.25">
      <c r="A2065" s="6" t="str">
        <f>DAY(C2065)&amp;Table1[[#This Row],[Bộ phận]]&amp;Table1[[#This Row],[Mã hàng]]</f>
        <v>0</v>
      </c>
      <c r="B2065" s="6" t="str">
        <f>COUNTIF($A$5:A2065,A2065)&amp;A2065</f>
        <v>8880</v>
      </c>
      <c r="AA20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66" spans="1:27" x14ac:dyDescent="0.25">
      <c r="A2066" s="6" t="str">
        <f>DAY(C2066)&amp;Table1[[#This Row],[Bộ phận]]&amp;Table1[[#This Row],[Mã hàng]]</f>
        <v>0</v>
      </c>
      <c r="B2066" s="6" t="str">
        <f>COUNTIF($A$5:A2066,A2066)&amp;A2066</f>
        <v>8890</v>
      </c>
      <c r="AA20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67" spans="1:27" x14ac:dyDescent="0.25">
      <c r="A2067" s="6" t="str">
        <f>DAY(C2067)&amp;Table1[[#This Row],[Bộ phận]]&amp;Table1[[#This Row],[Mã hàng]]</f>
        <v>0</v>
      </c>
      <c r="B2067" s="6" t="str">
        <f>COUNTIF($A$5:A2067,A2067)&amp;A2067</f>
        <v>8900</v>
      </c>
      <c r="AA20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68" spans="1:27" x14ac:dyDescent="0.25">
      <c r="A2068" s="6" t="str">
        <f>DAY(C2068)&amp;Table1[[#This Row],[Bộ phận]]&amp;Table1[[#This Row],[Mã hàng]]</f>
        <v>0</v>
      </c>
      <c r="B2068" s="6" t="str">
        <f>COUNTIF($A$5:A2068,A2068)&amp;A2068</f>
        <v>8910</v>
      </c>
      <c r="AA20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69" spans="1:27" x14ac:dyDescent="0.25">
      <c r="A2069" s="6" t="str">
        <f>DAY(C2069)&amp;Table1[[#This Row],[Bộ phận]]&amp;Table1[[#This Row],[Mã hàng]]</f>
        <v>0</v>
      </c>
      <c r="B2069" s="6" t="str">
        <f>COUNTIF($A$5:A2069,A2069)&amp;A2069</f>
        <v>8920</v>
      </c>
      <c r="AA20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70" spans="1:27" x14ac:dyDescent="0.25">
      <c r="A2070" s="6" t="str">
        <f>DAY(C2070)&amp;Table1[[#This Row],[Bộ phận]]&amp;Table1[[#This Row],[Mã hàng]]</f>
        <v>0</v>
      </c>
      <c r="B2070" s="6" t="str">
        <f>COUNTIF($A$5:A2070,A2070)&amp;A2070</f>
        <v>8930</v>
      </c>
      <c r="AA20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71" spans="1:27" x14ac:dyDescent="0.25">
      <c r="A2071" s="6" t="str">
        <f>DAY(C2071)&amp;Table1[[#This Row],[Bộ phận]]&amp;Table1[[#This Row],[Mã hàng]]</f>
        <v>0</v>
      </c>
      <c r="B2071" s="6" t="str">
        <f>COUNTIF($A$5:A2071,A2071)&amp;A2071</f>
        <v>8940</v>
      </c>
      <c r="AA20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72" spans="1:27" x14ac:dyDescent="0.25">
      <c r="A2072" s="6" t="str">
        <f>DAY(C2072)&amp;Table1[[#This Row],[Bộ phận]]&amp;Table1[[#This Row],[Mã hàng]]</f>
        <v>0</v>
      </c>
      <c r="B2072" s="6" t="str">
        <f>COUNTIF($A$5:A2072,A2072)&amp;A2072</f>
        <v>8950</v>
      </c>
      <c r="AA20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73" spans="1:27" x14ac:dyDescent="0.25">
      <c r="A2073" s="6" t="str">
        <f>DAY(C2073)&amp;Table1[[#This Row],[Bộ phận]]&amp;Table1[[#This Row],[Mã hàng]]</f>
        <v>0</v>
      </c>
      <c r="B2073" s="6" t="str">
        <f>COUNTIF($A$5:A2073,A2073)&amp;A2073</f>
        <v>8960</v>
      </c>
      <c r="AA20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74" spans="1:27" x14ac:dyDescent="0.25">
      <c r="A2074" s="6" t="str">
        <f>DAY(C2074)&amp;Table1[[#This Row],[Bộ phận]]&amp;Table1[[#This Row],[Mã hàng]]</f>
        <v>0</v>
      </c>
      <c r="B2074" s="6" t="str">
        <f>COUNTIF($A$5:A2074,A2074)&amp;A2074</f>
        <v>8970</v>
      </c>
      <c r="AA20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75" spans="1:27" x14ac:dyDescent="0.25">
      <c r="A2075" s="6" t="str">
        <f>DAY(C2075)&amp;Table1[[#This Row],[Bộ phận]]&amp;Table1[[#This Row],[Mã hàng]]</f>
        <v>0</v>
      </c>
      <c r="B2075" s="6" t="str">
        <f>COUNTIF($A$5:A2075,A2075)&amp;A2075</f>
        <v>8980</v>
      </c>
      <c r="AA20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76" spans="1:27" x14ac:dyDescent="0.25">
      <c r="A2076" s="6" t="str">
        <f>DAY(C2076)&amp;Table1[[#This Row],[Bộ phận]]&amp;Table1[[#This Row],[Mã hàng]]</f>
        <v>0</v>
      </c>
      <c r="B2076" s="6" t="str">
        <f>COUNTIF($A$5:A2076,A2076)&amp;A2076</f>
        <v>8990</v>
      </c>
      <c r="AA20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77" spans="1:27" x14ac:dyDescent="0.25">
      <c r="A2077" s="6" t="str">
        <f>DAY(C2077)&amp;Table1[[#This Row],[Bộ phận]]&amp;Table1[[#This Row],[Mã hàng]]</f>
        <v>0</v>
      </c>
      <c r="B2077" s="6" t="str">
        <f>COUNTIF($A$5:A2077,A2077)&amp;A2077</f>
        <v>9000</v>
      </c>
      <c r="AA20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78" spans="1:27" x14ac:dyDescent="0.25">
      <c r="A2078" s="6" t="str">
        <f>DAY(C2078)&amp;Table1[[#This Row],[Bộ phận]]&amp;Table1[[#This Row],[Mã hàng]]</f>
        <v>0</v>
      </c>
      <c r="B2078" s="6" t="str">
        <f>COUNTIF($A$5:A2078,A2078)&amp;A2078</f>
        <v>9010</v>
      </c>
      <c r="AA20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79" spans="1:27" x14ac:dyDescent="0.25">
      <c r="A2079" s="6" t="str">
        <f>DAY(C2079)&amp;Table1[[#This Row],[Bộ phận]]&amp;Table1[[#This Row],[Mã hàng]]</f>
        <v>0</v>
      </c>
      <c r="B2079" s="6" t="str">
        <f>COUNTIF($A$5:A2079,A2079)&amp;A2079</f>
        <v>9020</v>
      </c>
      <c r="AA20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80" spans="1:27" x14ac:dyDescent="0.25">
      <c r="A2080" s="6" t="str">
        <f>DAY(C2080)&amp;Table1[[#This Row],[Bộ phận]]&amp;Table1[[#This Row],[Mã hàng]]</f>
        <v>0</v>
      </c>
      <c r="B2080" s="6" t="str">
        <f>COUNTIF($A$5:A2080,A2080)&amp;A2080</f>
        <v>9030</v>
      </c>
      <c r="AA20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81" spans="1:27" x14ac:dyDescent="0.25">
      <c r="A2081" s="6" t="str">
        <f>DAY(C2081)&amp;Table1[[#This Row],[Bộ phận]]&amp;Table1[[#This Row],[Mã hàng]]</f>
        <v>0</v>
      </c>
      <c r="B2081" s="6" t="str">
        <f>COUNTIF($A$5:A2081,A2081)&amp;A2081</f>
        <v>9040</v>
      </c>
      <c r="AA20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82" spans="1:27" x14ac:dyDescent="0.25">
      <c r="A2082" s="6" t="str">
        <f>DAY(C2082)&amp;Table1[[#This Row],[Bộ phận]]&amp;Table1[[#This Row],[Mã hàng]]</f>
        <v>0</v>
      </c>
      <c r="B2082" s="6" t="str">
        <f>COUNTIF($A$5:A2082,A2082)&amp;A2082</f>
        <v>9050</v>
      </c>
      <c r="AA20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83" spans="1:27" x14ac:dyDescent="0.25">
      <c r="A2083" s="6" t="str">
        <f>DAY(C2083)&amp;Table1[[#This Row],[Bộ phận]]&amp;Table1[[#This Row],[Mã hàng]]</f>
        <v>0</v>
      </c>
      <c r="B2083" s="6" t="str">
        <f>COUNTIF($A$5:A2083,A2083)&amp;A2083</f>
        <v>9060</v>
      </c>
      <c r="AA20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84" spans="1:27" x14ac:dyDescent="0.25">
      <c r="A2084" s="6" t="str">
        <f>DAY(C2084)&amp;Table1[[#This Row],[Bộ phận]]&amp;Table1[[#This Row],[Mã hàng]]</f>
        <v>0</v>
      </c>
      <c r="B2084" s="6" t="str">
        <f>COUNTIF($A$5:A2084,A2084)&amp;A2084</f>
        <v>9070</v>
      </c>
      <c r="AA20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85" spans="1:27" x14ac:dyDescent="0.25">
      <c r="A2085" s="6" t="str">
        <f>DAY(C2085)&amp;Table1[[#This Row],[Bộ phận]]&amp;Table1[[#This Row],[Mã hàng]]</f>
        <v>0</v>
      </c>
      <c r="B2085" s="6" t="str">
        <f>COUNTIF($A$5:A2085,A2085)&amp;A2085</f>
        <v>9080</v>
      </c>
      <c r="AA20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86" spans="1:27" x14ac:dyDescent="0.25">
      <c r="A2086" s="6" t="str">
        <f>DAY(C2086)&amp;Table1[[#This Row],[Bộ phận]]&amp;Table1[[#This Row],[Mã hàng]]</f>
        <v>0</v>
      </c>
      <c r="B2086" s="6" t="str">
        <f>COUNTIF($A$5:A2086,A2086)&amp;A2086</f>
        <v>9090</v>
      </c>
      <c r="AA20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87" spans="1:27" x14ac:dyDescent="0.25">
      <c r="A2087" s="6" t="str">
        <f>DAY(C2087)&amp;Table1[[#This Row],[Bộ phận]]&amp;Table1[[#This Row],[Mã hàng]]</f>
        <v>0</v>
      </c>
      <c r="B2087" s="6" t="str">
        <f>COUNTIF($A$5:A2087,A2087)&amp;A2087</f>
        <v>9100</v>
      </c>
      <c r="AA20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88" spans="1:27" x14ac:dyDescent="0.25">
      <c r="A2088" s="6" t="str">
        <f>DAY(C2088)&amp;Table1[[#This Row],[Bộ phận]]&amp;Table1[[#This Row],[Mã hàng]]</f>
        <v>0</v>
      </c>
      <c r="B2088" s="6" t="str">
        <f>COUNTIF($A$5:A2088,A2088)&amp;A2088</f>
        <v>9110</v>
      </c>
      <c r="AA20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89" spans="1:27" x14ac:dyDescent="0.25">
      <c r="A2089" s="6" t="str">
        <f>DAY(C2089)&amp;Table1[[#This Row],[Bộ phận]]&amp;Table1[[#This Row],[Mã hàng]]</f>
        <v>0</v>
      </c>
      <c r="B2089" s="6" t="str">
        <f>COUNTIF($A$5:A2089,A2089)&amp;A2089</f>
        <v>9120</v>
      </c>
      <c r="AA20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90" spans="1:27" x14ac:dyDescent="0.25">
      <c r="A2090" s="6" t="str">
        <f>DAY(C2090)&amp;Table1[[#This Row],[Bộ phận]]&amp;Table1[[#This Row],[Mã hàng]]</f>
        <v>0</v>
      </c>
      <c r="B2090" s="6" t="str">
        <f>COUNTIF($A$5:A2090,A2090)&amp;A2090</f>
        <v>9130</v>
      </c>
      <c r="AA20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91" spans="1:27" x14ac:dyDescent="0.25">
      <c r="A2091" s="6" t="str">
        <f>DAY(C2091)&amp;Table1[[#This Row],[Bộ phận]]&amp;Table1[[#This Row],[Mã hàng]]</f>
        <v>0</v>
      </c>
      <c r="B2091" s="6" t="str">
        <f>COUNTIF($A$5:A2091,A2091)&amp;A2091</f>
        <v>9140</v>
      </c>
      <c r="AA20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92" spans="1:27" x14ac:dyDescent="0.25">
      <c r="A2092" s="6" t="str">
        <f>DAY(C2092)&amp;Table1[[#This Row],[Bộ phận]]&amp;Table1[[#This Row],[Mã hàng]]</f>
        <v>0</v>
      </c>
      <c r="B2092" s="6" t="str">
        <f>COUNTIF($A$5:A2092,A2092)&amp;A2092</f>
        <v>9150</v>
      </c>
      <c r="AA20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93" spans="1:27" x14ac:dyDescent="0.25">
      <c r="A2093" s="6" t="str">
        <f>DAY(C2093)&amp;Table1[[#This Row],[Bộ phận]]&amp;Table1[[#This Row],[Mã hàng]]</f>
        <v>0</v>
      </c>
      <c r="B2093" s="6" t="str">
        <f>COUNTIF($A$5:A2093,A2093)&amp;A2093</f>
        <v>9160</v>
      </c>
      <c r="AA20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94" spans="1:27" x14ac:dyDescent="0.25">
      <c r="A2094" s="6" t="str">
        <f>DAY(C2094)&amp;Table1[[#This Row],[Bộ phận]]&amp;Table1[[#This Row],[Mã hàng]]</f>
        <v>0</v>
      </c>
      <c r="B2094" s="6" t="str">
        <f>COUNTIF($A$5:A2094,A2094)&amp;A2094</f>
        <v>9170</v>
      </c>
      <c r="AA20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95" spans="1:27" x14ac:dyDescent="0.25">
      <c r="A2095" s="6" t="str">
        <f>DAY(C2095)&amp;Table1[[#This Row],[Bộ phận]]&amp;Table1[[#This Row],[Mã hàng]]</f>
        <v>0</v>
      </c>
      <c r="B2095" s="6" t="str">
        <f>COUNTIF($A$5:A2095,A2095)&amp;A2095</f>
        <v>9180</v>
      </c>
      <c r="AA20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96" spans="1:27" x14ac:dyDescent="0.25">
      <c r="A2096" s="6" t="str">
        <f>DAY(C2096)&amp;Table1[[#This Row],[Bộ phận]]&amp;Table1[[#This Row],[Mã hàng]]</f>
        <v>0</v>
      </c>
      <c r="B2096" s="6" t="str">
        <f>COUNTIF($A$5:A2096,A2096)&amp;A2096</f>
        <v>9190</v>
      </c>
      <c r="AA20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97" spans="1:27" x14ac:dyDescent="0.25">
      <c r="A2097" s="6" t="str">
        <f>DAY(C2097)&amp;Table1[[#This Row],[Bộ phận]]&amp;Table1[[#This Row],[Mã hàng]]</f>
        <v>0</v>
      </c>
      <c r="B2097" s="6" t="str">
        <f>COUNTIF($A$5:A2097,A2097)&amp;A2097</f>
        <v>9200</v>
      </c>
      <c r="AA20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98" spans="1:27" x14ac:dyDescent="0.25">
      <c r="A2098" s="6" t="str">
        <f>DAY(C2098)&amp;Table1[[#This Row],[Bộ phận]]&amp;Table1[[#This Row],[Mã hàng]]</f>
        <v>0</v>
      </c>
      <c r="B2098" s="6" t="str">
        <f>COUNTIF($A$5:A2098,A2098)&amp;A2098</f>
        <v>9210</v>
      </c>
      <c r="AA20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099" spans="1:27" x14ac:dyDescent="0.25">
      <c r="A2099" s="6" t="str">
        <f>DAY(C2099)&amp;Table1[[#This Row],[Bộ phận]]&amp;Table1[[#This Row],[Mã hàng]]</f>
        <v>0</v>
      </c>
      <c r="B2099" s="6" t="str">
        <f>COUNTIF($A$5:A2099,A2099)&amp;A2099</f>
        <v>9220</v>
      </c>
      <c r="AA20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00" spans="1:27" x14ac:dyDescent="0.25">
      <c r="A2100" s="6" t="str">
        <f>DAY(C2100)&amp;Table1[[#This Row],[Bộ phận]]&amp;Table1[[#This Row],[Mã hàng]]</f>
        <v>0</v>
      </c>
      <c r="B2100" s="6" t="str">
        <f>COUNTIF($A$5:A2100,A2100)&amp;A2100</f>
        <v>9230</v>
      </c>
      <c r="AA21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01" spans="1:27" x14ac:dyDescent="0.25">
      <c r="A2101" s="6" t="str">
        <f>DAY(C2101)&amp;Table1[[#This Row],[Bộ phận]]&amp;Table1[[#This Row],[Mã hàng]]</f>
        <v>0</v>
      </c>
      <c r="B2101" s="6" t="str">
        <f>COUNTIF($A$5:A2101,A2101)&amp;A2101</f>
        <v>9240</v>
      </c>
      <c r="AA21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02" spans="1:27" x14ac:dyDescent="0.25">
      <c r="A2102" s="6" t="str">
        <f>DAY(C2102)&amp;Table1[[#This Row],[Bộ phận]]&amp;Table1[[#This Row],[Mã hàng]]</f>
        <v>0</v>
      </c>
      <c r="B2102" s="6" t="str">
        <f>COUNTIF($A$5:A2102,A2102)&amp;A2102</f>
        <v>9250</v>
      </c>
      <c r="AA21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03" spans="1:27" x14ac:dyDescent="0.25">
      <c r="A2103" s="6" t="str">
        <f>DAY(C2103)&amp;Table1[[#This Row],[Bộ phận]]&amp;Table1[[#This Row],[Mã hàng]]</f>
        <v>0</v>
      </c>
      <c r="B2103" s="6" t="str">
        <f>COUNTIF($A$5:A2103,A2103)&amp;A2103</f>
        <v>9260</v>
      </c>
      <c r="AA21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04" spans="1:27" x14ac:dyDescent="0.25">
      <c r="A2104" s="6" t="str">
        <f>DAY(C2104)&amp;Table1[[#This Row],[Bộ phận]]&amp;Table1[[#This Row],[Mã hàng]]</f>
        <v>0</v>
      </c>
      <c r="B2104" s="6" t="str">
        <f>COUNTIF($A$5:A2104,A2104)&amp;A2104</f>
        <v>9270</v>
      </c>
      <c r="AA21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05" spans="1:27" x14ac:dyDescent="0.25">
      <c r="A2105" s="6" t="str">
        <f>DAY(C2105)&amp;Table1[[#This Row],[Bộ phận]]&amp;Table1[[#This Row],[Mã hàng]]</f>
        <v>0</v>
      </c>
      <c r="B2105" s="6" t="str">
        <f>COUNTIF($A$5:A2105,A2105)&amp;A2105</f>
        <v>9280</v>
      </c>
      <c r="AA21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06" spans="1:27" x14ac:dyDescent="0.25">
      <c r="A2106" s="6" t="str">
        <f>DAY(C2106)&amp;Table1[[#This Row],[Bộ phận]]&amp;Table1[[#This Row],[Mã hàng]]</f>
        <v>0</v>
      </c>
      <c r="B2106" s="6" t="str">
        <f>COUNTIF($A$5:A2106,A2106)&amp;A2106</f>
        <v>9290</v>
      </c>
      <c r="AA21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07" spans="1:27" x14ac:dyDescent="0.25">
      <c r="A2107" s="6" t="str">
        <f>DAY(C2107)&amp;Table1[[#This Row],[Bộ phận]]&amp;Table1[[#This Row],[Mã hàng]]</f>
        <v>0</v>
      </c>
      <c r="B2107" s="6" t="str">
        <f>COUNTIF($A$5:A2107,A2107)&amp;A2107</f>
        <v>9300</v>
      </c>
      <c r="AA21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08" spans="1:27" x14ac:dyDescent="0.25">
      <c r="A2108" s="6" t="str">
        <f>DAY(C2108)&amp;Table1[[#This Row],[Bộ phận]]&amp;Table1[[#This Row],[Mã hàng]]</f>
        <v>0</v>
      </c>
      <c r="B2108" s="6" t="str">
        <f>COUNTIF($A$5:A2108,A2108)&amp;A2108</f>
        <v>9310</v>
      </c>
      <c r="AA21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09" spans="1:27" x14ac:dyDescent="0.25">
      <c r="A2109" s="6" t="str">
        <f>DAY(C2109)&amp;Table1[[#This Row],[Bộ phận]]&amp;Table1[[#This Row],[Mã hàng]]</f>
        <v>0</v>
      </c>
      <c r="B2109" s="6" t="str">
        <f>COUNTIF($A$5:A2109,A2109)&amp;A2109</f>
        <v>9320</v>
      </c>
      <c r="AA21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10" spans="1:27" x14ac:dyDescent="0.25">
      <c r="A2110" s="6" t="str">
        <f>DAY(C2110)&amp;Table1[[#This Row],[Bộ phận]]&amp;Table1[[#This Row],[Mã hàng]]</f>
        <v>0</v>
      </c>
      <c r="B2110" s="6" t="str">
        <f>COUNTIF($A$5:A2110,A2110)&amp;A2110</f>
        <v>9330</v>
      </c>
      <c r="AA21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11" spans="1:27" x14ac:dyDescent="0.25">
      <c r="A2111" s="6" t="str">
        <f>DAY(C2111)&amp;Table1[[#This Row],[Bộ phận]]&amp;Table1[[#This Row],[Mã hàng]]</f>
        <v>0</v>
      </c>
      <c r="B2111" s="6" t="str">
        <f>COUNTIF($A$5:A2111,A2111)&amp;A2111</f>
        <v>9340</v>
      </c>
      <c r="AA21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12" spans="1:27" x14ac:dyDescent="0.25">
      <c r="A2112" s="6" t="str">
        <f>DAY(C2112)&amp;Table1[[#This Row],[Bộ phận]]&amp;Table1[[#This Row],[Mã hàng]]</f>
        <v>0</v>
      </c>
      <c r="B2112" s="6" t="str">
        <f>COUNTIF($A$5:A2112,A2112)&amp;A2112</f>
        <v>9350</v>
      </c>
      <c r="AA21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13" spans="1:27" x14ac:dyDescent="0.25">
      <c r="A2113" s="6" t="str">
        <f>DAY(C2113)&amp;Table1[[#This Row],[Bộ phận]]&amp;Table1[[#This Row],[Mã hàng]]</f>
        <v>0</v>
      </c>
      <c r="B2113" s="6" t="str">
        <f>COUNTIF($A$5:A2113,A2113)&amp;A2113</f>
        <v>9360</v>
      </c>
      <c r="AA21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14" spans="1:27" x14ac:dyDescent="0.25">
      <c r="A2114" s="6" t="str">
        <f>DAY(C2114)&amp;Table1[[#This Row],[Bộ phận]]&amp;Table1[[#This Row],[Mã hàng]]</f>
        <v>0</v>
      </c>
      <c r="B2114" s="6" t="str">
        <f>COUNTIF($A$5:A2114,A2114)&amp;A2114</f>
        <v>9370</v>
      </c>
      <c r="AA21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15" spans="1:27" x14ac:dyDescent="0.25">
      <c r="A2115" s="6" t="str">
        <f>DAY(C2115)&amp;Table1[[#This Row],[Bộ phận]]&amp;Table1[[#This Row],[Mã hàng]]</f>
        <v>0</v>
      </c>
      <c r="B2115" s="6" t="str">
        <f>COUNTIF($A$5:A2115,A2115)&amp;A2115</f>
        <v>9380</v>
      </c>
      <c r="AA21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16" spans="1:27" x14ac:dyDescent="0.25">
      <c r="A2116" s="6" t="str">
        <f>DAY(C2116)&amp;Table1[[#This Row],[Bộ phận]]&amp;Table1[[#This Row],[Mã hàng]]</f>
        <v>0</v>
      </c>
      <c r="B2116" s="6" t="str">
        <f>COUNTIF($A$5:A2116,A2116)&amp;A2116</f>
        <v>9390</v>
      </c>
      <c r="AA21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17" spans="1:27" x14ac:dyDescent="0.25">
      <c r="A2117" s="6" t="str">
        <f>DAY(C2117)&amp;Table1[[#This Row],[Bộ phận]]&amp;Table1[[#This Row],[Mã hàng]]</f>
        <v>0</v>
      </c>
      <c r="B2117" s="6" t="str">
        <f>COUNTIF($A$5:A2117,A2117)&amp;A2117</f>
        <v>9400</v>
      </c>
      <c r="AA21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18" spans="1:27" x14ac:dyDescent="0.25">
      <c r="A2118" s="6" t="str">
        <f>DAY(C2118)&amp;Table1[[#This Row],[Bộ phận]]&amp;Table1[[#This Row],[Mã hàng]]</f>
        <v>0</v>
      </c>
      <c r="B2118" s="6" t="str">
        <f>COUNTIF($A$5:A2118,A2118)&amp;A2118</f>
        <v>9410</v>
      </c>
      <c r="AA21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19" spans="1:27" x14ac:dyDescent="0.25">
      <c r="A2119" s="6" t="str">
        <f>DAY(C2119)&amp;Table1[[#This Row],[Bộ phận]]&amp;Table1[[#This Row],[Mã hàng]]</f>
        <v>0</v>
      </c>
      <c r="B2119" s="6" t="str">
        <f>COUNTIF($A$5:A2119,A2119)&amp;A2119</f>
        <v>9420</v>
      </c>
      <c r="AA21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20" spans="1:27" x14ac:dyDescent="0.25">
      <c r="A2120" s="6" t="str">
        <f>DAY(C2120)&amp;Table1[[#This Row],[Bộ phận]]&amp;Table1[[#This Row],[Mã hàng]]</f>
        <v>0</v>
      </c>
      <c r="B2120" s="6" t="str">
        <f>COUNTIF($A$5:A2120,A2120)&amp;A2120</f>
        <v>9430</v>
      </c>
      <c r="AA21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21" spans="1:27" x14ac:dyDescent="0.25">
      <c r="A2121" s="6" t="str">
        <f>DAY(C2121)&amp;Table1[[#This Row],[Bộ phận]]&amp;Table1[[#This Row],[Mã hàng]]</f>
        <v>0</v>
      </c>
      <c r="B2121" s="6" t="str">
        <f>COUNTIF($A$5:A2121,A2121)&amp;A2121</f>
        <v>9440</v>
      </c>
      <c r="AA21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22" spans="1:27" x14ac:dyDescent="0.25">
      <c r="A2122" s="6" t="str">
        <f>DAY(C2122)&amp;Table1[[#This Row],[Bộ phận]]&amp;Table1[[#This Row],[Mã hàng]]</f>
        <v>0</v>
      </c>
      <c r="B2122" s="6" t="str">
        <f>COUNTIF($A$5:A2122,A2122)&amp;A2122</f>
        <v>9450</v>
      </c>
      <c r="AA21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23" spans="1:27" x14ac:dyDescent="0.25">
      <c r="A2123" s="6" t="str">
        <f>DAY(C2123)&amp;Table1[[#This Row],[Bộ phận]]&amp;Table1[[#This Row],[Mã hàng]]</f>
        <v>0</v>
      </c>
      <c r="B2123" s="6" t="str">
        <f>COUNTIF($A$5:A2123,A2123)&amp;A2123</f>
        <v>9460</v>
      </c>
      <c r="AA21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24" spans="1:27" x14ac:dyDescent="0.25">
      <c r="A2124" s="6" t="str">
        <f>DAY(C2124)&amp;Table1[[#This Row],[Bộ phận]]&amp;Table1[[#This Row],[Mã hàng]]</f>
        <v>0</v>
      </c>
      <c r="B2124" s="6" t="str">
        <f>COUNTIF($A$5:A2124,A2124)&amp;A2124</f>
        <v>9470</v>
      </c>
      <c r="AA21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25" spans="1:27" x14ac:dyDescent="0.25">
      <c r="A2125" s="6" t="str">
        <f>DAY(C2125)&amp;Table1[[#This Row],[Bộ phận]]&amp;Table1[[#This Row],[Mã hàng]]</f>
        <v>0</v>
      </c>
      <c r="B2125" s="6" t="str">
        <f>COUNTIF($A$5:A2125,A2125)&amp;A2125</f>
        <v>9480</v>
      </c>
      <c r="AA21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26" spans="1:27" x14ac:dyDescent="0.25">
      <c r="A2126" s="6" t="str">
        <f>DAY(C2126)&amp;Table1[[#This Row],[Bộ phận]]&amp;Table1[[#This Row],[Mã hàng]]</f>
        <v>0</v>
      </c>
      <c r="B2126" s="6" t="str">
        <f>COUNTIF($A$5:A2126,A2126)&amp;A2126</f>
        <v>9490</v>
      </c>
      <c r="AA21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27" spans="1:27" x14ac:dyDescent="0.25">
      <c r="A2127" s="6" t="str">
        <f>DAY(C2127)&amp;Table1[[#This Row],[Bộ phận]]&amp;Table1[[#This Row],[Mã hàng]]</f>
        <v>0</v>
      </c>
      <c r="B2127" s="6" t="str">
        <f>COUNTIF($A$5:A2127,A2127)&amp;A2127</f>
        <v>9500</v>
      </c>
      <c r="AA21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28" spans="1:27" x14ac:dyDescent="0.25">
      <c r="A2128" s="6" t="str">
        <f>DAY(C2128)&amp;Table1[[#This Row],[Bộ phận]]&amp;Table1[[#This Row],[Mã hàng]]</f>
        <v>0</v>
      </c>
      <c r="B2128" s="6" t="str">
        <f>COUNTIF($A$5:A2128,A2128)&amp;A2128</f>
        <v>9510</v>
      </c>
      <c r="AA21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29" spans="1:27" x14ac:dyDescent="0.25">
      <c r="A2129" s="6" t="str">
        <f>DAY(C2129)&amp;Table1[[#This Row],[Bộ phận]]&amp;Table1[[#This Row],[Mã hàng]]</f>
        <v>0</v>
      </c>
      <c r="B2129" s="6" t="str">
        <f>COUNTIF($A$5:A2129,A2129)&amp;A2129</f>
        <v>9520</v>
      </c>
      <c r="AA21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30" spans="1:27" x14ac:dyDescent="0.25">
      <c r="A2130" s="6" t="str">
        <f>DAY(C2130)&amp;Table1[[#This Row],[Bộ phận]]&amp;Table1[[#This Row],[Mã hàng]]</f>
        <v>0</v>
      </c>
      <c r="B2130" s="6" t="str">
        <f>COUNTIF($A$5:A2130,A2130)&amp;A2130</f>
        <v>9530</v>
      </c>
      <c r="AA21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31" spans="1:27" x14ac:dyDescent="0.25">
      <c r="A2131" s="6" t="str">
        <f>DAY(C2131)&amp;Table1[[#This Row],[Bộ phận]]&amp;Table1[[#This Row],[Mã hàng]]</f>
        <v>0</v>
      </c>
      <c r="B2131" s="6" t="str">
        <f>COUNTIF($A$5:A2131,A2131)&amp;A2131</f>
        <v>9540</v>
      </c>
      <c r="AA21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32" spans="1:27" x14ac:dyDescent="0.25">
      <c r="A2132" s="6" t="str">
        <f>DAY(C2132)&amp;Table1[[#This Row],[Bộ phận]]&amp;Table1[[#This Row],[Mã hàng]]</f>
        <v>0</v>
      </c>
      <c r="B2132" s="6" t="str">
        <f>COUNTIF($A$5:A2132,A2132)&amp;A2132</f>
        <v>9550</v>
      </c>
      <c r="AA21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33" spans="1:27" x14ac:dyDescent="0.25">
      <c r="A2133" s="6" t="str">
        <f>DAY(C2133)&amp;Table1[[#This Row],[Bộ phận]]&amp;Table1[[#This Row],[Mã hàng]]</f>
        <v>0</v>
      </c>
      <c r="B2133" s="6" t="str">
        <f>COUNTIF($A$5:A2133,A2133)&amp;A2133</f>
        <v>9560</v>
      </c>
      <c r="AA21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34" spans="1:27" x14ac:dyDescent="0.25">
      <c r="A2134" s="6" t="str">
        <f>DAY(C2134)&amp;Table1[[#This Row],[Bộ phận]]&amp;Table1[[#This Row],[Mã hàng]]</f>
        <v>0</v>
      </c>
      <c r="B2134" s="6" t="str">
        <f>COUNTIF($A$5:A2134,A2134)&amp;A2134</f>
        <v>9570</v>
      </c>
      <c r="AA21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35" spans="1:27" x14ac:dyDescent="0.25">
      <c r="A2135" s="6" t="str">
        <f>DAY(C2135)&amp;Table1[[#This Row],[Bộ phận]]&amp;Table1[[#This Row],[Mã hàng]]</f>
        <v>0</v>
      </c>
      <c r="B2135" s="6" t="str">
        <f>COUNTIF($A$5:A2135,A2135)&amp;A2135</f>
        <v>9580</v>
      </c>
      <c r="AA21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36" spans="1:27" x14ac:dyDescent="0.25">
      <c r="A2136" s="6" t="str">
        <f>DAY(C2136)&amp;Table1[[#This Row],[Bộ phận]]&amp;Table1[[#This Row],[Mã hàng]]</f>
        <v>0</v>
      </c>
      <c r="B2136" s="6" t="str">
        <f>COUNTIF($A$5:A2136,A2136)&amp;A2136</f>
        <v>9590</v>
      </c>
      <c r="AA21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37" spans="1:27" x14ac:dyDescent="0.25">
      <c r="A2137" s="6" t="str">
        <f>DAY(C2137)&amp;Table1[[#This Row],[Bộ phận]]&amp;Table1[[#This Row],[Mã hàng]]</f>
        <v>0</v>
      </c>
      <c r="B2137" s="6" t="str">
        <f>COUNTIF($A$5:A2137,A2137)&amp;A2137</f>
        <v>9600</v>
      </c>
      <c r="AA21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38" spans="1:27" x14ac:dyDescent="0.25">
      <c r="A2138" s="6" t="str">
        <f>DAY(C2138)&amp;Table1[[#This Row],[Bộ phận]]&amp;Table1[[#This Row],[Mã hàng]]</f>
        <v>0</v>
      </c>
      <c r="B2138" s="6" t="str">
        <f>COUNTIF($A$5:A2138,A2138)&amp;A2138</f>
        <v>9610</v>
      </c>
      <c r="AA21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39" spans="1:27" x14ac:dyDescent="0.25">
      <c r="A2139" s="6" t="str">
        <f>DAY(C2139)&amp;Table1[[#This Row],[Bộ phận]]&amp;Table1[[#This Row],[Mã hàng]]</f>
        <v>0</v>
      </c>
      <c r="B2139" s="6" t="str">
        <f>COUNTIF($A$5:A2139,A2139)&amp;A2139</f>
        <v>9620</v>
      </c>
      <c r="AA21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40" spans="1:27" x14ac:dyDescent="0.25">
      <c r="A2140" s="6" t="str">
        <f>DAY(C2140)&amp;Table1[[#This Row],[Bộ phận]]&amp;Table1[[#This Row],[Mã hàng]]</f>
        <v>0</v>
      </c>
      <c r="B2140" s="6" t="str">
        <f>COUNTIF($A$5:A2140,A2140)&amp;A2140</f>
        <v>9630</v>
      </c>
      <c r="AA21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41" spans="1:27" x14ac:dyDescent="0.25">
      <c r="A2141" s="6" t="str">
        <f>DAY(C2141)&amp;Table1[[#This Row],[Bộ phận]]&amp;Table1[[#This Row],[Mã hàng]]</f>
        <v>0</v>
      </c>
      <c r="B2141" s="6" t="str">
        <f>COUNTIF($A$5:A2141,A2141)&amp;A2141</f>
        <v>9640</v>
      </c>
      <c r="AA21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42" spans="1:27" x14ac:dyDescent="0.25">
      <c r="A2142" s="6" t="str">
        <f>DAY(C2142)&amp;Table1[[#This Row],[Bộ phận]]&amp;Table1[[#This Row],[Mã hàng]]</f>
        <v>0</v>
      </c>
      <c r="B2142" s="6" t="str">
        <f>COUNTIF($A$5:A2142,A2142)&amp;A2142</f>
        <v>9650</v>
      </c>
      <c r="AA21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43" spans="1:27" x14ac:dyDescent="0.25">
      <c r="A2143" s="6" t="str">
        <f>DAY(C2143)&amp;Table1[[#This Row],[Bộ phận]]&amp;Table1[[#This Row],[Mã hàng]]</f>
        <v>0</v>
      </c>
      <c r="B2143" s="6" t="str">
        <f>COUNTIF($A$5:A2143,A2143)&amp;A2143</f>
        <v>9660</v>
      </c>
      <c r="AA21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44" spans="1:27" x14ac:dyDescent="0.25">
      <c r="A2144" s="6" t="str">
        <f>DAY(C2144)&amp;Table1[[#This Row],[Bộ phận]]&amp;Table1[[#This Row],[Mã hàng]]</f>
        <v>0</v>
      </c>
      <c r="B2144" s="6" t="str">
        <f>COUNTIF($A$5:A2144,A2144)&amp;A2144</f>
        <v>9670</v>
      </c>
      <c r="AA21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45" spans="1:27" x14ac:dyDescent="0.25">
      <c r="A2145" s="6" t="str">
        <f>DAY(C2145)&amp;Table1[[#This Row],[Bộ phận]]&amp;Table1[[#This Row],[Mã hàng]]</f>
        <v>0</v>
      </c>
      <c r="B2145" s="6" t="str">
        <f>COUNTIF($A$5:A2145,A2145)&amp;A2145</f>
        <v>9680</v>
      </c>
      <c r="AA21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46" spans="1:27" x14ac:dyDescent="0.25">
      <c r="A2146" s="6" t="str">
        <f>DAY(C2146)&amp;Table1[[#This Row],[Bộ phận]]&amp;Table1[[#This Row],[Mã hàng]]</f>
        <v>0</v>
      </c>
      <c r="B2146" s="6" t="str">
        <f>COUNTIF($A$5:A2146,A2146)&amp;A2146</f>
        <v>9690</v>
      </c>
      <c r="AA21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47" spans="1:27" x14ac:dyDescent="0.25">
      <c r="A2147" s="6" t="str">
        <f>DAY(C2147)&amp;Table1[[#This Row],[Bộ phận]]&amp;Table1[[#This Row],[Mã hàng]]</f>
        <v>0</v>
      </c>
      <c r="B2147" s="6" t="str">
        <f>COUNTIF($A$5:A2147,A2147)&amp;A2147</f>
        <v>9700</v>
      </c>
      <c r="AA21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48" spans="1:27" x14ac:dyDescent="0.25">
      <c r="A2148" s="6" t="str">
        <f>DAY(C2148)&amp;Table1[[#This Row],[Bộ phận]]&amp;Table1[[#This Row],[Mã hàng]]</f>
        <v>0</v>
      </c>
      <c r="B2148" s="6" t="str">
        <f>COUNTIF($A$5:A2148,A2148)&amp;A2148</f>
        <v>9710</v>
      </c>
      <c r="AA21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49" spans="1:27" x14ac:dyDescent="0.25">
      <c r="A2149" s="6" t="str">
        <f>DAY(C2149)&amp;Table1[[#This Row],[Bộ phận]]&amp;Table1[[#This Row],[Mã hàng]]</f>
        <v>0</v>
      </c>
      <c r="B2149" s="6" t="str">
        <f>COUNTIF($A$5:A2149,A2149)&amp;A2149</f>
        <v>9720</v>
      </c>
      <c r="AA21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50" spans="1:27" x14ac:dyDescent="0.25">
      <c r="A2150" s="6" t="str">
        <f>DAY(C2150)&amp;Table1[[#This Row],[Bộ phận]]&amp;Table1[[#This Row],[Mã hàng]]</f>
        <v>0</v>
      </c>
      <c r="B2150" s="6" t="str">
        <f>COUNTIF($A$5:A2150,A2150)&amp;A2150</f>
        <v>9730</v>
      </c>
      <c r="AA21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51" spans="1:27" x14ac:dyDescent="0.25">
      <c r="A2151" s="6" t="str">
        <f>DAY(C2151)&amp;Table1[[#This Row],[Bộ phận]]&amp;Table1[[#This Row],[Mã hàng]]</f>
        <v>0</v>
      </c>
      <c r="B2151" s="6" t="str">
        <f>COUNTIF($A$5:A2151,A2151)&amp;A2151</f>
        <v>9740</v>
      </c>
      <c r="AA21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52" spans="1:27" x14ac:dyDescent="0.25">
      <c r="A2152" s="6" t="str">
        <f>DAY(C2152)&amp;Table1[[#This Row],[Bộ phận]]&amp;Table1[[#This Row],[Mã hàng]]</f>
        <v>0</v>
      </c>
      <c r="B2152" s="6" t="str">
        <f>COUNTIF($A$5:A2152,A2152)&amp;A2152</f>
        <v>9750</v>
      </c>
      <c r="AA21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53" spans="1:27" x14ac:dyDescent="0.25">
      <c r="A2153" s="6" t="str">
        <f>DAY(C2153)&amp;Table1[[#This Row],[Bộ phận]]&amp;Table1[[#This Row],[Mã hàng]]</f>
        <v>0</v>
      </c>
      <c r="B2153" s="6" t="str">
        <f>COUNTIF($A$5:A2153,A2153)&amp;A2153</f>
        <v>9760</v>
      </c>
      <c r="AA21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54" spans="1:27" x14ac:dyDescent="0.25">
      <c r="A2154" s="6" t="str">
        <f>DAY(C2154)&amp;Table1[[#This Row],[Bộ phận]]&amp;Table1[[#This Row],[Mã hàng]]</f>
        <v>0</v>
      </c>
      <c r="B2154" s="6" t="str">
        <f>COUNTIF($A$5:A2154,A2154)&amp;A2154</f>
        <v>9770</v>
      </c>
      <c r="AA21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55" spans="1:27" x14ac:dyDescent="0.25">
      <c r="A2155" s="6" t="str">
        <f>DAY(C2155)&amp;Table1[[#This Row],[Bộ phận]]&amp;Table1[[#This Row],[Mã hàng]]</f>
        <v>0</v>
      </c>
      <c r="B2155" s="6" t="str">
        <f>COUNTIF($A$5:A2155,A2155)&amp;A2155</f>
        <v>9780</v>
      </c>
      <c r="AA21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56" spans="1:27" x14ac:dyDescent="0.25">
      <c r="A2156" s="6" t="str">
        <f>DAY(C2156)&amp;Table1[[#This Row],[Bộ phận]]&amp;Table1[[#This Row],[Mã hàng]]</f>
        <v>0</v>
      </c>
      <c r="B2156" s="6" t="str">
        <f>COUNTIF($A$5:A2156,A2156)&amp;A2156</f>
        <v>9790</v>
      </c>
      <c r="AA21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57" spans="1:27" x14ac:dyDescent="0.25">
      <c r="A2157" s="6" t="str">
        <f>DAY(C2157)&amp;Table1[[#This Row],[Bộ phận]]&amp;Table1[[#This Row],[Mã hàng]]</f>
        <v>0</v>
      </c>
      <c r="B2157" s="6" t="str">
        <f>COUNTIF($A$5:A2157,A2157)&amp;A2157</f>
        <v>9800</v>
      </c>
      <c r="AA21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58" spans="1:27" x14ac:dyDescent="0.25">
      <c r="A2158" s="6" t="str">
        <f>DAY(C2158)&amp;Table1[[#This Row],[Bộ phận]]&amp;Table1[[#This Row],[Mã hàng]]</f>
        <v>0</v>
      </c>
      <c r="B2158" s="6" t="str">
        <f>COUNTIF($A$5:A2158,A2158)&amp;A2158</f>
        <v>9810</v>
      </c>
      <c r="AA21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59" spans="1:27" x14ac:dyDescent="0.25">
      <c r="A2159" s="6" t="str">
        <f>DAY(C2159)&amp;Table1[[#This Row],[Bộ phận]]&amp;Table1[[#This Row],[Mã hàng]]</f>
        <v>0</v>
      </c>
      <c r="B2159" s="6" t="str">
        <f>COUNTIF($A$5:A2159,A2159)&amp;A2159</f>
        <v>9820</v>
      </c>
      <c r="AA21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60" spans="1:27" x14ac:dyDescent="0.25">
      <c r="A2160" s="6" t="str">
        <f>DAY(C2160)&amp;Table1[[#This Row],[Bộ phận]]&amp;Table1[[#This Row],[Mã hàng]]</f>
        <v>0</v>
      </c>
      <c r="B2160" s="6" t="str">
        <f>COUNTIF($A$5:A2160,A2160)&amp;A2160</f>
        <v>9830</v>
      </c>
      <c r="AA21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61" spans="1:27" x14ac:dyDescent="0.25">
      <c r="A2161" s="6" t="str">
        <f>DAY(C2161)&amp;Table1[[#This Row],[Bộ phận]]&amp;Table1[[#This Row],[Mã hàng]]</f>
        <v>0</v>
      </c>
      <c r="B2161" s="6" t="str">
        <f>COUNTIF($A$5:A2161,A2161)&amp;A2161</f>
        <v>9840</v>
      </c>
      <c r="AA21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62" spans="1:27" x14ac:dyDescent="0.25">
      <c r="A2162" s="6" t="str">
        <f>DAY(C2162)&amp;Table1[[#This Row],[Bộ phận]]&amp;Table1[[#This Row],[Mã hàng]]</f>
        <v>0</v>
      </c>
      <c r="B2162" s="6" t="str">
        <f>COUNTIF($A$5:A2162,A2162)&amp;A2162</f>
        <v>9850</v>
      </c>
      <c r="AA21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63" spans="1:27" x14ac:dyDescent="0.25">
      <c r="A2163" s="6" t="str">
        <f>DAY(C2163)&amp;Table1[[#This Row],[Bộ phận]]&amp;Table1[[#This Row],[Mã hàng]]</f>
        <v>0</v>
      </c>
      <c r="B2163" s="6" t="str">
        <f>COUNTIF($A$5:A2163,A2163)&amp;A2163</f>
        <v>9860</v>
      </c>
      <c r="AA21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64" spans="1:27" x14ac:dyDescent="0.25">
      <c r="A2164" s="6" t="str">
        <f>DAY(C2164)&amp;Table1[[#This Row],[Bộ phận]]&amp;Table1[[#This Row],[Mã hàng]]</f>
        <v>0</v>
      </c>
      <c r="B2164" s="6" t="str">
        <f>COUNTIF($A$5:A2164,A2164)&amp;A2164</f>
        <v>9870</v>
      </c>
      <c r="AA21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65" spans="1:27" x14ac:dyDescent="0.25">
      <c r="A2165" s="6" t="str">
        <f>DAY(C2165)&amp;Table1[[#This Row],[Bộ phận]]&amp;Table1[[#This Row],[Mã hàng]]</f>
        <v>0</v>
      </c>
      <c r="B2165" s="6" t="str">
        <f>COUNTIF($A$5:A2165,A2165)&amp;A2165</f>
        <v>9880</v>
      </c>
      <c r="AA21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66" spans="1:27" x14ac:dyDescent="0.25">
      <c r="A2166" s="6" t="str">
        <f>DAY(C2166)&amp;Table1[[#This Row],[Bộ phận]]&amp;Table1[[#This Row],[Mã hàng]]</f>
        <v>0</v>
      </c>
      <c r="B2166" s="6" t="str">
        <f>COUNTIF($A$5:A2166,A2166)&amp;A2166</f>
        <v>9890</v>
      </c>
      <c r="AA21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67" spans="1:27" x14ac:dyDescent="0.25">
      <c r="A2167" s="6" t="str">
        <f>DAY(C2167)&amp;Table1[[#This Row],[Bộ phận]]&amp;Table1[[#This Row],[Mã hàng]]</f>
        <v>0</v>
      </c>
      <c r="B2167" s="6" t="str">
        <f>COUNTIF($A$5:A2167,A2167)&amp;A2167</f>
        <v>9900</v>
      </c>
      <c r="AA21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68" spans="1:27" x14ac:dyDescent="0.25">
      <c r="A2168" s="6" t="str">
        <f>DAY(C2168)&amp;Table1[[#This Row],[Bộ phận]]&amp;Table1[[#This Row],[Mã hàng]]</f>
        <v>0</v>
      </c>
      <c r="B2168" s="6" t="str">
        <f>COUNTIF($A$5:A2168,A2168)&amp;A2168</f>
        <v>9910</v>
      </c>
      <c r="AA21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69" spans="1:27" x14ac:dyDescent="0.25">
      <c r="A2169" s="6" t="str">
        <f>DAY(C2169)&amp;Table1[[#This Row],[Bộ phận]]&amp;Table1[[#This Row],[Mã hàng]]</f>
        <v>0</v>
      </c>
      <c r="B2169" s="6" t="str">
        <f>COUNTIF($A$5:A2169,A2169)&amp;A2169</f>
        <v>9920</v>
      </c>
      <c r="AA21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70" spans="1:27" x14ac:dyDescent="0.25">
      <c r="A2170" s="6" t="str">
        <f>DAY(C2170)&amp;Table1[[#This Row],[Bộ phận]]&amp;Table1[[#This Row],[Mã hàng]]</f>
        <v>0</v>
      </c>
      <c r="B2170" s="6" t="str">
        <f>COUNTIF($A$5:A2170,A2170)&amp;A2170</f>
        <v>9930</v>
      </c>
      <c r="AA21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71" spans="1:27" x14ac:dyDescent="0.25">
      <c r="A2171" s="6" t="str">
        <f>DAY(C2171)&amp;Table1[[#This Row],[Bộ phận]]&amp;Table1[[#This Row],[Mã hàng]]</f>
        <v>0</v>
      </c>
      <c r="B2171" s="6" t="str">
        <f>COUNTIF($A$5:A2171,A2171)&amp;A2171</f>
        <v>9940</v>
      </c>
      <c r="AA21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72" spans="1:27" x14ac:dyDescent="0.25">
      <c r="A2172" s="6" t="str">
        <f>DAY(C2172)&amp;Table1[[#This Row],[Bộ phận]]&amp;Table1[[#This Row],[Mã hàng]]</f>
        <v>0</v>
      </c>
      <c r="B2172" s="6" t="str">
        <f>COUNTIF($A$5:A2172,A2172)&amp;A2172</f>
        <v>9950</v>
      </c>
      <c r="AA21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73" spans="1:27" x14ac:dyDescent="0.25">
      <c r="A2173" s="6" t="str">
        <f>DAY(C2173)&amp;Table1[[#This Row],[Bộ phận]]&amp;Table1[[#This Row],[Mã hàng]]</f>
        <v>0</v>
      </c>
      <c r="B2173" s="6" t="str">
        <f>COUNTIF($A$5:A2173,A2173)&amp;A2173</f>
        <v>9960</v>
      </c>
      <c r="AA21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74" spans="1:27" x14ac:dyDescent="0.25">
      <c r="A2174" s="6" t="str">
        <f>DAY(C2174)&amp;Table1[[#This Row],[Bộ phận]]&amp;Table1[[#This Row],[Mã hàng]]</f>
        <v>0</v>
      </c>
      <c r="B2174" s="6" t="str">
        <f>COUNTIF($A$5:A2174,A2174)&amp;A2174</f>
        <v>9970</v>
      </c>
      <c r="AA21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75" spans="1:27" x14ac:dyDescent="0.25">
      <c r="A2175" s="6" t="str">
        <f>DAY(C2175)&amp;Table1[[#This Row],[Bộ phận]]&amp;Table1[[#This Row],[Mã hàng]]</f>
        <v>0</v>
      </c>
      <c r="B2175" s="6" t="str">
        <f>COUNTIF($A$5:A2175,A2175)&amp;A2175</f>
        <v>9980</v>
      </c>
      <c r="AA21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76" spans="1:27" x14ac:dyDescent="0.25">
      <c r="A2176" s="6" t="str">
        <f>DAY(C2176)&amp;Table1[[#This Row],[Bộ phận]]&amp;Table1[[#This Row],[Mã hàng]]</f>
        <v>0</v>
      </c>
      <c r="B2176" s="6" t="str">
        <f>COUNTIF($A$5:A2176,A2176)&amp;A2176</f>
        <v>9990</v>
      </c>
      <c r="AA21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77" spans="1:27" x14ac:dyDescent="0.25">
      <c r="A2177" s="6" t="str">
        <f>DAY(C2177)&amp;Table1[[#This Row],[Bộ phận]]&amp;Table1[[#This Row],[Mã hàng]]</f>
        <v>0</v>
      </c>
      <c r="B2177" s="6" t="str">
        <f>COUNTIF($A$5:A2177,A2177)&amp;A2177</f>
        <v>10000</v>
      </c>
      <c r="AA21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78" spans="1:27" x14ac:dyDescent="0.25">
      <c r="A2178" s="6" t="str">
        <f>DAY(C2178)&amp;Table1[[#This Row],[Bộ phận]]&amp;Table1[[#This Row],[Mã hàng]]</f>
        <v>0</v>
      </c>
      <c r="B2178" s="6" t="str">
        <f>COUNTIF($A$5:A2178,A2178)&amp;A2178</f>
        <v>10010</v>
      </c>
      <c r="AA21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79" spans="1:27" x14ac:dyDescent="0.25">
      <c r="A2179" s="6" t="str">
        <f>DAY(C2179)&amp;Table1[[#This Row],[Bộ phận]]&amp;Table1[[#This Row],[Mã hàng]]</f>
        <v>0</v>
      </c>
      <c r="B2179" s="6" t="str">
        <f>COUNTIF($A$5:A2179,A2179)&amp;A2179</f>
        <v>10020</v>
      </c>
      <c r="AA21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80" spans="1:27" x14ac:dyDescent="0.25">
      <c r="A2180" s="6" t="str">
        <f>DAY(C2180)&amp;Table1[[#This Row],[Bộ phận]]&amp;Table1[[#This Row],[Mã hàng]]</f>
        <v>0</v>
      </c>
      <c r="B2180" s="6" t="str">
        <f>COUNTIF($A$5:A2180,A2180)&amp;A2180</f>
        <v>10030</v>
      </c>
      <c r="AA21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81" spans="1:27" x14ac:dyDescent="0.25">
      <c r="A2181" s="6" t="str">
        <f>DAY(C2181)&amp;Table1[[#This Row],[Bộ phận]]&amp;Table1[[#This Row],[Mã hàng]]</f>
        <v>0</v>
      </c>
      <c r="B2181" s="6" t="str">
        <f>COUNTIF($A$5:A2181,A2181)&amp;A2181</f>
        <v>10040</v>
      </c>
      <c r="AA21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82" spans="1:27" x14ac:dyDescent="0.25">
      <c r="A2182" s="6" t="str">
        <f>DAY(C2182)&amp;Table1[[#This Row],[Bộ phận]]&amp;Table1[[#This Row],[Mã hàng]]</f>
        <v>0</v>
      </c>
      <c r="B2182" s="6" t="str">
        <f>COUNTIF($A$5:A2182,A2182)&amp;A2182</f>
        <v>10050</v>
      </c>
      <c r="AA21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83" spans="1:27" x14ac:dyDescent="0.25">
      <c r="A2183" s="6" t="str">
        <f>DAY(C2183)&amp;Table1[[#This Row],[Bộ phận]]&amp;Table1[[#This Row],[Mã hàng]]</f>
        <v>0</v>
      </c>
      <c r="B2183" s="6" t="str">
        <f>COUNTIF($A$5:A2183,A2183)&amp;A2183</f>
        <v>10060</v>
      </c>
      <c r="AA21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84" spans="1:27" x14ac:dyDescent="0.25">
      <c r="A2184" s="6" t="str">
        <f>DAY(C2184)&amp;Table1[[#This Row],[Bộ phận]]&amp;Table1[[#This Row],[Mã hàng]]</f>
        <v>0</v>
      </c>
      <c r="B2184" s="6" t="str">
        <f>COUNTIF($A$5:A2184,A2184)&amp;A2184</f>
        <v>10070</v>
      </c>
      <c r="AA21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85" spans="1:27" x14ac:dyDescent="0.25">
      <c r="A2185" s="6" t="str">
        <f>DAY(C2185)&amp;Table1[[#This Row],[Bộ phận]]&amp;Table1[[#This Row],[Mã hàng]]</f>
        <v>0</v>
      </c>
      <c r="B2185" s="6" t="str">
        <f>COUNTIF($A$5:A2185,A2185)&amp;A2185</f>
        <v>10080</v>
      </c>
      <c r="AA21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86" spans="1:27" x14ac:dyDescent="0.25">
      <c r="A2186" s="6" t="str">
        <f>DAY(C2186)&amp;Table1[[#This Row],[Bộ phận]]&amp;Table1[[#This Row],[Mã hàng]]</f>
        <v>0</v>
      </c>
      <c r="B2186" s="6" t="str">
        <f>COUNTIF($A$5:A2186,A2186)&amp;A2186</f>
        <v>10090</v>
      </c>
      <c r="AA21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87" spans="1:27" x14ac:dyDescent="0.25">
      <c r="A2187" s="6" t="str">
        <f>DAY(C2187)&amp;Table1[[#This Row],[Bộ phận]]&amp;Table1[[#This Row],[Mã hàng]]</f>
        <v>0</v>
      </c>
      <c r="B2187" s="6" t="str">
        <f>COUNTIF($A$5:A2187,A2187)&amp;A2187</f>
        <v>10100</v>
      </c>
      <c r="AA21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88" spans="1:27" x14ac:dyDescent="0.25">
      <c r="A2188" s="6" t="str">
        <f>DAY(C2188)&amp;Table1[[#This Row],[Bộ phận]]&amp;Table1[[#This Row],[Mã hàng]]</f>
        <v>0</v>
      </c>
      <c r="B2188" s="6" t="str">
        <f>COUNTIF($A$5:A2188,A2188)&amp;A2188</f>
        <v>10110</v>
      </c>
      <c r="AA21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89" spans="1:27" x14ac:dyDescent="0.25">
      <c r="A2189" s="6" t="str">
        <f>DAY(C2189)&amp;Table1[[#This Row],[Bộ phận]]&amp;Table1[[#This Row],[Mã hàng]]</f>
        <v>0</v>
      </c>
      <c r="B2189" s="6" t="str">
        <f>COUNTIF($A$5:A2189,A2189)&amp;A2189</f>
        <v>10120</v>
      </c>
      <c r="AA21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90" spans="1:27" x14ac:dyDescent="0.25">
      <c r="A2190" s="6" t="str">
        <f>DAY(C2190)&amp;Table1[[#This Row],[Bộ phận]]&amp;Table1[[#This Row],[Mã hàng]]</f>
        <v>0</v>
      </c>
      <c r="B2190" s="6" t="str">
        <f>COUNTIF($A$5:A2190,A2190)&amp;A2190</f>
        <v>10130</v>
      </c>
      <c r="AA21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91" spans="1:27" x14ac:dyDescent="0.25">
      <c r="A2191" s="6" t="str">
        <f>DAY(C2191)&amp;Table1[[#This Row],[Bộ phận]]&amp;Table1[[#This Row],[Mã hàng]]</f>
        <v>0</v>
      </c>
      <c r="B2191" s="6" t="str">
        <f>COUNTIF($A$5:A2191,A2191)&amp;A2191</f>
        <v>10140</v>
      </c>
      <c r="AA21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92" spans="1:27" x14ac:dyDescent="0.25">
      <c r="A2192" s="6" t="str">
        <f>DAY(C2192)&amp;Table1[[#This Row],[Bộ phận]]&amp;Table1[[#This Row],[Mã hàng]]</f>
        <v>0</v>
      </c>
      <c r="B2192" s="6" t="str">
        <f>COUNTIF($A$5:A2192,A2192)&amp;A2192</f>
        <v>10150</v>
      </c>
      <c r="AA21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93" spans="1:27" x14ac:dyDescent="0.25">
      <c r="A2193" s="6" t="str">
        <f>DAY(C2193)&amp;Table1[[#This Row],[Bộ phận]]&amp;Table1[[#This Row],[Mã hàng]]</f>
        <v>0</v>
      </c>
      <c r="B2193" s="6" t="str">
        <f>COUNTIF($A$5:A2193,A2193)&amp;A2193</f>
        <v>10160</v>
      </c>
      <c r="AA21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94" spans="1:27" x14ac:dyDescent="0.25">
      <c r="A2194" s="6" t="str">
        <f>DAY(C2194)&amp;Table1[[#This Row],[Bộ phận]]&amp;Table1[[#This Row],[Mã hàng]]</f>
        <v>0</v>
      </c>
      <c r="B2194" s="6" t="str">
        <f>COUNTIF($A$5:A2194,A2194)&amp;A2194</f>
        <v>10170</v>
      </c>
      <c r="AA21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95" spans="1:27" x14ac:dyDescent="0.25">
      <c r="A2195" s="6" t="str">
        <f>DAY(C2195)&amp;Table1[[#This Row],[Bộ phận]]&amp;Table1[[#This Row],[Mã hàng]]</f>
        <v>0</v>
      </c>
      <c r="B2195" s="6" t="str">
        <f>COUNTIF($A$5:A2195,A2195)&amp;A2195</f>
        <v>10180</v>
      </c>
      <c r="AA21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96" spans="1:27" x14ac:dyDescent="0.25">
      <c r="A2196" s="6" t="str">
        <f>DAY(C2196)&amp;Table1[[#This Row],[Bộ phận]]&amp;Table1[[#This Row],[Mã hàng]]</f>
        <v>0</v>
      </c>
      <c r="B2196" s="6" t="str">
        <f>COUNTIF($A$5:A2196,A2196)&amp;A2196</f>
        <v>10190</v>
      </c>
      <c r="AA21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97" spans="1:27" x14ac:dyDescent="0.25">
      <c r="A2197" s="6" t="str">
        <f>DAY(C2197)&amp;Table1[[#This Row],[Bộ phận]]&amp;Table1[[#This Row],[Mã hàng]]</f>
        <v>0</v>
      </c>
      <c r="B2197" s="6" t="str">
        <f>COUNTIF($A$5:A2197,A2197)&amp;A2197</f>
        <v>10200</v>
      </c>
      <c r="AA21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98" spans="1:27" x14ac:dyDescent="0.25">
      <c r="A2198" s="6" t="str">
        <f>DAY(C2198)&amp;Table1[[#This Row],[Bộ phận]]&amp;Table1[[#This Row],[Mã hàng]]</f>
        <v>0</v>
      </c>
      <c r="B2198" s="6" t="str">
        <f>COUNTIF($A$5:A2198,A2198)&amp;A2198</f>
        <v>10210</v>
      </c>
      <c r="AA21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199" spans="1:27" x14ac:dyDescent="0.25">
      <c r="A2199" s="6" t="str">
        <f>DAY(C2199)&amp;Table1[[#This Row],[Bộ phận]]&amp;Table1[[#This Row],[Mã hàng]]</f>
        <v>0</v>
      </c>
      <c r="B2199" s="6" t="str">
        <f>COUNTIF($A$5:A2199,A2199)&amp;A2199</f>
        <v>10220</v>
      </c>
      <c r="AA21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00" spans="1:27" x14ac:dyDescent="0.25">
      <c r="A2200" s="6" t="str">
        <f>DAY(C2200)&amp;Table1[[#This Row],[Bộ phận]]&amp;Table1[[#This Row],[Mã hàng]]</f>
        <v>0</v>
      </c>
      <c r="B2200" s="6" t="str">
        <f>COUNTIF($A$5:A2200,A2200)&amp;A2200</f>
        <v>10230</v>
      </c>
      <c r="AA22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01" spans="1:27" x14ac:dyDescent="0.25">
      <c r="A2201" s="6" t="str">
        <f>DAY(C2201)&amp;Table1[[#This Row],[Bộ phận]]&amp;Table1[[#This Row],[Mã hàng]]</f>
        <v>0</v>
      </c>
      <c r="B2201" s="6" t="str">
        <f>COUNTIF($A$5:A2201,A2201)&amp;A2201</f>
        <v>10240</v>
      </c>
      <c r="AA22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02" spans="1:27" x14ac:dyDescent="0.25">
      <c r="A2202" s="6" t="str">
        <f>DAY(C2202)&amp;Table1[[#This Row],[Bộ phận]]&amp;Table1[[#This Row],[Mã hàng]]</f>
        <v>0</v>
      </c>
      <c r="B2202" s="6" t="str">
        <f>COUNTIF($A$5:A2202,A2202)&amp;A2202</f>
        <v>10250</v>
      </c>
      <c r="AA22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03" spans="1:27" x14ac:dyDescent="0.25">
      <c r="A2203" s="6" t="str">
        <f>DAY(C2203)&amp;Table1[[#This Row],[Bộ phận]]&amp;Table1[[#This Row],[Mã hàng]]</f>
        <v>0</v>
      </c>
      <c r="B2203" s="6" t="str">
        <f>COUNTIF($A$5:A2203,A2203)&amp;A2203</f>
        <v>10260</v>
      </c>
      <c r="AA22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04" spans="1:27" x14ac:dyDescent="0.25">
      <c r="A2204" s="6" t="str">
        <f>DAY(C2204)&amp;Table1[[#This Row],[Bộ phận]]&amp;Table1[[#This Row],[Mã hàng]]</f>
        <v>0</v>
      </c>
      <c r="B2204" s="6" t="str">
        <f>COUNTIF($A$5:A2204,A2204)&amp;A2204</f>
        <v>10270</v>
      </c>
      <c r="AA22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05" spans="1:27" x14ac:dyDescent="0.25">
      <c r="A2205" s="6" t="str">
        <f>DAY(C2205)&amp;Table1[[#This Row],[Bộ phận]]&amp;Table1[[#This Row],[Mã hàng]]</f>
        <v>0</v>
      </c>
      <c r="B2205" s="6" t="str">
        <f>COUNTIF($A$5:A2205,A2205)&amp;A2205</f>
        <v>10280</v>
      </c>
      <c r="AA22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06" spans="1:27" x14ac:dyDescent="0.25">
      <c r="A2206" s="6" t="str">
        <f>DAY(C2206)&amp;Table1[[#This Row],[Bộ phận]]&amp;Table1[[#This Row],[Mã hàng]]</f>
        <v>0</v>
      </c>
      <c r="B2206" s="6" t="str">
        <f>COUNTIF($A$5:A2206,A2206)&amp;A2206</f>
        <v>10290</v>
      </c>
      <c r="AA22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07" spans="1:27" x14ac:dyDescent="0.25">
      <c r="A2207" s="6" t="str">
        <f>DAY(C2207)&amp;Table1[[#This Row],[Bộ phận]]&amp;Table1[[#This Row],[Mã hàng]]</f>
        <v>0</v>
      </c>
      <c r="B2207" s="6" t="str">
        <f>COUNTIF($A$5:A2207,A2207)&amp;A2207</f>
        <v>10300</v>
      </c>
      <c r="AA22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08" spans="1:27" x14ac:dyDescent="0.25">
      <c r="A2208" s="6" t="str">
        <f>DAY(C2208)&amp;Table1[[#This Row],[Bộ phận]]&amp;Table1[[#This Row],[Mã hàng]]</f>
        <v>0</v>
      </c>
      <c r="B2208" s="6" t="str">
        <f>COUNTIF($A$5:A2208,A2208)&amp;A2208</f>
        <v>10310</v>
      </c>
      <c r="AA22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09" spans="1:27" x14ac:dyDescent="0.25">
      <c r="A2209" s="6" t="str">
        <f>DAY(C2209)&amp;Table1[[#This Row],[Bộ phận]]&amp;Table1[[#This Row],[Mã hàng]]</f>
        <v>0</v>
      </c>
      <c r="B2209" s="6" t="str">
        <f>COUNTIF($A$5:A2209,A2209)&amp;A2209</f>
        <v>10320</v>
      </c>
      <c r="AA22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10" spans="1:27" x14ac:dyDescent="0.25">
      <c r="A2210" s="6" t="str">
        <f>DAY(C2210)&amp;Table1[[#This Row],[Bộ phận]]&amp;Table1[[#This Row],[Mã hàng]]</f>
        <v>0</v>
      </c>
      <c r="B2210" s="6" t="str">
        <f>COUNTIF($A$5:A2210,A2210)&amp;A2210</f>
        <v>10330</v>
      </c>
      <c r="AA22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11" spans="1:27" x14ac:dyDescent="0.25">
      <c r="A2211" s="6" t="str">
        <f>DAY(C2211)&amp;Table1[[#This Row],[Bộ phận]]&amp;Table1[[#This Row],[Mã hàng]]</f>
        <v>0</v>
      </c>
      <c r="B2211" s="6" t="str">
        <f>COUNTIF($A$5:A2211,A2211)&amp;A2211</f>
        <v>10340</v>
      </c>
      <c r="AA22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12" spans="1:27" x14ac:dyDescent="0.25">
      <c r="A2212" s="6" t="str">
        <f>DAY(C2212)&amp;Table1[[#This Row],[Bộ phận]]&amp;Table1[[#This Row],[Mã hàng]]</f>
        <v>0</v>
      </c>
      <c r="B2212" s="6" t="str">
        <f>COUNTIF($A$5:A2212,A2212)&amp;A2212</f>
        <v>10350</v>
      </c>
      <c r="AA22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13" spans="1:27" x14ac:dyDescent="0.25">
      <c r="A2213" s="6" t="str">
        <f>DAY(C2213)&amp;Table1[[#This Row],[Bộ phận]]&amp;Table1[[#This Row],[Mã hàng]]</f>
        <v>0</v>
      </c>
      <c r="B2213" s="6" t="str">
        <f>COUNTIF($A$5:A2213,A2213)&amp;A2213</f>
        <v>10360</v>
      </c>
      <c r="AA22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14" spans="1:27" x14ac:dyDescent="0.25">
      <c r="A2214" s="6" t="str">
        <f>DAY(C2214)&amp;Table1[[#This Row],[Bộ phận]]&amp;Table1[[#This Row],[Mã hàng]]</f>
        <v>0</v>
      </c>
      <c r="B2214" s="6" t="str">
        <f>COUNTIF($A$5:A2214,A2214)&amp;A2214</f>
        <v>10370</v>
      </c>
      <c r="AA22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15" spans="1:27" x14ac:dyDescent="0.25">
      <c r="A2215" s="6" t="str">
        <f>DAY(C2215)&amp;Table1[[#This Row],[Bộ phận]]&amp;Table1[[#This Row],[Mã hàng]]</f>
        <v>0</v>
      </c>
      <c r="B2215" s="6" t="str">
        <f>COUNTIF($A$5:A2215,A2215)&amp;A2215</f>
        <v>10380</v>
      </c>
      <c r="AA22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16" spans="1:27" x14ac:dyDescent="0.25">
      <c r="A2216" s="6" t="str">
        <f>DAY(C2216)&amp;Table1[[#This Row],[Bộ phận]]&amp;Table1[[#This Row],[Mã hàng]]</f>
        <v>0</v>
      </c>
      <c r="B2216" s="6" t="str">
        <f>COUNTIF($A$5:A2216,A2216)&amp;A2216</f>
        <v>10390</v>
      </c>
      <c r="AA22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17" spans="1:27" x14ac:dyDescent="0.25">
      <c r="A2217" s="6" t="str">
        <f>DAY(C2217)&amp;Table1[[#This Row],[Bộ phận]]&amp;Table1[[#This Row],[Mã hàng]]</f>
        <v>0</v>
      </c>
      <c r="B2217" s="6" t="str">
        <f>COUNTIF($A$5:A2217,A2217)&amp;A2217</f>
        <v>10400</v>
      </c>
      <c r="AA22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18" spans="1:27" x14ac:dyDescent="0.25">
      <c r="A2218" s="6" t="str">
        <f>DAY(C2218)&amp;Table1[[#This Row],[Bộ phận]]&amp;Table1[[#This Row],[Mã hàng]]</f>
        <v>0</v>
      </c>
      <c r="B2218" s="6" t="str">
        <f>COUNTIF($A$5:A2218,A2218)&amp;A2218</f>
        <v>10410</v>
      </c>
      <c r="AA22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19" spans="1:27" x14ac:dyDescent="0.25">
      <c r="A2219" s="6" t="str">
        <f>DAY(C2219)&amp;Table1[[#This Row],[Bộ phận]]&amp;Table1[[#This Row],[Mã hàng]]</f>
        <v>0</v>
      </c>
      <c r="B2219" s="6" t="str">
        <f>COUNTIF($A$5:A2219,A2219)&amp;A2219</f>
        <v>10420</v>
      </c>
      <c r="AA22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20" spans="1:27" x14ac:dyDescent="0.25">
      <c r="A2220" s="6" t="str">
        <f>DAY(C2220)&amp;Table1[[#This Row],[Bộ phận]]&amp;Table1[[#This Row],[Mã hàng]]</f>
        <v>0</v>
      </c>
      <c r="B2220" s="6" t="str">
        <f>COUNTIF($A$5:A2220,A2220)&amp;A2220</f>
        <v>10430</v>
      </c>
      <c r="AA22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21" spans="1:27" x14ac:dyDescent="0.25">
      <c r="A2221" s="6" t="str">
        <f>DAY(C2221)&amp;Table1[[#This Row],[Bộ phận]]&amp;Table1[[#This Row],[Mã hàng]]</f>
        <v>0</v>
      </c>
      <c r="B2221" s="6" t="str">
        <f>COUNTIF($A$5:A2221,A2221)&amp;A2221</f>
        <v>10440</v>
      </c>
      <c r="AA22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22" spans="1:27" x14ac:dyDescent="0.25">
      <c r="A2222" s="6" t="str">
        <f>DAY(C2222)&amp;Table1[[#This Row],[Bộ phận]]&amp;Table1[[#This Row],[Mã hàng]]</f>
        <v>0</v>
      </c>
      <c r="B2222" s="6" t="str">
        <f>COUNTIF($A$5:A2222,A2222)&amp;A2222</f>
        <v>10450</v>
      </c>
      <c r="AA22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23" spans="1:27" x14ac:dyDescent="0.25">
      <c r="A2223" s="6" t="str">
        <f>DAY(C2223)&amp;Table1[[#This Row],[Bộ phận]]&amp;Table1[[#This Row],[Mã hàng]]</f>
        <v>0</v>
      </c>
      <c r="B2223" s="6" t="str">
        <f>COUNTIF($A$5:A2223,A2223)&amp;A2223</f>
        <v>10460</v>
      </c>
      <c r="AA22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24" spans="1:27" x14ac:dyDescent="0.25">
      <c r="A2224" s="6" t="str">
        <f>DAY(C2224)&amp;Table1[[#This Row],[Bộ phận]]&amp;Table1[[#This Row],[Mã hàng]]</f>
        <v>0</v>
      </c>
      <c r="B2224" s="6" t="str">
        <f>COUNTIF($A$5:A2224,A2224)&amp;A2224</f>
        <v>10470</v>
      </c>
      <c r="AA22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25" spans="1:27" x14ac:dyDescent="0.25">
      <c r="A2225" s="6" t="str">
        <f>DAY(C2225)&amp;Table1[[#This Row],[Bộ phận]]&amp;Table1[[#This Row],[Mã hàng]]</f>
        <v>0</v>
      </c>
      <c r="B2225" s="6" t="str">
        <f>COUNTIF($A$5:A2225,A2225)&amp;A2225</f>
        <v>10480</v>
      </c>
      <c r="AA22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26" spans="1:27" x14ac:dyDescent="0.25">
      <c r="A2226" s="6" t="str">
        <f>DAY(C2226)&amp;Table1[[#This Row],[Bộ phận]]&amp;Table1[[#This Row],[Mã hàng]]</f>
        <v>0</v>
      </c>
      <c r="B2226" s="6" t="str">
        <f>COUNTIF($A$5:A2226,A2226)&amp;A2226</f>
        <v>10490</v>
      </c>
      <c r="AA22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27" spans="1:27" x14ac:dyDescent="0.25">
      <c r="A2227" s="6" t="str">
        <f>DAY(C2227)&amp;Table1[[#This Row],[Bộ phận]]&amp;Table1[[#This Row],[Mã hàng]]</f>
        <v>0</v>
      </c>
      <c r="B2227" s="6" t="str">
        <f>COUNTIF($A$5:A2227,A2227)&amp;A2227</f>
        <v>10500</v>
      </c>
      <c r="AA22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28" spans="1:27" x14ac:dyDescent="0.25">
      <c r="A2228" s="6" t="str">
        <f>DAY(C2228)&amp;Table1[[#This Row],[Bộ phận]]&amp;Table1[[#This Row],[Mã hàng]]</f>
        <v>0</v>
      </c>
      <c r="B2228" s="6" t="str">
        <f>COUNTIF($A$5:A2228,A2228)&amp;A2228</f>
        <v>10510</v>
      </c>
      <c r="AA22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29" spans="1:27" x14ac:dyDescent="0.25">
      <c r="A2229" s="6" t="str">
        <f>DAY(C2229)&amp;Table1[[#This Row],[Bộ phận]]&amp;Table1[[#This Row],[Mã hàng]]</f>
        <v>0</v>
      </c>
      <c r="B2229" s="6" t="str">
        <f>COUNTIF($A$5:A2229,A2229)&amp;A2229</f>
        <v>10520</v>
      </c>
      <c r="AA22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30" spans="1:27" x14ac:dyDescent="0.25">
      <c r="A2230" s="6" t="str">
        <f>DAY(C2230)&amp;Table1[[#This Row],[Bộ phận]]&amp;Table1[[#This Row],[Mã hàng]]</f>
        <v>0</v>
      </c>
      <c r="B2230" s="6" t="str">
        <f>COUNTIF($A$5:A2230,A2230)&amp;A2230</f>
        <v>10530</v>
      </c>
      <c r="AA22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31" spans="1:27" x14ac:dyDescent="0.25">
      <c r="A2231" s="6" t="str">
        <f>DAY(C2231)&amp;Table1[[#This Row],[Bộ phận]]&amp;Table1[[#This Row],[Mã hàng]]</f>
        <v>0</v>
      </c>
      <c r="B2231" s="6" t="str">
        <f>COUNTIF($A$5:A2231,A2231)&amp;A2231</f>
        <v>10540</v>
      </c>
      <c r="AA22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32" spans="1:27" x14ac:dyDescent="0.25">
      <c r="A2232" s="6" t="str">
        <f>DAY(C2232)&amp;Table1[[#This Row],[Bộ phận]]&amp;Table1[[#This Row],[Mã hàng]]</f>
        <v>0</v>
      </c>
      <c r="B2232" s="6" t="str">
        <f>COUNTIF($A$5:A2232,A2232)&amp;A2232</f>
        <v>10550</v>
      </c>
      <c r="AA22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33" spans="1:27" x14ac:dyDescent="0.25">
      <c r="A2233" s="6" t="str">
        <f>DAY(C2233)&amp;Table1[[#This Row],[Bộ phận]]&amp;Table1[[#This Row],[Mã hàng]]</f>
        <v>0</v>
      </c>
      <c r="B2233" s="6" t="str">
        <f>COUNTIF($A$5:A2233,A2233)&amp;A2233</f>
        <v>10560</v>
      </c>
      <c r="AA22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34" spans="1:27" x14ac:dyDescent="0.25">
      <c r="A2234" s="6" t="str">
        <f>DAY(C2234)&amp;Table1[[#This Row],[Bộ phận]]&amp;Table1[[#This Row],[Mã hàng]]</f>
        <v>0</v>
      </c>
      <c r="B2234" s="6" t="str">
        <f>COUNTIF($A$5:A2234,A2234)&amp;A2234</f>
        <v>10570</v>
      </c>
      <c r="AA22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35" spans="1:27" x14ac:dyDescent="0.25">
      <c r="A2235" s="6" t="str">
        <f>DAY(C2235)&amp;Table1[[#This Row],[Bộ phận]]&amp;Table1[[#This Row],[Mã hàng]]</f>
        <v>0</v>
      </c>
      <c r="B2235" s="6" t="str">
        <f>COUNTIF($A$5:A2235,A2235)&amp;A2235</f>
        <v>10580</v>
      </c>
      <c r="AA22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36" spans="1:27" x14ac:dyDescent="0.25">
      <c r="A2236" s="6" t="str">
        <f>DAY(C2236)&amp;Table1[[#This Row],[Bộ phận]]&amp;Table1[[#This Row],[Mã hàng]]</f>
        <v>0</v>
      </c>
      <c r="B2236" s="6" t="str">
        <f>COUNTIF($A$5:A2236,A2236)&amp;A2236</f>
        <v>10590</v>
      </c>
      <c r="AA22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37" spans="1:27" x14ac:dyDescent="0.25">
      <c r="A2237" s="6" t="str">
        <f>DAY(C2237)&amp;Table1[[#This Row],[Bộ phận]]&amp;Table1[[#This Row],[Mã hàng]]</f>
        <v>0</v>
      </c>
      <c r="B2237" s="6" t="str">
        <f>COUNTIF($A$5:A2237,A2237)&amp;A2237</f>
        <v>10600</v>
      </c>
      <c r="AA22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38" spans="1:27" x14ac:dyDescent="0.25">
      <c r="A2238" s="6" t="str">
        <f>DAY(C2238)&amp;Table1[[#This Row],[Bộ phận]]&amp;Table1[[#This Row],[Mã hàng]]</f>
        <v>0</v>
      </c>
      <c r="B2238" s="6" t="str">
        <f>COUNTIF($A$5:A2238,A2238)&amp;A2238</f>
        <v>10610</v>
      </c>
      <c r="AA22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39" spans="1:27" x14ac:dyDescent="0.25">
      <c r="A2239" s="6" t="str">
        <f>DAY(C2239)&amp;Table1[[#This Row],[Bộ phận]]&amp;Table1[[#This Row],[Mã hàng]]</f>
        <v>0</v>
      </c>
      <c r="B2239" s="6" t="str">
        <f>COUNTIF($A$5:A2239,A2239)&amp;A2239</f>
        <v>10620</v>
      </c>
      <c r="AA22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40" spans="1:27" x14ac:dyDescent="0.25">
      <c r="A2240" s="6" t="str">
        <f>DAY(C2240)&amp;Table1[[#This Row],[Bộ phận]]&amp;Table1[[#This Row],[Mã hàng]]</f>
        <v>0</v>
      </c>
      <c r="B2240" s="6" t="str">
        <f>COUNTIF($A$5:A2240,A2240)&amp;A2240</f>
        <v>10630</v>
      </c>
      <c r="AA22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41" spans="1:27" x14ac:dyDescent="0.25">
      <c r="A2241" s="6" t="str">
        <f>DAY(C2241)&amp;Table1[[#This Row],[Bộ phận]]&amp;Table1[[#This Row],[Mã hàng]]</f>
        <v>0</v>
      </c>
      <c r="B2241" s="6" t="str">
        <f>COUNTIF($A$5:A2241,A2241)&amp;A2241</f>
        <v>10640</v>
      </c>
      <c r="AA22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42" spans="1:27" x14ac:dyDescent="0.25">
      <c r="A2242" s="6" t="str">
        <f>DAY(C2242)&amp;Table1[[#This Row],[Bộ phận]]&amp;Table1[[#This Row],[Mã hàng]]</f>
        <v>0</v>
      </c>
      <c r="B2242" s="6" t="str">
        <f>COUNTIF($A$5:A2242,A2242)&amp;A2242</f>
        <v>10650</v>
      </c>
      <c r="AA22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43" spans="1:27" x14ac:dyDescent="0.25">
      <c r="A2243" s="6" t="str">
        <f>DAY(C2243)&amp;Table1[[#This Row],[Bộ phận]]&amp;Table1[[#This Row],[Mã hàng]]</f>
        <v>0</v>
      </c>
      <c r="B2243" s="6" t="str">
        <f>COUNTIF($A$5:A2243,A2243)&amp;A2243</f>
        <v>10660</v>
      </c>
      <c r="AA22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44" spans="1:27" x14ac:dyDescent="0.25">
      <c r="A2244" s="6" t="str">
        <f>DAY(C2244)&amp;Table1[[#This Row],[Bộ phận]]&amp;Table1[[#This Row],[Mã hàng]]</f>
        <v>0</v>
      </c>
      <c r="B2244" s="6" t="str">
        <f>COUNTIF($A$5:A2244,A2244)&amp;A2244</f>
        <v>10670</v>
      </c>
      <c r="AA22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45" spans="1:27" x14ac:dyDescent="0.25">
      <c r="A2245" s="6" t="str">
        <f>DAY(C2245)&amp;Table1[[#This Row],[Bộ phận]]&amp;Table1[[#This Row],[Mã hàng]]</f>
        <v>0</v>
      </c>
      <c r="B2245" s="6" t="str">
        <f>COUNTIF($A$5:A2245,A2245)&amp;A2245</f>
        <v>10680</v>
      </c>
      <c r="AA22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46" spans="1:27" x14ac:dyDescent="0.25">
      <c r="A2246" s="6" t="str">
        <f>DAY(C2246)&amp;Table1[[#This Row],[Bộ phận]]&amp;Table1[[#This Row],[Mã hàng]]</f>
        <v>0</v>
      </c>
      <c r="B2246" s="6" t="str">
        <f>COUNTIF($A$5:A2246,A2246)&amp;A2246</f>
        <v>10690</v>
      </c>
      <c r="AA22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47" spans="1:27" x14ac:dyDescent="0.25">
      <c r="A2247" s="6" t="str">
        <f>DAY(C2247)&amp;Table1[[#This Row],[Bộ phận]]&amp;Table1[[#This Row],[Mã hàng]]</f>
        <v>0</v>
      </c>
      <c r="B2247" s="6" t="str">
        <f>COUNTIF($A$5:A2247,A2247)&amp;A2247</f>
        <v>10700</v>
      </c>
      <c r="AA22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48" spans="1:27" x14ac:dyDescent="0.25">
      <c r="A2248" s="6" t="str">
        <f>DAY(C2248)&amp;Table1[[#This Row],[Bộ phận]]&amp;Table1[[#This Row],[Mã hàng]]</f>
        <v>0</v>
      </c>
      <c r="B2248" s="6" t="str">
        <f>COUNTIF($A$5:A2248,A2248)&amp;A2248</f>
        <v>10710</v>
      </c>
      <c r="AA22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49" spans="1:27" x14ac:dyDescent="0.25">
      <c r="A2249" s="6" t="str">
        <f>DAY(C2249)&amp;Table1[[#This Row],[Bộ phận]]&amp;Table1[[#This Row],[Mã hàng]]</f>
        <v>0</v>
      </c>
      <c r="B2249" s="6" t="str">
        <f>COUNTIF($A$5:A2249,A2249)&amp;A2249</f>
        <v>10720</v>
      </c>
      <c r="AA22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50" spans="1:27" x14ac:dyDescent="0.25">
      <c r="A2250" s="6" t="str">
        <f>DAY(C2250)&amp;Table1[[#This Row],[Bộ phận]]&amp;Table1[[#This Row],[Mã hàng]]</f>
        <v>0</v>
      </c>
      <c r="B2250" s="6" t="str">
        <f>COUNTIF($A$5:A2250,A2250)&amp;A2250</f>
        <v>10730</v>
      </c>
      <c r="AA22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51" spans="1:27" x14ac:dyDescent="0.25">
      <c r="A2251" s="6" t="str">
        <f>DAY(C2251)&amp;Table1[[#This Row],[Bộ phận]]&amp;Table1[[#This Row],[Mã hàng]]</f>
        <v>0</v>
      </c>
      <c r="B2251" s="6" t="str">
        <f>COUNTIF($A$5:A2251,A2251)&amp;A2251</f>
        <v>10740</v>
      </c>
      <c r="AA22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52" spans="1:27" x14ac:dyDescent="0.25">
      <c r="A2252" s="6" t="str">
        <f>DAY(C2252)&amp;Table1[[#This Row],[Bộ phận]]&amp;Table1[[#This Row],[Mã hàng]]</f>
        <v>0</v>
      </c>
      <c r="B2252" s="6" t="str">
        <f>COUNTIF($A$5:A2252,A2252)&amp;A2252</f>
        <v>10750</v>
      </c>
      <c r="AA22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53" spans="1:27" x14ac:dyDescent="0.25">
      <c r="A2253" s="6" t="str">
        <f>DAY(C2253)&amp;Table1[[#This Row],[Bộ phận]]&amp;Table1[[#This Row],[Mã hàng]]</f>
        <v>0</v>
      </c>
      <c r="B2253" s="6" t="str">
        <f>COUNTIF($A$5:A2253,A2253)&amp;A2253</f>
        <v>10760</v>
      </c>
      <c r="AA22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54" spans="1:27" x14ac:dyDescent="0.25">
      <c r="A2254" s="6" t="str">
        <f>DAY(C2254)&amp;Table1[[#This Row],[Bộ phận]]&amp;Table1[[#This Row],[Mã hàng]]</f>
        <v>0</v>
      </c>
      <c r="B2254" s="6" t="str">
        <f>COUNTIF($A$5:A2254,A2254)&amp;A2254</f>
        <v>10770</v>
      </c>
      <c r="AA22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55" spans="1:27" x14ac:dyDescent="0.25">
      <c r="A2255" s="6" t="str">
        <f>DAY(C2255)&amp;Table1[[#This Row],[Bộ phận]]&amp;Table1[[#This Row],[Mã hàng]]</f>
        <v>0</v>
      </c>
      <c r="B2255" s="6" t="str">
        <f>COUNTIF($A$5:A2255,A2255)&amp;A2255</f>
        <v>10780</v>
      </c>
      <c r="AA22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56" spans="1:27" x14ac:dyDescent="0.25">
      <c r="A2256" s="6" t="str">
        <f>DAY(C2256)&amp;Table1[[#This Row],[Bộ phận]]&amp;Table1[[#This Row],[Mã hàng]]</f>
        <v>0</v>
      </c>
      <c r="B2256" s="6" t="str">
        <f>COUNTIF($A$5:A2256,A2256)&amp;A2256</f>
        <v>10790</v>
      </c>
      <c r="AA22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57" spans="1:27" x14ac:dyDescent="0.25">
      <c r="A2257" s="6" t="str">
        <f>DAY(C2257)&amp;Table1[[#This Row],[Bộ phận]]&amp;Table1[[#This Row],[Mã hàng]]</f>
        <v>0</v>
      </c>
      <c r="B2257" s="6" t="str">
        <f>COUNTIF($A$5:A2257,A2257)&amp;A2257</f>
        <v>10800</v>
      </c>
      <c r="AA22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58" spans="1:27" x14ac:dyDescent="0.25">
      <c r="A2258" s="6" t="str">
        <f>DAY(C2258)&amp;Table1[[#This Row],[Bộ phận]]&amp;Table1[[#This Row],[Mã hàng]]</f>
        <v>0</v>
      </c>
      <c r="B2258" s="6" t="str">
        <f>COUNTIF($A$5:A2258,A2258)&amp;A2258</f>
        <v>10810</v>
      </c>
      <c r="AA22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59" spans="1:27" x14ac:dyDescent="0.25">
      <c r="A2259" s="6" t="str">
        <f>DAY(C2259)&amp;Table1[[#This Row],[Bộ phận]]&amp;Table1[[#This Row],[Mã hàng]]</f>
        <v>0</v>
      </c>
      <c r="B2259" s="6" t="str">
        <f>COUNTIF($A$5:A2259,A2259)&amp;A2259</f>
        <v>10820</v>
      </c>
      <c r="AA22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60" spans="1:27" x14ac:dyDescent="0.25">
      <c r="A2260" s="6" t="str">
        <f>DAY(C2260)&amp;Table1[[#This Row],[Bộ phận]]&amp;Table1[[#This Row],[Mã hàng]]</f>
        <v>0</v>
      </c>
      <c r="B2260" s="6" t="str">
        <f>COUNTIF($A$5:A2260,A2260)&amp;A2260</f>
        <v>10830</v>
      </c>
      <c r="AA22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61" spans="1:27" x14ac:dyDescent="0.25">
      <c r="A2261" s="6" t="str">
        <f>DAY(C2261)&amp;Table1[[#This Row],[Bộ phận]]&amp;Table1[[#This Row],[Mã hàng]]</f>
        <v>0</v>
      </c>
      <c r="B2261" s="6" t="str">
        <f>COUNTIF($A$5:A2261,A2261)&amp;A2261</f>
        <v>10840</v>
      </c>
      <c r="AA22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62" spans="1:27" x14ac:dyDescent="0.25">
      <c r="A2262" s="6" t="str">
        <f>DAY(C2262)&amp;Table1[[#This Row],[Bộ phận]]&amp;Table1[[#This Row],[Mã hàng]]</f>
        <v>0</v>
      </c>
      <c r="B2262" s="6" t="str">
        <f>COUNTIF($A$5:A2262,A2262)&amp;A2262</f>
        <v>10850</v>
      </c>
      <c r="AA22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63" spans="1:27" x14ac:dyDescent="0.25">
      <c r="A2263" s="6" t="str">
        <f>DAY(C2263)&amp;Table1[[#This Row],[Bộ phận]]&amp;Table1[[#This Row],[Mã hàng]]</f>
        <v>0</v>
      </c>
      <c r="B2263" s="6" t="str">
        <f>COUNTIF($A$5:A2263,A2263)&amp;A2263</f>
        <v>10860</v>
      </c>
      <c r="AA22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64" spans="1:27" x14ac:dyDescent="0.25">
      <c r="A2264" s="6" t="str">
        <f>DAY(C2264)&amp;Table1[[#This Row],[Bộ phận]]&amp;Table1[[#This Row],[Mã hàng]]</f>
        <v>0</v>
      </c>
      <c r="B2264" s="6" t="str">
        <f>COUNTIF($A$5:A2264,A2264)&amp;A2264</f>
        <v>10870</v>
      </c>
      <c r="AA22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65" spans="1:27" x14ac:dyDescent="0.25">
      <c r="A2265" s="6" t="str">
        <f>DAY(C2265)&amp;Table1[[#This Row],[Bộ phận]]&amp;Table1[[#This Row],[Mã hàng]]</f>
        <v>0</v>
      </c>
      <c r="B2265" s="6" t="str">
        <f>COUNTIF($A$5:A2265,A2265)&amp;A2265</f>
        <v>10880</v>
      </c>
      <c r="AA22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66" spans="1:27" x14ac:dyDescent="0.25">
      <c r="A2266" s="6" t="str">
        <f>DAY(C2266)&amp;Table1[[#This Row],[Bộ phận]]&amp;Table1[[#This Row],[Mã hàng]]</f>
        <v>0</v>
      </c>
      <c r="B2266" s="6" t="str">
        <f>COUNTIF($A$5:A2266,A2266)&amp;A2266</f>
        <v>10890</v>
      </c>
      <c r="AA22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67" spans="1:27" x14ac:dyDescent="0.25">
      <c r="A2267" s="6" t="str">
        <f>DAY(C2267)&amp;Table1[[#This Row],[Bộ phận]]&amp;Table1[[#This Row],[Mã hàng]]</f>
        <v>0</v>
      </c>
      <c r="B2267" s="6" t="str">
        <f>COUNTIF($A$5:A2267,A2267)&amp;A2267</f>
        <v>10900</v>
      </c>
      <c r="AA22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68" spans="1:27" x14ac:dyDescent="0.25">
      <c r="A2268" s="6" t="str">
        <f>DAY(C2268)&amp;Table1[[#This Row],[Bộ phận]]&amp;Table1[[#This Row],[Mã hàng]]</f>
        <v>0</v>
      </c>
      <c r="B2268" s="6" t="str">
        <f>COUNTIF($A$5:A2268,A2268)&amp;A2268</f>
        <v>10910</v>
      </c>
      <c r="AA22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69" spans="1:27" x14ac:dyDescent="0.25">
      <c r="A2269" s="6" t="str">
        <f>DAY(C2269)&amp;Table1[[#This Row],[Bộ phận]]&amp;Table1[[#This Row],[Mã hàng]]</f>
        <v>0</v>
      </c>
      <c r="B2269" s="6" t="str">
        <f>COUNTIF($A$5:A2269,A2269)&amp;A2269</f>
        <v>10920</v>
      </c>
      <c r="AA22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70" spans="1:27" x14ac:dyDescent="0.25">
      <c r="A2270" s="6" t="str">
        <f>DAY(C2270)&amp;Table1[[#This Row],[Bộ phận]]&amp;Table1[[#This Row],[Mã hàng]]</f>
        <v>0</v>
      </c>
      <c r="B2270" s="6" t="str">
        <f>COUNTIF($A$5:A2270,A2270)&amp;A2270</f>
        <v>10930</v>
      </c>
      <c r="AA22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71" spans="1:27" x14ac:dyDescent="0.25">
      <c r="A2271" s="6" t="str">
        <f>DAY(C2271)&amp;Table1[[#This Row],[Bộ phận]]&amp;Table1[[#This Row],[Mã hàng]]</f>
        <v>0</v>
      </c>
      <c r="B2271" s="6" t="str">
        <f>COUNTIF($A$5:A2271,A2271)&amp;A2271</f>
        <v>10940</v>
      </c>
      <c r="AA22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72" spans="1:27" x14ac:dyDescent="0.25">
      <c r="A2272" s="6" t="str">
        <f>DAY(C2272)&amp;Table1[[#This Row],[Bộ phận]]&amp;Table1[[#This Row],[Mã hàng]]</f>
        <v>0</v>
      </c>
      <c r="B2272" s="6" t="str">
        <f>COUNTIF($A$5:A2272,A2272)&amp;A2272</f>
        <v>10950</v>
      </c>
      <c r="AA22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73" spans="1:27" x14ac:dyDescent="0.25">
      <c r="A2273" s="6" t="str">
        <f>DAY(C2273)&amp;Table1[[#This Row],[Bộ phận]]&amp;Table1[[#This Row],[Mã hàng]]</f>
        <v>0</v>
      </c>
      <c r="B2273" s="6" t="str">
        <f>COUNTIF($A$5:A2273,A2273)&amp;A2273</f>
        <v>10960</v>
      </c>
      <c r="AA22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74" spans="1:27" x14ac:dyDescent="0.25">
      <c r="A2274" s="6" t="str">
        <f>DAY(C2274)&amp;Table1[[#This Row],[Bộ phận]]&amp;Table1[[#This Row],[Mã hàng]]</f>
        <v>0</v>
      </c>
      <c r="B2274" s="6" t="str">
        <f>COUNTIF($A$5:A2274,A2274)&amp;A2274</f>
        <v>10970</v>
      </c>
      <c r="AA22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75" spans="1:27" x14ac:dyDescent="0.25">
      <c r="A2275" s="6" t="str">
        <f>DAY(C2275)&amp;Table1[[#This Row],[Bộ phận]]&amp;Table1[[#This Row],[Mã hàng]]</f>
        <v>0</v>
      </c>
      <c r="B2275" s="6" t="str">
        <f>COUNTIF($A$5:A2275,A2275)&amp;A2275</f>
        <v>10980</v>
      </c>
      <c r="AA22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76" spans="1:27" x14ac:dyDescent="0.25">
      <c r="A2276" s="6" t="str">
        <f>DAY(C2276)&amp;Table1[[#This Row],[Bộ phận]]&amp;Table1[[#This Row],[Mã hàng]]</f>
        <v>0</v>
      </c>
      <c r="B2276" s="6" t="str">
        <f>COUNTIF($A$5:A2276,A2276)&amp;A2276</f>
        <v>10990</v>
      </c>
      <c r="AA22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77" spans="1:27" x14ac:dyDescent="0.25">
      <c r="A2277" s="6" t="str">
        <f>DAY(C2277)&amp;Table1[[#This Row],[Bộ phận]]&amp;Table1[[#This Row],[Mã hàng]]</f>
        <v>0</v>
      </c>
      <c r="B2277" s="6" t="str">
        <f>COUNTIF($A$5:A2277,A2277)&amp;A2277</f>
        <v>11000</v>
      </c>
      <c r="AA22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78" spans="1:27" x14ac:dyDescent="0.25">
      <c r="A2278" s="6" t="str">
        <f>DAY(C2278)&amp;Table1[[#This Row],[Bộ phận]]&amp;Table1[[#This Row],[Mã hàng]]</f>
        <v>0</v>
      </c>
      <c r="B2278" s="6" t="str">
        <f>COUNTIF($A$5:A2278,A2278)&amp;A2278</f>
        <v>11010</v>
      </c>
      <c r="AA22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79" spans="1:27" x14ac:dyDescent="0.25">
      <c r="A2279" s="6" t="str">
        <f>DAY(C2279)&amp;Table1[[#This Row],[Bộ phận]]&amp;Table1[[#This Row],[Mã hàng]]</f>
        <v>0</v>
      </c>
      <c r="B2279" s="6" t="str">
        <f>COUNTIF($A$5:A2279,A2279)&amp;A2279</f>
        <v>11020</v>
      </c>
      <c r="AA22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80" spans="1:27" x14ac:dyDescent="0.25">
      <c r="A2280" s="6" t="str">
        <f>DAY(C2280)&amp;Table1[[#This Row],[Bộ phận]]&amp;Table1[[#This Row],[Mã hàng]]</f>
        <v>0</v>
      </c>
      <c r="B2280" s="6" t="str">
        <f>COUNTIF($A$5:A2280,A2280)&amp;A2280</f>
        <v>11030</v>
      </c>
      <c r="AA22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81" spans="1:27" x14ac:dyDescent="0.25">
      <c r="A2281" s="6" t="str">
        <f>DAY(C2281)&amp;Table1[[#This Row],[Bộ phận]]&amp;Table1[[#This Row],[Mã hàng]]</f>
        <v>0</v>
      </c>
      <c r="B2281" s="6" t="str">
        <f>COUNTIF($A$5:A2281,A2281)&amp;A2281</f>
        <v>11040</v>
      </c>
      <c r="AA22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82" spans="1:27" x14ac:dyDescent="0.25">
      <c r="A2282" s="6" t="str">
        <f>DAY(C2282)&amp;Table1[[#This Row],[Bộ phận]]&amp;Table1[[#This Row],[Mã hàng]]</f>
        <v>0</v>
      </c>
      <c r="B2282" s="6" t="str">
        <f>COUNTIF($A$5:A2282,A2282)&amp;A2282</f>
        <v>11050</v>
      </c>
      <c r="AA22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83" spans="1:27" x14ac:dyDescent="0.25">
      <c r="A2283" s="6" t="str">
        <f>DAY(C2283)&amp;Table1[[#This Row],[Bộ phận]]&amp;Table1[[#This Row],[Mã hàng]]</f>
        <v>0</v>
      </c>
      <c r="B2283" s="6" t="str">
        <f>COUNTIF($A$5:A2283,A2283)&amp;A2283</f>
        <v>11060</v>
      </c>
      <c r="AA22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84" spans="1:27" x14ac:dyDescent="0.25">
      <c r="A2284" s="6" t="str">
        <f>DAY(C2284)&amp;Table1[[#This Row],[Bộ phận]]&amp;Table1[[#This Row],[Mã hàng]]</f>
        <v>0</v>
      </c>
      <c r="B2284" s="6" t="str">
        <f>COUNTIF($A$5:A2284,A2284)&amp;A2284</f>
        <v>11070</v>
      </c>
      <c r="AA22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85" spans="1:27" x14ac:dyDescent="0.25">
      <c r="A2285" s="6" t="str">
        <f>DAY(C2285)&amp;Table1[[#This Row],[Bộ phận]]&amp;Table1[[#This Row],[Mã hàng]]</f>
        <v>0</v>
      </c>
      <c r="B2285" s="6" t="str">
        <f>COUNTIF($A$5:A2285,A2285)&amp;A2285</f>
        <v>11080</v>
      </c>
      <c r="AA22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86" spans="1:27" x14ac:dyDescent="0.25">
      <c r="A2286" s="6" t="str">
        <f>DAY(C2286)&amp;Table1[[#This Row],[Bộ phận]]&amp;Table1[[#This Row],[Mã hàng]]</f>
        <v>0</v>
      </c>
      <c r="B2286" s="6" t="str">
        <f>COUNTIF($A$5:A2286,A2286)&amp;A2286</f>
        <v>11090</v>
      </c>
      <c r="AA22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87" spans="1:27" x14ac:dyDescent="0.25">
      <c r="A2287" s="6" t="str">
        <f>DAY(C2287)&amp;Table1[[#This Row],[Bộ phận]]&amp;Table1[[#This Row],[Mã hàng]]</f>
        <v>0</v>
      </c>
      <c r="B2287" s="6" t="str">
        <f>COUNTIF($A$5:A2287,A2287)&amp;A2287</f>
        <v>11100</v>
      </c>
      <c r="AA22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88" spans="1:27" x14ac:dyDescent="0.25">
      <c r="A2288" s="6" t="str">
        <f>DAY(C2288)&amp;Table1[[#This Row],[Bộ phận]]&amp;Table1[[#This Row],[Mã hàng]]</f>
        <v>0</v>
      </c>
      <c r="B2288" s="6" t="str">
        <f>COUNTIF($A$5:A2288,A2288)&amp;A2288</f>
        <v>11110</v>
      </c>
      <c r="AA22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89" spans="1:27" x14ac:dyDescent="0.25">
      <c r="A2289" s="6" t="str">
        <f>DAY(C2289)&amp;Table1[[#This Row],[Bộ phận]]&amp;Table1[[#This Row],[Mã hàng]]</f>
        <v>0</v>
      </c>
      <c r="B2289" s="6" t="str">
        <f>COUNTIF($A$5:A2289,A2289)&amp;A2289</f>
        <v>11120</v>
      </c>
      <c r="AA22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90" spans="1:27" x14ac:dyDescent="0.25">
      <c r="A2290" s="6" t="str">
        <f>DAY(C2290)&amp;Table1[[#This Row],[Bộ phận]]&amp;Table1[[#This Row],[Mã hàng]]</f>
        <v>0</v>
      </c>
      <c r="B2290" s="6" t="str">
        <f>COUNTIF($A$5:A2290,A2290)&amp;A2290</f>
        <v>11130</v>
      </c>
      <c r="AA22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91" spans="1:27" x14ac:dyDescent="0.25">
      <c r="A2291" s="6" t="str">
        <f>DAY(C2291)&amp;Table1[[#This Row],[Bộ phận]]&amp;Table1[[#This Row],[Mã hàng]]</f>
        <v>0</v>
      </c>
      <c r="B2291" s="6" t="str">
        <f>COUNTIF($A$5:A2291,A2291)&amp;A2291</f>
        <v>11140</v>
      </c>
      <c r="AA22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92" spans="1:27" x14ac:dyDescent="0.25">
      <c r="A2292" s="6" t="str">
        <f>DAY(C2292)&amp;Table1[[#This Row],[Bộ phận]]&amp;Table1[[#This Row],[Mã hàng]]</f>
        <v>0</v>
      </c>
      <c r="B2292" s="6" t="str">
        <f>COUNTIF($A$5:A2292,A2292)&amp;A2292</f>
        <v>11150</v>
      </c>
      <c r="AA22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93" spans="1:27" x14ac:dyDescent="0.25">
      <c r="A2293" s="6" t="str">
        <f>DAY(C2293)&amp;Table1[[#This Row],[Bộ phận]]&amp;Table1[[#This Row],[Mã hàng]]</f>
        <v>0</v>
      </c>
      <c r="B2293" s="6" t="str">
        <f>COUNTIF($A$5:A2293,A2293)&amp;A2293</f>
        <v>11160</v>
      </c>
      <c r="AA22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94" spans="1:27" x14ac:dyDescent="0.25">
      <c r="A2294" s="6" t="str">
        <f>DAY(C2294)&amp;Table1[[#This Row],[Bộ phận]]&amp;Table1[[#This Row],[Mã hàng]]</f>
        <v>0</v>
      </c>
      <c r="B2294" s="6" t="str">
        <f>COUNTIF($A$5:A2294,A2294)&amp;A2294</f>
        <v>11170</v>
      </c>
      <c r="AA22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95" spans="1:27" x14ac:dyDescent="0.25">
      <c r="A2295" s="6" t="str">
        <f>DAY(C2295)&amp;Table1[[#This Row],[Bộ phận]]&amp;Table1[[#This Row],[Mã hàng]]</f>
        <v>0</v>
      </c>
      <c r="B2295" s="6" t="str">
        <f>COUNTIF($A$5:A2295,A2295)&amp;A2295</f>
        <v>11180</v>
      </c>
      <c r="AA22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96" spans="1:27" x14ac:dyDescent="0.25">
      <c r="A2296" s="6" t="str">
        <f>DAY(C2296)&amp;Table1[[#This Row],[Bộ phận]]&amp;Table1[[#This Row],[Mã hàng]]</f>
        <v>0</v>
      </c>
      <c r="B2296" s="6" t="str">
        <f>COUNTIF($A$5:A2296,A2296)&amp;A2296</f>
        <v>11190</v>
      </c>
      <c r="AA22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97" spans="1:27" x14ac:dyDescent="0.25">
      <c r="A2297" s="6" t="str">
        <f>DAY(C2297)&amp;Table1[[#This Row],[Bộ phận]]&amp;Table1[[#This Row],[Mã hàng]]</f>
        <v>0</v>
      </c>
      <c r="B2297" s="6" t="str">
        <f>COUNTIF($A$5:A2297,A2297)&amp;A2297</f>
        <v>11200</v>
      </c>
      <c r="AA22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98" spans="1:27" x14ac:dyDescent="0.25">
      <c r="A2298" s="6" t="str">
        <f>DAY(C2298)&amp;Table1[[#This Row],[Bộ phận]]&amp;Table1[[#This Row],[Mã hàng]]</f>
        <v>0</v>
      </c>
      <c r="B2298" s="6" t="str">
        <f>COUNTIF($A$5:A2298,A2298)&amp;A2298</f>
        <v>11210</v>
      </c>
      <c r="AA22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299" spans="1:27" x14ac:dyDescent="0.25">
      <c r="A2299" s="6" t="str">
        <f>DAY(C2299)&amp;Table1[[#This Row],[Bộ phận]]&amp;Table1[[#This Row],[Mã hàng]]</f>
        <v>0</v>
      </c>
      <c r="B2299" s="6" t="str">
        <f>COUNTIF($A$5:A2299,A2299)&amp;A2299</f>
        <v>11220</v>
      </c>
      <c r="AA22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00" spans="1:27" x14ac:dyDescent="0.25">
      <c r="A2300" s="6" t="str">
        <f>DAY(C2300)&amp;Table1[[#This Row],[Bộ phận]]&amp;Table1[[#This Row],[Mã hàng]]</f>
        <v>0</v>
      </c>
      <c r="B2300" s="6" t="str">
        <f>COUNTIF($A$5:A2300,A2300)&amp;A2300</f>
        <v>11230</v>
      </c>
      <c r="AA23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01" spans="1:27" x14ac:dyDescent="0.25">
      <c r="A2301" s="6" t="str">
        <f>DAY(C2301)&amp;Table1[[#This Row],[Bộ phận]]&amp;Table1[[#This Row],[Mã hàng]]</f>
        <v>0</v>
      </c>
      <c r="B2301" s="6" t="str">
        <f>COUNTIF($A$5:A2301,A2301)&amp;A2301</f>
        <v>11240</v>
      </c>
      <c r="AA23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02" spans="1:27" x14ac:dyDescent="0.25">
      <c r="A2302" s="6" t="str">
        <f>DAY(C2302)&amp;Table1[[#This Row],[Bộ phận]]&amp;Table1[[#This Row],[Mã hàng]]</f>
        <v>0</v>
      </c>
      <c r="B2302" s="6" t="str">
        <f>COUNTIF($A$5:A2302,A2302)&amp;A2302</f>
        <v>11250</v>
      </c>
      <c r="AA23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03" spans="1:27" x14ac:dyDescent="0.25">
      <c r="A2303" s="6" t="str">
        <f>DAY(C2303)&amp;Table1[[#This Row],[Bộ phận]]&amp;Table1[[#This Row],[Mã hàng]]</f>
        <v>0</v>
      </c>
      <c r="B2303" s="6" t="str">
        <f>COUNTIF($A$5:A2303,A2303)&amp;A2303</f>
        <v>11260</v>
      </c>
      <c r="AA23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04" spans="1:27" x14ac:dyDescent="0.25">
      <c r="A2304" s="6" t="str">
        <f>DAY(C2304)&amp;Table1[[#This Row],[Bộ phận]]&amp;Table1[[#This Row],[Mã hàng]]</f>
        <v>0</v>
      </c>
      <c r="B2304" s="6" t="str">
        <f>COUNTIF($A$5:A2304,A2304)&amp;A2304</f>
        <v>11270</v>
      </c>
      <c r="AA23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05" spans="1:27" x14ac:dyDescent="0.25">
      <c r="A2305" s="6" t="str">
        <f>DAY(C2305)&amp;Table1[[#This Row],[Bộ phận]]&amp;Table1[[#This Row],[Mã hàng]]</f>
        <v>0</v>
      </c>
      <c r="B2305" s="6" t="str">
        <f>COUNTIF($A$5:A2305,A2305)&amp;A2305</f>
        <v>11280</v>
      </c>
      <c r="AA23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06" spans="1:27" x14ac:dyDescent="0.25">
      <c r="A2306" s="6" t="str">
        <f>DAY(C2306)&amp;Table1[[#This Row],[Bộ phận]]&amp;Table1[[#This Row],[Mã hàng]]</f>
        <v>0</v>
      </c>
      <c r="B2306" s="6" t="str">
        <f>COUNTIF($A$5:A2306,A2306)&amp;A2306</f>
        <v>11290</v>
      </c>
      <c r="AA23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07" spans="1:27" x14ac:dyDescent="0.25">
      <c r="A2307" s="6" t="str">
        <f>DAY(C2307)&amp;Table1[[#This Row],[Bộ phận]]&amp;Table1[[#This Row],[Mã hàng]]</f>
        <v>0</v>
      </c>
      <c r="B2307" s="6" t="str">
        <f>COUNTIF($A$5:A2307,A2307)&amp;A2307</f>
        <v>11300</v>
      </c>
      <c r="AA23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08" spans="1:27" x14ac:dyDescent="0.25">
      <c r="A2308" s="6" t="str">
        <f>DAY(C2308)&amp;Table1[[#This Row],[Bộ phận]]&amp;Table1[[#This Row],[Mã hàng]]</f>
        <v>0</v>
      </c>
      <c r="B2308" s="6" t="str">
        <f>COUNTIF($A$5:A2308,A2308)&amp;A2308</f>
        <v>11310</v>
      </c>
      <c r="AA23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09" spans="1:27" x14ac:dyDescent="0.25">
      <c r="A2309" s="6" t="str">
        <f>DAY(C2309)&amp;Table1[[#This Row],[Bộ phận]]&amp;Table1[[#This Row],[Mã hàng]]</f>
        <v>0</v>
      </c>
      <c r="B2309" s="6" t="str">
        <f>COUNTIF($A$5:A2309,A2309)&amp;A2309</f>
        <v>11320</v>
      </c>
      <c r="AA23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10" spans="1:27" x14ac:dyDescent="0.25">
      <c r="A2310" s="6" t="str">
        <f>DAY(C2310)&amp;Table1[[#This Row],[Bộ phận]]&amp;Table1[[#This Row],[Mã hàng]]</f>
        <v>0</v>
      </c>
      <c r="B2310" s="6" t="str">
        <f>COUNTIF($A$5:A2310,A2310)&amp;A2310</f>
        <v>11330</v>
      </c>
      <c r="AA23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11" spans="1:27" x14ac:dyDescent="0.25">
      <c r="A2311" s="6" t="str">
        <f>DAY(C2311)&amp;Table1[[#This Row],[Bộ phận]]&amp;Table1[[#This Row],[Mã hàng]]</f>
        <v>0</v>
      </c>
      <c r="B2311" s="6" t="str">
        <f>COUNTIF($A$5:A2311,A2311)&amp;A2311</f>
        <v>11340</v>
      </c>
      <c r="AA23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12" spans="1:27" x14ac:dyDescent="0.25">
      <c r="A2312" s="6" t="str">
        <f>DAY(C2312)&amp;Table1[[#This Row],[Bộ phận]]&amp;Table1[[#This Row],[Mã hàng]]</f>
        <v>0</v>
      </c>
      <c r="B2312" s="6" t="str">
        <f>COUNTIF($A$5:A2312,A2312)&amp;A2312</f>
        <v>11350</v>
      </c>
      <c r="AA23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13" spans="1:27" x14ac:dyDescent="0.25">
      <c r="A2313" s="6" t="str">
        <f>DAY(C2313)&amp;Table1[[#This Row],[Bộ phận]]&amp;Table1[[#This Row],[Mã hàng]]</f>
        <v>0</v>
      </c>
      <c r="B2313" s="6" t="str">
        <f>COUNTIF($A$5:A2313,A2313)&amp;A2313</f>
        <v>11360</v>
      </c>
      <c r="AA23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14" spans="1:27" x14ac:dyDescent="0.25">
      <c r="A2314" s="6" t="str">
        <f>DAY(C2314)&amp;Table1[[#This Row],[Bộ phận]]&amp;Table1[[#This Row],[Mã hàng]]</f>
        <v>0</v>
      </c>
      <c r="B2314" s="6" t="str">
        <f>COUNTIF($A$5:A2314,A2314)&amp;A2314</f>
        <v>11370</v>
      </c>
      <c r="AA23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15" spans="1:27" x14ac:dyDescent="0.25">
      <c r="A2315" s="6" t="str">
        <f>DAY(C2315)&amp;Table1[[#This Row],[Bộ phận]]&amp;Table1[[#This Row],[Mã hàng]]</f>
        <v>0</v>
      </c>
      <c r="B2315" s="6" t="str">
        <f>COUNTIF($A$5:A2315,A2315)&amp;A2315</f>
        <v>11380</v>
      </c>
      <c r="AA23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16" spans="1:27" x14ac:dyDescent="0.25">
      <c r="A2316" s="6" t="str">
        <f>DAY(C2316)&amp;Table1[[#This Row],[Bộ phận]]&amp;Table1[[#This Row],[Mã hàng]]</f>
        <v>0</v>
      </c>
      <c r="B2316" s="6" t="str">
        <f>COUNTIF($A$5:A2316,A2316)&amp;A2316</f>
        <v>11390</v>
      </c>
      <c r="AA23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17" spans="1:27" x14ac:dyDescent="0.25">
      <c r="A2317" s="6" t="str">
        <f>DAY(C2317)&amp;Table1[[#This Row],[Bộ phận]]&amp;Table1[[#This Row],[Mã hàng]]</f>
        <v>0</v>
      </c>
      <c r="B2317" s="6" t="str">
        <f>COUNTIF($A$5:A2317,A2317)&amp;A2317</f>
        <v>11400</v>
      </c>
      <c r="AA23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18" spans="1:27" x14ac:dyDescent="0.25">
      <c r="A2318" s="6" t="str">
        <f>DAY(C2318)&amp;Table1[[#This Row],[Bộ phận]]&amp;Table1[[#This Row],[Mã hàng]]</f>
        <v>0</v>
      </c>
      <c r="B2318" s="6" t="str">
        <f>COUNTIF($A$5:A2318,A2318)&amp;A2318</f>
        <v>11410</v>
      </c>
      <c r="AA23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19" spans="1:27" x14ac:dyDescent="0.25">
      <c r="A2319" s="6" t="str">
        <f>DAY(C2319)&amp;Table1[[#This Row],[Bộ phận]]&amp;Table1[[#This Row],[Mã hàng]]</f>
        <v>0</v>
      </c>
      <c r="B2319" s="6" t="str">
        <f>COUNTIF($A$5:A2319,A2319)&amp;A2319</f>
        <v>11420</v>
      </c>
      <c r="AA23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20" spans="1:27" x14ac:dyDescent="0.25">
      <c r="A2320" s="6" t="str">
        <f>DAY(C2320)&amp;Table1[[#This Row],[Bộ phận]]&amp;Table1[[#This Row],[Mã hàng]]</f>
        <v>0</v>
      </c>
      <c r="B2320" s="6" t="str">
        <f>COUNTIF($A$5:A2320,A2320)&amp;A2320</f>
        <v>11430</v>
      </c>
      <c r="AA23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21" spans="1:27" x14ac:dyDescent="0.25">
      <c r="A2321" s="6" t="str">
        <f>DAY(C2321)&amp;Table1[[#This Row],[Bộ phận]]&amp;Table1[[#This Row],[Mã hàng]]</f>
        <v>0</v>
      </c>
      <c r="B2321" s="6" t="str">
        <f>COUNTIF($A$5:A2321,A2321)&amp;A2321</f>
        <v>11440</v>
      </c>
      <c r="AA23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22" spans="1:27" x14ac:dyDescent="0.25">
      <c r="A2322" s="6" t="str">
        <f>DAY(C2322)&amp;Table1[[#This Row],[Bộ phận]]&amp;Table1[[#This Row],[Mã hàng]]</f>
        <v>0</v>
      </c>
      <c r="B2322" s="6" t="str">
        <f>COUNTIF($A$5:A2322,A2322)&amp;A2322</f>
        <v>11450</v>
      </c>
      <c r="AA23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23" spans="1:27" x14ac:dyDescent="0.25">
      <c r="A2323" s="6" t="str">
        <f>DAY(C2323)&amp;Table1[[#This Row],[Bộ phận]]&amp;Table1[[#This Row],[Mã hàng]]</f>
        <v>0</v>
      </c>
      <c r="B2323" s="6" t="str">
        <f>COUNTIF($A$5:A2323,A2323)&amp;A2323</f>
        <v>11460</v>
      </c>
      <c r="AA23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24" spans="1:27" x14ac:dyDescent="0.25">
      <c r="A2324" s="6" t="str">
        <f>DAY(C2324)&amp;Table1[[#This Row],[Bộ phận]]&amp;Table1[[#This Row],[Mã hàng]]</f>
        <v>0</v>
      </c>
      <c r="B2324" s="6" t="str">
        <f>COUNTIF($A$5:A2324,A2324)&amp;A2324</f>
        <v>11470</v>
      </c>
      <c r="AA23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25" spans="1:27" x14ac:dyDescent="0.25">
      <c r="A2325" s="6" t="str">
        <f>DAY(C2325)&amp;Table1[[#This Row],[Bộ phận]]&amp;Table1[[#This Row],[Mã hàng]]</f>
        <v>0</v>
      </c>
      <c r="B2325" s="6" t="str">
        <f>COUNTIF($A$5:A2325,A2325)&amp;A2325</f>
        <v>11480</v>
      </c>
      <c r="AA23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26" spans="1:27" x14ac:dyDescent="0.25">
      <c r="A2326" s="6" t="str">
        <f>DAY(C2326)&amp;Table1[[#This Row],[Bộ phận]]&amp;Table1[[#This Row],[Mã hàng]]</f>
        <v>0</v>
      </c>
      <c r="B2326" s="6" t="str">
        <f>COUNTIF($A$5:A2326,A2326)&amp;A2326</f>
        <v>11490</v>
      </c>
      <c r="AA23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27" spans="1:27" x14ac:dyDescent="0.25">
      <c r="A2327" s="6" t="str">
        <f>DAY(C2327)&amp;Table1[[#This Row],[Bộ phận]]&amp;Table1[[#This Row],[Mã hàng]]</f>
        <v>0</v>
      </c>
      <c r="B2327" s="6" t="str">
        <f>COUNTIF($A$5:A2327,A2327)&amp;A2327</f>
        <v>11500</v>
      </c>
      <c r="AA23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28" spans="1:27" x14ac:dyDescent="0.25">
      <c r="A2328" s="6" t="str">
        <f>DAY(C2328)&amp;Table1[[#This Row],[Bộ phận]]&amp;Table1[[#This Row],[Mã hàng]]</f>
        <v>0</v>
      </c>
      <c r="B2328" s="6" t="str">
        <f>COUNTIF($A$5:A2328,A2328)&amp;A2328</f>
        <v>11510</v>
      </c>
      <c r="AA23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29" spans="1:27" x14ac:dyDescent="0.25">
      <c r="A2329" s="6" t="str">
        <f>DAY(C2329)&amp;Table1[[#This Row],[Bộ phận]]&amp;Table1[[#This Row],[Mã hàng]]</f>
        <v>0</v>
      </c>
      <c r="B2329" s="6" t="str">
        <f>COUNTIF($A$5:A2329,A2329)&amp;A2329</f>
        <v>11520</v>
      </c>
      <c r="AA23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30" spans="1:27" x14ac:dyDescent="0.25">
      <c r="A2330" s="6" t="str">
        <f>DAY(C2330)&amp;Table1[[#This Row],[Bộ phận]]&amp;Table1[[#This Row],[Mã hàng]]</f>
        <v>0</v>
      </c>
      <c r="B2330" s="6" t="str">
        <f>COUNTIF($A$5:A2330,A2330)&amp;A2330</f>
        <v>11530</v>
      </c>
      <c r="AA23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31" spans="1:27" x14ac:dyDescent="0.25">
      <c r="A2331" s="6" t="str">
        <f>DAY(C2331)&amp;Table1[[#This Row],[Bộ phận]]&amp;Table1[[#This Row],[Mã hàng]]</f>
        <v>0</v>
      </c>
      <c r="B2331" s="6" t="str">
        <f>COUNTIF($A$5:A2331,A2331)&amp;A2331</f>
        <v>11540</v>
      </c>
      <c r="AA23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32" spans="1:27" x14ac:dyDescent="0.25">
      <c r="A2332" s="6" t="str">
        <f>DAY(C2332)&amp;Table1[[#This Row],[Bộ phận]]&amp;Table1[[#This Row],[Mã hàng]]</f>
        <v>0</v>
      </c>
      <c r="B2332" s="6" t="str">
        <f>COUNTIF($A$5:A2332,A2332)&amp;A2332</f>
        <v>11550</v>
      </c>
      <c r="AA23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33" spans="1:27" x14ac:dyDescent="0.25">
      <c r="A2333" s="6" t="str">
        <f>DAY(C2333)&amp;Table1[[#This Row],[Bộ phận]]&amp;Table1[[#This Row],[Mã hàng]]</f>
        <v>0</v>
      </c>
      <c r="B2333" s="6" t="str">
        <f>COUNTIF($A$5:A2333,A2333)&amp;A2333</f>
        <v>11560</v>
      </c>
      <c r="AA23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34" spans="1:27" x14ac:dyDescent="0.25">
      <c r="A2334" s="6" t="str">
        <f>DAY(C2334)&amp;Table1[[#This Row],[Bộ phận]]&amp;Table1[[#This Row],[Mã hàng]]</f>
        <v>0</v>
      </c>
      <c r="B2334" s="6" t="str">
        <f>COUNTIF($A$5:A2334,A2334)&amp;A2334</f>
        <v>11570</v>
      </c>
      <c r="AA23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35" spans="1:27" x14ac:dyDescent="0.25">
      <c r="A2335" s="6" t="str">
        <f>DAY(C2335)&amp;Table1[[#This Row],[Bộ phận]]&amp;Table1[[#This Row],[Mã hàng]]</f>
        <v>0</v>
      </c>
      <c r="B2335" s="6" t="str">
        <f>COUNTIF($A$5:A2335,A2335)&amp;A2335</f>
        <v>11580</v>
      </c>
      <c r="AA23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36" spans="1:27" x14ac:dyDescent="0.25">
      <c r="A2336" s="6" t="str">
        <f>DAY(C2336)&amp;Table1[[#This Row],[Bộ phận]]&amp;Table1[[#This Row],[Mã hàng]]</f>
        <v>0</v>
      </c>
      <c r="B2336" s="6" t="str">
        <f>COUNTIF($A$5:A2336,A2336)&amp;A2336</f>
        <v>11590</v>
      </c>
      <c r="AA23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37" spans="1:27" x14ac:dyDescent="0.25">
      <c r="A2337" s="6" t="str">
        <f>DAY(C2337)&amp;Table1[[#This Row],[Bộ phận]]&amp;Table1[[#This Row],[Mã hàng]]</f>
        <v>0</v>
      </c>
      <c r="B2337" s="6" t="str">
        <f>COUNTIF($A$5:A2337,A2337)&amp;A2337</f>
        <v>11600</v>
      </c>
      <c r="AA23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38" spans="1:27" x14ac:dyDescent="0.25">
      <c r="A2338" s="6" t="str">
        <f>DAY(C2338)&amp;Table1[[#This Row],[Bộ phận]]&amp;Table1[[#This Row],[Mã hàng]]</f>
        <v>0</v>
      </c>
      <c r="B2338" s="6" t="str">
        <f>COUNTIF($A$5:A2338,A2338)&amp;A2338</f>
        <v>11610</v>
      </c>
      <c r="AA23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39" spans="1:27" x14ac:dyDescent="0.25">
      <c r="A2339" s="6" t="str">
        <f>DAY(C2339)&amp;Table1[[#This Row],[Bộ phận]]&amp;Table1[[#This Row],[Mã hàng]]</f>
        <v>0</v>
      </c>
      <c r="B2339" s="6" t="str">
        <f>COUNTIF($A$5:A2339,A2339)&amp;A2339</f>
        <v>11620</v>
      </c>
      <c r="AA23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40" spans="1:27" x14ac:dyDescent="0.25">
      <c r="A2340" s="6" t="str">
        <f>DAY(C2340)&amp;Table1[[#This Row],[Bộ phận]]&amp;Table1[[#This Row],[Mã hàng]]</f>
        <v>0</v>
      </c>
      <c r="B2340" s="6" t="str">
        <f>COUNTIF($A$5:A2340,A2340)&amp;A2340</f>
        <v>11630</v>
      </c>
      <c r="AA23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41" spans="1:27" x14ac:dyDescent="0.25">
      <c r="A2341" s="6" t="str">
        <f>DAY(C2341)&amp;Table1[[#This Row],[Bộ phận]]&amp;Table1[[#This Row],[Mã hàng]]</f>
        <v>0</v>
      </c>
      <c r="B2341" s="6" t="str">
        <f>COUNTIF($A$5:A2341,A2341)&amp;A2341</f>
        <v>11640</v>
      </c>
      <c r="AA23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42" spans="1:27" x14ac:dyDescent="0.25">
      <c r="A2342" s="6" t="str">
        <f>DAY(C2342)&amp;Table1[[#This Row],[Bộ phận]]&amp;Table1[[#This Row],[Mã hàng]]</f>
        <v>0</v>
      </c>
      <c r="B2342" s="6" t="str">
        <f>COUNTIF($A$5:A2342,A2342)&amp;A2342</f>
        <v>11650</v>
      </c>
      <c r="AA23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43" spans="1:27" x14ac:dyDescent="0.25">
      <c r="A2343" s="6" t="str">
        <f>DAY(C2343)&amp;Table1[[#This Row],[Bộ phận]]&amp;Table1[[#This Row],[Mã hàng]]</f>
        <v>0</v>
      </c>
      <c r="B2343" s="6" t="str">
        <f>COUNTIF($A$5:A2343,A2343)&amp;A2343</f>
        <v>11660</v>
      </c>
      <c r="AA23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44" spans="1:27" x14ac:dyDescent="0.25">
      <c r="A2344" s="6" t="str">
        <f>DAY(C2344)&amp;Table1[[#This Row],[Bộ phận]]&amp;Table1[[#This Row],[Mã hàng]]</f>
        <v>0</v>
      </c>
      <c r="B2344" s="6" t="str">
        <f>COUNTIF($A$5:A2344,A2344)&amp;A2344</f>
        <v>11670</v>
      </c>
      <c r="AA23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45" spans="1:27" x14ac:dyDescent="0.25">
      <c r="A2345" s="6" t="str">
        <f>DAY(C2345)&amp;Table1[[#This Row],[Bộ phận]]&amp;Table1[[#This Row],[Mã hàng]]</f>
        <v>0</v>
      </c>
      <c r="B2345" s="6" t="str">
        <f>COUNTIF($A$5:A2345,A2345)&amp;A2345</f>
        <v>11680</v>
      </c>
      <c r="AA23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46" spans="1:27" x14ac:dyDescent="0.25">
      <c r="A2346" s="6" t="str">
        <f>DAY(C2346)&amp;Table1[[#This Row],[Bộ phận]]&amp;Table1[[#This Row],[Mã hàng]]</f>
        <v>0</v>
      </c>
      <c r="B2346" s="6" t="str">
        <f>COUNTIF($A$5:A2346,A2346)&amp;A2346</f>
        <v>11690</v>
      </c>
      <c r="AA23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47" spans="1:27" x14ac:dyDescent="0.25">
      <c r="A2347" s="6" t="str">
        <f>DAY(C2347)&amp;Table1[[#This Row],[Bộ phận]]&amp;Table1[[#This Row],[Mã hàng]]</f>
        <v>0</v>
      </c>
      <c r="B2347" s="6" t="str">
        <f>COUNTIF($A$5:A2347,A2347)&amp;A2347</f>
        <v>11700</v>
      </c>
      <c r="AA23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48" spans="1:27" x14ac:dyDescent="0.25">
      <c r="A2348" s="6" t="str">
        <f>DAY(C2348)&amp;Table1[[#This Row],[Bộ phận]]&amp;Table1[[#This Row],[Mã hàng]]</f>
        <v>0</v>
      </c>
      <c r="B2348" s="6" t="str">
        <f>COUNTIF($A$5:A2348,A2348)&amp;A2348</f>
        <v>11710</v>
      </c>
      <c r="AA23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49" spans="1:27" x14ac:dyDescent="0.25">
      <c r="A2349" s="6" t="str">
        <f>DAY(C2349)&amp;Table1[[#This Row],[Bộ phận]]&amp;Table1[[#This Row],[Mã hàng]]</f>
        <v>0</v>
      </c>
      <c r="B2349" s="6" t="str">
        <f>COUNTIF($A$5:A2349,A2349)&amp;A2349</f>
        <v>11720</v>
      </c>
      <c r="AA23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50" spans="1:27" x14ac:dyDescent="0.25">
      <c r="A2350" s="6" t="str">
        <f>DAY(C2350)&amp;Table1[[#This Row],[Bộ phận]]&amp;Table1[[#This Row],[Mã hàng]]</f>
        <v>0</v>
      </c>
      <c r="B2350" s="6" t="str">
        <f>COUNTIF($A$5:A2350,A2350)&amp;A2350</f>
        <v>11730</v>
      </c>
      <c r="AA23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51" spans="1:27" x14ac:dyDescent="0.25">
      <c r="A2351" s="6" t="str">
        <f>DAY(C2351)&amp;Table1[[#This Row],[Bộ phận]]&amp;Table1[[#This Row],[Mã hàng]]</f>
        <v>0</v>
      </c>
      <c r="B2351" s="6" t="str">
        <f>COUNTIF($A$5:A2351,A2351)&amp;A2351</f>
        <v>11740</v>
      </c>
      <c r="AA23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52" spans="1:27" x14ac:dyDescent="0.25">
      <c r="A2352" s="6" t="str">
        <f>DAY(C2352)&amp;Table1[[#This Row],[Bộ phận]]&amp;Table1[[#This Row],[Mã hàng]]</f>
        <v>0</v>
      </c>
      <c r="B2352" s="6" t="str">
        <f>COUNTIF($A$5:A2352,A2352)&amp;A2352</f>
        <v>11750</v>
      </c>
      <c r="AA23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53" spans="1:27" x14ac:dyDescent="0.25">
      <c r="A2353" s="6" t="str">
        <f>DAY(C2353)&amp;Table1[[#This Row],[Bộ phận]]&amp;Table1[[#This Row],[Mã hàng]]</f>
        <v>0</v>
      </c>
      <c r="B2353" s="6" t="str">
        <f>COUNTIF($A$5:A2353,A2353)&amp;A2353</f>
        <v>11760</v>
      </c>
      <c r="AA23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54" spans="1:27" x14ac:dyDescent="0.25">
      <c r="A2354" s="6" t="str">
        <f>DAY(C2354)&amp;Table1[[#This Row],[Bộ phận]]&amp;Table1[[#This Row],[Mã hàng]]</f>
        <v>0</v>
      </c>
      <c r="B2354" s="6" t="str">
        <f>COUNTIF($A$5:A2354,A2354)&amp;A2354</f>
        <v>11770</v>
      </c>
      <c r="AA23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55" spans="1:27" x14ac:dyDescent="0.25">
      <c r="A2355" s="6" t="str">
        <f>DAY(C2355)&amp;Table1[[#This Row],[Bộ phận]]&amp;Table1[[#This Row],[Mã hàng]]</f>
        <v>0</v>
      </c>
      <c r="B2355" s="6" t="str">
        <f>COUNTIF($A$5:A2355,A2355)&amp;A2355</f>
        <v>11780</v>
      </c>
      <c r="AA23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56" spans="1:27" x14ac:dyDescent="0.25">
      <c r="A2356" s="6" t="str">
        <f>DAY(C2356)&amp;Table1[[#This Row],[Bộ phận]]&amp;Table1[[#This Row],[Mã hàng]]</f>
        <v>0</v>
      </c>
      <c r="B2356" s="6" t="str">
        <f>COUNTIF($A$5:A2356,A2356)&amp;A2356</f>
        <v>11790</v>
      </c>
      <c r="AA23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57" spans="1:27" x14ac:dyDescent="0.25">
      <c r="A2357" s="6" t="str">
        <f>DAY(C2357)&amp;Table1[[#This Row],[Bộ phận]]&amp;Table1[[#This Row],[Mã hàng]]</f>
        <v>0</v>
      </c>
      <c r="B2357" s="6" t="str">
        <f>COUNTIF($A$5:A2357,A2357)&amp;A2357</f>
        <v>11800</v>
      </c>
      <c r="AA23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58" spans="1:27" x14ac:dyDescent="0.25">
      <c r="A2358" s="6" t="str">
        <f>DAY(C2358)&amp;Table1[[#This Row],[Bộ phận]]&amp;Table1[[#This Row],[Mã hàng]]</f>
        <v>0</v>
      </c>
      <c r="B2358" s="6" t="str">
        <f>COUNTIF($A$5:A2358,A2358)&amp;A2358</f>
        <v>11810</v>
      </c>
      <c r="AA23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59" spans="1:27" x14ac:dyDescent="0.25">
      <c r="A2359" s="6" t="str">
        <f>DAY(C2359)&amp;Table1[[#This Row],[Bộ phận]]&amp;Table1[[#This Row],[Mã hàng]]</f>
        <v>0</v>
      </c>
      <c r="B2359" s="6" t="str">
        <f>COUNTIF($A$5:A2359,A2359)&amp;A2359</f>
        <v>11820</v>
      </c>
      <c r="AA23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60" spans="1:27" x14ac:dyDescent="0.25">
      <c r="A2360" s="6" t="str">
        <f>DAY(C2360)&amp;Table1[[#This Row],[Bộ phận]]&amp;Table1[[#This Row],[Mã hàng]]</f>
        <v>0</v>
      </c>
      <c r="B2360" s="6" t="str">
        <f>COUNTIF($A$5:A2360,A2360)&amp;A2360</f>
        <v>11830</v>
      </c>
      <c r="AA23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61" spans="1:27" x14ac:dyDescent="0.25">
      <c r="A2361" s="6" t="str">
        <f>DAY(C2361)&amp;Table1[[#This Row],[Bộ phận]]&amp;Table1[[#This Row],[Mã hàng]]</f>
        <v>0</v>
      </c>
      <c r="B2361" s="6" t="str">
        <f>COUNTIF($A$5:A2361,A2361)&amp;A2361</f>
        <v>11840</v>
      </c>
      <c r="AA23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62" spans="1:27" x14ac:dyDescent="0.25">
      <c r="A2362" s="6" t="str">
        <f>DAY(C2362)&amp;Table1[[#This Row],[Bộ phận]]&amp;Table1[[#This Row],[Mã hàng]]</f>
        <v>0</v>
      </c>
      <c r="B2362" s="6" t="str">
        <f>COUNTIF($A$5:A2362,A2362)&amp;A2362</f>
        <v>11850</v>
      </c>
      <c r="AA23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63" spans="1:27" x14ac:dyDescent="0.25">
      <c r="A2363" s="6" t="str">
        <f>DAY(C2363)&amp;Table1[[#This Row],[Bộ phận]]&amp;Table1[[#This Row],[Mã hàng]]</f>
        <v>0</v>
      </c>
      <c r="B2363" s="6" t="str">
        <f>COUNTIF($A$5:A2363,A2363)&amp;A2363</f>
        <v>11860</v>
      </c>
      <c r="AA23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64" spans="1:27" x14ac:dyDescent="0.25">
      <c r="A2364" s="6" t="str">
        <f>DAY(C2364)&amp;Table1[[#This Row],[Bộ phận]]&amp;Table1[[#This Row],[Mã hàng]]</f>
        <v>0</v>
      </c>
      <c r="B2364" s="6" t="str">
        <f>COUNTIF($A$5:A2364,A2364)&amp;A2364</f>
        <v>11870</v>
      </c>
      <c r="AA23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65" spans="1:27" x14ac:dyDescent="0.25">
      <c r="A2365" s="6" t="str">
        <f>DAY(C2365)&amp;Table1[[#This Row],[Bộ phận]]&amp;Table1[[#This Row],[Mã hàng]]</f>
        <v>0</v>
      </c>
      <c r="B2365" s="6" t="str">
        <f>COUNTIF($A$5:A2365,A2365)&amp;A2365</f>
        <v>11880</v>
      </c>
      <c r="AA23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66" spans="1:27" x14ac:dyDescent="0.25">
      <c r="A2366" s="6" t="str">
        <f>DAY(C2366)&amp;Table1[[#This Row],[Bộ phận]]&amp;Table1[[#This Row],[Mã hàng]]</f>
        <v>0</v>
      </c>
      <c r="B2366" s="6" t="str">
        <f>COUNTIF($A$5:A2366,A2366)&amp;A2366</f>
        <v>11890</v>
      </c>
      <c r="AA23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67" spans="1:27" x14ac:dyDescent="0.25">
      <c r="A2367" s="6" t="str">
        <f>DAY(C2367)&amp;Table1[[#This Row],[Bộ phận]]&amp;Table1[[#This Row],[Mã hàng]]</f>
        <v>0</v>
      </c>
      <c r="B2367" s="6" t="str">
        <f>COUNTIF($A$5:A2367,A2367)&amp;A2367</f>
        <v>11900</v>
      </c>
      <c r="AA23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68" spans="1:27" x14ac:dyDescent="0.25">
      <c r="A2368" s="6" t="str">
        <f>DAY(C2368)&amp;Table1[[#This Row],[Bộ phận]]&amp;Table1[[#This Row],[Mã hàng]]</f>
        <v>0</v>
      </c>
      <c r="B2368" s="6" t="str">
        <f>COUNTIF($A$5:A2368,A2368)&amp;A2368</f>
        <v>11910</v>
      </c>
      <c r="AA23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69" spans="1:27" x14ac:dyDescent="0.25">
      <c r="A2369" s="6" t="str">
        <f>DAY(C2369)&amp;Table1[[#This Row],[Bộ phận]]&amp;Table1[[#This Row],[Mã hàng]]</f>
        <v>0</v>
      </c>
      <c r="B2369" s="6" t="str">
        <f>COUNTIF($A$5:A2369,A2369)&amp;A2369</f>
        <v>11920</v>
      </c>
      <c r="AA23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70" spans="1:27" x14ac:dyDescent="0.25">
      <c r="A2370" s="6" t="str">
        <f>DAY(C2370)&amp;Table1[[#This Row],[Bộ phận]]&amp;Table1[[#This Row],[Mã hàng]]</f>
        <v>0</v>
      </c>
      <c r="B2370" s="6" t="str">
        <f>COUNTIF($A$5:A2370,A2370)&amp;A2370</f>
        <v>11930</v>
      </c>
      <c r="AA23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71" spans="1:27" x14ac:dyDescent="0.25">
      <c r="A2371" s="6" t="str">
        <f>DAY(C2371)&amp;Table1[[#This Row],[Bộ phận]]&amp;Table1[[#This Row],[Mã hàng]]</f>
        <v>0</v>
      </c>
      <c r="B2371" s="6" t="str">
        <f>COUNTIF($A$5:A2371,A2371)&amp;A2371</f>
        <v>11940</v>
      </c>
      <c r="AA23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72" spans="1:27" x14ac:dyDescent="0.25">
      <c r="A2372" s="6" t="str">
        <f>DAY(C2372)&amp;Table1[[#This Row],[Bộ phận]]&amp;Table1[[#This Row],[Mã hàng]]</f>
        <v>0</v>
      </c>
      <c r="B2372" s="6" t="str">
        <f>COUNTIF($A$5:A2372,A2372)&amp;A2372</f>
        <v>11950</v>
      </c>
      <c r="AA23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73" spans="1:27" x14ac:dyDescent="0.25">
      <c r="A2373" s="6" t="str">
        <f>DAY(C2373)&amp;Table1[[#This Row],[Bộ phận]]&amp;Table1[[#This Row],[Mã hàng]]</f>
        <v>0</v>
      </c>
      <c r="B2373" s="6" t="str">
        <f>COUNTIF($A$5:A2373,A2373)&amp;A2373</f>
        <v>11960</v>
      </c>
      <c r="AA23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74" spans="1:27" x14ac:dyDescent="0.25">
      <c r="A2374" s="6" t="str">
        <f>DAY(C2374)&amp;Table1[[#This Row],[Bộ phận]]&amp;Table1[[#This Row],[Mã hàng]]</f>
        <v>0</v>
      </c>
      <c r="B2374" s="6" t="str">
        <f>COUNTIF($A$5:A2374,A2374)&amp;A2374</f>
        <v>11970</v>
      </c>
      <c r="AA23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75" spans="1:27" x14ac:dyDescent="0.25">
      <c r="A2375" s="6" t="str">
        <f>DAY(C2375)&amp;Table1[[#This Row],[Bộ phận]]&amp;Table1[[#This Row],[Mã hàng]]</f>
        <v>0</v>
      </c>
      <c r="B2375" s="6" t="str">
        <f>COUNTIF($A$5:A2375,A2375)&amp;A2375</f>
        <v>11980</v>
      </c>
      <c r="AA23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76" spans="1:27" x14ac:dyDescent="0.25">
      <c r="A2376" s="6" t="str">
        <f>DAY(C2376)&amp;Table1[[#This Row],[Bộ phận]]&amp;Table1[[#This Row],[Mã hàng]]</f>
        <v>0</v>
      </c>
      <c r="B2376" s="6" t="str">
        <f>COUNTIF($A$5:A2376,A2376)&amp;A2376</f>
        <v>11990</v>
      </c>
      <c r="AA23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77" spans="1:27" x14ac:dyDescent="0.25">
      <c r="A2377" s="6" t="str">
        <f>DAY(C2377)&amp;Table1[[#This Row],[Bộ phận]]&amp;Table1[[#This Row],[Mã hàng]]</f>
        <v>0</v>
      </c>
      <c r="B2377" s="6" t="str">
        <f>COUNTIF($A$5:A2377,A2377)&amp;A2377</f>
        <v>12000</v>
      </c>
      <c r="AA23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78" spans="1:27" x14ac:dyDescent="0.25">
      <c r="A2378" s="6" t="str">
        <f>DAY(C2378)&amp;Table1[[#This Row],[Bộ phận]]&amp;Table1[[#This Row],[Mã hàng]]</f>
        <v>0</v>
      </c>
      <c r="B2378" s="6" t="str">
        <f>COUNTIF($A$5:A2378,A2378)&amp;A2378</f>
        <v>12010</v>
      </c>
      <c r="AA23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79" spans="1:27" x14ac:dyDescent="0.25">
      <c r="A2379" s="6" t="str">
        <f>DAY(C2379)&amp;Table1[[#This Row],[Bộ phận]]&amp;Table1[[#This Row],[Mã hàng]]</f>
        <v>0</v>
      </c>
      <c r="B2379" s="6" t="str">
        <f>COUNTIF($A$5:A2379,A2379)&amp;A2379</f>
        <v>12020</v>
      </c>
      <c r="AA23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80" spans="1:27" x14ac:dyDescent="0.25">
      <c r="A2380" s="6" t="str">
        <f>DAY(C2380)&amp;Table1[[#This Row],[Bộ phận]]&amp;Table1[[#This Row],[Mã hàng]]</f>
        <v>0</v>
      </c>
      <c r="B2380" s="6" t="str">
        <f>COUNTIF($A$5:A2380,A2380)&amp;A2380</f>
        <v>12030</v>
      </c>
      <c r="AA23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81" spans="1:27" x14ac:dyDescent="0.25">
      <c r="A2381" s="6" t="str">
        <f>DAY(C2381)&amp;Table1[[#This Row],[Bộ phận]]&amp;Table1[[#This Row],[Mã hàng]]</f>
        <v>0</v>
      </c>
      <c r="B2381" s="6" t="str">
        <f>COUNTIF($A$5:A2381,A2381)&amp;A2381</f>
        <v>12040</v>
      </c>
      <c r="AA23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82" spans="1:27" x14ac:dyDescent="0.25">
      <c r="A2382" s="6" t="str">
        <f>DAY(C2382)&amp;Table1[[#This Row],[Bộ phận]]&amp;Table1[[#This Row],[Mã hàng]]</f>
        <v>0</v>
      </c>
      <c r="B2382" s="6" t="str">
        <f>COUNTIF($A$5:A2382,A2382)&amp;A2382</f>
        <v>12050</v>
      </c>
      <c r="AA23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83" spans="1:27" x14ac:dyDescent="0.25">
      <c r="A2383" s="6" t="str">
        <f>DAY(C2383)&amp;Table1[[#This Row],[Bộ phận]]&amp;Table1[[#This Row],[Mã hàng]]</f>
        <v>0</v>
      </c>
      <c r="B2383" s="6" t="str">
        <f>COUNTIF($A$5:A2383,A2383)&amp;A2383</f>
        <v>12060</v>
      </c>
      <c r="AA23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84" spans="1:27" x14ac:dyDescent="0.25">
      <c r="A2384" s="6" t="str">
        <f>DAY(C2384)&amp;Table1[[#This Row],[Bộ phận]]&amp;Table1[[#This Row],[Mã hàng]]</f>
        <v>0</v>
      </c>
      <c r="B2384" s="6" t="str">
        <f>COUNTIF($A$5:A2384,A2384)&amp;A2384</f>
        <v>12070</v>
      </c>
      <c r="AA23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85" spans="1:27" x14ac:dyDescent="0.25">
      <c r="A2385" s="6" t="str">
        <f>DAY(C2385)&amp;Table1[[#This Row],[Bộ phận]]&amp;Table1[[#This Row],[Mã hàng]]</f>
        <v>0</v>
      </c>
      <c r="B2385" s="6" t="str">
        <f>COUNTIF($A$5:A2385,A2385)&amp;A2385</f>
        <v>12080</v>
      </c>
      <c r="AA23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86" spans="1:27" x14ac:dyDescent="0.25">
      <c r="A2386" s="6" t="str">
        <f>DAY(C2386)&amp;Table1[[#This Row],[Bộ phận]]&amp;Table1[[#This Row],[Mã hàng]]</f>
        <v>0</v>
      </c>
      <c r="B2386" s="6" t="str">
        <f>COUNTIF($A$5:A2386,A2386)&amp;A2386</f>
        <v>12090</v>
      </c>
      <c r="AA23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87" spans="1:27" x14ac:dyDescent="0.25">
      <c r="A2387" s="6" t="str">
        <f>DAY(C2387)&amp;Table1[[#This Row],[Bộ phận]]&amp;Table1[[#This Row],[Mã hàng]]</f>
        <v>0</v>
      </c>
      <c r="B2387" s="6" t="str">
        <f>COUNTIF($A$5:A2387,A2387)&amp;A2387</f>
        <v>12100</v>
      </c>
      <c r="AA23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88" spans="1:27" x14ac:dyDescent="0.25">
      <c r="A2388" s="6" t="str">
        <f>DAY(C2388)&amp;Table1[[#This Row],[Bộ phận]]&amp;Table1[[#This Row],[Mã hàng]]</f>
        <v>0</v>
      </c>
      <c r="B2388" s="6" t="str">
        <f>COUNTIF($A$5:A2388,A2388)&amp;A2388</f>
        <v>12110</v>
      </c>
      <c r="AA23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89" spans="1:27" x14ac:dyDescent="0.25">
      <c r="A2389" s="6" t="str">
        <f>DAY(C2389)&amp;Table1[[#This Row],[Bộ phận]]&amp;Table1[[#This Row],[Mã hàng]]</f>
        <v>0</v>
      </c>
      <c r="B2389" s="6" t="str">
        <f>COUNTIF($A$5:A2389,A2389)&amp;A2389</f>
        <v>12120</v>
      </c>
      <c r="AA23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90" spans="1:27" x14ac:dyDescent="0.25">
      <c r="A2390" s="6" t="str">
        <f>DAY(C2390)&amp;Table1[[#This Row],[Bộ phận]]&amp;Table1[[#This Row],[Mã hàng]]</f>
        <v>0</v>
      </c>
      <c r="B2390" s="6" t="str">
        <f>COUNTIF($A$5:A2390,A2390)&amp;A2390</f>
        <v>12130</v>
      </c>
      <c r="AA23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91" spans="1:27" x14ac:dyDescent="0.25">
      <c r="A2391" s="6" t="str">
        <f>DAY(C2391)&amp;Table1[[#This Row],[Bộ phận]]&amp;Table1[[#This Row],[Mã hàng]]</f>
        <v>0</v>
      </c>
      <c r="B2391" s="6" t="str">
        <f>COUNTIF($A$5:A2391,A2391)&amp;A2391</f>
        <v>12140</v>
      </c>
      <c r="AA23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92" spans="1:27" x14ac:dyDescent="0.25">
      <c r="A2392" s="6" t="str">
        <f>DAY(C2392)&amp;Table1[[#This Row],[Bộ phận]]&amp;Table1[[#This Row],[Mã hàng]]</f>
        <v>0</v>
      </c>
      <c r="B2392" s="6" t="str">
        <f>COUNTIF($A$5:A2392,A2392)&amp;A2392</f>
        <v>12150</v>
      </c>
      <c r="AA23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93" spans="1:27" x14ac:dyDescent="0.25">
      <c r="A2393" s="6" t="str">
        <f>DAY(C2393)&amp;Table1[[#This Row],[Bộ phận]]&amp;Table1[[#This Row],[Mã hàng]]</f>
        <v>0</v>
      </c>
      <c r="B2393" s="6" t="str">
        <f>COUNTIF($A$5:A2393,A2393)&amp;A2393</f>
        <v>12160</v>
      </c>
      <c r="AA23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94" spans="1:27" x14ac:dyDescent="0.25">
      <c r="A2394" s="6" t="str">
        <f>DAY(C2394)&amp;Table1[[#This Row],[Bộ phận]]&amp;Table1[[#This Row],[Mã hàng]]</f>
        <v>0</v>
      </c>
      <c r="B2394" s="6" t="str">
        <f>COUNTIF($A$5:A2394,A2394)&amp;A2394</f>
        <v>12170</v>
      </c>
      <c r="AA23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95" spans="1:27" x14ac:dyDescent="0.25">
      <c r="A2395" s="6" t="str">
        <f>DAY(C2395)&amp;Table1[[#This Row],[Bộ phận]]&amp;Table1[[#This Row],[Mã hàng]]</f>
        <v>0</v>
      </c>
      <c r="B2395" s="6" t="str">
        <f>COUNTIF($A$5:A2395,A2395)&amp;A2395</f>
        <v>12180</v>
      </c>
      <c r="AA23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96" spans="1:27" x14ac:dyDescent="0.25">
      <c r="A2396" s="6" t="str">
        <f>DAY(C2396)&amp;Table1[[#This Row],[Bộ phận]]&amp;Table1[[#This Row],[Mã hàng]]</f>
        <v>0</v>
      </c>
      <c r="B2396" s="6" t="str">
        <f>COUNTIF($A$5:A2396,A2396)&amp;A2396</f>
        <v>12190</v>
      </c>
      <c r="AA23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97" spans="1:27" x14ac:dyDescent="0.25">
      <c r="A2397" s="6" t="str">
        <f>DAY(C2397)&amp;Table1[[#This Row],[Bộ phận]]&amp;Table1[[#This Row],[Mã hàng]]</f>
        <v>0</v>
      </c>
      <c r="B2397" s="6" t="str">
        <f>COUNTIF($A$5:A2397,A2397)&amp;A2397</f>
        <v>12200</v>
      </c>
      <c r="AA23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98" spans="1:27" x14ac:dyDescent="0.25">
      <c r="A2398" s="6" t="str">
        <f>DAY(C2398)&amp;Table1[[#This Row],[Bộ phận]]&amp;Table1[[#This Row],[Mã hàng]]</f>
        <v>0</v>
      </c>
      <c r="B2398" s="6" t="str">
        <f>COUNTIF($A$5:A2398,A2398)&amp;A2398</f>
        <v>12210</v>
      </c>
      <c r="AA23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399" spans="1:27" x14ac:dyDescent="0.25">
      <c r="A2399" s="6" t="str">
        <f>DAY(C2399)&amp;Table1[[#This Row],[Bộ phận]]&amp;Table1[[#This Row],[Mã hàng]]</f>
        <v>0</v>
      </c>
      <c r="B2399" s="6" t="str">
        <f>COUNTIF($A$5:A2399,A2399)&amp;A2399</f>
        <v>12220</v>
      </c>
      <c r="AA23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00" spans="1:27" x14ac:dyDescent="0.25">
      <c r="A2400" s="6" t="str">
        <f>DAY(C2400)&amp;Table1[[#This Row],[Bộ phận]]&amp;Table1[[#This Row],[Mã hàng]]</f>
        <v>0</v>
      </c>
      <c r="B2400" s="6" t="str">
        <f>COUNTIF($A$5:A2400,A2400)&amp;A2400</f>
        <v>12230</v>
      </c>
      <c r="AA24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01" spans="1:27" x14ac:dyDescent="0.25">
      <c r="A2401" s="6" t="str">
        <f>DAY(C2401)&amp;Table1[[#This Row],[Bộ phận]]&amp;Table1[[#This Row],[Mã hàng]]</f>
        <v>0</v>
      </c>
      <c r="B2401" s="6" t="str">
        <f>COUNTIF($A$5:A2401,A2401)&amp;A2401</f>
        <v>12240</v>
      </c>
      <c r="AA24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02" spans="1:27" x14ac:dyDescent="0.25">
      <c r="A2402" s="6" t="str">
        <f>DAY(C2402)&amp;Table1[[#This Row],[Bộ phận]]&amp;Table1[[#This Row],[Mã hàng]]</f>
        <v>0</v>
      </c>
      <c r="B2402" s="6" t="str">
        <f>COUNTIF($A$5:A2402,A2402)&amp;A2402</f>
        <v>12250</v>
      </c>
      <c r="AA24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03" spans="1:27" x14ac:dyDescent="0.25">
      <c r="A2403" s="6" t="str">
        <f>DAY(C2403)&amp;Table1[[#This Row],[Bộ phận]]&amp;Table1[[#This Row],[Mã hàng]]</f>
        <v>0</v>
      </c>
      <c r="B2403" s="6" t="str">
        <f>COUNTIF($A$5:A2403,A2403)&amp;A2403</f>
        <v>12260</v>
      </c>
      <c r="AA24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04" spans="1:27" x14ac:dyDescent="0.25">
      <c r="A2404" s="6" t="str">
        <f>DAY(C2404)&amp;Table1[[#This Row],[Bộ phận]]&amp;Table1[[#This Row],[Mã hàng]]</f>
        <v>0</v>
      </c>
      <c r="B2404" s="6" t="str">
        <f>COUNTIF($A$5:A2404,A2404)&amp;A2404</f>
        <v>12270</v>
      </c>
      <c r="AA24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05" spans="1:27" x14ac:dyDescent="0.25">
      <c r="A2405" s="6" t="str">
        <f>DAY(C2405)&amp;Table1[[#This Row],[Bộ phận]]&amp;Table1[[#This Row],[Mã hàng]]</f>
        <v>0</v>
      </c>
      <c r="B2405" s="6" t="str">
        <f>COUNTIF($A$5:A2405,A2405)&amp;A2405</f>
        <v>12280</v>
      </c>
      <c r="AA24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06" spans="1:27" x14ac:dyDescent="0.25">
      <c r="A2406" s="6" t="str">
        <f>DAY(C2406)&amp;Table1[[#This Row],[Bộ phận]]&amp;Table1[[#This Row],[Mã hàng]]</f>
        <v>0</v>
      </c>
      <c r="B2406" s="6" t="str">
        <f>COUNTIF($A$5:A2406,A2406)&amp;A2406</f>
        <v>12290</v>
      </c>
      <c r="AA24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07" spans="1:27" x14ac:dyDescent="0.25">
      <c r="A2407" s="6" t="str">
        <f>DAY(C2407)&amp;Table1[[#This Row],[Bộ phận]]&amp;Table1[[#This Row],[Mã hàng]]</f>
        <v>0</v>
      </c>
      <c r="B2407" s="6" t="str">
        <f>COUNTIF($A$5:A2407,A2407)&amp;A2407</f>
        <v>12300</v>
      </c>
      <c r="AA24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08" spans="1:27" x14ac:dyDescent="0.25">
      <c r="A2408" s="6" t="str">
        <f>DAY(C2408)&amp;Table1[[#This Row],[Bộ phận]]&amp;Table1[[#This Row],[Mã hàng]]</f>
        <v>0</v>
      </c>
      <c r="B2408" s="6" t="str">
        <f>COUNTIF($A$5:A2408,A2408)&amp;A2408</f>
        <v>12310</v>
      </c>
      <c r="AA24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09" spans="1:27" x14ac:dyDescent="0.25">
      <c r="A2409" s="6" t="str">
        <f>DAY(C2409)&amp;Table1[[#This Row],[Bộ phận]]&amp;Table1[[#This Row],[Mã hàng]]</f>
        <v>0</v>
      </c>
      <c r="B2409" s="6" t="str">
        <f>COUNTIF($A$5:A2409,A2409)&amp;A2409</f>
        <v>12320</v>
      </c>
      <c r="AA24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10" spans="1:27" x14ac:dyDescent="0.25">
      <c r="A2410" s="6" t="str">
        <f>DAY(C2410)&amp;Table1[[#This Row],[Bộ phận]]&amp;Table1[[#This Row],[Mã hàng]]</f>
        <v>0</v>
      </c>
      <c r="B2410" s="6" t="str">
        <f>COUNTIF($A$5:A2410,A2410)&amp;A2410</f>
        <v>12330</v>
      </c>
      <c r="AA24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11" spans="1:27" x14ac:dyDescent="0.25">
      <c r="A2411" s="6" t="str">
        <f>DAY(C2411)&amp;Table1[[#This Row],[Bộ phận]]&amp;Table1[[#This Row],[Mã hàng]]</f>
        <v>0</v>
      </c>
      <c r="B2411" s="6" t="str">
        <f>COUNTIF($A$5:A2411,A2411)&amp;A2411</f>
        <v>12340</v>
      </c>
      <c r="AA24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12" spans="1:27" x14ac:dyDescent="0.25">
      <c r="A2412" s="6" t="str">
        <f>DAY(C2412)&amp;Table1[[#This Row],[Bộ phận]]&amp;Table1[[#This Row],[Mã hàng]]</f>
        <v>0</v>
      </c>
      <c r="B2412" s="6" t="str">
        <f>COUNTIF($A$5:A2412,A2412)&amp;A2412</f>
        <v>12350</v>
      </c>
      <c r="AA24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13" spans="1:27" x14ac:dyDescent="0.25">
      <c r="A2413" s="6" t="str">
        <f>DAY(C2413)&amp;Table1[[#This Row],[Bộ phận]]&amp;Table1[[#This Row],[Mã hàng]]</f>
        <v>0</v>
      </c>
      <c r="B2413" s="6" t="str">
        <f>COUNTIF($A$5:A2413,A2413)&amp;A2413</f>
        <v>12360</v>
      </c>
      <c r="AA24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14" spans="1:27" x14ac:dyDescent="0.25">
      <c r="A2414" s="6" t="str">
        <f>DAY(C2414)&amp;Table1[[#This Row],[Bộ phận]]&amp;Table1[[#This Row],[Mã hàng]]</f>
        <v>0</v>
      </c>
      <c r="B2414" s="6" t="str">
        <f>COUNTIF($A$5:A2414,A2414)&amp;A2414</f>
        <v>12370</v>
      </c>
      <c r="AA24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15" spans="1:27" x14ac:dyDescent="0.25">
      <c r="A2415" s="6" t="str">
        <f>DAY(C2415)&amp;Table1[[#This Row],[Bộ phận]]&amp;Table1[[#This Row],[Mã hàng]]</f>
        <v>0</v>
      </c>
      <c r="B2415" s="6" t="str">
        <f>COUNTIF($A$5:A2415,A2415)&amp;A2415</f>
        <v>12380</v>
      </c>
      <c r="AA24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16" spans="1:27" x14ac:dyDescent="0.25">
      <c r="A2416" s="6" t="str">
        <f>DAY(C2416)&amp;Table1[[#This Row],[Bộ phận]]&amp;Table1[[#This Row],[Mã hàng]]</f>
        <v>0</v>
      </c>
      <c r="B2416" s="6" t="str">
        <f>COUNTIF($A$5:A2416,A2416)&amp;A2416</f>
        <v>12390</v>
      </c>
      <c r="AA24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17" spans="1:27" x14ac:dyDescent="0.25">
      <c r="A2417" s="6" t="str">
        <f>DAY(C2417)&amp;Table1[[#This Row],[Bộ phận]]&amp;Table1[[#This Row],[Mã hàng]]</f>
        <v>0</v>
      </c>
      <c r="B2417" s="6" t="str">
        <f>COUNTIF($A$5:A2417,A2417)&amp;A2417</f>
        <v>12400</v>
      </c>
      <c r="AA24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18" spans="1:27" x14ac:dyDescent="0.25">
      <c r="A2418" s="6" t="str">
        <f>DAY(C2418)&amp;Table1[[#This Row],[Bộ phận]]&amp;Table1[[#This Row],[Mã hàng]]</f>
        <v>0</v>
      </c>
      <c r="B2418" s="6" t="str">
        <f>COUNTIF($A$5:A2418,A2418)&amp;A2418</f>
        <v>12410</v>
      </c>
      <c r="AA24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19" spans="1:27" x14ac:dyDescent="0.25">
      <c r="A2419" s="6" t="str">
        <f>DAY(C2419)&amp;Table1[[#This Row],[Bộ phận]]&amp;Table1[[#This Row],[Mã hàng]]</f>
        <v>0</v>
      </c>
      <c r="B2419" s="6" t="str">
        <f>COUNTIF($A$5:A2419,A2419)&amp;A2419</f>
        <v>12420</v>
      </c>
      <c r="AA24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20" spans="1:27" x14ac:dyDescent="0.25">
      <c r="A2420" s="6" t="str">
        <f>DAY(C2420)&amp;Table1[[#This Row],[Bộ phận]]&amp;Table1[[#This Row],[Mã hàng]]</f>
        <v>0</v>
      </c>
      <c r="B2420" s="6" t="str">
        <f>COUNTIF($A$5:A2420,A2420)&amp;A2420</f>
        <v>12430</v>
      </c>
      <c r="AA24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21" spans="1:27" x14ac:dyDescent="0.25">
      <c r="A2421" s="6" t="str">
        <f>DAY(C2421)&amp;Table1[[#This Row],[Bộ phận]]&amp;Table1[[#This Row],[Mã hàng]]</f>
        <v>0</v>
      </c>
      <c r="B2421" s="6" t="str">
        <f>COUNTIF($A$5:A2421,A2421)&amp;A2421</f>
        <v>12440</v>
      </c>
      <c r="AA24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22" spans="1:27" x14ac:dyDescent="0.25">
      <c r="A2422" s="6" t="str">
        <f>DAY(C2422)&amp;Table1[[#This Row],[Bộ phận]]&amp;Table1[[#This Row],[Mã hàng]]</f>
        <v>0</v>
      </c>
      <c r="B2422" s="6" t="str">
        <f>COUNTIF($A$5:A2422,A2422)&amp;A2422</f>
        <v>12450</v>
      </c>
      <c r="AA24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23" spans="1:27" x14ac:dyDescent="0.25">
      <c r="A2423" s="6" t="str">
        <f>DAY(C2423)&amp;Table1[[#This Row],[Bộ phận]]&amp;Table1[[#This Row],[Mã hàng]]</f>
        <v>0</v>
      </c>
      <c r="B2423" s="6" t="str">
        <f>COUNTIF($A$5:A2423,A2423)&amp;A2423</f>
        <v>12460</v>
      </c>
      <c r="AA24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24" spans="1:27" x14ac:dyDescent="0.25">
      <c r="A2424" s="6" t="str">
        <f>DAY(C2424)&amp;Table1[[#This Row],[Bộ phận]]&amp;Table1[[#This Row],[Mã hàng]]</f>
        <v>0</v>
      </c>
      <c r="B2424" s="6" t="str">
        <f>COUNTIF($A$5:A2424,A2424)&amp;A2424</f>
        <v>12470</v>
      </c>
      <c r="AA24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25" spans="1:27" x14ac:dyDescent="0.25">
      <c r="A2425" s="6" t="str">
        <f>DAY(C2425)&amp;Table1[[#This Row],[Bộ phận]]&amp;Table1[[#This Row],[Mã hàng]]</f>
        <v>0</v>
      </c>
      <c r="B2425" s="6" t="str">
        <f>COUNTIF($A$5:A2425,A2425)&amp;A2425</f>
        <v>12480</v>
      </c>
      <c r="AA24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26" spans="1:27" x14ac:dyDescent="0.25">
      <c r="A2426" s="6" t="str">
        <f>DAY(C2426)&amp;Table1[[#This Row],[Bộ phận]]&amp;Table1[[#This Row],[Mã hàng]]</f>
        <v>0</v>
      </c>
      <c r="B2426" s="6" t="str">
        <f>COUNTIF($A$5:A2426,A2426)&amp;A2426</f>
        <v>12490</v>
      </c>
      <c r="AA24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27" spans="1:27" x14ac:dyDescent="0.25">
      <c r="A2427" s="6" t="str">
        <f>DAY(C2427)&amp;Table1[[#This Row],[Bộ phận]]&amp;Table1[[#This Row],[Mã hàng]]</f>
        <v>0</v>
      </c>
      <c r="B2427" s="6" t="str">
        <f>COUNTIF($A$5:A2427,A2427)&amp;A2427</f>
        <v>12500</v>
      </c>
      <c r="AA24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28" spans="1:27" x14ac:dyDescent="0.25">
      <c r="A2428" s="6" t="str">
        <f>DAY(C2428)&amp;Table1[[#This Row],[Bộ phận]]&amp;Table1[[#This Row],[Mã hàng]]</f>
        <v>0</v>
      </c>
      <c r="B2428" s="6" t="str">
        <f>COUNTIF($A$5:A2428,A2428)&amp;A2428</f>
        <v>12510</v>
      </c>
      <c r="AA24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29" spans="1:27" x14ac:dyDescent="0.25">
      <c r="A2429" s="6" t="str">
        <f>DAY(C2429)&amp;Table1[[#This Row],[Bộ phận]]&amp;Table1[[#This Row],[Mã hàng]]</f>
        <v>0</v>
      </c>
      <c r="B2429" s="6" t="str">
        <f>COUNTIF($A$5:A2429,A2429)&amp;A2429</f>
        <v>12520</v>
      </c>
      <c r="AA24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30" spans="1:27" x14ac:dyDescent="0.25">
      <c r="A2430" s="6" t="str">
        <f>DAY(C2430)&amp;Table1[[#This Row],[Bộ phận]]&amp;Table1[[#This Row],[Mã hàng]]</f>
        <v>0</v>
      </c>
      <c r="B2430" s="6" t="str">
        <f>COUNTIF($A$5:A2430,A2430)&amp;A2430</f>
        <v>12530</v>
      </c>
      <c r="AA24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31" spans="1:27" x14ac:dyDescent="0.25">
      <c r="A2431" s="6" t="str">
        <f>DAY(C2431)&amp;Table1[[#This Row],[Bộ phận]]&amp;Table1[[#This Row],[Mã hàng]]</f>
        <v>0</v>
      </c>
      <c r="B2431" s="6" t="str">
        <f>COUNTIF($A$5:A2431,A2431)&amp;A2431</f>
        <v>12540</v>
      </c>
      <c r="AA24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32" spans="1:27" x14ac:dyDescent="0.25">
      <c r="A2432" s="6" t="str">
        <f>DAY(C2432)&amp;Table1[[#This Row],[Bộ phận]]&amp;Table1[[#This Row],[Mã hàng]]</f>
        <v>0</v>
      </c>
      <c r="B2432" s="6" t="str">
        <f>COUNTIF($A$5:A2432,A2432)&amp;A2432</f>
        <v>12550</v>
      </c>
      <c r="AA24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33" spans="1:27" x14ac:dyDescent="0.25">
      <c r="A2433" s="6" t="str">
        <f>DAY(C2433)&amp;Table1[[#This Row],[Bộ phận]]&amp;Table1[[#This Row],[Mã hàng]]</f>
        <v>0</v>
      </c>
      <c r="B2433" s="6" t="str">
        <f>COUNTIF($A$5:A2433,A2433)&amp;A2433</f>
        <v>12560</v>
      </c>
      <c r="AA24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34" spans="1:27" x14ac:dyDescent="0.25">
      <c r="A2434" s="6" t="str">
        <f>DAY(C2434)&amp;Table1[[#This Row],[Bộ phận]]&amp;Table1[[#This Row],[Mã hàng]]</f>
        <v>0</v>
      </c>
      <c r="B2434" s="6" t="str">
        <f>COUNTIF($A$5:A2434,A2434)&amp;A2434</f>
        <v>12570</v>
      </c>
      <c r="AA24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35" spans="1:27" x14ac:dyDescent="0.25">
      <c r="A2435" s="6" t="str">
        <f>DAY(C2435)&amp;Table1[[#This Row],[Bộ phận]]&amp;Table1[[#This Row],[Mã hàng]]</f>
        <v>0</v>
      </c>
      <c r="B2435" s="6" t="str">
        <f>COUNTIF($A$5:A2435,A2435)&amp;A2435</f>
        <v>12580</v>
      </c>
      <c r="AA24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36" spans="1:27" x14ac:dyDescent="0.25">
      <c r="A2436" s="6" t="str">
        <f>DAY(C2436)&amp;Table1[[#This Row],[Bộ phận]]&amp;Table1[[#This Row],[Mã hàng]]</f>
        <v>0</v>
      </c>
      <c r="B2436" s="6" t="str">
        <f>COUNTIF($A$5:A2436,A2436)&amp;A2436</f>
        <v>12590</v>
      </c>
      <c r="AA24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37" spans="1:27" x14ac:dyDescent="0.25">
      <c r="A2437" s="6" t="str">
        <f>DAY(C2437)&amp;Table1[[#This Row],[Bộ phận]]&amp;Table1[[#This Row],[Mã hàng]]</f>
        <v>0</v>
      </c>
      <c r="B2437" s="6" t="str">
        <f>COUNTIF($A$5:A2437,A2437)&amp;A2437</f>
        <v>12600</v>
      </c>
      <c r="AA24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38" spans="1:27" x14ac:dyDescent="0.25">
      <c r="A2438" s="6" t="str">
        <f>DAY(C2438)&amp;Table1[[#This Row],[Bộ phận]]&amp;Table1[[#This Row],[Mã hàng]]</f>
        <v>0</v>
      </c>
      <c r="B2438" s="6" t="str">
        <f>COUNTIF($A$5:A2438,A2438)&amp;A2438</f>
        <v>12610</v>
      </c>
      <c r="AA24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39" spans="1:27" x14ac:dyDescent="0.25">
      <c r="A2439" s="6" t="str">
        <f>DAY(C2439)&amp;Table1[[#This Row],[Bộ phận]]&amp;Table1[[#This Row],[Mã hàng]]</f>
        <v>0</v>
      </c>
      <c r="B2439" s="6" t="str">
        <f>COUNTIF($A$5:A2439,A2439)&amp;A2439</f>
        <v>12620</v>
      </c>
      <c r="AA24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40" spans="1:27" x14ac:dyDescent="0.25">
      <c r="A2440" s="6" t="str">
        <f>DAY(C2440)&amp;Table1[[#This Row],[Bộ phận]]&amp;Table1[[#This Row],[Mã hàng]]</f>
        <v>0</v>
      </c>
      <c r="B2440" s="6" t="str">
        <f>COUNTIF($A$5:A2440,A2440)&amp;A2440</f>
        <v>12630</v>
      </c>
      <c r="AA24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41" spans="1:27" x14ac:dyDescent="0.25">
      <c r="A2441" s="6" t="str">
        <f>DAY(C2441)&amp;Table1[[#This Row],[Bộ phận]]&amp;Table1[[#This Row],[Mã hàng]]</f>
        <v>0</v>
      </c>
      <c r="B2441" s="6" t="str">
        <f>COUNTIF($A$5:A2441,A2441)&amp;A2441</f>
        <v>12640</v>
      </c>
      <c r="AA24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42" spans="1:27" x14ac:dyDescent="0.25">
      <c r="A2442" s="6" t="str">
        <f>DAY(C2442)&amp;Table1[[#This Row],[Bộ phận]]&amp;Table1[[#This Row],[Mã hàng]]</f>
        <v>0</v>
      </c>
      <c r="B2442" s="6" t="str">
        <f>COUNTIF($A$5:A2442,A2442)&amp;A2442</f>
        <v>12650</v>
      </c>
      <c r="AA24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43" spans="1:27" x14ac:dyDescent="0.25">
      <c r="A2443" s="6" t="str">
        <f>DAY(C2443)&amp;Table1[[#This Row],[Bộ phận]]&amp;Table1[[#This Row],[Mã hàng]]</f>
        <v>0</v>
      </c>
      <c r="B2443" s="6" t="str">
        <f>COUNTIF($A$5:A2443,A2443)&amp;A2443</f>
        <v>12660</v>
      </c>
      <c r="AA24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44" spans="1:27" x14ac:dyDescent="0.25">
      <c r="A2444" s="6" t="str">
        <f>DAY(C2444)&amp;Table1[[#This Row],[Bộ phận]]&amp;Table1[[#This Row],[Mã hàng]]</f>
        <v>0</v>
      </c>
      <c r="B2444" s="6" t="str">
        <f>COUNTIF($A$5:A2444,A2444)&amp;A2444</f>
        <v>12670</v>
      </c>
      <c r="AA24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45" spans="1:27" x14ac:dyDescent="0.25">
      <c r="A2445" s="6" t="str">
        <f>DAY(C2445)&amp;Table1[[#This Row],[Bộ phận]]&amp;Table1[[#This Row],[Mã hàng]]</f>
        <v>0</v>
      </c>
      <c r="B2445" s="6" t="str">
        <f>COUNTIF($A$5:A2445,A2445)&amp;A2445</f>
        <v>12680</v>
      </c>
      <c r="AA24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46" spans="1:27" x14ac:dyDescent="0.25">
      <c r="A2446" s="6" t="str">
        <f>DAY(C2446)&amp;Table1[[#This Row],[Bộ phận]]&amp;Table1[[#This Row],[Mã hàng]]</f>
        <v>0</v>
      </c>
      <c r="B2446" s="6" t="str">
        <f>COUNTIF($A$5:A2446,A2446)&amp;A2446</f>
        <v>12690</v>
      </c>
      <c r="AA24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47" spans="1:27" x14ac:dyDescent="0.25">
      <c r="A2447" s="6" t="str">
        <f>DAY(C2447)&amp;Table1[[#This Row],[Bộ phận]]&amp;Table1[[#This Row],[Mã hàng]]</f>
        <v>0</v>
      </c>
      <c r="B2447" s="6" t="str">
        <f>COUNTIF($A$5:A2447,A2447)&amp;A2447</f>
        <v>12700</v>
      </c>
      <c r="AA24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48" spans="1:27" x14ac:dyDescent="0.25">
      <c r="A2448" s="6" t="str">
        <f>DAY(C2448)&amp;Table1[[#This Row],[Bộ phận]]&amp;Table1[[#This Row],[Mã hàng]]</f>
        <v>0</v>
      </c>
      <c r="B2448" s="6" t="str">
        <f>COUNTIF($A$5:A2448,A2448)&amp;A2448</f>
        <v>12710</v>
      </c>
      <c r="AA24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49" spans="1:27" x14ac:dyDescent="0.25">
      <c r="A2449" s="6" t="str">
        <f>DAY(C2449)&amp;Table1[[#This Row],[Bộ phận]]&amp;Table1[[#This Row],[Mã hàng]]</f>
        <v>0</v>
      </c>
      <c r="B2449" s="6" t="str">
        <f>COUNTIF($A$5:A2449,A2449)&amp;A2449</f>
        <v>12720</v>
      </c>
      <c r="AA24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50" spans="1:27" x14ac:dyDescent="0.25">
      <c r="A2450" s="6" t="str">
        <f>DAY(C2450)&amp;Table1[[#This Row],[Bộ phận]]&amp;Table1[[#This Row],[Mã hàng]]</f>
        <v>0</v>
      </c>
      <c r="B2450" s="6" t="str">
        <f>COUNTIF($A$5:A2450,A2450)&amp;A2450</f>
        <v>12730</v>
      </c>
      <c r="AA24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51" spans="1:27" x14ac:dyDescent="0.25">
      <c r="A2451" s="6" t="str">
        <f>DAY(C2451)&amp;Table1[[#This Row],[Bộ phận]]&amp;Table1[[#This Row],[Mã hàng]]</f>
        <v>0</v>
      </c>
      <c r="B2451" s="6" t="str">
        <f>COUNTIF($A$5:A2451,A2451)&amp;A2451</f>
        <v>12740</v>
      </c>
      <c r="AA24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52" spans="1:27" x14ac:dyDescent="0.25">
      <c r="A2452" s="6" t="str">
        <f>DAY(C2452)&amp;Table1[[#This Row],[Bộ phận]]&amp;Table1[[#This Row],[Mã hàng]]</f>
        <v>0</v>
      </c>
      <c r="B2452" s="6" t="str">
        <f>COUNTIF($A$5:A2452,A2452)&amp;A2452</f>
        <v>12750</v>
      </c>
      <c r="AA24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53" spans="1:27" x14ac:dyDescent="0.25">
      <c r="A2453" s="6" t="str">
        <f>DAY(C2453)&amp;Table1[[#This Row],[Bộ phận]]&amp;Table1[[#This Row],[Mã hàng]]</f>
        <v>0</v>
      </c>
      <c r="B2453" s="6" t="str">
        <f>COUNTIF($A$5:A2453,A2453)&amp;A2453</f>
        <v>12760</v>
      </c>
      <c r="AA24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54" spans="1:27" x14ac:dyDescent="0.25">
      <c r="A2454" s="6" t="str">
        <f>DAY(C2454)&amp;Table1[[#This Row],[Bộ phận]]&amp;Table1[[#This Row],[Mã hàng]]</f>
        <v>0</v>
      </c>
      <c r="B2454" s="6" t="str">
        <f>COUNTIF($A$5:A2454,A2454)&amp;A2454</f>
        <v>12770</v>
      </c>
      <c r="AA24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55" spans="1:27" x14ac:dyDescent="0.25">
      <c r="A2455" s="6" t="str">
        <f>DAY(C2455)&amp;Table1[[#This Row],[Bộ phận]]&amp;Table1[[#This Row],[Mã hàng]]</f>
        <v>0</v>
      </c>
      <c r="B2455" s="6" t="str">
        <f>COUNTIF($A$5:A2455,A2455)&amp;A2455</f>
        <v>12780</v>
      </c>
      <c r="AA24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56" spans="1:27" x14ac:dyDescent="0.25">
      <c r="A2456" s="6" t="str">
        <f>DAY(C2456)&amp;Table1[[#This Row],[Bộ phận]]&amp;Table1[[#This Row],[Mã hàng]]</f>
        <v>0</v>
      </c>
      <c r="B2456" s="6" t="str">
        <f>COUNTIF($A$5:A2456,A2456)&amp;A2456</f>
        <v>12790</v>
      </c>
      <c r="AA24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57" spans="1:27" x14ac:dyDescent="0.25">
      <c r="A2457" s="6" t="str">
        <f>DAY(C2457)&amp;Table1[[#This Row],[Bộ phận]]&amp;Table1[[#This Row],[Mã hàng]]</f>
        <v>0</v>
      </c>
      <c r="B2457" s="6" t="str">
        <f>COUNTIF($A$5:A2457,A2457)&amp;A2457</f>
        <v>12800</v>
      </c>
      <c r="AA24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58" spans="1:27" x14ac:dyDescent="0.25">
      <c r="A2458" s="6" t="str">
        <f>DAY(C2458)&amp;Table1[[#This Row],[Bộ phận]]&amp;Table1[[#This Row],[Mã hàng]]</f>
        <v>0</v>
      </c>
      <c r="B2458" s="6" t="str">
        <f>COUNTIF($A$5:A2458,A2458)&amp;A2458</f>
        <v>12810</v>
      </c>
      <c r="AA24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59" spans="1:27" x14ac:dyDescent="0.25">
      <c r="A2459" s="6" t="str">
        <f>DAY(C2459)&amp;Table1[[#This Row],[Bộ phận]]&amp;Table1[[#This Row],[Mã hàng]]</f>
        <v>0</v>
      </c>
      <c r="B2459" s="6" t="str">
        <f>COUNTIF($A$5:A2459,A2459)&amp;A2459</f>
        <v>12820</v>
      </c>
      <c r="AA24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60" spans="1:27" x14ac:dyDescent="0.25">
      <c r="A2460" s="6" t="str">
        <f>DAY(C2460)&amp;Table1[[#This Row],[Bộ phận]]&amp;Table1[[#This Row],[Mã hàng]]</f>
        <v>0</v>
      </c>
      <c r="B2460" s="6" t="str">
        <f>COUNTIF($A$5:A2460,A2460)&amp;A2460</f>
        <v>12830</v>
      </c>
      <c r="AA24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61" spans="1:27" x14ac:dyDescent="0.25">
      <c r="A2461" s="6" t="str">
        <f>DAY(C2461)&amp;Table1[[#This Row],[Bộ phận]]&amp;Table1[[#This Row],[Mã hàng]]</f>
        <v>0</v>
      </c>
      <c r="B2461" s="6" t="str">
        <f>COUNTIF($A$5:A2461,A2461)&amp;A2461</f>
        <v>12840</v>
      </c>
      <c r="AA24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62" spans="1:27" x14ac:dyDescent="0.25">
      <c r="A2462" s="6" t="str">
        <f>DAY(C2462)&amp;Table1[[#This Row],[Bộ phận]]&amp;Table1[[#This Row],[Mã hàng]]</f>
        <v>0</v>
      </c>
      <c r="B2462" s="6" t="str">
        <f>COUNTIF($A$5:A2462,A2462)&amp;A2462</f>
        <v>12850</v>
      </c>
      <c r="AA24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63" spans="1:27" x14ac:dyDescent="0.25">
      <c r="A2463" s="6" t="str">
        <f>DAY(C2463)&amp;Table1[[#This Row],[Bộ phận]]&amp;Table1[[#This Row],[Mã hàng]]</f>
        <v>0</v>
      </c>
      <c r="B2463" s="6" t="str">
        <f>COUNTIF($A$5:A2463,A2463)&amp;A2463</f>
        <v>12860</v>
      </c>
      <c r="AA24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64" spans="1:27" x14ac:dyDescent="0.25">
      <c r="A2464" s="6" t="str">
        <f>DAY(C2464)&amp;Table1[[#This Row],[Bộ phận]]&amp;Table1[[#This Row],[Mã hàng]]</f>
        <v>0</v>
      </c>
      <c r="B2464" s="6" t="str">
        <f>COUNTIF($A$5:A2464,A2464)&amp;A2464</f>
        <v>12870</v>
      </c>
      <c r="AA24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65" spans="1:27" x14ac:dyDescent="0.25">
      <c r="A2465" s="6" t="str">
        <f>DAY(C2465)&amp;Table1[[#This Row],[Bộ phận]]&amp;Table1[[#This Row],[Mã hàng]]</f>
        <v>0</v>
      </c>
      <c r="B2465" s="6" t="str">
        <f>COUNTIF($A$5:A2465,A2465)&amp;A2465</f>
        <v>12880</v>
      </c>
      <c r="AA24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66" spans="1:27" x14ac:dyDescent="0.25">
      <c r="A2466" s="6" t="str">
        <f>DAY(C2466)&amp;Table1[[#This Row],[Bộ phận]]&amp;Table1[[#This Row],[Mã hàng]]</f>
        <v>0</v>
      </c>
      <c r="B2466" s="6" t="str">
        <f>COUNTIF($A$5:A2466,A2466)&amp;A2466</f>
        <v>12890</v>
      </c>
      <c r="AA24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67" spans="1:27" x14ac:dyDescent="0.25">
      <c r="A2467" s="6" t="str">
        <f>DAY(C2467)&amp;Table1[[#This Row],[Bộ phận]]&amp;Table1[[#This Row],[Mã hàng]]</f>
        <v>0</v>
      </c>
      <c r="B2467" s="6" t="str">
        <f>COUNTIF($A$5:A2467,A2467)&amp;A2467</f>
        <v>12900</v>
      </c>
      <c r="AA24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68" spans="1:27" x14ac:dyDescent="0.25">
      <c r="A2468" s="6" t="str">
        <f>DAY(C2468)&amp;Table1[[#This Row],[Bộ phận]]&amp;Table1[[#This Row],[Mã hàng]]</f>
        <v>0</v>
      </c>
      <c r="B2468" s="6" t="str">
        <f>COUNTIF($A$5:A2468,A2468)&amp;A2468</f>
        <v>12910</v>
      </c>
      <c r="AA24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69" spans="1:27" x14ac:dyDescent="0.25">
      <c r="A2469" s="6" t="str">
        <f>DAY(C2469)&amp;Table1[[#This Row],[Bộ phận]]&amp;Table1[[#This Row],[Mã hàng]]</f>
        <v>0</v>
      </c>
      <c r="B2469" s="6" t="str">
        <f>COUNTIF($A$5:A2469,A2469)&amp;A2469</f>
        <v>12920</v>
      </c>
      <c r="AA24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70" spans="1:27" x14ac:dyDescent="0.25">
      <c r="A2470" s="6" t="str">
        <f>DAY(C2470)&amp;Table1[[#This Row],[Bộ phận]]&amp;Table1[[#This Row],[Mã hàng]]</f>
        <v>0</v>
      </c>
      <c r="B2470" s="6" t="str">
        <f>COUNTIF($A$5:A2470,A2470)&amp;A2470</f>
        <v>12930</v>
      </c>
      <c r="AA24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71" spans="1:27" x14ac:dyDescent="0.25">
      <c r="A2471" s="6" t="str">
        <f>DAY(C2471)&amp;Table1[[#This Row],[Bộ phận]]&amp;Table1[[#This Row],[Mã hàng]]</f>
        <v>0</v>
      </c>
      <c r="B2471" s="6" t="str">
        <f>COUNTIF($A$5:A2471,A2471)&amp;A2471</f>
        <v>12940</v>
      </c>
      <c r="AA24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72" spans="1:27" x14ac:dyDescent="0.25">
      <c r="A2472" s="6" t="str">
        <f>DAY(C2472)&amp;Table1[[#This Row],[Bộ phận]]&amp;Table1[[#This Row],[Mã hàng]]</f>
        <v>0</v>
      </c>
      <c r="B2472" s="6" t="str">
        <f>COUNTIF($A$5:A2472,A2472)&amp;A2472</f>
        <v>12950</v>
      </c>
      <c r="AA24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73" spans="1:27" x14ac:dyDescent="0.25">
      <c r="A2473" s="6" t="str">
        <f>DAY(C2473)&amp;Table1[[#This Row],[Bộ phận]]&amp;Table1[[#This Row],[Mã hàng]]</f>
        <v>0</v>
      </c>
      <c r="B2473" s="6" t="str">
        <f>COUNTIF($A$5:A2473,A2473)&amp;A2473</f>
        <v>12960</v>
      </c>
      <c r="AA24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74" spans="1:27" x14ac:dyDescent="0.25">
      <c r="A2474" s="6" t="str">
        <f>DAY(C2474)&amp;Table1[[#This Row],[Bộ phận]]&amp;Table1[[#This Row],[Mã hàng]]</f>
        <v>0</v>
      </c>
      <c r="B2474" s="6" t="str">
        <f>COUNTIF($A$5:A2474,A2474)&amp;A2474</f>
        <v>12970</v>
      </c>
      <c r="AA24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75" spans="1:27" x14ac:dyDescent="0.25">
      <c r="A2475" s="6" t="str">
        <f>DAY(C2475)&amp;Table1[[#This Row],[Bộ phận]]&amp;Table1[[#This Row],[Mã hàng]]</f>
        <v>0</v>
      </c>
      <c r="B2475" s="6" t="str">
        <f>COUNTIF($A$5:A2475,A2475)&amp;A2475</f>
        <v>12980</v>
      </c>
      <c r="AA24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76" spans="1:27" x14ac:dyDescent="0.25">
      <c r="A2476" s="6" t="str">
        <f>DAY(C2476)&amp;Table1[[#This Row],[Bộ phận]]&amp;Table1[[#This Row],[Mã hàng]]</f>
        <v>0</v>
      </c>
      <c r="B2476" s="6" t="str">
        <f>COUNTIF($A$5:A2476,A2476)&amp;A2476</f>
        <v>12990</v>
      </c>
      <c r="AA24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77" spans="1:27" x14ac:dyDescent="0.25">
      <c r="A2477" s="6" t="str">
        <f>DAY(C2477)&amp;Table1[[#This Row],[Bộ phận]]&amp;Table1[[#This Row],[Mã hàng]]</f>
        <v>0</v>
      </c>
      <c r="B2477" s="6" t="str">
        <f>COUNTIF($A$5:A2477,A2477)&amp;A2477</f>
        <v>13000</v>
      </c>
      <c r="AA24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78" spans="1:27" x14ac:dyDescent="0.25">
      <c r="A2478" s="6" t="str">
        <f>DAY(C2478)&amp;Table1[[#This Row],[Bộ phận]]&amp;Table1[[#This Row],[Mã hàng]]</f>
        <v>0</v>
      </c>
      <c r="B2478" s="6" t="str">
        <f>COUNTIF($A$5:A2478,A2478)&amp;A2478</f>
        <v>13010</v>
      </c>
      <c r="AA24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79" spans="1:27" x14ac:dyDescent="0.25">
      <c r="A2479" s="6" t="str">
        <f>DAY(C2479)&amp;Table1[[#This Row],[Bộ phận]]&amp;Table1[[#This Row],[Mã hàng]]</f>
        <v>0</v>
      </c>
      <c r="B2479" s="6" t="str">
        <f>COUNTIF($A$5:A2479,A2479)&amp;A2479</f>
        <v>13020</v>
      </c>
      <c r="AA24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80" spans="1:27" x14ac:dyDescent="0.25">
      <c r="A2480" s="6" t="str">
        <f>DAY(C2480)&amp;Table1[[#This Row],[Bộ phận]]&amp;Table1[[#This Row],[Mã hàng]]</f>
        <v>0</v>
      </c>
      <c r="B2480" s="6" t="str">
        <f>COUNTIF($A$5:A2480,A2480)&amp;A2480</f>
        <v>13030</v>
      </c>
      <c r="AA24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81" spans="1:27" x14ac:dyDescent="0.25">
      <c r="A2481" s="6" t="str">
        <f>DAY(C2481)&amp;Table1[[#This Row],[Bộ phận]]&amp;Table1[[#This Row],[Mã hàng]]</f>
        <v>0</v>
      </c>
      <c r="B2481" s="6" t="str">
        <f>COUNTIF($A$5:A2481,A2481)&amp;A2481</f>
        <v>13040</v>
      </c>
      <c r="AA24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82" spans="1:27" x14ac:dyDescent="0.25">
      <c r="A2482" s="6" t="str">
        <f>DAY(C2482)&amp;Table1[[#This Row],[Bộ phận]]&amp;Table1[[#This Row],[Mã hàng]]</f>
        <v>0</v>
      </c>
      <c r="B2482" s="6" t="str">
        <f>COUNTIF($A$5:A2482,A2482)&amp;A2482</f>
        <v>13050</v>
      </c>
      <c r="AA24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83" spans="1:27" x14ac:dyDescent="0.25">
      <c r="A2483" s="6" t="str">
        <f>DAY(C2483)&amp;Table1[[#This Row],[Bộ phận]]&amp;Table1[[#This Row],[Mã hàng]]</f>
        <v>0</v>
      </c>
      <c r="B2483" s="6" t="str">
        <f>COUNTIF($A$5:A2483,A2483)&amp;A2483</f>
        <v>13060</v>
      </c>
      <c r="AA24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84" spans="1:27" x14ac:dyDescent="0.25">
      <c r="A2484" s="6" t="str">
        <f>DAY(C2484)&amp;Table1[[#This Row],[Bộ phận]]&amp;Table1[[#This Row],[Mã hàng]]</f>
        <v>0</v>
      </c>
      <c r="B2484" s="6" t="str">
        <f>COUNTIF($A$5:A2484,A2484)&amp;A2484</f>
        <v>13070</v>
      </c>
      <c r="AA24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85" spans="1:27" x14ac:dyDescent="0.25">
      <c r="A2485" s="6" t="str">
        <f>DAY(C2485)&amp;Table1[[#This Row],[Bộ phận]]&amp;Table1[[#This Row],[Mã hàng]]</f>
        <v>0</v>
      </c>
      <c r="B2485" s="6" t="str">
        <f>COUNTIF($A$5:A2485,A2485)&amp;A2485</f>
        <v>13080</v>
      </c>
      <c r="AA24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86" spans="1:27" x14ac:dyDescent="0.25">
      <c r="A2486" s="6" t="str">
        <f>DAY(C2486)&amp;Table1[[#This Row],[Bộ phận]]&amp;Table1[[#This Row],[Mã hàng]]</f>
        <v>0</v>
      </c>
      <c r="B2486" s="6" t="str">
        <f>COUNTIF($A$5:A2486,A2486)&amp;A2486</f>
        <v>13090</v>
      </c>
      <c r="AA24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87" spans="1:27" x14ac:dyDescent="0.25">
      <c r="A2487" s="6" t="str">
        <f>DAY(C2487)&amp;Table1[[#This Row],[Bộ phận]]&amp;Table1[[#This Row],[Mã hàng]]</f>
        <v>0</v>
      </c>
      <c r="B2487" s="6" t="str">
        <f>COUNTIF($A$5:A2487,A2487)&amp;A2487</f>
        <v>13100</v>
      </c>
      <c r="AA24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88" spans="1:27" x14ac:dyDescent="0.25">
      <c r="A2488" s="6" t="str">
        <f>DAY(C2488)&amp;Table1[[#This Row],[Bộ phận]]&amp;Table1[[#This Row],[Mã hàng]]</f>
        <v>0</v>
      </c>
      <c r="B2488" s="6" t="str">
        <f>COUNTIF($A$5:A2488,A2488)&amp;A2488</f>
        <v>13110</v>
      </c>
      <c r="AA24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89" spans="1:27" x14ac:dyDescent="0.25">
      <c r="A2489" s="6" t="str">
        <f>DAY(C2489)&amp;Table1[[#This Row],[Bộ phận]]&amp;Table1[[#This Row],[Mã hàng]]</f>
        <v>0</v>
      </c>
      <c r="B2489" s="6" t="str">
        <f>COUNTIF($A$5:A2489,A2489)&amp;A2489</f>
        <v>13120</v>
      </c>
      <c r="AA24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90" spans="1:27" x14ac:dyDescent="0.25">
      <c r="A2490" s="6" t="str">
        <f>DAY(C2490)&amp;Table1[[#This Row],[Bộ phận]]&amp;Table1[[#This Row],[Mã hàng]]</f>
        <v>0</v>
      </c>
      <c r="B2490" s="6" t="str">
        <f>COUNTIF($A$5:A2490,A2490)&amp;A2490</f>
        <v>13130</v>
      </c>
      <c r="AA24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91" spans="1:27" x14ac:dyDescent="0.25">
      <c r="A2491" s="6" t="str">
        <f>DAY(C2491)&amp;Table1[[#This Row],[Bộ phận]]&amp;Table1[[#This Row],[Mã hàng]]</f>
        <v>0</v>
      </c>
      <c r="B2491" s="6" t="str">
        <f>COUNTIF($A$5:A2491,A2491)&amp;A2491</f>
        <v>13140</v>
      </c>
      <c r="AA24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92" spans="1:27" x14ac:dyDescent="0.25">
      <c r="A2492" s="6" t="str">
        <f>DAY(C2492)&amp;Table1[[#This Row],[Bộ phận]]&amp;Table1[[#This Row],[Mã hàng]]</f>
        <v>0</v>
      </c>
      <c r="B2492" s="6" t="str">
        <f>COUNTIF($A$5:A2492,A2492)&amp;A2492</f>
        <v>13150</v>
      </c>
      <c r="AA24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93" spans="1:27" x14ac:dyDescent="0.25">
      <c r="A2493" s="6" t="str">
        <f>DAY(C2493)&amp;Table1[[#This Row],[Bộ phận]]&amp;Table1[[#This Row],[Mã hàng]]</f>
        <v>0</v>
      </c>
      <c r="B2493" s="6" t="str">
        <f>COUNTIF($A$5:A2493,A2493)&amp;A2493</f>
        <v>13160</v>
      </c>
      <c r="AA24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94" spans="1:27" x14ac:dyDescent="0.25">
      <c r="A2494" s="6" t="str">
        <f>DAY(C2494)&amp;Table1[[#This Row],[Bộ phận]]&amp;Table1[[#This Row],[Mã hàng]]</f>
        <v>0</v>
      </c>
      <c r="B2494" s="6" t="str">
        <f>COUNTIF($A$5:A2494,A2494)&amp;A2494</f>
        <v>13170</v>
      </c>
      <c r="AA24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95" spans="1:27" x14ac:dyDescent="0.25">
      <c r="A2495" s="6" t="str">
        <f>DAY(C2495)&amp;Table1[[#This Row],[Bộ phận]]&amp;Table1[[#This Row],[Mã hàng]]</f>
        <v>0</v>
      </c>
      <c r="B2495" s="6" t="str">
        <f>COUNTIF($A$5:A2495,A2495)&amp;A2495</f>
        <v>13180</v>
      </c>
      <c r="AA24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96" spans="1:27" x14ac:dyDescent="0.25">
      <c r="A2496" s="6" t="str">
        <f>DAY(C2496)&amp;Table1[[#This Row],[Bộ phận]]&amp;Table1[[#This Row],[Mã hàng]]</f>
        <v>0</v>
      </c>
      <c r="B2496" s="6" t="str">
        <f>COUNTIF($A$5:A2496,A2496)&amp;A2496</f>
        <v>13190</v>
      </c>
      <c r="AA24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97" spans="1:27" x14ac:dyDescent="0.25">
      <c r="A2497" s="6" t="str">
        <f>DAY(C2497)&amp;Table1[[#This Row],[Bộ phận]]&amp;Table1[[#This Row],[Mã hàng]]</f>
        <v>0</v>
      </c>
      <c r="B2497" s="6" t="str">
        <f>COUNTIF($A$5:A2497,A2497)&amp;A2497</f>
        <v>13200</v>
      </c>
      <c r="AA24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98" spans="1:27" x14ac:dyDescent="0.25">
      <c r="A2498" s="6" t="str">
        <f>DAY(C2498)&amp;Table1[[#This Row],[Bộ phận]]&amp;Table1[[#This Row],[Mã hàng]]</f>
        <v>0</v>
      </c>
      <c r="B2498" s="6" t="str">
        <f>COUNTIF($A$5:A2498,A2498)&amp;A2498</f>
        <v>13210</v>
      </c>
      <c r="AA24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499" spans="1:27" x14ac:dyDescent="0.25">
      <c r="A2499" s="6" t="str">
        <f>DAY(C2499)&amp;Table1[[#This Row],[Bộ phận]]&amp;Table1[[#This Row],[Mã hàng]]</f>
        <v>0</v>
      </c>
      <c r="B2499" s="6" t="str">
        <f>COUNTIF($A$5:A2499,A2499)&amp;A2499</f>
        <v>13220</v>
      </c>
      <c r="AA24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00" spans="1:27" x14ac:dyDescent="0.25">
      <c r="A2500" s="6" t="str">
        <f>DAY(C2500)&amp;Table1[[#This Row],[Bộ phận]]&amp;Table1[[#This Row],[Mã hàng]]</f>
        <v>0</v>
      </c>
      <c r="B2500" s="6" t="str">
        <f>COUNTIF($A$5:A2500,A2500)&amp;A2500</f>
        <v>13230</v>
      </c>
      <c r="AA25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01" spans="1:27" x14ac:dyDescent="0.25">
      <c r="A2501" s="6" t="str">
        <f>DAY(C2501)&amp;Table1[[#This Row],[Bộ phận]]&amp;Table1[[#This Row],[Mã hàng]]</f>
        <v>0</v>
      </c>
      <c r="B2501" s="6" t="str">
        <f>COUNTIF($A$5:A2501,A2501)&amp;A2501</f>
        <v>13240</v>
      </c>
      <c r="AA25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02" spans="1:27" x14ac:dyDescent="0.25">
      <c r="A2502" s="6" t="str">
        <f>DAY(C2502)&amp;Table1[[#This Row],[Bộ phận]]&amp;Table1[[#This Row],[Mã hàng]]</f>
        <v>0</v>
      </c>
      <c r="B2502" s="6" t="str">
        <f>COUNTIF($A$5:A2502,A2502)&amp;A2502</f>
        <v>13250</v>
      </c>
      <c r="AA25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03" spans="1:27" x14ac:dyDescent="0.25">
      <c r="A2503" s="6" t="str">
        <f>DAY(C2503)&amp;Table1[[#This Row],[Bộ phận]]&amp;Table1[[#This Row],[Mã hàng]]</f>
        <v>0</v>
      </c>
      <c r="B2503" s="6" t="str">
        <f>COUNTIF($A$5:A2503,A2503)&amp;A2503</f>
        <v>13260</v>
      </c>
      <c r="AA25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04" spans="1:27" x14ac:dyDescent="0.25">
      <c r="A2504" s="6" t="str">
        <f>DAY(C2504)&amp;Table1[[#This Row],[Bộ phận]]&amp;Table1[[#This Row],[Mã hàng]]</f>
        <v>0</v>
      </c>
      <c r="B2504" s="6" t="str">
        <f>COUNTIF($A$5:A2504,A2504)&amp;A2504</f>
        <v>13270</v>
      </c>
      <c r="AA25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05" spans="1:27" x14ac:dyDescent="0.25">
      <c r="A2505" s="6" t="str">
        <f>DAY(C2505)&amp;Table1[[#This Row],[Bộ phận]]&amp;Table1[[#This Row],[Mã hàng]]</f>
        <v>0</v>
      </c>
      <c r="B2505" s="6" t="str">
        <f>COUNTIF($A$5:A2505,A2505)&amp;A2505</f>
        <v>13280</v>
      </c>
      <c r="AA25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06" spans="1:27" x14ac:dyDescent="0.25">
      <c r="A2506" s="6" t="str">
        <f>DAY(C2506)&amp;Table1[[#This Row],[Bộ phận]]&amp;Table1[[#This Row],[Mã hàng]]</f>
        <v>0</v>
      </c>
      <c r="B2506" s="6" t="str">
        <f>COUNTIF($A$5:A2506,A2506)&amp;A2506</f>
        <v>13290</v>
      </c>
      <c r="AA25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07" spans="1:27" x14ac:dyDescent="0.25">
      <c r="A2507" s="6" t="str">
        <f>DAY(C2507)&amp;Table1[[#This Row],[Bộ phận]]&amp;Table1[[#This Row],[Mã hàng]]</f>
        <v>0</v>
      </c>
      <c r="B2507" s="6" t="str">
        <f>COUNTIF($A$5:A2507,A2507)&amp;A2507</f>
        <v>13300</v>
      </c>
      <c r="AA25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08" spans="1:27" x14ac:dyDescent="0.25">
      <c r="A2508" s="6" t="str">
        <f>DAY(C2508)&amp;Table1[[#This Row],[Bộ phận]]&amp;Table1[[#This Row],[Mã hàng]]</f>
        <v>0</v>
      </c>
      <c r="B2508" s="6" t="str">
        <f>COUNTIF($A$5:A2508,A2508)&amp;A2508</f>
        <v>13310</v>
      </c>
      <c r="AA25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09" spans="1:27" x14ac:dyDescent="0.25">
      <c r="A2509" s="6" t="str">
        <f>DAY(C2509)&amp;Table1[[#This Row],[Bộ phận]]&amp;Table1[[#This Row],[Mã hàng]]</f>
        <v>0</v>
      </c>
      <c r="B2509" s="6" t="str">
        <f>COUNTIF($A$5:A2509,A2509)&amp;A2509</f>
        <v>13320</v>
      </c>
      <c r="AA25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10" spans="1:27" x14ac:dyDescent="0.25">
      <c r="A2510" s="6" t="str">
        <f>DAY(C2510)&amp;Table1[[#This Row],[Bộ phận]]&amp;Table1[[#This Row],[Mã hàng]]</f>
        <v>0</v>
      </c>
      <c r="B2510" s="6" t="str">
        <f>COUNTIF($A$5:A2510,A2510)&amp;A2510</f>
        <v>13330</v>
      </c>
      <c r="AA25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11" spans="1:27" x14ac:dyDescent="0.25">
      <c r="A2511" s="6" t="str">
        <f>DAY(C2511)&amp;Table1[[#This Row],[Bộ phận]]&amp;Table1[[#This Row],[Mã hàng]]</f>
        <v>0</v>
      </c>
      <c r="B2511" s="6" t="str">
        <f>COUNTIF($A$5:A2511,A2511)&amp;A2511</f>
        <v>13340</v>
      </c>
      <c r="AA25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12" spans="1:27" x14ac:dyDescent="0.25">
      <c r="A2512" s="6" t="str">
        <f>DAY(C2512)&amp;Table1[[#This Row],[Bộ phận]]&amp;Table1[[#This Row],[Mã hàng]]</f>
        <v>0</v>
      </c>
      <c r="B2512" s="6" t="str">
        <f>COUNTIF($A$5:A2512,A2512)&amp;A2512</f>
        <v>13350</v>
      </c>
      <c r="AA25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13" spans="1:27" x14ac:dyDescent="0.25">
      <c r="A2513" s="6" t="str">
        <f>DAY(C2513)&amp;Table1[[#This Row],[Bộ phận]]&amp;Table1[[#This Row],[Mã hàng]]</f>
        <v>0</v>
      </c>
      <c r="B2513" s="6" t="str">
        <f>COUNTIF($A$5:A2513,A2513)&amp;A2513</f>
        <v>13360</v>
      </c>
      <c r="AA25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14" spans="1:27" x14ac:dyDescent="0.25">
      <c r="A2514" s="6" t="str">
        <f>DAY(C2514)&amp;Table1[[#This Row],[Bộ phận]]&amp;Table1[[#This Row],[Mã hàng]]</f>
        <v>0</v>
      </c>
      <c r="B2514" s="6" t="str">
        <f>COUNTIF($A$5:A2514,A2514)&amp;A2514</f>
        <v>13370</v>
      </c>
      <c r="AA25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15" spans="1:27" x14ac:dyDescent="0.25">
      <c r="A2515" s="6" t="str">
        <f>DAY(C2515)&amp;Table1[[#This Row],[Bộ phận]]&amp;Table1[[#This Row],[Mã hàng]]</f>
        <v>0</v>
      </c>
      <c r="B2515" s="6" t="str">
        <f>COUNTIF($A$5:A2515,A2515)&amp;A2515</f>
        <v>13380</v>
      </c>
      <c r="AA25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16" spans="1:27" x14ac:dyDescent="0.25">
      <c r="A2516" s="6" t="str">
        <f>DAY(C2516)&amp;Table1[[#This Row],[Bộ phận]]&amp;Table1[[#This Row],[Mã hàng]]</f>
        <v>0</v>
      </c>
      <c r="B2516" s="6" t="str">
        <f>COUNTIF($A$5:A2516,A2516)&amp;A2516</f>
        <v>13390</v>
      </c>
      <c r="AA25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17" spans="1:27" x14ac:dyDescent="0.25">
      <c r="A2517" s="6" t="str">
        <f>DAY(C2517)&amp;Table1[[#This Row],[Bộ phận]]&amp;Table1[[#This Row],[Mã hàng]]</f>
        <v>0</v>
      </c>
      <c r="B2517" s="6" t="str">
        <f>COUNTIF($A$5:A2517,A2517)&amp;A2517</f>
        <v>13400</v>
      </c>
      <c r="AA25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18" spans="1:27" x14ac:dyDescent="0.25">
      <c r="A2518" s="6" t="str">
        <f>DAY(C2518)&amp;Table1[[#This Row],[Bộ phận]]&amp;Table1[[#This Row],[Mã hàng]]</f>
        <v>0</v>
      </c>
      <c r="B2518" s="6" t="str">
        <f>COUNTIF($A$5:A2518,A2518)&amp;A2518</f>
        <v>13410</v>
      </c>
      <c r="AA25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19" spans="1:27" x14ac:dyDescent="0.25">
      <c r="A2519" s="6" t="str">
        <f>DAY(C2519)&amp;Table1[[#This Row],[Bộ phận]]&amp;Table1[[#This Row],[Mã hàng]]</f>
        <v>0</v>
      </c>
      <c r="B2519" s="6" t="str">
        <f>COUNTIF($A$5:A2519,A2519)&amp;A2519</f>
        <v>13420</v>
      </c>
      <c r="AA25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20" spans="1:27" x14ac:dyDescent="0.25">
      <c r="A2520" s="6" t="str">
        <f>DAY(C2520)&amp;Table1[[#This Row],[Bộ phận]]&amp;Table1[[#This Row],[Mã hàng]]</f>
        <v>0</v>
      </c>
      <c r="B2520" s="6" t="str">
        <f>COUNTIF($A$5:A2520,A2520)&amp;A2520</f>
        <v>13430</v>
      </c>
      <c r="AA25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21" spans="1:27" x14ac:dyDescent="0.25">
      <c r="A2521" s="6" t="str">
        <f>DAY(C2521)&amp;Table1[[#This Row],[Bộ phận]]&amp;Table1[[#This Row],[Mã hàng]]</f>
        <v>0</v>
      </c>
      <c r="B2521" s="6" t="str">
        <f>COUNTIF($A$5:A2521,A2521)&amp;A2521</f>
        <v>13440</v>
      </c>
      <c r="AA25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22" spans="1:27" x14ac:dyDescent="0.25">
      <c r="A2522" s="6" t="str">
        <f>DAY(C2522)&amp;Table1[[#This Row],[Bộ phận]]&amp;Table1[[#This Row],[Mã hàng]]</f>
        <v>0</v>
      </c>
      <c r="B2522" s="6" t="str">
        <f>COUNTIF($A$5:A2522,A2522)&amp;A2522</f>
        <v>13450</v>
      </c>
      <c r="AA25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23" spans="1:27" x14ac:dyDescent="0.25">
      <c r="A2523" s="6" t="str">
        <f>DAY(C2523)&amp;Table1[[#This Row],[Bộ phận]]&amp;Table1[[#This Row],[Mã hàng]]</f>
        <v>0</v>
      </c>
      <c r="B2523" s="6" t="str">
        <f>COUNTIF($A$5:A2523,A2523)&amp;A2523</f>
        <v>13460</v>
      </c>
      <c r="AA25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24" spans="1:27" x14ac:dyDescent="0.25">
      <c r="A2524" s="6" t="str">
        <f>DAY(C2524)&amp;Table1[[#This Row],[Bộ phận]]&amp;Table1[[#This Row],[Mã hàng]]</f>
        <v>0</v>
      </c>
      <c r="B2524" s="6" t="str">
        <f>COUNTIF($A$5:A2524,A2524)&amp;A2524</f>
        <v>13470</v>
      </c>
      <c r="AA25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25" spans="1:27" x14ac:dyDescent="0.25">
      <c r="A2525" s="6" t="str">
        <f>DAY(C2525)&amp;Table1[[#This Row],[Bộ phận]]&amp;Table1[[#This Row],[Mã hàng]]</f>
        <v>0</v>
      </c>
      <c r="B2525" s="6" t="str">
        <f>COUNTIF($A$5:A2525,A2525)&amp;A2525</f>
        <v>13480</v>
      </c>
      <c r="AA25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26" spans="1:27" x14ac:dyDescent="0.25">
      <c r="A2526" s="6" t="str">
        <f>DAY(C2526)&amp;Table1[[#This Row],[Bộ phận]]&amp;Table1[[#This Row],[Mã hàng]]</f>
        <v>0</v>
      </c>
      <c r="B2526" s="6" t="str">
        <f>COUNTIF($A$5:A2526,A2526)&amp;A2526</f>
        <v>13490</v>
      </c>
      <c r="AA25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27" spans="1:27" x14ac:dyDescent="0.25">
      <c r="A2527" s="6" t="str">
        <f>DAY(C2527)&amp;Table1[[#This Row],[Bộ phận]]&amp;Table1[[#This Row],[Mã hàng]]</f>
        <v>0</v>
      </c>
      <c r="B2527" s="6" t="str">
        <f>COUNTIF($A$5:A2527,A2527)&amp;A2527</f>
        <v>13500</v>
      </c>
      <c r="AA25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28" spans="1:27" x14ac:dyDescent="0.25">
      <c r="A2528" s="6" t="str">
        <f>DAY(C2528)&amp;Table1[[#This Row],[Bộ phận]]&amp;Table1[[#This Row],[Mã hàng]]</f>
        <v>0</v>
      </c>
      <c r="B2528" s="6" t="str">
        <f>COUNTIF($A$5:A2528,A2528)&amp;A2528</f>
        <v>13510</v>
      </c>
      <c r="AA25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29" spans="1:27" x14ac:dyDescent="0.25">
      <c r="A2529" s="6" t="str">
        <f>DAY(C2529)&amp;Table1[[#This Row],[Bộ phận]]&amp;Table1[[#This Row],[Mã hàng]]</f>
        <v>0</v>
      </c>
      <c r="B2529" s="6" t="str">
        <f>COUNTIF($A$5:A2529,A2529)&amp;A2529</f>
        <v>13520</v>
      </c>
      <c r="AA25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30" spans="1:27" x14ac:dyDescent="0.25">
      <c r="A2530" s="6" t="str">
        <f>DAY(C2530)&amp;Table1[[#This Row],[Bộ phận]]&amp;Table1[[#This Row],[Mã hàng]]</f>
        <v>0</v>
      </c>
      <c r="B2530" s="6" t="str">
        <f>COUNTIF($A$5:A2530,A2530)&amp;A2530</f>
        <v>13530</v>
      </c>
      <c r="AA25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31" spans="1:27" x14ac:dyDescent="0.25">
      <c r="A2531" s="6" t="str">
        <f>DAY(C2531)&amp;Table1[[#This Row],[Bộ phận]]&amp;Table1[[#This Row],[Mã hàng]]</f>
        <v>0</v>
      </c>
      <c r="B2531" s="6" t="str">
        <f>COUNTIF($A$5:A2531,A2531)&amp;A2531</f>
        <v>13540</v>
      </c>
      <c r="AA25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32" spans="1:27" x14ac:dyDescent="0.25">
      <c r="A2532" s="6" t="str">
        <f>DAY(C2532)&amp;Table1[[#This Row],[Bộ phận]]&amp;Table1[[#This Row],[Mã hàng]]</f>
        <v>0</v>
      </c>
      <c r="B2532" s="6" t="str">
        <f>COUNTIF($A$5:A2532,A2532)&amp;A2532</f>
        <v>13550</v>
      </c>
      <c r="AA25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33" spans="1:27" x14ac:dyDescent="0.25">
      <c r="A2533" s="6" t="str">
        <f>DAY(C2533)&amp;Table1[[#This Row],[Bộ phận]]&amp;Table1[[#This Row],[Mã hàng]]</f>
        <v>0</v>
      </c>
      <c r="B2533" s="6" t="str">
        <f>COUNTIF($A$5:A2533,A2533)&amp;A2533</f>
        <v>13560</v>
      </c>
      <c r="AA25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34" spans="1:27" x14ac:dyDescent="0.25">
      <c r="A2534" s="6" t="str">
        <f>DAY(C2534)&amp;Table1[[#This Row],[Bộ phận]]&amp;Table1[[#This Row],[Mã hàng]]</f>
        <v>0</v>
      </c>
      <c r="B2534" s="6" t="str">
        <f>COUNTIF($A$5:A2534,A2534)&amp;A2534</f>
        <v>13570</v>
      </c>
      <c r="AA25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35" spans="1:27" x14ac:dyDescent="0.25">
      <c r="A2535" s="6" t="str">
        <f>DAY(C2535)&amp;Table1[[#This Row],[Bộ phận]]&amp;Table1[[#This Row],[Mã hàng]]</f>
        <v>0</v>
      </c>
      <c r="B2535" s="6" t="str">
        <f>COUNTIF($A$5:A2535,A2535)&amp;A2535</f>
        <v>13580</v>
      </c>
      <c r="AA25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36" spans="1:27" x14ac:dyDescent="0.25">
      <c r="A2536" s="6" t="str">
        <f>DAY(C2536)&amp;Table1[[#This Row],[Bộ phận]]&amp;Table1[[#This Row],[Mã hàng]]</f>
        <v>0</v>
      </c>
      <c r="B2536" s="6" t="str">
        <f>COUNTIF($A$5:A2536,A2536)&amp;A2536</f>
        <v>13590</v>
      </c>
      <c r="AA25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37" spans="1:27" x14ac:dyDescent="0.25">
      <c r="A2537" s="6" t="str">
        <f>DAY(C2537)&amp;Table1[[#This Row],[Bộ phận]]&amp;Table1[[#This Row],[Mã hàng]]</f>
        <v>0</v>
      </c>
      <c r="B2537" s="6" t="str">
        <f>COUNTIF($A$5:A2537,A2537)&amp;A2537</f>
        <v>13600</v>
      </c>
      <c r="AA25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38" spans="1:27" x14ac:dyDescent="0.25">
      <c r="A2538" s="6" t="str">
        <f>DAY(C2538)&amp;Table1[[#This Row],[Bộ phận]]&amp;Table1[[#This Row],[Mã hàng]]</f>
        <v>0</v>
      </c>
      <c r="B2538" s="6" t="str">
        <f>COUNTIF($A$5:A2538,A2538)&amp;A2538</f>
        <v>13610</v>
      </c>
      <c r="AA25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39" spans="1:27" x14ac:dyDescent="0.25">
      <c r="A2539" s="6" t="str">
        <f>DAY(C2539)&amp;Table1[[#This Row],[Bộ phận]]&amp;Table1[[#This Row],[Mã hàng]]</f>
        <v>0</v>
      </c>
      <c r="B2539" s="6" t="str">
        <f>COUNTIF($A$5:A2539,A2539)&amp;A2539</f>
        <v>13620</v>
      </c>
      <c r="AA25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40" spans="1:27" x14ac:dyDescent="0.25">
      <c r="A2540" s="6" t="str">
        <f>DAY(C2540)&amp;Table1[[#This Row],[Bộ phận]]&amp;Table1[[#This Row],[Mã hàng]]</f>
        <v>0</v>
      </c>
      <c r="B2540" s="6" t="str">
        <f>COUNTIF($A$5:A2540,A2540)&amp;A2540</f>
        <v>13630</v>
      </c>
      <c r="AA25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41" spans="1:27" x14ac:dyDescent="0.25">
      <c r="A2541" s="6" t="str">
        <f>DAY(C2541)&amp;Table1[[#This Row],[Bộ phận]]&amp;Table1[[#This Row],[Mã hàng]]</f>
        <v>0</v>
      </c>
      <c r="B2541" s="6" t="str">
        <f>COUNTIF($A$5:A2541,A2541)&amp;A2541</f>
        <v>13640</v>
      </c>
      <c r="AA25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42" spans="1:27" x14ac:dyDescent="0.25">
      <c r="A2542" s="6" t="str">
        <f>DAY(C2542)&amp;Table1[[#This Row],[Bộ phận]]&amp;Table1[[#This Row],[Mã hàng]]</f>
        <v>0</v>
      </c>
      <c r="B2542" s="6" t="str">
        <f>COUNTIF($A$5:A2542,A2542)&amp;A2542</f>
        <v>13650</v>
      </c>
      <c r="AA25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43" spans="1:27" x14ac:dyDescent="0.25">
      <c r="A2543" s="6" t="str">
        <f>DAY(C2543)&amp;Table1[[#This Row],[Bộ phận]]&amp;Table1[[#This Row],[Mã hàng]]</f>
        <v>0</v>
      </c>
      <c r="B2543" s="6" t="str">
        <f>COUNTIF($A$5:A2543,A2543)&amp;A2543</f>
        <v>13660</v>
      </c>
      <c r="AA25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44" spans="1:27" x14ac:dyDescent="0.25">
      <c r="A2544" s="6" t="str">
        <f>DAY(C2544)&amp;Table1[[#This Row],[Bộ phận]]&amp;Table1[[#This Row],[Mã hàng]]</f>
        <v>0</v>
      </c>
      <c r="B2544" s="6" t="str">
        <f>COUNTIF($A$5:A2544,A2544)&amp;A2544</f>
        <v>13670</v>
      </c>
      <c r="AA25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45" spans="1:27" x14ac:dyDescent="0.25">
      <c r="A2545" s="6" t="str">
        <f>DAY(C2545)&amp;Table1[[#This Row],[Bộ phận]]&amp;Table1[[#This Row],[Mã hàng]]</f>
        <v>0</v>
      </c>
      <c r="B2545" s="6" t="str">
        <f>COUNTIF($A$5:A2545,A2545)&amp;A2545</f>
        <v>13680</v>
      </c>
      <c r="AA25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46" spans="1:27" x14ac:dyDescent="0.25">
      <c r="A2546" s="6" t="str">
        <f>DAY(C2546)&amp;Table1[[#This Row],[Bộ phận]]&amp;Table1[[#This Row],[Mã hàng]]</f>
        <v>0</v>
      </c>
      <c r="B2546" s="6" t="str">
        <f>COUNTIF($A$5:A2546,A2546)&amp;A2546</f>
        <v>13690</v>
      </c>
      <c r="AA25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47" spans="1:27" x14ac:dyDescent="0.25">
      <c r="A2547" s="6" t="str">
        <f>DAY(C2547)&amp;Table1[[#This Row],[Bộ phận]]&amp;Table1[[#This Row],[Mã hàng]]</f>
        <v>0</v>
      </c>
      <c r="B2547" s="6" t="str">
        <f>COUNTIF($A$5:A2547,A2547)&amp;A2547</f>
        <v>13700</v>
      </c>
      <c r="AA25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48" spans="1:27" x14ac:dyDescent="0.25">
      <c r="A2548" s="6" t="str">
        <f>DAY(C2548)&amp;Table1[[#This Row],[Bộ phận]]&amp;Table1[[#This Row],[Mã hàng]]</f>
        <v>0</v>
      </c>
      <c r="B2548" s="6" t="str">
        <f>COUNTIF($A$5:A2548,A2548)&amp;A2548</f>
        <v>13710</v>
      </c>
      <c r="AA25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49" spans="1:27" x14ac:dyDescent="0.25">
      <c r="A2549" s="6" t="str">
        <f>DAY(C2549)&amp;Table1[[#This Row],[Bộ phận]]&amp;Table1[[#This Row],[Mã hàng]]</f>
        <v>0</v>
      </c>
      <c r="B2549" s="6" t="str">
        <f>COUNTIF($A$5:A2549,A2549)&amp;A2549</f>
        <v>13720</v>
      </c>
      <c r="AA25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50" spans="1:27" x14ac:dyDescent="0.25">
      <c r="A2550" s="6" t="str">
        <f>DAY(C2550)&amp;Table1[[#This Row],[Bộ phận]]&amp;Table1[[#This Row],[Mã hàng]]</f>
        <v>0</v>
      </c>
      <c r="B2550" s="6" t="str">
        <f>COUNTIF($A$5:A2550,A2550)&amp;A2550</f>
        <v>13730</v>
      </c>
      <c r="AA25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51" spans="1:27" x14ac:dyDescent="0.25">
      <c r="A2551" s="6" t="str">
        <f>DAY(C2551)&amp;Table1[[#This Row],[Bộ phận]]&amp;Table1[[#This Row],[Mã hàng]]</f>
        <v>0</v>
      </c>
      <c r="B2551" s="6" t="str">
        <f>COUNTIF($A$5:A2551,A2551)&amp;A2551</f>
        <v>13740</v>
      </c>
      <c r="AA25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52" spans="1:27" x14ac:dyDescent="0.25">
      <c r="A2552" s="6" t="str">
        <f>DAY(C2552)&amp;Table1[[#This Row],[Bộ phận]]&amp;Table1[[#This Row],[Mã hàng]]</f>
        <v>0</v>
      </c>
      <c r="B2552" s="6" t="str">
        <f>COUNTIF($A$5:A2552,A2552)&amp;A2552</f>
        <v>13750</v>
      </c>
      <c r="AA25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53" spans="1:27" x14ac:dyDescent="0.25">
      <c r="A2553" s="6" t="str">
        <f>DAY(C2553)&amp;Table1[[#This Row],[Bộ phận]]&amp;Table1[[#This Row],[Mã hàng]]</f>
        <v>0</v>
      </c>
      <c r="B2553" s="6" t="str">
        <f>COUNTIF($A$5:A2553,A2553)&amp;A2553</f>
        <v>13760</v>
      </c>
      <c r="AA25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54" spans="1:27" x14ac:dyDescent="0.25">
      <c r="A2554" s="6" t="str">
        <f>DAY(C2554)&amp;Table1[[#This Row],[Bộ phận]]&amp;Table1[[#This Row],[Mã hàng]]</f>
        <v>0</v>
      </c>
      <c r="B2554" s="6" t="str">
        <f>COUNTIF($A$5:A2554,A2554)&amp;A2554</f>
        <v>13770</v>
      </c>
      <c r="AA25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55" spans="1:27" x14ac:dyDescent="0.25">
      <c r="A2555" s="6" t="str">
        <f>DAY(C2555)&amp;Table1[[#This Row],[Bộ phận]]&amp;Table1[[#This Row],[Mã hàng]]</f>
        <v>0</v>
      </c>
      <c r="B2555" s="6" t="str">
        <f>COUNTIF($A$5:A2555,A2555)&amp;A2555</f>
        <v>13780</v>
      </c>
      <c r="AA25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56" spans="1:27" x14ac:dyDescent="0.25">
      <c r="A2556" s="6" t="str">
        <f>DAY(C2556)&amp;Table1[[#This Row],[Bộ phận]]&amp;Table1[[#This Row],[Mã hàng]]</f>
        <v>0</v>
      </c>
      <c r="B2556" s="6" t="str">
        <f>COUNTIF($A$5:A2556,A2556)&amp;A2556</f>
        <v>13790</v>
      </c>
      <c r="AA25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57" spans="1:27" x14ac:dyDescent="0.25">
      <c r="A2557" s="6" t="str">
        <f>DAY(C2557)&amp;Table1[[#This Row],[Bộ phận]]&amp;Table1[[#This Row],[Mã hàng]]</f>
        <v>0</v>
      </c>
      <c r="B2557" s="6" t="str">
        <f>COUNTIF($A$5:A2557,A2557)&amp;A2557</f>
        <v>13800</v>
      </c>
      <c r="AA25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58" spans="1:27" x14ac:dyDescent="0.25">
      <c r="A2558" s="6" t="str">
        <f>DAY(C2558)&amp;Table1[[#This Row],[Bộ phận]]&amp;Table1[[#This Row],[Mã hàng]]</f>
        <v>0</v>
      </c>
      <c r="B2558" s="6" t="str">
        <f>COUNTIF($A$5:A2558,A2558)&amp;A2558</f>
        <v>13810</v>
      </c>
      <c r="AA25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59" spans="1:27" x14ac:dyDescent="0.25">
      <c r="A2559" s="6" t="str">
        <f>DAY(C2559)&amp;Table1[[#This Row],[Bộ phận]]&amp;Table1[[#This Row],[Mã hàng]]</f>
        <v>0</v>
      </c>
      <c r="B2559" s="6" t="str">
        <f>COUNTIF($A$5:A2559,A2559)&amp;A2559</f>
        <v>13820</v>
      </c>
      <c r="AA25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60" spans="1:27" x14ac:dyDescent="0.25">
      <c r="A2560" s="6" t="str">
        <f>DAY(C2560)&amp;Table1[[#This Row],[Bộ phận]]&amp;Table1[[#This Row],[Mã hàng]]</f>
        <v>0</v>
      </c>
      <c r="B2560" s="6" t="str">
        <f>COUNTIF($A$5:A2560,A2560)&amp;A2560</f>
        <v>13830</v>
      </c>
      <c r="AA25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61" spans="1:27" x14ac:dyDescent="0.25">
      <c r="A2561" s="6" t="str">
        <f>DAY(C2561)&amp;Table1[[#This Row],[Bộ phận]]&amp;Table1[[#This Row],[Mã hàng]]</f>
        <v>0</v>
      </c>
      <c r="B2561" s="6" t="str">
        <f>COUNTIF($A$5:A2561,A2561)&amp;A2561</f>
        <v>13840</v>
      </c>
      <c r="AA25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62" spans="1:27" x14ac:dyDescent="0.25">
      <c r="A2562" s="6" t="str">
        <f>DAY(C2562)&amp;Table1[[#This Row],[Bộ phận]]&amp;Table1[[#This Row],[Mã hàng]]</f>
        <v>0</v>
      </c>
      <c r="B2562" s="6" t="str">
        <f>COUNTIF($A$5:A2562,A2562)&amp;A2562</f>
        <v>13850</v>
      </c>
      <c r="AA25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63" spans="1:27" x14ac:dyDescent="0.25">
      <c r="A2563" s="6" t="str">
        <f>DAY(C2563)&amp;Table1[[#This Row],[Bộ phận]]&amp;Table1[[#This Row],[Mã hàng]]</f>
        <v>0</v>
      </c>
      <c r="B2563" s="6" t="str">
        <f>COUNTIF($A$5:A2563,A2563)&amp;A2563</f>
        <v>13860</v>
      </c>
      <c r="AA25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64" spans="1:27" x14ac:dyDescent="0.25">
      <c r="A2564" s="6" t="str">
        <f>DAY(C2564)&amp;Table1[[#This Row],[Bộ phận]]&amp;Table1[[#This Row],[Mã hàng]]</f>
        <v>0</v>
      </c>
      <c r="B2564" s="6" t="str">
        <f>COUNTIF($A$5:A2564,A2564)&amp;A2564</f>
        <v>13870</v>
      </c>
      <c r="AA25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65" spans="1:27" x14ac:dyDescent="0.25">
      <c r="A2565" s="6" t="str">
        <f>DAY(C2565)&amp;Table1[[#This Row],[Bộ phận]]&amp;Table1[[#This Row],[Mã hàng]]</f>
        <v>0</v>
      </c>
      <c r="B2565" s="6" t="str">
        <f>COUNTIF($A$5:A2565,A2565)&amp;A2565</f>
        <v>13880</v>
      </c>
      <c r="AA25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66" spans="1:27" x14ac:dyDescent="0.25">
      <c r="A2566" s="6" t="str">
        <f>DAY(C2566)&amp;Table1[[#This Row],[Bộ phận]]&amp;Table1[[#This Row],[Mã hàng]]</f>
        <v>0</v>
      </c>
      <c r="B2566" s="6" t="str">
        <f>COUNTIF($A$5:A2566,A2566)&amp;A2566</f>
        <v>13890</v>
      </c>
      <c r="AA25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67" spans="1:27" x14ac:dyDescent="0.25">
      <c r="A2567" s="6" t="str">
        <f>DAY(C2567)&amp;Table1[[#This Row],[Bộ phận]]&amp;Table1[[#This Row],[Mã hàng]]</f>
        <v>0</v>
      </c>
      <c r="B2567" s="6" t="str">
        <f>COUNTIF($A$5:A2567,A2567)&amp;A2567</f>
        <v>13900</v>
      </c>
      <c r="AA25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68" spans="1:27" x14ac:dyDescent="0.25">
      <c r="A2568" s="6" t="str">
        <f>DAY(C2568)&amp;Table1[[#This Row],[Bộ phận]]&amp;Table1[[#This Row],[Mã hàng]]</f>
        <v>0</v>
      </c>
      <c r="B2568" s="6" t="str">
        <f>COUNTIF($A$5:A2568,A2568)&amp;A2568</f>
        <v>13910</v>
      </c>
      <c r="AA25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69" spans="1:27" x14ac:dyDescent="0.25">
      <c r="A2569" s="6" t="str">
        <f>DAY(C2569)&amp;Table1[[#This Row],[Bộ phận]]&amp;Table1[[#This Row],[Mã hàng]]</f>
        <v>0</v>
      </c>
      <c r="B2569" s="6" t="str">
        <f>COUNTIF($A$5:A2569,A2569)&amp;A2569</f>
        <v>13920</v>
      </c>
      <c r="AA25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70" spans="1:27" x14ac:dyDescent="0.25">
      <c r="A2570" s="6" t="str">
        <f>DAY(C2570)&amp;Table1[[#This Row],[Bộ phận]]&amp;Table1[[#This Row],[Mã hàng]]</f>
        <v>0</v>
      </c>
      <c r="B2570" s="6" t="str">
        <f>COUNTIF($A$5:A2570,A2570)&amp;A2570</f>
        <v>13930</v>
      </c>
      <c r="AA25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71" spans="1:27" x14ac:dyDescent="0.25">
      <c r="A2571" s="6" t="str">
        <f>DAY(C2571)&amp;Table1[[#This Row],[Bộ phận]]&amp;Table1[[#This Row],[Mã hàng]]</f>
        <v>0</v>
      </c>
      <c r="B2571" s="6" t="str">
        <f>COUNTIF($A$5:A2571,A2571)&amp;A2571</f>
        <v>13940</v>
      </c>
      <c r="AA25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72" spans="1:27" x14ac:dyDescent="0.25">
      <c r="A2572" s="6" t="str">
        <f>DAY(C2572)&amp;Table1[[#This Row],[Bộ phận]]&amp;Table1[[#This Row],[Mã hàng]]</f>
        <v>0</v>
      </c>
      <c r="B2572" s="6" t="str">
        <f>COUNTIF($A$5:A2572,A2572)&amp;A2572</f>
        <v>13950</v>
      </c>
      <c r="AA25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73" spans="1:27" x14ac:dyDescent="0.25">
      <c r="A2573" s="6" t="str">
        <f>DAY(C2573)&amp;Table1[[#This Row],[Bộ phận]]&amp;Table1[[#This Row],[Mã hàng]]</f>
        <v>0</v>
      </c>
      <c r="B2573" s="6" t="str">
        <f>COUNTIF($A$5:A2573,A2573)&amp;A2573</f>
        <v>13960</v>
      </c>
      <c r="AA25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74" spans="1:27" x14ac:dyDescent="0.25">
      <c r="A2574" s="6" t="str">
        <f>DAY(C2574)&amp;Table1[[#This Row],[Bộ phận]]&amp;Table1[[#This Row],[Mã hàng]]</f>
        <v>0</v>
      </c>
      <c r="B2574" s="6" t="str">
        <f>COUNTIF($A$5:A2574,A2574)&amp;A2574</f>
        <v>13970</v>
      </c>
      <c r="AA25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75" spans="1:27" x14ac:dyDescent="0.25">
      <c r="A2575" s="6" t="str">
        <f>DAY(C2575)&amp;Table1[[#This Row],[Bộ phận]]&amp;Table1[[#This Row],[Mã hàng]]</f>
        <v>0</v>
      </c>
      <c r="B2575" s="6" t="str">
        <f>COUNTIF($A$5:A2575,A2575)&amp;A2575</f>
        <v>13980</v>
      </c>
      <c r="AA25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76" spans="1:27" x14ac:dyDescent="0.25">
      <c r="A2576" s="6" t="str">
        <f>DAY(C2576)&amp;Table1[[#This Row],[Bộ phận]]&amp;Table1[[#This Row],[Mã hàng]]</f>
        <v>0</v>
      </c>
      <c r="B2576" s="6" t="str">
        <f>COUNTIF($A$5:A2576,A2576)&amp;A2576</f>
        <v>13990</v>
      </c>
      <c r="AA25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77" spans="1:27" x14ac:dyDescent="0.25">
      <c r="A2577" s="6" t="str">
        <f>DAY(C2577)&amp;Table1[[#This Row],[Bộ phận]]&amp;Table1[[#This Row],[Mã hàng]]</f>
        <v>0</v>
      </c>
      <c r="B2577" s="6" t="str">
        <f>COUNTIF($A$5:A2577,A2577)&amp;A2577</f>
        <v>14000</v>
      </c>
      <c r="AA25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78" spans="1:27" x14ac:dyDescent="0.25">
      <c r="A2578" s="6" t="str">
        <f>DAY(C2578)&amp;Table1[[#This Row],[Bộ phận]]&amp;Table1[[#This Row],[Mã hàng]]</f>
        <v>0</v>
      </c>
      <c r="B2578" s="6" t="str">
        <f>COUNTIF($A$5:A2578,A2578)&amp;A2578</f>
        <v>14010</v>
      </c>
      <c r="AA25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79" spans="1:27" x14ac:dyDescent="0.25">
      <c r="A2579" s="6" t="str">
        <f>DAY(C2579)&amp;Table1[[#This Row],[Bộ phận]]&amp;Table1[[#This Row],[Mã hàng]]</f>
        <v>0</v>
      </c>
      <c r="B2579" s="6" t="str">
        <f>COUNTIF($A$5:A2579,A2579)&amp;A2579</f>
        <v>14020</v>
      </c>
      <c r="AA25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80" spans="1:27" x14ac:dyDescent="0.25">
      <c r="A2580" s="6" t="str">
        <f>DAY(C2580)&amp;Table1[[#This Row],[Bộ phận]]&amp;Table1[[#This Row],[Mã hàng]]</f>
        <v>0</v>
      </c>
      <c r="B2580" s="6" t="str">
        <f>COUNTIF($A$5:A2580,A2580)&amp;A2580</f>
        <v>14030</v>
      </c>
      <c r="AA25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81" spans="1:27" x14ac:dyDescent="0.25">
      <c r="A2581" s="6" t="str">
        <f>DAY(C2581)&amp;Table1[[#This Row],[Bộ phận]]&amp;Table1[[#This Row],[Mã hàng]]</f>
        <v>0</v>
      </c>
      <c r="B2581" s="6" t="str">
        <f>COUNTIF($A$5:A2581,A2581)&amp;A2581</f>
        <v>14040</v>
      </c>
      <c r="AA25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82" spans="1:27" x14ac:dyDescent="0.25">
      <c r="A2582" s="6" t="str">
        <f>DAY(C2582)&amp;Table1[[#This Row],[Bộ phận]]&amp;Table1[[#This Row],[Mã hàng]]</f>
        <v>0</v>
      </c>
      <c r="B2582" s="6" t="str">
        <f>COUNTIF($A$5:A2582,A2582)&amp;A2582</f>
        <v>14050</v>
      </c>
      <c r="AA25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83" spans="1:27" x14ac:dyDescent="0.25">
      <c r="A2583" s="6" t="str">
        <f>DAY(C2583)&amp;Table1[[#This Row],[Bộ phận]]&amp;Table1[[#This Row],[Mã hàng]]</f>
        <v>0</v>
      </c>
      <c r="B2583" s="6" t="str">
        <f>COUNTIF($A$5:A2583,A2583)&amp;A2583</f>
        <v>14060</v>
      </c>
      <c r="AA25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84" spans="1:27" x14ac:dyDescent="0.25">
      <c r="A2584" s="6" t="str">
        <f>DAY(C2584)&amp;Table1[[#This Row],[Bộ phận]]&amp;Table1[[#This Row],[Mã hàng]]</f>
        <v>0</v>
      </c>
      <c r="B2584" s="6" t="str">
        <f>COUNTIF($A$5:A2584,A2584)&amp;A2584</f>
        <v>14070</v>
      </c>
      <c r="AA25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85" spans="1:27" x14ac:dyDescent="0.25">
      <c r="A2585" s="6" t="str">
        <f>DAY(C2585)&amp;Table1[[#This Row],[Bộ phận]]&amp;Table1[[#This Row],[Mã hàng]]</f>
        <v>0</v>
      </c>
      <c r="B2585" s="6" t="str">
        <f>COUNTIF($A$5:A2585,A2585)&amp;A2585</f>
        <v>14080</v>
      </c>
      <c r="AA25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86" spans="1:27" x14ac:dyDescent="0.25">
      <c r="A2586" s="6" t="str">
        <f>DAY(C2586)&amp;Table1[[#This Row],[Bộ phận]]&amp;Table1[[#This Row],[Mã hàng]]</f>
        <v>0</v>
      </c>
      <c r="B2586" s="6" t="str">
        <f>COUNTIF($A$5:A2586,A2586)&amp;A2586</f>
        <v>14090</v>
      </c>
      <c r="AA25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87" spans="1:27" x14ac:dyDescent="0.25">
      <c r="A2587" s="6" t="str">
        <f>DAY(C2587)&amp;Table1[[#This Row],[Bộ phận]]&amp;Table1[[#This Row],[Mã hàng]]</f>
        <v>0</v>
      </c>
      <c r="B2587" s="6" t="str">
        <f>COUNTIF($A$5:A2587,A2587)&amp;A2587</f>
        <v>14100</v>
      </c>
      <c r="AA25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88" spans="1:27" x14ac:dyDescent="0.25">
      <c r="A2588" s="6" t="str">
        <f>DAY(C2588)&amp;Table1[[#This Row],[Bộ phận]]&amp;Table1[[#This Row],[Mã hàng]]</f>
        <v>0</v>
      </c>
      <c r="B2588" s="6" t="str">
        <f>COUNTIF($A$5:A2588,A2588)&amp;A2588</f>
        <v>14110</v>
      </c>
      <c r="AA25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89" spans="1:27" x14ac:dyDescent="0.25">
      <c r="A2589" s="6" t="str">
        <f>DAY(C2589)&amp;Table1[[#This Row],[Bộ phận]]&amp;Table1[[#This Row],[Mã hàng]]</f>
        <v>0</v>
      </c>
      <c r="B2589" s="6" t="str">
        <f>COUNTIF($A$5:A2589,A2589)&amp;A2589</f>
        <v>14120</v>
      </c>
      <c r="AA25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90" spans="1:27" x14ac:dyDescent="0.25">
      <c r="A2590" s="6" t="str">
        <f>DAY(C2590)&amp;Table1[[#This Row],[Bộ phận]]&amp;Table1[[#This Row],[Mã hàng]]</f>
        <v>0</v>
      </c>
      <c r="B2590" s="6" t="str">
        <f>COUNTIF($A$5:A2590,A2590)&amp;A2590</f>
        <v>14130</v>
      </c>
      <c r="AA25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91" spans="1:27" x14ac:dyDescent="0.25">
      <c r="A2591" s="6" t="str">
        <f>DAY(C2591)&amp;Table1[[#This Row],[Bộ phận]]&amp;Table1[[#This Row],[Mã hàng]]</f>
        <v>0</v>
      </c>
      <c r="B2591" s="6" t="str">
        <f>COUNTIF($A$5:A2591,A2591)&amp;A2591</f>
        <v>14140</v>
      </c>
      <c r="AA25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92" spans="1:27" x14ac:dyDescent="0.25">
      <c r="A2592" s="6" t="str">
        <f>DAY(C2592)&amp;Table1[[#This Row],[Bộ phận]]&amp;Table1[[#This Row],[Mã hàng]]</f>
        <v>0</v>
      </c>
      <c r="B2592" s="6" t="str">
        <f>COUNTIF($A$5:A2592,A2592)&amp;A2592</f>
        <v>14150</v>
      </c>
      <c r="AA25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93" spans="1:27" x14ac:dyDescent="0.25">
      <c r="A2593" s="6" t="str">
        <f>DAY(C2593)&amp;Table1[[#This Row],[Bộ phận]]&amp;Table1[[#This Row],[Mã hàng]]</f>
        <v>0</v>
      </c>
      <c r="B2593" s="6" t="str">
        <f>COUNTIF($A$5:A2593,A2593)&amp;A2593</f>
        <v>14160</v>
      </c>
      <c r="AA25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94" spans="1:27" x14ac:dyDescent="0.25">
      <c r="A2594" s="6" t="str">
        <f>DAY(C2594)&amp;Table1[[#This Row],[Bộ phận]]&amp;Table1[[#This Row],[Mã hàng]]</f>
        <v>0</v>
      </c>
      <c r="B2594" s="6" t="str">
        <f>COUNTIF($A$5:A2594,A2594)&amp;A2594</f>
        <v>14170</v>
      </c>
      <c r="AA25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95" spans="1:27" x14ac:dyDescent="0.25">
      <c r="A2595" s="6" t="str">
        <f>DAY(C2595)&amp;Table1[[#This Row],[Bộ phận]]&amp;Table1[[#This Row],[Mã hàng]]</f>
        <v>0</v>
      </c>
      <c r="B2595" s="6" t="str">
        <f>COUNTIF($A$5:A2595,A2595)&amp;A2595</f>
        <v>14180</v>
      </c>
      <c r="AA25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96" spans="1:27" x14ac:dyDescent="0.25">
      <c r="A2596" s="6" t="str">
        <f>DAY(C2596)&amp;Table1[[#This Row],[Bộ phận]]&amp;Table1[[#This Row],[Mã hàng]]</f>
        <v>0</v>
      </c>
      <c r="B2596" s="6" t="str">
        <f>COUNTIF($A$5:A2596,A2596)&amp;A2596</f>
        <v>14190</v>
      </c>
      <c r="AA25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97" spans="1:27" x14ac:dyDescent="0.25">
      <c r="A2597" s="6" t="str">
        <f>DAY(C2597)&amp;Table1[[#This Row],[Bộ phận]]&amp;Table1[[#This Row],[Mã hàng]]</f>
        <v>0</v>
      </c>
      <c r="B2597" s="6" t="str">
        <f>COUNTIF($A$5:A2597,A2597)&amp;A2597</f>
        <v>14200</v>
      </c>
      <c r="AA25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98" spans="1:27" x14ac:dyDescent="0.25">
      <c r="A2598" s="6" t="str">
        <f>DAY(C2598)&amp;Table1[[#This Row],[Bộ phận]]&amp;Table1[[#This Row],[Mã hàng]]</f>
        <v>0</v>
      </c>
      <c r="B2598" s="6" t="str">
        <f>COUNTIF($A$5:A2598,A2598)&amp;A2598</f>
        <v>14210</v>
      </c>
      <c r="AA25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599" spans="1:27" x14ac:dyDescent="0.25">
      <c r="A2599" s="6" t="str">
        <f>DAY(C2599)&amp;Table1[[#This Row],[Bộ phận]]&amp;Table1[[#This Row],[Mã hàng]]</f>
        <v>0</v>
      </c>
      <c r="B2599" s="6" t="str">
        <f>COUNTIF($A$5:A2599,A2599)&amp;A2599</f>
        <v>14220</v>
      </c>
      <c r="AA25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00" spans="1:27" x14ac:dyDescent="0.25">
      <c r="A2600" s="6" t="str">
        <f>DAY(C2600)&amp;Table1[[#This Row],[Bộ phận]]&amp;Table1[[#This Row],[Mã hàng]]</f>
        <v>0</v>
      </c>
      <c r="B2600" s="6" t="str">
        <f>COUNTIF($A$5:A2600,A2600)&amp;A2600</f>
        <v>14230</v>
      </c>
      <c r="AA26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01" spans="1:27" x14ac:dyDescent="0.25">
      <c r="A2601" s="6" t="str">
        <f>DAY(C2601)&amp;Table1[[#This Row],[Bộ phận]]&amp;Table1[[#This Row],[Mã hàng]]</f>
        <v>0</v>
      </c>
      <c r="B2601" s="6" t="str">
        <f>COUNTIF($A$5:A2601,A2601)&amp;A2601</f>
        <v>14240</v>
      </c>
      <c r="AA26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02" spans="1:27" x14ac:dyDescent="0.25">
      <c r="A2602" s="6" t="str">
        <f>DAY(C2602)&amp;Table1[[#This Row],[Bộ phận]]&amp;Table1[[#This Row],[Mã hàng]]</f>
        <v>0</v>
      </c>
      <c r="B2602" s="6" t="str">
        <f>COUNTIF($A$5:A2602,A2602)&amp;A2602</f>
        <v>14250</v>
      </c>
      <c r="AA26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03" spans="1:27" x14ac:dyDescent="0.25">
      <c r="A2603" s="6" t="str">
        <f>DAY(C2603)&amp;Table1[[#This Row],[Bộ phận]]&amp;Table1[[#This Row],[Mã hàng]]</f>
        <v>0</v>
      </c>
      <c r="B2603" s="6" t="str">
        <f>COUNTIF($A$5:A2603,A2603)&amp;A2603</f>
        <v>14260</v>
      </c>
      <c r="AA26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04" spans="1:27" x14ac:dyDescent="0.25">
      <c r="A2604" s="6" t="str">
        <f>DAY(C2604)&amp;Table1[[#This Row],[Bộ phận]]&amp;Table1[[#This Row],[Mã hàng]]</f>
        <v>0</v>
      </c>
      <c r="B2604" s="6" t="str">
        <f>COUNTIF($A$5:A2604,A2604)&amp;A2604</f>
        <v>14270</v>
      </c>
      <c r="AA26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05" spans="1:27" x14ac:dyDescent="0.25">
      <c r="A2605" s="6" t="str">
        <f>DAY(C2605)&amp;Table1[[#This Row],[Bộ phận]]&amp;Table1[[#This Row],[Mã hàng]]</f>
        <v>0</v>
      </c>
      <c r="B2605" s="6" t="str">
        <f>COUNTIF($A$5:A2605,A2605)&amp;A2605</f>
        <v>14280</v>
      </c>
      <c r="AA26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06" spans="1:27" x14ac:dyDescent="0.25">
      <c r="A2606" s="6" t="str">
        <f>DAY(C2606)&amp;Table1[[#This Row],[Bộ phận]]&amp;Table1[[#This Row],[Mã hàng]]</f>
        <v>0</v>
      </c>
      <c r="B2606" s="6" t="str">
        <f>COUNTIF($A$5:A2606,A2606)&amp;A2606</f>
        <v>14290</v>
      </c>
      <c r="AA26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07" spans="1:27" x14ac:dyDescent="0.25">
      <c r="A2607" s="6" t="str">
        <f>DAY(C2607)&amp;Table1[[#This Row],[Bộ phận]]&amp;Table1[[#This Row],[Mã hàng]]</f>
        <v>0</v>
      </c>
      <c r="B2607" s="6" t="str">
        <f>COUNTIF($A$5:A2607,A2607)&amp;A2607</f>
        <v>14300</v>
      </c>
      <c r="AA26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08" spans="1:27" x14ac:dyDescent="0.25">
      <c r="A2608" s="6" t="str">
        <f>DAY(C2608)&amp;Table1[[#This Row],[Bộ phận]]&amp;Table1[[#This Row],[Mã hàng]]</f>
        <v>0</v>
      </c>
      <c r="B2608" s="6" t="str">
        <f>COUNTIF($A$5:A2608,A2608)&amp;A2608</f>
        <v>14310</v>
      </c>
      <c r="AA26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09" spans="1:27" x14ac:dyDescent="0.25">
      <c r="A2609" s="6" t="str">
        <f>DAY(C2609)&amp;Table1[[#This Row],[Bộ phận]]&amp;Table1[[#This Row],[Mã hàng]]</f>
        <v>0</v>
      </c>
      <c r="B2609" s="6" t="str">
        <f>COUNTIF($A$5:A2609,A2609)&amp;A2609</f>
        <v>14320</v>
      </c>
      <c r="AA26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10" spans="1:27" x14ac:dyDescent="0.25">
      <c r="A2610" s="6" t="str">
        <f>DAY(C2610)&amp;Table1[[#This Row],[Bộ phận]]&amp;Table1[[#This Row],[Mã hàng]]</f>
        <v>0</v>
      </c>
      <c r="B2610" s="6" t="str">
        <f>COUNTIF($A$5:A2610,A2610)&amp;A2610</f>
        <v>14330</v>
      </c>
      <c r="AA26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11" spans="1:27" x14ac:dyDescent="0.25">
      <c r="A2611" s="6" t="str">
        <f>DAY(C2611)&amp;Table1[[#This Row],[Bộ phận]]&amp;Table1[[#This Row],[Mã hàng]]</f>
        <v>0</v>
      </c>
      <c r="B2611" s="6" t="str">
        <f>COUNTIF($A$5:A2611,A2611)&amp;A2611</f>
        <v>14340</v>
      </c>
      <c r="AA26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12" spans="1:27" x14ac:dyDescent="0.25">
      <c r="A2612" s="6" t="str">
        <f>DAY(C2612)&amp;Table1[[#This Row],[Bộ phận]]&amp;Table1[[#This Row],[Mã hàng]]</f>
        <v>0</v>
      </c>
      <c r="B2612" s="6" t="str">
        <f>COUNTIF($A$5:A2612,A2612)&amp;A2612</f>
        <v>14350</v>
      </c>
      <c r="AA26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13" spans="1:27" x14ac:dyDescent="0.25">
      <c r="A2613" s="6" t="str">
        <f>DAY(C2613)&amp;Table1[[#This Row],[Bộ phận]]&amp;Table1[[#This Row],[Mã hàng]]</f>
        <v>0</v>
      </c>
      <c r="B2613" s="6" t="str">
        <f>COUNTIF($A$5:A2613,A2613)&amp;A2613</f>
        <v>14360</v>
      </c>
      <c r="AA26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14" spans="1:27" x14ac:dyDescent="0.25">
      <c r="A2614" s="6" t="str">
        <f>DAY(C2614)&amp;Table1[[#This Row],[Bộ phận]]&amp;Table1[[#This Row],[Mã hàng]]</f>
        <v>0</v>
      </c>
      <c r="B2614" s="6" t="str">
        <f>COUNTIF($A$5:A2614,A2614)&amp;A2614</f>
        <v>14370</v>
      </c>
      <c r="AA26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15" spans="1:27" x14ac:dyDescent="0.25">
      <c r="A2615" s="6" t="str">
        <f>DAY(C2615)&amp;Table1[[#This Row],[Bộ phận]]&amp;Table1[[#This Row],[Mã hàng]]</f>
        <v>0</v>
      </c>
      <c r="B2615" s="6" t="str">
        <f>COUNTIF($A$5:A2615,A2615)&amp;A2615</f>
        <v>14380</v>
      </c>
      <c r="AA26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16" spans="1:27" x14ac:dyDescent="0.25">
      <c r="A2616" s="6" t="str">
        <f>DAY(C2616)&amp;Table1[[#This Row],[Bộ phận]]&amp;Table1[[#This Row],[Mã hàng]]</f>
        <v>0</v>
      </c>
      <c r="B2616" s="6" t="str">
        <f>COUNTIF($A$5:A2616,A2616)&amp;A2616</f>
        <v>14390</v>
      </c>
      <c r="AA26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17" spans="1:27" x14ac:dyDescent="0.25">
      <c r="A2617" s="6" t="str">
        <f>DAY(C2617)&amp;Table1[[#This Row],[Bộ phận]]&amp;Table1[[#This Row],[Mã hàng]]</f>
        <v>0</v>
      </c>
      <c r="B2617" s="6" t="str">
        <f>COUNTIF($A$5:A2617,A2617)&amp;A2617</f>
        <v>14400</v>
      </c>
      <c r="AA26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18" spans="1:27" x14ac:dyDescent="0.25">
      <c r="A2618" s="6" t="str">
        <f>DAY(C2618)&amp;Table1[[#This Row],[Bộ phận]]&amp;Table1[[#This Row],[Mã hàng]]</f>
        <v>0</v>
      </c>
      <c r="B2618" s="6" t="str">
        <f>COUNTIF($A$5:A2618,A2618)&amp;A2618</f>
        <v>14410</v>
      </c>
      <c r="AA26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19" spans="1:27" x14ac:dyDescent="0.25">
      <c r="A2619" s="6" t="str">
        <f>DAY(C2619)&amp;Table1[[#This Row],[Bộ phận]]&amp;Table1[[#This Row],[Mã hàng]]</f>
        <v>0</v>
      </c>
      <c r="B2619" s="6" t="str">
        <f>COUNTIF($A$5:A2619,A2619)&amp;A2619</f>
        <v>14420</v>
      </c>
      <c r="AA26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20" spans="1:27" x14ac:dyDescent="0.25">
      <c r="A2620" s="6" t="str">
        <f>DAY(C2620)&amp;Table1[[#This Row],[Bộ phận]]&amp;Table1[[#This Row],[Mã hàng]]</f>
        <v>0</v>
      </c>
      <c r="B2620" s="6" t="str">
        <f>COUNTIF($A$5:A2620,A2620)&amp;A2620</f>
        <v>14430</v>
      </c>
      <c r="AA26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21" spans="1:27" x14ac:dyDescent="0.25">
      <c r="A2621" s="6" t="str">
        <f>DAY(C2621)&amp;Table1[[#This Row],[Bộ phận]]&amp;Table1[[#This Row],[Mã hàng]]</f>
        <v>0</v>
      </c>
      <c r="B2621" s="6" t="str">
        <f>COUNTIF($A$5:A2621,A2621)&amp;A2621</f>
        <v>14440</v>
      </c>
      <c r="AA26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22" spans="1:27" x14ac:dyDescent="0.25">
      <c r="A2622" s="6" t="str">
        <f>DAY(C2622)&amp;Table1[[#This Row],[Bộ phận]]&amp;Table1[[#This Row],[Mã hàng]]</f>
        <v>0</v>
      </c>
      <c r="B2622" s="6" t="str">
        <f>COUNTIF($A$5:A2622,A2622)&amp;A2622</f>
        <v>14450</v>
      </c>
      <c r="AA26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23" spans="1:27" x14ac:dyDescent="0.25">
      <c r="A2623" s="6" t="str">
        <f>DAY(C2623)&amp;Table1[[#This Row],[Bộ phận]]&amp;Table1[[#This Row],[Mã hàng]]</f>
        <v>0</v>
      </c>
      <c r="B2623" s="6" t="str">
        <f>COUNTIF($A$5:A2623,A2623)&amp;A2623</f>
        <v>14460</v>
      </c>
      <c r="AA26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24" spans="1:27" x14ac:dyDescent="0.25">
      <c r="A2624" s="6" t="str">
        <f>DAY(C2624)&amp;Table1[[#This Row],[Bộ phận]]&amp;Table1[[#This Row],[Mã hàng]]</f>
        <v>0</v>
      </c>
      <c r="B2624" s="6" t="str">
        <f>COUNTIF($A$5:A2624,A2624)&amp;A2624</f>
        <v>14470</v>
      </c>
      <c r="AA26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25" spans="1:27" x14ac:dyDescent="0.25">
      <c r="A2625" s="6" t="str">
        <f>DAY(C2625)&amp;Table1[[#This Row],[Bộ phận]]&amp;Table1[[#This Row],[Mã hàng]]</f>
        <v>0</v>
      </c>
      <c r="B2625" s="6" t="str">
        <f>COUNTIF($A$5:A2625,A2625)&amp;A2625</f>
        <v>14480</v>
      </c>
      <c r="AA26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26" spans="1:27" x14ac:dyDescent="0.25">
      <c r="A2626" s="6" t="str">
        <f>DAY(C2626)&amp;Table1[[#This Row],[Bộ phận]]&amp;Table1[[#This Row],[Mã hàng]]</f>
        <v>0</v>
      </c>
      <c r="B2626" s="6" t="str">
        <f>COUNTIF($A$5:A2626,A2626)&amp;A2626</f>
        <v>14490</v>
      </c>
      <c r="AA26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27" spans="1:27" x14ac:dyDescent="0.25">
      <c r="A2627" s="6" t="str">
        <f>DAY(C2627)&amp;Table1[[#This Row],[Bộ phận]]&amp;Table1[[#This Row],[Mã hàng]]</f>
        <v>0</v>
      </c>
      <c r="B2627" s="6" t="str">
        <f>COUNTIF($A$5:A2627,A2627)&amp;A2627</f>
        <v>14500</v>
      </c>
      <c r="AA26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28" spans="1:27" x14ac:dyDescent="0.25">
      <c r="A2628" s="6" t="str">
        <f>DAY(C2628)&amp;Table1[[#This Row],[Bộ phận]]&amp;Table1[[#This Row],[Mã hàng]]</f>
        <v>0</v>
      </c>
      <c r="B2628" s="6" t="str">
        <f>COUNTIF($A$5:A2628,A2628)&amp;A2628</f>
        <v>14510</v>
      </c>
      <c r="AA26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29" spans="1:27" x14ac:dyDescent="0.25">
      <c r="A2629" s="6" t="str">
        <f>DAY(C2629)&amp;Table1[[#This Row],[Bộ phận]]&amp;Table1[[#This Row],[Mã hàng]]</f>
        <v>0</v>
      </c>
      <c r="B2629" s="6" t="str">
        <f>COUNTIF($A$5:A2629,A2629)&amp;A2629</f>
        <v>14520</v>
      </c>
      <c r="AA26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30" spans="1:27" x14ac:dyDescent="0.25">
      <c r="A2630" s="6" t="str">
        <f>DAY(C2630)&amp;Table1[[#This Row],[Bộ phận]]&amp;Table1[[#This Row],[Mã hàng]]</f>
        <v>0</v>
      </c>
      <c r="B2630" s="6" t="str">
        <f>COUNTIF($A$5:A2630,A2630)&amp;A2630</f>
        <v>14530</v>
      </c>
      <c r="AA26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31" spans="1:27" x14ac:dyDescent="0.25">
      <c r="A2631" s="6" t="str">
        <f>DAY(C2631)&amp;Table1[[#This Row],[Bộ phận]]&amp;Table1[[#This Row],[Mã hàng]]</f>
        <v>0</v>
      </c>
      <c r="B2631" s="6" t="str">
        <f>COUNTIF($A$5:A2631,A2631)&amp;A2631</f>
        <v>14540</v>
      </c>
      <c r="AA26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32" spans="1:27" x14ac:dyDescent="0.25">
      <c r="A2632" s="6" t="str">
        <f>DAY(C2632)&amp;Table1[[#This Row],[Bộ phận]]&amp;Table1[[#This Row],[Mã hàng]]</f>
        <v>0</v>
      </c>
      <c r="B2632" s="6" t="str">
        <f>COUNTIF($A$5:A2632,A2632)&amp;A2632</f>
        <v>14550</v>
      </c>
      <c r="AA26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33" spans="1:27" x14ac:dyDescent="0.25">
      <c r="A2633" s="6" t="str">
        <f>DAY(C2633)&amp;Table1[[#This Row],[Bộ phận]]&amp;Table1[[#This Row],[Mã hàng]]</f>
        <v>0</v>
      </c>
      <c r="B2633" s="6" t="str">
        <f>COUNTIF($A$5:A2633,A2633)&amp;A2633</f>
        <v>14560</v>
      </c>
      <c r="AA26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34" spans="1:27" x14ac:dyDescent="0.25">
      <c r="A2634" s="6" t="str">
        <f>DAY(C2634)&amp;Table1[[#This Row],[Bộ phận]]&amp;Table1[[#This Row],[Mã hàng]]</f>
        <v>0</v>
      </c>
      <c r="B2634" s="6" t="str">
        <f>COUNTIF($A$5:A2634,A2634)&amp;A2634</f>
        <v>14570</v>
      </c>
      <c r="AA26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35" spans="1:27" x14ac:dyDescent="0.25">
      <c r="A2635" s="6" t="str">
        <f>DAY(C2635)&amp;Table1[[#This Row],[Bộ phận]]&amp;Table1[[#This Row],[Mã hàng]]</f>
        <v>0</v>
      </c>
      <c r="B2635" s="6" t="str">
        <f>COUNTIF($A$5:A2635,A2635)&amp;A2635</f>
        <v>14580</v>
      </c>
      <c r="AA26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36" spans="1:27" x14ac:dyDescent="0.25">
      <c r="A2636" s="6" t="str">
        <f>DAY(C2636)&amp;Table1[[#This Row],[Bộ phận]]&amp;Table1[[#This Row],[Mã hàng]]</f>
        <v>0</v>
      </c>
      <c r="B2636" s="6" t="str">
        <f>COUNTIF($A$5:A2636,A2636)&amp;A2636</f>
        <v>14590</v>
      </c>
      <c r="AA26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37" spans="1:27" x14ac:dyDescent="0.25">
      <c r="A2637" s="6" t="str">
        <f>DAY(C2637)&amp;Table1[[#This Row],[Bộ phận]]&amp;Table1[[#This Row],[Mã hàng]]</f>
        <v>0</v>
      </c>
      <c r="B2637" s="6" t="str">
        <f>COUNTIF($A$5:A2637,A2637)&amp;A2637</f>
        <v>14600</v>
      </c>
      <c r="AA26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38" spans="1:27" x14ac:dyDescent="0.25">
      <c r="A2638" s="6" t="str">
        <f>DAY(C2638)&amp;Table1[[#This Row],[Bộ phận]]&amp;Table1[[#This Row],[Mã hàng]]</f>
        <v>0</v>
      </c>
      <c r="B2638" s="6" t="str">
        <f>COUNTIF($A$5:A2638,A2638)&amp;A2638</f>
        <v>14610</v>
      </c>
      <c r="AA26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39" spans="1:27" x14ac:dyDescent="0.25">
      <c r="A2639" s="6" t="str">
        <f>DAY(C2639)&amp;Table1[[#This Row],[Bộ phận]]&amp;Table1[[#This Row],[Mã hàng]]</f>
        <v>0</v>
      </c>
      <c r="B2639" s="6" t="str">
        <f>COUNTIF($A$5:A2639,A2639)&amp;A2639</f>
        <v>14620</v>
      </c>
      <c r="AA26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40" spans="1:27" x14ac:dyDescent="0.25">
      <c r="A2640" s="6" t="str">
        <f>DAY(C2640)&amp;Table1[[#This Row],[Bộ phận]]&amp;Table1[[#This Row],[Mã hàng]]</f>
        <v>0</v>
      </c>
      <c r="B2640" s="6" t="str">
        <f>COUNTIF($A$5:A2640,A2640)&amp;A2640</f>
        <v>14630</v>
      </c>
      <c r="AA26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41" spans="1:27" x14ac:dyDescent="0.25">
      <c r="A2641" s="6" t="str">
        <f>DAY(C2641)&amp;Table1[[#This Row],[Bộ phận]]&amp;Table1[[#This Row],[Mã hàng]]</f>
        <v>0</v>
      </c>
      <c r="B2641" s="6" t="str">
        <f>COUNTIF($A$5:A2641,A2641)&amp;A2641</f>
        <v>14640</v>
      </c>
      <c r="AA26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42" spans="1:27" x14ac:dyDescent="0.25">
      <c r="A2642" s="6" t="str">
        <f>DAY(C2642)&amp;Table1[[#This Row],[Bộ phận]]&amp;Table1[[#This Row],[Mã hàng]]</f>
        <v>0</v>
      </c>
      <c r="B2642" s="6" t="str">
        <f>COUNTIF($A$5:A2642,A2642)&amp;A2642</f>
        <v>14650</v>
      </c>
      <c r="AA26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43" spans="1:27" x14ac:dyDescent="0.25">
      <c r="A2643" s="6" t="str">
        <f>DAY(C2643)&amp;Table1[[#This Row],[Bộ phận]]&amp;Table1[[#This Row],[Mã hàng]]</f>
        <v>0</v>
      </c>
      <c r="B2643" s="6" t="str">
        <f>COUNTIF($A$5:A2643,A2643)&amp;A2643</f>
        <v>14660</v>
      </c>
      <c r="AA26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44" spans="1:27" x14ac:dyDescent="0.25">
      <c r="A2644" s="6" t="str">
        <f>DAY(C2644)&amp;Table1[[#This Row],[Bộ phận]]&amp;Table1[[#This Row],[Mã hàng]]</f>
        <v>0</v>
      </c>
      <c r="B2644" s="6" t="str">
        <f>COUNTIF($A$5:A2644,A2644)&amp;A2644</f>
        <v>14670</v>
      </c>
      <c r="AA26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45" spans="1:27" x14ac:dyDescent="0.25">
      <c r="A2645" s="6" t="str">
        <f>DAY(C2645)&amp;Table1[[#This Row],[Bộ phận]]&amp;Table1[[#This Row],[Mã hàng]]</f>
        <v>0</v>
      </c>
      <c r="B2645" s="6" t="str">
        <f>COUNTIF($A$5:A2645,A2645)&amp;A2645</f>
        <v>14680</v>
      </c>
      <c r="AA26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46" spans="1:27" x14ac:dyDescent="0.25">
      <c r="A2646" s="6" t="str">
        <f>DAY(C2646)&amp;Table1[[#This Row],[Bộ phận]]&amp;Table1[[#This Row],[Mã hàng]]</f>
        <v>0</v>
      </c>
      <c r="B2646" s="6" t="str">
        <f>COUNTIF($A$5:A2646,A2646)&amp;A2646</f>
        <v>14690</v>
      </c>
      <c r="AA26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47" spans="1:27" x14ac:dyDescent="0.25">
      <c r="A2647" s="6" t="str">
        <f>DAY(C2647)&amp;Table1[[#This Row],[Bộ phận]]&amp;Table1[[#This Row],[Mã hàng]]</f>
        <v>0</v>
      </c>
      <c r="B2647" s="6" t="str">
        <f>COUNTIF($A$5:A2647,A2647)&amp;A2647</f>
        <v>14700</v>
      </c>
      <c r="AA26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48" spans="1:27" x14ac:dyDescent="0.25">
      <c r="A2648" s="6" t="str">
        <f>DAY(C2648)&amp;Table1[[#This Row],[Bộ phận]]&amp;Table1[[#This Row],[Mã hàng]]</f>
        <v>0</v>
      </c>
      <c r="B2648" s="6" t="str">
        <f>COUNTIF($A$5:A2648,A2648)&amp;A2648</f>
        <v>14710</v>
      </c>
      <c r="AA26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49" spans="1:27" x14ac:dyDescent="0.25">
      <c r="A2649" s="6" t="str">
        <f>DAY(C2649)&amp;Table1[[#This Row],[Bộ phận]]&amp;Table1[[#This Row],[Mã hàng]]</f>
        <v>0</v>
      </c>
      <c r="B2649" s="6" t="str">
        <f>COUNTIF($A$5:A2649,A2649)&amp;A2649</f>
        <v>14720</v>
      </c>
      <c r="AA26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50" spans="1:27" x14ac:dyDescent="0.25">
      <c r="A2650" s="6" t="str">
        <f>DAY(C2650)&amp;Table1[[#This Row],[Bộ phận]]&amp;Table1[[#This Row],[Mã hàng]]</f>
        <v>0</v>
      </c>
      <c r="B2650" s="6" t="str">
        <f>COUNTIF($A$5:A2650,A2650)&amp;A2650</f>
        <v>14730</v>
      </c>
      <c r="AA26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51" spans="1:27" x14ac:dyDescent="0.25">
      <c r="A2651" s="6" t="str">
        <f>DAY(C2651)&amp;Table1[[#This Row],[Bộ phận]]&amp;Table1[[#This Row],[Mã hàng]]</f>
        <v>0</v>
      </c>
      <c r="B2651" s="6" t="str">
        <f>COUNTIF($A$5:A2651,A2651)&amp;A2651</f>
        <v>14740</v>
      </c>
      <c r="AA26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52" spans="1:27" x14ac:dyDescent="0.25">
      <c r="A2652" s="6" t="str">
        <f>DAY(C2652)&amp;Table1[[#This Row],[Bộ phận]]&amp;Table1[[#This Row],[Mã hàng]]</f>
        <v>0</v>
      </c>
      <c r="B2652" s="6" t="str">
        <f>COUNTIF($A$5:A2652,A2652)&amp;A2652</f>
        <v>14750</v>
      </c>
      <c r="AA26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53" spans="1:27" x14ac:dyDescent="0.25">
      <c r="A2653" s="6" t="str">
        <f>DAY(C2653)&amp;Table1[[#This Row],[Bộ phận]]&amp;Table1[[#This Row],[Mã hàng]]</f>
        <v>0</v>
      </c>
      <c r="B2653" s="6" t="str">
        <f>COUNTIF($A$5:A2653,A2653)&amp;A2653</f>
        <v>14760</v>
      </c>
      <c r="AA26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54" spans="1:27" x14ac:dyDescent="0.25">
      <c r="A2654" s="6" t="str">
        <f>DAY(C2654)&amp;Table1[[#This Row],[Bộ phận]]&amp;Table1[[#This Row],[Mã hàng]]</f>
        <v>0</v>
      </c>
      <c r="B2654" s="6" t="str">
        <f>COUNTIF($A$5:A2654,A2654)&amp;A2654</f>
        <v>14770</v>
      </c>
      <c r="AA26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55" spans="1:27" x14ac:dyDescent="0.25">
      <c r="A2655" s="6" t="str">
        <f>DAY(C2655)&amp;Table1[[#This Row],[Bộ phận]]&amp;Table1[[#This Row],[Mã hàng]]</f>
        <v>0</v>
      </c>
      <c r="B2655" s="6" t="str">
        <f>COUNTIF($A$5:A2655,A2655)&amp;A2655</f>
        <v>14780</v>
      </c>
      <c r="AA26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56" spans="1:27" x14ac:dyDescent="0.25">
      <c r="A2656" s="6" t="str">
        <f>DAY(C2656)&amp;Table1[[#This Row],[Bộ phận]]&amp;Table1[[#This Row],[Mã hàng]]</f>
        <v>0</v>
      </c>
      <c r="B2656" s="6" t="str">
        <f>COUNTIF($A$5:A2656,A2656)&amp;A2656</f>
        <v>14790</v>
      </c>
      <c r="AA26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57" spans="1:27" x14ac:dyDescent="0.25">
      <c r="A2657" s="6" t="str">
        <f>DAY(C2657)&amp;Table1[[#This Row],[Bộ phận]]&amp;Table1[[#This Row],[Mã hàng]]</f>
        <v>0</v>
      </c>
      <c r="B2657" s="6" t="str">
        <f>COUNTIF($A$5:A2657,A2657)&amp;A2657</f>
        <v>14800</v>
      </c>
      <c r="AA26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58" spans="1:27" x14ac:dyDescent="0.25">
      <c r="A2658" s="6" t="str">
        <f>DAY(C2658)&amp;Table1[[#This Row],[Bộ phận]]&amp;Table1[[#This Row],[Mã hàng]]</f>
        <v>0</v>
      </c>
      <c r="B2658" s="6" t="str">
        <f>COUNTIF($A$5:A2658,A2658)&amp;A2658</f>
        <v>14810</v>
      </c>
      <c r="AA26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59" spans="1:27" x14ac:dyDescent="0.25">
      <c r="A2659" s="6" t="str">
        <f>DAY(C2659)&amp;Table1[[#This Row],[Bộ phận]]&amp;Table1[[#This Row],[Mã hàng]]</f>
        <v>0</v>
      </c>
      <c r="B2659" s="6" t="str">
        <f>COUNTIF($A$5:A2659,A2659)&amp;A2659</f>
        <v>14820</v>
      </c>
      <c r="AA26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60" spans="1:27" x14ac:dyDescent="0.25">
      <c r="A2660" s="6" t="str">
        <f>DAY(C2660)&amp;Table1[[#This Row],[Bộ phận]]&amp;Table1[[#This Row],[Mã hàng]]</f>
        <v>0</v>
      </c>
      <c r="B2660" s="6" t="str">
        <f>COUNTIF($A$5:A2660,A2660)&amp;A2660</f>
        <v>14830</v>
      </c>
      <c r="AA26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61" spans="1:27" x14ac:dyDescent="0.25">
      <c r="A2661" s="6" t="str">
        <f>DAY(C2661)&amp;Table1[[#This Row],[Bộ phận]]&amp;Table1[[#This Row],[Mã hàng]]</f>
        <v>0</v>
      </c>
      <c r="B2661" s="6" t="str">
        <f>COUNTIF($A$5:A2661,A2661)&amp;A2661</f>
        <v>14840</v>
      </c>
      <c r="AA26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62" spans="1:27" x14ac:dyDescent="0.25">
      <c r="A2662" s="6" t="str">
        <f>DAY(C2662)&amp;Table1[[#This Row],[Bộ phận]]&amp;Table1[[#This Row],[Mã hàng]]</f>
        <v>0</v>
      </c>
      <c r="B2662" s="6" t="str">
        <f>COUNTIF($A$5:A2662,A2662)&amp;A2662</f>
        <v>14850</v>
      </c>
      <c r="AA26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63" spans="1:27" x14ac:dyDescent="0.25">
      <c r="A2663" s="6" t="str">
        <f>DAY(C2663)&amp;Table1[[#This Row],[Bộ phận]]&amp;Table1[[#This Row],[Mã hàng]]</f>
        <v>0</v>
      </c>
      <c r="B2663" s="6" t="str">
        <f>COUNTIF($A$5:A2663,A2663)&amp;A2663</f>
        <v>14860</v>
      </c>
      <c r="AA26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64" spans="1:27" x14ac:dyDescent="0.25">
      <c r="A2664" s="6" t="str">
        <f>DAY(C2664)&amp;Table1[[#This Row],[Bộ phận]]&amp;Table1[[#This Row],[Mã hàng]]</f>
        <v>0</v>
      </c>
      <c r="B2664" s="6" t="str">
        <f>COUNTIF($A$5:A2664,A2664)&amp;A2664</f>
        <v>14870</v>
      </c>
      <c r="AA26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65" spans="1:27" x14ac:dyDescent="0.25">
      <c r="A2665" s="6" t="str">
        <f>DAY(C2665)&amp;Table1[[#This Row],[Bộ phận]]&amp;Table1[[#This Row],[Mã hàng]]</f>
        <v>0</v>
      </c>
      <c r="B2665" s="6" t="str">
        <f>COUNTIF($A$5:A2665,A2665)&amp;A2665</f>
        <v>14880</v>
      </c>
      <c r="AA26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66" spans="1:27" x14ac:dyDescent="0.25">
      <c r="A2666" s="6" t="str">
        <f>DAY(C2666)&amp;Table1[[#This Row],[Bộ phận]]&amp;Table1[[#This Row],[Mã hàng]]</f>
        <v>0</v>
      </c>
      <c r="B2666" s="6" t="str">
        <f>COUNTIF($A$5:A2666,A2666)&amp;A2666</f>
        <v>14890</v>
      </c>
      <c r="AA26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67" spans="1:27" x14ac:dyDescent="0.25">
      <c r="A2667" s="6" t="str">
        <f>DAY(C2667)&amp;Table1[[#This Row],[Bộ phận]]&amp;Table1[[#This Row],[Mã hàng]]</f>
        <v>0</v>
      </c>
      <c r="B2667" s="6" t="str">
        <f>COUNTIF($A$5:A2667,A2667)&amp;A2667</f>
        <v>14900</v>
      </c>
      <c r="AA26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68" spans="1:27" x14ac:dyDescent="0.25">
      <c r="A2668" s="6" t="str">
        <f>DAY(C2668)&amp;Table1[[#This Row],[Bộ phận]]&amp;Table1[[#This Row],[Mã hàng]]</f>
        <v>0</v>
      </c>
      <c r="B2668" s="6" t="str">
        <f>COUNTIF($A$5:A2668,A2668)&amp;A2668</f>
        <v>14910</v>
      </c>
      <c r="AA26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69" spans="1:27" x14ac:dyDescent="0.25">
      <c r="A2669" s="6" t="str">
        <f>DAY(C2669)&amp;Table1[[#This Row],[Bộ phận]]&amp;Table1[[#This Row],[Mã hàng]]</f>
        <v>0</v>
      </c>
      <c r="B2669" s="6" t="str">
        <f>COUNTIF($A$5:A2669,A2669)&amp;A2669</f>
        <v>14920</v>
      </c>
      <c r="AA26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70" spans="1:27" x14ac:dyDescent="0.25">
      <c r="A2670" s="6" t="str">
        <f>DAY(C2670)&amp;Table1[[#This Row],[Bộ phận]]&amp;Table1[[#This Row],[Mã hàng]]</f>
        <v>0</v>
      </c>
      <c r="B2670" s="6" t="str">
        <f>COUNTIF($A$5:A2670,A2670)&amp;A2670</f>
        <v>14930</v>
      </c>
      <c r="AA26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71" spans="1:27" x14ac:dyDescent="0.25">
      <c r="A2671" s="6" t="str">
        <f>DAY(C2671)&amp;Table1[[#This Row],[Bộ phận]]&amp;Table1[[#This Row],[Mã hàng]]</f>
        <v>0</v>
      </c>
      <c r="B2671" s="6" t="str">
        <f>COUNTIF($A$5:A2671,A2671)&amp;A2671</f>
        <v>14940</v>
      </c>
      <c r="AA26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72" spans="1:27" x14ac:dyDescent="0.25">
      <c r="A2672" s="6" t="str">
        <f>DAY(C2672)&amp;Table1[[#This Row],[Bộ phận]]&amp;Table1[[#This Row],[Mã hàng]]</f>
        <v>0</v>
      </c>
      <c r="B2672" s="6" t="str">
        <f>COUNTIF($A$5:A2672,A2672)&amp;A2672</f>
        <v>14950</v>
      </c>
      <c r="AA26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73" spans="1:27" x14ac:dyDescent="0.25">
      <c r="A2673" s="6" t="str">
        <f>DAY(C2673)&amp;Table1[[#This Row],[Bộ phận]]&amp;Table1[[#This Row],[Mã hàng]]</f>
        <v>0</v>
      </c>
      <c r="B2673" s="6" t="str">
        <f>COUNTIF($A$5:A2673,A2673)&amp;A2673</f>
        <v>14960</v>
      </c>
      <c r="AA26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74" spans="1:27" x14ac:dyDescent="0.25">
      <c r="A2674" s="6" t="str">
        <f>DAY(C2674)&amp;Table1[[#This Row],[Bộ phận]]&amp;Table1[[#This Row],[Mã hàng]]</f>
        <v>0</v>
      </c>
      <c r="B2674" s="6" t="str">
        <f>COUNTIF($A$5:A2674,A2674)&amp;A2674</f>
        <v>14970</v>
      </c>
      <c r="AA26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75" spans="1:27" x14ac:dyDescent="0.25">
      <c r="A2675" s="6" t="str">
        <f>DAY(C2675)&amp;Table1[[#This Row],[Bộ phận]]&amp;Table1[[#This Row],[Mã hàng]]</f>
        <v>0</v>
      </c>
      <c r="B2675" s="6" t="str">
        <f>COUNTIF($A$5:A2675,A2675)&amp;A2675</f>
        <v>14980</v>
      </c>
      <c r="AA26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76" spans="1:27" x14ac:dyDescent="0.25">
      <c r="A2676" s="6" t="str">
        <f>DAY(C2676)&amp;Table1[[#This Row],[Bộ phận]]&amp;Table1[[#This Row],[Mã hàng]]</f>
        <v>0</v>
      </c>
      <c r="B2676" s="6" t="str">
        <f>COUNTIF($A$5:A2676,A2676)&amp;A2676</f>
        <v>14990</v>
      </c>
      <c r="AA26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77" spans="1:27" x14ac:dyDescent="0.25">
      <c r="A2677" s="6" t="str">
        <f>DAY(C2677)&amp;Table1[[#This Row],[Bộ phận]]&amp;Table1[[#This Row],[Mã hàng]]</f>
        <v>0</v>
      </c>
      <c r="B2677" s="6" t="str">
        <f>COUNTIF($A$5:A2677,A2677)&amp;A2677</f>
        <v>15000</v>
      </c>
      <c r="AA26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78" spans="1:27" x14ac:dyDescent="0.25">
      <c r="A2678" s="6" t="str">
        <f>DAY(C2678)&amp;Table1[[#This Row],[Bộ phận]]&amp;Table1[[#This Row],[Mã hàng]]</f>
        <v>0</v>
      </c>
      <c r="B2678" s="6" t="str">
        <f>COUNTIF($A$5:A2678,A2678)&amp;A2678</f>
        <v>15010</v>
      </c>
      <c r="AA26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79" spans="1:27" x14ac:dyDescent="0.25">
      <c r="A2679" s="6" t="str">
        <f>DAY(C2679)&amp;Table1[[#This Row],[Bộ phận]]&amp;Table1[[#This Row],[Mã hàng]]</f>
        <v>0</v>
      </c>
      <c r="B2679" s="6" t="str">
        <f>COUNTIF($A$5:A2679,A2679)&amp;A2679</f>
        <v>15020</v>
      </c>
      <c r="AA26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80" spans="1:27" x14ac:dyDescent="0.25">
      <c r="A2680" s="6" t="str">
        <f>DAY(C2680)&amp;Table1[[#This Row],[Bộ phận]]&amp;Table1[[#This Row],[Mã hàng]]</f>
        <v>0</v>
      </c>
      <c r="B2680" s="6" t="str">
        <f>COUNTIF($A$5:A2680,A2680)&amp;A2680</f>
        <v>15030</v>
      </c>
      <c r="AA26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81" spans="1:27" x14ac:dyDescent="0.25">
      <c r="A2681" s="6" t="str">
        <f>DAY(C2681)&amp;Table1[[#This Row],[Bộ phận]]&amp;Table1[[#This Row],[Mã hàng]]</f>
        <v>0</v>
      </c>
      <c r="B2681" s="6" t="str">
        <f>COUNTIF($A$5:A2681,A2681)&amp;A2681</f>
        <v>15040</v>
      </c>
      <c r="AA26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82" spans="1:27" x14ac:dyDescent="0.25">
      <c r="A2682" s="6" t="str">
        <f>DAY(C2682)&amp;Table1[[#This Row],[Bộ phận]]&amp;Table1[[#This Row],[Mã hàng]]</f>
        <v>0</v>
      </c>
      <c r="B2682" s="6" t="str">
        <f>COUNTIF($A$5:A2682,A2682)&amp;A2682</f>
        <v>15050</v>
      </c>
      <c r="AA26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83" spans="1:27" x14ac:dyDescent="0.25">
      <c r="A2683" s="6" t="str">
        <f>DAY(C2683)&amp;Table1[[#This Row],[Bộ phận]]&amp;Table1[[#This Row],[Mã hàng]]</f>
        <v>0</v>
      </c>
      <c r="B2683" s="6" t="str">
        <f>COUNTIF($A$5:A2683,A2683)&amp;A2683</f>
        <v>15060</v>
      </c>
      <c r="AA26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84" spans="1:27" x14ac:dyDescent="0.25">
      <c r="A2684" s="6" t="str">
        <f>DAY(C2684)&amp;Table1[[#This Row],[Bộ phận]]&amp;Table1[[#This Row],[Mã hàng]]</f>
        <v>0</v>
      </c>
      <c r="B2684" s="6" t="str">
        <f>COUNTIF($A$5:A2684,A2684)&amp;A2684</f>
        <v>15070</v>
      </c>
      <c r="AA26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85" spans="1:27" x14ac:dyDescent="0.25">
      <c r="A2685" s="6" t="str">
        <f>DAY(C2685)&amp;Table1[[#This Row],[Bộ phận]]&amp;Table1[[#This Row],[Mã hàng]]</f>
        <v>0</v>
      </c>
      <c r="B2685" s="6" t="str">
        <f>COUNTIF($A$5:A2685,A2685)&amp;A2685</f>
        <v>15080</v>
      </c>
      <c r="AA26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86" spans="1:27" x14ac:dyDescent="0.25">
      <c r="A2686" s="6" t="str">
        <f>DAY(C2686)&amp;Table1[[#This Row],[Bộ phận]]&amp;Table1[[#This Row],[Mã hàng]]</f>
        <v>0</v>
      </c>
      <c r="B2686" s="6" t="str">
        <f>COUNTIF($A$5:A2686,A2686)&amp;A2686</f>
        <v>15090</v>
      </c>
      <c r="AA26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87" spans="1:27" x14ac:dyDescent="0.25">
      <c r="A2687" s="6" t="str">
        <f>DAY(C2687)&amp;Table1[[#This Row],[Bộ phận]]&amp;Table1[[#This Row],[Mã hàng]]</f>
        <v>0</v>
      </c>
      <c r="B2687" s="6" t="str">
        <f>COUNTIF($A$5:A2687,A2687)&amp;A2687</f>
        <v>15100</v>
      </c>
      <c r="AA26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88" spans="1:27" x14ac:dyDescent="0.25">
      <c r="A2688" s="6" t="str">
        <f>DAY(C2688)&amp;Table1[[#This Row],[Bộ phận]]&amp;Table1[[#This Row],[Mã hàng]]</f>
        <v>0</v>
      </c>
      <c r="B2688" s="6" t="str">
        <f>COUNTIF($A$5:A2688,A2688)&amp;A2688</f>
        <v>15110</v>
      </c>
      <c r="AA26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89" spans="1:27" x14ac:dyDescent="0.25">
      <c r="A2689" s="6" t="str">
        <f>DAY(C2689)&amp;Table1[[#This Row],[Bộ phận]]&amp;Table1[[#This Row],[Mã hàng]]</f>
        <v>0</v>
      </c>
      <c r="B2689" s="6" t="str">
        <f>COUNTIF($A$5:A2689,A2689)&amp;A2689</f>
        <v>15120</v>
      </c>
      <c r="AA26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90" spans="1:27" x14ac:dyDescent="0.25">
      <c r="A2690" s="6" t="str">
        <f>DAY(C2690)&amp;Table1[[#This Row],[Bộ phận]]&amp;Table1[[#This Row],[Mã hàng]]</f>
        <v>0</v>
      </c>
      <c r="B2690" s="6" t="str">
        <f>COUNTIF($A$5:A2690,A2690)&amp;A2690</f>
        <v>15130</v>
      </c>
      <c r="AA26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91" spans="1:27" x14ac:dyDescent="0.25">
      <c r="A2691" s="6" t="str">
        <f>DAY(C2691)&amp;Table1[[#This Row],[Bộ phận]]&amp;Table1[[#This Row],[Mã hàng]]</f>
        <v>0</v>
      </c>
      <c r="B2691" s="6" t="str">
        <f>COUNTIF($A$5:A2691,A2691)&amp;A2691</f>
        <v>15140</v>
      </c>
      <c r="AA26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92" spans="1:27" x14ac:dyDescent="0.25">
      <c r="A2692" s="6" t="str">
        <f>DAY(C2692)&amp;Table1[[#This Row],[Bộ phận]]&amp;Table1[[#This Row],[Mã hàng]]</f>
        <v>0</v>
      </c>
      <c r="B2692" s="6" t="str">
        <f>COUNTIF($A$5:A2692,A2692)&amp;A2692</f>
        <v>15150</v>
      </c>
      <c r="AA26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93" spans="1:27" x14ac:dyDescent="0.25">
      <c r="A2693" s="6" t="str">
        <f>DAY(C2693)&amp;Table1[[#This Row],[Bộ phận]]&amp;Table1[[#This Row],[Mã hàng]]</f>
        <v>0</v>
      </c>
      <c r="B2693" s="6" t="str">
        <f>COUNTIF($A$5:A2693,A2693)&amp;A2693</f>
        <v>15160</v>
      </c>
      <c r="AA26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94" spans="1:27" x14ac:dyDescent="0.25">
      <c r="A2694" s="6" t="str">
        <f>DAY(C2694)&amp;Table1[[#This Row],[Bộ phận]]&amp;Table1[[#This Row],[Mã hàng]]</f>
        <v>0</v>
      </c>
      <c r="B2694" s="6" t="str">
        <f>COUNTIF($A$5:A2694,A2694)&amp;A2694</f>
        <v>15170</v>
      </c>
      <c r="AA26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95" spans="1:27" x14ac:dyDescent="0.25">
      <c r="A2695" s="6" t="str">
        <f>DAY(C2695)&amp;Table1[[#This Row],[Bộ phận]]&amp;Table1[[#This Row],[Mã hàng]]</f>
        <v>0</v>
      </c>
      <c r="B2695" s="6" t="str">
        <f>COUNTIF($A$5:A2695,A2695)&amp;A2695</f>
        <v>15180</v>
      </c>
      <c r="AA26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96" spans="1:27" x14ac:dyDescent="0.25">
      <c r="A2696" s="6" t="str">
        <f>DAY(C2696)&amp;Table1[[#This Row],[Bộ phận]]&amp;Table1[[#This Row],[Mã hàng]]</f>
        <v>0</v>
      </c>
      <c r="B2696" s="6" t="str">
        <f>COUNTIF($A$5:A2696,A2696)&amp;A2696</f>
        <v>15190</v>
      </c>
      <c r="AA26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97" spans="1:27" x14ac:dyDescent="0.25">
      <c r="A2697" s="6" t="str">
        <f>DAY(C2697)&amp;Table1[[#This Row],[Bộ phận]]&amp;Table1[[#This Row],[Mã hàng]]</f>
        <v>0</v>
      </c>
      <c r="B2697" s="6" t="str">
        <f>COUNTIF($A$5:A2697,A2697)&amp;A2697</f>
        <v>15200</v>
      </c>
      <c r="AA26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98" spans="1:27" x14ac:dyDescent="0.25">
      <c r="A2698" s="6" t="str">
        <f>DAY(C2698)&amp;Table1[[#This Row],[Bộ phận]]&amp;Table1[[#This Row],[Mã hàng]]</f>
        <v>0</v>
      </c>
      <c r="B2698" s="6" t="str">
        <f>COUNTIF($A$5:A2698,A2698)&amp;A2698</f>
        <v>15210</v>
      </c>
      <c r="AA26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699" spans="1:27" x14ac:dyDescent="0.25">
      <c r="A2699" s="6" t="str">
        <f>DAY(C2699)&amp;Table1[[#This Row],[Bộ phận]]&amp;Table1[[#This Row],[Mã hàng]]</f>
        <v>0</v>
      </c>
      <c r="B2699" s="6" t="str">
        <f>COUNTIF($A$5:A2699,A2699)&amp;A2699</f>
        <v>15220</v>
      </c>
      <c r="AA26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00" spans="1:27" x14ac:dyDescent="0.25">
      <c r="A2700" s="6" t="str">
        <f>DAY(C2700)&amp;Table1[[#This Row],[Bộ phận]]&amp;Table1[[#This Row],[Mã hàng]]</f>
        <v>0</v>
      </c>
      <c r="B2700" s="6" t="str">
        <f>COUNTIF($A$5:A2700,A2700)&amp;A2700</f>
        <v>15230</v>
      </c>
      <c r="AA27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01" spans="1:27" x14ac:dyDescent="0.25">
      <c r="A2701" s="6" t="str">
        <f>DAY(C2701)&amp;Table1[[#This Row],[Bộ phận]]&amp;Table1[[#This Row],[Mã hàng]]</f>
        <v>0</v>
      </c>
      <c r="B2701" s="6" t="str">
        <f>COUNTIF($A$5:A2701,A2701)&amp;A2701</f>
        <v>15240</v>
      </c>
      <c r="AA27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02" spans="1:27" x14ac:dyDescent="0.25">
      <c r="A2702" s="6" t="str">
        <f>DAY(C2702)&amp;Table1[[#This Row],[Bộ phận]]&amp;Table1[[#This Row],[Mã hàng]]</f>
        <v>0</v>
      </c>
      <c r="B2702" s="6" t="str">
        <f>COUNTIF($A$5:A2702,A2702)&amp;A2702</f>
        <v>15250</v>
      </c>
      <c r="AA27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03" spans="1:27" x14ac:dyDescent="0.25">
      <c r="A2703" s="6" t="str">
        <f>DAY(C2703)&amp;Table1[[#This Row],[Bộ phận]]&amp;Table1[[#This Row],[Mã hàng]]</f>
        <v>0</v>
      </c>
      <c r="B2703" s="6" t="str">
        <f>COUNTIF($A$5:A2703,A2703)&amp;A2703</f>
        <v>15260</v>
      </c>
      <c r="AA27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04" spans="1:27" x14ac:dyDescent="0.25">
      <c r="A2704" s="6" t="str">
        <f>DAY(C2704)&amp;Table1[[#This Row],[Bộ phận]]&amp;Table1[[#This Row],[Mã hàng]]</f>
        <v>0</v>
      </c>
      <c r="B2704" s="6" t="str">
        <f>COUNTIF($A$5:A2704,A2704)&amp;A2704</f>
        <v>15270</v>
      </c>
      <c r="AA27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05" spans="1:27" x14ac:dyDescent="0.25">
      <c r="A2705" s="6" t="str">
        <f>DAY(C2705)&amp;Table1[[#This Row],[Bộ phận]]&amp;Table1[[#This Row],[Mã hàng]]</f>
        <v>0</v>
      </c>
      <c r="B2705" s="6" t="str">
        <f>COUNTIF($A$5:A2705,A2705)&amp;A2705</f>
        <v>15280</v>
      </c>
      <c r="AA27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06" spans="1:27" x14ac:dyDescent="0.25">
      <c r="A2706" s="6" t="str">
        <f>DAY(C2706)&amp;Table1[[#This Row],[Bộ phận]]&amp;Table1[[#This Row],[Mã hàng]]</f>
        <v>0</v>
      </c>
      <c r="B2706" s="6" t="str">
        <f>COUNTIF($A$5:A2706,A2706)&amp;A2706</f>
        <v>15290</v>
      </c>
      <c r="AA27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07" spans="1:27" x14ac:dyDescent="0.25">
      <c r="A2707" s="6" t="str">
        <f>DAY(C2707)&amp;Table1[[#This Row],[Bộ phận]]&amp;Table1[[#This Row],[Mã hàng]]</f>
        <v>0</v>
      </c>
      <c r="B2707" s="6" t="str">
        <f>COUNTIF($A$5:A2707,A2707)&amp;A2707</f>
        <v>15300</v>
      </c>
      <c r="AA27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08" spans="1:27" x14ac:dyDescent="0.25">
      <c r="A2708" s="6" t="str">
        <f>DAY(C2708)&amp;Table1[[#This Row],[Bộ phận]]&amp;Table1[[#This Row],[Mã hàng]]</f>
        <v>0</v>
      </c>
      <c r="B2708" s="6" t="str">
        <f>COUNTIF($A$5:A2708,A2708)&amp;A2708</f>
        <v>15310</v>
      </c>
      <c r="AA27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09" spans="1:27" x14ac:dyDescent="0.25">
      <c r="A2709" s="6" t="str">
        <f>DAY(C2709)&amp;Table1[[#This Row],[Bộ phận]]&amp;Table1[[#This Row],[Mã hàng]]</f>
        <v>0</v>
      </c>
      <c r="B2709" s="6" t="str">
        <f>COUNTIF($A$5:A2709,A2709)&amp;A2709</f>
        <v>15320</v>
      </c>
      <c r="AA27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10" spans="1:27" x14ac:dyDescent="0.25">
      <c r="A2710" s="6" t="str">
        <f>DAY(C2710)&amp;Table1[[#This Row],[Bộ phận]]&amp;Table1[[#This Row],[Mã hàng]]</f>
        <v>0</v>
      </c>
      <c r="B2710" s="6" t="str">
        <f>COUNTIF($A$5:A2710,A2710)&amp;A2710</f>
        <v>15330</v>
      </c>
      <c r="AA27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11" spans="1:27" x14ac:dyDescent="0.25">
      <c r="A2711" s="6" t="str">
        <f>DAY(C2711)&amp;Table1[[#This Row],[Bộ phận]]&amp;Table1[[#This Row],[Mã hàng]]</f>
        <v>0</v>
      </c>
      <c r="B2711" s="6" t="str">
        <f>COUNTIF($A$5:A2711,A2711)&amp;A2711</f>
        <v>15340</v>
      </c>
      <c r="AA27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12" spans="1:27" x14ac:dyDescent="0.25">
      <c r="A2712" s="6" t="str">
        <f>DAY(C2712)&amp;Table1[[#This Row],[Bộ phận]]&amp;Table1[[#This Row],[Mã hàng]]</f>
        <v>0</v>
      </c>
      <c r="B2712" s="6" t="str">
        <f>COUNTIF($A$5:A2712,A2712)&amp;A2712</f>
        <v>15350</v>
      </c>
      <c r="AA27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13" spans="1:27" x14ac:dyDescent="0.25">
      <c r="A2713" s="6" t="str">
        <f>DAY(C2713)&amp;Table1[[#This Row],[Bộ phận]]&amp;Table1[[#This Row],[Mã hàng]]</f>
        <v>0</v>
      </c>
      <c r="B2713" s="6" t="str">
        <f>COUNTIF($A$5:A2713,A2713)&amp;A2713</f>
        <v>15360</v>
      </c>
      <c r="AA27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14" spans="1:27" x14ac:dyDescent="0.25">
      <c r="A2714" s="6" t="str">
        <f>DAY(C2714)&amp;Table1[[#This Row],[Bộ phận]]&amp;Table1[[#This Row],[Mã hàng]]</f>
        <v>0</v>
      </c>
      <c r="B2714" s="6" t="str">
        <f>COUNTIF($A$5:A2714,A2714)&amp;A2714</f>
        <v>15370</v>
      </c>
      <c r="AA27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15" spans="1:27" x14ac:dyDescent="0.25">
      <c r="A2715" s="6" t="str">
        <f>DAY(C2715)&amp;Table1[[#This Row],[Bộ phận]]&amp;Table1[[#This Row],[Mã hàng]]</f>
        <v>0</v>
      </c>
      <c r="B2715" s="6" t="str">
        <f>COUNTIF($A$5:A2715,A2715)&amp;A2715</f>
        <v>15380</v>
      </c>
      <c r="AA27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16" spans="1:27" x14ac:dyDescent="0.25">
      <c r="A2716" s="6" t="str">
        <f>DAY(C2716)&amp;Table1[[#This Row],[Bộ phận]]&amp;Table1[[#This Row],[Mã hàng]]</f>
        <v>0</v>
      </c>
      <c r="B2716" s="6" t="str">
        <f>COUNTIF($A$5:A2716,A2716)&amp;A2716</f>
        <v>15390</v>
      </c>
      <c r="AA27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17" spans="1:27" x14ac:dyDescent="0.25">
      <c r="A2717" s="6" t="str">
        <f>DAY(C2717)&amp;Table1[[#This Row],[Bộ phận]]&amp;Table1[[#This Row],[Mã hàng]]</f>
        <v>0</v>
      </c>
      <c r="B2717" s="6" t="str">
        <f>COUNTIF($A$5:A2717,A2717)&amp;A2717</f>
        <v>15400</v>
      </c>
      <c r="AA27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18" spans="1:27" x14ac:dyDescent="0.25">
      <c r="A2718" s="6" t="str">
        <f>DAY(C2718)&amp;Table1[[#This Row],[Bộ phận]]&amp;Table1[[#This Row],[Mã hàng]]</f>
        <v>0</v>
      </c>
      <c r="B2718" s="6" t="str">
        <f>COUNTIF($A$5:A2718,A2718)&amp;A2718</f>
        <v>15410</v>
      </c>
      <c r="AA27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19" spans="1:27" x14ac:dyDescent="0.25">
      <c r="A2719" s="6" t="str">
        <f>DAY(C2719)&amp;Table1[[#This Row],[Bộ phận]]&amp;Table1[[#This Row],[Mã hàng]]</f>
        <v>0</v>
      </c>
      <c r="B2719" s="6" t="str">
        <f>COUNTIF($A$5:A2719,A2719)&amp;A2719</f>
        <v>15420</v>
      </c>
      <c r="AA27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20" spans="1:27" x14ac:dyDescent="0.25">
      <c r="A2720" s="6" t="str">
        <f>DAY(C2720)&amp;Table1[[#This Row],[Bộ phận]]&amp;Table1[[#This Row],[Mã hàng]]</f>
        <v>0</v>
      </c>
      <c r="B2720" s="6" t="str">
        <f>COUNTIF($A$5:A2720,A2720)&amp;A2720</f>
        <v>15430</v>
      </c>
      <c r="AA27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21" spans="1:27" x14ac:dyDescent="0.25">
      <c r="A2721" s="6" t="str">
        <f>DAY(C2721)&amp;Table1[[#This Row],[Bộ phận]]&amp;Table1[[#This Row],[Mã hàng]]</f>
        <v>0</v>
      </c>
      <c r="B2721" s="6" t="str">
        <f>COUNTIF($A$5:A2721,A2721)&amp;A2721</f>
        <v>15440</v>
      </c>
      <c r="AA27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22" spans="1:27" x14ac:dyDescent="0.25">
      <c r="A2722" s="6" t="str">
        <f>DAY(C2722)&amp;Table1[[#This Row],[Bộ phận]]&amp;Table1[[#This Row],[Mã hàng]]</f>
        <v>0</v>
      </c>
      <c r="B2722" s="6" t="str">
        <f>COUNTIF($A$5:A2722,A2722)&amp;A2722</f>
        <v>15450</v>
      </c>
      <c r="AA27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23" spans="1:27" x14ac:dyDescent="0.25">
      <c r="A2723" s="6" t="str">
        <f>DAY(C2723)&amp;Table1[[#This Row],[Bộ phận]]&amp;Table1[[#This Row],[Mã hàng]]</f>
        <v>0</v>
      </c>
      <c r="B2723" s="6" t="str">
        <f>COUNTIF($A$5:A2723,A2723)&amp;A2723</f>
        <v>15460</v>
      </c>
      <c r="AA27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24" spans="1:27" x14ac:dyDescent="0.25">
      <c r="A2724" s="6" t="str">
        <f>DAY(C2724)&amp;Table1[[#This Row],[Bộ phận]]&amp;Table1[[#This Row],[Mã hàng]]</f>
        <v>0</v>
      </c>
      <c r="B2724" s="6" t="str">
        <f>COUNTIF($A$5:A2724,A2724)&amp;A2724</f>
        <v>15470</v>
      </c>
      <c r="AA27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25" spans="1:27" x14ac:dyDescent="0.25">
      <c r="A2725" s="6" t="str">
        <f>DAY(C2725)&amp;Table1[[#This Row],[Bộ phận]]&amp;Table1[[#This Row],[Mã hàng]]</f>
        <v>0</v>
      </c>
      <c r="B2725" s="6" t="str">
        <f>COUNTIF($A$5:A2725,A2725)&amp;A2725</f>
        <v>15480</v>
      </c>
      <c r="AA27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26" spans="1:27" x14ac:dyDescent="0.25">
      <c r="A2726" s="6" t="str">
        <f>DAY(C2726)&amp;Table1[[#This Row],[Bộ phận]]&amp;Table1[[#This Row],[Mã hàng]]</f>
        <v>0</v>
      </c>
      <c r="B2726" s="6" t="str">
        <f>COUNTIF($A$5:A2726,A2726)&amp;A2726</f>
        <v>15490</v>
      </c>
      <c r="AA27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27" spans="1:27" x14ac:dyDescent="0.25">
      <c r="A2727" s="6" t="str">
        <f>DAY(C2727)&amp;Table1[[#This Row],[Bộ phận]]&amp;Table1[[#This Row],[Mã hàng]]</f>
        <v>0</v>
      </c>
      <c r="B2727" s="6" t="str">
        <f>COUNTIF($A$5:A2727,A2727)&amp;A2727</f>
        <v>15500</v>
      </c>
      <c r="AA27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28" spans="1:27" x14ac:dyDescent="0.25">
      <c r="A2728" s="6" t="str">
        <f>DAY(C2728)&amp;Table1[[#This Row],[Bộ phận]]&amp;Table1[[#This Row],[Mã hàng]]</f>
        <v>0</v>
      </c>
      <c r="B2728" s="6" t="str">
        <f>COUNTIF($A$5:A2728,A2728)&amp;A2728</f>
        <v>15510</v>
      </c>
      <c r="AA27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29" spans="1:27" x14ac:dyDescent="0.25">
      <c r="A2729" s="6" t="str">
        <f>DAY(C2729)&amp;Table1[[#This Row],[Bộ phận]]&amp;Table1[[#This Row],[Mã hàng]]</f>
        <v>0</v>
      </c>
      <c r="B2729" s="6" t="str">
        <f>COUNTIF($A$5:A2729,A2729)&amp;A2729</f>
        <v>15520</v>
      </c>
      <c r="AA27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30" spans="1:27" x14ac:dyDescent="0.25">
      <c r="A2730" s="6" t="str">
        <f>DAY(C2730)&amp;Table1[[#This Row],[Bộ phận]]&amp;Table1[[#This Row],[Mã hàng]]</f>
        <v>0</v>
      </c>
      <c r="B2730" s="6" t="str">
        <f>COUNTIF($A$5:A2730,A2730)&amp;A2730</f>
        <v>15530</v>
      </c>
      <c r="AA27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31" spans="1:27" x14ac:dyDescent="0.25">
      <c r="A2731" s="6" t="str">
        <f>DAY(C2731)&amp;Table1[[#This Row],[Bộ phận]]&amp;Table1[[#This Row],[Mã hàng]]</f>
        <v>0</v>
      </c>
      <c r="B2731" s="6" t="str">
        <f>COUNTIF($A$5:A2731,A2731)&amp;A2731</f>
        <v>15540</v>
      </c>
      <c r="AA27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32" spans="1:27" x14ac:dyDescent="0.25">
      <c r="A2732" s="6" t="str">
        <f>DAY(C2732)&amp;Table1[[#This Row],[Bộ phận]]&amp;Table1[[#This Row],[Mã hàng]]</f>
        <v>0</v>
      </c>
      <c r="B2732" s="6" t="str">
        <f>COUNTIF($A$5:A2732,A2732)&amp;A2732</f>
        <v>15550</v>
      </c>
      <c r="AA27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33" spans="1:27" x14ac:dyDescent="0.25">
      <c r="A2733" s="6" t="str">
        <f>DAY(C2733)&amp;Table1[[#This Row],[Bộ phận]]&amp;Table1[[#This Row],[Mã hàng]]</f>
        <v>0</v>
      </c>
      <c r="B2733" s="6" t="str">
        <f>COUNTIF($A$5:A2733,A2733)&amp;A2733</f>
        <v>15560</v>
      </c>
      <c r="AA27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34" spans="1:27" x14ac:dyDescent="0.25">
      <c r="A2734" s="6" t="str">
        <f>DAY(C2734)&amp;Table1[[#This Row],[Bộ phận]]&amp;Table1[[#This Row],[Mã hàng]]</f>
        <v>0</v>
      </c>
      <c r="B2734" s="6" t="str">
        <f>COUNTIF($A$5:A2734,A2734)&amp;A2734</f>
        <v>15570</v>
      </c>
      <c r="AA27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35" spans="1:27" x14ac:dyDescent="0.25">
      <c r="A2735" s="6" t="str">
        <f>DAY(C2735)&amp;Table1[[#This Row],[Bộ phận]]&amp;Table1[[#This Row],[Mã hàng]]</f>
        <v>0</v>
      </c>
      <c r="B2735" s="6" t="str">
        <f>COUNTIF($A$5:A2735,A2735)&amp;A2735</f>
        <v>15580</v>
      </c>
      <c r="AA27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36" spans="1:27" x14ac:dyDescent="0.25">
      <c r="A2736" s="6" t="str">
        <f>DAY(C2736)&amp;Table1[[#This Row],[Bộ phận]]&amp;Table1[[#This Row],[Mã hàng]]</f>
        <v>0</v>
      </c>
      <c r="B2736" s="6" t="str">
        <f>COUNTIF($A$5:A2736,A2736)&amp;A2736</f>
        <v>15590</v>
      </c>
      <c r="AA27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37" spans="1:27" x14ac:dyDescent="0.25">
      <c r="A2737" s="6" t="str">
        <f>DAY(C2737)&amp;Table1[[#This Row],[Bộ phận]]&amp;Table1[[#This Row],[Mã hàng]]</f>
        <v>0</v>
      </c>
      <c r="B2737" s="6" t="str">
        <f>COUNTIF($A$5:A2737,A2737)&amp;A2737</f>
        <v>15600</v>
      </c>
      <c r="AA27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38" spans="1:27" x14ac:dyDescent="0.25">
      <c r="A2738" s="6" t="str">
        <f>DAY(C2738)&amp;Table1[[#This Row],[Bộ phận]]&amp;Table1[[#This Row],[Mã hàng]]</f>
        <v>0</v>
      </c>
      <c r="B2738" s="6" t="str">
        <f>COUNTIF($A$5:A2738,A2738)&amp;A2738</f>
        <v>15610</v>
      </c>
      <c r="AA27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39" spans="1:27" x14ac:dyDescent="0.25">
      <c r="A2739" s="6" t="str">
        <f>DAY(C2739)&amp;Table1[[#This Row],[Bộ phận]]&amp;Table1[[#This Row],[Mã hàng]]</f>
        <v>0</v>
      </c>
      <c r="B2739" s="6" t="str">
        <f>COUNTIF($A$5:A2739,A2739)&amp;A2739</f>
        <v>15620</v>
      </c>
      <c r="AA27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40" spans="1:27" x14ac:dyDescent="0.25">
      <c r="A2740" s="6" t="str">
        <f>DAY(C2740)&amp;Table1[[#This Row],[Bộ phận]]&amp;Table1[[#This Row],[Mã hàng]]</f>
        <v>0</v>
      </c>
      <c r="B2740" s="6" t="str">
        <f>COUNTIF($A$5:A2740,A2740)&amp;A2740</f>
        <v>15630</v>
      </c>
      <c r="AA27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41" spans="1:27" x14ac:dyDescent="0.25">
      <c r="A2741" s="6" t="str">
        <f>DAY(C2741)&amp;Table1[[#This Row],[Bộ phận]]&amp;Table1[[#This Row],[Mã hàng]]</f>
        <v>0</v>
      </c>
      <c r="B2741" s="6" t="str">
        <f>COUNTIF($A$5:A2741,A2741)&amp;A2741</f>
        <v>15640</v>
      </c>
      <c r="AA27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42" spans="1:27" x14ac:dyDescent="0.25">
      <c r="A2742" s="6" t="str">
        <f>DAY(C2742)&amp;Table1[[#This Row],[Bộ phận]]&amp;Table1[[#This Row],[Mã hàng]]</f>
        <v>0</v>
      </c>
      <c r="B2742" s="6" t="str">
        <f>COUNTIF($A$5:A2742,A2742)&amp;A2742</f>
        <v>15650</v>
      </c>
      <c r="AA27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43" spans="1:27" x14ac:dyDescent="0.25">
      <c r="A2743" s="6" t="str">
        <f>DAY(C2743)&amp;Table1[[#This Row],[Bộ phận]]&amp;Table1[[#This Row],[Mã hàng]]</f>
        <v>0</v>
      </c>
      <c r="B2743" s="6" t="str">
        <f>COUNTIF($A$5:A2743,A2743)&amp;A2743</f>
        <v>15660</v>
      </c>
      <c r="AA27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44" spans="1:27" x14ac:dyDescent="0.25">
      <c r="A2744" s="6" t="str">
        <f>DAY(C2744)&amp;Table1[[#This Row],[Bộ phận]]&amp;Table1[[#This Row],[Mã hàng]]</f>
        <v>0</v>
      </c>
      <c r="B2744" s="6" t="str">
        <f>COUNTIF($A$5:A2744,A2744)&amp;A2744</f>
        <v>15670</v>
      </c>
      <c r="AA27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45" spans="1:27" x14ac:dyDescent="0.25">
      <c r="A2745" s="6" t="str">
        <f>DAY(C2745)&amp;Table1[[#This Row],[Bộ phận]]&amp;Table1[[#This Row],[Mã hàng]]</f>
        <v>0</v>
      </c>
      <c r="B2745" s="6" t="str">
        <f>COUNTIF($A$5:A2745,A2745)&amp;A2745</f>
        <v>15680</v>
      </c>
      <c r="AA27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46" spans="1:27" x14ac:dyDescent="0.25">
      <c r="A2746" s="6" t="str">
        <f>DAY(C2746)&amp;Table1[[#This Row],[Bộ phận]]&amp;Table1[[#This Row],[Mã hàng]]</f>
        <v>0</v>
      </c>
      <c r="B2746" s="6" t="str">
        <f>COUNTIF($A$5:A2746,A2746)&amp;A2746</f>
        <v>15690</v>
      </c>
      <c r="AA27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47" spans="1:27" x14ac:dyDescent="0.25">
      <c r="A2747" s="6" t="str">
        <f>DAY(C2747)&amp;Table1[[#This Row],[Bộ phận]]&amp;Table1[[#This Row],[Mã hàng]]</f>
        <v>0</v>
      </c>
      <c r="B2747" s="6" t="str">
        <f>COUNTIF($A$5:A2747,A2747)&amp;A2747</f>
        <v>15700</v>
      </c>
      <c r="AA27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48" spans="1:27" x14ac:dyDescent="0.25">
      <c r="A2748" s="6" t="str">
        <f>DAY(C2748)&amp;Table1[[#This Row],[Bộ phận]]&amp;Table1[[#This Row],[Mã hàng]]</f>
        <v>0</v>
      </c>
      <c r="B2748" s="6" t="str">
        <f>COUNTIF($A$5:A2748,A2748)&amp;A2748</f>
        <v>15710</v>
      </c>
      <c r="AA27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49" spans="1:27" x14ac:dyDescent="0.25">
      <c r="A2749" s="6" t="str">
        <f>DAY(C2749)&amp;Table1[[#This Row],[Bộ phận]]&amp;Table1[[#This Row],[Mã hàng]]</f>
        <v>0</v>
      </c>
      <c r="B2749" s="6" t="str">
        <f>COUNTIF($A$5:A2749,A2749)&amp;A2749</f>
        <v>15720</v>
      </c>
      <c r="AA27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50" spans="1:27" x14ac:dyDescent="0.25">
      <c r="A2750" s="6" t="str">
        <f>DAY(C2750)&amp;Table1[[#This Row],[Bộ phận]]&amp;Table1[[#This Row],[Mã hàng]]</f>
        <v>0</v>
      </c>
      <c r="B2750" s="6" t="str">
        <f>COUNTIF($A$5:A2750,A2750)&amp;A2750</f>
        <v>15730</v>
      </c>
      <c r="AA27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51" spans="1:27" x14ac:dyDescent="0.25">
      <c r="A2751" s="6" t="str">
        <f>DAY(C2751)&amp;Table1[[#This Row],[Bộ phận]]&amp;Table1[[#This Row],[Mã hàng]]</f>
        <v>0</v>
      </c>
      <c r="B2751" s="6" t="str">
        <f>COUNTIF($A$5:A2751,A2751)&amp;A2751</f>
        <v>15740</v>
      </c>
      <c r="AA27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52" spans="1:27" x14ac:dyDescent="0.25">
      <c r="A2752" s="6" t="str">
        <f>DAY(C2752)&amp;Table1[[#This Row],[Bộ phận]]&amp;Table1[[#This Row],[Mã hàng]]</f>
        <v>0</v>
      </c>
      <c r="B2752" s="6" t="str">
        <f>COUNTIF($A$5:A2752,A2752)&amp;A2752</f>
        <v>15750</v>
      </c>
      <c r="AA27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53" spans="1:27" x14ac:dyDescent="0.25">
      <c r="A2753" s="6" t="str">
        <f>DAY(C2753)&amp;Table1[[#This Row],[Bộ phận]]&amp;Table1[[#This Row],[Mã hàng]]</f>
        <v>0</v>
      </c>
      <c r="B2753" s="6" t="str">
        <f>COUNTIF($A$5:A2753,A2753)&amp;A2753</f>
        <v>15760</v>
      </c>
      <c r="AA27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54" spans="1:27" x14ac:dyDescent="0.25">
      <c r="A2754" s="6" t="str">
        <f>DAY(C2754)&amp;Table1[[#This Row],[Bộ phận]]&amp;Table1[[#This Row],[Mã hàng]]</f>
        <v>0</v>
      </c>
      <c r="B2754" s="6" t="str">
        <f>COUNTIF($A$5:A2754,A2754)&amp;A2754</f>
        <v>15770</v>
      </c>
      <c r="AA27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55" spans="1:27" x14ac:dyDescent="0.25">
      <c r="A2755" s="6" t="str">
        <f>DAY(C2755)&amp;Table1[[#This Row],[Bộ phận]]&amp;Table1[[#This Row],[Mã hàng]]</f>
        <v>0</v>
      </c>
      <c r="B2755" s="6" t="str">
        <f>COUNTIF($A$5:A2755,A2755)&amp;A2755</f>
        <v>15780</v>
      </c>
      <c r="AA27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56" spans="1:27" x14ac:dyDescent="0.25">
      <c r="A2756" s="6" t="str">
        <f>DAY(C2756)&amp;Table1[[#This Row],[Bộ phận]]&amp;Table1[[#This Row],[Mã hàng]]</f>
        <v>0</v>
      </c>
      <c r="B2756" s="6" t="str">
        <f>COUNTIF($A$5:A2756,A2756)&amp;A2756</f>
        <v>15790</v>
      </c>
      <c r="AA27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57" spans="1:27" x14ac:dyDescent="0.25">
      <c r="A2757" s="6" t="str">
        <f>DAY(C2757)&amp;Table1[[#This Row],[Bộ phận]]&amp;Table1[[#This Row],[Mã hàng]]</f>
        <v>0</v>
      </c>
      <c r="B2757" s="6" t="str">
        <f>COUNTIF($A$5:A2757,A2757)&amp;A2757</f>
        <v>15800</v>
      </c>
      <c r="AA27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58" spans="1:27" x14ac:dyDescent="0.25">
      <c r="A2758" s="6" t="str">
        <f>DAY(C2758)&amp;Table1[[#This Row],[Bộ phận]]&amp;Table1[[#This Row],[Mã hàng]]</f>
        <v>0</v>
      </c>
      <c r="B2758" s="6" t="str">
        <f>COUNTIF($A$5:A2758,A2758)&amp;A2758</f>
        <v>15810</v>
      </c>
      <c r="AA27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59" spans="1:27" x14ac:dyDescent="0.25">
      <c r="A2759" s="6" t="str">
        <f>DAY(C2759)&amp;Table1[[#This Row],[Bộ phận]]&amp;Table1[[#This Row],[Mã hàng]]</f>
        <v>0</v>
      </c>
      <c r="B2759" s="6" t="str">
        <f>COUNTIF($A$5:A2759,A2759)&amp;A2759</f>
        <v>15820</v>
      </c>
      <c r="AA27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60" spans="1:27" x14ac:dyDescent="0.25">
      <c r="A2760" s="6" t="str">
        <f>DAY(C2760)&amp;Table1[[#This Row],[Bộ phận]]&amp;Table1[[#This Row],[Mã hàng]]</f>
        <v>0</v>
      </c>
      <c r="B2760" s="6" t="str">
        <f>COUNTIF($A$5:A2760,A2760)&amp;A2760</f>
        <v>15830</v>
      </c>
      <c r="AA27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61" spans="1:27" x14ac:dyDescent="0.25">
      <c r="A2761" s="6" t="str">
        <f>DAY(C2761)&amp;Table1[[#This Row],[Bộ phận]]&amp;Table1[[#This Row],[Mã hàng]]</f>
        <v>0</v>
      </c>
      <c r="B2761" s="6" t="str">
        <f>COUNTIF($A$5:A2761,A2761)&amp;A2761</f>
        <v>15840</v>
      </c>
      <c r="AA27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62" spans="1:27" x14ac:dyDescent="0.25">
      <c r="A2762" s="6" t="str">
        <f>DAY(C2762)&amp;Table1[[#This Row],[Bộ phận]]&amp;Table1[[#This Row],[Mã hàng]]</f>
        <v>0</v>
      </c>
      <c r="B2762" s="6" t="str">
        <f>COUNTIF($A$5:A2762,A2762)&amp;A2762</f>
        <v>15850</v>
      </c>
      <c r="AA27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63" spans="1:27" x14ac:dyDescent="0.25">
      <c r="A2763" s="6" t="str">
        <f>DAY(C2763)&amp;Table1[[#This Row],[Bộ phận]]&amp;Table1[[#This Row],[Mã hàng]]</f>
        <v>0</v>
      </c>
      <c r="B2763" s="6" t="str">
        <f>COUNTIF($A$5:A2763,A2763)&amp;A2763</f>
        <v>15860</v>
      </c>
      <c r="AA27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64" spans="1:27" x14ac:dyDescent="0.25">
      <c r="A2764" s="6" t="str">
        <f>DAY(C2764)&amp;Table1[[#This Row],[Bộ phận]]&amp;Table1[[#This Row],[Mã hàng]]</f>
        <v>0</v>
      </c>
      <c r="B2764" s="6" t="str">
        <f>COUNTIF($A$5:A2764,A2764)&amp;A2764</f>
        <v>15870</v>
      </c>
      <c r="AA27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65" spans="1:27" x14ac:dyDescent="0.25">
      <c r="A2765" s="6" t="str">
        <f>DAY(C2765)&amp;Table1[[#This Row],[Bộ phận]]&amp;Table1[[#This Row],[Mã hàng]]</f>
        <v>0</v>
      </c>
      <c r="B2765" s="6" t="str">
        <f>COUNTIF($A$5:A2765,A2765)&amp;A2765</f>
        <v>15880</v>
      </c>
      <c r="AA27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66" spans="1:27" x14ac:dyDescent="0.25">
      <c r="A2766" s="6" t="str">
        <f>DAY(C2766)&amp;Table1[[#This Row],[Bộ phận]]&amp;Table1[[#This Row],[Mã hàng]]</f>
        <v>0</v>
      </c>
      <c r="B2766" s="6" t="str">
        <f>COUNTIF($A$5:A2766,A2766)&amp;A2766</f>
        <v>15890</v>
      </c>
      <c r="AA27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67" spans="1:27" x14ac:dyDescent="0.25">
      <c r="A2767" s="6" t="str">
        <f>DAY(C2767)&amp;Table1[[#This Row],[Bộ phận]]&amp;Table1[[#This Row],[Mã hàng]]</f>
        <v>0</v>
      </c>
      <c r="B2767" s="6" t="str">
        <f>COUNTIF($A$5:A2767,A2767)&amp;A2767</f>
        <v>15900</v>
      </c>
      <c r="AA27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68" spans="1:27" x14ac:dyDescent="0.25">
      <c r="A2768" s="6" t="str">
        <f>DAY(C2768)&amp;Table1[[#This Row],[Bộ phận]]&amp;Table1[[#This Row],[Mã hàng]]</f>
        <v>0</v>
      </c>
      <c r="B2768" s="6" t="str">
        <f>COUNTIF($A$5:A2768,A2768)&amp;A2768</f>
        <v>15910</v>
      </c>
      <c r="AA27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69" spans="1:27" x14ac:dyDescent="0.25">
      <c r="A2769" s="6" t="str">
        <f>DAY(C2769)&amp;Table1[[#This Row],[Bộ phận]]&amp;Table1[[#This Row],[Mã hàng]]</f>
        <v>0</v>
      </c>
      <c r="B2769" s="6" t="str">
        <f>COUNTIF($A$5:A2769,A2769)&amp;A2769</f>
        <v>15920</v>
      </c>
      <c r="AA27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70" spans="1:27" x14ac:dyDescent="0.25">
      <c r="A2770" s="6" t="str">
        <f>DAY(C2770)&amp;Table1[[#This Row],[Bộ phận]]&amp;Table1[[#This Row],[Mã hàng]]</f>
        <v>0</v>
      </c>
      <c r="B2770" s="6" t="str">
        <f>COUNTIF($A$5:A2770,A2770)&amp;A2770</f>
        <v>15930</v>
      </c>
      <c r="AA27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71" spans="1:27" x14ac:dyDescent="0.25">
      <c r="A2771" s="6" t="str">
        <f>DAY(C2771)&amp;Table1[[#This Row],[Bộ phận]]&amp;Table1[[#This Row],[Mã hàng]]</f>
        <v>0</v>
      </c>
      <c r="B2771" s="6" t="str">
        <f>COUNTIF($A$5:A2771,A2771)&amp;A2771</f>
        <v>15940</v>
      </c>
      <c r="AA27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72" spans="1:27" x14ac:dyDescent="0.25">
      <c r="A2772" s="6" t="str">
        <f>DAY(C2772)&amp;Table1[[#This Row],[Bộ phận]]&amp;Table1[[#This Row],[Mã hàng]]</f>
        <v>0</v>
      </c>
      <c r="B2772" s="6" t="str">
        <f>COUNTIF($A$5:A2772,A2772)&amp;A2772</f>
        <v>15950</v>
      </c>
      <c r="AA27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73" spans="1:27" x14ac:dyDescent="0.25">
      <c r="A2773" s="6" t="str">
        <f>DAY(C2773)&amp;Table1[[#This Row],[Bộ phận]]&amp;Table1[[#This Row],[Mã hàng]]</f>
        <v>0</v>
      </c>
      <c r="B2773" s="6" t="str">
        <f>COUNTIF($A$5:A2773,A2773)&amp;A2773</f>
        <v>15960</v>
      </c>
      <c r="AA27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74" spans="1:27" x14ac:dyDescent="0.25">
      <c r="A2774" s="6" t="str">
        <f>DAY(C2774)&amp;Table1[[#This Row],[Bộ phận]]&amp;Table1[[#This Row],[Mã hàng]]</f>
        <v>0</v>
      </c>
      <c r="B2774" s="6" t="str">
        <f>COUNTIF($A$5:A2774,A2774)&amp;A2774</f>
        <v>15970</v>
      </c>
      <c r="AA27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75" spans="1:27" x14ac:dyDescent="0.25">
      <c r="A2775" s="6" t="str">
        <f>DAY(C2775)&amp;Table1[[#This Row],[Bộ phận]]&amp;Table1[[#This Row],[Mã hàng]]</f>
        <v>0</v>
      </c>
      <c r="B2775" s="6" t="str">
        <f>COUNTIF($A$5:A2775,A2775)&amp;A2775</f>
        <v>15980</v>
      </c>
      <c r="AA27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76" spans="1:27" x14ac:dyDescent="0.25">
      <c r="A2776" s="6" t="str">
        <f>DAY(C2776)&amp;Table1[[#This Row],[Bộ phận]]&amp;Table1[[#This Row],[Mã hàng]]</f>
        <v>0</v>
      </c>
      <c r="B2776" s="6" t="str">
        <f>COUNTIF($A$5:A2776,A2776)&amp;A2776</f>
        <v>15990</v>
      </c>
      <c r="AA27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77" spans="1:27" x14ac:dyDescent="0.25">
      <c r="A2777" s="6" t="str">
        <f>DAY(C2777)&amp;Table1[[#This Row],[Bộ phận]]&amp;Table1[[#This Row],[Mã hàng]]</f>
        <v>0</v>
      </c>
      <c r="B2777" s="6" t="str">
        <f>COUNTIF($A$5:A2777,A2777)&amp;A2777</f>
        <v>16000</v>
      </c>
      <c r="AA27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78" spans="1:27" x14ac:dyDescent="0.25">
      <c r="A2778" s="6" t="str">
        <f>DAY(C2778)&amp;Table1[[#This Row],[Bộ phận]]&amp;Table1[[#This Row],[Mã hàng]]</f>
        <v>0</v>
      </c>
      <c r="B2778" s="6" t="str">
        <f>COUNTIF($A$5:A2778,A2778)&amp;A2778</f>
        <v>16010</v>
      </c>
      <c r="AA27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79" spans="1:27" x14ac:dyDescent="0.25">
      <c r="A2779" s="6" t="str">
        <f>DAY(C2779)&amp;Table1[[#This Row],[Bộ phận]]&amp;Table1[[#This Row],[Mã hàng]]</f>
        <v>0</v>
      </c>
      <c r="B2779" s="6" t="str">
        <f>COUNTIF($A$5:A2779,A2779)&amp;A2779</f>
        <v>16020</v>
      </c>
      <c r="AA27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80" spans="1:27" x14ac:dyDescent="0.25">
      <c r="A2780" s="6" t="str">
        <f>DAY(C2780)&amp;Table1[[#This Row],[Bộ phận]]&amp;Table1[[#This Row],[Mã hàng]]</f>
        <v>0</v>
      </c>
      <c r="B2780" s="6" t="str">
        <f>COUNTIF($A$5:A2780,A2780)&amp;A2780</f>
        <v>16030</v>
      </c>
      <c r="AA27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81" spans="1:27" x14ac:dyDescent="0.25">
      <c r="A2781" s="6" t="str">
        <f>DAY(C2781)&amp;Table1[[#This Row],[Bộ phận]]&amp;Table1[[#This Row],[Mã hàng]]</f>
        <v>0</v>
      </c>
      <c r="B2781" s="6" t="str">
        <f>COUNTIF($A$5:A2781,A2781)&amp;A2781</f>
        <v>16040</v>
      </c>
      <c r="AA27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82" spans="1:27" x14ac:dyDescent="0.25">
      <c r="A2782" s="6" t="str">
        <f>DAY(C2782)&amp;Table1[[#This Row],[Bộ phận]]&amp;Table1[[#This Row],[Mã hàng]]</f>
        <v>0</v>
      </c>
      <c r="B2782" s="6" t="str">
        <f>COUNTIF($A$5:A2782,A2782)&amp;A2782</f>
        <v>16050</v>
      </c>
      <c r="AA27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83" spans="1:27" x14ac:dyDescent="0.25">
      <c r="A2783" s="6" t="str">
        <f>DAY(C2783)&amp;Table1[[#This Row],[Bộ phận]]&amp;Table1[[#This Row],[Mã hàng]]</f>
        <v>0</v>
      </c>
      <c r="B2783" s="6" t="str">
        <f>COUNTIF($A$5:A2783,A2783)&amp;A2783</f>
        <v>16060</v>
      </c>
      <c r="AA27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84" spans="1:27" x14ac:dyDescent="0.25">
      <c r="A2784" s="6" t="str">
        <f>DAY(C2784)&amp;Table1[[#This Row],[Bộ phận]]&amp;Table1[[#This Row],[Mã hàng]]</f>
        <v>0</v>
      </c>
      <c r="B2784" s="6" t="str">
        <f>COUNTIF($A$5:A2784,A2784)&amp;A2784</f>
        <v>16070</v>
      </c>
      <c r="AA27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85" spans="1:27" x14ac:dyDescent="0.25">
      <c r="A2785" s="6" t="str">
        <f>DAY(C2785)&amp;Table1[[#This Row],[Bộ phận]]&amp;Table1[[#This Row],[Mã hàng]]</f>
        <v>0</v>
      </c>
      <c r="B2785" s="6" t="str">
        <f>COUNTIF($A$5:A2785,A2785)&amp;A2785</f>
        <v>16080</v>
      </c>
      <c r="AA27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86" spans="1:27" x14ac:dyDescent="0.25">
      <c r="A2786" s="6" t="str">
        <f>DAY(C2786)&amp;Table1[[#This Row],[Bộ phận]]&amp;Table1[[#This Row],[Mã hàng]]</f>
        <v>0</v>
      </c>
      <c r="B2786" s="6" t="str">
        <f>COUNTIF($A$5:A2786,A2786)&amp;A2786</f>
        <v>16090</v>
      </c>
      <c r="AA27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87" spans="1:27" x14ac:dyDescent="0.25">
      <c r="A2787" s="6" t="str">
        <f>DAY(C2787)&amp;Table1[[#This Row],[Bộ phận]]&amp;Table1[[#This Row],[Mã hàng]]</f>
        <v>0</v>
      </c>
      <c r="B2787" s="6" t="str">
        <f>COUNTIF($A$5:A2787,A2787)&amp;A2787</f>
        <v>16100</v>
      </c>
      <c r="AA27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88" spans="1:27" x14ac:dyDescent="0.25">
      <c r="A2788" s="6" t="str">
        <f>DAY(C2788)&amp;Table1[[#This Row],[Bộ phận]]&amp;Table1[[#This Row],[Mã hàng]]</f>
        <v>0</v>
      </c>
      <c r="B2788" s="6" t="str">
        <f>COUNTIF($A$5:A2788,A2788)&amp;A2788</f>
        <v>16110</v>
      </c>
      <c r="AA27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89" spans="1:27" x14ac:dyDescent="0.25">
      <c r="A2789" s="6" t="str">
        <f>DAY(C2789)&amp;Table1[[#This Row],[Bộ phận]]&amp;Table1[[#This Row],[Mã hàng]]</f>
        <v>0</v>
      </c>
      <c r="B2789" s="6" t="str">
        <f>COUNTIF($A$5:A2789,A2789)&amp;A2789</f>
        <v>16120</v>
      </c>
      <c r="AA27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90" spans="1:27" x14ac:dyDescent="0.25">
      <c r="A2790" s="6" t="str">
        <f>DAY(C2790)&amp;Table1[[#This Row],[Bộ phận]]&amp;Table1[[#This Row],[Mã hàng]]</f>
        <v>0</v>
      </c>
      <c r="B2790" s="6" t="str">
        <f>COUNTIF($A$5:A2790,A2790)&amp;A2790</f>
        <v>16130</v>
      </c>
      <c r="AA27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91" spans="1:27" x14ac:dyDescent="0.25">
      <c r="A2791" s="6" t="str">
        <f>DAY(C2791)&amp;Table1[[#This Row],[Bộ phận]]&amp;Table1[[#This Row],[Mã hàng]]</f>
        <v>0</v>
      </c>
      <c r="B2791" s="6" t="str">
        <f>COUNTIF($A$5:A2791,A2791)&amp;A2791</f>
        <v>16140</v>
      </c>
      <c r="AA27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92" spans="1:27" x14ac:dyDescent="0.25">
      <c r="A2792" s="6" t="str">
        <f>DAY(C2792)&amp;Table1[[#This Row],[Bộ phận]]&amp;Table1[[#This Row],[Mã hàng]]</f>
        <v>0</v>
      </c>
      <c r="B2792" s="6" t="str">
        <f>COUNTIF($A$5:A2792,A2792)&amp;A2792</f>
        <v>16150</v>
      </c>
      <c r="AA27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93" spans="1:27" x14ac:dyDescent="0.25">
      <c r="A2793" s="6" t="str">
        <f>DAY(C2793)&amp;Table1[[#This Row],[Bộ phận]]&amp;Table1[[#This Row],[Mã hàng]]</f>
        <v>0</v>
      </c>
      <c r="B2793" s="6" t="str">
        <f>COUNTIF($A$5:A2793,A2793)&amp;A2793</f>
        <v>16160</v>
      </c>
      <c r="AA27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94" spans="1:27" x14ac:dyDescent="0.25">
      <c r="A2794" s="6" t="str">
        <f>DAY(C2794)&amp;Table1[[#This Row],[Bộ phận]]&amp;Table1[[#This Row],[Mã hàng]]</f>
        <v>0</v>
      </c>
      <c r="B2794" s="6" t="str">
        <f>COUNTIF($A$5:A2794,A2794)&amp;A2794</f>
        <v>16170</v>
      </c>
      <c r="AA27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95" spans="1:27" x14ac:dyDescent="0.25">
      <c r="A2795" s="6" t="str">
        <f>DAY(C2795)&amp;Table1[[#This Row],[Bộ phận]]&amp;Table1[[#This Row],[Mã hàng]]</f>
        <v>0</v>
      </c>
      <c r="B2795" s="6" t="str">
        <f>COUNTIF($A$5:A2795,A2795)&amp;A2795</f>
        <v>16180</v>
      </c>
      <c r="AA27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96" spans="1:27" x14ac:dyDescent="0.25">
      <c r="A2796" s="6" t="str">
        <f>DAY(C2796)&amp;Table1[[#This Row],[Bộ phận]]&amp;Table1[[#This Row],[Mã hàng]]</f>
        <v>0</v>
      </c>
      <c r="B2796" s="6" t="str">
        <f>COUNTIF($A$5:A2796,A2796)&amp;A2796</f>
        <v>16190</v>
      </c>
      <c r="AA27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97" spans="1:27" x14ac:dyDescent="0.25">
      <c r="A2797" s="6" t="str">
        <f>DAY(C2797)&amp;Table1[[#This Row],[Bộ phận]]&amp;Table1[[#This Row],[Mã hàng]]</f>
        <v>0</v>
      </c>
      <c r="B2797" s="6" t="str">
        <f>COUNTIF($A$5:A2797,A2797)&amp;A2797</f>
        <v>16200</v>
      </c>
      <c r="AA27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98" spans="1:27" x14ac:dyDescent="0.25">
      <c r="A2798" s="6" t="str">
        <f>DAY(C2798)&amp;Table1[[#This Row],[Bộ phận]]&amp;Table1[[#This Row],[Mã hàng]]</f>
        <v>0</v>
      </c>
      <c r="B2798" s="6" t="str">
        <f>COUNTIF($A$5:A2798,A2798)&amp;A2798</f>
        <v>16210</v>
      </c>
      <c r="AA27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799" spans="1:27" x14ac:dyDescent="0.25">
      <c r="A2799" s="6" t="str">
        <f>DAY(C2799)&amp;Table1[[#This Row],[Bộ phận]]&amp;Table1[[#This Row],[Mã hàng]]</f>
        <v>0</v>
      </c>
      <c r="B2799" s="6" t="str">
        <f>COUNTIF($A$5:A2799,A2799)&amp;A2799</f>
        <v>16220</v>
      </c>
      <c r="AA27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00" spans="1:27" x14ac:dyDescent="0.25">
      <c r="A2800" s="6" t="str">
        <f>DAY(C2800)&amp;Table1[[#This Row],[Bộ phận]]&amp;Table1[[#This Row],[Mã hàng]]</f>
        <v>0</v>
      </c>
      <c r="B2800" s="6" t="str">
        <f>COUNTIF($A$5:A2800,A2800)&amp;A2800</f>
        <v>16230</v>
      </c>
      <c r="AA28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01" spans="1:27" x14ac:dyDescent="0.25">
      <c r="A2801" s="6" t="str">
        <f>DAY(C2801)&amp;Table1[[#This Row],[Bộ phận]]&amp;Table1[[#This Row],[Mã hàng]]</f>
        <v>0</v>
      </c>
      <c r="B2801" s="6" t="str">
        <f>COUNTIF($A$5:A2801,A2801)&amp;A2801</f>
        <v>16240</v>
      </c>
      <c r="AA28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02" spans="1:27" x14ac:dyDescent="0.25">
      <c r="A2802" s="6" t="str">
        <f>DAY(C2802)&amp;Table1[[#This Row],[Bộ phận]]&amp;Table1[[#This Row],[Mã hàng]]</f>
        <v>0</v>
      </c>
      <c r="B2802" s="6" t="str">
        <f>COUNTIF($A$5:A2802,A2802)&amp;A2802</f>
        <v>16250</v>
      </c>
      <c r="AA28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03" spans="1:27" x14ac:dyDescent="0.25">
      <c r="A2803" s="6" t="str">
        <f>DAY(C2803)&amp;Table1[[#This Row],[Bộ phận]]&amp;Table1[[#This Row],[Mã hàng]]</f>
        <v>0</v>
      </c>
      <c r="B2803" s="6" t="str">
        <f>COUNTIF($A$5:A2803,A2803)&amp;A2803</f>
        <v>16260</v>
      </c>
      <c r="AA28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04" spans="1:27" x14ac:dyDescent="0.25">
      <c r="A2804" s="6" t="str">
        <f>DAY(C2804)&amp;Table1[[#This Row],[Bộ phận]]&amp;Table1[[#This Row],[Mã hàng]]</f>
        <v>0</v>
      </c>
      <c r="B2804" s="6" t="str">
        <f>COUNTIF($A$5:A2804,A2804)&amp;A2804</f>
        <v>16270</v>
      </c>
      <c r="AA28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05" spans="1:27" x14ac:dyDescent="0.25">
      <c r="A2805" s="6" t="str">
        <f>DAY(C2805)&amp;Table1[[#This Row],[Bộ phận]]&amp;Table1[[#This Row],[Mã hàng]]</f>
        <v>0</v>
      </c>
      <c r="B2805" s="6" t="str">
        <f>COUNTIF($A$5:A2805,A2805)&amp;A2805</f>
        <v>16280</v>
      </c>
      <c r="AA28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06" spans="1:27" x14ac:dyDescent="0.25">
      <c r="A2806" s="6" t="str">
        <f>DAY(C2806)&amp;Table1[[#This Row],[Bộ phận]]&amp;Table1[[#This Row],[Mã hàng]]</f>
        <v>0</v>
      </c>
      <c r="B2806" s="6" t="str">
        <f>COUNTIF($A$5:A2806,A2806)&amp;A2806</f>
        <v>16290</v>
      </c>
      <c r="AA28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07" spans="1:27" x14ac:dyDescent="0.25">
      <c r="A2807" s="6" t="str">
        <f>DAY(C2807)&amp;Table1[[#This Row],[Bộ phận]]&amp;Table1[[#This Row],[Mã hàng]]</f>
        <v>0</v>
      </c>
      <c r="B2807" s="6" t="str">
        <f>COUNTIF($A$5:A2807,A2807)&amp;A2807</f>
        <v>16300</v>
      </c>
      <c r="AA28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08" spans="1:27" x14ac:dyDescent="0.25">
      <c r="A2808" s="6" t="str">
        <f>DAY(C2808)&amp;Table1[[#This Row],[Bộ phận]]&amp;Table1[[#This Row],[Mã hàng]]</f>
        <v>0</v>
      </c>
      <c r="B2808" s="6" t="str">
        <f>COUNTIF($A$5:A2808,A2808)&amp;A2808</f>
        <v>16310</v>
      </c>
      <c r="AA28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09" spans="1:27" x14ac:dyDescent="0.25">
      <c r="A2809" s="6" t="str">
        <f>DAY(C2809)&amp;Table1[[#This Row],[Bộ phận]]&amp;Table1[[#This Row],[Mã hàng]]</f>
        <v>0</v>
      </c>
      <c r="B2809" s="6" t="str">
        <f>COUNTIF($A$5:A2809,A2809)&amp;A2809</f>
        <v>16320</v>
      </c>
      <c r="AA28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10" spans="1:27" x14ac:dyDescent="0.25">
      <c r="A2810" s="6" t="str">
        <f>DAY(C2810)&amp;Table1[[#This Row],[Bộ phận]]&amp;Table1[[#This Row],[Mã hàng]]</f>
        <v>0</v>
      </c>
      <c r="B2810" s="6" t="str">
        <f>COUNTIF($A$5:A2810,A2810)&amp;A2810</f>
        <v>16330</v>
      </c>
      <c r="AA28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11" spans="1:27" x14ac:dyDescent="0.25">
      <c r="A2811" s="6" t="str">
        <f>DAY(C2811)&amp;Table1[[#This Row],[Bộ phận]]&amp;Table1[[#This Row],[Mã hàng]]</f>
        <v>0</v>
      </c>
      <c r="B2811" s="6" t="str">
        <f>COUNTIF($A$5:A2811,A2811)&amp;A2811</f>
        <v>16340</v>
      </c>
      <c r="AA28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12" spans="1:27" x14ac:dyDescent="0.25">
      <c r="A2812" s="6" t="str">
        <f>DAY(C2812)&amp;Table1[[#This Row],[Bộ phận]]&amp;Table1[[#This Row],[Mã hàng]]</f>
        <v>0</v>
      </c>
      <c r="B2812" s="6" t="str">
        <f>COUNTIF($A$5:A2812,A2812)&amp;A2812</f>
        <v>16350</v>
      </c>
      <c r="AA28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13" spans="1:27" x14ac:dyDescent="0.25">
      <c r="A2813" s="6" t="str">
        <f>DAY(C2813)&amp;Table1[[#This Row],[Bộ phận]]&amp;Table1[[#This Row],[Mã hàng]]</f>
        <v>0</v>
      </c>
      <c r="B2813" s="6" t="str">
        <f>COUNTIF($A$5:A2813,A2813)&amp;A2813</f>
        <v>16360</v>
      </c>
      <c r="AA28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14" spans="1:27" x14ac:dyDescent="0.25">
      <c r="A2814" s="6" t="str">
        <f>DAY(C2814)&amp;Table1[[#This Row],[Bộ phận]]&amp;Table1[[#This Row],[Mã hàng]]</f>
        <v>0</v>
      </c>
      <c r="B2814" s="6" t="str">
        <f>COUNTIF($A$5:A2814,A2814)&amp;A2814</f>
        <v>16370</v>
      </c>
      <c r="AA28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15" spans="1:27" x14ac:dyDescent="0.25">
      <c r="A2815" s="6" t="str">
        <f>DAY(C2815)&amp;Table1[[#This Row],[Bộ phận]]&amp;Table1[[#This Row],[Mã hàng]]</f>
        <v>0</v>
      </c>
      <c r="B2815" s="6" t="str">
        <f>COUNTIF($A$5:A2815,A2815)&amp;A2815</f>
        <v>16380</v>
      </c>
      <c r="AA28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16" spans="1:27" x14ac:dyDescent="0.25">
      <c r="A2816" s="6" t="str">
        <f>DAY(C2816)&amp;Table1[[#This Row],[Bộ phận]]&amp;Table1[[#This Row],[Mã hàng]]</f>
        <v>0</v>
      </c>
      <c r="B2816" s="6" t="str">
        <f>COUNTIF($A$5:A2816,A2816)&amp;A2816</f>
        <v>16390</v>
      </c>
      <c r="AA28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17" spans="1:27" x14ac:dyDescent="0.25">
      <c r="A2817" s="6" t="str">
        <f>DAY(C2817)&amp;Table1[[#This Row],[Bộ phận]]&amp;Table1[[#This Row],[Mã hàng]]</f>
        <v>0</v>
      </c>
      <c r="B2817" s="6" t="str">
        <f>COUNTIF($A$5:A2817,A2817)&amp;A2817</f>
        <v>16400</v>
      </c>
      <c r="AA28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18" spans="1:27" x14ac:dyDescent="0.25">
      <c r="A2818" s="6" t="str">
        <f>DAY(C2818)&amp;Table1[[#This Row],[Bộ phận]]&amp;Table1[[#This Row],[Mã hàng]]</f>
        <v>0</v>
      </c>
      <c r="B2818" s="6" t="str">
        <f>COUNTIF($A$5:A2818,A2818)&amp;A2818</f>
        <v>16410</v>
      </c>
      <c r="AA28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19" spans="1:27" x14ac:dyDescent="0.25">
      <c r="A2819" s="6" t="str">
        <f>DAY(C2819)&amp;Table1[[#This Row],[Bộ phận]]&amp;Table1[[#This Row],[Mã hàng]]</f>
        <v>0</v>
      </c>
      <c r="B2819" s="6" t="str">
        <f>COUNTIF($A$5:A2819,A2819)&amp;A2819</f>
        <v>16420</v>
      </c>
      <c r="AA28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20" spans="1:27" x14ac:dyDescent="0.25">
      <c r="A2820" s="6" t="str">
        <f>DAY(C2820)&amp;Table1[[#This Row],[Bộ phận]]&amp;Table1[[#This Row],[Mã hàng]]</f>
        <v>0</v>
      </c>
      <c r="B2820" s="6" t="str">
        <f>COUNTIF($A$5:A2820,A2820)&amp;A2820</f>
        <v>16430</v>
      </c>
      <c r="AA28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21" spans="1:27" x14ac:dyDescent="0.25">
      <c r="A2821" s="6" t="str">
        <f>DAY(C2821)&amp;Table1[[#This Row],[Bộ phận]]&amp;Table1[[#This Row],[Mã hàng]]</f>
        <v>0</v>
      </c>
      <c r="B2821" s="6" t="str">
        <f>COUNTIF($A$5:A2821,A2821)&amp;A2821</f>
        <v>16440</v>
      </c>
      <c r="AA28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22" spans="1:27" x14ac:dyDescent="0.25">
      <c r="A2822" s="6" t="str">
        <f>DAY(C2822)&amp;Table1[[#This Row],[Bộ phận]]&amp;Table1[[#This Row],[Mã hàng]]</f>
        <v>0</v>
      </c>
      <c r="B2822" s="6" t="str">
        <f>COUNTIF($A$5:A2822,A2822)&amp;A2822</f>
        <v>16450</v>
      </c>
      <c r="AA28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23" spans="1:27" x14ac:dyDescent="0.25">
      <c r="A2823" s="6" t="str">
        <f>DAY(C2823)&amp;Table1[[#This Row],[Bộ phận]]&amp;Table1[[#This Row],[Mã hàng]]</f>
        <v>0</v>
      </c>
      <c r="B2823" s="6" t="str">
        <f>COUNTIF($A$5:A2823,A2823)&amp;A2823</f>
        <v>16460</v>
      </c>
      <c r="AA28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24" spans="1:27" x14ac:dyDescent="0.25">
      <c r="A2824" s="6" t="str">
        <f>DAY(C2824)&amp;Table1[[#This Row],[Bộ phận]]&amp;Table1[[#This Row],[Mã hàng]]</f>
        <v>0</v>
      </c>
      <c r="B2824" s="6" t="str">
        <f>COUNTIF($A$5:A2824,A2824)&amp;A2824</f>
        <v>16470</v>
      </c>
      <c r="AA28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25" spans="1:27" x14ac:dyDescent="0.25">
      <c r="A2825" s="6" t="str">
        <f>DAY(C2825)&amp;Table1[[#This Row],[Bộ phận]]&amp;Table1[[#This Row],[Mã hàng]]</f>
        <v>0</v>
      </c>
      <c r="B2825" s="6" t="str">
        <f>COUNTIF($A$5:A2825,A2825)&amp;A2825</f>
        <v>16480</v>
      </c>
      <c r="AA28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26" spans="1:27" x14ac:dyDescent="0.25">
      <c r="A2826" s="6" t="str">
        <f>DAY(C2826)&amp;Table1[[#This Row],[Bộ phận]]&amp;Table1[[#This Row],[Mã hàng]]</f>
        <v>0</v>
      </c>
      <c r="B2826" s="6" t="str">
        <f>COUNTIF($A$5:A2826,A2826)&amp;A2826</f>
        <v>16490</v>
      </c>
      <c r="AA28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27" spans="1:27" x14ac:dyDescent="0.25">
      <c r="A2827" s="6" t="str">
        <f>DAY(C2827)&amp;Table1[[#This Row],[Bộ phận]]&amp;Table1[[#This Row],[Mã hàng]]</f>
        <v>0</v>
      </c>
      <c r="B2827" s="6" t="str">
        <f>COUNTIF($A$5:A2827,A2827)&amp;A2827</f>
        <v>16500</v>
      </c>
      <c r="AA28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28" spans="1:27" x14ac:dyDescent="0.25">
      <c r="A2828" s="6" t="str">
        <f>DAY(C2828)&amp;Table1[[#This Row],[Bộ phận]]&amp;Table1[[#This Row],[Mã hàng]]</f>
        <v>0</v>
      </c>
      <c r="B2828" s="6" t="str">
        <f>COUNTIF($A$5:A2828,A2828)&amp;A2828</f>
        <v>16510</v>
      </c>
      <c r="AA28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29" spans="1:27" x14ac:dyDescent="0.25">
      <c r="A2829" s="6" t="str">
        <f>DAY(C2829)&amp;Table1[[#This Row],[Bộ phận]]&amp;Table1[[#This Row],[Mã hàng]]</f>
        <v>0</v>
      </c>
      <c r="B2829" s="6" t="str">
        <f>COUNTIF($A$5:A2829,A2829)&amp;A2829</f>
        <v>16520</v>
      </c>
      <c r="AA28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30" spans="1:27" x14ac:dyDescent="0.25">
      <c r="A2830" s="6" t="str">
        <f>DAY(C2830)&amp;Table1[[#This Row],[Bộ phận]]&amp;Table1[[#This Row],[Mã hàng]]</f>
        <v>0</v>
      </c>
      <c r="B2830" s="6" t="str">
        <f>COUNTIF($A$5:A2830,A2830)&amp;A2830</f>
        <v>16530</v>
      </c>
      <c r="AA28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31" spans="1:27" x14ac:dyDescent="0.25">
      <c r="A2831" s="6" t="str">
        <f>DAY(C2831)&amp;Table1[[#This Row],[Bộ phận]]&amp;Table1[[#This Row],[Mã hàng]]</f>
        <v>0</v>
      </c>
      <c r="B2831" s="6" t="str">
        <f>COUNTIF($A$5:A2831,A2831)&amp;A2831</f>
        <v>16540</v>
      </c>
      <c r="AA28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32" spans="1:27" x14ac:dyDescent="0.25">
      <c r="A2832" s="6" t="str">
        <f>DAY(C2832)&amp;Table1[[#This Row],[Bộ phận]]&amp;Table1[[#This Row],[Mã hàng]]</f>
        <v>0</v>
      </c>
      <c r="B2832" s="6" t="str">
        <f>COUNTIF($A$5:A2832,A2832)&amp;A2832</f>
        <v>16550</v>
      </c>
      <c r="AA28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33" spans="1:27" x14ac:dyDescent="0.25">
      <c r="A2833" s="6" t="str">
        <f>DAY(C2833)&amp;Table1[[#This Row],[Bộ phận]]&amp;Table1[[#This Row],[Mã hàng]]</f>
        <v>0</v>
      </c>
      <c r="B2833" s="6" t="str">
        <f>COUNTIF($A$5:A2833,A2833)&amp;A2833</f>
        <v>16560</v>
      </c>
      <c r="AA28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34" spans="1:27" x14ac:dyDescent="0.25">
      <c r="A2834" s="6" t="str">
        <f>DAY(C2834)&amp;Table1[[#This Row],[Bộ phận]]&amp;Table1[[#This Row],[Mã hàng]]</f>
        <v>0</v>
      </c>
      <c r="B2834" s="6" t="str">
        <f>COUNTIF($A$5:A2834,A2834)&amp;A2834</f>
        <v>16570</v>
      </c>
      <c r="AA28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35" spans="1:27" x14ac:dyDescent="0.25">
      <c r="A2835" s="6" t="str">
        <f>DAY(C2835)&amp;Table1[[#This Row],[Bộ phận]]&amp;Table1[[#This Row],[Mã hàng]]</f>
        <v>0</v>
      </c>
      <c r="B2835" s="6" t="str">
        <f>COUNTIF($A$5:A2835,A2835)&amp;A2835</f>
        <v>16580</v>
      </c>
      <c r="AA28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36" spans="1:27" x14ac:dyDescent="0.25">
      <c r="A2836" s="6" t="str">
        <f>DAY(C2836)&amp;Table1[[#This Row],[Bộ phận]]&amp;Table1[[#This Row],[Mã hàng]]</f>
        <v>0</v>
      </c>
      <c r="B2836" s="6" t="str">
        <f>COUNTIF($A$5:A2836,A2836)&amp;A2836</f>
        <v>16590</v>
      </c>
      <c r="AA28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37" spans="1:27" x14ac:dyDescent="0.25">
      <c r="A2837" s="6" t="str">
        <f>DAY(C2837)&amp;Table1[[#This Row],[Bộ phận]]&amp;Table1[[#This Row],[Mã hàng]]</f>
        <v>0</v>
      </c>
      <c r="B2837" s="6" t="str">
        <f>COUNTIF($A$5:A2837,A2837)&amp;A2837</f>
        <v>16600</v>
      </c>
      <c r="AA28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38" spans="1:27" x14ac:dyDescent="0.25">
      <c r="A2838" s="6" t="str">
        <f>DAY(C2838)&amp;Table1[[#This Row],[Bộ phận]]&amp;Table1[[#This Row],[Mã hàng]]</f>
        <v>0</v>
      </c>
      <c r="B2838" s="6" t="str">
        <f>COUNTIF($A$5:A2838,A2838)&amp;A2838</f>
        <v>16610</v>
      </c>
      <c r="AA28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39" spans="1:27" x14ac:dyDescent="0.25">
      <c r="A2839" s="6" t="str">
        <f>DAY(C2839)&amp;Table1[[#This Row],[Bộ phận]]&amp;Table1[[#This Row],[Mã hàng]]</f>
        <v>0</v>
      </c>
      <c r="B2839" s="6" t="str">
        <f>COUNTIF($A$5:A2839,A2839)&amp;A2839</f>
        <v>16620</v>
      </c>
      <c r="AA28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40" spans="1:27" x14ac:dyDescent="0.25">
      <c r="A2840" s="6" t="str">
        <f>DAY(C2840)&amp;Table1[[#This Row],[Bộ phận]]&amp;Table1[[#This Row],[Mã hàng]]</f>
        <v>0</v>
      </c>
      <c r="B2840" s="6" t="str">
        <f>COUNTIF($A$5:A2840,A2840)&amp;A2840</f>
        <v>16630</v>
      </c>
      <c r="AA28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41" spans="1:27" x14ac:dyDescent="0.25">
      <c r="A2841" s="6" t="str">
        <f>DAY(C2841)&amp;Table1[[#This Row],[Bộ phận]]&amp;Table1[[#This Row],[Mã hàng]]</f>
        <v>0</v>
      </c>
      <c r="B2841" s="6" t="str">
        <f>COUNTIF($A$5:A2841,A2841)&amp;A2841</f>
        <v>16640</v>
      </c>
      <c r="AA28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42" spans="1:27" x14ac:dyDescent="0.25">
      <c r="A2842" s="6" t="str">
        <f>DAY(C2842)&amp;Table1[[#This Row],[Bộ phận]]&amp;Table1[[#This Row],[Mã hàng]]</f>
        <v>0</v>
      </c>
      <c r="B2842" s="6" t="str">
        <f>COUNTIF($A$5:A2842,A2842)&amp;A2842</f>
        <v>16650</v>
      </c>
      <c r="AA28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43" spans="1:27" x14ac:dyDescent="0.25">
      <c r="A2843" s="6" t="str">
        <f>DAY(C2843)&amp;Table1[[#This Row],[Bộ phận]]&amp;Table1[[#This Row],[Mã hàng]]</f>
        <v>0</v>
      </c>
      <c r="B2843" s="6" t="str">
        <f>COUNTIF($A$5:A2843,A2843)&amp;A2843</f>
        <v>16660</v>
      </c>
      <c r="AA28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44" spans="1:27" x14ac:dyDescent="0.25">
      <c r="A2844" s="6" t="str">
        <f>DAY(C2844)&amp;Table1[[#This Row],[Bộ phận]]&amp;Table1[[#This Row],[Mã hàng]]</f>
        <v>0</v>
      </c>
      <c r="B2844" s="6" t="str">
        <f>COUNTIF($A$5:A2844,A2844)&amp;A2844</f>
        <v>16670</v>
      </c>
      <c r="AA28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45" spans="1:27" x14ac:dyDescent="0.25">
      <c r="A2845" s="6" t="str">
        <f>DAY(C2845)&amp;Table1[[#This Row],[Bộ phận]]&amp;Table1[[#This Row],[Mã hàng]]</f>
        <v>0</v>
      </c>
      <c r="B2845" s="6" t="str">
        <f>COUNTIF($A$5:A2845,A2845)&amp;A2845</f>
        <v>16680</v>
      </c>
      <c r="AA28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46" spans="1:27" x14ac:dyDescent="0.25">
      <c r="A2846" s="6" t="str">
        <f>DAY(C2846)&amp;Table1[[#This Row],[Bộ phận]]&amp;Table1[[#This Row],[Mã hàng]]</f>
        <v>0</v>
      </c>
      <c r="B2846" s="6" t="str">
        <f>COUNTIF($A$5:A2846,A2846)&amp;A2846</f>
        <v>16690</v>
      </c>
      <c r="AA28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47" spans="1:27" x14ac:dyDescent="0.25">
      <c r="A2847" s="6" t="str">
        <f>DAY(C2847)&amp;Table1[[#This Row],[Bộ phận]]&amp;Table1[[#This Row],[Mã hàng]]</f>
        <v>0</v>
      </c>
      <c r="B2847" s="6" t="str">
        <f>COUNTIF($A$5:A2847,A2847)&amp;A2847</f>
        <v>16700</v>
      </c>
      <c r="AA28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48" spans="1:27" x14ac:dyDescent="0.25">
      <c r="A2848" s="6" t="str">
        <f>DAY(C2848)&amp;Table1[[#This Row],[Bộ phận]]&amp;Table1[[#This Row],[Mã hàng]]</f>
        <v>0</v>
      </c>
      <c r="B2848" s="6" t="str">
        <f>COUNTIF($A$5:A2848,A2848)&amp;A2848</f>
        <v>16710</v>
      </c>
      <c r="AA28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49" spans="1:27" x14ac:dyDescent="0.25">
      <c r="A2849" s="6" t="str">
        <f>DAY(C2849)&amp;Table1[[#This Row],[Bộ phận]]&amp;Table1[[#This Row],[Mã hàng]]</f>
        <v>0</v>
      </c>
      <c r="B2849" s="6" t="str">
        <f>COUNTIF($A$5:A2849,A2849)&amp;A2849</f>
        <v>16720</v>
      </c>
      <c r="AA28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50" spans="1:27" x14ac:dyDescent="0.25">
      <c r="A2850" s="6" t="str">
        <f>DAY(C2850)&amp;Table1[[#This Row],[Bộ phận]]&amp;Table1[[#This Row],[Mã hàng]]</f>
        <v>0</v>
      </c>
      <c r="B2850" s="6" t="str">
        <f>COUNTIF($A$5:A2850,A2850)&amp;A2850</f>
        <v>16730</v>
      </c>
      <c r="AA28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51" spans="1:27" x14ac:dyDescent="0.25">
      <c r="A2851" s="6" t="str">
        <f>DAY(C2851)&amp;Table1[[#This Row],[Bộ phận]]&amp;Table1[[#This Row],[Mã hàng]]</f>
        <v>0</v>
      </c>
      <c r="B2851" s="6" t="str">
        <f>COUNTIF($A$5:A2851,A2851)&amp;A2851</f>
        <v>16740</v>
      </c>
      <c r="AA28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52" spans="1:27" x14ac:dyDescent="0.25">
      <c r="A2852" s="6" t="str">
        <f>DAY(C2852)&amp;Table1[[#This Row],[Bộ phận]]&amp;Table1[[#This Row],[Mã hàng]]</f>
        <v>0</v>
      </c>
      <c r="B2852" s="6" t="str">
        <f>COUNTIF($A$5:A2852,A2852)&amp;A2852</f>
        <v>16750</v>
      </c>
      <c r="AA28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53" spans="1:27" x14ac:dyDescent="0.25">
      <c r="A2853" s="6" t="str">
        <f>DAY(C2853)&amp;Table1[[#This Row],[Bộ phận]]&amp;Table1[[#This Row],[Mã hàng]]</f>
        <v>0</v>
      </c>
      <c r="B2853" s="6" t="str">
        <f>COUNTIF($A$5:A2853,A2853)&amp;A2853</f>
        <v>16760</v>
      </c>
      <c r="AA28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54" spans="1:27" x14ac:dyDescent="0.25">
      <c r="A2854" s="6" t="str">
        <f>DAY(C2854)&amp;Table1[[#This Row],[Bộ phận]]&amp;Table1[[#This Row],[Mã hàng]]</f>
        <v>0</v>
      </c>
      <c r="B2854" s="6" t="str">
        <f>COUNTIF($A$5:A2854,A2854)&amp;A2854</f>
        <v>16770</v>
      </c>
      <c r="AA28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55" spans="1:27" x14ac:dyDescent="0.25">
      <c r="A2855" s="6" t="str">
        <f>DAY(C2855)&amp;Table1[[#This Row],[Bộ phận]]&amp;Table1[[#This Row],[Mã hàng]]</f>
        <v>0</v>
      </c>
      <c r="B2855" s="6" t="str">
        <f>COUNTIF($A$5:A2855,A2855)&amp;A2855</f>
        <v>16780</v>
      </c>
      <c r="AA28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56" spans="1:27" x14ac:dyDescent="0.25">
      <c r="A2856" s="6" t="str">
        <f>DAY(C2856)&amp;Table1[[#This Row],[Bộ phận]]&amp;Table1[[#This Row],[Mã hàng]]</f>
        <v>0</v>
      </c>
      <c r="B2856" s="6" t="str">
        <f>COUNTIF($A$5:A2856,A2856)&amp;A2856</f>
        <v>16790</v>
      </c>
      <c r="AA28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57" spans="1:27" x14ac:dyDescent="0.25">
      <c r="A2857" s="6" t="str">
        <f>DAY(C2857)&amp;Table1[[#This Row],[Bộ phận]]&amp;Table1[[#This Row],[Mã hàng]]</f>
        <v>0</v>
      </c>
      <c r="B2857" s="6" t="str">
        <f>COUNTIF($A$5:A2857,A2857)&amp;A2857</f>
        <v>16800</v>
      </c>
      <c r="AA28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58" spans="1:27" x14ac:dyDescent="0.25">
      <c r="A2858" s="6" t="str">
        <f>DAY(C2858)&amp;Table1[[#This Row],[Bộ phận]]&amp;Table1[[#This Row],[Mã hàng]]</f>
        <v>0</v>
      </c>
      <c r="B2858" s="6" t="str">
        <f>COUNTIF($A$5:A2858,A2858)&amp;A2858</f>
        <v>16810</v>
      </c>
      <c r="AA28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59" spans="1:27" x14ac:dyDescent="0.25">
      <c r="A2859" s="6" t="str">
        <f>DAY(C2859)&amp;Table1[[#This Row],[Bộ phận]]&amp;Table1[[#This Row],[Mã hàng]]</f>
        <v>0</v>
      </c>
      <c r="B2859" s="6" t="str">
        <f>COUNTIF($A$5:A2859,A2859)&amp;A2859</f>
        <v>16820</v>
      </c>
      <c r="AA28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60" spans="1:27" x14ac:dyDescent="0.25">
      <c r="A2860" s="6" t="str">
        <f>DAY(C2860)&amp;Table1[[#This Row],[Bộ phận]]&amp;Table1[[#This Row],[Mã hàng]]</f>
        <v>0</v>
      </c>
      <c r="B2860" s="6" t="str">
        <f>COUNTIF($A$5:A2860,A2860)&amp;A2860</f>
        <v>16830</v>
      </c>
      <c r="AA28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61" spans="1:27" x14ac:dyDescent="0.25">
      <c r="A2861" s="6" t="str">
        <f>DAY(C2861)&amp;Table1[[#This Row],[Bộ phận]]&amp;Table1[[#This Row],[Mã hàng]]</f>
        <v>0</v>
      </c>
      <c r="B2861" s="6" t="str">
        <f>COUNTIF($A$5:A2861,A2861)&amp;A2861</f>
        <v>16840</v>
      </c>
      <c r="AA28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62" spans="1:27" x14ac:dyDescent="0.25">
      <c r="A2862" s="6" t="str">
        <f>DAY(C2862)&amp;Table1[[#This Row],[Bộ phận]]&amp;Table1[[#This Row],[Mã hàng]]</f>
        <v>0</v>
      </c>
      <c r="B2862" s="6" t="str">
        <f>COUNTIF($A$5:A2862,A2862)&amp;A2862</f>
        <v>16850</v>
      </c>
      <c r="AA28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63" spans="1:27" x14ac:dyDescent="0.25">
      <c r="A2863" s="6" t="str">
        <f>DAY(C2863)&amp;Table1[[#This Row],[Bộ phận]]&amp;Table1[[#This Row],[Mã hàng]]</f>
        <v>0</v>
      </c>
      <c r="B2863" s="6" t="str">
        <f>COUNTIF($A$5:A2863,A2863)&amp;A2863</f>
        <v>16860</v>
      </c>
      <c r="AA28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64" spans="1:27" x14ac:dyDescent="0.25">
      <c r="A2864" s="6" t="str">
        <f>DAY(C2864)&amp;Table1[[#This Row],[Bộ phận]]&amp;Table1[[#This Row],[Mã hàng]]</f>
        <v>0</v>
      </c>
      <c r="B2864" s="6" t="str">
        <f>COUNTIF($A$5:A2864,A2864)&amp;A2864</f>
        <v>16870</v>
      </c>
      <c r="AA28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65" spans="1:27" x14ac:dyDescent="0.25">
      <c r="A2865" s="6" t="str">
        <f>DAY(C2865)&amp;Table1[[#This Row],[Bộ phận]]&amp;Table1[[#This Row],[Mã hàng]]</f>
        <v>0</v>
      </c>
      <c r="B2865" s="6" t="str">
        <f>COUNTIF($A$5:A2865,A2865)&amp;A2865</f>
        <v>16880</v>
      </c>
      <c r="AA28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66" spans="1:27" x14ac:dyDescent="0.25">
      <c r="A2866" s="6" t="str">
        <f>DAY(C2866)&amp;Table1[[#This Row],[Bộ phận]]&amp;Table1[[#This Row],[Mã hàng]]</f>
        <v>0</v>
      </c>
      <c r="B2866" s="6" t="str">
        <f>COUNTIF($A$5:A2866,A2866)&amp;A2866</f>
        <v>16890</v>
      </c>
      <c r="AA28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67" spans="1:27" x14ac:dyDescent="0.25">
      <c r="A2867" s="6" t="str">
        <f>DAY(C2867)&amp;Table1[[#This Row],[Bộ phận]]&amp;Table1[[#This Row],[Mã hàng]]</f>
        <v>0</v>
      </c>
      <c r="B2867" s="6" t="str">
        <f>COUNTIF($A$5:A2867,A2867)&amp;A2867</f>
        <v>16900</v>
      </c>
      <c r="AA28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68" spans="1:27" x14ac:dyDescent="0.25">
      <c r="A2868" s="6" t="str">
        <f>DAY(C2868)&amp;Table1[[#This Row],[Bộ phận]]&amp;Table1[[#This Row],[Mã hàng]]</f>
        <v>0</v>
      </c>
      <c r="B2868" s="6" t="str">
        <f>COUNTIF($A$5:A2868,A2868)&amp;A2868</f>
        <v>16910</v>
      </c>
      <c r="AA28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69" spans="1:27" x14ac:dyDescent="0.25">
      <c r="A2869" s="6" t="str">
        <f>DAY(C2869)&amp;Table1[[#This Row],[Bộ phận]]&amp;Table1[[#This Row],[Mã hàng]]</f>
        <v>0</v>
      </c>
      <c r="B2869" s="6" t="str">
        <f>COUNTIF($A$5:A2869,A2869)&amp;A2869</f>
        <v>16920</v>
      </c>
      <c r="AA28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70" spans="1:27" x14ac:dyDescent="0.25">
      <c r="A2870" s="6" t="str">
        <f>DAY(C2870)&amp;Table1[[#This Row],[Bộ phận]]&amp;Table1[[#This Row],[Mã hàng]]</f>
        <v>0</v>
      </c>
      <c r="B2870" s="6" t="str">
        <f>COUNTIF($A$5:A2870,A2870)&amp;A2870</f>
        <v>16930</v>
      </c>
      <c r="AA28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71" spans="1:27" x14ac:dyDescent="0.25">
      <c r="A2871" s="6" t="str">
        <f>DAY(C2871)&amp;Table1[[#This Row],[Bộ phận]]&amp;Table1[[#This Row],[Mã hàng]]</f>
        <v>0</v>
      </c>
      <c r="B2871" s="6" t="str">
        <f>COUNTIF($A$5:A2871,A2871)&amp;A2871</f>
        <v>16940</v>
      </c>
      <c r="AA28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72" spans="1:27" x14ac:dyDescent="0.25">
      <c r="A2872" s="6" t="str">
        <f>DAY(C2872)&amp;Table1[[#This Row],[Bộ phận]]&amp;Table1[[#This Row],[Mã hàng]]</f>
        <v>0</v>
      </c>
      <c r="B2872" s="6" t="str">
        <f>COUNTIF($A$5:A2872,A2872)&amp;A2872</f>
        <v>16950</v>
      </c>
      <c r="AA28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73" spans="1:27" x14ac:dyDescent="0.25">
      <c r="A2873" s="6" t="str">
        <f>DAY(C2873)&amp;Table1[[#This Row],[Bộ phận]]&amp;Table1[[#This Row],[Mã hàng]]</f>
        <v>0</v>
      </c>
      <c r="B2873" s="6" t="str">
        <f>COUNTIF($A$5:A2873,A2873)&amp;A2873</f>
        <v>16960</v>
      </c>
      <c r="AA28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74" spans="1:27" x14ac:dyDescent="0.25">
      <c r="A2874" s="6" t="str">
        <f>DAY(C2874)&amp;Table1[[#This Row],[Bộ phận]]&amp;Table1[[#This Row],[Mã hàng]]</f>
        <v>0</v>
      </c>
      <c r="B2874" s="6" t="str">
        <f>COUNTIF($A$5:A2874,A2874)&amp;A2874</f>
        <v>16970</v>
      </c>
      <c r="AA28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75" spans="1:27" x14ac:dyDescent="0.25">
      <c r="A2875" s="6" t="str">
        <f>DAY(C2875)&amp;Table1[[#This Row],[Bộ phận]]&amp;Table1[[#This Row],[Mã hàng]]</f>
        <v>0</v>
      </c>
      <c r="B2875" s="6" t="str">
        <f>COUNTIF($A$5:A2875,A2875)&amp;A2875</f>
        <v>16980</v>
      </c>
      <c r="AA28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76" spans="1:27" x14ac:dyDescent="0.25">
      <c r="A2876" s="6" t="str">
        <f>DAY(C2876)&amp;Table1[[#This Row],[Bộ phận]]&amp;Table1[[#This Row],[Mã hàng]]</f>
        <v>0</v>
      </c>
      <c r="B2876" s="6" t="str">
        <f>COUNTIF($A$5:A2876,A2876)&amp;A2876</f>
        <v>16990</v>
      </c>
      <c r="AA28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77" spans="1:27" x14ac:dyDescent="0.25">
      <c r="A2877" s="6" t="str">
        <f>DAY(C2877)&amp;Table1[[#This Row],[Bộ phận]]&amp;Table1[[#This Row],[Mã hàng]]</f>
        <v>0</v>
      </c>
      <c r="B2877" s="6" t="str">
        <f>COUNTIF($A$5:A2877,A2877)&amp;A2877</f>
        <v>17000</v>
      </c>
      <c r="AA28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78" spans="1:27" x14ac:dyDescent="0.25">
      <c r="A2878" s="6" t="str">
        <f>DAY(C2878)&amp;Table1[[#This Row],[Bộ phận]]&amp;Table1[[#This Row],[Mã hàng]]</f>
        <v>0</v>
      </c>
      <c r="B2878" s="6" t="str">
        <f>COUNTIF($A$5:A2878,A2878)&amp;A2878</f>
        <v>17010</v>
      </c>
      <c r="AA28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79" spans="1:27" x14ac:dyDescent="0.25">
      <c r="A2879" s="6" t="str">
        <f>DAY(C2879)&amp;Table1[[#This Row],[Bộ phận]]&amp;Table1[[#This Row],[Mã hàng]]</f>
        <v>0</v>
      </c>
      <c r="B2879" s="6" t="str">
        <f>COUNTIF($A$5:A2879,A2879)&amp;A2879</f>
        <v>17020</v>
      </c>
      <c r="AA28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80" spans="1:27" x14ac:dyDescent="0.25">
      <c r="A2880" s="6" t="str">
        <f>DAY(C2880)&amp;Table1[[#This Row],[Bộ phận]]&amp;Table1[[#This Row],[Mã hàng]]</f>
        <v>0</v>
      </c>
      <c r="B2880" s="6" t="str">
        <f>COUNTIF($A$5:A2880,A2880)&amp;A2880</f>
        <v>17030</v>
      </c>
      <c r="AA28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81" spans="1:27" x14ac:dyDescent="0.25">
      <c r="A2881" s="6" t="str">
        <f>DAY(C2881)&amp;Table1[[#This Row],[Bộ phận]]&amp;Table1[[#This Row],[Mã hàng]]</f>
        <v>0</v>
      </c>
      <c r="B2881" s="6" t="str">
        <f>COUNTIF($A$5:A2881,A2881)&amp;A2881</f>
        <v>17040</v>
      </c>
      <c r="AA28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82" spans="1:27" x14ac:dyDescent="0.25">
      <c r="A2882" s="6" t="str">
        <f>DAY(C2882)&amp;Table1[[#This Row],[Bộ phận]]&amp;Table1[[#This Row],[Mã hàng]]</f>
        <v>0</v>
      </c>
      <c r="B2882" s="6" t="str">
        <f>COUNTIF($A$5:A2882,A2882)&amp;A2882</f>
        <v>17050</v>
      </c>
      <c r="AA28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83" spans="1:27" x14ac:dyDescent="0.25">
      <c r="A2883" s="6" t="str">
        <f>DAY(C2883)&amp;Table1[[#This Row],[Bộ phận]]&amp;Table1[[#This Row],[Mã hàng]]</f>
        <v>0</v>
      </c>
      <c r="B2883" s="6" t="str">
        <f>COUNTIF($A$5:A2883,A2883)&amp;A2883</f>
        <v>17060</v>
      </c>
      <c r="AA28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84" spans="1:27" x14ac:dyDescent="0.25">
      <c r="A2884" s="6" t="str">
        <f>DAY(C2884)&amp;Table1[[#This Row],[Bộ phận]]&amp;Table1[[#This Row],[Mã hàng]]</f>
        <v>0</v>
      </c>
      <c r="B2884" s="6" t="str">
        <f>COUNTIF($A$5:A2884,A2884)&amp;A2884</f>
        <v>17070</v>
      </c>
      <c r="AA28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85" spans="1:27" x14ac:dyDescent="0.25">
      <c r="A2885" s="6" t="str">
        <f>DAY(C2885)&amp;Table1[[#This Row],[Bộ phận]]&amp;Table1[[#This Row],[Mã hàng]]</f>
        <v>0</v>
      </c>
      <c r="B2885" s="6" t="str">
        <f>COUNTIF($A$5:A2885,A2885)&amp;A2885</f>
        <v>17080</v>
      </c>
      <c r="AA28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86" spans="1:27" x14ac:dyDescent="0.25">
      <c r="A2886" s="6" t="str">
        <f>DAY(C2886)&amp;Table1[[#This Row],[Bộ phận]]&amp;Table1[[#This Row],[Mã hàng]]</f>
        <v>0</v>
      </c>
      <c r="B2886" s="6" t="str">
        <f>COUNTIF($A$5:A2886,A2886)&amp;A2886</f>
        <v>17090</v>
      </c>
      <c r="AA28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87" spans="1:27" x14ac:dyDescent="0.25">
      <c r="A2887" s="6" t="str">
        <f>DAY(C2887)&amp;Table1[[#This Row],[Bộ phận]]&amp;Table1[[#This Row],[Mã hàng]]</f>
        <v>0</v>
      </c>
      <c r="B2887" s="6" t="str">
        <f>COUNTIF($A$5:A2887,A2887)&amp;A2887</f>
        <v>17100</v>
      </c>
      <c r="AA28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88" spans="1:27" x14ac:dyDescent="0.25">
      <c r="A2888" s="6" t="str">
        <f>DAY(C2888)&amp;Table1[[#This Row],[Bộ phận]]&amp;Table1[[#This Row],[Mã hàng]]</f>
        <v>0</v>
      </c>
      <c r="B2888" s="6" t="str">
        <f>COUNTIF($A$5:A2888,A2888)&amp;A2888</f>
        <v>17110</v>
      </c>
      <c r="AA28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89" spans="1:27" x14ac:dyDescent="0.25">
      <c r="A2889" s="6" t="str">
        <f>DAY(C2889)&amp;Table1[[#This Row],[Bộ phận]]&amp;Table1[[#This Row],[Mã hàng]]</f>
        <v>0</v>
      </c>
      <c r="B2889" s="6" t="str">
        <f>COUNTIF($A$5:A2889,A2889)&amp;A2889</f>
        <v>17120</v>
      </c>
      <c r="AA28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90" spans="1:27" x14ac:dyDescent="0.25">
      <c r="A2890" s="6" t="str">
        <f>DAY(C2890)&amp;Table1[[#This Row],[Bộ phận]]&amp;Table1[[#This Row],[Mã hàng]]</f>
        <v>0</v>
      </c>
      <c r="B2890" s="6" t="str">
        <f>COUNTIF($A$5:A2890,A2890)&amp;A2890</f>
        <v>17130</v>
      </c>
      <c r="AA28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91" spans="1:27" x14ac:dyDescent="0.25">
      <c r="A2891" s="6" t="str">
        <f>DAY(C2891)&amp;Table1[[#This Row],[Bộ phận]]&amp;Table1[[#This Row],[Mã hàng]]</f>
        <v>0</v>
      </c>
      <c r="B2891" s="6" t="str">
        <f>COUNTIF($A$5:A2891,A2891)&amp;A2891</f>
        <v>17140</v>
      </c>
      <c r="AA28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92" spans="1:27" x14ac:dyDescent="0.25">
      <c r="A2892" s="6" t="str">
        <f>DAY(C2892)&amp;Table1[[#This Row],[Bộ phận]]&amp;Table1[[#This Row],[Mã hàng]]</f>
        <v>0</v>
      </c>
      <c r="B2892" s="6" t="str">
        <f>COUNTIF($A$5:A2892,A2892)&amp;A2892</f>
        <v>17150</v>
      </c>
      <c r="AA28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93" spans="1:27" x14ac:dyDescent="0.25">
      <c r="A2893" s="6" t="str">
        <f>DAY(C2893)&amp;Table1[[#This Row],[Bộ phận]]&amp;Table1[[#This Row],[Mã hàng]]</f>
        <v>0</v>
      </c>
      <c r="B2893" s="6" t="str">
        <f>COUNTIF($A$5:A2893,A2893)&amp;A2893</f>
        <v>17160</v>
      </c>
      <c r="AA28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94" spans="1:27" x14ac:dyDescent="0.25">
      <c r="A2894" s="6" t="str">
        <f>DAY(C2894)&amp;Table1[[#This Row],[Bộ phận]]&amp;Table1[[#This Row],[Mã hàng]]</f>
        <v>0</v>
      </c>
      <c r="B2894" s="6" t="str">
        <f>COUNTIF($A$5:A2894,A2894)&amp;A2894</f>
        <v>17170</v>
      </c>
      <c r="AA28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95" spans="1:27" x14ac:dyDescent="0.25">
      <c r="A2895" s="6" t="str">
        <f>DAY(C2895)&amp;Table1[[#This Row],[Bộ phận]]&amp;Table1[[#This Row],[Mã hàng]]</f>
        <v>0</v>
      </c>
      <c r="B2895" s="6" t="str">
        <f>COUNTIF($A$5:A2895,A2895)&amp;A2895</f>
        <v>17180</v>
      </c>
      <c r="AA28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96" spans="1:27" x14ac:dyDescent="0.25">
      <c r="A2896" s="6" t="str">
        <f>DAY(C2896)&amp;Table1[[#This Row],[Bộ phận]]&amp;Table1[[#This Row],[Mã hàng]]</f>
        <v>0</v>
      </c>
      <c r="B2896" s="6" t="str">
        <f>COUNTIF($A$5:A2896,A2896)&amp;A2896</f>
        <v>17190</v>
      </c>
      <c r="AA28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97" spans="1:27" x14ac:dyDescent="0.25">
      <c r="A2897" s="6" t="str">
        <f>DAY(C2897)&amp;Table1[[#This Row],[Bộ phận]]&amp;Table1[[#This Row],[Mã hàng]]</f>
        <v>0</v>
      </c>
      <c r="B2897" s="6" t="str">
        <f>COUNTIF($A$5:A2897,A2897)&amp;A2897</f>
        <v>17200</v>
      </c>
      <c r="AA28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98" spans="1:27" x14ac:dyDescent="0.25">
      <c r="A2898" s="6" t="str">
        <f>DAY(C2898)&amp;Table1[[#This Row],[Bộ phận]]&amp;Table1[[#This Row],[Mã hàng]]</f>
        <v>0</v>
      </c>
      <c r="B2898" s="6" t="str">
        <f>COUNTIF($A$5:A2898,A2898)&amp;A2898</f>
        <v>17210</v>
      </c>
      <c r="AA28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899" spans="1:27" x14ac:dyDescent="0.25">
      <c r="A2899" s="6" t="str">
        <f>DAY(C2899)&amp;Table1[[#This Row],[Bộ phận]]&amp;Table1[[#This Row],[Mã hàng]]</f>
        <v>0</v>
      </c>
      <c r="B2899" s="6" t="str">
        <f>COUNTIF($A$5:A2899,A2899)&amp;A2899</f>
        <v>17220</v>
      </c>
      <c r="AA28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00" spans="1:27" x14ac:dyDescent="0.25">
      <c r="A2900" s="6" t="str">
        <f>DAY(C2900)&amp;Table1[[#This Row],[Bộ phận]]&amp;Table1[[#This Row],[Mã hàng]]</f>
        <v>0</v>
      </c>
      <c r="B2900" s="6" t="str">
        <f>COUNTIF($A$5:A2900,A2900)&amp;A2900</f>
        <v>17230</v>
      </c>
      <c r="AA29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01" spans="1:27" x14ac:dyDescent="0.25">
      <c r="A2901" s="6" t="str">
        <f>DAY(C2901)&amp;Table1[[#This Row],[Bộ phận]]&amp;Table1[[#This Row],[Mã hàng]]</f>
        <v>0</v>
      </c>
      <c r="B2901" s="6" t="str">
        <f>COUNTIF($A$5:A2901,A2901)&amp;A2901</f>
        <v>17240</v>
      </c>
      <c r="AA29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02" spans="1:27" x14ac:dyDescent="0.25">
      <c r="A2902" s="6" t="str">
        <f>DAY(C2902)&amp;Table1[[#This Row],[Bộ phận]]&amp;Table1[[#This Row],[Mã hàng]]</f>
        <v>0</v>
      </c>
      <c r="B2902" s="6" t="str">
        <f>COUNTIF($A$5:A2902,A2902)&amp;A2902</f>
        <v>17250</v>
      </c>
      <c r="AA29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03" spans="1:27" x14ac:dyDescent="0.25">
      <c r="A2903" s="6" t="str">
        <f>DAY(C2903)&amp;Table1[[#This Row],[Bộ phận]]&amp;Table1[[#This Row],[Mã hàng]]</f>
        <v>0</v>
      </c>
      <c r="B2903" s="6" t="str">
        <f>COUNTIF($A$5:A2903,A2903)&amp;A2903</f>
        <v>17260</v>
      </c>
      <c r="AA29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04" spans="1:27" x14ac:dyDescent="0.25">
      <c r="A2904" s="6" t="str">
        <f>DAY(C2904)&amp;Table1[[#This Row],[Bộ phận]]&amp;Table1[[#This Row],[Mã hàng]]</f>
        <v>0</v>
      </c>
      <c r="B2904" s="6" t="str">
        <f>COUNTIF($A$5:A2904,A2904)&amp;A2904</f>
        <v>17270</v>
      </c>
      <c r="AA29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05" spans="1:27" x14ac:dyDescent="0.25">
      <c r="A2905" s="6" t="str">
        <f>DAY(C2905)&amp;Table1[[#This Row],[Bộ phận]]&amp;Table1[[#This Row],[Mã hàng]]</f>
        <v>0</v>
      </c>
      <c r="B2905" s="6" t="str">
        <f>COUNTIF($A$5:A2905,A2905)&amp;A2905</f>
        <v>17280</v>
      </c>
      <c r="AA29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06" spans="1:27" x14ac:dyDescent="0.25">
      <c r="A2906" s="6" t="str">
        <f>DAY(C2906)&amp;Table1[[#This Row],[Bộ phận]]&amp;Table1[[#This Row],[Mã hàng]]</f>
        <v>0</v>
      </c>
      <c r="B2906" s="6" t="str">
        <f>COUNTIF($A$5:A2906,A2906)&amp;A2906</f>
        <v>17290</v>
      </c>
      <c r="AA29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07" spans="1:27" x14ac:dyDescent="0.25">
      <c r="A2907" s="6" t="str">
        <f>DAY(C2907)&amp;Table1[[#This Row],[Bộ phận]]&amp;Table1[[#This Row],[Mã hàng]]</f>
        <v>0</v>
      </c>
      <c r="B2907" s="6" t="str">
        <f>COUNTIF($A$5:A2907,A2907)&amp;A2907</f>
        <v>17300</v>
      </c>
      <c r="AA29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08" spans="1:27" x14ac:dyDescent="0.25">
      <c r="A2908" s="6" t="str">
        <f>DAY(C2908)&amp;Table1[[#This Row],[Bộ phận]]&amp;Table1[[#This Row],[Mã hàng]]</f>
        <v>0</v>
      </c>
      <c r="B2908" s="6" t="str">
        <f>COUNTIF($A$5:A2908,A2908)&amp;A2908</f>
        <v>17310</v>
      </c>
      <c r="AA29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09" spans="1:27" x14ac:dyDescent="0.25">
      <c r="A2909" s="6" t="str">
        <f>DAY(C2909)&amp;Table1[[#This Row],[Bộ phận]]&amp;Table1[[#This Row],[Mã hàng]]</f>
        <v>0</v>
      </c>
      <c r="B2909" s="6" t="str">
        <f>COUNTIF($A$5:A2909,A2909)&amp;A2909</f>
        <v>17320</v>
      </c>
      <c r="AA29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10" spans="1:27" x14ac:dyDescent="0.25">
      <c r="A2910" s="6" t="str">
        <f>DAY(C2910)&amp;Table1[[#This Row],[Bộ phận]]&amp;Table1[[#This Row],[Mã hàng]]</f>
        <v>0</v>
      </c>
      <c r="B2910" s="6" t="str">
        <f>COUNTIF($A$5:A2910,A2910)&amp;A2910</f>
        <v>17330</v>
      </c>
      <c r="AA29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11" spans="1:27" x14ac:dyDescent="0.25">
      <c r="A2911" s="6" t="str">
        <f>DAY(C2911)&amp;Table1[[#This Row],[Bộ phận]]&amp;Table1[[#This Row],[Mã hàng]]</f>
        <v>0</v>
      </c>
      <c r="B2911" s="6" t="str">
        <f>COUNTIF($A$5:A2911,A2911)&amp;A2911</f>
        <v>17340</v>
      </c>
      <c r="AA29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12" spans="1:27" x14ac:dyDescent="0.25">
      <c r="A2912" s="6" t="str">
        <f>DAY(C2912)&amp;Table1[[#This Row],[Bộ phận]]&amp;Table1[[#This Row],[Mã hàng]]</f>
        <v>0</v>
      </c>
      <c r="B2912" s="6" t="str">
        <f>COUNTIF($A$5:A2912,A2912)&amp;A2912</f>
        <v>17350</v>
      </c>
      <c r="AA29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13" spans="1:27" x14ac:dyDescent="0.25">
      <c r="A2913" s="6" t="str">
        <f>DAY(C2913)&amp;Table1[[#This Row],[Bộ phận]]&amp;Table1[[#This Row],[Mã hàng]]</f>
        <v>0</v>
      </c>
      <c r="B2913" s="6" t="str">
        <f>COUNTIF($A$5:A2913,A2913)&amp;A2913</f>
        <v>17360</v>
      </c>
      <c r="AA29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14" spans="1:27" x14ac:dyDescent="0.25">
      <c r="A2914" s="6" t="str">
        <f>DAY(C2914)&amp;Table1[[#This Row],[Bộ phận]]&amp;Table1[[#This Row],[Mã hàng]]</f>
        <v>0</v>
      </c>
      <c r="B2914" s="6" t="str">
        <f>COUNTIF($A$5:A2914,A2914)&amp;A2914</f>
        <v>17370</v>
      </c>
      <c r="AA29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15" spans="1:27" x14ac:dyDescent="0.25">
      <c r="A2915" s="6" t="str">
        <f>DAY(C2915)&amp;Table1[[#This Row],[Bộ phận]]&amp;Table1[[#This Row],[Mã hàng]]</f>
        <v>0</v>
      </c>
      <c r="B2915" s="6" t="str">
        <f>COUNTIF($A$5:A2915,A2915)&amp;A2915</f>
        <v>17380</v>
      </c>
      <c r="AA29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16" spans="1:27" x14ac:dyDescent="0.25">
      <c r="A2916" s="6" t="str">
        <f>DAY(C2916)&amp;Table1[[#This Row],[Bộ phận]]&amp;Table1[[#This Row],[Mã hàng]]</f>
        <v>0</v>
      </c>
      <c r="B2916" s="6" t="str">
        <f>COUNTIF($A$5:A2916,A2916)&amp;A2916</f>
        <v>17390</v>
      </c>
      <c r="AA29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17" spans="1:27" x14ac:dyDescent="0.25">
      <c r="A2917" s="6" t="str">
        <f>DAY(C2917)&amp;Table1[[#This Row],[Bộ phận]]&amp;Table1[[#This Row],[Mã hàng]]</f>
        <v>0</v>
      </c>
      <c r="B2917" s="6" t="str">
        <f>COUNTIF($A$5:A2917,A2917)&amp;A2917</f>
        <v>17400</v>
      </c>
      <c r="AA29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18" spans="1:27" x14ac:dyDescent="0.25">
      <c r="A2918" s="6" t="str">
        <f>DAY(C2918)&amp;Table1[[#This Row],[Bộ phận]]&amp;Table1[[#This Row],[Mã hàng]]</f>
        <v>0</v>
      </c>
      <c r="B2918" s="6" t="str">
        <f>COUNTIF($A$5:A2918,A2918)&amp;A2918</f>
        <v>17410</v>
      </c>
      <c r="AA29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19" spans="1:27" x14ac:dyDescent="0.25">
      <c r="A2919" s="6" t="str">
        <f>DAY(C2919)&amp;Table1[[#This Row],[Bộ phận]]&amp;Table1[[#This Row],[Mã hàng]]</f>
        <v>0</v>
      </c>
      <c r="B2919" s="6" t="str">
        <f>COUNTIF($A$5:A2919,A2919)&amp;A2919</f>
        <v>17420</v>
      </c>
      <c r="AA29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20" spans="1:27" x14ac:dyDescent="0.25">
      <c r="A2920" s="6" t="str">
        <f>DAY(C2920)&amp;Table1[[#This Row],[Bộ phận]]&amp;Table1[[#This Row],[Mã hàng]]</f>
        <v>0</v>
      </c>
      <c r="B2920" s="6" t="str">
        <f>COUNTIF($A$5:A2920,A2920)&amp;A2920</f>
        <v>17430</v>
      </c>
      <c r="AA29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21" spans="1:27" x14ac:dyDescent="0.25">
      <c r="A2921" s="6" t="str">
        <f>DAY(C2921)&amp;Table1[[#This Row],[Bộ phận]]&amp;Table1[[#This Row],[Mã hàng]]</f>
        <v>0</v>
      </c>
      <c r="B2921" s="6" t="str">
        <f>COUNTIF($A$5:A2921,A2921)&amp;A2921</f>
        <v>17440</v>
      </c>
      <c r="AA29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22" spans="1:27" x14ac:dyDescent="0.25">
      <c r="A2922" s="6" t="str">
        <f>DAY(C2922)&amp;Table1[[#This Row],[Bộ phận]]&amp;Table1[[#This Row],[Mã hàng]]</f>
        <v>0</v>
      </c>
      <c r="B2922" s="6" t="str">
        <f>COUNTIF($A$5:A2922,A2922)&amp;A2922</f>
        <v>17450</v>
      </c>
      <c r="AA29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23" spans="1:27" x14ac:dyDescent="0.25">
      <c r="A2923" s="6" t="str">
        <f>DAY(C2923)&amp;Table1[[#This Row],[Bộ phận]]&amp;Table1[[#This Row],[Mã hàng]]</f>
        <v>0</v>
      </c>
      <c r="B2923" s="6" t="str">
        <f>COUNTIF($A$5:A2923,A2923)&amp;A2923</f>
        <v>17460</v>
      </c>
      <c r="AA29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24" spans="1:27" x14ac:dyDescent="0.25">
      <c r="A2924" s="6" t="str">
        <f>DAY(C2924)&amp;Table1[[#This Row],[Bộ phận]]&amp;Table1[[#This Row],[Mã hàng]]</f>
        <v>0</v>
      </c>
      <c r="B2924" s="6" t="str">
        <f>COUNTIF($A$5:A2924,A2924)&amp;A2924</f>
        <v>17470</v>
      </c>
      <c r="AA29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25" spans="1:27" x14ac:dyDescent="0.25">
      <c r="A2925" s="6" t="str">
        <f>DAY(C2925)&amp;Table1[[#This Row],[Bộ phận]]&amp;Table1[[#This Row],[Mã hàng]]</f>
        <v>0</v>
      </c>
      <c r="B2925" s="6" t="str">
        <f>COUNTIF($A$5:A2925,A2925)&amp;A2925</f>
        <v>17480</v>
      </c>
      <c r="AA29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26" spans="1:27" x14ac:dyDescent="0.25">
      <c r="A2926" s="6" t="str">
        <f>DAY(C2926)&amp;Table1[[#This Row],[Bộ phận]]&amp;Table1[[#This Row],[Mã hàng]]</f>
        <v>0</v>
      </c>
      <c r="B2926" s="6" t="str">
        <f>COUNTIF($A$5:A2926,A2926)&amp;A2926</f>
        <v>17490</v>
      </c>
      <c r="AA29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27" spans="1:27" x14ac:dyDescent="0.25">
      <c r="A2927" s="6" t="str">
        <f>DAY(C2927)&amp;Table1[[#This Row],[Bộ phận]]&amp;Table1[[#This Row],[Mã hàng]]</f>
        <v>0</v>
      </c>
      <c r="B2927" s="6" t="str">
        <f>COUNTIF($A$5:A2927,A2927)&amp;A2927</f>
        <v>17500</v>
      </c>
      <c r="AA29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28" spans="1:27" x14ac:dyDescent="0.25">
      <c r="A2928" s="6" t="str">
        <f>DAY(C2928)&amp;Table1[[#This Row],[Bộ phận]]&amp;Table1[[#This Row],[Mã hàng]]</f>
        <v>0</v>
      </c>
      <c r="B2928" s="6" t="str">
        <f>COUNTIF($A$5:A2928,A2928)&amp;A2928</f>
        <v>17510</v>
      </c>
      <c r="AA29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29" spans="1:27" x14ac:dyDescent="0.25">
      <c r="A2929" s="6" t="str">
        <f>DAY(C2929)&amp;Table1[[#This Row],[Bộ phận]]&amp;Table1[[#This Row],[Mã hàng]]</f>
        <v>0</v>
      </c>
      <c r="B2929" s="6" t="str">
        <f>COUNTIF($A$5:A2929,A2929)&amp;A2929</f>
        <v>17520</v>
      </c>
      <c r="AA29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30" spans="1:27" x14ac:dyDescent="0.25">
      <c r="A2930" s="6" t="str">
        <f>DAY(C2930)&amp;Table1[[#This Row],[Bộ phận]]&amp;Table1[[#This Row],[Mã hàng]]</f>
        <v>0</v>
      </c>
      <c r="B2930" s="6" t="str">
        <f>COUNTIF($A$5:A2930,A2930)&amp;A2930</f>
        <v>17530</v>
      </c>
      <c r="AA29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31" spans="1:27" x14ac:dyDescent="0.25">
      <c r="A2931" s="6" t="str">
        <f>DAY(C2931)&amp;Table1[[#This Row],[Bộ phận]]&amp;Table1[[#This Row],[Mã hàng]]</f>
        <v>0</v>
      </c>
      <c r="B2931" s="6" t="str">
        <f>COUNTIF($A$5:A2931,A2931)&amp;A2931</f>
        <v>17540</v>
      </c>
      <c r="AA29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32" spans="1:27" x14ac:dyDescent="0.25">
      <c r="A2932" s="6" t="str">
        <f>DAY(C2932)&amp;Table1[[#This Row],[Bộ phận]]&amp;Table1[[#This Row],[Mã hàng]]</f>
        <v>0</v>
      </c>
      <c r="B2932" s="6" t="str">
        <f>COUNTIF($A$5:A2932,A2932)&amp;A2932</f>
        <v>17550</v>
      </c>
      <c r="AA29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33" spans="1:27" x14ac:dyDescent="0.25">
      <c r="A2933" s="6" t="str">
        <f>DAY(C2933)&amp;Table1[[#This Row],[Bộ phận]]&amp;Table1[[#This Row],[Mã hàng]]</f>
        <v>0</v>
      </c>
      <c r="B2933" s="6" t="str">
        <f>COUNTIF($A$5:A2933,A2933)&amp;A2933</f>
        <v>17560</v>
      </c>
      <c r="AA29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34" spans="1:27" x14ac:dyDescent="0.25">
      <c r="A2934" s="6" t="str">
        <f>DAY(C2934)&amp;Table1[[#This Row],[Bộ phận]]&amp;Table1[[#This Row],[Mã hàng]]</f>
        <v>0</v>
      </c>
      <c r="B2934" s="6" t="str">
        <f>COUNTIF($A$5:A2934,A2934)&amp;A2934</f>
        <v>17570</v>
      </c>
      <c r="AA29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35" spans="1:27" x14ac:dyDescent="0.25">
      <c r="A2935" s="6" t="str">
        <f>DAY(C2935)&amp;Table1[[#This Row],[Bộ phận]]&amp;Table1[[#This Row],[Mã hàng]]</f>
        <v>0</v>
      </c>
      <c r="B2935" s="6" t="str">
        <f>COUNTIF($A$5:A2935,A2935)&amp;A2935</f>
        <v>17580</v>
      </c>
      <c r="AA29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36" spans="1:27" x14ac:dyDescent="0.25">
      <c r="A2936" s="6" t="str">
        <f>DAY(C2936)&amp;Table1[[#This Row],[Bộ phận]]&amp;Table1[[#This Row],[Mã hàng]]</f>
        <v>0</v>
      </c>
      <c r="B2936" s="6" t="str">
        <f>COUNTIF($A$5:A2936,A2936)&amp;A2936</f>
        <v>17590</v>
      </c>
      <c r="AA29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37" spans="1:27" x14ac:dyDescent="0.25">
      <c r="A2937" s="6" t="str">
        <f>DAY(C2937)&amp;Table1[[#This Row],[Bộ phận]]&amp;Table1[[#This Row],[Mã hàng]]</f>
        <v>0</v>
      </c>
      <c r="B2937" s="6" t="str">
        <f>COUNTIF($A$5:A2937,A2937)&amp;A2937</f>
        <v>17600</v>
      </c>
      <c r="AA29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38" spans="1:27" x14ac:dyDescent="0.25">
      <c r="A2938" s="6" t="str">
        <f>DAY(C2938)&amp;Table1[[#This Row],[Bộ phận]]&amp;Table1[[#This Row],[Mã hàng]]</f>
        <v>0</v>
      </c>
      <c r="B2938" s="6" t="str">
        <f>COUNTIF($A$5:A2938,A2938)&amp;A2938</f>
        <v>17610</v>
      </c>
      <c r="AA29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39" spans="1:27" x14ac:dyDescent="0.25">
      <c r="A2939" s="6" t="str">
        <f>DAY(C2939)&amp;Table1[[#This Row],[Bộ phận]]&amp;Table1[[#This Row],[Mã hàng]]</f>
        <v>0</v>
      </c>
      <c r="B2939" s="6" t="str">
        <f>COUNTIF($A$5:A2939,A2939)&amp;A2939</f>
        <v>17620</v>
      </c>
      <c r="AA29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40" spans="1:27" x14ac:dyDescent="0.25">
      <c r="A2940" s="6" t="str">
        <f>DAY(C2940)&amp;Table1[[#This Row],[Bộ phận]]&amp;Table1[[#This Row],[Mã hàng]]</f>
        <v>0</v>
      </c>
      <c r="B2940" s="6" t="str">
        <f>COUNTIF($A$5:A2940,A2940)&amp;A2940</f>
        <v>17630</v>
      </c>
      <c r="AA29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41" spans="1:27" x14ac:dyDescent="0.25">
      <c r="A2941" s="6" t="str">
        <f>DAY(C2941)&amp;Table1[[#This Row],[Bộ phận]]&amp;Table1[[#This Row],[Mã hàng]]</f>
        <v>0</v>
      </c>
      <c r="B2941" s="6" t="str">
        <f>COUNTIF($A$5:A2941,A2941)&amp;A2941</f>
        <v>17640</v>
      </c>
      <c r="AA29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42" spans="1:27" x14ac:dyDescent="0.25">
      <c r="A2942" s="6" t="str">
        <f>DAY(C2942)&amp;Table1[[#This Row],[Bộ phận]]&amp;Table1[[#This Row],[Mã hàng]]</f>
        <v>0</v>
      </c>
      <c r="B2942" s="6" t="str">
        <f>COUNTIF($A$5:A2942,A2942)&amp;A2942</f>
        <v>17650</v>
      </c>
      <c r="AA29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43" spans="1:27" x14ac:dyDescent="0.25">
      <c r="A2943" s="6" t="str">
        <f>DAY(C2943)&amp;Table1[[#This Row],[Bộ phận]]&amp;Table1[[#This Row],[Mã hàng]]</f>
        <v>0</v>
      </c>
      <c r="B2943" s="6" t="str">
        <f>COUNTIF($A$5:A2943,A2943)&amp;A2943</f>
        <v>17660</v>
      </c>
      <c r="AA29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44" spans="1:27" x14ac:dyDescent="0.25">
      <c r="A2944" s="6" t="str">
        <f>DAY(C2944)&amp;Table1[[#This Row],[Bộ phận]]&amp;Table1[[#This Row],[Mã hàng]]</f>
        <v>0</v>
      </c>
      <c r="B2944" s="6" t="str">
        <f>COUNTIF($A$5:A2944,A2944)&amp;A2944</f>
        <v>17670</v>
      </c>
      <c r="AA29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45" spans="1:27" x14ac:dyDescent="0.25">
      <c r="A2945" s="6" t="str">
        <f>DAY(C2945)&amp;Table1[[#This Row],[Bộ phận]]&amp;Table1[[#This Row],[Mã hàng]]</f>
        <v>0</v>
      </c>
      <c r="B2945" s="6" t="str">
        <f>COUNTIF($A$5:A2945,A2945)&amp;A2945</f>
        <v>17680</v>
      </c>
      <c r="AA29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46" spans="1:27" x14ac:dyDescent="0.25">
      <c r="A2946" s="6" t="str">
        <f>DAY(C2946)&amp;Table1[[#This Row],[Bộ phận]]&amp;Table1[[#This Row],[Mã hàng]]</f>
        <v>0</v>
      </c>
      <c r="B2946" s="6" t="str">
        <f>COUNTIF($A$5:A2946,A2946)&amp;A2946</f>
        <v>17690</v>
      </c>
      <c r="AA29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47" spans="1:27" x14ac:dyDescent="0.25">
      <c r="A2947" s="6" t="str">
        <f>DAY(C2947)&amp;Table1[[#This Row],[Bộ phận]]&amp;Table1[[#This Row],[Mã hàng]]</f>
        <v>0</v>
      </c>
      <c r="B2947" s="6" t="str">
        <f>COUNTIF($A$5:A2947,A2947)&amp;A2947</f>
        <v>17700</v>
      </c>
      <c r="AA29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48" spans="1:27" x14ac:dyDescent="0.25">
      <c r="A2948" s="6" t="str">
        <f>DAY(C2948)&amp;Table1[[#This Row],[Bộ phận]]&amp;Table1[[#This Row],[Mã hàng]]</f>
        <v>0</v>
      </c>
      <c r="B2948" s="6" t="str">
        <f>COUNTIF($A$5:A2948,A2948)&amp;A2948</f>
        <v>17710</v>
      </c>
      <c r="AA29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49" spans="1:27" x14ac:dyDescent="0.25">
      <c r="A2949" s="6" t="str">
        <f>DAY(C2949)&amp;Table1[[#This Row],[Bộ phận]]&amp;Table1[[#This Row],[Mã hàng]]</f>
        <v>0</v>
      </c>
      <c r="B2949" s="6" t="str">
        <f>COUNTIF($A$5:A2949,A2949)&amp;A2949</f>
        <v>17720</v>
      </c>
      <c r="AA29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50" spans="1:27" x14ac:dyDescent="0.25">
      <c r="A2950" s="6" t="str">
        <f>DAY(C2950)&amp;Table1[[#This Row],[Bộ phận]]&amp;Table1[[#This Row],[Mã hàng]]</f>
        <v>0</v>
      </c>
      <c r="B2950" s="6" t="str">
        <f>COUNTIF($A$5:A2950,A2950)&amp;A2950</f>
        <v>17730</v>
      </c>
      <c r="AA29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51" spans="1:27" x14ac:dyDescent="0.25">
      <c r="A2951" s="6" t="str">
        <f>DAY(C2951)&amp;Table1[[#This Row],[Bộ phận]]&amp;Table1[[#This Row],[Mã hàng]]</f>
        <v>0</v>
      </c>
      <c r="B2951" s="6" t="str">
        <f>COUNTIF($A$5:A2951,A2951)&amp;A2951</f>
        <v>17740</v>
      </c>
      <c r="AA29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52" spans="1:27" x14ac:dyDescent="0.25">
      <c r="A2952" s="6" t="str">
        <f>DAY(C2952)&amp;Table1[[#This Row],[Bộ phận]]&amp;Table1[[#This Row],[Mã hàng]]</f>
        <v>0</v>
      </c>
      <c r="B2952" s="6" t="str">
        <f>COUNTIF($A$5:A2952,A2952)&amp;A2952</f>
        <v>17750</v>
      </c>
      <c r="AA29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53" spans="1:27" x14ac:dyDescent="0.25">
      <c r="A2953" s="6" t="str">
        <f>DAY(C2953)&amp;Table1[[#This Row],[Bộ phận]]&amp;Table1[[#This Row],[Mã hàng]]</f>
        <v>0</v>
      </c>
      <c r="B2953" s="6" t="str">
        <f>COUNTIF($A$5:A2953,A2953)&amp;A2953</f>
        <v>17760</v>
      </c>
      <c r="AA29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54" spans="1:27" x14ac:dyDescent="0.25">
      <c r="A2954" s="6" t="str">
        <f>DAY(C2954)&amp;Table1[[#This Row],[Bộ phận]]&amp;Table1[[#This Row],[Mã hàng]]</f>
        <v>0</v>
      </c>
      <c r="B2954" s="6" t="str">
        <f>COUNTIF($A$5:A2954,A2954)&amp;A2954</f>
        <v>17770</v>
      </c>
      <c r="AA29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55" spans="1:27" x14ac:dyDescent="0.25">
      <c r="A2955" s="6" t="str">
        <f>DAY(C2955)&amp;Table1[[#This Row],[Bộ phận]]&amp;Table1[[#This Row],[Mã hàng]]</f>
        <v>0</v>
      </c>
      <c r="B2955" s="6" t="str">
        <f>COUNTIF($A$5:A2955,A2955)&amp;A2955</f>
        <v>17780</v>
      </c>
      <c r="AA29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56" spans="1:27" x14ac:dyDescent="0.25">
      <c r="A2956" s="6" t="str">
        <f>DAY(C2956)&amp;Table1[[#This Row],[Bộ phận]]&amp;Table1[[#This Row],[Mã hàng]]</f>
        <v>0</v>
      </c>
      <c r="B2956" s="6" t="str">
        <f>COUNTIF($A$5:A2956,A2956)&amp;A2956</f>
        <v>17790</v>
      </c>
      <c r="AA29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57" spans="1:27" x14ac:dyDescent="0.25">
      <c r="A2957" s="6" t="str">
        <f>DAY(C2957)&amp;Table1[[#This Row],[Bộ phận]]&amp;Table1[[#This Row],[Mã hàng]]</f>
        <v>0</v>
      </c>
      <c r="B2957" s="6" t="str">
        <f>COUNTIF($A$5:A2957,A2957)&amp;A2957</f>
        <v>17800</v>
      </c>
      <c r="AA29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58" spans="1:27" x14ac:dyDescent="0.25">
      <c r="A2958" s="6" t="str">
        <f>DAY(C2958)&amp;Table1[[#This Row],[Bộ phận]]&amp;Table1[[#This Row],[Mã hàng]]</f>
        <v>0</v>
      </c>
      <c r="B2958" s="6" t="str">
        <f>COUNTIF($A$5:A2958,A2958)&amp;A2958</f>
        <v>17810</v>
      </c>
      <c r="AA29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59" spans="1:27" x14ac:dyDescent="0.25">
      <c r="A2959" s="6" t="str">
        <f>DAY(C2959)&amp;Table1[[#This Row],[Bộ phận]]&amp;Table1[[#This Row],[Mã hàng]]</f>
        <v>0</v>
      </c>
      <c r="B2959" s="6" t="str">
        <f>COUNTIF($A$5:A2959,A2959)&amp;A2959</f>
        <v>17820</v>
      </c>
      <c r="AA29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60" spans="1:27" x14ac:dyDescent="0.25">
      <c r="A2960" s="6" t="str">
        <f>DAY(C2960)&amp;Table1[[#This Row],[Bộ phận]]&amp;Table1[[#This Row],[Mã hàng]]</f>
        <v>0</v>
      </c>
      <c r="B2960" s="6" t="str">
        <f>COUNTIF($A$5:A2960,A2960)&amp;A2960</f>
        <v>17830</v>
      </c>
      <c r="AA29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61" spans="1:27" x14ac:dyDescent="0.25">
      <c r="A2961" s="6" t="str">
        <f>DAY(C2961)&amp;Table1[[#This Row],[Bộ phận]]&amp;Table1[[#This Row],[Mã hàng]]</f>
        <v>0</v>
      </c>
      <c r="B2961" s="6" t="str">
        <f>COUNTIF($A$5:A2961,A2961)&amp;A2961</f>
        <v>17840</v>
      </c>
      <c r="AA29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62" spans="1:27" x14ac:dyDescent="0.25">
      <c r="A2962" s="6" t="str">
        <f>DAY(C2962)&amp;Table1[[#This Row],[Bộ phận]]&amp;Table1[[#This Row],[Mã hàng]]</f>
        <v>0</v>
      </c>
      <c r="B2962" s="6" t="str">
        <f>COUNTIF($A$5:A2962,A2962)&amp;A2962</f>
        <v>17850</v>
      </c>
      <c r="AA29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63" spans="1:27" x14ac:dyDescent="0.25">
      <c r="A2963" s="6" t="str">
        <f>DAY(C2963)&amp;Table1[[#This Row],[Bộ phận]]&amp;Table1[[#This Row],[Mã hàng]]</f>
        <v>0</v>
      </c>
      <c r="B2963" s="6" t="str">
        <f>COUNTIF($A$5:A2963,A2963)&amp;A2963</f>
        <v>17860</v>
      </c>
      <c r="AA29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64" spans="1:27" x14ac:dyDescent="0.25">
      <c r="A2964" s="6" t="str">
        <f>DAY(C2964)&amp;Table1[[#This Row],[Bộ phận]]&amp;Table1[[#This Row],[Mã hàng]]</f>
        <v>0</v>
      </c>
      <c r="B2964" s="6" t="str">
        <f>COUNTIF($A$5:A2964,A2964)&amp;A2964</f>
        <v>17870</v>
      </c>
      <c r="AA29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65" spans="1:27" x14ac:dyDescent="0.25">
      <c r="A2965" s="6" t="str">
        <f>DAY(C2965)&amp;Table1[[#This Row],[Bộ phận]]&amp;Table1[[#This Row],[Mã hàng]]</f>
        <v>0</v>
      </c>
      <c r="B2965" s="6" t="str">
        <f>COUNTIF($A$5:A2965,A2965)&amp;A2965</f>
        <v>17880</v>
      </c>
      <c r="AA29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66" spans="1:27" x14ac:dyDescent="0.25">
      <c r="A2966" s="6" t="str">
        <f>DAY(C2966)&amp;Table1[[#This Row],[Bộ phận]]&amp;Table1[[#This Row],[Mã hàng]]</f>
        <v>0</v>
      </c>
      <c r="B2966" s="6" t="str">
        <f>COUNTIF($A$5:A2966,A2966)&amp;A2966</f>
        <v>17890</v>
      </c>
      <c r="AA29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67" spans="1:27" x14ac:dyDescent="0.25">
      <c r="A2967" s="6" t="str">
        <f>DAY(C2967)&amp;Table1[[#This Row],[Bộ phận]]&amp;Table1[[#This Row],[Mã hàng]]</f>
        <v>0</v>
      </c>
      <c r="B2967" s="6" t="str">
        <f>COUNTIF($A$5:A2967,A2967)&amp;A2967</f>
        <v>17900</v>
      </c>
      <c r="AA29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68" spans="1:27" x14ac:dyDescent="0.25">
      <c r="A2968" s="6" t="str">
        <f>DAY(C2968)&amp;Table1[[#This Row],[Bộ phận]]&amp;Table1[[#This Row],[Mã hàng]]</f>
        <v>0</v>
      </c>
      <c r="B2968" s="6" t="str">
        <f>COUNTIF($A$5:A2968,A2968)&amp;A2968</f>
        <v>17910</v>
      </c>
      <c r="AA29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69" spans="1:27" x14ac:dyDescent="0.25">
      <c r="A2969" s="6" t="str">
        <f>DAY(C2969)&amp;Table1[[#This Row],[Bộ phận]]&amp;Table1[[#This Row],[Mã hàng]]</f>
        <v>0</v>
      </c>
      <c r="B2969" s="6" t="str">
        <f>COUNTIF($A$5:A2969,A2969)&amp;A2969</f>
        <v>17920</v>
      </c>
      <c r="AA29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70" spans="1:27" x14ac:dyDescent="0.25">
      <c r="A2970" s="6" t="str">
        <f>DAY(C2970)&amp;Table1[[#This Row],[Bộ phận]]&amp;Table1[[#This Row],[Mã hàng]]</f>
        <v>0</v>
      </c>
      <c r="B2970" s="6" t="str">
        <f>COUNTIF($A$5:A2970,A2970)&amp;A2970</f>
        <v>17930</v>
      </c>
      <c r="AA29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71" spans="1:27" x14ac:dyDescent="0.25">
      <c r="A2971" s="6" t="str">
        <f>DAY(C2971)&amp;Table1[[#This Row],[Bộ phận]]&amp;Table1[[#This Row],[Mã hàng]]</f>
        <v>0</v>
      </c>
      <c r="B2971" s="6" t="str">
        <f>COUNTIF($A$5:A2971,A2971)&amp;A2971</f>
        <v>17940</v>
      </c>
      <c r="AA29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72" spans="1:27" x14ac:dyDescent="0.25">
      <c r="A2972" s="6" t="str">
        <f>DAY(C2972)&amp;Table1[[#This Row],[Bộ phận]]&amp;Table1[[#This Row],[Mã hàng]]</f>
        <v>0</v>
      </c>
      <c r="B2972" s="6" t="str">
        <f>COUNTIF($A$5:A2972,A2972)&amp;A2972</f>
        <v>17950</v>
      </c>
      <c r="AA29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73" spans="1:27" x14ac:dyDescent="0.25">
      <c r="A2973" s="6" t="str">
        <f>DAY(C2973)&amp;Table1[[#This Row],[Bộ phận]]&amp;Table1[[#This Row],[Mã hàng]]</f>
        <v>0</v>
      </c>
      <c r="B2973" s="6" t="str">
        <f>COUNTIF($A$5:A2973,A2973)&amp;A2973</f>
        <v>17960</v>
      </c>
      <c r="AA29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74" spans="1:27" x14ac:dyDescent="0.25">
      <c r="A2974" s="6" t="str">
        <f>DAY(C2974)&amp;Table1[[#This Row],[Bộ phận]]&amp;Table1[[#This Row],[Mã hàng]]</f>
        <v>0</v>
      </c>
      <c r="B2974" s="6" t="str">
        <f>COUNTIF($A$5:A2974,A2974)&amp;A2974</f>
        <v>17970</v>
      </c>
      <c r="AA29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75" spans="1:27" x14ac:dyDescent="0.25">
      <c r="A2975" s="6" t="str">
        <f>DAY(C2975)&amp;Table1[[#This Row],[Bộ phận]]&amp;Table1[[#This Row],[Mã hàng]]</f>
        <v>0</v>
      </c>
      <c r="B2975" s="6" t="str">
        <f>COUNTIF($A$5:A2975,A2975)&amp;A2975</f>
        <v>17980</v>
      </c>
      <c r="AA29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76" spans="1:27" x14ac:dyDescent="0.25">
      <c r="A2976" s="6" t="str">
        <f>DAY(C2976)&amp;Table1[[#This Row],[Bộ phận]]&amp;Table1[[#This Row],[Mã hàng]]</f>
        <v>0</v>
      </c>
      <c r="B2976" s="6" t="str">
        <f>COUNTIF($A$5:A2976,A2976)&amp;A2976</f>
        <v>17990</v>
      </c>
      <c r="AA29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77" spans="1:27" x14ac:dyDescent="0.25">
      <c r="A2977" s="6" t="str">
        <f>DAY(C2977)&amp;Table1[[#This Row],[Bộ phận]]&amp;Table1[[#This Row],[Mã hàng]]</f>
        <v>0</v>
      </c>
      <c r="B2977" s="6" t="str">
        <f>COUNTIF($A$5:A2977,A2977)&amp;A2977</f>
        <v>18000</v>
      </c>
      <c r="AA29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78" spans="1:27" x14ac:dyDescent="0.25">
      <c r="A2978" s="6" t="str">
        <f>DAY(C2978)&amp;Table1[[#This Row],[Bộ phận]]&amp;Table1[[#This Row],[Mã hàng]]</f>
        <v>0</v>
      </c>
      <c r="B2978" s="6" t="str">
        <f>COUNTIF($A$5:A2978,A2978)&amp;A2978</f>
        <v>18010</v>
      </c>
      <c r="AA29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79" spans="1:27" x14ac:dyDescent="0.25">
      <c r="A2979" s="6" t="str">
        <f>DAY(C2979)&amp;Table1[[#This Row],[Bộ phận]]&amp;Table1[[#This Row],[Mã hàng]]</f>
        <v>0</v>
      </c>
      <c r="B2979" s="6" t="str">
        <f>COUNTIF($A$5:A2979,A2979)&amp;A2979</f>
        <v>18020</v>
      </c>
      <c r="AA29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80" spans="1:27" x14ac:dyDescent="0.25">
      <c r="A2980" s="6" t="str">
        <f>DAY(C2980)&amp;Table1[[#This Row],[Bộ phận]]&amp;Table1[[#This Row],[Mã hàng]]</f>
        <v>0</v>
      </c>
      <c r="B2980" s="6" t="str">
        <f>COUNTIF($A$5:A2980,A2980)&amp;A2980</f>
        <v>18030</v>
      </c>
      <c r="AA29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81" spans="1:27" x14ac:dyDescent="0.25">
      <c r="A2981" s="6" t="str">
        <f>DAY(C2981)&amp;Table1[[#This Row],[Bộ phận]]&amp;Table1[[#This Row],[Mã hàng]]</f>
        <v>0</v>
      </c>
      <c r="B2981" s="6" t="str">
        <f>COUNTIF($A$5:A2981,A2981)&amp;A2981</f>
        <v>18040</v>
      </c>
      <c r="AA29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82" spans="1:27" x14ac:dyDescent="0.25">
      <c r="A2982" s="6" t="str">
        <f>DAY(C2982)&amp;Table1[[#This Row],[Bộ phận]]&amp;Table1[[#This Row],[Mã hàng]]</f>
        <v>0</v>
      </c>
      <c r="B2982" s="6" t="str">
        <f>COUNTIF($A$5:A2982,A2982)&amp;A2982</f>
        <v>18050</v>
      </c>
      <c r="AA29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83" spans="1:27" x14ac:dyDescent="0.25">
      <c r="A2983" s="6" t="str">
        <f>DAY(C2983)&amp;Table1[[#This Row],[Bộ phận]]&amp;Table1[[#This Row],[Mã hàng]]</f>
        <v>0</v>
      </c>
      <c r="B2983" s="6" t="str">
        <f>COUNTIF($A$5:A2983,A2983)&amp;A2983</f>
        <v>18060</v>
      </c>
      <c r="AA29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84" spans="1:27" x14ac:dyDescent="0.25">
      <c r="A2984" s="6" t="str">
        <f>DAY(C2984)&amp;Table1[[#This Row],[Bộ phận]]&amp;Table1[[#This Row],[Mã hàng]]</f>
        <v>0</v>
      </c>
      <c r="B2984" s="6" t="str">
        <f>COUNTIF($A$5:A2984,A2984)&amp;A2984</f>
        <v>18070</v>
      </c>
      <c r="AA29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85" spans="1:27" x14ac:dyDescent="0.25">
      <c r="A2985" s="6" t="str">
        <f>DAY(C2985)&amp;Table1[[#This Row],[Bộ phận]]&amp;Table1[[#This Row],[Mã hàng]]</f>
        <v>0</v>
      </c>
      <c r="B2985" s="6" t="str">
        <f>COUNTIF($A$5:A2985,A2985)&amp;A2985</f>
        <v>18080</v>
      </c>
      <c r="AA29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86" spans="1:27" x14ac:dyDescent="0.25">
      <c r="A2986" s="6" t="str">
        <f>DAY(C2986)&amp;Table1[[#This Row],[Bộ phận]]&amp;Table1[[#This Row],[Mã hàng]]</f>
        <v>0</v>
      </c>
      <c r="B2986" s="6" t="str">
        <f>COUNTIF($A$5:A2986,A2986)&amp;A2986</f>
        <v>18090</v>
      </c>
      <c r="AA29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87" spans="1:27" x14ac:dyDescent="0.25">
      <c r="A2987" s="6" t="str">
        <f>DAY(C2987)&amp;Table1[[#This Row],[Bộ phận]]&amp;Table1[[#This Row],[Mã hàng]]</f>
        <v>0</v>
      </c>
      <c r="B2987" s="6" t="str">
        <f>COUNTIF($A$5:A2987,A2987)&amp;A2987</f>
        <v>18100</v>
      </c>
      <c r="AA29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88" spans="1:27" x14ac:dyDescent="0.25">
      <c r="A2988" s="6" t="str">
        <f>DAY(C2988)&amp;Table1[[#This Row],[Bộ phận]]&amp;Table1[[#This Row],[Mã hàng]]</f>
        <v>0</v>
      </c>
      <c r="B2988" s="6" t="str">
        <f>COUNTIF($A$5:A2988,A2988)&amp;A2988</f>
        <v>18110</v>
      </c>
      <c r="AA29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89" spans="1:27" x14ac:dyDescent="0.25">
      <c r="A2989" s="6" t="str">
        <f>DAY(C2989)&amp;Table1[[#This Row],[Bộ phận]]&amp;Table1[[#This Row],[Mã hàng]]</f>
        <v>0</v>
      </c>
      <c r="B2989" s="6" t="str">
        <f>COUNTIF($A$5:A2989,A2989)&amp;A2989</f>
        <v>18120</v>
      </c>
      <c r="AA29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90" spans="1:27" x14ac:dyDescent="0.25">
      <c r="A2990" s="6" t="str">
        <f>DAY(C2990)&amp;Table1[[#This Row],[Bộ phận]]&amp;Table1[[#This Row],[Mã hàng]]</f>
        <v>0</v>
      </c>
      <c r="B2990" s="6" t="str">
        <f>COUNTIF($A$5:A2990,A2990)&amp;A2990</f>
        <v>18130</v>
      </c>
      <c r="AA29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91" spans="1:27" x14ac:dyDescent="0.25">
      <c r="A2991" s="6" t="str">
        <f>DAY(C2991)&amp;Table1[[#This Row],[Bộ phận]]&amp;Table1[[#This Row],[Mã hàng]]</f>
        <v>0</v>
      </c>
      <c r="B2991" s="6" t="str">
        <f>COUNTIF($A$5:A2991,A2991)&amp;A2991</f>
        <v>18140</v>
      </c>
      <c r="AA29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92" spans="1:27" x14ac:dyDescent="0.25">
      <c r="A2992" s="6" t="str">
        <f>DAY(C2992)&amp;Table1[[#This Row],[Bộ phận]]&amp;Table1[[#This Row],[Mã hàng]]</f>
        <v>0</v>
      </c>
      <c r="B2992" s="6" t="str">
        <f>COUNTIF($A$5:A2992,A2992)&amp;A2992</f>
        <v>18150</v>
      </c>
      <c r="AA29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93" spans="1:27" x14ac:dyDescent="0.25">
      <c r="A2993" s="6" t="str">
        <f>DAY(C2993)&amp;Table1[[#This Row],[Bộ phận]]&amp;Table1[[#This Row],[Mã hàng]]</f>
        <v>0</v>
      </c>
      <c r="B2993" s="6" t="str">
        <f>COUNTIF($A$5:A2993,A2993)&amp;A2993</f>
        <v>18160</v>
      </c>
      <c r="AA29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94" spans="1:27" x14ac:dyDescent="0.25">
      <c r="A2994" s="6" t="str">
        <f>DAY(C2994)&amp;Table1[[#This Row],[Bộ phận]]&amp;Table1[[#This Row],[Mã hàng]]</f>
        <v>0</v>
      </c>
      <c r="B2994" s="6" t="str">
        <f>COUNTIF($A$5:A2994,A2994)&amp;A2994</f>
        <v>18170</v>
      </c>
      <c r="AA29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95" spans="1:27" x14ac:dyDescent="0.25">
      <c r="A2995" s="6" t="str">
        <f>DAY(C2995)&amp;Table1[[#This Row],[Bộ phận]]&amp;Table1[[#This Row],[Mã hàng]]</f>
        <v>0</v>
      </c>
      <c r="B2995" s="6" t="str">
        <f>COUNTIF($A$5:A2995,A2995)&amp;A2995</f>
        <v>18180</v>
      </c>
      <c r="AA29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96" spans="1:27" x14ac:dyDescent="0.25">
      <c r="A2996" s="6" t="str">
        <f>DAY(C2996)&amp;Table1[[#This Row],[Bộ phận]]&amp;Table1[[#This Row],[Mã hàng]]</f>
        <v>0</v>
      </c>
      <c r="B2996" s="6" t="str">
        <f>COUNTIF($A$5:A2996,A2996)&amp;A2996</f>
        <v>18190</v>
      </c>
      <c r="AA29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97" spans="1:27" x14ac:dyDescent="0.25">
      <c r="A2997" s="6" t="str">
        <f>DAY(C2997)&amp;Table1[[#This Row],[Bộ phận]]&amp;Table1[[#This Row],[Mã hàng]]</f>
        <v>0</v>
      </c>
      <c r="B2997" s="6" t="str">
        <f>COUNTIF($A$5:A2997,A2997)&amp;A2997</f>
        <v>18200</v>
      </c>
      <c r="AA29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98" spans="1:27" x14ac:dyDescent="0.25">
      <c r="A2998" s="6" t="str">
        <f>DAY(C2998)&amp;Table1[[#This Row],[Bộ phận]]&amp;Table1[[#This Row],[Mã hàng]]</f>
        <v>0</v>
      </c>
      <c r="B2998" s="6" t="str">
        <f>COUNTIF($A$5:A2998,A2998)&amp;A2998</f>
        <v>18210</v>
      </c>
      <c r="AA29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2999" spans="1:27" x14ac:dyDescent="0.25">
      <c r="A2999" s="6" t="str">
        <f>DAY(C2999)&amp;Table1[[#This Row],[Bộ phận]]&amp;Table1[[#This Row],[Mã hàng]]</f>
        <v>0</v>
      </c>
      <c r="B2999" s="6" t="str">
        <f>COUNTIF($A$5:A2999,A2999)&amp;A2999</f>
        <v>18220</v>
      </c>
      <c r="AA29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00" spans="1:27" x14ac:dyDescent="0.25">
      <c r="A3000" s="6" t="str">
        <f>DAY(C3000)&amp;Table1[[#This Row],[Bộ phận]]&amp;Table1[[#This Row],[Mã hàng]]</f>
        <v>0</v>
      </c>
      <c r="B3000" s="6" t="str">
        <f>COUNTIF($A$5:A3000,A3000)&amp;A3000</f>
        <v>18230</v>
      </c>
      <c r="AA30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01" spans="1:27" x14ac:dyDescent="0.25">
      <c r="A3001" s="6" t="str">
        <f>DAY(C3001)&amp;Table1[[#This Row],[Bộ phận]]&amp;Table1[[#This Row],[Mã hàng]]</f>
        <v>0</v>
      </c>
      <c r="B3001" s="6" t="str">
        <f>COUNTIF($A$5:A3001,A3001)&amp;A3001</f>
        <v>18240</v>
      </c>
      <c r="AA30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02" spans="1:27" x14ac:dyDescent="0.25">
      <c r="A3002" s="6" t="str">
        <f>DAY(C3002)&amp;Table1[[#This Row],[Bộ phận]]&amp;Table1[[#This Row],[Mã hàng]]</f>
        <v>0</v>
      </c>
      <c r="B3002" s="6" t="str">
        <f>COUNTIF($A$5:A3002,A3002)&amp;A3002</f>
        <v>18250</v>
      </c>
      <c r="AA30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03" spans="1:27" x14ac:dyDescent="0.25">
      <c r="A3003" s="6" t="str">
        <f>DAY(C3003)&amp;Table1[[#This Row],[Bộ phận]]&amp;Table1[[#This Row],[Mã hàng]]</f>
        <v>0</v>
      </c>
      <c r="B3003" s="6" t="str">
        <f>COUNTIF($A$5:A3003,A3003)&amp;A3003</f>
        <v>18260</v>
      </c>
      <c r="AA30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04" spans="1:27" x14ac:dyDescent="0.25">
      <c r="A3004" s="6" t="str">
        <f>DAY(C3004)&amp;Table1[[#This Row],[Bộ phận]]&amp;Table1[[#This Row],[Mã hàng]]</f>
        <v>0</v>
      </c>
      <c r="B3004" s="6" t="str">
        <f>COUNTIF($A$5:A3004,A3004)&amp;A3004</f>
        <v>18270</v>
      </c>
      <c r="AA30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05" spans="1:27" x14ac:dyDescent="0.25">
      <c r="A3005" s="6" t="str">
        <f>DAY(C3005)&amp;Table1[[#This Row],[Bộ phận]]&amp;Table1[[#This Row],[Mã hàng]]</f>
        <v>0</v>
      </c>
      <c r="B3005" s="6" t="str">
        <f>COUNTIF($A$5:A3005,A3005)&amp;A3005</f>
        <v>18280</v>
      </c>
      <c r="AA30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06" spans="1:27" x14ac:dyDescent="0.25">
      <c r="A3006" s="6" t="str">
        <f>DAY(C3006)&amp;Table1[[#This Row],[Bộ phận]]&amp;Table1[[#This Row],[Mã hàng]]</f>
        <v>0</v>
      </c>
      <c r="B3006" s="6" t="str">
        <f>COUNTIF($A$5:A3006,A3006)&amp;A3006</f>
        <v>18290</v>
      </c>
      <c r="AA30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07" spans="1:27" x14ac:dyDescent="0.25">
      <c r="A3007" s="6" t="str">
        <f>DAY(C3007)&amp;Table1[[#This Row],[Bộ phận]]&amp;Table1[[#This Row],[Mã hàng]]</f>
        <v>0</v>
      </c>
      <c r="B3007" s="6" t="str">
        <f>COUNTIF($A$5:A3007,A3007)&amp;A3007</f>
        <v>18300</v>
      </c>
      <c r="AA30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08" spans="1:27" x14ac:dyDescent="0.25">
      <c r="A3008" s="6" t="str">
        <f>DAY(C3008)&amp;Table1[[#This Row],[Bộ phận]]&amp;Table1[[#This Row],[Mã hàng]]</f>
        <v>0</v>
      </c>
      <c r="B3008" s="6" t="str">
        <f>COUNTIF($A$5:A3008,A3008)&amp;A3008</f>
        <v>18310</v>
      </c>
      <c r="AA30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09" spans="1:27" x14ac:dyDescent="0.25">
      <c r="A3009" s="6" t="str">
        <f>DAY(C3009)&amp;Table1[[#This Row],[Bộ phận]]&amp;Table1[[#This Row],[Mã hàng]]</f>
        <v>0</v>
      </c>
      <c r="B3009" s="6" t="str">
        <f>COUNTIF($A$5:A3009,A3009)&amp;A3009</f>
        <v>18320</v>
      </c>
      <c r="AA30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10" spans="1:27" x14ac:dyDescent="0.25">
      <c r="A3010" s="6" t="str">
        <f>DAY(C3010)&amp;Table1[[#This Row],[Bộ phận]]&amp;Table1[[#This Row],[Mã hàng]]</f>
        <v>0</v>
      </c>
      <c r="B3010" s="6" t="str">
        <f>COUNTIF($A$5:A3010,A3010)&amp;A3010</f>
        <v>18330</v>
      </c>
      <c r="AA30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11" spans="1:27" x14ac:dyDescent="0.25">
      <c r="A3011" s="6" t="str">
        <f>DAY(C3011)&amp;Table1[[#This Row],[Bộ phận]]&amp;Table1[[#This Row],[Mã hàng]]</f>
        <v>0</v>
      </c>
      <c r="B3011" s="6" t="str">
        <f>COUNTIF($A$5:A3011,A3011)&amp;A3011</f>
        <v>18340</v>
      </c>
      <c r="AA30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12" spans="1:27" x14ac:dyDescent="0.25">
      <c r="A3012" s="6" t="str">
        <f>DAY(C3012)&amp;Table1[[#This Row],[Bộ phận]]&amp;Table1[[#This Row],[Mã hàng]]</f>
        <v>0</v>
      </c>
      <c r="B3012" s="6" t="str">
        <f>COUNTIF($A$5:A3012,A3012)&amp;A3012</f>
        <v>18350</v>
      </c>
      <c r="AA30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13" spans="1:27" x14ac:dyDescent="0.25">
      <c r="A3013" s="6" t="str">
        <f>DAY(C3013)&amp;Table1[[#This Row],[Bộ phận]]&amp;Table1[[#This Row],[Mã hàng]]</f>
        <v>0</v>
      </c>
      <c r="B3013" s="6" t="str">
        <f>COUNTIF($A$5:A3013,A3013)&amp;A3013</f>
        <v>18360</v>
      </c>
      <c r="AA30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14" spans="1:27" x14ac:dyDescent="0.25">
      <c r="A3014" s="6" t="str">
        <f>DAY(C3014)&amp;Table1[[#This Row],[Bộ phận]]&amp;Table1[[#This Row],[Mã hàng]]</f>
        <v>0</v>
      </c>
      <c r="B3014" s="6" t="str">
        <f>COUNTIF($A$5:A3014,A3014)&amp;A3014</f>
        <v>18370</v>
      </c>
      <c r="AA30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15" spans="1:27" x14ac:dyDescent="0.25">
      <c r="A3015" s="6" t="str">
        <f>DAY(C3015)&amp;Table1[[#This Row],[Bộ phận]]&amp;Table1[[#This Row],[Mã hàng]]</f>
        <v>0</v>
      </c>
      <c r="B3015" s="6" t="str">
        <f>COUNTIF($A$5:A3015,A3015)&amp;A3015</f>
        <v>18380</v>
      </c>
      <c r="AA30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16" spans="1:27" x14ac:dyDescent="0.25">
      <c r="A3016" s="6" t="str">
        <f>DAY(C3016)&amp;Table1[[#This Row],[Bộ phận]]&amp;Table1[[#This Row],[Mã hàng]]</f>
        <v>0</v>
      </c>
      <c r="B3016" s="6" t="str">
        <f>COUNTIF($A$5:A3016,A3016)&amp;A3016</f>
        <v>18390</v>
      </c>
      <c r="AA30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17" spans="1:27" x14ac:dyDescent="0.25">
      <c r="A3017" s="6" t="str">
        <f>DAY(C3017)&amp;Table1[[#This Row],[Bộ phận]]&amp;Table1[[#This Row],[Mã hàng]]</f>
        <v>0</v>
      </c>
      <c r="B3017" s="6" t="str">
        <f>COUNTIF($A$5:A3017,A3017)&amp;A3017</f>
        <v>18400</v>
      </c>
      <c r="AA30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18" spans="1:27" x14ac:dyDescent="0.25">
      <c r="A3018" s="6" t="str">
        <f>DAY(C3018)&amp;Table1[[#This Row],[Bộ phận]]&amp;Table1[[#This Row],[Mã hàng]]</f>
        <v>0</v>
      </c>
      <c r="B3018" s="6" t="str">
        <f>COUNTIF($A$5:A3018,A3018)&amp;A3018</f>
        <v>18410</v>
      </c>
      <c r="AA30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19" spans="1:27" x14ac:dyDescent="0.25">
      <c r="A3019" s="6" t="str">
        <f>DAY(C3019)&amp;Table1[[#This Row],[Bộ phận]]&amp;Table1[[#This Row],[Mã hàng]]</f>
        <v>0</v>
      </c>
      <c r="B3019" s="6" t="str">
        <f>COUNTIF($A$5:A3019,A3019)&amp;A3019</f>
        <v>18420</v>
      </c>
      <c r="AA30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20" spans="1:27" x14ac:dyDescent="0.25">
      <c r="A3020" s="6" t="str">
        <f>DAY(C3020)&amp;Table1[[#This Row],[Bộ phận]]&amp;Table1[[#This Row],[Mã hàng]]</f>
        <v>0</v>
      </c>
      <c r="B3020" s="6" t="str">
        <f>COUNTIF($A$5:A3020,A3020)&amp;A3020</f>
        <v>18430</v>
      </c>
      <c r="AA30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21" spans="1:27" x14ac:dyDescent="0.25">
      <c r="A3021" s="6" t="str">
        <f>DAY(C3021)&amp;Table1[[#This Row],[Bộ phận]]&amp;Table1[[#This Row],[Mã hàng]]</f>
        <v>0</v>
      </c>
      <c r="B3021" s="6" t="str">
        <f>COUNTIF($A$5:A3021,A3021)&amp;A3021</f>
        <v>18440</v>
      </c>
      <c r="AA30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22" spans="1:27" x14ac:dyDescent="0.25">
      <c r="A3022" s="6" t="str">
        <f>DAY(C3022)&amp;Table1[[#This Row],[Bộ phận]]&amp;Table1[[#This Row],[Mã hàng]]</f>
        <v>0</v>
      </c>
      <c r="B3022" s="6" t="str">
        <f>COUNTIF($A$5:A3022,A3022)&amp;A3022</f>
        <v>18450</v>
      </c>
      <c r="AA30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23" spans="1:27" x14ac:dyDescent="0.25">
      <c r="A3023" s="6" t="str">
        <f>DAY(C3023)&amp;Table1[[#This Row],[Bộ phận]]&amp;Table1[[#This Row],[Mã hàng]]</f>
        <v>0</v>
      </c>
      <c r="B3023" s="6" t="str">
        <f>COUNTIF($A$5:A3023,A3023)&amp;A3023</f>
        <v>18460</v>
      </c>
      <c r="AA30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24" spans="1:27" x14ac:dyDescent="0.25">
      <c r="A3024" s="6" t="str">
        <f>DAY(C3024)&amp;Table1[[#This Row],[Bộ phận]]&amp;Table1[[#This Row],[Mã hàng]]</f>
        <v>0</v>
      </c>
      <c r="B3024" s="6" t="str">
        <f>COUNTIF($A$5:A3024,A3024)&amp;A3024</f>
        <v>18470</v>
      </c>
      <c r="AA30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25" spans="1:27" x14ac:dyDescent="0.25">
      <c r="A3025" s="6" t="str">
        <f>DAY(C3025)&amp;Table1[[#This Row],[Bộ phận]]&amp;Table1[[#This Row],[Mã hàng]]</f>
        <v>0</v>
      </c>
      <c r="B3025" s="6" t="str">
        <f>COUNTIF($A$5:A3025,A3025)&amp;A3025</f>
        <v>18480</v>
      </c>
      <c r="AA30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26" spans="1:27" x14ac:dyDescent="0.25">
      <c r="A3026" s="6" t="str">
        <f>DAY(C3026)&amp;Table1[[#This Row],[Bộ phận]]&amp;Table1[[#This Row],[Mã hàng]]</f>
        <v>0</v>
      </c>
      <c r="B3026" s="6" t="str">
        <f>COUNTIF($A$5:A3026,A3026)&amp;A3026</f>
        <v>18490</v>
      </c>
      <c r="AA30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27" spans="1:27" x14ac:dyDescent="0.25">
      <c r="A3027" s="6" t="str">
        <f>DAY(C3027)&amp;Table1[[#This Row],[Bộ phận]]&amp;Table1[[#This Row],[Mã hàng]]</f>
        <v>0</v>
      </c>
      <c r="B3027" s="6" t="str">
        <f>COUNTIF($A$5:A3027,A3027)&amp;A3027</f>
        <v>18500</v>
      </c>
      <c r="AA30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28" spans="1:27" x14ac:dyDescent="0.25">
      <c r="A3028" s="6" t="str">
        <f>DAY(C3028)&amp;Table1[[#This Row],[Bộ phận]]&amp;Table1[[#This Row],[Mã hàng]]</f>
        <v>0</v>
      </c>
      <c r="B3028" s="6" t="str">
        <f>COUNTIF($A$5:A3028,A3028)&amp;A3028</f>
        <v>18510</v>
      </c>
      <c r="AA30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29" spans="1:27" x14ac:dyDescent="0.25">
      <c r="A3029" s="6" t="str">
        <f>DAY(C3029)&amp;Table1[[#This Row],[Bộ phận]]&amp;Table1[[#This Row],[Mã hàng]]</f>
        <v>0</v>
      </c>
      <c r="B3029" s="6" t="str">
        <f>COUNTIF($A$5:A3029,A3029)&amp;A3029</f>
        <v>18520</v>
      </c>
      <c r="AA30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30" spans="1:27" x14ac:dyDescent="0.25">
      <c r="A3030" s="6" t="str">
        <f>DAY(C3030)&amp;Table1[[#This Row],[Bộ phận]]&amp;Table1[[#This Row],[Mã hàng]]</f>
        <v>0</v>
      </c>
      <c r="B3030" s="6" t="str">
        <f>COUNTIF($A$5:A3030,A3030)&amp;A3030</f>
        <v>18530</v>
      </c>
      <c r="AA30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31" spans="1:27" x14ac:dyDescent="0.25">
      <c r="A3031" s="6" t="str">
        <f>DAY(C3031)&amp;Table1[[#This Row],[Bộ phận]]&amp;Table1[[#This Row],[Mã hàng]]</f>
        <v>0</v>
      </c>
      <c r="B3031" s="6" t="str">
        <f>COUNTIF($A$5:A3031,A3031)&amp;A3031</f>
        <v>18540</v>
      </c>
      <c r="AA30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32" spans="1:27" x14ac:dyDescent="0.25">
      <c r="A3032" s="6" t="str">
        <f>DAY(C3032)&amp;Table1[[#This Row],[Bộ phận]]&amp;Table1[[#This Row],[Mã hàng]]</f>
        <v>0</v>
      </c>
      <c r="B3032" s="6" t="str">
        <f>COUNTIF($A$5:A3032,A3032)&amp;A3032</f>
        <v>18550</v>
      </c>
      <c r="AA30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33" spans="1:27" x14ac:dyDescent="0.25">
      <c r="A3033" s="6" t="str">
        <f>DAY(C3033)&amp;Table1[[#This Row],[Bộ phận]]&amp;Table1[[#This Row],[Mã hàng]]</f>
        <v>0</v>
      </c>
      <c r="B3033" s="6" t="str">
        <f>COUNTIF($A$5:A3033,A3033)&amp;A3033</f>
        <v>18560</v>
      </c>
      <c r="AA30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34" spans="1:27" x14ac:dyDescent="0.25">
      <c r="A3034" s="6" t="str">
        <f>DAY(C3034)&amp;Table1[[#This Row],[Bộ phận]]&amp;Table1[[#This Row],[Mã hàng]]</f>
        <v>0</v>
      </c>
      <c r="B3034" s="6" t="str">
        <f>COUNTIF($A$5:A3034,A3034)&amp;A3034</f>
        <v>18570</v>
      </c>
      <c r="AA30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35" spans="1:27" x14ac:dyDescent="0.25">
      <c r="A3035" s="6" t="str">
        <f>DAY(C3035)&amp;Table1[[#This Row],[Bộ phận]]&amp;Table1[[#This Row],[Mã hàng]]</f>
        <v>0</v>
      </c>
      <c r="B3035" s="6" t="str">
        <f>COUNTIF($A$5:A3035,A3035)&amp;A3035</f>
        <v>18580</v>
      </c>
      <c r="AA30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36" spans="1:27" x14ac:dyDescent="0.25">
      <c r="A3036" s="6" t="str">
        <f>DAY(C3036)&amp;Table1[[#This Row],[Bộ phận]]&amp;Table1[[#This Row],[Mã hàng]]</f>
        <v>0</v>
      </c>
      <c r="B3036" s="6" t="str">
        <f>COUNTIF($A$5:A3036,A3036)&amp;A3036</f>
        <v>18590</v>
      </c>
      <c r="AA30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37" spans="1:27" x14ac:dyDescent="0.25">
      <c r="A3037" s="6" t="str">
        <f>DAY(C3037)&amp;Table1[[#This Row],[Bộ phận]]&amp;Table1[[#This Row],[Mã hàng]]</f>
        <v>0</v>
      </c>
      <c r="B3037" s="6" t="str">
        <f>COUNTIF($A$5:A3037,A3037)&amp;A3037</f>
        <v>18600</v>
      </c>
      <c r="AA30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38" spans="1:27" x14ac:dyDescent="0.25">
      <c r="A3038" s="6" t="str">
        <f>DAY(C3038)&amp;Table1[[#This Row],[Bộ phận]]&amp;Table1[[#This Row],[Mã hàng]]</f>
        <v>0</v>
      </c>
      <c r="B3038" s="6" t="str">
        <f>COUNTIF($A$5:A3038,A3038)&amp;A3038</f>
        <v>18610</v>
      </c>
      <c r="AA30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39" spans="1:27" x14ac:dyDescent="0.25">
      <c r="A3039" s="6" t="str">
        <f>DAY(C3039)&amp;Table1[[#This Row],[Bộ phận]]&amp;Table1[[#This Row],[Mã hàng]]</f>
        <v>0</v>
      </c>
      <c r="B3039" s="6" t="str">
        <f>COUNTIF($A$5:A3039,A3039)&amp;A3039</f>
        <v>18620</v>
      </c>
      <c r="AA30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40" spans="1:27" x14ac:dyDescent="0.25">
      <c r="A3040" s="6" t="str">
        <f>DAY(C3040)&amp;Table1[[#This Row],[Bộ phận]]&amp;Table1[[#This Row],[Mã hàng]]</f>
        <v>0</v>
      </c>
      <c r="B3040" s="6" t="str">
        <f>COUNTIF($A$5:A3040,A3040)&amp;A3040</f>
        <v>18630</v>
      </c>
      <c r="AA30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41" spans="1:27" x14ac:dyDescent="0.25">
      <c r="A3041" s="6" t="str">
        <f>DAY(C3041)&amp;Table1[[#This Row],[Bộ phận]]&amp;Table1[[#This Row],[Mã hàng]]</f>
        <v>0</v>
      </c>
      <c r="B3041" s="6" t="str">
        <f>COUNTIF($A$5:A3041,A3041)&amp;A3041</f>
        <v>18640</v>
      </c>
      <c r="AA30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42" spans="1:27" x14ac:dyDescent="0.25">
      <c r="A3042" s="6" t="str">
        <f>DAY(C3042)&amp;Table1[[#This Row],[Bộ phận]]&amp;Table1[[#This Row],[Mã hàng]]</f>
        <v>0</v>
      </c>
      <c r="B3042" s="6" t="str">
        <f>COUNTIF($A$5:A3042,A3042)&amp;A3042</f>
        <v>18650</v>
      </c>
      <c r="AA30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43" spans="1:27" x14ac:dyDescent="0.25">
      <c r="A3043" s="6" t="str">
        <f>DAY(C3043)&amp;Table1[[#This Row],[Bộ phận]]&amp;Table1[[#This Row],[Mã hàng]]</f>
        <v>0</v>
      </c>
      <c r="B3043" s="6" t="str">
        <f>COUNTIF($A$5:A3043,A3043)&amp;A3043</f>
        <v>18660</v>
      </c>
      <c r="AA30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44" spans="1:27" x14ac:dyDescent="0.25">
      <c r="A3044" s="6" t="str">
        <f>DAY(C3044)&amp;Table1[[#This Row],[Bộ phận]]&amp;Table1[[#This Row],[Mã hàng]]</f>
        <v>0</v>
      </c>
      <c r="B3044" s="6" t="str">
        <f>COUNTIF($A$5:A3044,A3044)&amp;A3044</f>
        <v>18670</v>
      </c>
      <c r="AA30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45" spans="1:27" x14ac:dyDescent="0.25">
      <c r="A3045" s="6" t="str">
        <f>DAY(C3045)&amp;Table1[[#This Row],[Bộ phận]]&amp;Table1[[#This Row],[Mã hàng]]</f>
        <v>0</v>
      </c>
      <c r="B3045" s="6" t="str">
        <f>COUNTIF($A$5:A3045,A3045)&amp;A3045</f>
        <v>18680</v>
      </c>
      <c r="AA30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46" spans="1:27" x14ac:dyDescent="0.25">
      <c r="A3046" s="6" t="str">
        <f>DAY(C3046)&amp;Table1[[#This Row],[Bộ phận]]&amp;Table1[[#This Row],[Mã hàng]]</f>
        <v>0</v>
      </c>
      <c r="B3046" s="6" t="str">
        <f>COUNTIF($A$5:A3046,A3046)&amp;A3046</f>
        <v>18690</v>
      </c>
      <c r="AA30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47" spans="1:27" x14ac:dyDescent="0.25">
      <c r="A3047" s="6" t="str">
        <f>DAY(C3047)&amp;Table1[[#This Row],[Bộ phận]]&amp;Table1[[#This Row],[Mã hàng]]</f>
        <v>0</v>
      </c>
      <c r="B3047" s="6" t="str">
        <f>COUNTIF($A$5:A3047,A3047)&amp;A3047</f>
        <v>18700</v>
      </c>
      <c r="AA30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48" spans="1:27" x14ac:dyDescent="0.25">
      <c r="A3048" s="6" t="str">
        <f>DAY(C3048)&amp;Table1[[#This Row],[Bộ phận]]&amp;Table1[[#This Row],[Mã hàng]]</f>
        <v>0</v>
      </c>
      <c r="B3048" s="6" t="str">
        <f>COUNTIF($A$5:A3048,A3048)&amp;A3048</f>
        <v>18710</v>
      </c>
      <c r="AA30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49" spans="1:27" x14ac:dyDescent="0.25">
      <c r="A3049" s="6" t="str">
        <f>DAY(C3049)&amp;Table1[[#This Row],[Bộ phận]]&amp;Table1[[#This Row],[Mã hàng]]</f>
        <v>0</v>
      </c>
      <c r="B3049" s="6" t="str">
        <f>COUNTIF($A$5:A3049,A3049)&amp;A3049</f>
        <v>18720</v>
      </c>
      <c r="AA30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50" spans="1:27" x14ac:dyDescent="0.25">
      <c r="A3050" s="6" t="str">
        <f>DAY(C3050)&amp;Table1[[#This Row],[Bộ phận]]&amp;Table1[[#This Row],[Mã hàng]]</f>
        <v>0</v>
      </c>
      <c r="B3050" s="6" t="str">
        <f>COUNTIF($A$5:A3050,A3050)&amp;A3050</f>
        <v>18730</v>
      </c>
      <c r="AA30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51" spans="1:27" x14ac:dyDescent="0.25">
      <c r="A3051" s="6" t="str">
        <f>DAY(C3051)&amp;Table1[[#This Row],[Bộ phận]]&amp;Table1[[#This Row],[Mã hàng]]</f>
        <v>0</v>
      </c>
      <c r="B3051" s="6" t="str">
        <f>COUNTIF($A$5:A3051,A3051)&amp;A3051</f>
        <v>18740</v>
      </c>
      <c r="AA30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52" spans="1:27" x14ac:dyDescent="0.25">
      <c r="A3052" s="6" t="str">
        <f>DAY(C3052)&amp;Table1[[#This Row],[Bộ phận]]&amp;Table1[[#This Row],[Mã hàng]]</f>
        <v>0</v>
      </c>
      <c r="B3052" s="6" t="str">
        <f>COUNTIF($A$5:A3052,A3052)&amp;A3052</f>
        <v>18750</v>
      </c>
      <c r="AA30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53" spans="1:27" x14ac:dyDescent="0.25">
      <c r="A3053" s="6" t="str">
        <f>DAY(C3053)&amp;Table1[[#This Row],[Bộ phận]]&amp;Table1[[#This Row],[Mã hàng]]</f>
        <v>0</v>
      </c>
      <c r="B3053" s="6" t="str">
        <f>COUNTIF($A$5:A3053,A3053)&amp;A3053</f>
        <v>18760</v>
      </c>
      <c r="AA30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54" spans="1:27" x14ac:dyDescent="0.25">
      <c r="A3054" s="6" t="str">
        <f>DAY(C3054)&amp;Table1[[#This Row],[Bộ phận]]&amp;Table1[[#This Row],[Mã hàng]]</f>
        <v>0</v>
      </c>
      <c r="B3054" s="6" t="str">
        <f>COUNTIF($A$5:A3054,A3054)&amp;A3054</f>
        <v>18770</v>
      </c>
      <c r="AA30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55" spans="1:27" x14ac:dyDescent="0.25">
      <c r="A3055" s="6" t="str">
        <f>DAY(C3055)&amp;Table1[[#This Row],[Bộ phận]]&amp;Table1[[#This Row],[Mã hàng]]</f>
        <v>0</v>
      </c>
      <c r="B3055" s="6" t="str">
        <f>COUNTIF($A$5:A3055,A3055)&amp;A3055</f>
        <v>18780</v>
      </c>
      <c r="AA30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56" spans="1:27" x14ac:dyDescent="0.25">
      <c r="A3056" s="6" t="str">
        <f>DAY(C3056)&amp;Table1[[#This Row],[Bộ phận]]&amp;Table1[[#This Row],[Mã hàng]]</f>
        <v>0</v>
      </c>
      <c r="B3056" s="6" t="str">
        <f>COUNTIF($A$5:A3056,A3056)&amp;A3056</f>
        <v>18790</v>
      </c>
      <c r="AA30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57" spans="1:27" x14ac:dyDescent="0.25">
      <c r="A3057" s="6" t="str">
        <f>DAY(C3057)&amp;Table1[[#This Row],[Bộ phận]]&amp;Table1[[#This Row],[Mã hàng]]</f>
        <v>0</v>
      </c>
      <c r="B3057" s="6" t="str">
        <f>COUNTIF($A$5:A3057,A3057)&amp;A3057</f>
        <v>18800</v>
      </c>
      <c r="AA30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58" spans="1:27" x14ac:dyDescent="0.25">
      <c r="A3058" s="6" t="str">
        <f>DAY(C3058)&amp;Table1[[#This Row],[Bộ phận]]&amp;Table1[[#This Row],[Mã hàng]]</f>
        <v>0</v>
      </c>
      <c r="B3058" s="6" t="str">
        <f>COUNTIF($A$5:A3058,A3058)&amp;A3058</f>
        <v>18810</v>
      </c>
      <c r="AA30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59" spans="1:27" x14ac:dyDescent="0.25">
      <c r="A3059" s="6" t="str">
        <f>DAY(C3059)&amp;Table1[[#This Row],[Bộ phận]]&amp;Table1[[#This Row],[Mã hàng]]</f>
        <v>0</v>
      </c>
      <c r="B3059" s="6" t="str">
        <f>COUNTIF($A$5:A3059,A3059)&amp;A3059</f>
        <v>18820</v>
      </c>
      <c r="AA30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60" spans="1:27" x14ac:dyDescent="0.25">
      <c r="A3060" s="6" t="str">
        <f>DAY(C3060)&amp;Table1[[#This Row],[Bộ phận]]&amp;Table1[[#This Row],[Mã hàng]]</f>
        <v>0</v>
      </c>
      <c r="B3060" s="6" t="str">
        <f>COUNTIF($A$5:A3060,A3060)&amp;A3060</f>
        <v>18830</v>
      </c>
      <c r="AA30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61" spans="1:27" x14ac:dyDescent="0.25">
      <c r="A3061" s="6" t="str">
        <f>DAY(C3061)&amp;Table1[[#This Row],[Bộ phận]]&amp;Table1[[#This Row],[Mã hàng]]</f>
        <v>0</v>
      </c>
      <c r="B3061" s="6" t="str">
        <f>COUNTIF($A$5:A3061,A3061)&amp;A3061</f>
        <v>18840</v>
      </c>
      <c r="AA30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62" spans="1:27" x14ac:dyDescent="0.25">
      <c r="A3062" s="6" t="str">
        <f>DAY(C3062)&amp;Table1[[#This Row],[Bộ phận]]&amp;Table1[[#This Row],[Mã hàng]]</f>
        <v>0</v>
      </c>
      <c r="B3062" s="6" t="str">
        <f>COUNTIF($A$5:A3062,A3062)&amp;A3062</f>
        <v>18850</v>
      </c>
      <c r="AA30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63" spans="1:27" x14ac:dyDescent="0.25">
      <c r="A3063" s="6" t="str">
        <f>DAY(C3063)&amp;Table1[[#This Row],[Bộ phận]]&amp;Table1[[#This Row],[Mã hàng]]</f>
        <v>0</v>
      </c>
      <c r="B3063" s="6" t="str">
        <f>COUNTIF($A$5:A3063,A3063)&amp;A3063</f>
        <v>18860</v>
      </c>
      <c r="AA30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64" spans="1:27" x14ac:dyDescent="0.25">
      <c r="A3064" s="6" t="str">
        <f>DAY(C3064)&amp;Table1[[#This Row],[Bộ phận]]&amp;Table1[[#This Row],[Mã hàng]]</f>
        <v>0</v>
      </c>
      <c r="B3064" s="6" t="str">
        <f>COUNTIF($A$5:A3064,A3064)&amp;A3064</f>
        <v>18870</v>
      </c>
      <c r="AA30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65" spans="1:27" x14ac:dyDescent="0.25">
      <c r="A3065" s="6" t="str">
        <f>DAY(C3065)&amp;Table1[[#This Row],[Bộ phận]]&amp;Table1[[#This Row],[Mã hàng]]</f>
        <v>0</v>
      </c>
      <c r="B3065" s="6" t="str">
        <f>COUNTIF($A$5:A3065,A3065)&amp;A3065</f>
        <v>18880</v>
      </c>
      <c r="AA30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66" spans="1:27" x14ac:dyDescent="0.25">
      <c r="A3066" s="6" t="str">
        <f>DAY(C3066)&amp;Table1[[#This Row],[Bộ phận]]&amp;Table1[[#This Row],[Mã hàng]]</f>
        <v>0</v>
      </c>
      <c r="B3066" s="6" t="str">
        <f>COUNTIF($A$5:A3066,A3066)&amp;A3066</f>
        <v>18890</v>
      </c>
      <c r="AA30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67" spans="1:27" x14ac:dyDescent="0.25">
      <c r="A3067" s="6" t="str">
        <f>DAY(C3067)&amp;Table1[[#This Row],[Bộ phận]]&amp;Table1[[#This Row],[Mã hàng]]</f>
        <v>0</v>
      </c>
      <c r="B3067" s="6" t="str">
        <f>COUNTIF($A$5:A3067,A3067)&amp;A3067</f>
        <v>18900</v>
      </c>
      <c r="AA30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68" spans="1:27" x14ac:dyDescent="0.25">
      <c r="A3068" s="6" t="str">
        <f>DAY(C3068)&amp;Table1[[#This Row],[Bộ phận]]&amp;Table1[[#This Row],[Mã hàng]]</f>
        <v>0</v>
      </c>
      <c r="B3068" s="6" t="str">
        <f>COUNTIF($A$5:A3068,A3068)&amp;A3068</f>
        <v>18910</v>
      </c>
      <c r="AA30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69" spans="1:27" x14ac:dyDescent="0.25">
      <c r="A3069" s="6" t="str">
        <f>DAY(C3069)&amp;Table1[[#This Row],[Bộ phận]]&amp;Table1[[#This Row],[Mã hàng]]</f>
        <v>0</v>
      </c>
      <c r="B3069" s="6" t="str">
        <f>COUNTIF($A$5:A3069,A3069)&amp;A3069</f>
        <v>18920</v>
      </c>
      <c r="AA30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70" spans="1:27" x14ac:dyDescent="0.25">
      <c r="A3070" s="6" t="str">
        <f>DAY(C3070)&amp;Table1[[#This Row],[Bộ phận]]&amp;Table1[[#This Row],[Mã hàng]]</f>
        <v>0</v>
      </c>
      <c r="B3070" s="6" t="str">
        <f>COUNTIF($A$5:A3070,A3070)&amp;A3070</f>
        <v>18930</v>
      </c>
      <c r="AA30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71" spans="1:27" x14ac:dyDescent="0.25">
      <c r="A3071" s="6" t="str">
        <f>DAY(C3071)&amp;Table1[[#This Row],[Bộ phận]]&amp;Table1[[#This Row],[Mã hàng]]</f>
        <v>0</v>
      </c>
      <c r="B3071" s="6" t="str">
        <f>COUNTIF($A$5:A3071,A3071)&amp;A3071</f>
        <v>18940</v>
      </c>
      <c r="AA30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72" spans="1:27" x14ac:dyDescent="0.25">
      <c r="A3072" s="6" t="str">
        <f>DAY(C3072)&amp;Table1[[#This Row],[Bộ phận]]&amp;Table1[[#This Row],[Mã hàng]]</f>
        <v>0</v>
      </c>
      <c r="B3072" s="6" t="str">
        <f>COUNTIF($A$5:A3072,A3072)&amp;A3072</f>
        <v>18950</v>
      </c>
      <c r="AA30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73" spans="1:27" x14ac:dyDescent="0.25">
      <c r="A3073" s="6" t="str">
        <f>DAY(C3073)&amp;Table1[[#This Row],[Bộ phận]]&amp;Table1[[#This Row],[Mã hàng]]</f>
        <v>0</v>
      </c>
      <c r="B3073" s="6" t="str">
        <f>COUNTIF($A$5:A3073,A3073)&amp;A3073</f>
        <v>18960</v>
      </c>
      <c r="AA30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74" spans="1:27" x14ac:dyDescent="0.25">
      <c r="A3074" s="6" t="str">
        <f>DAY(C3074)&amp;Table1[[#This Row],[Bộ phận]]&amp;Table1[[#This Row],[Mã hàng]]</f>
        <v>0</v>
      </c>
      <c r="B3074" s="6" t="str">
        <f>COUNTIF($A$5:A3074,A3074)&amp;A3074</f>
        <v>18970</v>
      </c>
      <c r="AA30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75" spans="1:27" x14ac:dyDescent="0.25">
      <c r="A3075" s="6" t="str">
        <f>DAY(C3075)&amp;Table1[[#This Row],[Bộ phận]]&amp;Table1[[#This Row],[Mã hàng]]</f>
        <v>0</v>
      </c>
      <c r="B3075" s="6" t="str">
        <f>COUNTIF($A$5:A3075,A3075)&amp;A3075</f>
        <v>18980</v>
      </c>
      <c r="AA30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76" spans="1:27" x14ac:dyDescent="0.25">
      <c r="A3076" s="6" t="str">
        <f>DAY(C3076)&amp;Table1[[#This Row],[Bộ phận]]&amp;Table1[[#This Row],[Mã hàng]]</f>
        <v>0</v>
      </c>
      <c r="B3076" s="6" t="str">
        <f>COUNTIF($A$5:A3076,A3076)&amp;A3076</f>
        <v>18990</v>
      </c>
      <c r="AA30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77" spans="1:27" x14ac:dyDescent="0.25">
      <c r="A3077" s="6" t="str">
        <f>DAY(C3077)&amp;Table1[[#This Row],[Bộ phận]]&amp;Table1[[#This Row],[Mã hàng]]</f>
        <v>0</v>
      </c>
      <c r="B3077" s="6" t="str">
        <f>COUNTIF($A$5:A3077,A3077)&amp;A3077</f>
        <v>19000</v>
      </c>
      <c r="AA30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78" spans="1:27" x14ac:dyDescent="0.25">
      <c r="A3078" s="6" t="str">
        <f>DAY(C3078)&amp;Table1[[#This Row],[Bộ phận]]&amp;Table1[[#This Row],[Mã hàng]]</f>
        <v>0</v>
      </c>
      <c r="B3078" s="6" t="str">
        <f>COUNTIF($A$5:A3078,A3078)&amp;A3078</f>
        <v>19010</v>
      </c>
      <c r="AA30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79" spans="1:27" x14ac:dyDescent="0.25">
      <c r="A3079" s="6" t="str">
        <f>DAY(C3079)&amp;Table1[[#This Row],[Bộ phận]]&amp;Table1[[#This Row],[Mã hàng]]</f>
        <v>0</v>
      </c>
      <c r="B3079" s="6" t="str">
        <f>COUNTIF($A$5:A3079,A3079)&amp;A3079</f>
        <v>19020</v>
      </c>
      <c r="AA30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80" spans="1:27" x14ac:dyDescent="0.25">
      <c r="A3080" s="6" t="str">
        <f>DAY(C3080)&amp;Table1[[#This Row],[Bộ phận]]&amp;Table1[[#This Row],[Mã hàng]]</f>
        <v>0</v>
      </c>
      <c r="B3080" s="6" t="str">
        <f>COUNTIF($A$5:A3080,A3080)&amp;A3080</f>
        <v>19030</v>
      </c>
      <c r="AA30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81" spans="1:27" x14ac:dyDescent="0.25">
      <c r="A3081" s="6" t="str">
        <f>DAY(C3081)&amp;Table1[[#This Row],[Bộ phận]]&amp;Table1[[#This Row],[Mã hàng]]</f>
        <v>0</v>
      </c>
      <c r="B3081" s="6" t="str">
        <f>COUNTIF($A$5:A3081,A3081)&amp;A3081</f>
        <v>19040</v>
      </c>
      <c r="AA30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82" spans="1:27" x14ac:dyDescent="0.25">
      <c r="A3082" s="6" t="str">
        <f>DAY(C3082)&amp;Table1[[#This Row],[Bộ phận]]&amp;Table1[[#This Row],[Mã hàng]]</f>
        <v>0</v>
      </c>
      <c r="B3082" s="6" t="str">
        <f>COUNTIF($A$5:A3082,A3082)&amp;A3082</f>
        <v>19050</v>
      </c>
      <c r="AA30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83" spans="1:27" x14ac:dyDescent="0.25">
      <c r="A3083" s="6" t="str">
        <f>DAY(C3083)&amp;Table1[[#This Row],[Bộ phận]]&amp;Table1[[#This Row],[Mã hàng]]</f>
        <v>0</v>
      </c>
      <c r="B3083" s="6" t="str">
        <f>COUNTIF($A$5:A3083,A3083)&amp;A3083</f>
        <v>19060</v>
      </c>
      <c r="AA30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84" spans="1:27" x14ac:dyDescent="0.25">
      <c r="A3084" s="6" t="str">
        <f>DAY(C3084)&amp;Table1[[#This Row],[Bộ phận]]&amp;Table1[[#This Row],[Mã hàng]]</f>
        <v>0</v>
      </c>
      <c r="B3084" s="6" t="str">
        <f>COUNTIF($A$5:A3084,A3084)&amp;A3084</f>
        <v>19070</v>
      </c>
      <c r="AA30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85" spans="1:27" x14ac:dyDescent="0.25">
      <c r="A3085" s="6" t="str">
        <f>DAY(C3085)&amp;Table1[[#This Row],[Bộ phận]]&amp;Table1[[#This Row],[Mã hàng]]</f>
        <v>0</v>
      </c>
      <c r="B3085" s="6" t="str">
        <f>COUNTIF($A$5:A3085,A3085)&amp;A3085</f>
        <v>19080</v>
      </c>
      <c r="AA30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86" spans="1:27" x14ac:dyDescent="0.25">
      <c r="A3086" s="6" t="str">
        <f>DAY(C3086)&amp;Table1[[#This Row],[Bộ phận]]&amp;Table1[[#This Row],[Mã hàng]]</f>
        <v>0</v>
      </c>
      <c r="B3086" s="6" t="str">
        <f>COUNTIF($A$5:A3086,A3086)&amp;A3086</f>
        <v>19090</v>
      </c>
      <c r="AA30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87" spans="1:27" x14ac:dyDescent="0.25">
      <c r="A3087" s="6" t="str">
        <f>DAY(C3087)&amp;Table1[[#This Row],[Bộ phận]]&amp;Table1[[#This Row],[Mã hàng]]</f>
        <v>0</v>
      </c>
      <c r="B3087" s="6" t="str">
        <f>COUNTIF($A$5:A3087,A3087)&amp;A3087</f>
        <v>19100</v>
      </c>
      <c r="AA30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88" spans="1:27" x14ac:dyDescent="0.25">
      <c r="A3088" s="6" t="str">
        <f>DAY(C3088)&amp;Table1[[#This Row],[Bộ phận]]&amp;Table1[[#This Row],[Mã hàng]]</f>
        <v>0</v>
      </c>
      <c r="B3088" s="6" t="str">
        <f>COUNTIF($A$5:A3088,A3088)&amp;A3088</f>
        <v>19110</v>
      </c>
      <c r="AA30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89" spans="1:27" x14ac:dyDescent="0.25">
      <c r="A3089" s="6" t="str">
        <f>DAY(C3089)&amp;Table1[[#This Row],[Bộ phận]]&amp;Table1[[#This Row],[Mã hàng]]</f>
        <v>0</v>
      </c>
      <c r="B3089" s="6" t="str">
        <f>COUNTIF($A$5:A3089,A3089)&amp;A3089</f>
        <v>19120</v>
      </c>
      <c r="AA30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90" spans="1:27" x14ac:dyDescent="0.25">
      <c r="A3090" s="6" t="str">
        <f>DAY(C3090)&amp;Table1[[#This Row],[Bộ phận]]&amp;Table1[[#This Row],[Mã hàng]]</f>
        <v>0</v>
      </c>
      <c r="B3090" s="6" t="str">
        <f>COUNTIF($A$5:A3090,A3090)&amp;A3090</f>
        <v>19130</v>
      </c>
      <c r="AA30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91" spans="1:27" x14ac:dyDescent="0.25">
      <c r="A3091" s="6" t="str">
        <f>DAY(C3091)&amp;Table1[[#This Row],[Bộ phận]]&amp;Table1[[#This Row],[Mã hàng]]</f>
        <v>0</v>
      </c>
      <c r="B3091" s="6" t="str">
        <f>COUNTIF($A$5:A3091,A3091)&amp;A3091</f>
        <v>19140</v>
      </c>
      <c r="AA30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92" spans="1:27" x14ac:dyDescent="0.25">
      <c r="A3092" s="6" t="str">
        <f>DAY(C3092)&amp;Table1[[#This Row],[Bộ phận]]&amp;Table1[[#This Row],[Mã hàng]]</f>
        <v>0</v>
      </c>
      <c r="B3092" s="6" t="str">
        <f>COUNTIF($A$5:A3092,A3092)&amp;A3092</f>
        <v>19150</v>
      </c>
      <c r="AA30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93" spans="1:27" x14ac:dyDescent="0.25">
      <c r="A3093" s="6" t="str">
        <f>DAY(C3093)&amp;Table1[[#This Row],[Bộ phận]]&amp;Table1[[#This Row],[Mã hàng]]</f>
        <v>0</v>
      </c>
      <c r="B3093" s="6" t="str">
        <f>COUNTIF($A$5:A3093,A3093)&amp;A3093</f>
        <v>19160</v>
      </c>
      <c r="AA30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94" spans="1:27" x14ac:dyDescent="0.25">
      <c r="A3094" s="6" t="str">
        <f>DAY(C3094)&amp;Table1[[#This Row],[Bộ phận]]&amp;Table1[[#This Row],[Mã hàng]]</f>
        <v>0</v>
      </c>
      <c r="B3094" s="6" t="str">
        <f>COUNTIF($A$5:A3094,A3094)&amp;A3094</f>
        <v>19170</v>
      </c>
      <c r="AA30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95" spans="1:27" x14ac:dyDescent="0.25">
      <c r="A3095" s="6" t="str">
        <f>DAY(C3095)&amp;Table1[[#This Row],[Bộ phận]]&amp;Table1[[#This Row],[Mã hàng]]</f>
        <v>0</v>
      </c>
      <c r="B3095" s="6" t="str">
        <f>COUNTIF($A$5:A3095,A3095)&amp;A3095</f>
        <v>19180</v>
      </c>
      <c r="AA30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96" spans="1:27" x14ac:dyDescent="0.25">
      <c r="A3096" s="6" t="str">
        <f>DAY(C3096)&amp;Table1[[#This Row],[Bộ phận]]&amp;Table1[[#This Row],[Mã hàng]]</f>
        <v>0</v>
      </c>
      <c r="B3096" s="6" t="str">
        <f>COUNTIF($A$5:A3096,A3096)&amp;A3096</f>
        <v>19190</v>
      </c>
      <c r="AA30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97" spans="1:27" x14ac:dyDescent="0.25">
      <c r="A3097" s="6" t="str">
        <f>DAY(C3097)&amp;Table1[[#This Row],[Bộ phận]]&amp;Table1[[#This Row],[Mã hàng]]</f>
        <v>0</v>
      </c>
      <c r="B3097" s="6" t="str">
        <f>COUNTIF($A$5:A3097,A3097)&amp;A3097</f>
        <v>19200</v>
      </c>
      <c r="AA30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98" spans="1:27" x14ac:dyDescent="0.25">
      <c r="A3098" s="6" t="str">
        <f>DAY(C3098)&amp;Table1[[#This Row],[Bộ phận]]&amp;Table1[[#This Row],[Mã hàng]]</f>
        <v>0</v>
      </c>
      <c r="B3098" s="6" t="str">
        <f>COUNTIF($A$5:A3098,A3098)&amp;A3098</f>
        <v>19210</v>
      </c>
      <c r="AA30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099" spans="1:27" x14ac:dyDescent="0.25">
      <c r="A3099" s="6" t="str">
        <f>DAY(C3099)&amp;Table1[[#This Row],[Bộ phận]]&amp;Table1[[#This Row],[Mã hàng]]</f>
        <v>0</v>
      </c>
      <c r="B3099" s="6" t="str">
        <f>COUNTIF($A$5:A3099,A3099)&amp;A3099</f>
        <v>19220</v>
      </c>
      <c r="AA30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00" spans="1:27" x14ac:dyDescent="0.25">
      <c r="A3100" s="6" t="str">
        <f>DAY(C3100)&amp;Table1[[#This Row],[Bộ phận]]&amp;Table1[[#This Row],[Mã hàng]]</f>
        <v>0</v>
      </c>
      <c r="B3100" s="6" t="str">
        <f>COUNTIF($A$5:A3100,A3100)&amp;A3100</f>
        <v>19230</v>
      </c>
      <c r="AA31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01" spans="1:27" x14ac:dyDescent="0.25">
      <c r="A3101" s="6" t="str">
        <f>DAY(C3101)&amp;Table1[[#This Row],[Bộ phận]]&amp;Table1[[#This Row],[Mã hàng]]</f>
        <v>0</v>
      </c>
      <c r="B3101" s="6" t="str">
        <f>COUNTIF($A$5:A3101,A3101)&amp;A3101</f>
        <v>19240</v>
      </c>
      <c r="AA31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02" spans="1:27" x14ac:dyDescent="0.25">
      <c r="A3102" s="6" t="str">
        <f>DAY(C3102)&amp;Table1[[#This Row],[Bộ phận]]&amp;Table1[[#This Row],[Mã hàng]]</f>
        <v>0</v>
      </c>
      <c r="B3102" s="6" t="str">
        <f>COUNTIF($A$5:A3102,A3102)&amp;A3102</f>
        <v>19250</v>
      </c>
      <c r="AA31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03" spans="1:27" x14ac:dyDescent="0.25">
      <c r="A3103" s="6" t="str">
        <f>DAY(C3103)&amp;Table1[[#This Row],[Bộ phận]]&amp;Table1[[#This Row],[Mã hàng]]</f>
        <v>0</v>
      </c>
      <c r="B3103" s="6" t="str">
        <f>COUNTIF($A$5:A3103,A3103)&amp;A3103</f>
        <v>19260</v>
      </c>
      <c r="AA31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04" spans="1:27" x14ac:dyDescent="0.25">
      <c r="A3104" s="6" t="str">
        <f>DAY(C3104)&amp;Table1[[#This Row],[Bộ phận]]&amp;Table1[[#This Row],[Mã hàng]]</f>
        <v>0</v>
      </c>
      <c r="B3104" s="6" t="str">
        <f>COUNTIF($A$5:A3104,A3104)&amp;A3104</f>
        <v>19270</v>
      </c>
      <c r="AA31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05" spans="1:27" x14ac:dyDescent="0.25">
      <c r="A3105" s="6" t="str">
        <f>DAY(C3105)&amp;Table1[[#This Row],[Bộ phận]]&amp;Table1[[#This Row],[Mã hàng]]</f>
        <v>0</v>
      </c>
      <c r="B3105" s="6" t="str">
        <f>COUNTIF($A$5:A3105,A3105)&amp;A3105</f>
        <v>19280</v>
      </c>
      <c r="AA31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06" spans="1:27" x14ac:dyDescent="0.25">
      <c r="A3106" s="6" t="str">
        <f>DAY(C3106)&amp;Table1[[#This Row],[Bộ phận]]&amp;Table1[[#This Row],[Mã hàng]]</f>
        <v>0</v>
      </c>
      <c r="B3106" s="6" t="str">
        <f>COUNTIF($A$5:A3106,A3106)&amp;A3106</f>
        <v>19290</v>
      </c>
      <c r="AA31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07" spans="1:27" x14ac:dyDescent="0.25">
      <c r="A3107" s="6" t="str">
        <f>DAY(C3107)&amp;Table1[[#This Row],[Bộ phận]]&amp;Table1[[#This Row],[Mã hàng]]</f>
        <v>0</v>
      </c>
      <c r="B3107" s="6" t="str">
        <f>COUNTIF($A$5:A3107,A3107)&amp;A3107</f>
        <v>19300</v>
      </c>
      <c r="AA31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08" spans="1:27" x14ac:dyDescent="0.25">
      <c r="A3108" s="6" t="str">
        <f>DAY(C3108)&amp;Table1[[#This Row],[Bộ phận]]&amp;Table1[[#This Row],[Mã hàng]]</f>
        <v>0</v>
      </c>
      <c r="B3108" s="6" t="str">
        <f>COUNTIF($A$5:A3108,A3108)&amp;A3108</f>
        <v>19310</v>
      </c>
      <c r="AA31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09" spans="1:27" x14ac:dyDescent="0.25">
      <c r="A3109" s="6" t="str">
        <f>DAY(C3109)&amp;Table1[[#This Row],[Bộ phận]]&amp;Table1[[#This Row],[Mã hàng]]</f>
        <v>0</v>
      </c>
      <c r="B3109" s="6" t="str">
        <f>COUNTIF($A$5:A3109,A3109)&amp;A3109</f>
        <v>19320</v>
      </c>
      <c r="AA31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10" spans="1:27" x14ac:dyDescent="0.25">
      <c r="A3110" s="6" t="str">
        <f>DAY(C3110)&amp;Table1[[#This Row],[Bộ phận]]&amp;Table1[[#This Row],[Mã hàng]]</f>
        <v>0</v>
      </c>
      <c r="B3110" s="6" t="str">
        <f>COUNTIF($A$5:A3110,A3110)&amp;A3110</f>
        <v>19330</v>
      </c>
      <c r="AA31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11" spans="1:27" x14ac:dyDescent="0.25">
      <c r="A3111" s="6" t="str">
        <f>DAY(C3111)&amp;Table1[[#This Row],[Bộ phận]]&amp;Table1[[#This Row],[Mã hàng]]</f>
        <v>0</v>
      </c>
      <c r="B3111" s="6" t="str">
        <f>COUNTIF($A$5:A3111,A3111)&amp;A3111</f>
        <v>19340</v>
      </c>
      <c r="AA31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12" spans="1:27" x14ac:dyDescent="0.25">
      <c r="A3112" s="6" t="str">
        <f>DAY(C3112)&amp;Table1[[#This Row],[Bộ phận]]&amp;Table1[[#This Row],[Mã hàng]]</f>
        <v>0</v>
      </c>
      <c r="B3112" s="6" t="str">
        <f>COUNTIF($A$5:A3112,A3112)&amp;A3112</f>
        <v>19350</v>
      </c>
      <c r="AA31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13" spans="1:27" x14ac:dyDescent="0.25">
      <c r="A3113" s="6" t="str">
        <f>DAY(C3113)&amp;Table1[[#This Row],[Bộ phận]]&amp;Table1[[#This Row],[Mã hàng]]</f>
        <v>0</v>
      </c>
      <c r="B3113" s="6" t="str">
        <f>COUNTIF($A$5:A3113,A3113)&amp;A3113</f>
        <v>19360</v>
      </c>
      <c r="AA31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14" spans="1:27" x14ac:dyDescent="0.25">
      <c r="A3114" s="6" t="str">
        <f>DAY(C3114)&amp;Table1[[#This Row],[Bộ phận]]&amp;Table1[[#This Row],[Mã hàng]]</f>
        <v>0</v>
      </c>
      <c r="B3114" s="6" t="str">
        <f>COUNTIF($A$5:A3114,A3114)&amp;A3114</f>
        <v>19370</v>
      </c>
      <c r="AA31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15" spans="1:27" x14ac:dyDescent="0.25">
      <c r="A3115" s="6" t="str">
        <f>DAY(C3115)&amp;Table1[[#This Row],[Bộ phận]]&amp;Table1[[#This Row],[Mã hàng]]</f>
        <v>0</v>
      </c>
      <c r="B3115" s="6" t="str">
        <f>COUNTIF($A$5:A3115,A3115)&amp;A3115</f>
        <v>19380</v>
      </c>
      <c r="AA31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16" spans="1:27" x14ac:dyDescent="0.25">
      <c r="A3116" s="6" t="str">
        <f>DAY(C3116)&amp;Table1[[#This Row],[Bộ phận]]&amp;Table1[[#This Row],[Mã hàng]]</f>
        <v>0</v>
      </c>
      <c r="B3116" s="6" t="str">
        <f>COUNTIF($A$5:A3116,A3116)&amp;A3116</f>
        <v>19390</v>
      </c>
      <c r="AA31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17" spans="1:27" x14ac:dyDescent="0.25">
      <c r="A3117" s="6" t="str">
        <f>DAY(C3117)&amp;Table1[[#This Row],[Bộ phận]]&amp;Table1[[#This Row],[Mã hàng]]</f>
        <v>0</v>
      </c>
      <c r="B3117" s="6" t="str">
        <f>COUNTIF($A$5:A3117,A3117)&amp;A3117</f>
        <v>19400</v>
      </c>
      <c r="AA31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18" spans="1:27" x14ac:dyDescent="0.25">
      <c r="A3118" s="6" t="str">
        <f>DAY(C3118)&amp;Table1[[#This Row],[Bộ phận]]&amp;Table1[[#This Row],[Mã hàng]]</f>
        <v>0</v>
      </c>
      <c r="B3118" s="6" t="str">
        <f>COUNTIF($A$5:A3118,A3118)&amp;A3118</f>
        <v>19410</v>
      </c>
      <c r="AA31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19" spans="1:27" x14ac:dyDescent="0.25">
      <c r="A3119" s="6" t="str">
        <f>DAY(C3119)&amp;Table1[[#This Row],[Bộ phận]]&amp;Table1[[#This Row],[Mã hàng]]</f>
        <v>0</v>
      </c>
      <c r="B3119" s="6" t="str">
        <f>COUNTIF($A$5:A3119,A3119)&amp;A3119</f>
        <v>19420</v>
      </c>
      <c r="AA31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20" spans="1:27" x14ac:dyDescent="0.25">
      <c r="A3120" s="6" t="str">
        <f>DAY(C3120)&amp;Table1[[#This Row],[Bộ phận]]&amp;Table1[[#This Row],[Mã hàng]]</f>
        <v>0</v>
      </c>
      <c r="B3120" s="6" t="str">
        <f>COUNTIF($A$5:A3120,A3120)&amp;A3120</f>
        <v>19430</v>
      </c>
      <c r="AA31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21" spans="1:27" x14ac:dyDescent="0.25">
      <c r="A3121" s="6" t="str">
        <f>DAY(C3121)&amp;Table1[[#This Row],[Bộ phận]]&amp;Table1[[#This Row],[Mã hàng]]</f>
        <v>0</v>
      </c>
      <c r="B3121" s="6" t="str">
        <f>COUNTIF($A$5:A3121,A3121)&amp;A3121</f>
        <v>19440</v>
      </c>
      <c r="AA31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22" spans="1:27" x14ac:dyDescent="0.25">
      <c r="A3122" s="6" t="str">
        <f>DAY(C3122)&amp;Table1[[#This Row],[Bộ phận]]&amp;Table1[[#This Row],[Mã hàng]]</f>
        <v>0</v>
      </c>
      <c r="B3122" s="6" t="str">
        <f>COUNTIF($A$5:A3122,A3122)&amp;A3122</f>
        <v>19450</v>
      </c>
      <c r="AA31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23" spans="1:27" x14ac:dyDescent="0.25">
      <c r="A3123" s="6" t="str">
        <f>DAY(C3123)&amp;Table1[[#This Row],[Bộ phận]]&amp;Table1[[#This Row],[Mã hàng]]</f>
        <v>0</v>
      </c>
      <c r="B3123" s="6" t="str">
        <f>COUNTIF($A$5:A3123,A3123)&amp;A3123</f>
        <v>19460</v>
      </c>
      <c r="AA31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24" spans="1:27" x14ac:dyDescent="0.25">
      <c r="A3124" s="6" t="str">
        <f>DAY(C3124)&amp;Table1[[#This Row],[Bộ phận]]&amp;Table1[[#This Row],[Mã hàng]]</f>
        <v>0</v>
      </c>
      <c r="B3124" s="6" t="str">
        <f>COUNTIF($A$5:A3124,A3124)&amp;A3124</f>
        <v>19470</v>
      </c>
      <c r="AA31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25" spans="1:27" x14ac:dyDescent="0.25">
      <c r="A3125" s="6" t="str">
        <f>DAY(C3125)&amp;Table1[[#This Row],[Bộ phận]]&amp;Table1[[#This Row],[Mã hàng]]</f>
        <v>0</v>
      </c>
      <c r="B3125" s="6" t="str">
        <f>COUNTIF($A$5:A3125,A3125)&amp;A3125</f>
        <v>19480</v>
      </c>
      <c r="AA31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26" spans="1:27" x14ac:dyDescent="0.25">
      <c r="A3126" s="6" t="str">
        <f>DAY(C3126)&amp;Table1[[#This Row],[Bộ phận]]&amp;Table1[[#This Row],[Mã hàng]]</f>
        <v>0</v>
      </c>
      <c r="B3126" s="6" t="str">
        <f>COUNTIF($A$5:A3126,A3126)&amp;A3126</f>
        <v>19490</v>
      </c>
      <c r="AA31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27" spans="1:27" x14ac:dyDescent="0.25">
      <c r="A3127" s="6" t="str">
        <f>DAY(C3127)&amp;Table1[[#This Row],[Bộ phận]]&amp;Table1[[#This Row],[Mã hàng]]</f>
        <v>0</v>
      </c>
      <c r="B3127" s="6" t="str">
        <f>COUNTIF($A$5:A3127,A3127)&amp;A3127</f>
        <v>19500</v>
      </c>
      <c r="AA31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28" spans="1:27" x14ac:dyDescent="0.25">
      <c r="A3128" s="6" t="str">
        <f>DAY(C3128)&amp;Table1[[#This Row],[Bộ phận]]&amp;Table1[[#This Row],[Mã hàng]]</f>
        <v>0</v>
      </c>
      <c r="B3128" s="6" t="str">
        <f>COUNTIF($A$5:A3128,A3128)&amp;A3128</f>
        <v>19510</v>
      </c>
      <c r="AA31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29" spans="1:27" x14ac:dyDescent="0.25">
      <c r="A3129" s="6" t="str">
        <f>DAY(C3129)&amp;Table1[[#This Row],[Bộ phận]]&amp;Table1[[#This Row],[Mã hàng]]</f>
        <v>0</v>
      </c>
      <c r="B3129" s="6" t="str">
        <f>COUNTIF($A$5:A3129,A3129)&amp;A3129</f>
        <v>19520</v>
      </c>
      <c r="AA31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30" spans="1:27" x14ac:dyDescent="0.25">
      <c r="A3130" s="6" t="str">
        <f>DAY(C3130)&amp;Table1[[#This Row],[Bộ phận]]&amp;Table1[[#This Row],[Mã hàng]]</f>
        <v>0</v>
      </c>
      <c r="B3130" s="6" t="str">
        <f>COUNTIF($A$5:A3130,A3130)&amp;A3130</f>
        <v>19530</v>
      </c>
      <c r="AA31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31" spans="1:27" x14ac:dyDescent="0.25">
      <c r="A3131" s="6" t="str">
        <f>DAY(C3131)&amp;Table1[[#This Row],[Bộ phận]]&amp;Table1[[#This Row],[Mã hàng]]</f>
        <v>0</v>
      </c>
      <c r="B3131" s="6" t="str">
        <f>COUNTIF($A$5:A3131,A3131)&amp;A3131</f>
        <v>19540</v>
      </c>
      <c r="AA31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32" spans="1:27" x14ac:dyDescent="0.25">
      <c r="A3132" s="6" t="str">
        <f>DAY(C3132)&amp;Table1[[#This Row],[Bộ phận]]&amp;Table1[[#This Row],[Mã hàng]]</f>
        <v>0</v>
      </c>
      <c r="B3132" s="6" t="str">
        <f>COUNTIF($A$5:A3132,A3132)&amp;A3132</f>
        <v>19550</v>
      </c>
      <c r="AA31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33" spans="1:27" x14ac:dyDescent="0.25">
      <c r="A3133" s="6" t="str">
        <f>DAY(C3133)&amp;Table1[[#This Row],[Bộ phận]]&amp;Table1[[#This Row],[Mã hàng]]</f>
        <v>0</v>
      </c>
      <c r="B3133" s="6" t="str">
        <f>COUNTIF($A$5:A3133,A3133)&amp;A3133</f>
        <v>19560</v>
      </c>
      <c r="AA31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34" spans="1:27" x14ac:dyDescent="0.25">
      <c r="A3134" s="6" t="str">
        <f>DAY(C3134)&amp;Table1[[#This Row],[Bộ phận]]&amp;Table1[[#This Row],[Mã hàng]]</f>
        <v>0</v>
      </c>
      <c r="B3134" s="6" t="str">
        <f>COUNTIF($A$5:A3134,A3134)&amp;A3134</f>
        <v>19570</v>
      </c>
      <c r="AA31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35" spans="1:27" x14ac:dyDescent="0.25">
      <c r="A3135" s="6" t="str">
        <f>DAY(C3135)&amp;Table1[[#This Row],[Bộ phận]]&amp;Table1[[#This Row],[Mã hàng]]</f>
        <v>0</v>
      </c>
      <c r="B3135" s="6" t="str">
        <f>COUNTIF($A$5:A3135,A3135)&amp;A3135</f>
        <v>19580</v>
      </c>
      <c r="AA31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36" spans="1:27" x14ac:dyDescent="0.25">
      <c r="A3136" s="6" t="str">
        <f>DAY(C3136)&amp;Table1[[#This Row],[Bộ phận]]&amp;Table1[[#This Row],[Mã hàng]]</f>
        <v>0</v>
      </c>
      <c r="B3136" s="6" t="str">
        <f>COUNTIF($A$5:A3136,A3136)&amp;A3136</f>
        <v>19590</v>
      </c>
      <c r="AA31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37" spans="1:27" x14ac:dyDescent="0.25">
      <c r="A3137" s="6" t="str">
        <f>DAY(C3137)&amp;Table1[[#This Row],[Bộ phận]]&amp;Table1[[#This Row],[Mã hàng]]</f>
        <v>0</v>
      </c>
      <c r="B3137" s="6" t="str">
        <f>COUNTIF($A$5:A3137,A3137)&amp;A3137</f>
        <v>19600</v>
      </c>
      <c r="AA31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38" spans="1:27" x14ac:dyDescent="0.25">
      <c r="A3138" s="6" t="str">
        <f>DAY(C3138)&amp;Table1[[#This Row],[Bộ phận]]&amp;Table1[[#This Row],[Mã hàng]]</f>
        <v>0</v>
      </c>
      <c r="B3138" s="6" t="str">
        <f>COUNTIF($A$5:A3138,A3138)&amp;A3138</f>
        <v>19610</v>
      </c>
      <c r="AA31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39" spans="1:27" x14ac:dyDescent="0.25">
      <c r="A3139" s="6" t="str">
        <f>DAY(C3139)&amp;Table1[[#This Row],[Bộ phận]]&amp;Table1[[#This Row],[Mã hàng]]</f>
        <v>0</v>
      </c>
      <c r="B3139" s="6" t="str">
        <f>COUNTIF($A$5:A3139,A3139)&amp;A3139</f>
        <v>19620</v>
      </c>
      <c r="AA31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40" spans="1:27" x14ac:dyDescent="0.25">
      <c r="A3140" s="6" t="str">
        <f>DAY(C3140)&amp;Table1[[#This Row],[Bộ phận]]&amp;Table1[[#This Row],[Mã hàng]]</f>
        <v>0</v>
      </c>
      <c r="B3140" s="6" t="str">
        <f>COUNTIF($A$5:A3140,A3140)&amp;A3140</f>
        <v>19630</v>
      </c>
      <c r="AA31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41" spans="1:27" x14ac:dyDescent="0.25">
      <c r="A3141" s="6" t="str">
        <f>DAY(C3141)&amp;Table1[[#This Row],[Bộ phận]]&amp;Table1[[#This Row],[Mã hàng]]</f>
        <v>0</v>
      </c>
      <c r="B3141" s="6" t="str">
        <f>COUNTIF($A$5:A3141,A3141)&amp;A3141</f>
        <v>19640</v>
      </c>
      <c r="AA31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42" spans="1:27" x14ac:dyDescent="0.25">
      <c r="A3142" s="6" t="str">
        <f>DAY(C3142)&amp;Table1[[#This Row],[Bộ phận]]&amp;Table1[[#This Row],[Mã hàng]]</f>
        <v>0</v>
      </c>
      <c r="B3142" s="6" t="str">
        <f>COUNTIF($A$5:A3142,A3142)&amp;A3142</f>
        <v>19650</v>
      </c>
      <c r="AA31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43" spans="1:27" x14ac:dyDescent="0.25">
      <c r="A3143" s="6" t="str">
        <f>DAY(C3143)&amp;Table1[[#This Row],[Bộ phận]]&amp;Table1[[#This Row],[Mã hàng]]</f>
        <v>0</v>
      </c>
      <c r="B3143" s="6" t="str">
        <f>COUNTIF($A$5:A3143,A3143)&amp;A3143</f>
        <v>19660</v>
      </c>
      <c r="AA31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44" spans="1:27" x14ac:dyDescent="0.25">
      <c r="A3144" s="6" t="str">
        <f>DAY(C3144)&amp;Table1[[#This Row],[Bộ phận]]&amp;Table1[[#This Row],[Mã hàng]]</f>
        <v>0</v>
      </c>
      <c r="B3144" s="6" t="str">
        <f>COUNTIF($A$5:A3144,A3144)&amp;A3144</f>
        <v>19670</v>
      </c>
      <c r="AA31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45" spans="1:27" x14ac:dyDescent="0.25">
      <c r="A3145" s="6" t="str">
        <f>DAY(C3145)&amp;Table1[[#This Row],[Bộ phận]]&amp;Table1[[#This Row],[Mã hàng]]</f>
        <v>0</v>
      </c>
      <c r="B3145" s="6" t="str">
        <f>COUNTIF($A$5:A3145,A3145)&amp;A3145</f>
        <v>19680</v>
      </c>
      <c r="AA31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46" spans="1:27" x14ac:dyDescent="0.25">
      <c r="A3146" s="6" t="str">
        <f>DAY(C3146)&amp;Table1[[#This Row],[Bộ phận]]&amp;Table1[[#This Row],[Mã hàng]]</f>
        <v>0</v>
      </c>
      <c r="B3146" s="6" t="str">
        <f>COUNTIF($A$5:A3146,A3146)&amp;A3146</f>
        <v>19690</v>
      </c>
      <c r="AA31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47" spans="1:27" x14ac:dyDescent="0.25">
      <c r="A3147" s="6" t="str">
        <f>DAY(C3147)&amp;Table1[[#This Row],[Bộ phận]]&amp;Table1[[#This Row],[Mã hàng]]</f>
        <v>0</v>
      </c>
      <c r="B3147" s="6" t="str">
        <f>COUNTIF($A$5:A3147,A3147)&amp;A3147</f>
        <v>19700</v>
      </c>
      <c r="AA31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48" spans="1:27" x14ac:dyDescent="0.25">
      <c r="A3148" s="6" t="str">
        <f>DAY(C3148)&amp;Table1[[#This Row],[Bộ phận]]&amp;Table1[[#This Row],[Mã hàng]]</f>
        <v>0</v>
      </c>
      <c r="B3148" s="6" t="str">
        <f>COUNTIF($A$5:A3148,A3148)&amp;A3148</f>
        <v>19710</v>
      </c>
      <c r="AA31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49" spans="1:27" x14ac:dyDescent="0.25">
      <c r="A3149" s="6" t="str">
        <f>DAY(C3149)&amp;Table1[[#This Row],[Bộ phận]]&amp;Table1[[#This Row],[Mã hàng]]</f>
        <v>0</v>
      </c>
      <c r="B3149" s="6" t="str">
        <f>COUNTIF($A$5:A3149,A3149)&amp;A3149</f>
        <v>19720</v>
      </c>
      <c r="AA31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50" spans="1:27" x14ac:dyDescent="0.25">
      <c r="A3150" s="6" t="str">
        <f>DAY(C3150)&amp;Table1[[#This Row],[Bộ phận]]&amp;Table1[[#This Row],[Mã hàng]]</f>
        <v>0</v>
      </c>
      <c r="B3150" s="6" t="str">
        <f>COUNTIF($A$5:A3150,A3150)&amp;A3150</f>
        <v>19730</v>
      </c>
      <c r="AA31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51" spans="1:27" x14ac:dyDescent="0.25">
      <c r="A3151" s="6" t="str">
        <f>DAY(C3151)&amp;Table1[[#This Row],[Bộ phận]]&amp;Table1[[#This Row],[Mã hàng]]</f>
        <v>0</v>
      </c>
      <c r="B3151" s="6" t="str">
        <f>COUNTIF($A$5:A3151,A3151)&amp;A3151</f>
        <v>19740</v>
      </c>
      <c r="AA31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52" spans="1:27" x14ac:dyDescent="0.25">
      <c r="A3152" s="6" t="str">
        <f>DAY(C3152)&amp;Table1[[#This Row],[Bộ phận]]&amp;Table1[[#This Row],[Mã hàng]]</f>
        <v>0</v>
      </c>
      <c r="B3152" s="6" t="str">
        <f>COUNTIF($A$5:A3152,A3152)&amp;A3152</f>
        <v>19750</v>
      </c>
      <c r="AA31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53" spans="1:27" x14ac:dyDescent="0.25">
      <c r="A3153" s="6" t="str">
        <f>DAY(C3153)&amp;Table1[[#This Row],[Bộ phận]]&amp;Table1[[#This Row],[Mã hàng]]</f>
        <v>0</v>
      </c>
      <c r="B3153" s="6" t="str">
        <f>COUNTIF($A$5:A3153,A3153)&amp;A3153</f>
        <v>19760</v>
      </c>
      <c r="AA31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54" spans="1:27" x14ac:dyDescent="0.25">
      <c r="A3154" s="6" t="str">
        <f>DAY(C3154)&amp;Table1[[#This Row],[Bộ phận]]&amp;Table1[[#This Row],[Mã hàng]]</f>
        <v>0</v>
      </c>
      <c r="B3154" s="6" t="str">
        <f>COUNTIF($A$5:A3154,A3154)&amp;A3154</f>
        <v>19770</v>
      </c>
      <c r="AA31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55" spans="1:27" x14ac:dyDescent="0.25">
      <c r="A3155" s="6" t="str">
        <f>DAY(C3155)&amp;Table1[[#This Row],[Bộ phận]]&amp;Table1[[#This Row],[Mã hàng]]</f>
        <v>0</v>
      </c>
      <c r="B3155" s="6" t="str">
        <f>COUNTIF($A$5:A3155,A3155)&amp;A3155</f>
        <v>19780</v>
      </c>
      <c r="AA31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56" spans="1:27" x14ac:dyDescent="0.25">
      <c r="A3156" s="6" t="str">
        <f>DAY(C3156)&amp;Table1[[#This Row],[Bộ phận]]&amp;Table1[[#This Row],[Mã hàng]]</f>
        <v>0</v>
      </c>
      <c r="B3156" s="6" t="str">
        <f>COUNTIF($A$5:A3156,A3156)&amp;A3156</f>
        <v>19790</v>
      </c>
      <c r="AA31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57" spans="1:27" x14ac:dyDescent="0.25">
      <c r="A3157" s="6" t="str">
        <f>DAY(C3157)&amp;Table1[[#This Row],[Bộ phận]]&amp;Table1[[#This Row],[Mã hàng]]</f>
        <v>0</v>
      </c>
      <c r="B3157" s="6" t="str">
        <f>COUNTIF($A$5:A3157,A3157)&amp;A3157</f>
        <v>19800</v>
      </c>
      <c r="AA31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58" spans="1:27" x14ac:dyDescent="0.25">
      <c r="A3158" s="6" t="str">
        <f>DAY(C3158)&amp;Table1[[#This Row],[Bộ phận]]&amp;Table1[[#This Row],[Mã hàng]]</f>
        <v>0</v>
      </c>
      <c r="B3158" s="6" t="str">
        <f>COUNTIF($A$5:A3158,A3158)&amp;A3158</f>
        <v>19810</v>
      </c>
      <c r="AA31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59" spans="1:27" x14ac:dyDescent="0.25">
      <c r="A3159" s="6" t="str">
        <f>DAY(C3159)&amp;Table1[[#This Row],[Bộ phận]]&amp;Table1[[#This Row],[Mã hàng]]</f>
        <v>0</v>
      </c>
      <c r="B3159" s="6" t="str">
        <f>COUNTIF($A$5:A3159,A3159)&amp;A3159</f>
        <v>19820</v>
      </c>
      <c r="AA31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60" spans="1:27" x14ac:dyDescent="0.25">
      <c r="A3160" s="6" t="str">
        <f>DAY(C3160)&amp;Table1[[#This Row],[Bộ phận]]&amp;Table1[[#This Row],[Mã hàng]]</f>
        <v>0</v>
      </c>
      <c r="B3160" s="6" t="str">
        <f>COUNTIF($A$5:A3160,A3160)&amp;A3160</f>
        <v>19830</v>
      </c>
      <c r="AA31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61" spans="1:27" x14ac:dyDescent="0.25">
      <c r="A3161" s="6" t="str">
        <f>DAY(C3161)&amp;Table1[[#This Row],[Bộ phận]]&amp;Table1[[#This Row],[Mã hàng]]</f>
        <v>0</v>
      </c>
      <c r="B3161" s="6" t="str">
        <f>COUNTIF($A$5:A3161,A3161)&amp;A3161</f>
        <v>19840</v>
      </c>
      <c r="AA31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62" spans="1:27" x14ac:dyDescent="0.25">
      <c r="A3162" s="6" t="str">
        <f>DAY(C3162)&amp;Table1[[#This Row],[Bộ phận]]&amp;Table1[[#This Row],[Mã hàng]]</f>
        <v>0</v>
      </c>
      <c r="B3162" s="6" t="str">
        <f>COUNTIF($A$5:A3162,A3162)&amp;A3162</f>
        <v>19850</v>
      </c>
      <c r="AA31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63" spans="1:27" x14ac:dyDescent="0.25">
      <c r="A3163" s="6" t="str">
        <f>DAY(C3163)&amp;Table1[[#This Row],[Bộ phận]]&amp;Table1[[#This Row],[Mã hàng]]</f>
        <v>0</v>
      </c>
      <c r="B3163" s="6" t="str">
        <f>COUNTIF($A$5:A3163,A3163)&amp;A3163</f>
        <v>19860</v>
      </c>
      <c r="AA31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64" spans="1:27" x14ac:dyDescent="0.25">
      <c r="A3164" s="6" t="str">
        <f>DAY(C3164)&amp;Table1[[#This Row],[Bộ phận]]&amp;Table1[[#This Row],[Mã hàng]]</f>
        <v>0</v>
      </c>
      <c r="B3164" s="6" t="str">
        <f>COUNTIF($A$5:A3164,A3164)&amp;A3164</f>
        <v>19870</v>
      </c>
      <c r="AA31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65" spans="1:27" x14ac:dyDescent="0.25">
      <c r="A3165" s="6" t="str">
        <f>DAY(C3165)&amp;Table1[[#This Row],[Bộ phận]]&amp;Table1[[#This Row],[Mã hàng]]</f>
        <v>0</v>
      </c>
      <c r="B3165" s="6" t="str">
        <f>COUNTIF($A$5:A3165,A3165)&amp;A3165</f>
        <v>19880</v>
      </c>
      <c r="AA31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66" spans="1:27" x14ac:dyDescent="0.25">
      <c r="A3166" s="6" t="str">
        <f>DAY(C3166)&amp;Table1[[#This Row],[Bộ phận]]&amp;Table1[[#This Row],[Mã hàng]]</f>
        <v>0</v>
      </c>
      <c r="B3166" s="6" t="str">
        <f>COUNTIF($A$5:A3166,A3166)&amp;A3166</f>
        <v>19890</v>
      </c>
      <c r="AA31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67" spans="1:27" x14ac:dyDescent="0.25">
      <c r="A3167" s="6" t="str">
        <f>DAY(C3167)&amp;Table1[[#This Row],[Bộ phận]]&amp;Table1[[#This Row],[Mã hàng]]</f>
        <v>0</v>
      </c>
      <c r="B3167" s="6" t="str">
        <f>COUNTIF($A$5:A3167,A3167)&amp;A3167</f>
        <v>19900</v>
      </c>
      <c r="AA31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68" spans="1:27" x14ac:dyDescent="0.25">
      <c r="A3168" s="6" t="str">
        <f>DAY(C3168)&amp;Table1[[#This Row],[Bộ phận]]&amp;Table1[[#This Row],[Mã hàng]]</f>
        <v>0</v>
      </c>
      <c r="B3168" s="6" t="str">
        <f>COUNTIF($A$5:A3168,A3168)&amp;A3168</f>
        <v>19910</v>
      </c>
      <c r="AA31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69" spans="1:27" x14ac:dyDescent="0.25">
      <c r="A3169" s="6" t="str">
        <f>DAY(C3169)&amp;Table1[[#This Row],[Bộ phận]]&amp;Table1[[#This Row],[Mã hàng]]</f>
        <v>0</v>
      </c>
      <c r="B3169" s="6" t="str">
        <f>COUNTIF($A$5:A3169,A3169)&amp;A3169</f>
        <v>19920</v>
      </c>
      <c r="AA31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70" spans="1:27" x14ac:dyDescent="0.25">
      <c r="A3170" s="6" t="str">
        <f>DAY(C3170)&amp;Table1[[#This Row],[Bộ phận]]&amp;Table1[[#This Row],[Mã hàng]]</f>
        <v>0</v>
      </c>
      <c r="B3170" s="6" t="str">
        <f>COUNTIF($A$5:A3170,A3170)&amp;A3170</f>
        <v>19930</v>
      </c>
      <c r="AA31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71" spans="1:27" x14ac:dyDescent="0.25">
      <c r="A3171" s="6" t="str">
        <f>DAY(C3171)&amp;Table1[[#This Row],[Bộ phận]]&amp;Table1[[#This Row],[Mã hàng]]</f>
        <v>0</v>
      </c>
      <c r="B3171" s="6" t="str">
        <f>COUNTIF($A$5:A3171,A3171)&amp;A3171</f>
        <v>19940</v>
      </c>
      <c r="AA31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72" spans="1:27" x14ac:dyDescent="0.25">
      <c r="A3172" s="6" t="str">
        <f>DAY(C3172)&amp;Table1[[#This Row],[Bộ phận]]&amp;Table1[[#This Row],[Mã hàng]]</f>
        <v>0</v>
      </c>
      <c r="B3172" s="6" t="str">
        <f>COUNTIF($A$5:A3172,A3172)&amp;A3172</f>
        <v>19950</v>
      </c>
      <c r="AA31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73" spans="1:27" x14ac:dyDescent="0.25">
      <c r="A3173" s="6" t="str">
        <f>DAY(C3173)&amp;Table1[[#This Row],[Bộ phận]]&amp;Table1[[#This Row],[Mã hàng]]</f>
        <v>0</v>
      </c>
      <c r="B3173" s="6" t="str">
        <f>COUNTIF($A$5:A3173,A3173)&amp;A3173</f>
        <v>19960</v>
      </c>
      <c r="AA31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74" spans="1:27" x14ac:dyDescent="0.25">
      <c r="A3174" s="6" t="str">
        <f>DAY(C3174)&amp;Table1[[#This Row],[Bộ phận]]&amp;Table1[[#This Row],[Mã hàng]]</f>
        <v>0</v>
      </c>
      <c r="B3174" s="6" t="str">
        <f>COUNTIF($A$5:A3174,A3174)&amp;A3174</f>
        <v>19970</v>
      </c>
      <c r="AA31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75" spans="1:27" x14ac:dyDescent="0.25">
      <c r="A3175" s="6" t="str">
        <f>DAY(C3175)&amp;Table1[[#This Row],[Bộ phận]]&amp;Table1[[#This Row],[Mã hàng]]</f>
        <v>0</v>
      </c>
      <c r="B3175" s="6" t="str">
        <f>COUNTIF($A$5:A3175,A3175)&amp;A3175</f>
        <v>19980</v>
      </c>
      <c r="AA31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76" spans="1:27" x14ac:dyDescent="0.25">
      <c r="A3176" s="6" t="str">
        <f>DAY(C3176)&amp;Table1[[#This Row],[Bộ phận]]&amp;Table1[[#This Row],[Mã hàng]]</f>
        <v>0</v>
      </c>
      <c r="B3176" s="6" t="str">
        <f>COUNTIF($A$5:A3176,A3176)&amp;A3176</f>
        <v>19990</v>
      </c>
      <c r="AA31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77" spans="1:27" x14ac:dyDescent="0.25">
      <c r="A3177" s="6" t="str">
        <f>DAY(C3177)&amp;Table1[[#This Row],[Bộ phận]]&amp;Table1[[#This Row],[Mã hàng]]</f>
        <v>0</v>
      </c>
      <c r="B3177" s="6" t="str">
        <f>COUNTIF($A$5:A3177,A3177)&amp;A3177</f>
        <v>20000</v>
      </c>
      <c r="AA31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78" spans="1:27" x14ac:dyDescent="0.25">
      <c r="A3178" s="6" t="str">
        <f>DAY(C3178)&amp;Table1[[#This Row],[Bộ phận]]&amp;Table1[[#This Row],[Mã hàng]]</f>
        <v>0</v>
      </c>
      <c r="B3178" s="6" t="str">
        <f>COUNTIF($A$5:A3178,A3178)&amp;A3178</f>
        <v>20010</v>
      </c>
      <c r="AA31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79" spans="1:27" x14ac:dyDescent="0.25">
      <c r="A3179" s="6" t="str">
        <f>DAY(C3179)&amp;Table1[[#This Row],[Bộ phận]]&amp;Table1[[#This Row],[Mã hàng]]</f>
        <v>0</v>
      </c>
      <c r="B3179" s="6" t="str">
        <f>COUNTIF($A$5:A3179,A3179)&amp;A3179</f>
        <v>20020</v>
      </c>
      <c r="AA31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80" spans="1:27" x14ac:dyDescent="0.25">
      <c r="A3180" s="6" t="str">
        <f>DAY(C3180)&amp;Table1[[#This Row],[Bộ phận]]&amp;Table1[[#This Row],[Mã hàng]]</f>
        <v>0</v>
      </c>
      <c r="B3180" s="6" t="str">
        <f>COUNTIF($A$5:A3180,A3180)&amp;A3180</f>
        <v>20030</v>
      </c>
      <c r="AA31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81" spans="1:27" x14ac:dyDescent="0.25">
      <c r="A3181" s="6" t="str">
        <f>DAY(C3181)&amp;Table1[[#This Row],[Bộ phận]]&amp;Table1[[#This Row],[Mã hàng]]</f>
        <v>0</v>
      </c>
      <c r="B3181" s="6" t="str">
        <f>COUNTIF($A$5:A3181,A3181)&amp;A3181</f>
        <v>20040</v>
      </c>
      <c r="AA31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82" spans="1:27" x14ac:dyDescent="0.25">
      <c r="A3182" s="6" t="str">
        <f>DAY(C3182)&amp;Table1[[#This Row],[Bộ phận]]&amp;Table1[[#This Row],[Mã hàng]]</f>
        <v>0</v>
      </c>
      <c r="B3182" s="6" t="str">
        <f>COUNTIF($A$5:A3182,A3182)&amp;A3182</f>
        <v>20050</v>
      </c>
      <c r="AA31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83" spans="1:27" x14ac:dyDescent="0.25">
      <c r="A3183" s="6" t="str">
        <f>DAY(C3183)&amp;Table1[[#This Row],[Bộ phận]]&amp;Table1[[#This Row],[Mã hàng]]</f>
        <v>0</v>
      </c>
      <c r="B3183" s="6" t="str">
        <f>COUNTIF($A$5:A3183,A3183)&amp;A3183</f>
        <v>20060</v>
      </c>
      <c r="AA31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84" spans="1:27" x14ac:dyDescent="0.25">
      <c r="A3184" s="6" t="str">
        <f>DAY(C3184)&amp;Table1[[#This Row],[Bộ phận]]&amp;Table1[[#This Row],[Mã hàng]]</f>
        <v>0</v>
      </c>
      <c r="B3184" s="6" t="str">
        <f>COUNTIF($A$5:A3184,A3184)&amp;A3184</f>
        <v>20070</v>
      </c>
      <c r="AA31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85" spans="1:27" x14ac:dyDescent="0.25">
      <c r="A3185" s="6" t="str">
        <f>DAY(C3185)&amp;Table1[[#This Row],[Bộ phận]]&amp;Table1[[#This Row],[Mã hàng]]</f>
        <v>0</v>
      </c>
      <c r="B3185" s="6" t="str">
        <f>COUNTIF($A$5:A3185,A3185)&amp;A3185</f>
        <v>20080</v>
      </c>
      <c r="AA31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86" spans="1:27" x14ac:dyDescent="0.25">
      <c r="A3186" s="6" t="str">
        <f>DAY(C3186)&amp;Table1[[#This Row],[Bộ phận]]&amp;Table1[[#This Row],[Mã hàng]]</f>
        <v>0</v>
      </c>
      <c r="B3186" s="6" t="str">
        <f>COUNTIF($A$5:A3186,A3186)&amp;A3186</f>
        <v>20090</v>
      </c>
      <c r="AA31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87" spans="1:27" x14ac:dyDescent="0.25">
      <c r="A3187" s="6" t="str">
        <f>DAY(C3187)&amp;Table1[[#This Row],[Bộ phận]]&amp;Table1[[#This Row],[Mã hàng]]</f>
        <v>0</v>
      </c>
      <c r="B3187" s="6" t="str">
        <f>COUNTIF($A$5:A3187,A3187)&amp;A3187</f>
        <v>20100</v>
      </c>
      <c r="AA31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88" spans="1:27" x14ac:dyDescent="0.25">
      <c r="A3188" s="6" t="str">
        <f>DAY(C3188)&amp;Table1[[#This Row],[Bộ phận]]&amp;Table1[[#This Row],[Mã hàng]]</f>
        <v>0</v>
      </c>
      <c r="B3188" s="6" t="str">
        <f>COUNTIF($A$5:A3188,A3188)&amp;A3188</f>
        <v>20110</v>
      </c>
      <c r="AA31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89" spans="1:27" x14ac:dyDescent="0.25">
      <c r="A3189" s="6" t="str">
        <f>DAY(C3189)&amp;Table1[[#This Row],[Bộ phận]]&amp;Table1[[#This Row],[Mã hàng]]</f>
        <v>0</v>
      </c>
      <c r="B3189" s="6" t="str">
        <f>COUNTIF($A$5:A3189,A3189)&amp;A3189</f>
        <v>20120</v>
      </c>
      <c r="AA31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90" spans="1:27" x14ac:dyDescent="0.25">
      <c r="A3190" s="6" t="str">
        <f>DAY(C3190)&amp;Table1[[#This Row],[Bộ phận]]&amp;Table1[[#This Row],[Mã hàng]]</f>
        <v>0</v>
      </c>
      <c r="B3190" s="6" t="str">
        <f>COUNTIF($A$5:A3190,A3190)&amp;A3190</f>
        <v>20130</v>
      </c>
      <c r="AA31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91" spans="1:27" x14ac:dyDescent="0.25">
      <c r="A3191" s="6" t="str">
        <f>DAY(C3191)&amp;Table1[[#This Row],[Bộ phận]]&amp;Table1[[#This Row],[Mã hàng]]</f>
        <v>0</v>
      </c>
      <c r="B3191" s="6" t="str">
        <f>COUNTIF($A$5:A3191,A3191)&amp;A3191</f>
        <v>20140</v>
      </c>
      <c r="AA31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92" spans="1:27" x14ac:dyDescent="0.25">
      <c r="A3192" s="6" t="str">
        <f>DAY(C3192)&amp;Table1[[#This Row],[Bộ phận]]&amp;Table1[[#This Row],[Mã hàng]]</f>
        <v>0</v>
      </c>
      <c r="B3192" s="6" t="str">
        <f>COUNTIF($A$5:A3192,A3192)&amp;A3192</f>
        <v>20150</v>
      </c>
      <c r="AA31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93" spans="1:27" x14ac:dyDescent="0.25">
      <c r="A3193" s="6" t="str">
        <f>DAY(C3193)&amp;Table1[[#This Row],[Bộ phận]]&amp;Table1[[#This Row],[Mã hàng]]</f>
        <v>0</v>
      </c>
      <c r="B3193" s="6" t="str">
        <f>COUNTIF($A$5:A3193,A3193)&amp;A3193</f>
        <v>20160</v>
      </c>
      <c r="AA31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94" spans="1:27" x14ac:dyDescent="0.25">
      <c r="A3194" s="6" t="str">
        <f>DAY(C3194)&amp;Table1[[#This Row],[Bộ phận]]&amp;Table1[[#This Row],[Mã hàng]]</f>
        <v>0</v>
      </c>
      <c r="B3194" s="6" t="str">
        <f>COUNTIF($A$5:A3194,A3194)&amp;A3194</f>
        <v>20170</v>
      </c>
      <c r="AA31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95" spans="1:27" x14ac:dyDescent="0.25">
      <c r="A3195" s="6" t="str">
        <f>DAY(C3195)&amp;Table1[[#This Row],[Bộ phận]]&amp;Table1[[#This Row],[Mã hàng]]</f>
        <v>0</v>
      </c>
      <c r="B3195" s="6" t="str">
        <f>COUNTIF($A$5:A3195,A3195)&amp;A3195</f>
        <v>20180</v>
      </c>
      <c r="AA31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96" spans="1:27" x14ac:dyDescent="0.25">
      <c r="A3196" s="6" t="str">
        <f>DAY(C3196)&amp;Table1[[#This Row],[Bộ phận]]&amp;Table1[[#This Row],[Mã hàng]]</f>
        <v>0</v>
      </c>
      <c r="B3196" s="6" t="str">
        <f>COUNTIF($A$5:A3196,A3196)&amp;A3196</f>
        <v>20190</v>
      </c>
      <c r="AA31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97" spans="1:27" x14ac:dyDescent="0.25">
      <c r="A3197" s="6" t="str">
        <f>DAY(C3197)&amp;Table1[[#This Row],[Bộ phận]]&amp;Table1[[#This Row],[Mã hàng]]</f>
        <v>0</v>
      </c>
      <c r="B3197" s="6" t="str">
        <f>COUNTIF($A$5:A3197,A3197)&amp;A3197</f>
        <v>20200</v>
      </c>
      <c r="AA31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98" spans="1:27" x14ac:dyDescent="0.25">
      <c r="A3198" s="6" t="str">
        <f>DAY(C3198)&amp;Table1[[#This Row],[Bộ phận]]&amp;Table1[[#This Row],[Mã hàng]]</f>
        <v>0</v>
      </c>
      <c r="B3198" s="6" t="str">
        <f>COUNTIF($A$5:A3198,A3198)&amp;A3198</f>
        <v>20210</v>
      </c>
      <c r="AA31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199" spans="1:27" x14ac:dyDescent="0.25">
      <c r="A3199" s="6" t="str">
        <f>DAY(C3199)&amp;Table1[[#This Row],[Bộ phận]]&amp;Table1[[#This Row],[Mã hàng]]</f>
        <v>0</v>
      </c>
      <c r="B3199" s="6" t="str">
        <f>COUNTIF($A$5:A3199,A3199)&amp;A3199</f>
        <v>20220</v>
      </c>
      <c r="AA31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00" spans="1:27" x14ac:dyDescent="0.25">
      <c r="A3200" s="6" t="str">
        <f>DAY(C3200)&amp;Table1[[#This Row],[Bộ phận]]&amp;Table1[[#This Row],[Mã hàng]]</f>
        <v>0</v>
      </c>
      <c r="B3200" s="6" t="str">
        <f>COUNTIF($A$5:A3200,A3200)&amp;A3200</f>
        <v>20230</v>
      </c>
      <c r="AA32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01" spans="1:27" x14ac:dyDescent="0.25">
      <c r="A3201" s="6" t="str">
        <f>DAY(C3201)&amp;Table1[[#This Row],[Bộ phận]]&amp;Table1[[#This Row],[Mã hàng]]</f>
        <v>0</v>
      </c>
      <c r="B3201" s="6" t="str">
        <f>COUNTIF($A$5:A3201,A3201)&amp;A3201</f>
        <v>20240</v>
      </c>
      <c r="AA32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02" spans="1:27" x14ac:dyDescent="0.25">
      <c r="A3202" s="6" t="str">
        <f>DAY(C3202)&amp;Table1[[#This Row],[Bộ phận]]&amp;Table1[[#This Row],[Mã hàng]]</f>
        <v>0</v>
      </c>
      <c r="B3202" s="6" t="str">
        <f>COUNTIF($A$5:A3202,A3202)&amp;A3202</f>
        <v>20250</v>
      </c>
      <c r="AA32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03" spans="1:27" x14ac:dyDescent="0.25">
      <c r="A3203" s="6" t="str">
        <f>DAY(C3203)&amp;Table1[[#This Row],[Bộ phận]]&amp;Table1[[#This Row],[Mã hàng]]</f>
        <v>0</v>
      </c>
      <c r="B3203" s="6" t="str">
        <f>COUNTIF($A$5:A3203,A3203)&amp;A3203</f>
        <v>20260</v>
      </c>
      <c r="AA32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04" spans="1:27" x14ac:dyDescent="0.25">
      <c r="A3204" s="6" t="str">
        <f>DAY(C3204)&amp;Table1[[#This Row],[Bộ phận]]&amp;Table1[[#This Row],[Mã hàng]]</f>
        <v>0</v>
      </c>
      <c r="B3204" s="6" t="str">
        <f>COUNTIF($A$5:A3204,A3204)&amp;A3204</f>
        <v>20270</v>
      </c>
      <c r="AA32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05" spans="1:27" x14ac:dyDescent="0.25">
      <c r="A3205" s="6" t="str">
        <f>DAY(C3205)&amp;Table1[[#This Row],[Bộ phận]]&amp;Table1[[#This Row],[Mã hàng]]</f>
        <v>0</v>
      </c>
      <c r="B3205" s="6" t="str">
        <f>COUNTIF($A$5:A3205,A3205)&amp;A3205</f>
        <v>20280</v>
      </c>
      <c r="AA32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06" spans="1:27" x14ac:dyDescent="0.25">
      <c r="A3206" s="6" t="str">
        <f>DAY(C3206)&amp;Table1[[#This Row],[Bộ phận]]&amp;Table1[[#This Row],[Mã hàng]]</f>
        <v>0</v>
      </c>
      <c r="B3206" s="6" t="str">
        <f>COUNTIF($A$5:A3206,A3206)&amp;A3206</f>
        <v>20290</v>
      </c>
      <c r="AA32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07" spans="1:27" x14ac:dyDescent="0.25">
      <c r="A3207" s="6" t="str">
        <f>DAY(C3207)&amp;Table1[[#This Row],[Bộ phận]]&amp;Table1[[#This Row],[Mã hàng]]</f>
        <v>0</v>
      </c>
      <c r="B3207" s="6" t="str">
        <f>COUNTIF($A$5:A3207,A3207)&amp;A3207</f>
        <v>20300</v>
      </c>
      <c r="AA32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08" spans="1:27" x14ac:dyDescent="0.25">
      <c r="A3208" s="6" t="str">
        <f>DAY(C3208)&amp;Table1[[#This Row],[Bộ phận]]&amp;Table1[[#This Row],[Mã hàng]]</f>
        <v>0</v>
      </c>
      <c r="B3208" s="6" t="str">
        <f>COUNTIF($A$5:A3208,A3208)&amp;A3208</f>
        <v>20310</v>
      </c>
      <c r="AA32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09" spans="1:27" x14ac:dyDescent="0.25">
      <c r="A3209" s="6" t="str">
        <f>DAY(C3209)&amp;Table1[[#This Row],[Bộ phận]]&amp;Table1[[#This Row],[Mã hàng]]</f>
        <v>0</v>
      </c>
      <c r="B3209" s="6" t="str">
        <f>COUNTIF($A$5:A3209,A3209)&amp;A3209</f>
        <v>20320</v>
      </c>
      <c r="AA32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10" spans="1:27" x14ac:dyDescent="0.25">
      <c r="A3210" s="6" t="str">
        <f>DAY(C3210)&amp;Table1[[#This Row],[Bộ phận]]&amp;Table1[[#This Row],[Mã hàng]]</f>
        <v>0</v>
      </c>
      <c r="B3210" s="6" t="str">
        <f>COUNTIF($A$5:A3210,A3210)&amp;A3210</f>
        <v>20330</v>
      </c>
      <c r="AA32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11" spans="1:27" x14ac:dyDescent="0.25">
      <c r="A3211" s="6" t="str">
        <f>DAY(C3211)&amp;Table1[[#This Row],[Bộ phận]]&amp;Table1[[#This Row],[Mã hàng]]</f>
        <v>0</v>
      </c>
      <c r="B3211" s="6" t="str">
        <f>COUNTIF($A$5:A3211,A3211)&amp;A3211</f>
        <v>20340</v>
      </c>
      <c r="AA32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12" spans="1:27" x14ac:dyDescent="0.25">
      <c r="A3212" s="6" t="str">
        <f>DAY(C3212)&amp;Table1[[#This Row],[Bộ phận]]&amp;Table1[[#This Row],[Mã hàng]]</f>
        <v>0</v>
      </c>
      <c r="B3212" s="6" t="str">
        <f>COUNTIF($A$5:A3212,A3212)&amp;A3212</f>
        <v>20350</v>
      </c>
      <c r="AA32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13" spans="1:27" x14ac:dyDescent="0.25">
      <c r="A3213" s="6" t="str">
        <f>DAY(C3213)&amp;Table1[[#This Row],[Bộ phận]]&amp;Table1[[#This Row],[Mã hàng]]</f>
        <v>0</v>
      </c>
      <c r="B3213" s="6" t="str">
        <f>COUNTIF($A$5:A3213,A3213)&amp;A3213</f>
        <v>20360</v>
      </c>
      <c r="AA32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14" spans="1:27" x14ac:dyDescent="0.25">
      <c r="A3214" s="6" t="str">
        <f>DAY(C3214)&amp;Table1[[#This Row],[Bộ phận]]&amp;Table1[[#This Row],[Mã hàng]]</f>
        <v>0</v>
      </c>
      <c r="B3214" s="6" t="str">
        <f>COUNTIF($A$5:A3214,A3214)&amp;A3214</f>
        <v>20370</v>
      </c>
      <c r="AA32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15" spans="1:27" x14ac:dyDescent="0.25">
      <c r="A3215" s="6" t="str">
        <f>DAY(C3215)&amp;Table1[[#This Row],[Bộ phận]]&amp;Table1[[#This Row],[Mã hàng]]</f>
        <v>0</v>
      </c>
      <c r="B3215" s="6" t="str">
        <f>COUNTIF($A$5:A3215,A3215)&amp;A3215</f>
        <v>20380</v>
      </c>
      <c r="AA32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16" spans="1:27" x14ac:dyDescent="0.25">
      <c r="A3216" s="6" t="str">
        <f>DAY(C3216)&amp;Table1[[#This Row],[Bộ phận]]&amp;Table1[[#This Row],[Mã hàng]]</f>
        <v>0</v>
      </c>
      <c r="B3216" s="6" t="str">
        <f>COUNTIF($A$5:A3216,A3216)&amp;A3216</f>
        <v>20390</v>
      </c>
      <c r="AA32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17" spans="1:27" x14ac:dyDescent="0.25">
      <c r="A3217" s="6" t="str">
        <f>DAY(C3217)&amp;Table1[[#This Row],[Bộ phận]]&amp;Table1[[#This Row],[Mã hàng]]</f>
        <v>0</v>
      </c>
      <c r="B3217" s="6" t="str">
        <f>COUNTIF($A$5:A3217,A3217)&amp;A3217</f>
        <v>20400</v>
      </c>
      <c r="AA32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18" spans="1:27" x14ac:dyDescent="0.25">
      <c r="A3218" s="6" t="str">
        <f>DAY(C3218)&amp;Table1[[#This Row],[Bộ phận]]&amp;Table1[[#This Row],[Mã hàng]]</f>
        <v>0</v>
      </c>
      <c r="B3218" s="6" t="str">
        <f>COUNTIF($A$5:A3218,A3218)&amp;A3218</f>
        <v>20410</v>
      </c>
      <c r="AA32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19" spans="1:27" x14ac:dyDescent="0.25">
      <c r="A3219" s="6" t="str">
        <f>DAY(C3219)&amp;Table1[[#This Row],[Bộ phận]]&amp;Table1[[#This Row],[Mã hàng]]</f>
        <v>0</v>
      </c>
      <c r="B3219" s="6" t="str">
        <f>COUNTIF($A$5:A3219,A3219)&amp;A3219</f>
        <v>20420</v>
      </c>
      <c r="AA32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20" spans="1:27" x14ac:dyDescent="0.25">
      <c r="A3220" s="6" t="str">
        <f>DAY(C3220)&amp;Table1[[#This Row],[Bộ phận]]&amp;Table1[[#This Row],[Mã hàng]]</f>
        <v>0</v>
      </c>
      <c r="B3220" s="6" t="str">
        <f>COUNTIF($A$5:A3220,A3220)&amp;A3220</f>
        <v>20430</v>
      </c>
      <c r="AA32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21" spans="1:27" x14ac:dyDescent="0.25">
      <c r="A3221" s="6" t="str">
        <f>DAY(C3221)&amp;Table1[[#This Row],[Bộ phận]]&amp;Table1[[#This Row],[Mã hàng]]</f>
        <v>0</v>
      </c>
      <c r="B3221" s="6" t="str">
        <f>COUNTIF($A$5:A3221,A3221)&amp;A3221</f>
        <v>20440</v>
      </c>
      <c r="AA32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22" spans="1:27" x14ac:dyDescent="0.25">
      <c r="A3222" s="6" t="str">
        <f>DAY(C3222)&amp;Table1[[#This Row],[Bộ phận]]&amp;Table1[[#This Row],[Mã hàng]]</f>
        <v>0</v>
      </c>
      <c r="B3222" s="6" t="str">
        <f>COUNTIF($A$5:A3222,A3222)&amp;A3222</f>
        <v>20450</v>
      </c>
      <c r="AA32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23" spans="1:27" x14ac:dyDescent="0.25">
      <c r="A3223" s="6" t="str">
        <f>DAY(C3223)&amp;Table1[[#This Row],[Bộ phận]]&amp;Table1[[#This Row],[Mã hàng]]</f>
        <v>0</v>
      </c>
      <c r="B3223" s="6" t="str">
        <f>COUNTIF($A$5:A3223,A3223)&amp;A3223</f>
        <v>20460</v>
      </c>
      <c r="AA32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24" spans="1:27" x14ac:dyDescent="0.25">
      <c r="A3224" s="6" t="str">
        <f>DAY(C3224)&amp;Table1[[#This Row],[Bộ phận]]&amp;Table1[[#This Row],[Mã hàng]]</f>
        <v>0</v>
      </c>
      <c r="B3224" s="6" t="str">
        <f>COUNTIF($A$5:A3224,A3224)&amp;A3224</f>
        <v>20470</v>
      </c>
      <c r="AA32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25" spans="1:27" x14ac:dyDescent="0.25">
      <c r="A3225" s="6" t="str">
        <f>DAY(C3225)&amp;Table1[[#This Row],[Bộ phận]]&amp;Table1[[#This Row],[Mã hàng]]</f>
        <v>0</v>
      </c>
      <c r="B3225" s="6" t="str">
        <f>COUNTIF($A$5:A3225,A3225)&amp;A3225</f>
        <v>20480</v>
      </c>
      <c r="AA32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26" spans="1:27" x14ac:dyDescent="0.25">
      <c r="A3226" s="6" t="str">
        <f>DAY(C3226)&amp;Table1[[#This Row],[Bộ phận]]&amp;Table1[[#This Row],[Mã hàng]]</f>
        <v>0</v>
      </c>
      <c r="B3226" s="6" t="str">
        <f>COUNTIF($A$5:A3226,A3226)&amp;A3226</f>
        <v>20490</v>
      </c>
      <c r="AA32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27" spans="1:27" x14ac:dyDescent="0.25">
      <c r="A3227" s="6" t="str">
        <f>DAY(C3227)&amp;Table1[[#This Row],[Bộ phận]]&amp;Table1[[#This Row],[Mã hàng]]</f>
        <v>0</v>
      </c>
      <c r="B3227" s="6" t="str">
        <f>COUNTIF($A$5:A3227,A3227)&amp;A3227</f>
        <v>20500</v>
      </c>
      <c r="AA32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28" spans="1:27" x14ac:dyDescent="0.25">
      <c r="A3228" s="6" t="str">
        <f>DAY(C3228)&amp;Table1[[#This Row],[Bộ phận]]&amp;Table1[[#This Row],[Mã hàng]]</f>
        <v>0</v>
      </c>
      <c r="B3228" s="6" t="str">
        <f>COUNTIF($A$5:A3228,A3228)&amp;A3228</f>
        <v>20510</v>
      </c>
      <c r="AA32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29" spans="1:27" x14ac:dyDescent="0.25">
      <c r="A3229" s="6" t="str">
        <f>DAY(C3229)&amp;Table1[[#This Row],[Bộ phận]]&amp;Table1[[#This Row],[Mã hàng]]</f>
        <v>0</v>
      </c>
      <c r="B3229" s="6" t="str">
        <f>COUNTIF($A$5:A3229,A3229)&amp;A3229</f>
        <v>20520</v>
      </c>
      <c r="AA32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30" spans="1:27" x14ac:dyDescent="0.25">
      <c r="A3230" s="6" t="str">
        <f>DAY(C3230)&amp;Table1[[#This Row],[Bộ phận]]&amp;Table1[[#This Row],[Mã hàng]]</f>
        <v>0</v>
      </c>
      <c r="B3230" s="6" t="str">
        <f>COUNTIF($A$5:A3230,A3230)&amp;A3230</f>
        <v>20530</v>
      </c>
      <c r="AA32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31" spans="1:27" x14ac:dyDescent="0.25">
      <c r="A3231" s="6" t="str">
        <f>DAY(C3231)&amp;Table1[[#This Row],[Bộ phận]]&amp;Table1[[#This Row],[Mã hàng]]</f>
        <v>0</v>
      </c>
      <c r="B3231" s="6" t="str">
        <f>COUNTIF($A$5:A3231,A3231)&amp;A3231</f>
        <v>20540</v>
      </c>
      <c r="AA32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32" spans="1:27" x14ac:dyDescent="0.25">
      <c r="A3232" s="6" t="str">
        <f>DAY(C3232)&amp;Table1[[#This Row],[Bộ phận]]&amp;Table1[[#This Row],[Mã hàng]]</f>
        <v>0</v>
      </c>
      <c r="B3232" s="6" t="str">
        <f>COUNTIF($A$5:A3232,A3232)&amp;A3232</f>
        <v>20550</v>
      </c>
      <c r="AA32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33" spans="1:27" x14ac:dyDescent="0.25">
      <c r="A3233" s="6" t="str">
        <f>DAY(C3233)&amp;Table1[[#This Row],[Bộ phận]]&amp;Table1[[#This Row],[Mã hàng]]</f>
        <v>0</v>
      </c>
      <c r="B3233" s="6" t="str">
        <f>COUNTIF($A$5:A3233,A3233)&amp;A3233</f>
        <v>20560</v>
      </c>
      <c r="AA32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34" spans="1:27" x14ac:dyDescent="0.25">
      <c r="A3234" s="6" t="str">
        <f>DAY(C3234)&amp;Table1[[#This Row],[Bộ phận]]&amp;Table1[[#This Row],[Mã hàng]]</f>
        <v>0</v>
      </c>
      <c r="B3234" s="6" t="str">
        <f>COUNTIF($A$5:A3234,A3234)&amp;A3234</f>
        <v>20570</v>
      </c>
      <c r="AA32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35" spans="1:27" x14ac:dyDescent="0.25">
      <c r="A3235" s="6" t="str">
        <f>DAY(C3235)&amp;Table1[[#This Row],[Bộ phận]]&amp;Table1[[#This Row],[Mã hàng]]</f>
        <v>0</v>
      </c>
      <c r="B3235" s="6" t="str">
        <f>COUNTIF($A$5:A3235,A3235)&amp;A3235</f>
        <v>20580</v>
      </c>
      <c r="AA32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36" spans="1:27" x14ac:dyDescent="0.25">
      <c r="A3236" s="6" t="str">
        <f>DAY(C3236)&amp;Table1[[#This Row],[Bộ phận]]&amp;Table1[[#This Row],[Mã hàng]]</f>
        <v>0</v>
      </c>
      <c r="B3236" s="6" t="str">
        <f>COUNTIF($A$5:A3236,A3236)&amp;A3236</f>
        <v>20590</v>
      </c>
      <c r="AA32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37" spans="1:27" x14ac:dyDescent="0.25">
      <c r="A3237" s="6" t="str">
        <f>DAY(C3237)&amp;Table1[[#This Row],[Bộ phận]]&amp;Table1[[#This Row],[Mã hàng]]</f>
        <v>0</v>
      </c>
      <c r="B3237" s="6" t="str">
        <f>COUNTIF($A$5:A3237,A3237)&amp;A3237</f>
        <v>20600</v>
      </c>
      <c r="AA32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38" spans="1:27" x14ac:dyDescent="0.25">
      <c r="A3238" s="6" t="str">
        <f>DAY(C3238)&amp;Table1[[#This Row],[Bộ phận]]&amp;Table1[[#This Row],[Mã hàng]]</f>
        <v>0</v>
      </c>
      <c r="B3238" s="6" t="str">
        <f>COUNTIF($A$5:A3238,A3238)&amp;A3238</f>
        <v>20610</v>
      </c>
      <c r="AA32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39" spans="1:27" x14ac:dyDescent="0.25">
      <c r="A3239" s="6" t="str">
        <f>DAY(C3239)&amp;Table1[[#This Row],[Bộ phận]]&amp;Table1[[#This Row],[Mã hàng]]</f>
        <v>0</v>
      </c>
      <c r="B3239" s="6" t="str">
        <f>COUNTIF($A$5:A3239,A3239)&amp;A3239</f>
        <v>20620</v>
      </c>
      <c r="AA32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40" spans="1:27" x14ac:dyDescent="0.25">
      <c r="A3240" s="6" t="str">
        <f>DAY(C3240)&amp;Table1[[#This Row],[Bộ phận]]&amp;Table1[[#This Row],[Mã hàng]]</f>
        <v>0</v>
      </c>
      <c r="B3240" s="6" t="str">
        <f>COUNTIF($A$5:A3240,A3240)&amp;A3240</f>
        <v>20630</v>
      </c>
      <c r="AA32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41" spans="1:27" x14ac:dyDescent="0.25">
      <c r="A3241" s="6" t="str">
        <f>DAY(C3241)&amp;Table1[[#This Row],[Bộ phận]]&amp;Table1[[#This Row],[Mã hàng]]</f>
        <v>0</v>
      </c>
      <c r="B3241" s="6" t="str">
        <f>COUNTIF($A$5:A3241,A3241)&amp;A3241</f>
        <v>20640</v>
      </c>
      <c r="AA32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42" spans="1:27" x14ac:dyDescent="0.25">
      <c r="A3242" s="6" t="str">
        <f>DAY(C3242)&amp;Table1[[#This Row],[Bộ phận]]&amp;Table1[[#This Row],[Mã hàng]]</f>
        <v>0</v>
      </c>
      <c r="B3242" s="6" t="str">
        <f>COUNTIF($A$5:A3242,A3242)&amp;A3242</f>
        <v>20650</v>
      </c>
      <c r="AA32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43" spans="1:27" x14ac:dyDescent="0.25">
      <c r="A3243" s="6" t="str">
        <f>DAY(C3243)&amp;Table1[[#This Row],[Bộ phận]]&amp;Table1[[#This Row],[Mã hàng]]</f>
        <v>0</v>
      </c>
      <c r="B3243" s="6" t="str">
        <f>COUNTIF($A$5:A3243,A3243)&amp;A3243</f>
        <v>20660</v>
      </c>
      <c r="AA32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44" spans="1:27" x14ac:dyDescent="0.25">
      <c r="A3244" s="6" t="str">
        <f>DAY(C3244)&amp;Table1[[#This Row],[Bộ phận]]&amp;Table1[[#This Row],[Mã hàng]]</f>
        <v>0</v>
      </c>
      <c r="B3244" s="6" t="str">
        <f>COUNTIF($A$5:A3244,A3244)&amp;A3244</f>
        <v>20670</v>
      </c>
      <c r="AA32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45" spans="1:27" x14ac:dyDescent="0.25">
      <c r="A3245" s="6" t="str">
        <f>DAY(C3245)&amp;Table1[[#This Row],[Bộ phận]]&amp;Table1[[#This Row],[Mã hàng]]</f>
        <v>0</v>
      </c>
      <c r="B3245" s="6" t="str">
        <f>COUNTIF($A$5:A3245,A3245)&amp;A3245</f>
        <v>20680</v>
      </c>
      <c r="AA32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46" spans="1:27" x14ac:dyDescent="0.25">
      <c r="A3246" s="6" t="str">
        <f>DAY(C3246)&amp;Table1[[#This Row],[Bộ phận]]&amp;Table1[[#This Row],[Mã hàng]]</f>
        <v>0</v>
      </c>
      <c r="B3246" s="6" t="str">
        <f>COUNTIF($A$5:A3246,A3246)&amp;A3246</f>
        <v>20690</v>
      </c>
      <c r="AA32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47" spans="1:27" x14ac:dyDescent="0.25">
      <c r="A3247" s="6" t="str">
        <f>DAY(C3247)&amp;Table1[[#This Row],[Bộ phận]]&amp;Table1[[#This Row],[Mã hàng]]</f>
        <v>0</v>
      </c>
      <c r="B3247" s="6" t="str">
        <f>COUNTIF($A$5:A3247,A3247)&amp;A3247</f>
        <v>20700</v>
      </c>
      <c r="AA32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48" spans="1:27" x14ac:dyDescent="0.25">
      <c r="A3248" s="6" t="str">
        <f>DAY(C3248)&amp;Table1[[#This Row],[Bộ phận]]&amp;Table1[[#This Row],[Mã hàng]]</f>
        <v>0</v>
      </c>
      <c r="B3248" s="6" t="str">
        <f>COUNTIF($A$5:A3248,A3248)&amp;A3248</f>
        <v>20710</v>
      </c>
      <c r="AA32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49" spans="1:27" x14ac:dyDescent="0.25">
      <c r="A3249" s="6" t="str">
        <f>DAY(C3249)&amp;Table1[[#This Row],[Bộ phận]]&amp;Table1[[#This Row],[Mã hàng]]</f>
        <v>0</v>
      </c>
      <c r="B3249" s="6" t="str">
        <f>COUNTIF($A$5:A3249,A3249)&amp;A3249</f>
        <v>20720</v>
      </c>
      <c r="AA32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50" spans="1:27" x14ac:dyDescent="0.25">
      <c r="A3250" s="6" t="str">
        <f>DAY(C3250)&amp;Table1[[#This Row],[Bộ phận]]&amp;Table1[[#This Row],[Mã hàng]]</f>
        <v>0</v>
      </c>
      <c r="B3250" s="6" t="str">
        <f>COUNTIF($A$5:A3250,A3250)&amp;A3250</f>
        <v>20730</v>
      </c>
      <c r="AA32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51" spans="1:27" x14ac:dyDescent="0.25">
      <c r="A3251" s="6" t="str">
        <f>DAY(C3251)&amp;Table1[[#This Row],[Bộ phận]]&amp;Table1[[#This Row],[Mã hàng]]</f>
        <v>0</v>
      </c>
      <c r="B3251" s="6" t="str">
        <f>COUNTIF($A$5:A3251,A3251)&amp;A3251</f>
        <v>20740</v>
      </c>
      <c r="AA32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52" spans="1:27" x14ac:dyDescent="0.25">
      <c r="A3252" s="6" t="str">
        <f>DAY(C3252)&amp;Table1[[#This Row],[Bộ phận]]&amp;Table1[[#This Row],[Mã hàng]]</f>
        <v>0</v>
      </c>
      <c r="B3252" s="6" t="str">
        <f>COUNTIF($A$5:A3252,A3252)&amp;A3252</f>
        <v>20750</v>
      </c>
      <c r="AA32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53" spans="1:27" x14ac:dyDescent="0.25">
      <c r="A3253" s="6" t="str">
        <f>DAY(C3253)&amp;Table1[[#This Row],[Bộ phận]]&amp;Table1[[#This Row],[Mã hàng]]</f>
        <v>0</v>
      </c>
      <c r="B3253" s="6" t="str">
        <f>COUNTIF($A$5:A3253,A3253)&amp;A3253</f>
        <v>20760</v>
      </c>
      <c r="AA32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54" spans="1:27" x14ac:dyDescent="0.25">
      <c r="A3254" s="6" t="str">
        <f>DAY(C3254)&amp;Table1[[#This Row],[Bộ phận]]&amp;Table1[[#This Row],[Mã hàng]]</f>
        <v>0</v>
      </c>
      <c r="B3254" s="6" t="str">
        <f>COUNTIF($A$5:A3254,A3254)&amp;A3254</f>
        <v>20770</v>
      </c>
      <c r="AA32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55" spans="1:27" x14ac:dyDescent="0.25">
      <c r="A3255" s="6" t="str">
        <f>DAY(C3255)&amp;Table1[[#This Row],[Bộ phận]]&amp;Table1[[#This Row],[Mã hàng]]</f>
        <v>0</v>
      </c>
      <c r="B3255" s="6" t="str">
        <f>COUNTIF($A$5:A3255,A3255)&amp;A3255</f>
        <v>20780</v>
      </c>
      <c r="AA32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56" spans="1:27" x14ac:dyDescent="0.25">
      <c r="A3256" s="6" t="str">
        <f>DAY(C3256)&amp;Table1[[#This Row],[Bộ phận]]&amp;Table1[[#This Row],[Mã hàng]]</f>
        <v>0</v>
      </c>
      <c r="B3256" s="6" t="str">
        <f>COUNTIF($A$5:A3256,A3256)&amp;A3256</f>
        <v>20790</v>
      </c>
      <c r="AA32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57" spans="1:27" x14ac:dyDescent="0.25">
      <c r="A3257" s="6" t="str">
        <f>DAY(C3257)&amp;Table1[[#This Row],[Bộ phận]]&amp;Table1[[#This Row],[Mã hàng]]</f>
        <v>0</v>
      </c>
      <c r="B3257" s="6" t="str">
        <f>COUNTIF($A$5:A3257,A3257)&amp;A3257</f>
        <v>20800</v>
      </c>
      <c r="AA32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58" spans="1:27" x14ac:dyDescent="0.25">
      <c r="A3258" s="6" t="str">
        <f>DAY(C3258)&amp;Table1[[#This Row],[Bộ phận]]&amp;Table1[[#This Row],[Mã hàng]]</f>
        <v>0</v>
      </c>
      <c r="B3258" s="6" t="str">
        <f>COUNTIF($A$5:A3258,A3258)&amp;A3258</f>
        <v>20810</v>
      </c>
      <c r="AA32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59" spans="1:27" x14ac:dyDescent="0.25">
      <c r="A3259" s="6" t="str">
        <f>DAY(C3259)&amp;Table1[[#This Row],[Bộ phận]]&amp;Table1[[#This Row],[Mã hàng]]</f>
        <v>0</v>
      </c>
      <c r="B3259" s="6" t="str">
        <f>COUNTIF($A$5:A3259,A3259)&amp;A3259</f>
        <v>20820</v>
      </c>
      <c r="AA32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60" spans="1:27" x14ac:dyDescent="0.25">
      <c r="A3260" s="6" t="str">
        <f>DAY(C3260)&amp;Table1[[#This Row],[Bộ phận]]&amp;Table1[[#This Row],[Mã hàng]]</f>
        <v>0</v>
      </c>
      <c r="B3260" s="6" t="str">
        <f>COUNTIF($A$5:A3260,A3260)&amp;A3260</f>
        <v>20830</v>
      </c>
      <c r="AA32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61" spans="1:27" x14ac:dyDescent="0.25">
      <c r="A3261" s="6" t="str">
        <f>DAY(C3261)&amp;Table1[[#This Row],[Bộ phận]]&amp;Table1[[#This Row],[Mã hàng]]</f>
        <v>0</v>
      </c>
      <c r="B3261" s="6" t="str">
        <f>COUNTIF($A$5:A3261,A3261)&amp;A3261</f>
        <v>20840</v>
      </c>
      <c r="AA32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62" spans="1:27" x14ac:dyDescent="0.25">
      <c r="A3262" s="6" t="str">
        <f>DAY(C3262)&amp;Table1[[#This Row],[Bộ phận]]&amp;Table1[[#This Row],[Mã hàng]]</f>
        <v>0</v>
      </c>
      <c r="B3262" s="6" t="str">
        <f>COUNTIF($A$5:A3262,A3262)&amp;A3262</f>
        <v>20850</v>
      </c>
      <c r="AA32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63" spans="1:27" x14ac:dyDescent="0.25">
      <c r="A3263" s="6" t="str">
        <f>DAY(C3263)&amp;Table1[[#This Row],[Bộ phận]]&amp;Table1[[#This Row],[Mã hàng]]</f>
        <v>0</v>
      </c>
      <c r="B3263" s="6" t="str">
        <f>COUNTIF($A$5:A3263,A3263)&amp;A3263</f>
        <v>20860</v>
      </c>
      <c r="AA32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64" spans="1:27" x14ac:dyDescent="0.25">
      <c r="A3264" s="6" t="str">
        <f>DAY(C3264)&amp;Table1[[#This Row],[Bộ phận]]&amp;Table1[[#This Row],[Mã hàng]]</f>
        <v>0</v>
      </c>
      <c r="B3264" s="6" t="str">
        <f>COUNTIF($A$5:A3264,A3264)&amp;A3264</f>
        <v>20870</v>
      </c>
      <c r="AA32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65" spans="1:27" x14ac:dyDescent="0.25">
      <c r="A3265" s="6" t="str">
        <f>DAY(C3265)&amp;Table1[[#This Row],[Bộ phận]]&amp;Table1[[#This Row],[Mã hàng]]</f>
        <v>0</v>
      </c>
      <c r="B3265" s="6" t="str">
        <f>COUNTIF($A$5:A3265,A3265)&amp;A3265</f>
        <v>20880</v>
      </c>
      <c r="AA32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66" spans="1:27" x14ac:dyDescent="0.25">
      <c r="A3266" s="6" t="str">
        <f>DAY(C3266)&amp;Table1[[#This Row],[Bộ phận]]&amp;Table1[[#This Row],[Mã hàng]]</f>
        <v>0</v>
      </c>
      <c r="B3266" s="6" t="str">
        <f>COUNTIF($A$5:A3266,A3266)&amp;A3266</f>
        <v>20890</v>
      </c>
      <c r="AA32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67" spans="1:27" x14ac:dyDescent="0.25">
      <c r="A3267" s="6" t="str">
        <f>DAY(C3267)&amp;Table1[[#This Row],[Bộ phận]]&amp;Table1[[#This Row],[Mã hàng]]</f>
        <v>0</v>
      </c>
      <c r="B3267" s="6" t="str">
        <f>COUNTIF($A$5:A3267,A3267)&amp;A3267</f>
        <v>20900</v>
      </c>
      <c r="AA32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68" spans="1:27" x14ac:dyDescent="0.25">
      <c r="A3268" s="6" t="str">
        <f>DAY(C3268)&amp;Table1[[#This Row],[Bộ phận]]&amp;Table1[[#This Row],[Mã hàng]]</f>
        <v>0</v>
      </c>
      <c r="B3268" s="6" t="str">
        <f>COUNTIF($A$5:A3268,A3268)&amp;A3268</f>
        <v>20910</v>
      </c>
      <c r="AA32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69" spans="1:27" x14ac:dyDescent="0.25">
      <c r="A3269" s="6" t="str">
        <f>DAY(C3269)&amp;Table1[[#This Row],[Bộ phận]]&amp;Table1[[#This Row],[Mã hàng]]</f>
        <v>0</v>
      </c>
      <c r="B3269" s="6" t="str">
        <f>COUNTIF($A$5:A3269,A3269)&amp;A3269</f>
        <v>20920</v>
      </c>
      <c r="AA32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70" spans="1:27" x14ac:dyDescent="0.25">
      <c r="A3270" s="6" t="str">
        <f>DAY(C3270)&amp;Table1[[#This Row],[Bộ phận]]&amp;Table1[[#This Row],[Mã hàng]]</f>
        <v>0</v>
      </c>
      <c r="B3270" s="6" t="str">
        <f>COUNTIF($A$5:A3270,A3270)&amp;A3270</f>
        <v>20930</v>
      </c>
      <c r="AA32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71" spans="1:27" x14ac:dyDescent="0.25">
      <c r="A3271" s="6" t="str">
        <f>DAY(C3271)&amp;Table1[[#This Row],[Bộ phận]]&amp;Table1[[#This Row],[Mã hàng]]</f>
        <v>0</v>
      </c>
      <c r="B3271" s="6" t="str">
        <f>COUNTIF($A$5:A3271,A3271)&amp;A3271</f>
        <v>20940</v>
      </c>
      <c r="AA32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72" spans="1:27" x14ac:dyDescent="0.25">
      <c r="A3272" s="6" t="str">
        <f>DAY(C3272)&amp;Table1[[#This Row],[Bộ phận]]&amp;Table1[[#This Row],[Mã hàng]]</f>
        <v>0</v>
      </c>
      <c r="B3272" s="6" t="str">
        <f>COUNTIF($A$5:A3272,A3272)&amp;A3272</f>
        <v>20950</v>
      </c>
      <c r="AA32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73" spans="1:27" x14ac:dyDescent="0.25">
      <c r="A3273" s="6" t="str">
        <f>DAY(C3273)&amp;Table1[[#This Row],[Bộ phận]]&amp;Table1[[#This Row],[Mã hàng]]</f>
        <v>0</v>
      </c>
      <c r="B3273" s="6" t="str">
        <f>COUNTIF($A$5:A3273,A3273)&amp;A3273</f>
        <v>20960</v>
      </c>
      <c r="AA32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74" spans="1:27" x14ac:dyDescent="0.25">
      <c r="A3274" s="6" t="str">
        <f>DAY(C3274)&amp;Table1[[#This Row],[Bộ phận]]&amp;Table1[[#This Row],[Mã hàng]]</f>
        <v>0</v>
      </c>
      <c r="B3274" s="6" t="str">
        <f>COUNTIF($A$5:A3274,A3274)&amp;A3274</f>
        <v>20970</v>
      </c>
      <c r="AA32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75" spans="1:27" x14ac:dyDescent="0.25">
      <c r="A3275" s="6" t="str">
        <f>DAY(C3275)&amp;Table1[[#This Row],[Bộ phận]]&amp;Table1[[#This Row],[Mã hàng]]</f>
        <v>0</v>
      </c>
      <c r="B3275" s="6" t="str">
        <f>COUNTIF($A$5:A3275,A3275)&amp;A3275</f>
        <v>20980</v>
      </c>
      <c r="AA32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76" spans="1:27" x14ac:dyDescent="0.25">
      <c r="A3276" s="6" t="str">
        <f>DAY(C3276)&amp;Table1[[#This Row],[Bộ phận]]&amp;Table1[[#This Row],[Mã hàng]]</f>
        <v>0</v>
      </c>
      <c r="B3276" s="6" t="str">
        <f>COUNTIF($A$5:A3276,A3276)&amp;A3276</f>
        <v>20990</v>
      </c>
      <c r="AA32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77" spans="1:27" x14ac:dyDescent="0.25">
      <c r="A3277" s="6" t="str">
        <f>DAY(C3277)&amp;Table1[[#This Row],[Bộ phận]]&amp;Table1[[#This Row],[Mã hàng]]</f>
        <v>0</v>
      </c>
      <c r="B3277" s="6" t="str">
        <f>COUNTIF($A$5:A3277,A3277)&amp;A3277</f>
        <v>21000</v>
      </c>
      <c r="AA32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78" spans="1:27" x14ac:dyDescent="0.25">
      <c r="A3278" s="6" t="str">
        <f>DAY(C3278)&amp;Table1[[#This Row],[Bộ phận]]&amp;Table1[[#This Row],[Mã hàng]]</f>
        <v>0</v>
      </c>
      <c r="B3278" s="6" t="str">
        <f>COUNTIF($A$5:A3278,A3278)&amp;A3278</f>
        <v>21010</v>
      </c>
      <c r="AA32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79" spans="1:27" x14ac:dyDescent="0.25">
      <c r="A3279" s="6" t="str">
        <f>DAY(C3279)&amp;Table1[[#This Row],[Bộ phận]]&amp;Table1[[#This Row],[Mã hàng]]</f>
        <v>0</v>
      </c>
      <c r="B3279" s="6" t="str">
        <f>COUNTIF($A$5:A3279,A3279)&amp;A3279</f>
        <v>21020</v>
      </c>
      <c r="AA32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80" spans="1:27" x14ac:dyDescent="0.25">
      <c r="A3280" s="6" t="str">
        <f>DAY(C3280)&amp;Table1[[#This Row],[Bộ phận]]&amp;Table1[[#This Row],[Mã hàng]]</f>
        <v>0</v>
      </c>
      <c r="B3280" s="6" t="str">
        <f>COUNTIF($A$5:A3280,A3280)&amp;A3280</f>
        <v>21030</v>
      </c>
      <c r="AA32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81" spans="1:27" x14ac:dyDescent="0.25">
      <c r="A3281" s="6" t="str">
        <f>DAY(C3281)&amp;Table1[[#This Row],[Bộ phận]]&amp;Table1[[#This Row],[Mã hàng]]</f>
        <v>0</v>
      </c>
      <c r="B3281" s="6" t="str">
        <f>COUNTIF($A$5:A3281,A3281)&amp;A3281</f>
        <v>21040</v>
      </c>
      <c r="AA32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82" spans="1:27" x14ac:dyDescent="0.25">
      <c r="A3282" s="6" t="str">
        <f>DAY(C3282)&amp;Table1[[#This Row],[Bộ phận]]&amp;Table1[[#This Row],[Mã hàng]]</f>
        <v>0</v>
      </c>
      <c r="B3282" s="6" t="str">
        <f>COUNTIF($A$5:A3282,A3282)&amp;A3282</f>
        <v>21050</v>
      </c>
      <c r="AA32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83" spans="1:27" x14ac:dyDescent="0.25">
      <c r="A3283" s="6" t="str">
        <f>DAY(C3283)&amp;Table1[[#This Row],[Bộ phận]]&amp;Table1[[#This Row],[Mã hàng]]</f>
        <v>0</v>
      </c>
      <c r="B3283" s="6" t="str">
        <f>COUNTIF($A$5:A3283,A3283)&amp;A3283</f>
        <v>21060</v>
      </c>
      <c r="AA32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84" spans="1:27" x14ac:dyDescent="0.25">
      <c r="A3284" s="6" t="str">
        <f>DAY(C3284)&amp;Table1[[#This Row],[Bộ phận]]&amp;Table1[[#This Row],[Mã hàng]]</f>
        <v>0</v>
      </c>
      <c r="B3284" s="6" t="str">
        <f>COUNTIF($A$5:A3284,A3284)&amp;A3284</f>
        <v>21070</v>
      </c>
      <c r="AA32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85" spans="1:27" x14ac:dyDescent="0.25">
      <c r="A3285" s="6" t="str">
        <f>DAY(C3285)&amp;Table1[[#This Row],[Bộ phận]]&amp;Table1[[#This Row],[Mã hàng]]</f>
        <v>0</v>
      </c>
      <c r="B3285" s="6" t="str">
        <f>COUNTIF($A$5:A3285,A3285)&amp;A3285</f>
        <v>21080</v>
      </c>
      <c r="AA32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86" spans="1:27" x14ac:dyDescent="0.25">
      <c r="A3286" s="6" t="str">
        <f>DAY(C3286)&amp;Table1[[#This Row],[Bộ phận]]&amp;Table1[[#This Row],[Mã hàng]]</f>
        <v>0</v>
      </c>
      <c r="B3286" s="6" t="str">
        <f>COUNTIF($A$5:A3286,A3286)&amp;A3286</f>
        <v>21090</v>
      </c>
      <c r="AA32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87" spans="1:27" x14ac:dyDescent="0.25">
      <c r="A3287" s="6" t="str">
        <f>DAY(C3287)&amp;Table1[[#This Row],[Bộ phận]]&amp;Table1[[#This Row],[Mã hàng]]</f>
        <v>0</v>
      </c>
      <c r="B3287" s="6" t="str">
        <f>COUNTIF($A$5:A3287,A3287)&amp;A3287</f>
        <v>21100</v>
      </c>
      <c r="AA32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88" spans="1:27" x14ac:dyDescent="0.25">
      <c r="A3288" s="6" t="str">
        <f>DAY(C3288)&amp;Table1[[#This Row],[Bộ phận]]&amp;Table1[[#This Row],[Mã hàng]]</f>
        <v>0</v>
      </c>
      <c r="B3288" s="6" t="str">
        <f>COUNTIF($A$5:A3288,A3288)&amp;A3288</f>
        <v>21110</v>
      </c>
      <c r="AA32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89" spans="1:27" x14ac:dyDescent="0.25">
      <c r="A3289" s="6" t="str">
        <f>DAY(C3289)&amp;Table1[[#This Row],[Bộ phận]]&amp;Table1[[#This Row],[Mã hàng]]</f>
        <v>0</v>
      </c>
      <c r="B3289" s="6" t="str">
        <f>COUNTIF($A$5:A3289,A3289)&amp;A3289</f>
        <v>21120</v>
      </c>
      <c r="AA32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90" spans="1:27" x14ac:dyDescent="0.25">
      <c r="A3290" s="6" t="str">
        <f>DAY(C3290)&amp;Table1[[#This Row],[Bộ phận]]&amp;Table1[[#This Row],[Mã hàng]]</f>
        <v>0</v>
      </c>
      <c r="B3290" s="6" t="str">
        <f>COUNTIF($A$5:A3290,A3290)&amp;A3290</f>
        <v>21130</v>
      </c>
      <c r="AA32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91" spans="1:27" x14ac:dyDescent="0.25">
      <c r="A3291" s="6" t="str">
        <f>DAY(C3291)&amp;Table1[[#This Row],[Bộ phận]]&amp;Table1[[#This Row],[Mã hàng]]</f>
        <v>0</v>
      </c>
      <c r="B3291" s="6" t="str">
        <f>COUNTIF($A$5:A3291,A3291)&amp;A3291</f>
        <v>21140</v>
      </c>
      <c r="AA32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92" spans="1:27" x14ac:dyDescent="0.25">
      <c r="A3292" s="6" t="str">
        <f>DAY(C3292)&amp;Table1[[#This Row],[Bộ phận]]&amp;Table1[[#This Row],[Mã hàng]]</f>
        <v>0</v>
      </c>
      <c r="B3292" s="6" t="str">
        <f>COUNTIF($A$5:A3292,A3292)&amp;A3292</f>
        <v>21150</v>
      </c>
      <c r="AA32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93" spans="1:27" x14ac:dyDescent="0.25">
      <c r="A3293" s="6" t="str">
        <f>DAY(C3293)&amp;Table1[[#This Row],[Bộ phận]]&amp;Table1[[#This Row],[Mã hàng]]</f>
        <v>0</v>
      </c>
      <c r="B3293" s="6" t="str">
        <f>COUNTIF($A$5:A3293,A3293)&amp;A3293</f>
        <v>21160</v>
      </c>
      <c r="AA32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94" spans="1:27" x14ac:dyDescent="0.25">
      <c r="A3294" s="6" t="str">
        <f>DAY(C3294)&amp;Table1[[#This Row],[Bộ phận]]&amp;Table1[[#This Row],[Mã hàng]]</f>
        <v>0</v>
      </c>
      <c r="B3294" s="6" t="str">
        <f>COUNTIF($A$5:A3294,A3294)&amp;A3294</f>
        <v>21170</v>
      </c>
      <c r="AA32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95" spans="1:27" x14ac:dyDescent="0.25">
      <c r="A3295" s="6" t="str">
        <f>DAY(C3295)&amp;Table1[[#This Row],[Bộ phận]]&amp;Table1[[#This Row],[Mã hàng]]</f>
        <v>0</v>
      </c>
      <c r="B3295" s="6" t="str">
        <f>COUNTIF($A$5:A3295,A3295)&amp;A3295</f>
        <v>21180</v>
      </c>
      <c r="AA32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96" spans="1:27" x14ac:dyDescent="0.25">
      <c r="A3296" s="6" t="str">
        <f>DAY(C3296)&amp;Table1[[#This Row],[Bộ phận]]&amp;Table1[[#This Row],[Mã hàng]]</f>
        <v>0</v>
      </c>
      <c r="B3296" s="6" t="str">
        <f>COUNTIF($A$5:A3296,A3296)&amp;A3296</f>
        <v>21190</v>
      </c>
      <c r="AA32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97" spans="1:27" x14ac:dyDescent="0.25">
      <c r="A3297" s="6" t="str">
        <f>DAY(C3297)&amp;Table1[[#This Row],[Bộ phận]]&amp;Table1[[#This Row],[Mã hàng]]</f>
        <v>0</v>
      </c>
      <c r="B3297" s="6" t="str">
        <f>COUNTIF($A$5:A3297,A3297)&amp;A3297</f>
        <v>21200</v>
      </c>
      <c r="AA32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98" spans="1:27" x14ac:dyDescent="0.25">
      <c r="A3298" s="6" t="str">
        <f>DAY(C3298)&amp;Table1[[#This Row],[Bộ phận]]&amp;Table1[[#This Row],[Mã hàng]]</f>
        <v>0</v>
      </c>
      <c r="B3298" s="6" t="str">
        <f>COUNTIF($A$5:A3298,A3298)&amp;A3298</f>
        <v>21210</v>
      </c>
      <c r="AA32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299" spans="1:27" x14ac:dyDescent="0.25">
      <c r="A3299" s="6" t="str">
        <f>DAY(C3299)&amp;Table1[[#This Row],[Bộ phận]]&amp;Table1[[#This Row],[Mã hàng]]</f>
        <v>0</v>
      </c>
      <c r="B3299" s="6" t="str">
        <f>COUNTIF($A$5:A3299,A3299)&amp;A3299</f>
        <v>21220</v>
      </c>
      <c r="AA32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00" spans="1:27" x14ac:dyDescent="0.25">
      <c r="A3300" s="6" t="str">
        <f>DAY(C3300)&amp;Table1[[#This Row],[Bộ phận]]&amp;Table1[[#This Row],[Mã hàng]]</f>
        <v>0</v>
      </c>
      <c r="B3300" s="6" t="str">
        <f>COUNTIF($A$5:A3300,A3300)&amp;A3300</f>
        <v>21230</v>
      </c>
      <c r="AA33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01" spans="1:27" x14ac:dyDescent="0.25">
      <c r="A3301" s="6" t="str">
        <f>DAY(C3301)&amp;Table1[[#This Row],[Bộ phận]]&amp;Table1[[#This Row],[Mã hàng]]</f>
        <v>0</v>
      </c>
      <c r="B3301" s="6" t="str">
        <f>COUNTIF($A$5:A3301,A3301)&amp;A3301</f>
        <v>21240</v>
      </c>
      <c r="AA33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02" spans="1:27" x14ac:dyDescent="0.25">
      <c r="A3302" s="6" t="str">
        <f>DAY(C3302)&amp;Table1[[#This Row],[Bộ phận]]&amp;Table1[[#This Row],[Mã hàng]]</f>
        <v>0</v>
      </c>
      <c r="B3302" s="6" t="str">
        <f>COUNTIF($A$5:A3302,A3302)&amp;A3302</f>
        <v>21250</v>
      </c>
      <c r="AA33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03" spans="1:27" x14ac:dyDescent="0.25">
      <c r="A3303" s="6" t="str">
        <f>DAY(C3303)&amp;Table1[[#This Row],[Bộ phận]]&amp;Table1[[#This Row],[Mã hàng]]</f>
        <v>0</v>
      </c>
      <c r="B3303" s="6" t="str">
        <f>COUNTIF($A$5:A3303,A3303)&amp;A3303</f>
        <v>21260</v>
      </c>
      <c r="AA33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04" spans="1:27" x14ac:dyDescent="0.25">
      <c r="A3304" s="6" t="str">
        <f>DAY(C3304)&amp;Table1[[#This Row],[Bộ phận]]&amp;Table1[[#This Row],[Mã hàng]]</f>
        <v>0</v>
      </c>
      <c r="B3304" s="6" t="str">
        <f>COUNTIF($A$5:A3304,A3304)&amp;A3304</f>
        <v>21270</v>
      </c>
      <c r="AA33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05" spans="1:27" x14ac:dyDescent="0.25">
      <c r="A3305" s="6" t="str">
        <f>DAY(C3305)&amp;Table1[[#This Row],[Bộ phận]]&amp;Table1[[#This Row],[Mã hàng]]</f>
        <v>0</v>
      </c>
      <c r="B3305" s="6" t="str">
        <f>COUNTIF($A$5:A3305,A3305)&amp;A3305</f>
        <v>21280</v>
      </c>
      <c r="AA33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06" spans="1:27" x14ac:dyDescent="0.25">
      <c r="A3306" s="6" t="str">
        <f>DAY(C3306)&amp;Table1[[#This Row],[Bộ phận]]&amp;Table1[[#This Row],[Mã hàng]]</f>
        <v>0</v>
      </c>
      <c r="B3306" s="6" t="str">
        <f>COUNTIF($A$5:A3306,A3306)&amp;A3306</f>
        <v>21290</v>
      </c>
      <c r="AA33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07" spans="1:27" x14ac:dyDescent="0.25">
      <c r="A3307" s="6" t="str">
        <f>DAY(C3307)&amp;Table1[[#This Row],[Bộ phận]]&amp;Table1[[#This Row],[Mã hàng]]</f>
        <v>0</v>
      </c>
      <c r="B3307" s="6" t="str">
        <f>COUNTIF($A$5:A3307,A3307)&amp;A3307</f>
        <v>21300</v>
      </c>
      <c r="AA33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08" spans="1:27" x14ac:dyDescent="0.25">
      <c r="A3308" s="6" t="str">
        <f>DAY(C3308)&amp;Table1[[#This Row],[Bộ phận]]&amp;Table1[[#This Row],[Mã hàng]]</f>
        <v>0</v>
      </c>
      <c r="B3308" s="6" t="str">
        <f>COUNTIF($A$5:A3308,A3308)&amp;A3308</f>
        <v>21310</v>
      </c>
      <c r="AA33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09" spans="1:27" x14ac:dyDescent="0.25">
      <c r="A3309" s="6" t="str">
        <f>DAY(C3309)&amp;Table1[[#This Row],[Bộ phận]]&amp;Table1[[#This Row],[Mã hàng]]</f>
        <v>0</v>
      </c>
      <c r="B3309" s="6" t="str">
        <f>COUNTIF($A$5:A3309,A3309)&amp;A3309</f>
        <v>21320</v>
      </c>
      <c r="AA33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10" spans="1:27" x14ac:dyDescent="0.25">
      <c r="A3310" s="6" t="str">
        <f>DAY(C3310)&amp;Table1[[#This Row],[Bộ phận]]&amp;Table1[[#This Row],[Mã hàng]]</f>
        <v>0</v>
      </c>
      <c r="B3310" s="6" t="str">
        <f>COUNTIF($A$5:A3310,A3310)&amp;A3310</f>
        <v>21330</v>
      </c>
      <c r="AA33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11" spans="1:27" x14ac:dyDescent="0.25">
      <c r="A3311" s="6" t="str">
        <f>DAY(C3311)&amp;Table1[[#This Row],[Bộ phận]]&amp;Table1[[#This Row],[Mã hàng]]</f>
        <v>0</v>
      </c>
      <c r="B3311" s="6" t="str">
        <f>COUNTIF($A$5:A3311,A3311)&amp;A3311</f>
        <v>21340</v>
      </c>
      <c r="AA33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12" spans="1:27" x14ac:dyDescent="0.25">
      <c r="A3312" s="6" t="str">
        <f>DAY(C3312)&amp;Table1[[#This Row],[Bộ phận]]&amp;Table1[[#This Row],[Mã hàng]]</f>
        <v>0</v>
      </c>
      <c r="B3312" s="6" t="str">
        <f>COUNTIF($A$5:A3312,A3312)&amp;A3312</f>
        <v>21350</v>
      </c>
      <c r="AA33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13" spans="1:27" x14ac:dyDescent="0.25">
      <c r="A3313" s="6" t="str">
        <f>DAY(C3313)&amp;Table1[[#This Row],[Bộ phận]]&amp;Table1[[#This Row],[Mã hàng]]</f>
        <v>0</v>
      </c>
      <c r="B3313" s="6" t="str">
        <f>COUNTIF($A$5:A3313,A3313)&amp;A3313</f>
        <v>21360</v>
      </c>
      <c r="AA33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14" spans="1:27" x14ac:dyDescent="0.25">
      <c r="A3314" s="6" t="str">
        <f>DAY(C3314)&amp;Table1[[#This Row],[Bộ phận]]&amp;Table1[[#This Row],[Mã hàng]]</f>
        <v>0</v>
      </c>
      <c r="B3314" s="6" t="str">
        <f>COUNTIF($A$5:A3314,A3314)&amp;A3314</f>
        <v>21370</v>
      </c>
      <c r="AA33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15" spans="1:27" x14ac:dyDescent="0.25">
      <c r="A3315" s="6" t="str">
        <f>DAY(C3315)&amp;Table1[[#This Row],[Bộ phận]]&amp;Table1[[#This Row],[Mã hàng]]</f>
        <v>0</v>
      </c>
      <c r="B3315" s="6" t="str">
        <f>COUNTIF($A$5:A3315,A3315)&amp;A3315</f>
        <v>21380</v>
      </c>
      <c r="AA33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16" spans="1:27" x14ac:dyDescent="0.25">
      <c r="A3316" s="6" t="str">
        <f>DAY(C3316)&amp;Table1[[#This Row],[Bộ phận]]&amp;Table1[[#This Row],[Mã hàng]]</f>
        <v>0</v>
      </c>
      <c r="B3316" s="6" t="str">
        <f>COUNTIF($A$5:A3316,A3316)&amp;A3316</f>
        <v>21390</v>
      </c>
      <c r="AA33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17" spans="1:27" x14ac:dyDescent="0.25">
      <c r="A3317" s="6" t="str">
        <f>DAY(C3317)&amp;Table1[[#This Row],[Bộ phận]]&amp;Table1[[#This Row],[Mã hàng]]</f>
        <v>0</v>
      </c>
      <c r="B3317" s="6" t="str">
        <f>COUNTIF($A$5:A3317,A3317)&amp;A3317</f>
        <v>21400</v>
      </c>
      <c r="AA33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18" spans="1:27" x14ac:dyDescent="0.25">
      <c r="A3318" s="6" t="str">
        <f>DAY(C3318)&amp;Table1[[#This Row],[Bộ phận]]&amp;Table1[[#This Row],[Mã hàng]]</f>
        <v>0</v>
      </c>
      <c r="B3318" s="6" t="str">
        <f>COUNTIF($A$5:A3318,A3318)&amp;A3318</f>
        <v>21410</v>
      </c>
      <c r="AA33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19" spans="1:27" x14ac:dyDescent="0.25">
      <c r="A3319" s="6" t="str">
        <f>DAY(C3319)&amp;Table1[[#This Row],[Bộ phận]]&amp;Table1[[#This Row],[Mã hàng]]</f>
        <v>0</v>
      </c>
      <c r="B3319" s="6" t="str">
        <f>COUNTIF($A$5:A3319,A3319)&amp;A3319</f>
        <v>21420</v>
      </c>
      <c r="AA33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20" spans="1:27" x14ac:dyDescent="0.25">
      <c r="A3320" s="6" t="str">
        <f>DAY(C3320)&amp;Table1[[#This Row],[Bộ phận]]&amp;Table1[[#This Row],[Mã hàng]]</f>
        <v>0</v>
      </c>
      <c r="B3320" s="6" t="str">
        <f>COUNTIF($A$5:A3320,A3320)&amp;A3320</f>
        <v>21430</v>
      </c>
      <c r="AA33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21" spans="1:27" x14ac:dyDescent="0.25">
      <c r="A3321" s="6" t="str">
        <f>DAY(C3321)&amp;Table1[[#This Row],[Bộ phận]]&amp;Table1[[#This Row],[Mã hàng]]</f>
        <v>0</v>
      </c>
      <c r="B3321" s="6" t="str">
        <f>COUNTIF($A$5:A3321,A3321)&amp;A3321</f>
        <v>21440</v>
      </c>
      <c r="AA33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22" spans="1:27" x14ac:dyDescent="0.25">
      <c r="A3322" s="6" t="str">
        <f>DAY(C3322)&amp;Table1[[#This Row],[Bộ phận]]&amp;Table1[[#This Row],[Mã hàng]]</f>
        <v>0</v>
      </c>
      <c r="B3322" s="6" t="str">
        <f>COUNTIF($A$5:A3322,A3322)&amp;A3322</f>
        <v>21450</v>
      </c>
      <c r="AA33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23" spans="1:27" x14ac:dyDescent="0.25">
      <c r="A3323" s="6" t="str">
        <f>DAY(C3323)&amp;Table1[[#This Row],[Bộ phận]]&amp;Table1[[#This Row],[Mã hàng]]</f>
        <v>0</v>
      </c>
      <c r="B3323" s="6" t="str">
        <f>COUNTIF($A$5:A3323,A3323)&amp;A3323</f>
        <v>21460</v>
      </c>
      <c r="AA33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24" spans="1:27" x14ac:dyDescent="0.25">
      <c r="A3324" s="6" t="str">
        <f>DAY(C3324)&amp;Table1[[#This Row],[Bộ phận]]&amp;Table1[[#This Row],[Mã hàng]]</f>
        <v>0</v>
      </c>
      <c r="B3324" s="6" t="str">
        <f>COUNTIF($A$5:A3324,A3324)&amp;A3324</f>
        <v>21470</v>
      </c>
      <c r="AA33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25" spans="1:27" x14ac:dyDescent="0.25">
      <c r="A3325" s="6" t="str">
        <f>DAY(C3325)&amp;Table1[[#This Row],[Bộ phận]]&amp;Table1[[#This Row],[Mã hàng]]</f>
        <v>0</v>
      </c>
      <c r="B3325" s="6" t="str">
        <f>COUNTIF($A$5:A3325,A3325)&amp;A3325</f>
        <v>21480</v>
      </c>
      <c r="AA33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26" spans="1:27" x14ac:dyDescent="0.25">
      <c r="A3326" s="6" t="str">
        <f>DAY(C3326)&amp;Table1[[#This Row],[Bộ phận]]&amp;Table1[[#This Row],[Mã hàng]]</f>
        <v>0</v>
      </c>
      <c r="B3326" s="6" t="str">
        <f>COUNTIF($A$5:A3326,A3326)&amp;A3326</f>
        <v>21490</v>
      </c>
      <c r="AA33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27" spans="1:27" x14ac:dyDescent="0.25">
      <c r="A3327" s="6" t="str">
        <f>DAY(C3327)&amp;Table1[[#This Row],[Bộ phận]]&amp;Table1[[#This Row],[Mã hàng]]</f>
        <v>0</v>
      </c>
      <c r="B3327" s="6" t="str">
        <f>COUNTIF($A$5:A3327,A3327)&amp;A3327</f>
        <v>21500</v>
      </c>
      <c r="AA33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28" spans="1:27" x14ac:dyDescent="0.25">
      <c r="A3328" s="6" t="str">
        <f>DAY(C3328)&amp;Table1[[#This Row],[Bộ phận]]&amp;Table1[[#This Row],[Mã hàng]]</f>
        <v>0</v>
      </c>
      <c r="B3328" s="6" t="str">
        <f>COUNTIF($A$5:A3328,A3328)&amp;A3328</f>
        <v>21510</v>
      </c>
      <c r="AA33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29" spans="1:27" x14ac:dyDescent="0.25">
      <c r="A3329" s="6" t="str">
        <f>DAY(C3329)&amp;Table1[[#This Row],[Bộ phận]]&amp;Table1[[#This Row],[Mã hàng]]</f>
        <v>0</v>
      </c>
      <c r="B3329" s="6" t="str">
        <f>COUNTIF($A$5:A3329,A3329)&amp;A3329</f>
        <v>21520</v>
      </c>
      <c r="AA33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30" spans="1:27" x14ac:dyDescent="0.25">
      <c r="A3330" s="6" t="str">
        <f>DAY(C3330)&amp;Table1[[#This Row],[Bộ phận]]&amp;Table1[[#This Row],[Mã hàng]]</f>
        <v>0</v>
      </c>
      <c r="B3330" s="6" t="str">
        <f>COUNTIF($A$5:A3330,A3330)&amp;A3330</f>
        <v>21530</v>
      </c>
      <c r="AA33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31" spans="1:27" x14ac:dyDescent="0.25">
      <c r="A3331" s="6" t="str">
        <f>DAY(C3331)&amp;Table1[[#This Row],[Bộ phận]]&amp;Table1[[#This Row],[Mã hàng]]</f>
        <v>0</v>
      </c>
      <c r="B3331" s="6" t="str">
        <f>COUNTIF($A$5:A3331,A3331)&amp;A3331</f>
        <v>21540</v>
      </c>
      <c r="AA33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32" spans="1:27" x14ac:dyDescent="0.25">
      <c r="A3332" s="6" t="str">
        <f>DAY(C3332)&amp;Table1[[#This Row],[Bộ phận]]&amp;Table1[[#This Row],[Mã hàng]]</f>
        <v>0</v>
      </c>
      <c r="B3332" s="6" t="str">
        <f>COUNTIF($A$5:A3332,A3332)&amp;A3332</f>
        <v>21550</v>
      </c>
      <c r="AA33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33" spans="1:27" x14ac:dyDescent="0.25">
      <c r="A3333" s="6" t="str">
        <f>DAY(C3333)&amp;Table1[[#This Row],[Bộ phận]]&amp;Table1[[#This Row],[Mã hàng]]</f>
        <v>0</v>
      </c>
      <c r="B3333" s="6" t="str">
        <f>COUNTIF($A$5:A3333,A3333)&amp;A3333</f>
        <v>21560</v>
      </c>
      <c r="AA33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34" spans="1:27" x14ac:dyDescent="0.25">
      <c r="A3334" s="6" t="str">
        <f>DAY(C3334)&amp;Table1[[#This Row],[Bộ phận]]&amp;Table1[[#This Row],[Mã hàng]]</f>
        <v>0</v>
      </c>
      <c r="B3334" s="6" t="str">
        <f>COUNTIF($A$5:A3334,A3334)&amp;A3334</f>
        <v>21570</v>
      </c>
      <c r="AA33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35" spans="1:27" x14ac:dyDescent="0.25">
      <c r="A3335" s="6" t="str">
        <f>DAY(C3335)&amp;Table1[[#This Row],[Bộ phận]]&amp;Table1[[#This Row],[Mã hàng]]</f>
        <v>0</v>
      </c>
      <c r="B3335" s="6" t="str">
        <f>COUNTIF($A$5:A3335,A3335)&amp;A3335</f>
        <v>21580</v>
      </c>
      <c r="AA33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36" spans="1:27" x14ac:dyDescent="0.25">
      <c r="A3336" s="6" t="str">
        <f>DAY(C3336)&amp;Table1[[#This Row],[Bộ phận]]&amp;Table1[[#This Row],[Mã hàng]]</f>
        <v>0</v>
      </c>
      <c r="B3336" s="6" t="str">
        <f>COUNTIF($A$5:A3336,A3336)&amp;A3336</f>
        <v>21590</v>
      </c>
      <c r="AA33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37" spans="1:27" x14ac:dyDescent="0.25">
      <c r="A3337" s="6" t="str">
        <f>DAY(C3337)&amp;Table1[[#This Row],[Bộ phận]]&amp;Table1[[#This Row],[Mã hàng]]</f>
        <v>0</v>
      </c>
      <c r="B3337" s="6" t="str">
        <f>COUNTIF($A$5:A3337,A3337)&amp;A3337</f>
        <v>21600</v>
      </c>
      <c r="AA33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38" spans="1:27" x14ac:dyDescent="0.25">
      <c r="A3338" s="6" t="str">
        <f>DAY(C3338)&amp;Table1[[#This Row],[Bộ phận]]&amp;Table1[[#This Row],[Mã hàng]]</f>
        <v>0</v>
      </c>
      <c r="B3338" s="6" t="str">
        <f>COUNTIF($A$5:A3338,A3338)&amp;A3338</f>
        <v>21610</v>
      </c>
      <c r="AA33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39" spans="1:27" x14ac:dyDescent="0.25">
      <c r="A3339" s="6" t="str">
        <f>DAY(C3339)&amp;Table1[[#This Row],[Bộ phận]]&amp;Table1[[#This Row],[Mã hàng]]</f>
        <v>0</v>
      </c>
      <c r="B3339" s="6" t="str">
        <f>COUNTIF($A$5:A3339,A3339)&amp;A3339</f>
        <v>21620</v>
      </c>
      <c r="AA33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40" spans="1:27" x14ac:dyDescent="0.25">
      <c r="A3340" s="6" t="str">
        <f>DAY(C3340)&amp;Table1[[#This Row],[Bộ phận]]&amp;Table1[[#This Row],[Mã hàng]]</f>
        <v>0</v>
      </c>
      <c r="B3340" s="6" t="str">
        <f>COUNTIF($A$5:A3340,A3340)&amp;A3340</f>
        <v>21630</v>
      </c>
      <c r="AA33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41" spans="1:27" x14ac:dyDescent="0.25">
      <c r="A3341" s="6" t="str">
        <f>DAY(C3341)&amp;Table1[[#This Row],[Bộ phận]]&amp;Table1[[#This Row],[Mã hàng]]</f>
        <v>0</v>
      </c>
      <c r="B3341" s="6" t="str">
        <f>COUNTIF($A$5:A3341,A3341)&amp;A3341</f>
        <v>21640</v>
      </c>
      <c r="AA33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42" spans="1:27" x14ac:dyDescent="0.25">
      <c r="A3342" s="6" t="str">
        <f>DAY(C3342)&amp;Table1[[#This Row],[Bộ phận]]&amp;Table1[[#This Row],[Mã hàng]]</f>
        <v>0</v>
      </c>
      <c r="B3342" s="6" t="str">
        <f>COUNTIF($A$5:A3342,A3342)&amp;A3342</f>
        <v>21650</v>
      </c>
      <c r="AA33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43" spans="1:27" x14ac:dyDescent="0.25">
      <c r="A3343" s="6" t="str">
        <f>DAY(C3343)&amp;Table1[[#This Row],[Bộ phận]]&amp;Table1[[#This Row],[Mã hàng]]</f>
        <v>0</v>
      </c>
      <c r="B3343" s="6" t="str">
        <f>COUNTIF($A$5:A3343,A3343)&amp;A3343</f>
        <v>21660</v>
      </c>
      <c r="AA33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44" spans="1:27" x14ac:dyDescent="0.25">
      <c r="A3344" s="6" t="str">
        <f>DAY(C3344)&amp;Table1[[#This Row],[Bộ phận]]&amp;Table1[[#This Row],[Mã hàng]]</f>
        <v>0</v>
      </c>
      <c r="B3344" s="6" t="str">
        <f>COUNTIF($A$5:A3344,A3344)&amp;A3344</f>
        <v>21670</v>
      </c>
      <c r="AA33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45" spans="1:27" x14ac:dyDescent="0.25">
      <c r="A3345" s="6" t="str">
        <f>DAY(C3345)&amp;Table1[[#This Row],[Bộ phận]]&amp;Table1[[#This Row],[Mã hàng]]</f>
        <v>0</v>
      </c>
      <c r="B3345" s="6" t="str">
        <f>COUNTIF($A$5:A3345,A3345)&amp;A3345</f>
        <v>21680</v>
      </c>
      <c r="AA33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46" spans="1:27" x14ac:dyDescent="0.25">
      <c r="A3346" s="6" t="str">
        <f>DAY(C3346)&amp;Table1[[#This Row],[Bộ phận]]&amp;Table1[[#This Row],[Mã hàng]]</f>
        <v>0</v>
      </c>
      <c r="B3346" s="6" t="str">
        <f>COUNTIF($A$5:A3346,A3346)&amp;A3346</f>
        <v>21690</v>
      </c>
      <c r="AA33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47" spans="1:27" x14ac:dyDescent="0.25">
      <c r="A3347" s="6" t="str">
        <f>DAY(C3347)&amp;Table1[[#This Row],[Bộ phận]]&amp;Table1[[#This Row],[Mã hàng]]</f>
        <v>0</v>
      </c>
      <c r="B3347" s="6" t="str">
        <f>COUNTIF($A$5:A3347,A3347)&amp;A3347</f>
        <v>21700</v>
      </c>
      <c r="AA33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48" spans="1:27" x14ac:dyDescent="0.25">
      <c r="A3348" s="6" t="str">
        <f>DAY(C3348)&amp;Table1[[#This Row],[Bộ phận]]&amp;Table1[[#This Row],[Mã hàng]]</f>
        <v>0</v>
      </c>
      <c r="B3348" s="6" t="str">
        <f>COUNTIF($A$5:A3348,A3348)&amp;A3348</f>
        <v>21710</v>
      </c>
      <c r="AA33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49" spans="1:27" x14ac:dyDescent="0.25">
      <c r="A3349" s="6" t="str">
        <f>DAY(C3349)&amp;Table1[[#This Row],[Bộ phận]]&amp;Table1[[#This Row],[Mã hàng]]</f>
        <v>0</v>
      </c>
      <c r="B3349" s="6" t="str">
        <f>COUNTIF($A$5:A3349,A3349)&amp;A3349</f>
        <v>21720</v>
      </c>
      <c r="AA33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50" spans="1:27" x14ac:dyDescent="0.25">
      <c r="A3350" s="6" t="str">
        <f>DAY(C3350)&amp;Table1[[#This Row],[Bộ phận]]&amp;Table1[[#This Row],[Mã hàng]]</f>
        <v>0</v>
      </c>
      <c r="B3350" s="6" t="str">
        <f>COUNTIF($A$5:A3350,A3350)&amp;A3350</f>
        <v>21730</v>
      </c>
      <c r="AA33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51" spans="1:27" x14ac:dyDescent="0.25">
      <c r="A3351" s="6" t="str">
        <f>DAY(C3351)&amp;Table1[[#This Row],[Bộ phận]]&amp;Table1[[#This Row],[Mã hàng]]</f>
        <v>0</v>
      </c>
      <c r="B3351" s="6" t="str">
        <f>COUNTIF($A$5:A3351,A3351)&amp;A3351</f>
        <v>21740</v>
      </c>
      <c r="AA33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52" spans="1:27" x14ac:dyDescent="0.25">
      <c r="A3352" s="6" t="str">
        <f>DAY(C3352)&amp;Table1[[#This Row],[Bộ phận]]&amp;Table1[[#This Row],[Mã hàng]]</f>
        <v>0</v>
      </c>
      <c r="B3352" s="6" t="str">
        <f>COUNTIF($A$5:A3352,A3352)&amp;A3352</f>
        <v>21750</v>
      </c>
      <c r="AA33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53" spans="1:27" x14ac:dyDescent="0.25">
      <c r="A3353" s="6" t="str">
        <f>DAY(C3353)&amp;Table1[[#This Row],[Bộ phận]]&amp;Table1[[#This Row],[Mã hàng]]</f>
        <v>0</v>
      </c>
      <c r="B3353" s="6" t="str">
        <f>COUNTIF($A$5:A3353,A3353)&amp;A3353</f>
        <v>21760</v>
      </c>
      <c r="AA33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54" spans="1:27" x14ac:dyDescent="0.25">
      <c r="A3354" s="6" t="str">
        <f>DAY(C3354)&amp;Table1[[#This Row],[Bộ phận]]&amp;Table1[[#This Row],[Mã hàng]]</f>
        <v>0</v>
      </c>
      <c r="B3354" s="6" t="str">
        <f>COUNTIF($A$5:A3354,A3354)&amp;A3354</f>
        <v>21770</v>
      </c>
      <c r="AA33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55" spans="1:27" x14ac:dyDescent="0.25">
      <c r="A3355" s="6" t="str">
        <f>DAY(C3355)&amp;Table1[[#This Row],[Bộ phận]]&amp;Table1[[#This Row],[Mã hàng]]</f>
        <v>0</v>
      </c>
      <c r="B3355" s="6" t="str">
        <f>COUNTIF($A$5:A3355,A3355)&amp;A3355</f>
        <v>21780</v>
      </c>
      <c r="AA33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56" spans="1:27" x14ac:dyDescent="0.25">
      <c r="A3356" s="6" t="str">
        <f>DAY(C3356)&amp;Table1[[#This Row],[Bộ phận]]&amp;Table1[[#This Row],[Mã hàng]]</f>
        <v>0</v>
      </c>
      <c r="B3356" s="6" t="str">
        <f>COUNTIF($A$5:A3356,A3356)&amp;A3356</f>
        <v>21790</v>
      </c>
      <c r="AA33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57" spans="1:27" x14ac:dyDescent="0.25">
      <c r="A3357" s="6" t="str">
        <f>DAY(C3357)&amp;Table1[[#This Row],[Bộ phận]]&amp;Table1[[#This Row],[Mã hàng]]</f>
        <v>0</v>
      </c>
      <c r="B3357" s="6" t="str">
        <f>COUNTIF($A$5:A3357,A3357)&amp;A3357</f>
        <v>21800</v>
      </c>
      <c r="AA33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58" spans="1:27" x14ac:dyDescent="0.25">
      <c r="A3358" s="6" t="str">
        <f>DAY(C3358)&amp;Table1[[#This Row],[Bộ phận]]&amp;Table1[[#This Row],[Mã hàng]]</f>
        <v>0</v>
      </c>
      <c r="B3358" s="6" t="str">
        <f>COUNTIF($A$5:A3358,A3358)&amp;A3358</f>
        <v>21810</v>
      </c>
      <c r="AA33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59" spans="1:27" x14ac:dyDescent="0.25">
      <c r="A3359" s="6" t="str">
        <f>DAY(C3359)&amp;Table1[[#This Row],[Bộ phận]]&amp;Table1[[#This Row],[Mã hàng]]</f>
        <v>0</v>
      </c>
      <c r="B3359" s="6" t="str">
        <f>COUNTIF($A$5:A3359,A3359)&amp;A3359</f>
        <v>21820</v>
      </c>
      <c r="AA33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60" spans="1:27" x14ac:dyDescent="0.25">
      <c r="A3360" s="6" t="str">
        <f>DAY(C3360)&amp;Table1[[#This Row],[Bộ phận]]&amp;Table1[[#This Row],[Mã hàng]]</f>
        <v>0</v>
      </c>
      <c r="B3360" s="6" t="str">
        <f>COUNTIF($A$5:A3360,A3360)&amp;A3360</f>
        <v>21830</v>
      </c>
      <c r="AA33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61" spans="1:27" x14ac:dyDescent="0.25">
      <c r="A3361" s="6" t="str">
        <f>DAY(C3361)&amp;Table1[[#This Row],[Bộ phận]]&amp;Table1[[#This Row],[Mã hàng]]</f>
        <v>0</v>
      </c>
      <c r="B3361" s="6" t="str">
        <f>COUNTIF($A$5:A3361,A3361)&amp;A3361</f>
        <v>21840</v>
      </c>
      <c r="AA33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62" spans="1:27" x14ac:dyDescent="0.25">
      <c r="A3362" s="6" t="str">
        <f>DAY(C3362)&amp;Table1[[#This Row],[Bộ phận]]&amp;Table1[[#This Row],[Mã hàng]]</f>
        <v>0</v>
      </c>
      <c r="B3362" s="6" t="str">
        <f>COUNTIF($A$5:A3362,A3362)&amp;A3362</f>
        <v>21850</v>
      </c>
      <c r="AA33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63" spans="1:27" x14ac:dyDescent="0.25">
      <c r="A3363" s="6" t="str">
        <f>DAY(C3363)&amp;Table1[[#This Row],[Bộ phận]]&amp;Table1[[#This Row],[Mã hàng]]</f>
        <v>0</v>
      </c>
      <c r="B3363" s="6" t="str">
        <f>COUNTIF($A$5:A3363,A3363)&amp;A3363</f>
        <v>21860</v>
      </c>
      <c r="AA33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64" spans="1:27" x14ac:dyDescent="0.25">
      <c r="A3364" s="6" t="str">
        <f>DAY(C3364)&amp;Table1[[#This Row],[Bộ phận]]&amp;Table1[[#This Row],[Mã hàng]]</f>
        <v>0</v>
      </c>
      <c r="B3364" s="6" t="str">
        <f>COUNTIF($A$5:A3364,A3364)&amp;A3364</f>
        <v>21870</v>
      </c>
      <c r="AA33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65" spans="1:27" x14ac:dyDescent="0.25">
      <c r="A3365" s="6" t="str">
        <f>DAY(C3365)&amp;Table1[[#This Row],[Bộ phận]]&amp;Table1[[#This Row],[Mã hàng]]</f>
        <v>0</v>
      </c>
      <c r="B3365" s="6" t="str">
        <f>COUNTIF($A$5:A3365,A3365)&amp;A3365</f>
        <v>21880</v>
      </c>
      <c r="AA33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66" spans="1:27" x14ac:dyDescent="0.25">
      <c r="A3366" s="6" t="str">
        <f>DAY(C3366)&amp;Table1[[#This Row],[Bộ phận]]&amp;Table1[[#This Row],[Mã hàng]]</f>
        <v>0</v>
      </c>
      <c r="B3366" s="6" t="str">
        <f>COUNTIF($A$5:A3366,A3366)&amp;A3366</f>
        <v>21890</v>
      </c>
      <c r="AA33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67" spans="1:27" x14ac:dyDescent="0.25">
      <c r="A3367" s="6" t="str">
        <f>DAY(C3367)&amp;Table1[[#This Row],[Bộ phận]]&amp;Table1[[#This Row],[Mã hàng]]</f>
        <v>0</v>
      </c>
      <c r="B3367" s="6" t="str">
        <f>COUNTIF($A$5:A3367,A3367)&amp;A3367</f>
        <v>21900</v>
      </c>
      <c r="AA33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68" spans="1:27" x14ac:dyDescent="0.25">
      <c r="A3368" s="6" t="str">
        <f>DAY(C3368)&amp;Table1[[#This Row],[Bộ phận]]&amp;Table1[[#This Row],[Mã hàng]]</f>
        <v>0</v>
      </c>
      <c r="B3368" s="6" t="str">
        <f>COUNTIF($A$5:A3368,A3368)&amp;A3368</f>
        <v>21910</v>
      </c>
      <c r="AA33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69" spans="1:27" x14ac:dyDescent="0.25">
      <c r="A3369" s="6" t="str">
        <f>DAY(C3369)&amp;Table1[[#This Row],[Bộ phận]]&amp;Table1[[#This Row],[Mã hàng]]</f>
        <v>0</v>
      </c>
      <c r="B3369" s="6" t="str">
        <f>COUNTIF($A$5:A3369,A3369)&amp;A3369</f>
        <v>21920</v>
      </c>
      <c r="AA33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70" spans="1:27" x14ac:dyDescent="0.25">
      <c r="A3370" s="6" t="str">
        <f>DAY(C3370)&amp;Table1[[#This Row],[Bộ phận]]&amp;Table1[[#This Row],[Mã hàng]]</f>
        <v>0</v>
      </c>
      <c r="B3370" s="6" t="str">
        <f>COUNTIF($A$5:A3370,A3370)&amp;A3370</f>
        <v>21930</v>
      </c>
      <c r="AA33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71" spans="1:27" x14ac:dyDescent="0.25">
      <c r="A3371" s="6" t="str">
        <f>DAY(C3371)&amp;Table1[[#This Row],[Bộ phận]]&amp;Table1[[#This Row],[Mã hàng]]</f>
        <v>0</v>
      </c>
      <c r="B3371" s="6" t="str">
        <f>COUNTIF($A$5:A3371,A3371)&amp;A3371</f>
        <v>21940</v>
      </c>
      <c r="AA33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72" spans="1:27" x14ac:dyDescent="0.25">
      <c r="A3372" s="6" t="str">
        <f>DAY(C3372)&amp;Table1[[#This Row],[Bộ phận]]&amp;Table1[[#This Row],[Mã hàng]]</f>
        <v>0</v>
      </c>
      <c r="B3372" s="6" t="str">
        <f>COUNTIF($A$5:A3372,A3372)&amp;A3372</f>
        <v>21950</v>
      </c>
      <c r="AA33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73" spans="1:27" x14ac:dyDescent="0.25">
      <c r="A3373" s="6" t="str">
        <f>DAY(C3373)&amp;Table1[[#This Row],[Bộ phận]]&amp;Table1[[#This Row],[Mã hàng]]</f>
        <v>0</v>
      </c>
      <c r="B3373" s="6" t="str">
        <f>COUNTIF($A$5:A3373,A3373)&amp;A3373</f>
        <v>21960</v>
      </c>
      <c r="AA33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74" spans="1:27" x14ac:dyDescent="0.25">
      <c r="A3374" s="6" t="str">
        <f>DAY(C3374)&amp;Table1[[#This Row],[Bộ phận]]&amp;Table1[[#This Row],[Mã hàng]]</f>
        <v>0</v>
      </c>
      <c r="B3374" s="6" t="str">
        <f>COUNTIF($A$5:A3374,A3374)&amp;A3374</f>
        <v>21970</v>
      </c>
      <c r="AA33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75" spans="1:27" x14ac:dyDescent="0.25">
      <c r="A3375" s="6" t="str">
        <f>DAY(C3375)&amp;Table1[[#This Row],[Bộ phận]]&amp;Table1[[#This Row],[Mã hàng]]</f>
        <v>0</v>
      </c>
      <c r="B3375" s="6" t="str">
        <f>COUNTIF($A$5:A3375,A3375)&amp;A3375</f>
        <v>21980</v>
      </c>
      <c r="AA33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76" spans="1:27" x14ac:dyDescent="0.25">
      <c r="A3376" s="6" t="str">
        <f>DAY(C3376)&amp;Table1[[#This Row],[Bộ phận]]&amp;Table1[[#This Row],[Mã hàng]]</f>
        <v>0</v>
      </c>
      <c r="B3376" s="6" t="str">
        <f>COUNTIF($A$5:A3376,A3376)&amp;A3376</f>
        <v>21990</v>
      </c>
      <c r="AA33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77" spans="1:27" x14ac:dyDescent="0.25">
      <c r="A3377" s="6" t="str">
        <f>DAY(C3377)&amp;Table1[[#This Row],[Bộ phận]]&amp;Table1[[#This Row],[Mã hàng]]</f>
        <v>0</v>
      </c>
      <c r="B3377" s="6" t="str">
        <f>COUNTIF($A$5:A3377,A3377)&amp;A3377</f>
        <v>22000</v>
      </c>
      <c r="AA33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78" spans="1:27" x14ac:dyDescent="0.25">
      <c r="A3378" s="6" t="str">
        <f>DAY(C3378)&amp;Table1[[#This Row],[Bộ phận]]&amp;Table1[[#This Row],[Mã hàng]]</f>
        <v>0</v>
      </c>
      <c r="B3378" s="6" t="str">
        <f>COUNTIF($A$5:A3378,A3378)&amp;A3378</f>
        <v>22010</v>
      </c>
      <c r="AA33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79" spans="1:27" x14ac:dyDescent="0.25">
      <c r="A3379" s="6" t="str">
        <f>DAY(C3379)&amp;Table1[[#This Row],[Bộ phận]]&amp;Table1[[#This Row],[Mã hàng]]</f>
        <v>0</v>
      </c>
      <c r="B3379" s="6" t="str">
        <f>COUNTIF($A$5:A3379,A3379)&amp;A3379</f>
        <v>22020</v>
      </c>
      <c r="AA33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80" spans="1:27" x14ac:dyDescent="0.25">
      <c r="A3380" s="6" t="str">
        <f>DAY(C3380)&amp;Table1[[#This Row],[Bộ phận]]&amp;Table1[[#This Row],[Mã hàng]]</f>
        <v>0</v>
      </c>
      <c r="B3380" s="6" t="str">
        <f>COUNTIF($A$5:A3380,A3380)&amp;A3380</f>
        <v>22030</v>
      </c>
      <c r="AA33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81" spans="1:27" x14ac:dyDescent="0.25">
      <c r="A3381" s="6" t="str">
        <f>DAY(C3381)&amp;Table1[[#This Row],[Bộ phận]]&amp;Table1[[#This Row],[Mã hàng]]</f>
        <v>0</v>
      </c>
      <c r="B3381" s="6" t="str">
        <f>COUNTIF($A$5:A3381,A3381)&amp;A3381</f>
        <v>22040</v>
      </c>
      <c r="AA33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82" spans="1:27" x14ac:dyDescent="0.25">
      <c r="A3382" s="6" t="str">
        <f>DAY(C3382)&amp;Table1[[#This Row],[Bộ phận]]&amp;Table1[[#This Row],[Mã hàng]]</f>
        <v>0</v>
      </c>
      <c r="B3382" s="6" t="str">
        <f>COUNTIF($A$5:A3382,A3382)&amp;A3382</f>
        <v>22050</v>
      </c>
      <c r="AA33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83" spans="1:27" x14ac:dyDescent="0.25">
      <c r="A3383" s="6" t="str">
        <f>DAY(C3383)&amp;Table1[[#This Row],[Bộ phận]]&amp;Table1[[#This Row],[Mã hàng]]</f>
        <v>0</v>
      </c>
      <c r="B3383" s="6" t="str">
        <f>COUNTIF($A$5:A3383,A3383)&amp;A3383</f>
        <v>22060</v>
      </c>
      <c r="AA33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84" spans="1:27" x14ac:dyDescent="0.25">
      <c r="A3384" s="6" t="str">
        <f>DAY(C3384)&amp;Table1[[#This Row],[Bộ phận]]&amp;Table1[[#This Row],[Mã hàng]]</f>
        <v>0</v>
      </c>
      <c r="B3384" s="6" t="str">
        <f>COUNTIF($A$5:A3384,A3384)&amp;A3384</f>
        <v>22070</v>
      </c>
      <c r="AA33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85" spans="1:27" x14ac:dyDescent="0.25">
      <c r="A3385" s="6" t="str">
        <f>DAY(C3385)&amp;Table1[[#This Row],[Bộ phận]]&amp;Table1[[#This Row],[Mã hàng]]</f>
        <v>0</v>
      </c>
      <c r="B3385" s="6" t="str">
        <f>COUNTIF($A$5:A3385,A3385)&amp;A3385</f>
        <v>22080</v>
      </c>
      <c r="AA33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86" spans="1:27" x14ac:dyDescent="0.25">
      <c r="A3386" s="6" t="str">
        <f>DAY(C3386)&amp;Table1[[#This Row],[Bộ phận]]&amp;Table1[[#This Row],[Mã hàng]]</f>
        <v>0</v>
      </c>
      <c r="B3386" s="6" t="str">
        <f>COUNTIF($A$5:A3386,A3386)&amp;A3386</f>
        <v>22090</v>
      </c>
      <c r="AA33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87" spans="1:27" x14ac:dyDescent="0.25">
      <c r="A3387" s="6" t="str">
        <f>DAY(C3387)&amp;Table1[[#This Row],[Bộ phận]]&amp;Table1[[#This Row],[Mã hàng]]</f>
        <v>0</v>
      </c>
      <c r="B3387" s="6" t="str">
        <f>COUNTIF($A$5:A3387,A3387)&amp;A3387</f>
        <v>22100</v>
      </c>
      <c r="AA33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88" spans="1:27" x14ac:dyDescent="0.25">
      <c r="A3388" s="6" t="str">
        <f>DAY(C3388)&amp;Table1[[#This Row],[Bộ phận]]&amp;Table1[[#This Row],[Mã hàng]]</f>
        <v>0</v>
      </c>
      <c r="B3388" s="6" t="str">
        <f>COUNTIF($A$5:A3388,A3388)&amp;A3388</f>
        <v>22110</v>
      </c>
      <c r="AA33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89" spans="1:27" x14ac:dyDescent="0.25">
      <c r="A3389" s="6" t="str">
        <f>DAY(C3389)&amp;Table1[[#This Row],[Bộ phận]]&amp;Table1[[#This Row],[Mã hàng]]</f>
        <v>0</v>
      </c>
      <c r="B3389" s="6" t="str">
        <f>COUNTIF($A$5:A3389,A3389)&amp;A3389</f>
        <v>22120</v>
      </c>
      <c r="AA33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90" spans="1:27" x14ac:dyDescent="0.25">
      <c r="A3390" s="6" t="str">
        <f>DAY(C3390)&amp;Table1[[#This Row],[Bộ phận]]&amp;Table1[[#This Row],[Mã hàng]]</f>
        <v>0</v>
      </c>
      <c r="B3390" s="6" t="str">
        <f>COUNTIF($A$5:A3390,A3390)&amp;A3390</f>
        <v>22130</v>
      </c>
      <c r="AA33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91" spans="1:27" x14ac:dyDescent="0.25">
      <c r="A3391" s="6" t="str">
        <f>DAY(C3391)&amp;Table1[[#This Row],[Bộ phận]]&amp;Table1[[#This Row],[Mã hàng]]</f>
        <v>0</v>
      </c>
      <c r="B3391" s="6" t="str">
        <f>COUNTIF($A$5:A3391,A3391)&amp;A3391</f>
        <v>22140</v>
      </c>
      <c r="AA33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92" spans="1:27" x14ac:dyDescent="0.25">
      <c r="A3392" s="6" t="str">
        <f>DAY(C3392)&amp;Table1[[#This Row],[Bộ phận]]&amp;Table1[[#This Row],[Mã hàng]]</f>
        <v>0</v>
      </c>
      <c r="B3392" s="6" t="str">
        <f>COUNTIF($A$5:A3392,A3392)&amp;A3392</f>
        <v>22150</v>
      </c>
      <c r="AA33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93" spans="1:27" x14ac:dyDescent="0.25">
      <c r="A3393" s="6" t="str">
        <f>DAY(C3393)&amp;Table1[[#This Row],[Bộ phận]]&amp;Table1[[#This Row],[Mã hàng]]</f>
        <v>0</v>
      </c>
      <c r="B3393" s="6" t="str">
        <f>COUNTIF($A$5:A3393,A3393)&amp;A3393</f>
        <v>22160</v>
      </c>
      <c r="AA33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94" spans="1:27" x14ac:dyDescent="0.25">
      <c r="A3394" s="6" t="str">
        <f>DAY(C3394)&amp;Table1[[#This Row],[Bộ phận]]&amp;Table1[[#This Row],[Mã hàng]]</f>
        <v>0</v>
      </c>
      <c r="B3394" s="6" t="str">
        <f>COUNTIF($A$5:A3394,A3394)&amp;A3394</f>
        <v>22170</v>
      </c>
      <c r="AA33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95" spans="1:27" x14ac:dyDescent="0.25">
      <c r="A3395" s="6" t="str">
        <f>DAY(C3395)&amp;Table1[[#This Row],[Bộ phận]]&amp;Table1[[#This Row],[Mã hàng]]</f>
        <v>0</v>
      </c>
      <c r="B3395" s="6" t="str">
        <f>COUNTIF($A$5:A3395,A3395)&amp;A3395</f>
        <v>22180</v>
      </c>
      <c r="AA33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96" spans="1:27" x14ac:dyDescent="0.25">
      <c r="A3396" s="6" t="str">
        <f>DAY(C3396)&amp;Table1[[#This Row],[Bộ phận]]&amp;Table1[[#This Row],[Mã hàng]]</f>
        <v>0</v>
      </c>
      <c r="B3396" s="6" t="str">
        <f>COUNTIF($A$5:A3396,A3396)&amp;A3396</f>
        <v>22190</v>
      </c>
      <c r="AA33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97" spans="1:27" x14ac:dyDescent="0.25">
      <c r="A3397" s="6" t="str">
        <f>DAY(C3397)&amp;Table1[[#This Row],[Bộ phận]]&amp;Table1[[#This Row],[Mã hàng]]</f>
        <v>0</v>
      </c>
      <c r="B3397" s="6" t="str">
        <f>COUNTIF($A$5:A3397,A3397)&amp;A3397</f>
        <v>22200</v>
      </c>
      <c r="AA33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98" spans="1:27" x14ac:dyDescent="0.25">
      <c r="A3398" s="6" t="str">
        <f>DAY(C3398)&amp;Table1[[#This Row],[Bộ phận]]&amp;Table1[[#This Row],[Mã hàng]]</f>
        <v>0</v>
      </c>
      <c r="B3398" s="6" t="str">
        <f>COUNTIF($A$5:A3398,A3398)&amp;A3398</f>
        <v>22210</v>
      </c>
      <c r="AA33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399" spans="1:27" x14ac:dyDescent="0.25">
      <c r="A3399" s="6" t="str">
        <f>DAY(C3399)&amp;Table1[[#This Row],[Bộ phận]]&amp;Table1[[#This Row],[Mã hàng]]</f>
        <v>0</v>
      </c>
      <c r="B3399" s="6" t="str">
        <f>COUNTIF($A$5:A3399,A3399)&amp;A3399</f>
        <v>22220</v>
      </c>
      <c r="AA33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00" spans="1:27" x14ac:dyDescent="0.25">
      <c r="A3400" s="6" t="str">
        <f>DAY(C3400)&amp;Table1[[#This Row],[Bộ phận]]&amp;Table1[[#This Row],[Mã hàng]]</f>
        <v>0</v>
      </c>
      <c r="B3400" s="6" t="str">
        <f>COUNTIF($A$5:A3400,A3400)&amp;A3400</f>
        <v>22230</v>
      </c>
      <c r="AA34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01" spans="1:27" x14ac:dyDescent="0.25">
      <c r="A3401" s="6" t="str">
        <f>DAY(C3401)&amp;Table1[[#This Row],[Bộ phận]]&amp;Table1[[#This Row],[Mã hàng]]</f>
        <v>0</v>
      </c>
      <c r="B3401" s="6" t="str">
        <f>COUNTIF($A$5:A3401,A3401)&amp;A3401</f>
        <v>22240</v>
      </c>
      <c r="AA34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02" spans="1:27" x14ac:dyDescent="0.25">
      <c r="A3402" s="6" t="str">
        <f>DAY(C3402)&amp;Table1[[#This Row],[Bộ phận]]&amp;Table1[[#This Row],[Mã hàng]]</f>
        <v>0</v>
      </c>
      <c r="B3402" s="6" t="str">
        <f>COUNTIF($A$5:A3402,A3402)&amp;A3402</f>
        <v>22250</v>
      </c>
      <c r="AA34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03" spans="1:27" x14ac:dyDescent="0.25">
      <c r="A3403" s="6" t="str">
        <f>DAY(C3403)&amp;Table1[[#This Row],[Bộ phận]]&amp;Table1[[#This Row],[Mã hàng]]</f>
        <v>0</v>
      </c>
      <c r="B3403" s="6" t="str">
        <f>COUNTIF($A$5:A3403,A3403)&amp;A3403</f>
        <v>22260</v>
      </c>
      <c r="AA34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04" spans="1:27" x14ac:dyDescent="0.25">
      <c r="A3404" s="6" t="str">
        <f>DAY(C3404)&amp;Table1[[#This Row],[Bộ phận]]&amp;Table1[[#This Row],[Mã hàng]]</f>
        <v>0</v>
      </c>
      <c r="B3404" s="6" t="str">
        <f>COUNTIF($A$5:A3404,A3404)&amp;A3404</f>
        <v>22270</v>
      </c>
      <c r="AA34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05" spans="1:27" x14ac:dyDescent="0.25">
      <c r="A3405" s="6" t="str">
        <f>DAY(C3405)&amp;Table1[[#This Row],[Bộ phận]]&amp;Table1[[#This Row],[Mã hàng]]</f>
        <v>0</v>
      </c>
      <c r="B3405" s="6" t="str">
        <f>COUNTIF($A$5:A3405,A3405)&amp;A3405</f>
        <v>22280</v>
      </c>
      <c r="AA34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06" spans="1:27" x14ac:dyDescent="0.25">
      <c r="A3406" s="6" t="str">
        <f>DAY(C3406)&amp;Table1[[#This Row],[Bộ phận]]&amp;Table1[[#This Row],[Mã hàng]]</f>
        <v>0</v>
      </c>
      <c r="B3406" s="6" t="str">
        <f>COUNTIF($A$5:A3406,A3406)&amp;A3406</f>
        <v>22290</v>
      </c>
      <c r="AA34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07" spans="1:27" x14ac:dyDescent="0.25">
      <c r="A3407" s="6" t="str">
        <f>DAY(C3407)&amp;Table1[[#This Row],[Bộ phận]]&amp;Table1[[#This Row],[Mã hàng]]</f>
        <v>0</v>
      </c>
      <c r="B3407" s="6" t="str">
        <f>COUNTIF($A$5:A3407,A3407)&amp;A3407</f>
        <v>22300</v>
      </c>
      <c r="AA34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08" spans="1:27" x14ac:dyDescent="0.25">
      <c r="A3408" s="6" t="str">
        <f>DAY(C3408)&amp;Table1[[#This Row],[Bộ phận]]&amp;Table1[[#This Row],[Mã hàng]]</f>
        <v>0</v>
      </c>
      <c r="B3408" s="6" t="str">
        <f>COUNTIF($A$5:A3408,A3408)&amp;A3408</f>
        <v>22310</v>
      </c>
      <c r="AA34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09" spans="1:27" x14ac:dyDescent="0.25">
      <c r="A3409" s="6" t="str">
        <f>DAY(C3409)&amp;Table1[[#This Row],[Bộ phận]]&amp;Table1[[#This Row],[Mã hàng]]</f>
        <v>0</v>
      </c>
      <c r="B3409" s="6" t="str">
        <f>COUNTIF($A$5:A3409,A3409)&amp;A3409</f>
        <v>22320</v>
      </c>
      <c r="AA34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10" spans="1:27" x14ac:dyDescent="0.25">
      <c r="A3410" s="6" t="str">
        <f>DAY(C3410)&amp;Table1[[#This Row],[Bộ phận]]&amp;Table1[[#This Row],[Mã hàng]]</f>
        <v>0</v>
      </c>
      <c r="B3410" s="6" t="str">
        <f>COUNTIF($A$5:A3410,A3410)&amp;A3410</f>
        <v>22330</v>
      </c>
      <c r="AA34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11" spans="1:27" x14ac:dyDescent="0.25">
      <c r="A3411" s="6" t="str">
        <f>DAY(C3411)&amp;Table1[[#This Row],[Bộ phận]]&amp;Table1[[#This Row],[Mã hàng]]</f>
        <v>0</v>
      </c>
      <c r="B3411" s="6" t="str">
        <f>COUNTIF($A$5:A3411,A3411)&amp;A3411</f>
        <v>22340</v>
      </c>
      <c r="AA34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12" spans="1:27" x14ac:dyDescent="0.25">
      <c r="A3412" s="6" t="str">
        <f>DAY(C3412)&amp;Table1[[#This Row],[Bộ phận]]&amp;Table1[[#This Row],[Mã hàng]]</f>
        <v>0</v>
      </c>
      <c r="B3412" s="6" t="str">
        <f>COUNTIF($A$5:A3412,A3412)&amp;A3412</f>
        <v>22350</v>
      </c>
      <c r="AA34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13" spans="1:27" x14ac:dyDescent="0.25">
      <c r="A3413" s="6" t="str">
        <f>DAY(C3413)&amp;Table1[[#This Row],[Bộ phận]]&amp;Table1[[#This Row],[Mã hàng]]</f>
        <v>0</v>
      </c>
      <c r="B3413" s="6" t="str">
        <f>COUNTIF($A$5:A3413,A3413)&amp;A3413</f>
        <v>22360</v>
      </c>
      <c r="AA34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14" spans="1:27" x14ac:dyDescent="0.25">
      <c r="A3414" s="6" t="str">
        <f>DAY(C3414)&amp;Table1[[#This Row],[Bộ phận]]&amp;Table1[[#This Row],[Mã hàng]]</f>
        <v>0</v>
      </c>
      <c r="B3414" s="6" t="str">
        <f>COUNTIF($A$5:A3414,A3414)&amp;A3414</f>
        <v>22370</v>
      </c>
      <c r="AA34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15" spans="1:27" x14ac:dyDescent="0.25">
      <c r="A3415" s="6" t="str">
        <f>DAY(C3415)&amp;Table1[[#This Row],[Bộ phận]]&amp;Table1[[#This Row],[Mã hàng]]</f>
        <v>0</v>
      </c>
      <c r="B3415" s="6" t="str">
        <f>COUNTIF($A$5:A3415,A3415)&amp;A3415</f>
        <v>22380</v>
      </c>
      <c r="AA34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16" spans="1:27" x14ac:dyDescent="0.25">
      <c r="A3416" s="6" t="str">
        <f>DAY(C3416)&amp;Table1[[#This Row],[Bộ phận]]&amp;Table1[[#This Row],[Mã hàng]]</f>
        <v>0</v>
      </c>
      <c r="B3416" s="6" t="str">
        <f>COUNTIF($A$5:A3416,A3416)&amp;A3416</f>
        <v>22390</v>
      </c>
      <c r="AA34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17" spans="1:27" x14ac:dyDescent="0.25">
      <c r="A3417" s="6" t="str">
        <f>DAY(C3417)&amp;Table1[[#This Row],[Bộ phận]]&amp;Table1[[#This Row],[Mã hàng]]</f>
        <v>0</v>
      </c>
      <c r="B3417" s="6" t="str">
        <f>COUNTIF($A$5:A3417,A3417)&amp;A3417</f>
        <v>22400</v>
      </c>
      <c r="AA34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18" spans="1:27" x14ac:dyDescent="0.25">
      <c r="A3418" s="6" t="str">
        <f>DAY(C3418)&amp;Table1[[#This Row],[Bộ phận]]&amp;Table1[[#This Row],[Mã hàng]]</f>
        <v>0</v>
      </c>
      <c r="B3418" s="6" t="str">
        <f>COUNTIF($A$5:A3418,A3418)&amp;A3418</f>
        <v>22410</v>
      </c>
      <c r="AA34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19" spans="1:27" x14ac:dyDescent="0.25">
      <c r="A3419" s="6" t="str">
        <f>DAY(C3419)&amp;Table1[[#This Row],[Bộ phận]]&amp;Table1[[#This Row],[Mã hàng]]</f>
        <v>0</v>
      </c>
      <c r="B3419" s="6" t="str">
        <f>COUNTIF($A$5:A3419,A3419)&amp;A3419</f>
        <v>22420</v>
      </c>
      <c r="AA34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20" spans="1:27" x14ac:dyDescent="0.25">
      <c r="A3420" s="6" t="str">
        <f>DAY(C3420)&amp;Table1[[#This Row],[Bộ phận]]&amp;Table1[[#This Row],[Mã hàng]]</f>
        <v>0</v>
      </c>
      <c r="B3420" s="6" t="str">
        <f>COUNTIF($A$5:A3420,A3420)&amp;A3420</f>
        <v>22430</v>
      </c>
      <c r="AA34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21" spans="1:27" x14ac:dyDescent="0.25">
      <c r="A3421" s="6" t="str">
        <f>DAY(C3421)&amp;Table1[[#This Row],[Bộ phận]]&amp;Table1[[#This Row],[Mã hàng]]</f>
        <v>0</v>
      </c>
      <c r="B3421" s="6" t="str">
        <f>COUNTIF($A$5:A3421,A3421)&amp;A3421</f>
        <v>22440</v>
      </c>
      <c r="AA34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22" spans="1:27" x14ac:dyDescent="0.25">
      <c r="A3422" s="6" t="str">
        <f>DAY(C3422)&amp;Table1[[#This Row],[Bộ phận]]&amp;Table1[[#This Row],[Mã hàng]]</f>
        <v>0</v>
      </c>
      <c r="B3422" s="6" t="str">
        <f>COUNTIF($A$5:A3422,A3422)&amp;A3422</f>
        <v>22450</v>
      </c>
      <c r="AA34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23" spans="1:27" x14ac:dyDescent="0.25">
      <c r="A3423" s="6" t="str">
        <f>DAY(C3423)&amp;Table1[[#This Row],[Bộ phận]]&amp;Table1[[#This Row],[Mã hàng]]</f>
        <v>0</v>
      </c>
      <c r="B3423" s="6" t="str">
        <f>COUNTIF($A$5:A3423,A3423)&amp;A3423</f>
        <v>22460</v>
      </c>
      <c r="AA34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24" spans="1:27" x14ac:dyDescent="0.25">
      <c r="A3424" s="6" t="str">
        <f>DAY(C3424)&amp;Table1[[#This Row],[Bộ phận]]&amp;Table1[[#This Row],[Mã hàng]]</f>
        <v>0</v>
      </c>
      <c r="B3424" s="6" t="str">
        <f>COUNTIF($A$5:A3424,A3424)&amp;A3424</f>
        <v>22470</v>
      </c>
      <c r="AA34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25" spans="1:27" x14ac:dyDescent="0.25">
      <c r="A3425" s="6" t="str">
        <f>DAY(C3425)&amp;Table1[[#This Row],[Bộ phận]]&amp;Table1[[#This Row],[Mã hàng]]</f>
        <v>0</v>
      </c>
      <c r="B3425" s="6" t="str">
        <f>COUNTIF($A$5:A3425,A3425)&amp;A3425</f>
        <v>22480</v>
      </c>
      <c r="AA34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26" spans="1:27" x14ac:dyDescent="0.25">
      <c r="A3426" s="6" t="str">
        <f>DAY(C3426)&amp;Table1[[#This Row],[Bộ phận]]&amp;Table1[[#This Row],[Mã hàng]]</f>
        <v>0</v>
      </c>
      <c r="B3426" s="6" t="str">
        <f>COUNTIF($A$5:A3426,A3426)&amp;A3426</f>
        <v>22490</v>
      </c>
      <c r="AA34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27" spans="1:27" x14ac:dyDescent="0.25">
      <c r="A3427" s="6" t="str">
        <f>DAY(C3427)&amp;Table1[[#This Row],[Bộ phận]]&amp;Table1[[#This Row],[Mã hàng]]</f>
        <v>0</v>
      </c>
      <c r="B3427" s="6" t="str">
        <f>COUNTIF($A$5:A3427,A3427)&amp;A3427</f>
        <v>22500</v>
      </c>
      <c r="AA34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28" spans="1:27" x14ac:dyDescent="0.25">
      <c r="A3428" s="6" t="str">
        <f>DAY(C3428)&amp;Table1[[#This Row],[Bộ phận]]&amp;Table1[[#This Row],[Mã hàng]]</f>
        <v>0</v>
      </c>
      <c r="B3428" s="6" t="str">
        <f>COUNTIF($A$5:A3428,A3428)&amp;A3428</f>
        <v>22510</v>
      </c>
      <c r="AA34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29" spans="1:27" x14ac:dyDescent="0.25">
      <c r="A3429" s="6" t="str">
        <f>DAY(C3429)&amp;Table1[[#This Row],[Bộ phận]]&amp;Table1[[#This Row],[Mã hàng]]</f>
        <v>0</v>
      </c>
      <c r="B3429" s="6" t="str">
        <f>COUNTIF($A$5:A3429,A3429)&amp;A3429</f>
        <v>22520</v>
      </c>
      <c r="AA34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30" spans="1:27" x14ac:dyDescent="0.25">
      <c r="A3430" s="6" t="str">
        <f>DAY(C3430)&amp;Table1[[#This Row],[Bộ phận]]&amp;Table1[[#This Row],[Mã hàng]]</f>
        <v>0</v>
      </c>
      <c r="B3430" s="6" t="str">
        <f>COUNTIF($A$5:A3430,A3430)&amp;A3430</f>
        <v>22530</v>
      </c>
      <c r="AA34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31" spans="1:27" x14ac:dyDescent="0.25">
      <c r="A3431" s="6" t="str">
        <f>DAY(C3431)&amp;Table1[[#This Row],[Bộ phận]]&amp;Table1[[#This Row],[Mã hàng]]</f>
        <v>0</v>
      </c>
      <c r="B3431" s="6" t="str">
        <f>COUNTIF($A$5:A3431,A3431)&amp;A3431</f>
        <v>22540</v>
      </c>
      <c r="AA34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32" spans="1:27" x14ac:dyDescent="0.25">
      <c r="A3432" s="6" t="str">
        <f>DAY(C3432)&amp;Table1[[#This Row],[Bộ phận]]&amp;Table1[[#This Row],[Mã hàng]]</f>
        <v>0</v>
      </c>
      <c r="B3432" s="6" t="str">
        <f>COUNTIF($A$5:A3432,A3432)&amp;A3432</f>
        <v>22550</v>
      </c>
      <c r="AA34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33" spans="1:27" x14ac:dyDescent="0.25">
      <c r="A3433" s="6" t="str">
        <f>DAY(C3433)&amp;Table1[[#This Row],[Bộ phận]]&amp;Table1[[#This Row],[Mã hàng]]</f>
        <v>0</v>
      </c>
      <c r="B3433" s="6" t="str">
        <f>COUNTIF($A$5:A3433,A3433)&amp;A3433</f>
        <v>22560</v>
      </c>
      <c r="AA34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34" spans="1:27" x14ac:dyDescent="0.25">
      <c r="A3434" s="6" t="str">
        <f>DAY(C3434)&amp;Table1[[#This Row],[Bộ phận]]&amp;Table1[[#This Row],[Mã hàng]]</f>
        <v>0</v>
      </c>
      <c r="B3434" s="6" t="str">
        <f>COUNTIF($A$5:A3434,A3434)&amp;A3434</f>
        <v>22570</v>
      </c>
      <c r="AA34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35" spans="1:27" x14ac:dyDescent="0.25">
      <c r="A3435" s="6" t="str">
        <f>DAY(C3435)&amp;Table1[[#This Row],[Bộ phận]]&amp;Table1[[#This Row],[Mã hàng]]</f>
        <v>0</v>
      </c>
      <c r="B3435" s="6" t="str">
        <f>COUNTIF($A$5:A3435,A3435)&amp;A3435</f>
        <v>22580</v>
      </c>
      <c r="AA34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36" spans="1:27" x14ac:dyDescent="0.25">
      <c r="A3436" s="6" t="str">
        <f>DAY(C3436)&amp;Table1[[#This Row],[Bộ phận]]&amp;Table1[[#This Row],[Mã hàng]]</f>
        <v>0</v>
      </c>
      <c r="B3436" s="6" t="str">
        <f>COUNTIF($A$5:A3436,A3436)&amp;A3436</f>
        <v>22590</v>
      </c>
      <c r="AA34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37" spans="1:27" x14ac:dyDescent="0.25">
      <c r="A3437" s="6" t="str">
        <f>DAY(C3437)&amp;Table1[[#This Row],[Bộ phận]]&amp;Table1[[#This Row],[Mã hàng]]</f>
        <v>0</v>
      </c>
      <c r="B3437" s="6" t="str">
        <f>COUNTIF($A$5:A3437,A3437)&amp;A3437</f>
        <v>22600</v>
      </c>
      <c r="AA34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38" spans="1:27" x14ac:dyDescent="0.25">
      <c r="A3438" s="6" t="str">
        <f>DAY(C3438)&amp;Table1[[#This Row],[Bộ phận]]&amp;Table1[[#This Row],[Mã hàng]]</f>
        <v>0</v>
      </c>
      <c r="B3438" s="6" t="str">
        <f>COUNTIF($A$5:A3438,A3438)&amp;A3438</f>
        <v>22610</v>
      </c>
      <c r="AA34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39" spans="1:27" x14ac:dyDescent="0.25">
      <c r="A3439" s="6" t="str">
        <f>DAY(C3439)&amp;Table1[[#This Row],[Bộ phận]]&amp;Table1[[#This Row],[Mã hàng]]</f>
        <v>0</v>
      </c>
      <c r="B3439" s="6" t="str">
        <f>COUNTIF($A$5:A3439,A3439)&amp;A3439</f>
        <v>22620</v>
      </c>
      <c r="AA34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40" spans="1:27" x14ac:dyDescent="0.25">
      <c r="A3440" s="6" t="str">
        <f>DAY(C3440)&amp;Table1[[#This Row],[Bộ phận]]&amp;Table1[[#This Row],[Mã hàng]]</f>
        <v>0</v>
      </c>
      <c r="B3440" s="6" t="str">
        <f>COUNTIF($A$5:A3440,A3440)&amp;A3440</f>
        <v>22630</v>
      </c>
      <c r="AA34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41" spans="1:27" x14ac:dyDescent="0.25">
      <c r="A3441" s="6" t="str">
        <f>DAY(C3441)&amp;Table1[[#This Row],[Bộ phận]]&amp;Table1[[#This Row],[Mã hàng]]</f>
        <v>0</v>
      </c>
      <c r="B3441" s="6" t="str">
        <f>COUNTIF($A$5:A3441,A3441)&amp;A3441</f>
        <v>22640</v>
      </c>
      <c r="AA34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42" spans="1:27" x14ac:dyDescent="0.25">
      <c r="A3442" s="6" t="str">
        <f>DAY(C3442)&amp;Table1[[#This Row],[Bộ phận]]&amp;Table1[[#This Row],[Mã hàng]]</f>
        <v>0</v>
      </c>
      <c r="B3442" s="6" t="str">
        <f>COUNTIF($A$5:A3442,A3442)&amp;A3442</f>
        <v>22650</v>
      </c>
      <c r="AA34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43" spans="1:27" x14ac:dyDescent="0.25">
      <c r="A3443" s="6" t="str">
        <f>DAY(C3443)&amp;Table1[[#This Row],[Bộ phận]]&amp;Table1[[#This Row],[Mã hàng]]</f>
        <v>0</v>
      </c>
      <c r="B3443" s="6" t="str">
        <f>COUNTIF($A$5:A3443,A3443)&amp;A3443</f>
        <v>22660</v>
      </c>
      <c r="AA34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44" spans="1:27" x14ac:dyDescent="0.25">
      <c r="A3444" s="6" t="str">
        <f>DAY(C3444)&amp;Table1[[#This Row],[Bộ phận]]&amp;Table1[[#This Row],[Mã hàng]]</f>
        <v>0</v>
      </c>
      <c r="B3444" s="6" t="str">
        <f>COUNTIF($A$5:A3444,A3444)&amp;A3444</f>
        <v>22670</v>
      </c>
      <c r="AA34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45" spans="1:27" x14ac:dyDescent="0.25">
      <c r="A3445" s="6" t="str">
        <f>DAY(C3445)&amp;Table1[[#This Row],[Bộ phận]]&amp;Table1[[#This Row],[Mã hàng]]</f>
        <v>0</v>
      </c>
      <c r="B3445" s="6" t="str">
        <f>COUNTIF($A$5:A3445,A3445)&amp;A3445</f>
        <v>22680</v>
      </c>
      <c r="AA34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46" spans="1:27" x14ac:dyDescent="0.25">
      <c r="A3446" s="6" t="str">
        <f>DAY(C3446)&amp;Table1[[#This Row],[Bộ phận]]&amp;Table1[[#This Row],[Mã hàng]]</f>
        <v>0</v>
      </c>
      <c r="B3446" s="6" t="str">
        <f>COUNTIF($A$5:A3446,A3446)&amp;A3446</f>
        <v>22690</v>
      </c>
      <c r="AA34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47" spans="1:27" x14ac:dyDescent="0.25">
      <c r="A3447" s="6" t="str">
        <f>DAY(C3447)&amp;Table1[[#This Row],[Bộ phận]]&amp;Table1[[#This Row],[Mã hàng]]</f>
        <v>0</v>
      </c>
      <c r="B3447" s="6" t="str">
        <f>COUNTIF($A$5:A3447,A3447)&amp;A3447</f>
        <v>22700</v>
      </c>
      <c r="AA34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48" spans="1:27" x14ac:dyDescent="0.25">
      <c r="A3448" s="6" t="str">
        <f>DAY(C3448)&amp;Table1[[#This Row],[Bộ phận]]&amp;Table1[[#This Row],[Mã hàng]]</f>
        <v>0</v>
      </c>
      <c r="B3448" s="6" t="str">
        <f>COUNTIF($A$5:A3448,A3448)&amp;A3448</f>
        <v>22710</v>
      </c>
      <c r="AA34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49" spans="1:27" x14ac:dyDescent="0.25">
      <c r="A3449" s="6" t="str">
        <f>DAY(C3449)&amp;Table1[[#This Row],[Bộ phận]]&amp;Table1[[#This Row],[Mã hàng]]</f>
        <v>0</v>
      </c>
      <c r="B3449" s="6" t="str">
        <f>COUNTIF($A$5:A3449,A3449)&amp;A3449</f>
        <v>22720</v>
      </c>
      <c r="AA34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50" spans="1:27" x14ac:dyDescent="0.25">
      <c r="A3450" s="6" t="str">
        <f>DAY(C3450)&amp;Table1[[#This Row],[Bộ phận]]&amp;Table1[[#This Row],[Mã hàng]]</f>
        <v>0</v>
      </c>
      <c r="B3450" s="6" t="str">
        <f>COUNTIF($A$5:A3450,A3450)&amp;A3450</f>
        <v>22730</v>
      </c>
      <c r="AA34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51" spans="1:27" x14ac:dyDescent="0.25">
      <c r="A3451" s="6" t="str">
        <f>DAY(C3451)&amp;Table1[[#This Row],[Bộ phận]]&amp;Table1[[#This Row],[Mã hàng]]</f>
        <v>0</v>
      </c>
      <c r="B3451" s="6" t="str">
        <f>COUNTIF($A$5:A3451,A3451)&amp;A3451</f>
        <v>22740</v>
      </c>
      <c r="AA34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52" spans="1:27" x14ac:dyDescent="0.25">
      <c r="A3452" s="6" t="str">
        <f>DAY(C3452)&amp;Table1[[#This Row],[Bộ phận]]&amp;Table1[[#This Row],[Mã hàng]]</f>
        <v>0</v>
      </c>
      <c r="B3452" s="6" t="str">
        <f>COUNTIF($A$5:A3452,A3452)&amp;A3452</f>
        <v>22750</v>
      </c>
      <c r="AA34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53" spans="1:27" x14ac:dyDescent="0.25">
      <c r="A3453" s="6" t="str">
        <f>DAY(C3453)&amp;Table1[[#This Row],[Bộ phận]]&amp;Table1[[#This Row],[Mã hàng]]</f>
        <v>0</v>
      </c>
      <c r="B3453" s="6" t="str">
        <f>COUNTIF($A$5:A3453,A3453)&amp;A3453</f>
        <v>22760</v>
      </c>
      <c r="AA34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54" spans="1:27" x14ac:dyDescent="0.25">
      <c r="A3454" s="6" t="str">
        <f>DAY(C3454)&amp;Table1[[#This Row],[Bộ phận]]&amp;Table1[[#This Row],[Mã hàng]]</f>
        <v>0</v>
      </c>
      <c r="B3454" s="6" t="str">
        <f>COUNTIF($A$5:A3454,A3454)&amp;A3454</f>
        <v>22770</v>
      </c>
      <c r="AA34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55" spans="1:27" x14ac:dyDescent="0.25">
      <c r="A3455" s="6" t="str">
        <f>DAY(C3455)&amp;Table1[[#This Row],[Bộ phận]]&amp;Table1[[#This Row],[Mã hàng]]</f>
        <v>0</v>
      </c>
      <c r="B3455" s="6" t="str">
        <f>COUNTIF($A$5:A3455,A3455)&amp;A3455</f>
        <v>22780</v>
      </c>
      <c r="AA34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56" spans="1:27" x14ac:dyDescent="0.25">
      <c r="A3456" s="6" t="str">
        <f>DAY(C3456)&amp;Table1[[#This Row],[Bộ phận]]&amp;Table1[[#This Row],[Mã hàng]]</f>
        <v>0</v>
      </c>
      <c r="B3456" s="6" t="str">
        <f>COUNTIF($A$5:A3456,A3456)&amp;A3456</f>
        <v>22790</v>
      </c>
      <c r="AA34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57" spans="1:27" x14ac:dyDescent="0.25">
      <c r="A3457" s="6" t="str">
        <f>DAY(C3457)&amp;Table1[[#This Row],[Bộ phận]]&amp;Table1[[#This Row],[Mã hàng]]</f>
        <v>0</v>
      </c>
      <c r="B3457" s="6" t="str">
        <f>COUNTIF($A$5:A3457,A3457)&amp;A3457</f>
        <v>22800</v>
      </c>
      <c r="AA34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58" spans="1:27" x14ac:dyDescent="0.25">
      <c r="A3458" s="6" t="str">
        <f>DAY(C3458)&amp;Table1[[#This Row],[Bộ phận]]&amp;Table1[[#This Row],[Mã hàng]]</f>
        <v>0</v>
      </c>
      <c r="B3458" s="6" t="str">
        <f>COUNTIF($A$5:A3458,A3458)&amp;A3458</f>
        <v>22810</v>
      </c>
      <c r="AA34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59" spans="1:27" x14ac:dyDescent="0.25">
      <c r="A3459" s="6" t="str">
        <f>DAY(C3459)&amp;Table1[[#This Row],[Bộ phận]]&amp;Table1[[#This Row],[Mã hàng]]</f>
        <v>0</v>
      </c>
      <c r="B3459" s="6" t="str">
        <f>COUNTIF($A$5:A3459,A3459)&amp;A3459</f>
        <v>22820</v>
      </c>
      <c r="AA34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60" spans="1:27" x14ac:dyDescent="0.25">
      <c r="A3460" s="6" t="str">
        <f>DAY(C3460)&amp;Table1[[#This Row],[Bộ phận]]&amp;Table1[[#This Row],[Mã hàng]]</f>
        <v>0</v>
      </c>
      <c r="B3460" s="6" t="str">
        <f>COUNTIF($A$5:A3460,A3460)&amp;A3460</f>
        <v>22830</v>
      </c>
      <c r="AA34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61" spans="1:27" x14ac:dyDescent="0.25">
      <c r="A3461" s="6" t="str">
        <f>DAY(C3461)&amp;Table1[[#This Row],[Bộ phận]]&amp;Table1[[#This Row],[Mã hàng]]</f>
        <v>0</v>
      </c>
      <c r="B3461" s="6" t="str">
        <f>COUNTIF($A$5:A3461,A3461)&amp;A3461</f>
        <v>22840</v>
      </c>
      <c r="AA34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62" spans="1:27" x14ac:dyDescent="0.25">
      <c r="A3462" s="6" t="str">
        <f>DAY(C3462)&amp;Table1[[#This Row],[Bộ phận]]&amp;Table1[[#This Row],[Mã hàng]]</f>
        <v>0</v>
      </c>
      <c r="B3462" s="6" t="str">
        <f>COUNTIF($A$5:A3462,A3462)&amp;A3462</f>
        <v>22850</v>
      </c>
      <c r="AA34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63" spans="1:27" x14ac:dyDescent="0.25">
      <c r="A3463" s="6" t="str">
        <f>DAY(C3463)&amp;Table1[[#This Row],[Bộ phận]]&amp;Table1[[#This Row],[Mã hàng]]</f>
        <v>0</v>
      </c>
      <c r="B3463" s="6" t="str">
        <f>COUNTIF($A$5:A3463,A3463)&amp;A3463</f>
        <v>22860</v>
      </c>
      <c r="AA34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64" spans="1:27" x14ac:dyDescent="0.25">
      <c r="A3464" s="6" t="str">
        <f>DAY(C3464)&amp;Table1[[#This Row],[Bộ phận]]&amp;Table1[[#This Row],[Mã hàng]]</f>
        <v>0</v>
      </c>
      <c r="B3464" s="6" t="str">
        <f>COUNTIF($A$5:A3464,A3464)&amp;A3464</f>
        <v>22870</v>
      </c>
      <c r="AA34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65" spans="1:27" x14ac:dyDescent="0.25">
      <c r="A3465" s="6" t="str">
        <f>DAY(C3465)&amp;Table1[[#This Row],[Bộ phận]]&amp;Table1[[#This Row],[Mã hàng]]</f>
        <v>0</v>
      </c>
      <c r="B3465" s="6" t="str">
        <f>COUNTIF($A$5:A3465,A3465)&amp;A3465</f>
        <v>22880</v>
      </c>
      <c r="AA34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66" spans="1:27" x14ac:dyDescent="0.25">
      <c r="A3466" s="6" t="str">
        <f>DAY(C3466)&amp;Table1[[#This Row],[Bộ phận]]&amp;Table1[[#This Row],[Mã hàng]]</f>
        <v>0</v>
      </c>
      <c r="B3466" s="6" t="str">
        <f>COUNTIF($A$5:A3466,A3466)&amp;A3466</f>
        <v>22890</v>
      </c>
      <c r="AA34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67" spans="1:27" x14ac:dyDescent="0.25">
      <c r="A3467" s="6" t="str">
        <f>DAY(C3467)&amp;Table1[[#This Row],[Bộ phận]]&amp;Table1[[#This Row],[Mã hàng]]</f>
        <v>0</v>
      </c>
      <c r="B3467" s="6" t="str">
        <f>COUNTIF($A$5:A3467,A3467)&amp;A3467</f>
        <v>22900</v>
      </c>
      <c r="AA34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68" spans="1:27" x14ac:dyDescent="0.25">
      <c r="A3468" s="6" t="str">
        <f>DAY(C3468)&amp;Table1[[#This Row],[Bộ phận]]&amp;Table1[[#This Row],[Mã hàng]]</f>
        <v>0</v>
      </c>
      <c r="B3468" s="6" t="str">
        <f>COUNTIF($A$5:A3468,A3468)&amp;A3468</f>
        <v>22910</v>
      </c>
      <c r="AA34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69" spans="1:27" x14ac:dyDescent="0.25">
      <c r="A3469" s="6" t="str">
        <f>DAY(C3469)&amp;Table1[[#This Row],[Bộ phận]]&amp;Table1[[#This Row],[Mã hàng]]</f>
        <v>0</v>
      </c>
      <c r="B3469" s="6" t="str">
        <f>COUNTIF($A$5:A3469,A3469)&amp;A3469</f>
        <v>22920</v>
      </c>
      <c r="AA34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70" spans="1:27" x14ac:dyDescent="0.25">
      <c r="A3470" s="6" t="str">
        <f>DAY(C3470)&amp;Table1[[#This Row],[Bộ phận]]&amp;Table1[[#This Row],[Mã hàng]]</f>
        <v>0</v>
      </c>
      <c r="B3470" s="6" t="str">
        <f>COUNTIF($A$5:A3470,A3470)&amp;A3470</f>
        <v>22930</v>
      </c>
      <c r="AA34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71" spans="1:27" x14ac:dyDescent="0.25">
      <c r="A3471" s="6" t="str">
        <f>DAY(C3471)&amp;Table1[[#This Row],[Bộ phận]]&amp;Table1[[#This Row],[Mã hàng]]</f>
        <v>0</v>
      </c>
      <c r="B3471" s="6" t="str">
        <f>COUNTIF($A$5:A3471,A3471)&amp;A3471</f>
        <v>22940</v>
      </c>
      <c r="AA34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72" spans="1:27" x14ac:dyDescent="0.25">
      <c r="A3472" s="6" t="str">
        <f>DAY(C3472)&amp;Table1[[#This Row],[Bộ phận]]&amp;Table1[[#This Row],[Mã hàng]]</f>
        <v>0</v>
      </c>
      <c r="B3472" s="6" t="str">
        <f>COUNTIF($A$5:A3472,A3472)&amp;A3472</f>
        <v>22950</v>
      </c>
      <c r="AA34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73" spans="1:27" x14ac:dyDescent="0.25">
      <c r="A3473" s="6" t="str">
        <f>DAY(C3473)&amp;Table1[[#This Row],[Bộ phận]]&amp;Table1[[#This Row],[Mã hàng]]</f>
        <v>0</v>
      </c>
      <c r="B3473" s="6" t="str">
        <f>COUNTIF($A$5:A3473,A3473)&amp;A3473</f>
        <v>22960</v>
      </c>
      <c r="AA34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74" spans="1:27" x14ac:dyDescent="0.25">
      <c r="A3474" s="6" t="str">
        <f>DAY(C3474)&amp;Table1[[#This Row],[Bộ phận]]&amp;Table1[[#This Row],[Mã hàng]]</f>
        <v>0</v>
      </c>
      <c r="B3474" s="6" t="str">
        <f>COUNTIF($A$5:A3474,A3474)&amp;A3474</f>
        <v>22970</v>
      </c>
      <c r="AA34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75" spans="1:27" x14ac:dyDescent="0.25">
      <c r="A3475" s="6" t="str">
        <f>DAY(C3475)&amp;Table1[[#This Row],[Bộ phận]]&amp;Table1[[#This Row],[Mã hàng]]</f>
        <v>0</v>
      </c>
      <c r="B3475" s="6" t="str">
        <f>COUNTIF($A$5:A3475,A3475)&amp;A3475</f>
        <v>22980</v>
      </c>
      <c r="AA34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76" spans="1:27" x14ac:dyDescent="0.25">
      <c r="A3476" s="6" t="str">
        <f>DAY(C3476)&amp;Table1[[#This Row],[Bộ phận]]&amp;Table1[[#This Row],[Mã hàng]]</f>
        <v>0</v>
      </c>
      <c r="B3476" s="6" t="str">
        <f>COUNTIF($A$5:A3476,A3476)&amp;A3476</f>
        <v>22990</v>
      </c>
      <c r="AA34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77" spans="1:27" x14ac:dyDescent="0.25">
      <c r="A3477" s="6" t="str">
        <f>DAY(C3477)&amp;Table1[[#This Row],[Bộ phận]]&amp;Table1[[#This Row],[Mã hàng]]</f>
        <v>0</v>
      </c>
      <c r="B3477" s="6" t="str">
        <f>COUNTIF($A$5:A3477,A3477)&amp;A3477</f>
        <v>23000</v>
      </c>
      <c r="AA34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78" spans="1:27" x14ac:dyDescent="0.25">
      <c r="A3478" s="6" t="str">
        <f>DAY(C3478)&amp;Table1[[#This Row],[Bộ phận]]&amp;Table1[[#This Row],[Mã hàng]]</f>
        <v>0</v>
      </c>
      <c r="B3478" s="6" t="str">
        <f>COUNTIF($A$5:A3478,A3478)&amp;A3478</f>
        <v>23010</v>
      </c>
      <c r="AA34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79" spans="1:27" x14ac:dyDescent="0.25">
      <c r="A3479" s="6" t="str">
        <f>DAY(C3479)&amp;Table1[[#This Row],[Bộ phận]]&amp;Table1[[#This Row],[Mã hàng]]</f>
        <v>0</v>
      </c>
      <c r="B3479" s="6" t="str">
        <f>COUNTIF($A$5:A3479,A3479)&amp;A3479</f>
        <v>23020</v>
      </c>
      <c r="AA34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80" spans="1:27" x14ac:dyDescent="0.25">
      <c r="A3480" s="6" t="str">
        <f>DAY(C3480)&amp;Table1[[#This Row],[Bộ phận]]&amp;Table1[[#This Row],[Mã hàng]]</f>
        <v>0</v>
      </c>
      <c r="B3480" s="6" t="str">
        <f>COUNTIF($A$5:A3480,A3480)&amp;A3480</f>
        <v>23030</v>
      </c>
      <c r="AA34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81" spans="1:27" x14ac:dyDescent="0.25">
      <c r="A3481" s="6" t="str">
        <f>DAY(C3481)&amp;Table1[[#This Row],[Bộ phận]]&amp;Table1[[#This Row],[Mã hàng]]</f>
        <v>0</v>
      </c>
      <c r="B3481" s="6" t="str">
        <f>COUNTIF($A$5:A3481,A3481)&amp;A3481</f>
        <v>23040</v>
      </c>
      <c r="AA34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82" spans="1:27" x14ac:dyDescent="0.25">
      <c r="A3482" s="6" t="str">
        <f>DAY(C3482)&amp;Table1[[#This Row],[Bộ phận]]&amp;Table1[[#This Row],[Mã hàng]]</f>
        <v>0</v>
      </c>
      <c r="B3482" s="6" t="str">
        <f>COUNTIF($A$5:A3482,A3482)&amp;A3482</f>
        <v>23050</v>
      </c>
      <c r="AA34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83" spans="1:27" x14ac:dyDescent="0.25">
      <c r="A3483" s="6" t="str">
        <f>DAY(C3483)&amp;Table1[[#This Row],[Bộ phận]]&amp;Table1[[#This Row],[Mã hàng]]</f>
        <v>0</v>
      </c>
      <c r="B3483" s="6" t="str">
        <f>COUNTIF($A$5:A3483,A3483)&amp;A3483</f>
        <v>23060</v>
      </c>
      <c r="AA34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84" spans="1:27" x14ac:dyDescent="0.25">
      <c r="A3484" s="6" t="str">
        <f>DAY(C3484)&amp;Table1[[#This Row],[Bộ phận]]&amp;Table1[[#This Row],[Mã hàng]]</f>
        <v>0</v>
      </c>
      <c r="B3484" s="6" t="str">
        <f>COUNTIF($A$5:A3484,A3484)&amp;A3484</f>
        <v>23070</v>
      </c>
      <c r="AA34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85" spans="1:27" x14ac:dyDescent="0.25">
      <c r="A3485" s="6" t="str">
        <f>DAY(C3485)&amp;Table1[[#This Row],[Bộ phận]]&amp;Table1[[#This Row],[Mã hàng]]</f>
        <v>0</v>
      </c>
      <c r="B3485" s="6" t="str">
        <f>COUNTIF($A$5:A3485,A3485)&amp;A3485</f>
        <v>23080</v>
      </c>
      <c r="AA34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86" spans="1:27" x14ac:dyDescent="0.25">
      <c r="A3486" s="6" t="str">
        <f>DAY(C3486)&amp;Table1[[#This Row],[Bộ phận]]&amp;Table1[[#This Row],[Mã hàng]]</f>
        <v>0</v>
      </c>
      <c r="B3486" s="6" t="str">
        <f>COUNTIF($A$5:A3486,A3486)&amp;A3486</f>
        <v>23090</v>
      </c>
      <c r="AA34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87" spans="1:27" x14ac:dyDescent="0.25">
      <c r="A3487" s="6" t="str">
        <f>DAY(C3487)&amp;Table1[[#This Row],[Bộ phận]]&amp;Table1[[#This Row],[Mã hàng]]</f>
        <v>0</v>
      </c>
      <c r="B3487" s="6" t="str">
        <f>COUNTIF($A$5:A3487,A3487)&amp;A3487</f>
        <v>23100</v>
      </c>
      <c r="AA34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88" spans="1:27" x14ac:dyDescent="0.25">
      <c r="A3488" s="6" t="str">
        <f>DAY(C3488)&amp;Table1[[#This Row],[Bộ phận]]&amp;Table1[[#This Row],[Mã hàng]]</f>
        <v>0</v>
      </c>
      <c r="B3488" s="6" t="str">
        <f>COUNTIF($A$5:A3488,A3488)&amp;A3488</f>
        <v>23110</v>
      </c>
      <c r="AA34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89" spans="1:27" x14ac:dyDescent="0.25">
      <c r="A3489" s="6" t="str">
        <f>DAY(C3489)&amp;Table1[[#This Row],[Bộ phận]]&amp;Table1[[#This Row],[Mã hàng]]</f>
        <v>0</v>
      </c>
      <c r="B3489" s="6" t="str">
        <f>COUNTIF($A$5:A3489,A3489)&amp;A3489</f>
        <v>23120</v>
      </c>
      <c r="AA34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90" spans="1:27" x14ac:dyDescent="0.25">
      <c r="A3490" s="6" t="str">
        <f>DAY(C3490)&amp;Table1[[#This Row],[Bộ phận]]&amp;Table1[[#This Row],[Mã hàng]]</f>
        <v>0</v>
      </c>
      <c r="B3490" s="6" t="str">
        <f>COUNTIF($A$5:A3490,A3490)&amp;A3490</f>
        <v>23130</v>
      </c>
      <c r="AA34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91" spans="1:27" x14ac:dyDescent="0.25">
      <c r="A3491" s="6" t="str">
        <f>DAY(C3491)&amp;Table1[[#This Row],[Bộ phận]]&amp;Table1[[#This Row],[Mã hàng]]</f>
        <v>0</v>
      </c>
      <c r="B3491" s="6" t="str">
        <f>COUNTIF($A$5:A3491,A3491)&amp;A3491</f>
        <v>23140</v>
      </c>
      <c r="AA34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92" spans="1:27" x14ac:dyDescent="0.25">
      <c r="A3492" s="6" t="str">
        <f>DAY(C3492)&amp;Table1[[#This Row],[Bộ phận]]&amp;Table1[[#This Row],[Mã hàng]]</f>
        <v>0</v>
      </c>
      <c r="B3492" s="6" t="str">
        <f>COUNTIF($A$5:A3492,A3492)&amp;A3492</f>
        <v>23150</v>
      </c>
      <c r="AA34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93" spans="1:27" x14ac:dyDescent="0.25">
      <c r="A3493" s="6" t="str">
        <f>DAY(C3493)&amp;Table1[[#This Row],[Bộ phận]]&amp;Table1[[#This Row],[Mã hàng]]</f>
        <v>0</v>
      </c>
      <c r="B3493" s="6" t="str">
        <f>COUNTIF($A$5:A3493,A3493)&amp;A3493</f>
        <v>23160</v>
      </c>
      <c r="AA34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94" spans="1:27" x14ac:dyDescent="0.25">
      <c r="A3494" s="6" t="str">
        <f>DAY(C3494)&amp;Table1[[#This Row],[Bộ phận]]&amp;Table1[[#This Row],[Mã hàng]]</f>
        <v>0</v>
      </c>
      <c r="B3494" s="6" t="str">
        <f>COUNTIF($A$5:A3494,A3494)&amp;A3494</f>
        <v>23170</v>
      </c>
      <c r="AA34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95" spans="1:27" x14ac:dyDescent="0.25">
      <c r="A3495" s="6" t="str">
        <f>DAY(C3495)&amp;Table1[[#This Row],[Bộ phận]]&amp;Table1[[#This Row],[Mã hàng]]</f>
        <v>0</v>
      </c>
      <c r="B3495" s="6" t="str">
        <f>COUNTIF($A$5:A3495,A3495)&amp;A3495</f>
        <v>23180</v>
      </c>
      <c r="AA34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96" spans="1:27" x14ac:dyDescent="0.25">
      <c r="A3496" s="6" t="str">
        <f>DAY(C3496)&amp;Table1[[#This Row],[Bộ phận]]&amp;Table1[[#This Row],[Mã hàng]]</f>
        <v>0</v>
      </c>
      <c r="B3496" s="6" t="str">
        <f>COUNTIF($A$5:A3496,A3496)&amp;A3496</f>
        <v>23190</v>
      </c>
      <c r="AA34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97" spans="1:27" x14ac:dyDescent="0.25">
      <c r="A3497" s="6" t="str">
        <f>DAY(C3497)&amp;Table1[[#This Row],[Bộ phận]]&amp;Table1[[#This Row],[Mã hàng]]</f>
        <v>0</v>
      </c>
      <c r="B3497" s="6" t="str">
        <f>COUNTIF($A$5:A3497,A3497)&amp;A3497</f>
        <v>23200</v>
      </c>
      <c r="AA34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98" spans="1:27" x14ac:dyDescent="0.25">
      <c r="A3498" s="6" t="str">
        <f>DAY(C3498)&amp;Table1[[#This Row],[Bộ phận]]&amp;Table1[[#This Row],[Mã hàng]]</f>
        <v>0</v>
      </c>
      <c r="B3498" s="6" t="str">
        <f>COUNTIF($A$5:A3498,A3498)&amp;A3498</f>
        <v>23210</v>
      </c>
      <c r="AA34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499" spans="1:27" x14ac:dyDescent="0.25">
      <c r="A3499" s="6" t="str">
        <f>DAY(C3499)&amp;Table1[[#This Row],[Bộ phận]]&amp;Table1[[#This Row],[Mã hàng]]</f>
        <v>0</v>
      </c>
      <c r="B3499" s="6" t="str">
        <f>COUNTIF($A$5:A3499,A3499)&amp;A3499</f>
        <v>23220</v>
      </c>
      <c r="AA34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00" spans="1:27" x14ac:dyDescent="0.25">
      <c r="A3500" s="6" t="str">
        <f>DAY(C3500)&amp;Table1[[#This Row],[Bộ phận]]&amp;Table1[[#This Row],[Mã hàng]]</f>
        <v>0</v>
      </c>
      <c r="B3500" s="6" t="str">
        <f>COUNTIF($A$5:A3500,A3500)&amp;A3500</f>
        <v>23230</v>
      </c>
      <c r="AA35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01" spans="1:27" x14ac:dyDescent="0.25">
      <c r="A3501" s="6" t="str">
        <f>DAY(C3501)&amp;Table1[[#This Row],[Bộ phận]]&amp;Table1[[#This Row],[Mã hàng]]</f>
        <v>0</v>
      </c>
      <c r="B3501" s="6" t="str">
        <f>COUNTIF($A$5:A3501,A3501)&amp;A3501</f>
        <v>23240</v>
      </c>
      <c r="AA35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02" spans="1:27" x14ac:dyDescent="0.25">
      <c r="A3502" s="6" t="str">
        <f>DAY(C3502)&amp;Table1[[#This Row],[Bộ phận]]&amp;Table1[[#This Row],[Mã hàng]]</f>
        <v>0</v>
      </c>
      <c r="B3502" s="6" t="str">
        <f>COUNTIF($A$5:A3502,A3502)&amp;A3502</f>
        <v>23250</v>
      </c>
      <c r="AA35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03" spans="1:27" x14ac:dyDescent="0.25">
      <c r="A3503" s="6" t="str">
        <f>DAY(C3503)&amp;Table1[[#This Row],[Bộ phận]]&amp;Table1[[#This Row],[Mã hàng]]</f>
        <v>0</v>
      </c>
      <c r="B3503" s="6" t="str">
        <f>COUNTIF($A$5:A3503,A3503)&amp;A3503</f>
        <v>23260</v>
      </c>
      <c r="AA35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04" spans="1:27" x14ac:dyDescent="0.25">
      <c r="A3504" s="6" t="str">
        <f>DAY(C3504)&amp;Table1[[#This Row],[Bộ phận]]&amp;Table1[[#This Row],[Mã hàng]]</f>
        <v>0</v>
      </c>
      <c r="B3504" s="6" t="str">
        <f>COUNTIF($A$5:A3504,A3504)&amp;A3504</f>
        <v>23270</v>
      </c>
      <c r="AA35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05" spans="1:27" x14ac:dyDescent="0.25">
      <c r="A3505" s="6" t="str">
        <f>DAY(C3505)&amp;Table1[[#This Row],[Bộ phận]]&amp;Table1[[#This Row],[Mã hàng]]</f>
        <v>0</v>
      </c>
      <c r="B3505" s="6" t="str">
        <f>COUNTIF($A$5:A3505,A3505)&amp;A3505</f>
        <v>23280</v>
      </c>
      <c r="AA35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06" spans="1:27" x14ac:dyDescent="0.25">
      <c r="A3506" s="6" t="str">
        <f>DAY(C3506)&amp;Table1[[#This Row],[Bộ phận]]&amp;Table1[[#This Row],[Mã hàng]]</f>
        <v>0</v>
      </c>
      <c r="B3506" s="6" t="str">
        <f>COUNTIF($A$5:A3506,A3506)&amp;A3506</f>
        <v>23290</v>
      </c>
      <c r="AA35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07" spans="1:27" x14ac:dyDescent="0.25">
      <c r="A3507" s="6" t="str">
        <f>DAY(C3507)&amp;Table1[[#This Row],[Bộ phận]]&amp;Table1[[#This Row],[Mã hàng]]</f>
        <v>0</v>
      </c>
      <c r="B3507" s="6" t="str">
        <f>COUNTIF($A$5:A3507,A3507)&amp;A3507</f>
        <v>23300</v>
      </c>
      <c r="AA35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08" spans="1:27" x14ac:dyDescent="0.25">
      <c r="A3508" s="6" t="str">
        <f>DAY(C3508)&amp;Table1[[#This Row],[Bộ phận]]&amp;Table1[[#This Row],[Mã hàng]]</f>
        <v>0</v>
      </c>
      <c r="B3508" s="6" t="str">
        <f>COUNTIF($A$5:A3508,A3508)&amp;A3508</f>
        <v>23310</v>
      </c>
      <c r="AA35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09" spans="1:27" x14ac:dyDescent="0.25">
      <c r="A3509" s="6" t="str">
        <f>DAY(C3509)&amp;Table1[[#This Row],[Bộ phận]]&amp;Table1[[#This Row],[Mã hàng]]</f>
        <v>0</v>
      </c>
      <c r="B3509" s="6" t="str">
        <f>COUNTIF($A$5:A3509,A3509)&amp;A3509</f>
        <v>23320</v>
      </c>
      <c r="AA35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10" spans="1:27" x14ac:dyDescent="0.25">
      <c r="A3510" s="6" t="str">
        <f>DAY(C3510)&amp;Table1[[#This Row],[Bộ phận]]&amp;Table1[[#This Row],[Mã hàng]]</f>
        <v>0</v>
      </c>
      <c r="B3510" s="6" t="str">
        <f>COUNTIF($A$5:A3510,A3510)&amp;A3510</f>
        <v>23330</v>
      </c>
      <c r="AA35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11" spans="1:27" x14ac:dyDescent="0.25">
      <c r="A3511" s="6" t="str">
        <f>DAY(C3511)&amp;Table1[[#This Row],[Bộ phận]]&amp;Table1[[#This Row],[Mã hàng]]</f>
        <v>0</v>
      </c>
      <c r="B3511" s="6" t="str">
        <f>COUNTIF($A$5:A3511,A3511)&amp;A3511</f>
        <v>23340</v>
      </c>
      <c r="AA35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12" spans="1:27" x14ac:dyDescent="0.25">
      <c r="A3512" s="6" t="str">
        <f>DAY(C3512)&amp;Table1[[#This Row],[Bộ phận]]&amp;Table1[[#This Row],[Mã hàng]]</f>
        <v>0</v>
      </c>
      <c r="B3512" s="6" t="str">
        <f>COUNTIF($A$5:A3512,A3512)&amp;A3512</f>
        <v>23350</v>
      </c>
      <c r="AA35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13" spans="1:27" x14ac:dyDescent="0.25">
      <c r="A3513" s="6" t="str">
        <f>DAY(C3513)&amp;Table1[[#This Row],[Bộ phận]]&amp;Table1[[#This Row],[Mã hàng]]</f>
        <v>0</v>
      </c>
      <c r="B3513" s="6" t="str">
        <f>COUNTIF($A$5:A3513,A3513)&amp;A3513</f>
        <v>23360</v>
      </c>
      <c r="AA35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14" spans="1:27" x14ac:dyDescent="0.25">
      <c r="A3514" s="6" t="str">
        <f>DAY(C3514)&amp;Table1[[#This Row],[Bộ phận]]&amp;Table1[[#This Row],[Mã hàng]]</f>
        <v>0</v>
      </c>
      <c r="B3514" s="6" t="str">
        <f>COUNTIF($A$5:A3514,A3514)&amp;A3514</f>
        <v>23370</v>
      </c>
      <c r="AA35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15" spans="1:27" x14ac:dyDescent="0.25">
      <c r="A3515" s="6" t="str">
        <f>DAY(C3515)&amp;Table1[[#This Row],[Bộ phận]]&amp;Table1[[#This Row],[Mã hàng]]</f>
        <v>0</v>
      </c>
      <c r="B3515" s="6" t="str">
        <f>COUNTIF($A$5:A3515,A3515)&amp;A3515</f>
        <v>23380</v>
      </c>
      <c r="AA35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16" spans="1:27" x14ac:dyDescent="0.25">
      <c r="A3516" s="6" t="str">
        <f>DAY(C3516)&amp;Table1[[#This Row],[Bộ phận]]&amp;Table1[[#This Row],[Mã hàng]]</f>
        <v>0</v>
      </c>
      <c r="B3516" s="6" t="str">
        <f>COUNTIF($A$5:A3516,A3516)&amp;A3516</f>
        <v>23390</v>
      </c>
      <c r="AA35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17" spans="1:27" x14ac:dyDescent="0.25">
      <c r="A3517" s="6" t="str">
        <f>DAY(C3517)&amp;Table1[[#This Row],[Bộ phận]]&amp;Table1[[#This Row],[Mã hàng]]</f>
        <v>0</v>
      </c>
      <c r="B3517" s="6" t="str">
        <f>COUNTIF($A$5:A3517,A3517)&amp;A3517</f>
        <v>23400</v>
      </c>
      <c r="AA35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18" spans="1:27" x14ac:dyDescent="0.25">
      <c r="A3518" s="6" t="str">
        <f>DAY(C3518)&amp;Table1[[#This Row],[Bộ phận]]&amp;Table1[[#This Row],[Mã hàng]]</f>
        <v>0</v>
      </c>
      <c r="B3518" s="6" t="str">
        <f>COUNTIF($A$5:A3518,A3518)&amp;A3518</f>
        <v>23410</v>
      </c>
      <c r="AA35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19" spans="1:27" x14ac:dyDescent="0.25">
      <c r="A3519" s="6" t="str">
        <f>DAY(C3519)&amp;Table1[[#This Row],[Bộ phận]]&amp;Table1[[#This Row],[Mã hàng]]</f>
        <v>0</v>
      </c>
      <c r="B3519" s="6" t="str">
        <f>COUNTIF($A$5:A3519,A3519)&amp;A3519</f>
        <v>23420</v>
      </c>
      <c r="AA35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20" spans="1:27" x14ac:dyDescent="0.25">
      <c r="A3520" s="6" t="str">
        <f>DAY(C3520)&amp;Table1[[#This Row],[Bộ phận]]&amp;Table1[[#This Row],[Mã hàng]]</f>
        <v>0</v>
      </c>
      <c r="B3520" s="6" t="str">
        <f>COUNTIF($A$5:A3520,A3520)&amp;A3520</f>
        <v>23430</v>
      </c>
      <c r="AA35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21" spans="1:27" x14ac:dyDescent="0.25">
      <c r="A3521" s="6" t="str">
        <f>DAY(C3521)&amp;Table1[[#This Row],[Bộ phận]]&amp;Table1[[#This Row],[Mã hàng]]</f>
        <v>0</v>
      </c>
      <c r="B3521" s="6" t="str">
        <f>COUNTIF($A$5:A3521,A3521)&amp;A3521</f>
        <v>23440</v>
      </c>
      <c r="AA35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22" spans="1:27" x14ac:dyDescent="0.25">
      <c r="A3522" s="6" t="str">
        <f>DAY(C3522)&amp;Table1[[#This Row],[Bộ phận]]&amp;Table1[[#This Row],[Mã hàng]]</f>
        <v>0</v>
      </c>
      <c r="B3522" s="6" t="str">
        <f>COUNTIF($A$5:A3522,A3522)&amp;A3522</f>
        <v>23450</v>
      </c>
      <c r="AA35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23" spans="1:27" x14ac:dyDescent="0.25">
      <c r="A3523" s="6" t="str">
        <f>DAY(C3523)&amp;Table1[[#This Row],[Bộ phận]]&amp;Table1[[#This Row],[Mã hàng]]</f>
        <v>0</v>
      </c>
      <c r="B3523" s="6" t="str">
        <f>COUNTIF($A$5:A3523,A3523)&amp;A3523</f>
        <v>23460</v>
      </c>
      <c r="AA35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24" spans="1:27" x14ac:dyDescent="0.25">
      <c r="A3524" s="6" t="str">
        <f>DAY(C3524)&amp;Table1[[#This Row],[Bộ phận]]&amp;Table1[[#This Row],[Mã hàng]]</f>
        <v>0</v>
      </c>
      <c r="B3524" s="6" t="str">
        <f>COUNTIF($A$5:A3524,A3524)&amp;A3524</f>
        <v>23470</v>
      </c>
      <c r="AA35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25" spans="1:27" x14ac:dyDescent="0.25">
      <c r="A3525" s="6" t="str">
        <f>DAY(C3525)&amp;Table1[[#This Row],[Bộ phận]]&amp;Table1[[#This Row],[Mã hàng]]</f>
        <v>0</v>
      </c>
      <c r="B3525" s="6" t="str">
        <f>COUNTIF($A$5:A3525,A3525)&amp;A3525</f>
        <v>23480</v>
      </c>
      <c r="AA35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26" spans="1:27" x14ac:dyDescent="0.25">
      <c r="A3526" s="6" t="str">
        <f>DAY(C3526)&amp;Table1[[#This Row],[Bộ phận]]&amp;Table1[[#This Row],[Mã hàng]]</f>
        <v>0</v>
      </c>
      <c r="B3526" s="6" t="str">
        <f>COUNTIF($A$5:A3526,A3526)&amp;A3526</f>
        <v>23490</v>
      </c>
      <c r="AA35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27" spans="1:27" x14ac:dyDescent="0.25">
      <c r="A3527" s="6" t="str">
        <f>DAY(C3527)&amp;Table1[[#This Row],[Bộ phận]]&amp;Table1[[#This Row],[Mã hàng]]</f>
        <v>0</v>
      </c>
      <c r="B3527" s="6" t="str">
        <f>COUNTIF($A$5:A3527,A3527)&amp;A3527</f>
        <v>23500</v>
      </c>
      <c r="AA35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28" spans="1:27" x14ac:dyDescent="0.25">
      <c r="A3528" s="6" t="str">
        <f>DAY(C3528)&amp;Table1[[#This Row],[Bộ phận]]&amp;Table1[[#This Row],[Mã hàng]]</f>
        <v>0</v>
      </c>
      <c r="B3528" s="6" t="str">
        <f>COUNTIF($A$5:A3528,A3528)&amp;A3528</f>
        <v>23510</v>
      </c>
      <c r="AA35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29" spans="1:27" x14ac:dyDescent="0.25">
      <c r="A3529" s="6" t="str">
        <f>DAY(C3529)&amp;Table1[[#This Row],[Bộ phận]]&amp;Table1[[#This Row],[Mã hàng]]</f>
        <v>0</v>
      </c>
      <c r="B3529" s="6" t="str">
        <f>COUNTIF($A$5:A3529,A3529)&amp;A3529</f>
        <v>23520</v>
      </c>
      <c r="AA35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30" spans="1:27" x14ac:dyDescent="0.25">
      <c r="A3530" s="6" t="str">
        <f>DAY(C3530)&amp;Table1[[#This Row],[Bộ phận]]&amp;Table1[[#This Row],[Mã hàng]]</f>
        <v>0</v>
      </c>
      <c r="B3530" s="6" t="str">
        <f>COUNTIF($A$5:A3530,A3530)&amp;A3530</f>
        <v>23530</v>
      </c>
      <c r="AA35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31" spans="1:27" x14ac:dyDescent="0.25">
      <c r="A3531" s="6" t="str">
        <f>DAY(C3531)&amp;Table1[[#This Row],[Bộ phận]]&amp;Table1[[#This Row],[Mã hàng]]</f>
        <v>0</v>
      </c>
      <c r="B3531" s="6" t="str">
        <f>COUNTIF($A$5:A3531,A3531)&amp;A3531</f>
        <v>23540</v>
      </c>
      <c r="AA35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32" spans="1:27" x14ac:dyDescent="0.25">
      <c r="A3532" s="6" t="str">
        <f>DAY(C3532)&amp;Table1[[#This Row],[Bộ phận]]&amp;Table1[[#This Row],[Mã hàng]]</f>
        <v>0</v>
      </c>
      <c r="B3532" s="6" t="str">
        <f>COUNTIF($A$5:A3532,A3532)&amp;A3532</f>
        <v>23550</v>
      </c>
      <c r="AA35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33" spans="1:27" x14ac:dyDescent="0.25">
      <c r="A3533" s="6" t="str">
        <f>DAY(C3533)&amp;Table1[[#This Row],[Bộ phận]]&amp;Table1[[#This Row],[Mã hàng]]</f>
        <v>0</v>
      </c>
      <c r="B3533" s="6" t="str">
        <f>COUNTIF($A$5:A3533,A3533)&amp;A3533</f>
        <v>23560</v>
      </c>
      <c r="AA35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34" spans="1:27" x14ac:dyDescent="0.25">
      <c r="A3534" s="6" t="str">
        <f>DAY(C3534)&amp;Table1[[#This Row],[Bộ phận]]&amp;Table1[[#This Row],[Mã hàng]]</f>
        <v>0</v>
      </c>
      <c r="B3534" s="6" t="str">
        <f>COUNTIF($A$5:A3534,A3534)&amp;A3534</f>
        <v>23570</v>
      </c>
      <c r="AA35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35" spans="1:27" x14ac:dyDescent="0.25">
      <c r="A3535" s="6" t="str">
        <f>DAY(C3535)&amp;Table1[[#This Row],[Bộ phận]]&amp;Table1[[#This Row],[Mã hàng]]</f>
        <v>0</v>
      </c>
      <c r="B3535" s="6" t="str">
        <f>COUNTIF($A$5:A3535,A3535)&amp;A3535</f>
        <v>23580</v>
      </c>
      <c r="AA35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36" spans="1:27" x14ac:dyDescent="0.25">
      <c r="A3536" s="6" t="str">
        <f>DAY(C3536)&amp;Table1[[#This Row],[Bộ phận]]&amp;Table1[[#This Row],[Mã hàng]]</f>
        <v>0</v>
      </c>
      <c r="B3536" s="6" t="str">
        <f>COUNTIF($A$5:A3536,A3536)&amp;A3536</f>
        <v>23590</v>
      </c>
      <c r="AA35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37" spans="1:27" x14ac:dyDescent="0.25">
      <c r="A3537" s="6" t="str">
        <f>DAY(C3537)&amp;Table1[[#This Row],[Bộ phận]]&amp;Table1[[#This Row],[Mã hàng]]</f>
        <v>0</v>
      </c>
      <c r="B3537" s="6" t="str">
        <f>COUNTIF($A$5:A3537,A3537)&amp;A3537</f>
        <v>23600</v>
      </c>
      <c r="AA35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38" spans="1:27" x14ac:dyDescent="0.25">
      <c r="A3538" s="6" t="str">
        <f>DAY(C3538)&amp;Table1[[#This Row],[Bộ phận]]&amp;Table1[[#This Row],[Mã hàng]]</f>
        <v>0</v>
      </c>
      <c r="B3538" s="6" t="str">
        <f>COUNTIF($A$5:A3538,A3538)&amp;A3538</f>
        <v>23610</v>
      </c>
      <c r="AA35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39" spans="1:27" x14ac:dyDescent="0.25">
      <c r="A3539" s="6" t="str">
        <f>DAY(C3539)&amp;Table1[[#This Row],[Bộ phận]]&amp;Table1[[#This Row],[Mã hàng]]</f>
        <v>0</v>
      </c>
      <c r="B3539" s="6" t="str">
        <f>COUNTIF($A$5:A3539,A3539)&amp;A3539</f>
        <v>23620</v>
      </c>
      <c r="AA35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40" spans="1:27" x14ac:dyDescent="0.25">
      <c r="A3540" s="6" t="str">
        <f>DAY(C3540)&amp;Table1[[#This Row],[Bộ phận]]&amp;Table1[[#This Row],[Mã hàng]]</f>
        <v>0</v>
      </c>
      <c r="B3540" s="6" t="str">
        <f>COUNTIF($A$5:A3540,A3540)&amp;A3540</f>
        <v>23630</v>
      </c>
      <c r="AA35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41" spans="1:27" x14ac:dyDescent="0.25">
      <c r="A3541" s="6" t="str">
        <f>DAY(C3541)&amp;Table1[[#This Row],[Bộ phận]]&amp;Table1[[#This Row],[Mã hàng]]</f>
        <v>0</v>
      </c>
      <c r="B3541" s="6" t="str">
        <f>COUNTIF($A$5:A3541,A3541)&amp;A3541</f>
        <v>23640</v>
      </c>
      <c r="AA35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42" spans="1:27" x14ac:dyDescent="0.25">
      <c r="A3542" s="6" t="str">
        <f>DAY(C3542)&amp;Table1[[#This Row],[Bộ phận]]&amp;Table1[[#This Row],[Mã hàng]]</f>
        <v>0</v>
      </c>
      <c r="B3542" s="6" t="str">
        <f>COUNTIF($A$5:A3542,A3542)&amp;A3542</f>
        <v>23650</v>
      </c>
      <c r="AA35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43" spans="1:27" x14ac:dyDescent="0.25">
      <c r="A3543" s="6" t="str">
        <f>DAY(C3543)&amp;Table1[[#This Row],[Bộ phận]]&amp;Table1[[#This Row],[Mã hàng]]</f>
        <v>0</v>
      </c>
      <c r="B3543" s="6" t="str">
        <f>COUNTIF($A$5:A3543,A3543)&amp;A3543</f>
        <v>23660</v>
      </c>
      <c r="AA35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44" spans="1:27" x14ac:dyDescent="0.25">
      <c r="A3544" s="6" t="str">
        <f>DAY(C3544)&amp;Table1[[#This Row],[Bộ phận]]&amp;Table1[[#This Row],[Mã hàng]]</f>
        <v>0</v>
      </c>
      <c r="B3544" s="6" t="str">
        <f>COUNTIF($A$5:A3544,A3544)&amp;A3544</f>
        <v>23670</v>
      </c>
      <c r="AA35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45" spans="1:27" x14ac:dyDescent="0.25">
      <c r="A3545" s="6" t="str">
        <f>DAY(C3545)&amp;Table1[[#This Row],[Bộ phận]]&amp;Table1[[#This Row],[Mã hàng]]</f>
        <v>0</v>
      </c>
      <c r="B3545" s="6" t="str">
        <f>COUNTIF($A$5:A3545,A3545)&amp;A3545</f>
        <v>23680</v>
      </c>
      <c r="AA35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46" spans="1:27" x14ac:dyDescent="0.25">
      <c r="A3546" s="6" t="str">
        <f>DAY(C3546)&amp;Table1[[#This Row],[Bộ phận]]&amp;Table1[[#This Row],[Mã hàng]]</f>
        <v>0</v>
      </c>
      <c r="B3546" s="6" t="str">
        <f>COUNTIF($A$5:A3546,A3546)&amp;A3546</f>
        <v>23690</v>
      </c>
      <c r="AA35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47" spans="1:27" x14ac:dyDescent="0.25">
      <c r="A3547" s="6" t="str">
        <f>DAY(C3547)&amp;Table1[[#This Row],[Bộ phận]]&amp;Table1[[#This Row],[Mã hàng]]</f>
        <v>0</v>
      </c>
      <c r="B3547" s="6" t="str">
        <f>COUNTIF($A$5:A3547,A3547)&amp;A3547</f>
        <v>23700</v>
      </c>
      <c r="AA35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48" spans="1:27" x14ac:dyDescent="0.25">
      <c r="A3548" s="6" t="str">
        <f>DAY(C3548)&amp;Table1[[#This Row],[Bộ phận]]&amp;Table1[[#This Row],[Mã hàng]]</f>
        <v>0</v>
      </c>
      <c r="B3548" s="6" t="str">
        <f>COUNTIF($A$5:A3548,A3548)&amp;A3548</f>
        <v>23710</v>
      </c>
      <c r="AA35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49" spans="1:27" x14ac:dyDescent="0.25">
      <c r="A3549" s="6" t="str">
        <f>DAY(C3549)&amp;Table1[[#This Row],[Bộ phận]]&amp;Table1[[#This Row],[Mã hàng]]</f>
        <v>0</v>
      </c>
      <c r="B3549" s="6" t="str">
        <f>COUNTIF($A$5:A3549,A3549)&amp;A3549</f>
        <v>23720</v>
      </c>
      <c r="AA35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50" spans="1:27" x14ac:dyDescent="0.25">
      <c r="A3550" s="6" t="str">
        <f>DAY(C3550)&amp;Table1[[#This Row],[Bộ phận]]&amp;Table1[[#This Row],[Mã hàng]]</f>
        <v>0</v>
      </c>
      <c r="B3550" s="6" t="str">
        <f>COUNTIF($A$5:A3550,A3550)&amp;A3550</f>
        <v>23730</v>
      </c>
      <c r="AA35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51" spans="1:27" x14ac:dyDescent="0.25">
      <c r="A3551" s="6" t="str">
        <f>DAY(C3551)&amp;Table1[[#This Row],[Bộ phận]]&amp;Table1[[#This Row],[Mã hàng]]</f>
        <v>0</v>
      </c>
      <c r="B3551" s="6" t="str">
        <f>COUNTIF($A$5:A3551,A3551)&amp;A3551</f>
        <v>23740</v>
      </c>
      <c r="AA35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52" spans="1:27" x14ac:dyDescent="0.25">
      <c r="A3552" s="6" t="str">
        <f>DAY(C3552)&amp;Table1[[#This Row],[Bộ phận]]&amp;Table1[[#This Row],[Mã hàng]]</f>
        <v>0</v>
      </c>
      <c r="B3552" s="6" t="str">
        <f>COUNTIF($A$5:A3552,A3552)&amp;A3552</f>
        <v>23750</v>
      </c>
      <c r="AA35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53" spans="1:27" x14ac:dyDescent="0.25">
      <c r="A3553" s="6" t="str">
        <f>DAY(C3553)&amp;Table1[[#This Row],[Bộ phận]]&amp;Table1[[#This Row],[Mã hàng]]</f>
        <v>0</v>
      </c>
      <c r="B3553" s="6" t="str">
        <f>COUNTIF($A$5:A3553,A3553)&amp;A3553</f>
        <v>23760</v>
      </c>
      <c r="AA35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54" spans="1:27" x14ac:dyDescent="0.25">
      <c r="A3554" s="6" t="str">
        <f>DAY(C3554)&amp;Table1[[#This Row],[Bộ phận]]&amp;Table1[[#This Row],[Mã hàng]]</f>
        <v>0</v>
      </c>
      <c r="B3554" s="6" t="str">
        <f>COUNTIF($A$5:A3554,A3554)&amp;A3554</f>
        <v>23770</v>
      </c>
      <c r="AA35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55" spans="1:27" x14ac:dyDescent="0.25">
      <c r="A3555" s="6" t="str">
        <f>DAY(C3555)&amp;Table1[[#This Row],[Bộ phận]]&amp;Table1[[#This Row],[Mã hàng]]</f>
        <v>0</v>
      </c>
      <c r="B3555" s="6" t="str">
        <f>COUNTIF($A$5:A3555,A3555)&amp;A3555</f>
        <v>23780</v>
      </c>
      <c r="AA35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56" spans="1:27" x14ac:dyDescent="0.25">
      <c r="A3556" s="6" t="str">
        <f>DAY(C3556)&amp;Table1[[#This Row],[Bộ phận]]&amp;Table1[[#This Row],[Mã hàng]]</f>
        <v>0</v>
      </c>
      <c r="B3556" s="6" t="str">
        <f>COUNTIF($A$5:A3556,A3556)&amp;A3556</f>
        <v>23790</v>
      </c>
      <c r="AA35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57" spans="1:27" x14ac:dyDescent="0.25">
      <c r="A3557" s="6" t="str">
        <f>DAY(C3557)&amp;Table1[[#This Row],[Bộ phận]]&amp;Table1[[#This Row],[Mã hàng]]</f>
        <v>0</v>
      </c>
      <c r="B3557" s="6" t="str">
        <f>COUNTIF($A$5:A3557,A3557)&amp;A3557</f>
        <v>23800</v>
      </c>
      <c r="AA35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58" spans="1:27" x14ac:dyDescent="0.25">
      <c r="A3558" s="6" t="str">
        <f>DAY(C3558)&amp;Table1[[#This Row],[Bộ phận]]&amp;Table1[[#This Row],[Mã hàng]]</f>
        <v>0</v>
      </c>
      <c r="B3558" s="6" t="str">
        <f>COUNTIF($A$5:A3558,A3558)&amp;A3558</f>
        <v>23810</v>
      </c>
      <c r="AA35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59" spans="1:27" x14ac:dyDescent="0.25">
      <c r="A3559" s="6" t="str">
        <f>DAY(C3559)&amp;Table1[[#This Row],[Bộ phận]]&amp;Table1[[#This Row],[Mã hàng]]</f>
        <v>0</v>
      </c>
      <c r="B3559" s="6" t="str">
        <f>COUNTIF($A$5:A3559,A3559)&amp;A3559</f>
        <v>23820</v>
      </c>
      <c r="AA35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60" spans="1:27" x14ac:dyDescent="0.25">
      <c r="A3560" s="6" t="str">
        <f>DAY(C3560)&amp;Table1[[#This Row],[Bộ phận]]&amp;Table1[[#This Row],[Mã hàng]]</f>
        <v>0</v>
      </c>
      <c r="B3560" s="6" t="str">
        <f>COUNTIF($A$5:A3560,A3560)&amp;A3560</f>
        <v>23830</v>
      </c>
      <c r="AA35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61" spans="1:27" x14ac:dyDescent="0.25">
      <c r="A3561" s="6" t="str">
        <f>DAY(C3561)&amp;Table1[[#This Row],[Bộ phận]]&amp;Table1[[#This Row],[Mã hàng]]</f>
        <v>0</v>
      </c>
      <c r="B3561" s="6" t="str">
        <f>COUNTIF($A$5:A3561,A3561)&amp;A3561</f>
        <v>23840</v>
      </c>
      <c r="AA35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62" spans="1:27" x14ac:dyDescent="0.25">
      <c r="A3562" s="6" t="str">
        <f>DAY(C3562)&amp;Table1[[#This Row],[Bộ phận]]&amp;Table1[[#This Row],[Mã hàng]]</f>
        <v>0</v>
      </c>
      <c r="B3562" s="6" t="str">
        <f>COUNTIF($A$5:A3562,A3562)&amp;A3562</f>
        <v>23850</v>
      </c>
      <c r="AA35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63" spans="1:27" x14ac:dyDescent="0.25">
      <c r="A3563" s="6" t="str">
        <f>DAY(C3563)&amp;Table1[[#This Row],[Bộ phận]]&amp;Table1[[#This Row],[Mã hàng]]</f>
        <v>0</v>
      </c>
      <c r="B3563" s="6" t="str">
        <f>COUNTIF($A$5:A3563,A3563)&amp;A3563</f>
        <v>23860</v>
      </c>
      <c r="AA35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64" spans="1:27" x14ac:dyDescent="0.25">
      <c r="A3564" s="6" t="str">
        <f>DAY(C3564)&amp;Table1[[#This Row],[Bộ phận]]&amp;Table1[[#This Row],[Mã hàng]]</f>
        <v>0</v>
      </c>
      <c r="B3564" s="6" t="str">
        <f>COUNTIF($A$5:A3564,A3564)&amp;A3564</f>
        <v>23870</v>
      </c>
      <c r="AA35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65" spans="1:27" x14ac:dyDescent="0.25">
      <c r="A3565" s="6" t="str">
        <f>DAY(C3565)&amp;Table1[[#This Row],[Bộ phận]]&amp;Table1[[#This Row],[Mã hàng]]</f>
        <v>0</v>
      </c>
      <c r="B3565" s="6" t="str">
        <f>COUNTIF($A$5:A3565,A3565)&amp;A3565</f>
        <v>23880</v>
      </c>
      <c r="AA35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66" spans="1:27" x14ac:dyDescent="0.25">
      <c r="A3566" s="6" t="str">
        <f>DAY(C3566)&amp;Table1[[#This Row],[Bộ phận]]&amp;Table1[[#This Row],[Mã hàng]]</f>
        <v>0</v>
      </c>
      <c r="B3566" s="6" t="str">
        <f>COUNTIF($A$5:A3566,A3566)&amp;A3566</f>
        <v>23890</v>
      </c>
      <c r="AA35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67" spans="1:27" x14ac:dyDescent="0.25">
      <c r="A3567" s="6" t="str">
        <f>DAY(C3567)&amp;Table1[[#This Row],[Bộ phận]]&amp;Table1[[#This Row],[Mã hàng]]</f>
        <v>0</v>
      </c>
      <c r="B3567" s="6" t="str">
        <f>COUNTIF($A$5:A3567,A3567)&amp;A3567</f>
        <v>23900</v>
      </c>
      <c r="AA35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68" spans="1:27" x14ac:dyDescent="0.25">
      <c r="A3568" s="6" t="str">
        <f>DAY(C3568)&amp;Table1[[#This Row],[Bộ phận]]&amp;Table1[[#This Row],[Mã hàng]]</f>
        <v>0</v>
      </c>
      <c r="B3568" s="6" t="str">
        <f>COUNTIF($A$5:A3568,A3568)&amp;A3568</f>
        <v>23910</v>
      </c>
      <c r="AA35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69" spans="1:27" x14ac:dyDescent="0.25">
      <c r="A3569" s="6" t="str">
        <f>DAY(C3569)&amp;Table1[[#This Row],[Bộ phận]]&amp;Table1[[#This Row],[Mã hàng]]</f>
        <v>0</v>
      </c>
      <c r="B3569" s="6" t="str">
        <f>COUNTIF($A$5:A3569,A3569)&amp;A3569</f>
        <v>23920</v>
      </c>
      <c r="AA35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70" spans="1:27" x14ac:dyDescent="0.25">
      <c r="A3570" s="6" t="str">
        <f>DAY(C3570)&amp;Table1[[#This Row],[Bộ phận]]&amp;Table1[[#This Row],[Mã hàng]]</f>
        <v>0</v>
      </c>
      <c r="B3570" s="6" t="str">
        <f>COUNTIF($A$5:A3570,A3570)&amp;A3570</f>
        <v>23930</v>
      </c>
      <c r="AA35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71" spans="1:27" x14ac:dyDescent="0.25">
      <c r="A3571" s="6" t="str">
        <f>DAY(C3571)&amp;Table1[[#This Row],[Bộ phận]]&amp;Table1[[#This Row],[Mã hàng]]</f>
        <v>0</v>
      </c>
      <c r="B3571" s="6" t="str">
        <f>COUNTIF($A$5:A3571,A3571)&amp;A3571</f>
        <v>23940</v>
      </c>
      <c r="AA35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72" spans="1:27" x14ac:dyDescent="0.25">
      <c r="A3572" s="6" t="str">
        <f>DAY(C3572)&amp;Table1[[#This Row],[Bộ phận]]&amp;Table1[[#This Row],[Mã hàng]]</f>
        <v>0</v>
      </c>
      <c r="B3572" s="6" t="str">
        <f>COUNTIF($A$5:A3572,A3572)&amp;A3572</f>
        <v>23950</v>
      </c>
      <c r="AA35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73" spans="1:27" x14ac:dyDescent="0.25">
      <c r="A3573" s="6" t="str">
        <f>DAY(C3573)&amp;Table1[[#This Row],[Bộ phận]]&amp;Table1[[#This Row],[Mã hàng]]</f>
        <v>0</v>
      </c>
      <c r="B3573" s="6" t="str">
        <f>COUNTIF($A$5:A3573,A3573)&amp;A3573</f>
        <v>23960</v>
      </c>
      <c r="AA35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74" spans="1:27" x14ac:dyDescent="0.25">
      <c r="A3574" s="6" t="str">
        <f>DAY(C3574)&amp;Table1[[#This Row],[Bộ phận]]&amp;Table1[[#This Row],[Mã hàng]]</f>
        <v>0</v>
      </c>
      <c r="B3574" s="6" t="str">
        <f>COUNTIF($A$5:A3574,A3574)&amp;A3574</f>
        <v>23970</v>
      </c>
      <c r="AA35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75" spans="1:27" x14ac:dyDescent="0.25">
      <c r="A3575" s="6" t="str">
        <f>DAY(C3575)&amp;Table1[[#This Row],[Bộ phận]]&amp;Table1[[#This Row],[Mã hàng]]</f>
        <v>0</v>
      </c>
      <c r="B3575" s="6" t="str">
        <f>COUNTIF($A$5:A3575,A3575)&amp;A3575</f>
        <v>23980</v>
      </c>
      <c r="AA35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76" spans="1:27" x14ac:dyDescent="0.25">
      <c r="A3576" s="6" t="str">
        <f>DAY(C3576)&amp;Table1[[#This Row],[Bộ phận]]&amp;Table1[[#This Row],[Mã hàng]]</f>
        <v>0</v>
      </c>
      <c r="B3576" s="6" t="str">
        <f>COUNTIF($A$5:A3576,A3576)&amp;A3576</f>
        <v>23990</v>
      </c>
      <c r="AA35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77" spans="1:27" x14ac:dyDescent="0.25">
      <c r="A3577" s="6" t="str">
        <f>DAY(C3577)&amp;Table1[[#This Row],[Bộ phận]]&amp;Table1[[#This Row],[Mã hàng]]</f>
        <v>0</v>
      </c>
      <c r="B3577" s="6" t="str">
        <f>COUNTIF($A$5:A3577,A3577)&amp;A3577</f>
        <v>24000</v>
      </c>
      <c r="AA35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78" spans="1:27" x14ac:dyDescent="0.25">
      <c r="A3578" s="6" t="str">
        <f>DAY(C3578)&amp;Table1[[#This Row],[Bộ phận]]&amp;Table1[[#This Row],[Mã hàng]]</f>
        <v>0</v>
      </c>
      <c r="B3578" s="6" t="str">
        <f>COUNTIF($A$5:A3578,A3578)&amp;A3578</f>
        <v>24010</v>
      </c>
      <c r="AA35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79" spans="1:27" x14ac:dyDescent="0.25">
      <c r="A3579" s="6" t="str">
        <f>DAY(C3579)&amp;Table1[[#This Row],[Bộ phận]]&amp;Table1[[#This Row],[Mã hàng]]</f>
        <v>0</v>
      </c>
      <c r="B3579" s="6" t="str">
        <f>COUNTIF($A$5:A3579,A3579)&amp;A3579</f>
        <v>24020</v>
      </c>
      <c r="AA35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80" spans="1:27" x14ac:dyDescent="0.25">
      <c r="A3580" s="6" t="str">
        <f>DAY(C3580)&amp;Table1[[#This Row],[Bộ phận]]&amp;Table1[[#This Row],[Mã hàng]]</f>
        <v>0</v>
      </c>
      <c r="B3580" s="6" t="str">
        <f>COUNTIF($A$5:A3580,A3580)&amp;A3580</f>
        <v>24030</v>
      </c>
      <c r="AA35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81" spans="1:27" x14ac:dyDescent="0.25">
      <c r="A3581" s="6" t="str">
        <f>DAY(C3581)&amp;Table1[[#This Row],[Bộ phận]]&amp;Table1[[#This Row],[Mã hàng]]</f>
        <v>0</v>
      </c>
      <c r="B3581" s="6" t="str">
        <f>COUNTIF($A$5:A3581,A3581)&amp;A3581</f>
        <v>24040</v>
      </c>
      <c r="AA35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82" spans="1:27" x14ac:dyDescent="0.25">
      <c r="A3582" s="6" t="str">
        <f>DAY(C3582)&amp;Table1[[#This Row],[Bộ phận]]&amp;Table1[[#This Row],[Mã hàng]]</f>
        <v>0</v>
      </c>
      <c r="B3582" s="6" t="str">
        <f>COUNTIF($A$5:A3582,A3582)&amp;A3582</f>
        <v>24050</v>
      </c>
      <c r="AA35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83" spans="1:27" x14ac:dyDescent="0.25">
      <c r="A3583" s="6" t="str">
        <f>DAY(C3583)&amp;Table1[[#This Row],[Bộ phận]]&amp;Table1[[#This Row],[Mã hàng]]</f>
        <v>0</v>
      </c>
      <c r="B3583" s="6" t="str">
        <f>COUNTIF($A$5:A3583,A3583)&amp;A3583</f>
        <v>24060</v>
      </c>
      <c r="AA35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84" spans="1:27" x14ac:dyDescent="0.25">
      <c r="A3584" s="6" t="str">
        <f>DAY(C3584)&amp;Table1[[#This Row],[Bộ phận]]&amp;Table1[[#This Row],[Mã hàng]]</f>
        <v>0</v>
      </c>
      <c r="B3584" s="6" t="str">
        <f>COUNTIF($A$5:A3584,A3584)&amp;A3584</f>
        <v>24070</v>
      </c>
      <c r="AA35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85" spans="1:27" x14ac:dyDescent="0.25">
      <c r="A3585" s="6" t="str">
        <f>DAY(C3585)&amp;Table1[[#This Row],[Bộ phận]]&amp;Table1[[#This Row],[Mã hàng]]</f>
        <v>0</v>
      </c>
      <c r="B3585" s="6" t="str">
        <f>COUNTIF($A$5:A3585,A3585)&amp;A3585</f>
        <v>24080</v>
      </c>
      <c r="AA35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86" spans="1:27" x14ac:dyDescent="0.25">
      <c r="A3586" s="6" t="str">
        <f>DAY(C3586)&amp;Table1[[#This Row],[Bộ phận]]&amp;Table1[[#This Row],[Mã hàng]]</f>
        <v>0</v>
      </c>
      <c r="B3586" s="6" t="str">
        <f>COUNTIF($A$5:A3586,A3586)&amp;A3586</f>
        <v>24090</v>
      </c>
      <c r="AA35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87" spans="1:27" x14ac:dyDescent="0.25">
      <c r="A3587" s="6" t="str">
        <f>DAY(C3587)&amp;Table1[[#This Row],[Bộ phận]]&amp;Table1[[#This Row],[Mã hàng]]</f>
        <v>0</v>
      </c>
      <c r="B3587" s="6" t="str">
        <f>COUNTIF($A$5:A3587,A3587)&amp;A3587</f>
        <v>24100</v>
      </c>
      <c r="AA35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88" spans="1:27" x14ac:dyDescent="0.25">
      <c r="A3588" s="6" t="str">
        <f>DAY(C3588)&amp;Table1[[#This Row],[Bộ phận]]&amp;Table1[[#This Row],[Mã hàng]]</f>
        <v>0</v>
      </c>
      <c r="B3588" s="6" t="str">
        <f>COUNTIF($A$5:A3588,A3588)&amp;A3588</f>
        <v>24110</v>
      </c>
      <c r="AA35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89" spans="1:27" x14ac:dyDescent="0.25">
      <c r="A3589" s="6" t="str">
        <f>DAY(C3589)&amp;Table1[[#This Row],[Bộ phận]]&amp;Table1[[#This Row],[Mã hàng]]</f>
        <v>0</v>
      </c>
      <c r="B3589" s="6" t="str">
        <f>COUNTIF($A$5:A3589,A3589)&amp;A3589</f>
        <v>24120</v>
      </c>
      <c r="AA35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90" spans="1:27" x14ac:dyDescent="0.25">
      <c r="A3590" s="6" t="str">
        <f>DAY(C3590)&amp;Table1[[#This Row],[Bộ phận]]&amp;Table1[[#This Row],[Mã hàng]]</f>
        <v>0</v>
      </c>
      <c r="B3590" s="6" t="str">
        <f>COUNTIF($A$5:A3590,A3590)&amp;A3590</f>
        <v>24130</v>
      </c>
      <c r="AA35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91" spans="1:27" x14ac:dyDescent="0.25">
      <c r="A3591" s="6" t="str">
        <f>DAY(C3591)&amp;Table1[[#This Row],[Bộ phận]]&amp;Table1[[#This Row],[Mã hàng]]</f>
        <v>0</v>
      </c>
      <c r="B3591" s="6" t="str">
        <f>COUNTIF($A$5:A3591,A3591)&amp;A3591</f>
        <v>24140</v>
      </c>
      <c r="AA35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92" spans="1:27" x14ac:dyDescent="0.25">
      <c r="A3592" s="6" t="str">
        <f>DAY(C3592)&amp;Table1[[#This Row],[Bộ phận]]&amp;Table1[[#This Row],[Mã hàng]]</f>
        <v>0</v>
      </c>
      <c r="B3592" s="6" t="str">
        <f>COUNTIF($A$5:A3592,A3592)&amp;A3592</f>
        <v>24150</v>
      </c>
      <c r="AA35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93" spans="1:27" x14ac:dyDescent="0.25">
      <c r="A3593" s="6" t="str">
        <f>DAY(C3593)&amp;Table1[[#This Row],[Bộ phận]]&amp;Table1[[#This Row],[Mã hàng]]</f>
        <v>0</v>
      </c>
      <c r="B3593" s="6" t="str">
        <f>COUNTIF($A$5:A3593,A3593)&amp;A3593</f>
        <v>24160</v>
      </c>
      <c r="AA35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94" spans="1:27" x14ac:dyDescent="0.25">
      <c r="A3594" s="6" t="str">
        <f>DAY(C3594)&amp;Table1[[#This Row],[Bộ phận]]&amp;Table1[[#This Row],[Mã hàng]]</f>
        <v>0</v>
      </c>
      <c r="B3594" s="6" t="str">
        <f>COUNTIF($A$5:A3594,A3594)&amp;A3594</f>
        <v>24170</v>
      </c>
      <c r="AA35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95" spans="1:27" x14ac:dyDescent="0.25">
      <c r="A3595" s="6" t="str">
        <f>DAY(C3595)&amp;Table1[[#This Row],[Bộ phận]]&amp;Table1[[#This Row],[Mã hàng]]</f>
        <v>0</v>
      </c>
      <c r="B3595" s="6" t="str">
        <f>COUNTIF($A$5:A3595,A3595)&amp;A3595</f>
        <v>24180</v>
      </c>
      <c r="AA35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96" spans="1:27" x14ac:dyDescent="0.25">
      <c r="A3596" s="6" t="str">
        <f>DAY(C3596)&amp;Table1[[#This Row],[Bộ phận]]&amp;Table1[[#This Row],[Mã hàng]]</f>
        <v>0</v>
      </c>
      <c r="B3596" s="6" t="str">
        <f>COUNTIF($A$5:A3596,A3596)&amp;A3596</f>
        <v>24190</v>
      </c>
      <c r="AA35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97" spans="1:27" x14ac:dyDescent="0.25">
      <c r="A3597" s="6" t="str">
        <f>DAY(C3597)&amp;Table1[[#This Row],[Bộ phận]]&amp;Table1[[#This Row],[Mã hàng]]</f>
        <v>0</v>
      </c>
      <c r="B3597" s="6" t="str">
        <f>COUNTIF($A$5:A3597,A3597)&amp;A3597</f>
        <v>24200</v>
      </c>
      <c r="AA35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98" spans="1:27" x14ac:dyDescent="0.25">
      <c r="A3598" s="6" t="str">
        <f>DAY(C3598)&amp;Table1[[#This Row],[Bộ phận]]&amp;Table1[[#This Row],[Mã hàng]]</f>
        <v>0</v>
      </c>
      <c r="B3598" s="6" t="str">
        <f>COUNTIF($A$5:A3598,A3598)&amp;A3598</f>
        <v>24210</v>
      </c>
      <c r="AA35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599" spans="1:27" x14ac:dyDescent="0.25">
      <c r="A3599" s="6" t="str">
        <f>DAY(C3599)&amp;Table1[[#This Row],[Bộ phận]]&amp;Table1[[#This Row],[Mã hàng]]</f>
        <v>0</v>
      </c>
      <c r="B3599" s="6" t="str">
        <f>COUNTIF($A$5:A3599,A3599)&amp;A3599</f>
        <v>24220</v>
      </c>
      <c r="AA35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00" spans="1:27" x14ac:dyDescent="0.25">
      <c r="A3600" s="6" t="str">
        <f>DAY(C3600)&amp;Table1[[#This Row],[Bộ phận]]&amp;Table1[[#This Row],[Mã hàng]]</f>
        <v>0</v>
      </c>
      <c r="B3600" s="6" t="str">
        <f>COUNTIF($A$5:A3600,A3600)&amp;A3600</f>
        <v>24230</v>
      </c>
      <c r="AA36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01" spans="1:27" x14ac:dyDescent="0.25">
      <c r="A3601" s="6" t="str">
        <f>DAY(C3601)&amp;Table1[[#This Row],[Bộ phận]]&amp;Table1[[#This Row],[Mã hàng]]</f>
        <v>0</v>
      </c>
      <c r="B3601" s="6" t="str">
        <f>COUNTIF($A$5:A3601,A3601)&amp;A3601</f>
        <v>24240</v>
      </c>
      <c r="AA36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02" spans="1:27" x14ac:dyDescent="0.25">
      <c r="A3602" s="6" t="str">
        <f>DAY(C3602)&amp;Table1[[#This Row],[Bộ phận]]&amp;Table1[[#This Row],[Mã hàng]]</f>
        <v>0</v>
      </c>
      <c r="B3602" s="6" t="str">
        <f>COUNTIF($A$5:A3602,A3602)&amp;A3602</f>
        <v>24250</v>
      </c>
      <c r="AA36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03" spans="1:27" x14ac:dyDescent="0.25">
      <c r="A3603" s="6" t="str">
        <f>DAY(C3603)&amp;Table1[[#This Row],[Bộ phận]]&amp;Table1[[#This Row],[Mã hàng]]</f>
        <v>0</v>
      </c>
      <c r="B3603" s="6" t="str">
        <f>COUNTIF($A$5:A3603,A3603)&amp;A3603</f>
        <v>24260</v>
      </c>
      <c r="AA36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04" spans="1:27" x14ac:dyDescent="0.25">
      <c r="A3604" s="6" t="str">
        <f>DAY(C3604)&amp;Table1[[#This Row],[Bộ phận]]&amp;Table1[[#This Row],[Mã hàng]]</f>
        <v>0</v>
      </c>
      <c r="B3604" s="6" t="str">
        <f>COUNTIF($A$5:A3604,A3604)&amp;A3604</f>
        <v>24270</v>
      </c>
      <c r="AA36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05" spans="1:27" x14ac:dyDescent="0.25">
      <c r="A3605" s="6" t="str">
        <f>DAY(C3605)&amp;Table1[[#This Row],[Bộ phận]]&amp;Table1[[#This Row],[Mã hàng]]</f>
        <v>0</v>
      </c>
      <c r="B3605" s="6" t="str">
        <f>COUNTIF($A$5:A3605,A3605)&amp;A3605</f>
        <v>24280</v>
      </c>
      <c r="AA36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06" spans="1:27" x14ac:dyDescent="0.25">
      <c r="A3606" s="6" t="str">
        <f>DAY(C3606)&amp;Table1[[#This Row],[Bộ phận]]&amp;Table1[[#This Row],[Mã hàng]]</f>
        <v>0</v>
      </c>
      <c r="B3606" s="6" t="str">
        <f>COUNTIF($A$5:A3606,A3606)&amp;A3606</f>
        <v>24290</v>
      </c>
      <c r="AA36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07" spans="1:27" x14ac:dyDescent="0.25">
      <c r="A3607" s="6" t="str">
        <f>DAY(C3607)&amp;Table1[[#This Row],[Bộ phận]]&amp;Table1[[#This Row],[Mã hàng]]</f>
        <v>0</v>
      </c>
      <c r="B3607" s="6" t="str">
        <f>COUNTIF($A$5:A3607,A3607)&amp;A3607</f>
        <v>24300</v>
      </c>
      <c r="AA36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08" spans="1:27" x14ac:dyDescent="0.25">
      <c r="A3608" s="6" t="str">
        <f>DAY(C3608)&amp;Table1[[#This Row],[Bộ phận]]&amp;Table1[[#This Row],[Mã hàng]]</f>
        <v>0</v>
      </c>
      <c r="B3608" s="6" t="str">
        <f>COUNTIF($A$5:A3608,A3608)&amp;A3608</f>
        <v>24310</v>
      </c>
      <c r="AA36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09" spans="1:27" x14ac:dyDescent="0.25">
      <c r="A3609" s="6" t="str">
        <f>DAY(C3609)&amp;Table1[[#This Row],[Bộ phận]]&amp;Table1[[#This Row],[Mã hàng]]</f>
        <v>0</v>
      </c>
      <c r="B3609" s="6" t="str">
        <f>COUNTIF($A$5:A3609,A3609)&amp;A3609</f>
        <v>24320</v>
      </c>
      <c r="AA36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10" spans="1:27" x14ac:dyDescent="0.25">
      <c r="A3610" s="6" t="str">
        <f>DAY(C3610)&amp;Table1[[#This Row],[Bộ phận]]&amp;Table1[[#This Row],[Mã hàng]]</f>
        <v>0</v>
      </c>
      <c r="B3610" s="6" t="str">
        <f>COUNTIF($A$5:A3610,A3610)&amp;A3610</f>
        <v>24330</v>
      </c>
      <c r="AA36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11" spans="1:27" x14ac:dyDescent="0.25">
      <c r="A3611" s="6" t="str">
        <f>DAY(C3611)&amp;Table1[[#This Row],[Bộ phận]]&amp;Table1[[#This Row],[Mã hàng]]</f>
        <v>0</v>
      </c>
      <c r="B3611" s="6" t="str">
        <f>COUNTIF($A$5:A3611,A3611)&amp;A3611</f>
        <v>24340</v>
      </c>
      <c r="AA36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12" spans="1:27" x14ac:dyDescent="0.25">
      <c r="A3612" s="6" t="str">
        <f>DAY(C3612)&amp;Table1[[#This Row],[Bộ phận]]&amp;Table1[[#This Row],[Mã hàng]]</f>
        <v>0</v>
      </c>
      <c r="B3612" s="6" t="str">
        <f>COUNTIF($A$5:A3612,A3612)&amp;A3612</f>
        <v>24350</v>
      </c>
      <c r="AA36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13" spans="1:27" x14ac:dyDescent="0.25">
      <c r="A3613" s="6" t="str">
        <f>DAY(C3613)&amp;Table1[[#This Row],[Bộ phận]]&amp;Table1[[#This Row],[Mã hàng]]</f>
        <v>0</v>
      </c>
      <c r="B3613" s="6" t="str">
        <f>COUNTIF($A$5:A3613,A3613)&amp;A3613</f>
        <v>24360</v>
      </c>
      <c r="AA36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14" spans="1:27" x14ac:dyDescent="0.25">
      <c r="A3614" s="6" t="str">
        <f>DAY(C3614)&amp;Table1[[#This Row],[Bộ phận]]&amp;Table1[[#This Row],[Mã hàng]]</f>
        <v>0</v>
      </c>
      <c r="B3614" s="6" t="str">
        <f>COUNTIF($A$5:A3614,A3614)&amp;A3614</f>
        <v>24370</v>
      </c>
      <c r="AA36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15" spans="1:27" x14ac:dyDescent="0.25">
      <c r="A3615" s="6" t="str">
        <f>DAY(C3615)&amp;Table1[[#This Row],[Bộ phận]]&amp;Table1[[#This Row],[Mã hàng]]</f>
        <v>0</v>
      </c>
      <c r="B3615" s="6" t="str">
        <f>COUNTIF($A$5:A3615,A3615)&amp;A3615</f>
        <v>24380</v>
      </c>
      <c r="AA36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16" spans="1:27" x14ac:dyDescent="0.25">
      <c r="A3616" s="6" t="str">
        <f>DAY(C3616)&amp;Table1[[#This Row],[Bộ phận]]&amp;Table1[[#This Row],[Mã hàng]]</f>
        <v>0</v>
      </c>
      <c r="B3616" s="6" t="str">
        <f>COUNTIF($A$5:A3616,A3616)&amp;A3616</f>
        <v>24390</v>
      </c>
      <c r="AA36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17" spans="1:27" x14ac:dyDescent="0.25">
      <c r="A3617" s="6" t="str">
        <f>DAY(C3617)&amp;Table1[[#This Row],[Bộ phận]]&amp;Table1[[#This Row],[Mã hàng]]</f>
        <v>0</v>
      </c>
      <c r="B3617" s="6" t="str">
        <f>COUNTIF($A$5:A3617,A3617)&amp;A3617</f>
        <v>24400</v>
      </c>
      <c r="AA36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18" spans="1:27" x14ac:dyDescent="0.25">
      <c r="A3618" s="6" t="str">
        <f>DAY(C3618)&amp;Table1[[#This Row],[Bộ phận]]&amp;Table1[[#This Row],[Mã hàng]]</f>
        <v>0</v>
      </c>
      <c r="B3618" s="6" t="str">
        <f>COUNTIF($A$5:A3618,A3618)&amp;A3618</f>
        <v>24410</v>
      </c>
      <c r="AA36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19" spans="1:27" x14ac:dyDescent="0.25">
      <c r="A3619" s="6" t="str">
        <f>DAY(C3619)&amp;Table1[[#This Row],[Bộ phận]]&amp;Table1[[#This Row],[Mã hàng]]</f>
        <v>0</v>
      </c>
      <c r="B3619" s="6" t="str">
        <f>COUNTIF($A$5:A3619,A3619)&amp;A3619</f>
        <v>24420</v>
      </c>
      <c r="AA36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20" spans="1:27" x14ac:dyDescent="0.25">
      <c r="A3620" s="6" t="str">
        <f>DAY(C3620)&amp;Table1[[#This Row],[Bộ phận]]&amp;Table1[[#This Row],[Mã hàng]]</f>
        <v>0</v>
      </c>
      <c r="B3620" s="6" t="str">
        <f>COUNTIF($A$5:A3620,A3620)&amp;A3620</f>
        <v>24430</v>
      </c>
      <c r="AA36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21" spans="1:27" x14ac:dyDescent="0.25">
      <c r="A3621" s="6" t="str">
        <f>DAY(C3621)&amp;Table1[[#This Row],[Bộ phận]]&amp;Table1[[#This Row],[Mã hàng]]</f>
        <v>0</v>
      </c>
      <c r="B3621" s="6" t="str">
        <f>COUNTIF($A$5:A3621,A3621)&amp;A3621</f>
        <v>24440</v>
      </c>
      <c r="AA36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22" spans="1:27" x14ac:dyDescent="0.25">
      <c r="A3622" s="6" t="str">
        <f>DAY(C3622)&amp;Table1[[#This Row],[Bộ phận]]&amp;Table1[[#This Row],[Mã hàng]]</f>
        <v>0</v>
      </c>
      <c r="B3622" s="6" t="str">
        <f>COUNTIF($A$5:A3622,A3622)&amp;A3622</f>
        <v>24450</v>
      </c>
      <c r="AA36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23" spans="1:27" x14ac:dyDescent="0.25">
      <c r="A3623" s="6" t="str">
        <f>DAY(C3623)&amp;Table1[[#This Row],[Bộ phận]]&amp;Table1[[#This Row],[Mã hàng]]</f>
        <v>0</v>
      </c>
      <c r="B3623" s="6" t="str">
        <f>COUNTIF($A$5:A3623,A3623)&amp;A3623</f>
        <v>24460</v>
      </c>
      <c r="AA36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24" spans="1:27" x14ac:dyDescent="0.25">
      <c r="A3624" s="6" t="str">
        <f>DAY(C3624)&amp;Table1[[#This Row],[Bộ phận]]&amp;Table1[[#This Row],[Mã hàng]]</f>
        <v>0</v>
      </c>
      <c r="B3624" s="6" t="str">
        <f>COUNTIF($A$5:A3624,A3624)&amp;A3624</f>
        <v>24470</v>
      </c>
      <c r="AA36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25" spans="1:27" x14ac:dyDescent="0.25">
      <c r="A3625" s="6" t="str">
        <f>DAY(C3625)&amp;Table1[[#This Row],[Bộ phận]]&amp;Table1[[#This Row],[Mã hàng]]</f>
        <v>0</v>
      </c>
      <c r="B3625" s="6" t="str">
        <f>COUNTIF($A$5:A3625,A3625)&amp;A3625</f>
        <v>24480</v>
      </c>
      <c r="AA36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26" spans="1:27" x14ac:dyDescent="0.25">
      <c r="A3626" s="6" t="str">
        <f>DAY(C3626)&amp;Table1[[#This Row],[Bộ phận]]&amp;Table1[[#This Row],[Mã hàng]]</f>
        <v>0</v>
      </c>
      <c r="B3626" s="6" t="str">
        <f>COUNTIF($A$5:A3626,A3626)&amp;A3626</f>
        <v>24490</v>
      </c>
      <c r="AA36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27" spans="1:27" x14ac:dyDescent="0.25">
      <c r="A3627" s="6" t="str">
        <f>DAY(C3627)&amp;Table1[[#This Row],[Bộ phận]]&amp;Table1[[#This Row],[Mã hàng]]</f>
        <v>0</v>
      </c>
      <c r="B3627" s="6" t="str">
        <f>COUNTIF($A$5:A3627,A3627)&amp;A3627</f>
        <v>24500</v>
      </c>
      <c r="AA36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28" spans="1:27" x14ac:dyDescent="0.25">
      <c r="A3628" s="6" t="str">
        <f>DAY(C3628)&amp;Table1[[#This Row],[Bộ phận]]&amp;Table1[[#This Row],[Mã hàng]]</f>
        <v>0</v>
      </c>
      <c r="B3628" s="6" t="str">
        <f>COUNTIF($A$5:A3628,A3628)&amp;A3628</f>
        <v>24510</v>
      </c>
      <c r="AA36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29" spans="1:27" x14ac:dyDescent="0.25">
      <c r="A3629" s="6" t="str">
        <f>DAY(C3629)&amp;Table1[[#This Row],[Bộ phận]]&amp;Table1[[#This Row],[Mã hàng]]</f>
        <v>0</v>
      </c>
      <c r="B3629" s="6" t="str">
        <f>COUNTIF($A$5:A3629,A3629)&amp;A3629</f>
        <v>24520</v>
      </c>
      <c r="AA36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30" spans="1:27" x14ac:dyDescent="0.25">
      <c r="A3630" s="6" t="str">
        <f>DAY(C3630)&amp;Table1[[#This Row],[Bộ phận]]&amp;Table1[[#This Row],[Mã hàng]]</f>
        <v>0</v>
      </c>
      <c r="B3630" s="6" t="str">
        <f>COUNTIF($A$5:A3630,A3630)&amp;A3630</f>
        <v>24530</v>
      </c>
      <c r="AA36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31" spans="1:27" x14ac:dyDescent="0.25">
      <c r="A3631" s="6" t="str">
        <f>DAY(C3631)&amp;Table1[[#This Row],[Bộ phận]]&amp;Table1[[#This Row],[Mã hàng]]</f>
        <v>0</v>
      </c>
      <c r="B3631" s="6" t="str">
        <f>COUNTIF($A$5:A3631,A3631)&amp;A3631</f>
        <v>24540</v>
      </c>
      <c r="AA36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32" spans="1:27" x14ac:dyDescent="0.25">
      <c r="A3632" s="6" t="str">
        <f>DAY(C3632)&amp;Table1[[#This Row],[Bộ phận]]&amp;Table1[[#This Row],[Mã hàng]]</f>
        <v>0</v>
      </c>
      <c r="B3632" s="6" t="str">
        <f>COUNTIF($A$5:A3632,A3632)&amp;A3632</f>
        <v>24550</v>
      </c>
      <c r="AA36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33" spans="1:27" x14ac:dyDescent="0.25">
      <c r="A3633" s="6" t="str">
        <f>DAY(C3633)&amp;Table1[[#This Row],[Bộ phận]]&amp;Table1[[#This Row],[Mã hàng]]</f>
        <v>0</v>
      </c>
      <c r="B3633" s="6" t="str">
        <f>COUNTIF($A$5:A3633,A3633)&amp;A3633</f>
        <v>24560</v>
      </c>
      <c r="AA36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34" spans="1:27" x14ac:dyDescent="0.25">
      <c r="A3634" s="6" t="str">
        <f>DAY(C3634)&amp;Table1[[#This Row],[Bộ phận]]&amp;Table1[[#This Row],[Mã hàng]]</f>
        <v>0</v>
      </c>
      <c r="B3634" s="6" t="str">
        <f>COUNTIF($A$5:A3634,A3634)&amp;A3634</f>
        <v>24570</v>
      </c>
      <c r="AA36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35" spans="1:27" x14ac:dyDescent="0.25">
      <c r="A3635" s="6" t="str">
        <f>DAY(C3635)&amp;Table1[[#This Row],[Bộ phận]]&amp;Table1[[#This Row],[Mã hàng]]</f>
        <v>0</v>
      </c>
      <c r="B3635" s="6" t="str">
        <f>COUNTIF($A$5:A3635,A3635)&amp;A3635</f>
        <v>24580</v>
      </c>
      <c r="AA36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36" spans="1:27" x14ac:dyDescent="0.25">
      <c r="A3636" s="6" t="str">
        <f>DAY(C3636)&amp;Table1[[#This Row],[Bộ phận]]&amp;Table1[[#This Row],[Mã hàng]]</f>
        <v>0</v>
      </c>
      <c r="B3636" s="6" t="str">
        <f>COUNTIF($A$5:A3636,A3636)&amp;A3636</f>
        <v>24590</v>
      </c>
      <c r="AA36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37" spans="1:27" x14ac:dyDescent="0.25">
      <c r="A3637" s="6" t="str">
        <f>DAY(C3637)&amp;Table1[[#This Row],[Bộ phận]]&amp;Table1[[#This Row],[Mã hàng]]</f>
        <v>0</v>
      </c>
      <c r="B3637" s="6" t="str">
        <f>COUNTIF($A$5:A3637,A3637)&amp;A3637</f>
        <v>24600</v>
      </c>
      <c r="AA36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38" spans="1:27" x14ac:dyDescent="0.25">
      <c r="A3638" s="6" t="str">
        <f>DAY(C3638)&amp;Table1[[#This Row],[Bộ phận]]&amp;Table1[[#This Row],[Mã hàng]]</f>
        <v>0</v>
      </c>
      <c r="B3638" s="6" t="str">
        <f>COUNTIF($A$5:A3638,A3638)&amp;A3638</f>
        <v>24610</v>
      </c>
      <c r="AA36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39" spans="1:27" x14ac:dyDescent="0.25">
      <c r="A3639" s="6" t="str">
        <f>DAY(C3639)&amp;Table1[[#This Row],[Bộ phận]]&amp;Table1[[#This Row],[Mã hàng]]</f>
        <v>0</v>
      </c>
      <c r="B3639" s="6" t="str">
        <f>COUNTIF($A$5:A3639,A3639)&amp;A3639</f>
        <v>24620</v>
      </c>
      <c r="AA36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40" spans="1:27" x14ac:dyDescent="0.25">
      <c r="A3640" s="6" t="str">
        <f>DAY(C3640)&amp;Table1[[#This Row],[Bộ phận]]&amp;Table1[[#This Row],[Mã hàng]]</f>
        <v>0</v>
      </c>
      <c r="B3640" s="6" t="str">
        <f>COUNTIF($A$5:A3640,A3640)&amp;A3640</f>
        <v>24630</v>
      </c>
      <c r="AA36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41" spans="1:27" x14ac:dyDescent="0.25">
      <c r="A3641" s="6" t="str">
        <f>DAY(C3641)&amp;Table1[[#This Row],[Bộ phận]]&amp;Table1[[#This Row],[Mã hàng]]</f>
        <v>0</v>
      </c>
      <c r="B3641" s="6" t="str">
        <f>COUNTIF($A$5:A3641,A3641)&amp;A3641</f>
        <v>24640</v>
      </c>
      <c r="AA36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42" spans="1:27" x14ac:dyDescent="0.25">
      <c r="A3642" s="6" t="str">
        <f>DAY(C3642)&amp;Table1[[#This Row],[Bộ phận]]&amp;Table1[[#This Row],[Mã hàng]]</f>
        <v>0</v>
      </c>
      <c r="B3642" s="6" t="str">
        <f>COUNTIF($A$5:A3642,A3642)&amp;A3642</f>
        <v>24650</v>
      </c>
      <c r="AA36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43" spans="1:27" x14ac:dyDescent="0.25">
      <c r="A3643" s="6" t="str">
        <f>DAY(C3643)&amp;Table1[[#This Row],[Bộ phận]]&amp;Table1[[#This Row],[Mã hàng]]</f>
        <v>0</v>
      </c>
      <c r="B3643" s="6" t="str">
        <f>COUNTIF($A$5:A3643,A3643)&amp;A3643</f>
        <v>24660</v>
      </c>
      <c r="AA36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44" spans="1:27" x14ac:dyDescent="0.25">
      <c r="A3644" s="6" t="str">
        <f>DAY(C3644)&amp;Table1[[#This Row],[Bộ phận]]&amp;Table1[[#This Row],[Mã hàng]]</f>
        <v>0</v>
      </c>
      <c r="B3644" s="6" t="str">
        <f>COUNTIF($A$5:A3644,A3644)&amp;A3644</f>
        <v>24670</v>
      </c>
      <c r="AA36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45" spans="1:27" x14ac:dyDescent="0.25">
      <c r="A3645" s="6" t="str">
        <f>DAY(C3645)&amp;Table1[[#This Row],[Bộ phận]]&amp;Table1[[#This Row],[Mã hàng]]</f>
        <v>0</v>
      </c>
      <c r="B3645" s="6" t="str">
        <f>COUNTIF($A$5:A3645,A3645)&amp;A3645</f>
        <v>24680</v>
      </c>
      <c r="AA36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46" spans="1:27" x14ac:dyDescent="0.25">
      <c r="A3646" s="6" t="str">
        <f>DAY(C3646)&amp;Table1[[#This Row],[Bộ phận]]&amp;Table1[[#This Row],[Mã hàng]]</f>
        <v>0</v>
      </c>
      <c r="B3646" s="6" t="str">
        <f>COUNTIF($A$5:A3646,A3646)&amp;A3646</f>
        <v>24690</v>
      </c>
      <c r="AA36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47" spans="1:27" x14ac:dyDescent="0.25">
      <c r="A3647" s="6" t="str">
        <f>DAY(C3647)&amp;Table1[[#This Row],[Bộ phận]]&amp;Table1[[#This Row],[Mã hàng]]</f>
        <v>0</v>
      </c>
      <c r="B3647" s="6" t="str">
        <f>COUNTIF($A$5:A3647,A3647)&amp;A3647</f>
        <v>24700</v>
      </c>
      <c r="AA36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48" spans="1:27" x14ac:dyDescent="0.25">
      <c r="A3648" s="6" t="str">
        <f>DAY(C3648)&amp;Table1[[#This Row],[Bộ phận]]&amp;Table1[[#This Row],[Mã hàng]]</f>
        <v>0</v>
      </c>
      <c r="B3648" s="6" t="str">
        <f>COUNTIF($A$5:A3648,A3648)&amp;A3648</f>
        <v>24710</v>
      </c>
      <c r="AA36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49" spans="1:27" x14ac:dyDescent="0.25">
      <c r="A3649" s="6" t="str">
        <f>DAY(C3649)&amp;Table1[[#This Row],[Bộ phận]]&amp;Table1[[#This Row],[Mã hàng]]</f>
        <v>0</v>
      </c>
      <c r="B3649" s="6" t="str">
        <f>COUNTIF($A$5:A3649,A3649)&amp;A3649</f>
        <v>24720</v>
      </c>
      <c r="AA36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50" spans="1:27" x14ac:dyDescent="0.25">
      <c r="A3650" s="6" t="str">
        <f>DAY(C3650)&amp;Table1[[#This Row],[Bộ phận]]&amp;Table1[[#This Row],[Mã hàng]]</f>
        <v>0</v>
      </c>
      <c r="B3650" s="6" t="str">
        <f>COUNTIF($A$5:A3650,A3650)&amp;A3650</f>
        <v>24730</v>
      </c>
      <c r="AA36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51" spans="1:27" x14ac:dyDescent="0.25">
      <c r="A3651" s="6" t="str">
        <f>DAY(C3651)&amp;Table1[[#This Row],[Bộ phận]]&amp;Table1[[#This Row],[Mã hàng]]</f>
        <v>0</v>
      </c>
      <c r="B3651" s="6" t="str">
        <f>COUNTIF($A$5:A3651,A3651)&amp;A3651</f>
        <v>24740</v>
      </c>
      <c r="AA36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52" spans="1:27" x14ac:dyDescent="0.25">
      <c r="A3652" s="6" t="str">
        <f>DAY(C3652)&amp;Table1[[#This Row],[Bộ phận]]&amp;Table1[[#This Row],[Mã hàng]]</f>
        <v>0</v>
      </c>
      <c r="B3652" s="6" t="str">
        <f>COUNTIF($A$5:A3652,A3652)&amp;A3652</f>
        <v>24750</v>
      </c>
      <c r="AA36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53" spans="1:27" x14ac:dyDescent="0.25">
      <c r="A3653" s="6" t="str">
        <f>DAY(C3653)&amp;Table1[[#This Row],[Bộ phận]]&amp;Table1[[#This Row],[Mã hàng]]</f>
        <v>0</v>
      </c>
      <c r="B3653" s="6" t="str">
        <f>COUNTIF($A$5:A3653,A3653)&amp;A3653</f>
        <v>24760</v>
      </c>
      <c r="AA36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54" spans="1:27" x14ac:dyDescent="0.25">
      <c r="A3654" s="6" t="str">
        <f>DAY(C3654)&amp;Table1[[#This Row],[Bộ phận]]&amp;Table1[[#This Row],[Mã hàng]]</f>
        <v>0</v>
      </c>
      <c r="B3654" s="6" t="str">
        <f>COUNTIF($A$5:A3654,A3654)&amp;A3654</f>
        <v>24770</v>
      </c>
      <c r="AA36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55" spans="1:27" x14ac:dyDescent="0.25">
      <c r="A3655" s="6" t="str">
        <f>DAY(C3655)&amp;Table1[[#This Row],[Bộ phận]]&amp;Table1[[#This Row],[Mã hàng]]</f>
        <v>0</v>
      </c>
      <c r="B3655" s="6" t="str">
        <f>COUNTIF($A$5:A3655,A3655)&amp;A3655</f>
        <v>24780</v>
      </c>
      <c r="AA36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56" spans="1:27" x14ac:dyDescent="0.25">
      <c r="A3656" s="6" t="str">
        <f>DAY(C3656)&amp;Table1[[#This Row],[Bộ phận]]&amp;Table1[[#This Row],[Mã hàng]]</f>
        <v>0</v>
      </c>
      <c r="B3656" s="6" t="str">
        <f>COUNTIF($A$5:A3656,A3656)&amp;A3656</f>
        <v>24790</v>
      </c>
      <c r="AA36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57" spans="1:27" x14ac:dyDescent="0.25">
      <c r="A3657" s="6" t="str">
        <f>DAY(C3657)&amp;Table1[[#This Row],[Bộ phận]]&amp;Table1[[#This Row],[Mã hàng]]</f>
        <v>0</v>
      </c>
      <c r="B3657" s="6" t="str">
        <f>COUNTIF($A$5:A3657,A3657)&amp;A3657</f>
        <v>24800</v>
      </c>
      <c r="AA36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58" spans="1:27" x14ac:dyDescent="0.25">
      <c r="A3658" s="6" t="str">
        <f>DAY(C3658)&amp;Table1[[#This Row],[Bộ phận]]&amp;Table1[[#This Row],[Mã hàng]]</f>
        <v>0</v>
      </c>
      <c r="B3658" s="6" t="str">
        <f>COUNTIF($A$5:A3658,A3658)&amp;A3658</f>
        <v>24810</v>
      </c>
      <c r="AA36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59" spans="1:27" x14ac:dyDescent="0.25">
      <c r="A3659" s="6" t="str">
        <f>DAY(C3659)&amp;Table1[[#This Row],[Bộ phận]]&amp;Table1[[#This Row],[Mã hàng]]</f>
        <v>0</v>
      </c>
      <c r="B3659" s="6" t="str">
        <f>COUNTIF($A$5:A3659,A3659)&amp;A3659</f>
        <v>24820</v>
      </c>
      <c r="AA36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60" spans="1:27" x14ac:dyDescent="0.25">
      <c r="A3660" s="6" t="str">
        <f>DAY(C3660)&amp;Table1[[#This Row],[Bộ phận]]&amp;Table1[[#This Row],[Mã hàng]]</f>
        <v>0</v>
      </c>
      <c r="B3660" s="6" t="str">
        <f>COUNTIF($A$5:A3660,A3660)&amp;A3660</f>
        <v>24830</v>
      </c>
      <c r="AA36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61" spans="1:27" x14ac:dyDescent="0.25">
      <c r="A3661" s="6" t="str">
        <f>DAY(C3661)&amp;Table1[[#This Row],[Bộ phận]]&amp;Table1[[#This Row],[Mã hàng]]</f>
        <v>0</v>
      </c>
      <c r="B3661" s="6" t="str">
        <f>COUNTIF($A$5:A3661,A3661)&amp;A3661</f>
        <v>24840</v>
      </c>
      <c r="AA36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62" spans="1:27" x14ac:dyDescent="0.25">
      <c r="A3662" s="6" t="str">
        <f>DAY(C3662)&amp;Table1[[#This Row],[Bộ phận]]&amp;Table1[[#This Row],[Mã hàng]]</f>
        <v>0</v>
      </c>
      <c r="B3662" s="6" t="str">
        <f>COUNTIF($A$5:A3662,A3662)&amp;A3662</f>
        <v>24850</v>
      </c>
      <c r="AA36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63" spans="1:27" x14ac:dyDescent="0.25">
      <c r="A3663" s="6" t="str">
        <f>DAY(C3663)&amp;Table1[[#This Row],[Bộ phận]]&amp;Table1[[#This Row],[Mã hàng]]</f>
        <v>0</v>
      </c>
      <c r="B3663" s="6" t="str">
        <f>COUNTIF($A$5:A3663,A3663)&amp;A3663</f>
        <v>24860</v>
      </c>
      <c r="AA36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64" spans="1:27" x14ac:dyDescent="0.25">
      <c r="A3664" s="6" t="str">
        <f>DAY(C3664)&amp;Table1[[#This Row],[Bộ phận]]&amp;Table1[[#This Row],[Mã hàng]]</f>
        <v>0</v>
      </c>
      <c r="B3664" s="6" t="str">
        <f>COUNTIF($A$5:A3664,A3664)&amp;A3664</f>
        <v>24870</v>
      </c>
      <c r="AA36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65" spans="1:27" x14ac:dyDescent="0.25">
      <c r="A3665" s="6" t="str">
        <f>DAY(C3665)&amp;Table1[[#This Row],[Bộ phận]]&amp;Table1[[#This Row],[Mã hàng]]</f>
        <v>0</v>
      </c>
      <c r="B3665" s="6" t="str">
        <f>COUNTIF($A$5:A3665,A3665)&amp;A3665</f>
        <v>24880</v>
      </c>
      <c r="AA36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66" spans="1:27" x14ac:dyDescent="0.25">
      <c r="A3666" s="6" t="str">
        <f>DAY(C3666)&amp;Table1[[#This Row],[Bộ phận]]&amp;Table1[[#This Row],[Mã hàng]]</f>
        <v>0</v>
      </c>
      <c r="B3666" s="6" t="str">
        <f>COUNTIF($A$5:A3666,A3666)&amp;A3666</f>
        <v>24890</v>
      </c>
      <c r="AA36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67" spans="1:27" x14ac:dyDescent="0.25">
      <c r="A3667" s="6" t="str">
        <f>DAY(C3667)&amp;Table1[[#This Row],[Bộ phận]]&amp;Table1[[#This Row],[Mã hàng]]</f>
        <v>0</v>
      </c>
      <c r="B3667" s="6" t="str">
        <f>COUNTIF($A$5:A3667,A3667)&amp;A3667</f>
        <v>24900</v>
      </c>
      <c r="AA36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68" spans="1:27" x14ac:dyDescent="0.25">
      <c r="A3668" s="6" t="str">
        <f>DAY(C3668)&amp;Table1[[#This Row],[Bộ phận]]&amp;Table1[[#This Row],[Mã hàng]]</f>
        <v>0</v>
      </c>
      <c r="B3668" s="6" t="str">
        <f>COUNTIF($A$5:A3668,A3668)&amp;A3668</f>
        <v>24910</v>
      </c>
      <c r="AA36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69" spans="1:27" x14ac:dyDescent="0.25">
      <c r="A3669" s="6" t="str">
        <f>DAY(C3669)&amp;Table1[[#This Row],[Bộ phận]]&amp;Table1[[#This Row],[Mã hàng]]</f>
        <v>0</v>
      </c>
      <c r="B3669" s="6" t="str">
        <f>COUNTIF($A$5:A3669,A3669)&amp;A3669</f>
        <v>24920</v>
      </c>
      <c r="AA36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70" spans="1:27" x14ac:dyDescent="0.25">
      <c r="A3670" s="6" t="str">
        <f>DAY(C3670)&amp;Table1[[#This Row],[Bộ phận]]&amp;Table1[[#This Row],[Mã hàng]]</f>
        <v>0</v>
      </c>
      <c r="B3670" s="6" t="str">
        <f>COUNTIF($A$5:A3670,A3670)&amp;A3670</f>
        <v>24930</v>
      </c>
      <c r="AA36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71" spans="1:27" x14ac:dyDescent="0.25">
      <c r="A3671" s="6" t="str">
        <f>DAY(C3671)&amp;Table1[[#This Row],[Bộ phận]]&amp;Table1[[#This Row],[Mã hàng]]</f>
        <v>0</v>
      </c>
      <c r="B3671" s="6" t="str">
        <f>COUNTIF($A$5:A3671,A3671)&amp;A3671</f>
        <v>24940</v>
      </c>
      <c r="AA36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72" spans="1:27" x14ac:dyDescent="0.25">
      <c r="A3672" s="6" t="str">
        <f>DAY(C3672)&amp;Table1[[#This Row],[Bộ phận]]&amp;Table1[[#This Row],[Mã hàng]]</f>
        <v>0</v>
      </c>
      <c r="B3672" s="6" t="str">
        <f>COUNTIF($A$5:A3672,A3672)&amp;A3672</f>
        <v>24950</v>
      </c>
      <c r="AA36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73" spans="1:27" x14ac:dyDescent="0.25">
      <c r="A3673" s="6" t="str">
        <f>DAY(C3673)&amp;Table1[[#This Row],[Bộ phận]]&amp;Table1[[#This Row],[Mã hàng]]</f>
        <v>0</v>
      </c>
      <c r="B3673" s="6" t="str">
        <f>COUNTIF($A$5:A3673,A3673)&amp;A3673</f>
        <v>24960</v>
      </c>
      <c r="AA36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74" spans="1:27" x14ac:dyDescent="0.25">
      <c r="A3674" s="6" t="str">
        <f>DAY(C3674)&amp;Table1[[#This Row],[Bộ phận]]&amp;Table1[[#This Row],[Mã hàng]]</f>
        <v>0</v>
      </c>
      <c r="B3674" s="6" t="str">
        <f>COUNTIF($A$5:A3674,A3674)&amp;A3674</f>
        <v>24970</v>
      </c>
      <c r="AA36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75" spans="1:27" x14ac:dyDescent="0.25">
      <c r="A3675" s="6" t="str">
        <f>DAY(C3675)&amp;Table1[[#This Row],[Bộ phận]]&amp;Table1[[#This Row],[Mã hàng]]</f>
        <v>0</v>
      </c>
      <c r="B3675" s="6" t="str">
        <f>COUNTIF($A$5:A3675,A3675)&amp;A3675</f>
        <v>24980</v>
      </c>
      <c r="AA36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76" spans="1:27" x14ac:dyDescent="0.25">
      <c r="A3676" s="6" t="str">
        <f>DAY(C3676)&amp;Table1[[#This Row],[Bộ phận]]&amp;Table1[[#This Row],[Mã hàng]]</f>
        <v>0</v>
      </c>
      <c r="B3676" s="6" t="str">
        <f>COUNTIF($A$5:A3676,A3676)&amp;A3676</f>
        <v>24990</v>
      </c>
      <c r="AA36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77" spans="1:27" x14ac:dyDescent="0.25">
      <c r="A3677" s="6" t="str">
        <f>DAY(C3677)&amp;Table1[[#This Row],[Bộ phận]]&amp;Table1[[#This Row],[Mã hàng]]</f>
        <v>0</v>
      </c>
      <c r="B3677" s="6" t="str">
        <f>COUNTIF($A$5:A3677,A3677)&amp;A3677</f>
        <v>25000</v>
      </c>
      <c r="AA36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78" spans="1:27" x14ac:dyDescent="0.25">
      <c r="A3678" s="6" t="str">
        <f>DAY(C3678)&amp;Table1[[#This Row],[Bộ phận]]&amp;Table1[[#This Row],[Mã hàng]]</f>
        <v>0</v>
      </c>
      <c r="B3678" s="6" t="str">
        <f>COUNTIF($A$5:A3678,A3678)&amp;A3678</f>
        <v>25010</v>
      </c>
      <c r="AA36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79" spans="1:27" x14ac:dyDescent="0.25">
      <c r="A3679" s="6" t="str">
        <f>DAY(C3679)&amp;Table1[[#This Row],[Bộ phận]]&amp;Table1[[#This Row],[Mã hàng]]</f>
        <v>0</v>
      </c>
      <c r="B3679" s="6" t="str">
        <f>COUNTIF($A$5:A3679,A3679)&amp;A3679</f>
        <v>25020</v>
      </c>
      <c r="AA36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80" spans="1:27" x14ac:dyDescent="0.25">
      <c r="A3680" s="6" t="str">
        <f>DAY(C3680)&amp;Table1[[#This Row],[Bộ phận]]&amp;Table1[[#This Row],[Mã hàng]]</f>
        <v>0</v>
      </c>
      <c r="B3680" s="6" t="str">
        <f>COUNTIF($A$5:A3680,A3680)&amp;A3680</f>
        <v>25030</v>
      </c>
      <c r="AA36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81" spans="1:27" x14ac:dyDescent="0.25">
      <c r="A3681" s="6" t="str">
        <f>DAY(C3681)&amp;Table1[[#This Row],[Bộ phận]]&amp;Table1[[#This Row],[Mã hàng]]</f>
        <v>0</v>
      </c>
      <c r="B3681" s="6" t="str">
        <f>COUNTIF($A$5:A3681,A3681)&amp;A3681</f>
        <v>25040</v>
      </c>
      <c r="AA36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82" spans="1:27" x14ac:dyDescent="0.25">
      <c r="A3682" s="6" t="str">
        <f>DAY(C3682)&amp;Table1[[#This Row],[Bộ phận]]&amp;Table1[[#This Row],[Mã hàng]]</f>
        <v>0</v>
      </c>
      <c r="B3682" s="6" t="str">
        <f>COUNTIF($A$5:A3682,A3682)&amp;A3682</f>
        <v>25050</v>
      </c>
      <c r="AA36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83" spans="1:27" x14ac:dyDescent="0.25">
      <c r="A3683" s="6" t="str">
        <f>DAY(C3683)&amp;Table1[[#This Row],[Bộ phận]]&amp;Table1[[#This Row],[Mã hàng]]</f>
        <v>0</v>
      </c>
      <c r="B3683" s="6" t="str">
        <f>COUNTIF($A$5:A3683,A3683)&amp;A3683</f>
        <v>25060</v>
      </c>
      <c r="AA36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84" spans="1:27" x14ac:dyDescent="0.25">
      <c r="A3684" s="6" t="str">
        <f>DAY(C3684)&amp;Table1[[#This Row],[Bộ phận]]&amp;Table1[[#This Row],[Mã hàng]]</f>
        <v>0</v>
      </c>
      <c r="B3684" s="6" t="str">
        <f>COUNTIF($A$5:A3684,A3684)&amp;A3684</f>
        <v>25070</v>
      </c>
      <c r="AA36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85" spans="1:27" x14ac:dyDescent="0.25">
      <c r="A3685" s="6" t="str">
        <f>DAY(C3685)&amp;Table1[[#This Row],[Bộ phận]]&amp;Table1[[#This Row],[Mã hàng]]</f>
        <v>0</v>
      </c>
      <c r="B3685" s="6" t="str">
        <f>COUNTIF($A$5:A3685,A3685)&amp;A3685</f>
        <v>25080</v>
      </c>
      <c r="AA36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86" spans="1:27" x14ac:dyDescent="0.25">
      <c r="A3686" s="6" t="str">
        <f>DAY(C3686)&amp;Table1[[#This Row],[Bộ phận]]&amp;Table1[[#This Row],[Mã hàng]]</f>
        <v>0</v>
      </c>
      <c r="B3686" s="6" t="str">
        <f>COUNTIF($A$5:A3686,A3686)&amp;A3686</f>
        <v>25090</v>
      </c>
      <c r="AA36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87" spans="1:27" x14ac:dyDescent="0.25">
      <c r="A3687" s="6" t="str">
        <f>DAY(C3687)&amp;Table1[[#This Row],[Bộ phận]]&amp;Table1[[#This Row],[Mã hàng]]</f>
        <v>0</v>
      </c>
      <c r="B3687" s="6" t="str">
        <f>COUNTIF($A$5:A3687,A3687)&amp;A3687</f>
        <v>25100</v>
      </c>
      <c r="AA36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88" spans="1:27" x14ac:dyDescent="0.25">
      <c r="A3688" s="6" t="str">
        <f>DAY(C3688)&amp;Table1[[#This Row],[Bộ phận]]&amp;Table1[[#This Row],[Mã hàng]]</f>
        <v>0</v>
      </c>
      <c r="B3688" s="6" t="str">
        <f>COUNTIF($A$5:A3688,A3688)&amp;A3688</f>
        <v>25110</v>
      </c>
      <c r="AA36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89" spans="1:27" x14ac:dyDescent="0.25">
      <c r="A3689" s="6" t="str">
        <f>DAY(C3689)&amp;Table1[[#This Row],[Bộ phận]]&amp;Table1[[#This Row],[Mã hàng]]</f>
        <v>0</v>
      </c>
      <c r="B3689" s="6" t="str">
        <f>COUNTIF($A$5:A3689,A3689)&amp;A3689</f>
        <v>25120</v>
      </c>
      <c r="AA36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90" spans="1:27" x14ac:dyDescent="0.25">
      <c r="A3690" s="6" t="str">
        <f>DAY(C3690)&amp;Table1[[#This Row],[Bộ phận]]&amp;Table1[[#This Row],[Mã hàng]]</f>
        <v>0</v>
      </c>
      <c r="B3690" s="6" t="str">
        <f>COUNTIF($A$5:A3690,A3690)&amp;A3690</f>
        <v>25130</v>
      </c>
      <c r="AA36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91" spans="1:27" x14ac:dyDescent="0.25">
      <c r="A3691" s="6" t="str">
        <f>DAY(C3691)&amp;Table1[[#This Row],[Bộ phận]]&amp;Table1[[#This Row],[Mã hàng]]</f>
        <v>0</v>
      </c>
      <c r="B3691" s="6" t="str">
        <f>COUNTIF($A$5:A3691,A3691)&amp;A3691</f>
        <v>25140</v>
      </c>
      <c r="AA36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92" spans="1:27" x14ac:dyDescent="0.25">
      <c r="A3692" s="6" t="str">
        <f>DAY(C3692)&amp;Table1[[#This Row],[Bộ phận]]&amp;Table1[[#This Row],[Mã hàng]]</f>
        <v>0</v>
      </c>
      <c r="B3692" s="6" t="str">
        <f>COUNTIF($A$5:A3692,A3692)&amp;A3692</f>
        <v>25150</v>
      </c>
      <c r="AA36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93" spans="1:27" x14ac:dyDescent="0.25">
      <c r="A3693" s="6" t="str">
        <f>DAY(C3693)&amp;Table1[[#This Row],[Bộ phận]]&amp;Table1[[#This Row],[Mã hàng]]</f>
        <v>0</v>
      </c>
      <c r="B3693" s="6" t="str">
        <f>COUNTIF($A$5:A3693,A3693)&amp;A3693</f>
        <v>25160</v>
      </c>
      <c r="AA36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94" spans="1:27" x14ac:dyDescent="0.25">
      <c r="A3694" s="6" t="str">
        <f>DAY(C3694)&amp;Table1[[#This Row],[Bộ phận]]&amp;Table1[[#This Row],[Mã hàng]]</f>
        <v>0</v>
      </c>
      <c r="B3694" s="6" t="str">
        <f>COUNTIF($A$5:A3694,A3694)&amp;A3694</f>
        <v>25170</v>
      </c>
      <c r="AA36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95" spans="1:27" x14ac:dyDescent="0.25">
      <c r="A3695" s="6" t="str">
        <f>DAY(C3695)&amp;Table1[[#This Row],[Bộ phận]]&amp;Table1[[#This Row],[Mã hàng]]</f>
        <v>0</v>
      </c>
      <c r="B3695" s="6" t="str">
        <f>COUNTIF($A$5:A3695,A3695)&amp;A3695</f>
        <v>25180</v>
      </c>
      <c r="AA36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96" spans="1:27" x14ac:dyDescent="0.25">
      <c r="A3696" s="6" t="str">
        <f>DAY(C3696)&amp;Table1[[#This Row],[Bộ phận]]&amp;Table1[[#This Row],[Mã hàng]]</f>
        <v>0</v>
      </c>
      <c r="B3696" s="6" t="str">
        <f>COUNTIF($A$5:A3696,A3696)&amp;A3696</f>
        <v>25190</v>
      </c>
      <c r="AA36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97" spans="1:27" x14ac:dyDescent="0.25">
      <c r="A3697" s="6" t="str">
        <f>DAY(C3697)&amp;Table1[[#This Row],[Bộ phận]]&amp;Table1[[#This Row],[Mã hàng]]</f>
        <v>0</v>
      </c>
      <c r="B3697" s="6" t="str">
        <f>COUNTIF($A$5:A3697,A3697)&amp;A3697</f>
        <v>25200</v>
      </c>
      <c r="AA36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98" spans="1:27" x14ac:dyDescent="0.25">
      <c r="A3698" s="6" t="str">
        <f>DAY(C3698)&amp;Table1[[#This Row],[Bộ phận]]&amp;Table1[[#This Row],[Mã hàng]]</f>
        <v>0</v>
      </c>
      <c r="B3698" s="6" t="str">
        <f>COUNTIF($A$5:A3698,A3698)&amp;A3698</f>
        <v>25210</v>
      </c>
      <c r="AA36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699" spans="1:27" x14ac:dyDescent="0.25">
      <c r="A3699" s="6" t="str">
        <f>DAY(C3699)&amp;Table1[[#This Row],[Bộ phận]]&amp;Table1[[#This Row],[Mã hàng]]</f>
        <v>0</v>
      </c>
      <c r="B3699" s="6" t="str">
        <f>COUNTIF($A$5:A3699,A3699)&amp;A3699</f>
        <v>25220</v>
      </c>
      <c r="AA36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00" spans="1:27" x14ac:dyDescent="0.25">
      <c r="A3700" s="6" t="str">
        <f>DAY(C3700)&amp;Table1[[#This Row],[Bộ phận]]&amp;Table1[[#This Row],[Mã hàng]]</f>
        <v>0</v>
      </c>
      <c r="B3700" s="6" t="str">
        <f>COUNTIF($A$5:A3700,A3700)&amp;A3700</f>
        <v>25230</v>
      </c>
      <c r="AA37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01" spans="1:27" x14ac:dyDescent="0.25">
      <c r="A3701" s="6" t="str">
        <f>DAY(C3701)&amp;Table1[[#This Row],[Bộ phận]]&amp;Table1[[#This Row],[Mã hàng]]</f>
        <v>0</v>
      </c>
      <c r="B3701" s="6" t="str">
        <f>COUNTIF($A$5:A3701,A3701)&amp;A3701</f>
        <v>25240</v>
      </c>
      <c r="AA37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02" spans="1:27" x14ac:dyDescent="0.25">
      <c r="A3702" s="6" t="str">
        <f>DAY(C3702)&amp;Table1[[#This Row],[Bộ phận]]&amp;Table1[[#This Row],[Mã hàng]]</f>
        <v>0</v>
      </c>
      <c r="B3702" s="6" t="str">
        <f>COUNTIF($A$5:A3702,A3702)&amp;A3702</f>
        <v>25250</v>
      </c>
      <c r="AA37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03" spans="1:27" x14ac:dyDescent="0.25">
      <c r="A3703" s="6" t="str">
        <f>DAY(C3703)&amp;Table1[[#This Row],[Bộ phận]]&amp;Table1[[#This Row],[Mã hàng]]</f>
        <v>0</v>
      </c>
      <c r="B3703" s="6" t="str">
        <f>COUNTIF($A$5:A3703,A3703)&amp;A3703</f>
        <v>25260</v>
      </c>
      <c r="AA37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04" spans="1:27" x14ac:dyDescent="0.25">
      <c r="A3704" s="6" t="str">
        <f>DAY(C3704)&amp;Table1[[#This Row],[Bộ phận]]&amp;Table1[[#This Row],[Mã hàng]]</f>
        <v>0</v>
      </c>
      <c r="B3704" s="6" t="str">
        <f>COUNTIF($A$5:A3704,A3704)&amp;A3704</f>
        <v>25270</v>
      </c>
      <c r="AA37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05" spans="1:27" x14ac:dyDescent="0.25">
      <c r="A3705" s="6" t="str">
        <f>DAY(C3705)&amp;Table1[[#This Row],[Bộ phận]]&amp;Table1[[#This Row],[Mã hàng]]</f>
        <v>0</v>
      </c>
      <c r="B3705" s="6" t="str">
        <f>COUNTIF($A$5:A3705,A3705)&amp;A3705</f>
        <v>25280</v>
      </c>
      <c r="AA37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06" spans="1:27" x14ac:dyDescent="0.25">
      <c r="A3706" s="6" t="str">
        <f>DAY(C3706)&amp;Table1[[#This Row],[Bộ phận]]&amp;Table1[[#This Row],[Mã hàng]]</f>
        <v>0</v>
      </c>
      <c r="B3706" s="6" t="str">
        <f>COUNTIF($A$5:A3706,A3706)&amp;A3706</f>
        <v>25290</v>
      </c>
      <c r="AA37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07" spans="1:27" x14ac:dyDescent="0.25">
      <c r="A3707" s="6" t="str">
        <f>DAY(C3707)&amp;Table1[[#This Row],[Bộ phận]]&amp;Table1[[#This Row],[Mã hàng]]</f>
        <v>0</v>
      </c>
      <c r="B3707" s="6" t="str">
        <f>COUNTIF($A$5:A3707,A3707)&amp;A3707</f>
        <v>25300</v>
      </c>
      <c r="AA37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08" spans="1:27" x14ac:dyDescent="0.25">
      <c r="A3708" s="6" t="str">
        <f>DAY(C3708)&amp;Table1[[#This Row],[Bộ phận]]&amp;Table1[[#This Row],[Mã hàng]]</f>
        <v>0</v>
      </c>
      <c r="B3708" s="6" t="str">
        <f>COUNTIF($A$5:A3708,A3708)&amp;A3708</f>
        <v>25310</v>
      </c>
      <c r="AA37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09" spans="1:27" x14ac:dyDescent="0.25">
      <c r="A3709" s="6" t="str">
        <f>DAY(C3709)&amp;Table1[[#This Row],[Bộ phận]]&amp;Table1[[#This Row],[Mã hàng]]</f>
        <v>0</v>
      </c>
      <c r="B3709" s="6" t="str">
        <f>COUNTIF($A$5:A3709,A3709)&amp;A3709</f>
        <v>25320</v>
      </c>
      <c r="AA37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10" spans="1:27" x14ac:dyDescent="0.25">
      <c r="A3710" s="6" t="str">
        <f>DAY(C3710)&amp;Table1[[#This Row],[Bộ phận]]&amp;Table1[[#This Row],[Mã hàng]]</f>
        <v>0</v>
      </c>
      <c r="B3710" s="6" t="str">
        <f>COUNTIF($A$5:A3710,A3710)&amp;A3710</f>
        <v>25330</v>
      </c>
      <c r="AA37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11" spans="1:27" x14ac:dyDescent="0.25">
      <c r="A3711" s="6" t="str">
        <f>DAY(C3711)&amp;Table1[[#This Row],[Bộ phận]]&amp;Table1[[#This Row],[Mã hàng]]</f>
        <v>0</v>
      </c>
      <c r="B3711" s="6" t="str">
        <f>COUNTIF($A$5:A3711,A3711)&amp;A3711</f>
        <v>25340</v>
      </c>
      <c r="AA37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12" spans="1:27" x14ac:dyDescent="0.25">
      <c r="A3712" s="6" t="str">
        <f>DAY(C3712)&amp;Table1[[#This Row],[Bộ phận]]&amp;Table1[[#This Row],[Mã hàng]]</f>
        <v>0</v>
      </c>
      <c r="B3712" s="6" t="str">
        <f>COUNTIF($A$5:A3712,A3712)&amp;A3712</f>
        <v>25350</v>
      </c>
      <c r="AA37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13" spans="1:27" x14ac:dyDescent="0.25">
      <c r="A3713" s="6" t="str">
        <f>DAY(C3713)&amp;Table1[[#This Row],[Bộ phận]]&amp;Table1[[#This Row],[Mã hàng]]</f>
        <v>0</v>
      </c>
      <c r="B3713" s="6" t="str">
        <f>COUNTIF($A$5:A3713,A3713)&amp;A3713</f>
        <v>25360</v>
      </c>
      <c r="AA37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14" spans="1:27" x14ac:dyDescent="0.25">
      <c r="A3714" s="6" t="str">
        <f>DAY(C3714)&amp;Table1[[#This Row],[Bộ phận]]&amp;Table1[[#This Row],[Mã hàng]]</f>
        <v>0</v>
      </c>
      <c r="B3714" s="6" t="str">
        <f>COUNTIF($A$5:A3714,A3714)&amp;A3714</f>
        <v>25370</v>
      </c>
      <c r="AA37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15" spans="1:27" x14ac:dyDescent="0.25">
      <c r="A3715" s="6" t="str">
        <f>DAY(C3715)&amp;Table1[[#This Row],[Bộ phận]]&amp;Table1[[#This Row],[Mã hàng]]</f>
        <v>0</v>
      </c>
      <c r="B3715" s="6" t="str">
        <f>COUNTIF($A$5:A3715,A3715)&amp;A3715</f>
        <v>25380</v>
      </c>
      <c r="AA37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16" spans="1:27" x14ac:dyDescent="0.25">
      <c r="A3716" s="6" t="str">
        <f>DAY(C3716)&amp;Table1[[#This Row],[Bộ phận]]&amp;Table1[[#This Row],[Mã hàng]]</f>
        <v>0</v>
      </c>
      <c r="B3716" s="6" t="str">
        <f>COUNTIF($A$5:A3716,A3716)&amp;A3716</f>
        <v>25390</v>
      </c>
      <c r="AA37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17" spans="1:27" x14ac:dyDescent="0.25">
      <c r="A3717" s="6" t="str">
        <f>DAY(C3717)&amp;Table1[[#This Row],[Bộ phận]]&amp;Table1[[#This Row],[Mã hàng]]</f>
        <v>0</v>
      </c>
      <c r="B3717" s="6" t="str">
        <f>COUNTIF($A$5:A3717,A3717)&amp;A3717</f>
        <v>25400</v>
      </c>
      <c r="AA37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18" spans="1:27" x14ac:dyDescent="0.25">
      <c r="A3718" s="6" t="str">
        <f>DAY(C3718)&amp;Table1[[#This Row],[Bộ phận]]&amp;Table1[[#This Row],[Mã hàng]]</f>
        <v>0</v>
      </c>
      <c r="B3718" s="6" t="str">
        <f>COUNTIF($A$5:A3718,A3718)&amp;A3718</f>
        <v>25410</v>
      </c>
      <c r="AA37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19" spans="1:27" x14ac:dyDescent="0.25">
      <c r="A3719" s="6" t="str">
        <f>DAY(C3719)&amp;Table1[[#This Row],[Bộ phận]]&amp;Table1[[#This Row],[Mã hàng]]</f>
        <v>0</v>
      </c>
      <c r="B3719" s="6" t="str">
        <f>COUNTIF($A$5:A3719,A3719)&amp;A3719</f>
        <v>25420</v>
      </c>
      <c r="AA37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20" spans="1:27" x14ac:dyDescent="0.25">
      <c r="A3720" s="6" t="str">
        <f>DAY(C3720)&amp;Table1[[#This Row],[Bộ phận]]&amp;Table1[[#This Row],[Mã hàng]]</f>
        <v>0</v>
      </c>
      <c r="B3720" s="6" t="str">
        <f>COUNTIF($A$5:A3720,A3720)&amp;A3720</f>
        <v>25430</v>
      </c>
      <c r="AA37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21" spans="1:27" x14ac:dyDescent="0.25">
      <c r="A3721" s="6" t="str">
        <f>DAY(C3721)&amp;Table1[[#This Row],[Bộ phận]]&amp;Table1[[#This Row],[Mã hàng]]</f>
        <v>0</v>
      </c>
      <c r="B3721" s="6" t="str">
        <f>COUNTIF($A$5:A3721,A3721)&amp;A3721</f>
        <v>25440</v>
      </c>
      <c r="AA37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22" spans="1:27" x14ac:dyDescent="0.25">
      <c r="A3722" s="6" t="str">
        <f>DAY(C3722)&amp;Table1[[#This Row],[Bộ phận]]&amp;Table1[[#This Row],[Mã hàng]]</f>
        <v>0</v>
      </c>
      <c r="B3722" s="6" t="str">
        <f>COUNTIF($A$5:A3722,A3722)&amp;A3722</f>
        <v>25450</v>
      </c>
      <c r="AA37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23" spans="1:27" x14ac:dyDescent="0.25">
      <c r="A3723" s="6" t="str">
        <f>DAY(C3723)&amp;Table1[[#This Row],[Bộ phận]]&amp;Table1[[#This Row],[Mã hàng]]</f>
        <v>0</v>
      </c>
      <c r="B3723" s="6" t="str">
        <f>COUNTIF($A$5:A3723,A3723)&amp;A3723</f>
        <v>25460</v>
      </c>
      <c r="AA37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24" spans="1:27" x14ac:dyDescent="0.25">
      <c r="A3724" s="6" t="str">
        <f>DAY(C3724)&amp;Table1[[#This Row],[Bộ phận]]&amp;Table1[[#This Row],[Mã hàng]]</f>
        <v>0</v>
      </c>
      <c r="B3724" s="6" t="str">
        <f>COUNTIF($A$5:A3724,A3724)&amp;A3724</f>
        <v>25470</v>
      </c>
      <c r="AA37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25" spans="1:27" x14ac:dyDescent="0.25">
      <c r="A3725" s="6" t="str">
        <f>DAY(C3725)&amp;Table1[[#This Row],[Bộ phận]]&amp;Table1[[#This Row],[Mã hàng]]</f>
        <v>0</v>
      </c>
      <c r="B3725" s="6" t="str">
        <f>COUNTIF($A$5:A3725,A3725)&amp;A3725</f>
        <v>25480</v>
      </c>
      <c r="AA37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26" spans="1:27" x14ac:dyDescent="0.25">
      <c r="A3726" s="6" t="str">
        <f>DAY(C3726)&amp;Table1[[#This Row],[Bộ phận]]&amp;Table1[[#This Row],[Mã hàng]]</f>
        <v>0</v>
      </c>
      <c r="B3726" s="6" t="str">
        <f>COUNTIF($A$5:A3726,A3726)&amp;A3726</f>
        <v>25490</v>
      </c>
      <c r="AA37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27" spans="1:27" x14ac:dyDescent="0.25">
      <c r="A3727" s="6" t="str">
        <f>DAY(C3727)&amp;Table1[[#This Row],[Bộ phận]]&amp;Table1[[#This Row],[Mã hàng]]</f>
        <v>0</v>
      </c>
      <c r="B3727" s="6" t="str">
        <f>COUNTIF($A$5:A3727,A3727)&amp;A3727</f>
        <v>25500</v>
      </c>
      <c r="AA37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28" spans="1:27" x14ac:dyDescent="0.25">
      <c r="A3728" s="6" t="str">
        <f>DAY(C3728)&amp;Table1[[#This Row],[Bộ phận]]&amp;Table1[[#This Row],[Mã hàng]]</f>
        <v>0</v>
      </c>
      <c r="B3728" s="6" t="str">
        <f>COUNTIF($A$5:A3728,A3728)&amp;A3728</f>
        <v>25510</v>
      </c>
      <c r="AA37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29" spans="1:27" x14ac:dyDescent="0.25">
      <c r="A3729" s="6" t="str">
        <f>DAY(C3729)&amp;Table1[[#This Row],[Bộ phận]]&amp;Table1[[#This Row],[Mã hàng]]</f>
        <v>0</v>
      </c>
      <c r="B3729" s="6" t="str">
        <f>COUNTIF($A$5:A3729,A3729)&amp;A3729</f>
        <v>25520</v>
      </c>
      <c r="AA37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30" spans="1:27" x14ac:dyDescent="0.25">
      <c r="A3730" s="6" t="str">
        <f>DAY(C3730)&amp;Table1[[#This Row],[Bộ phận]]&amp;Table1[[#This Row],[Mã hàng]]</f>
        <v>0</v>
      </c>
      <c r="B3730" s="6" t="str">
        <f>COUNTIF($A$5:A3730,A3730)&amp;A3730</f>
        <v>25530</v>
      </c>
      <c r="AA37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31" spans="1:27" x14ac:dyDescent="0.25">
      <c r="A3731" s="6" t="str">
        <f>DAY(C3731)&amp;Table1[[#This Row],[Bộ phận]]&amp;Table1[[#This Row],[Mã hàng]]</f>
        <v>0</v>
      </c>
      <c r="B3731" s="6" t="str">
        <f>COUNTIF($A$5:A3731,A3731)&amp;A3731</f>
        <v>25540</v>
      </c>
      <c r="AA37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32" spans="1:27" x14ac:dyDescent="0.25">
      <c r="A3732" s="6" t="str">
        <f>DAY(C3732)&amp;Table1[[#This Row],[Bộ phận]]&amp;Table1[[#This Row],[Mã hàng]]</f>
        <v>0</v>
      </c>
      <c r="B3732" s="6" t="str">
        <f>COUNTIF($A$5:A3732,A3732)&amp;A3732</f>
        <v>25550</v>
      </c>
      <c r="AA37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33" spans="1:27" x14ac:dyDescent="0.25">
      <c r="A3733" s="6" t="str">
        <f>DAY(C3733)&amp;Table1[[#This Row],[Bộ phận]]&amp;Table1[[#This Row],[Mã hàng]]</f>
        <v>0</v>
      </c>
      <c r="B3733" s="6" t="str">
        <f>COUNTIF($A$5:A3733,A3733)&amp;A3733</f>
        <v>25560</v>
      </c>
      <c r="AA37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34" spans="1:27" x14ac:dyDescent="0.25">
      <c r="A3734" s="6" t="str">
        <f>DAY(C3734)&amp;Table1[[#This Row],[Bộ phận]]&amp;Table1[[#This Row],[Mã hàng]]</f>
        <v>0</v>
      </c>
      <c r="B3734" s="6" t="str">
        <f>COUNTIF($A$5:A3734,A3734)&amp;A3734</f>
        <v>25570</v>
      </c>
      <c r="AA37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35" spans="1:27" x14ac:dyDescent="0.25">
      <c r="A3735" s="6" t="str">
        <f>DAY(C3735)&amp;Table1[[#This Row],[Bộ phận]]&amp;Table1[[#This Row],[Mã hàng]]</f>
        <v>0</v>
      </c>
      <c r="B3735" s="6" t="str">
        <f>COUNTIF($A$5:A3735,A3735)&amp;A3735</f>
        <v>25580</v>
      </c>
      <c r="AA37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36" spans="1:27" x14ac:dyDescent="0.25">
      <c r="A3736" s="6" t="str">
        <f>DAY(C3736)&amp;Table1[[#This Row],[Bộ phận]]&amp;Table1[[#This Row],[Mã hàng]]</f>
        <v>0</v>
      </c>
      <c r="B3736" s="6" t="str">
        <f>COUNTIF($A$5:A3736,A3736)&amp;A3736</f>
        <v>25590</v>
      </c>
      <c r="AA37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37" spans="1:27" x14ac:dyDescent="0.25">
      <c r="A3737" s="6" t="str">
        <f>DAY(C3737)&amp;Table1[[#This Row],[Bộ phận]]&amp;Table1[[#This Row],[Mã hàng]]</f>
        <v>0</v>
      </c>
      <c r="B3737" s="6" t="str">
        <f>COUNTIF($A$5:A3737,A3737)&amp;A3737</f>
        <v>25600</v>
      </c>
      <c r="AA37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38" spans="1:27" x14ac:dyDescent="0.25">
      <c r="A3738" s="6" t="str">
        <f>DAY(C3738)&amp;Table1[[#This Row],[Bộ phận]]&amp;Table1[[#This Row],[Mã hàng]]</f>
        <v>0</v>
      </c>
      <c r="B3738" s="6" t="str">
        <f>COUNTIF($A$5:A3738,A3738)&amp;A3738</f>
        <v>25610</v>
      </c>
      <c r="AA37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39" spans="1:27" x14ac:dyDescent="0.25">
      <c r="A3739" s="6" t="str">
        <f>DAY(C3739)&amp;Table1[[#This Row],[Bộ phận]]&amp;Table1[[#This Row],[Mã hàng]]</f>
        <v>0</v>
      </c>
      <c r="B3739" s="6" t="str">
        <f>COUNTIF($A$5:A3739,A3739)&amp;A3739</f>
        <v>25620</v>
      </c>
      <c r="AA37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40" spans="1:27" x14ac:dyDescent="0.25">
      <c r="A3740" s="6" t="str">
        <f>DAY(C3740)&amp;Table1[[#This Row],[Bộ phận]]&amp;Table1[[#This Row],[Mã hàng]]</f>
        <v>0</v>
      </c>
      <c r="B3740" s="6" t="str">
        <f>COUNTIF($A$5:A3740,A3740)&amp;A3740</f>
        <v>25630</v>
      </c>
      <c r="AA37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41" spans="1:27" x14ac:dyDescent="0.25">
      <c r="A3741" s="6" t="str">
        <f>DAY(C3741)&amp;Table1[[#This Row],[Bộ phận]]&amp;Table1[[#This Row],[Mã hàng]]</f>
        <v>0</v>
      </c>
      <c r="B3741" s="6" t="str">
        <f>COUNTIF($A$5:A3741,A3741)&amp;A3741</f>
        <v>25640</v>
      </c>
      <c r="AA37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42" spans="1:27" x14ac:dyDescent="0.25">
      <c r="A3742" s="6" t="str">
        <f>DAY(C3742)&amp;Table1[[#This Row],[Bộ phận]]&amp;Table1[[#This Row],[Mã hàng]]</f>
        <v>0</v>
      </c>
      <c r="B3742" s="6" t="str">
        <f>COUNTIF($A$5:A3742,A3742)&amp;A3742</f>
        <v>25650</v>
      </c>
      <c r="AA37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43" spans="1:27" x14ac:dyDescent="0.25">
      <c r="A3743" s="6" t="str">
        <f>DAY(C3743)&amp;Table1[[#This Row],[Bộ phận]]&amp;Table1[[#This Row],[Mã hàng]]</f>
        <v>0</v>
      </c>
      <c r="B3743" s="6" t="str">
        <f>COUNTIF($A$5:A3743,A3743)&amp;A3743</f>
        <v>25660</v>
      </c>
      <c r="AA37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44" spans="1:27" x14ac:dyDescent="0.25">
      <c r="A3744" s="6" t="str">
        <f>DAY(C3744)&amp;Table1[[#This Row],[Bộ phận]]&amp;Table1[[#This Row],[Mã hàng]]</f>
        <v>0</v>
      </c>
      <c r="B3744" s="6" t="str">
        <f>COUNTIF($A$5:A3744,A3744)&amp;A3744</f>
        <v>25670</v>
      </c>
      <c r="AA37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45" spans="1:27" x14ac:dyDescent="0.25">
      <c r="A3745" s="6" t="str">
        <f>DAY(C3745)&amp;Table1[[#This Row],[Bộ phận]]&amp;Table1[[#This Row],[Mã hàng]]</f>
        <v>0</v>
      </c>
      <c r="B3745" s="6" t="str">
        <f>COUNTIF($A$5:A3745,A3745)&amp;A3745</f>
        <v>25680</v>
      </c>
      <c r="AA37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46" spans="1:27" x14ac:dyDescent="0.25">
      <c r="A3746" s="6" t="str">
        <f>DAY(C3746)&amp;Table1[[#This Row],[Bộ phận]]&amp;Table1[[#This Row],[Mã hàng]]</f>
        <v>0</v>
      </c>
      <c r="B3746" s="6" t="str">
        <f>COUNTIF($A$5:A3746,A3746)&amp;A3746</f>
        <v>25690</v>
      </c>
      <c r="AA37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47" spans="1:27" x14ac:dyDescent="0.25">
      <c r="A3747" s="6" t="str">
        <f>DAY(C3747)&amp;Table1[[#This Row],[Bộ phận]]&amp;Table1[[#This Row],[Mã hàng]]</f>
        <v>0</v>
      </c>
      <c r="B3747" s="6" t="str">
        <f>COUNTIF($A$5:A3747,A3747)&amp;A3747</f>
        <v>25700</v>
      </c>
      <c r="AA37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48" spans="1:27" x14ac:dyDescent="0.25">
      <c r="A3748" s="6" t="str">
        <f>DAY(C3748)&amp;Table1[[#This Row],[Bộ phận]]&amp;Table1[[#This Row],[Mã hàng]]</f>
        <v>0</v>
      </c>
      <c r="B3748" s="6" t="str">
        <f>COUNTIF($A$5:A3748,A3748)&amp;A3748</f>
        <v>25710</v>
      </c>
      <c r="AA37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49" spans="1:27" x14ac:dyDescent="0.25">
      <c r="A3749" s="6" t="str">
        <f>DAY(C3749)&amp;Table1[[#This Row],[Bộ phận]]&amp;Table1[[#This Row],[Mã hàng]]</f>
        <v>0</v>
      </c>
      <c r="B3749" s="6" t="str">
        <f>COUNTIF($A$5:A3749,A3749)&amp;A3749</f>
        <v>25720</v>
      </c>
      <c r="AA37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50" spans="1:27" x14ac:dyDescent="0.25">
      <c r="A3750" s="6" t="str">
        <f>DAY(C3750)&amp;Table1[[#This Row],[Bộ phận]]&amp;Table1[[#This Row],[Mã hàng]]</f>
        <v>0</v>
      </c>
      <c r="B3750" s="6" t="str">
        <f>COUNTIF($A$5:A3750,A3750)&amp;A3750</f>
        <v>25730</v>
      </c>
      <c r="AA37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51" spans="1:27" x14ac:dyDescent="0.25">
      <c r="A3751" s="6" t="str">
        <f>DAY(C3751)&amp;Table1[[#This Row],[Bộ phận]]&amp;Table1[[#This Row],[Mã hàng]]</f>
        <v>0</v>
      </c>
      <c r="B3751" s="6" t="str">
        <f>COUNTIF($A$5:A3751,A3751)&amp;A3751</f>
        <v>25740</v>
      </c>
      <c r="AA37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52" spans="1:27" x14ac:dyDescent="0.25">
      <c r="A3752" s="6" t="str">
        <f>DAY(C3752)&amp;Table1[[#This Row],[Bộ phận]]&amp;Table1[[#This Row],[Mã hàng]]</f>
        <v>0</v>
      </c>
      <c r="B3752" s="6" t="str">
        <f>COUNTIF($A$5:A3752,A3752)&amp;A3752</f>
        <v>25750</v>
      </c>
      <c r="AA37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53" spans="1:27" x14ac:dyDescent="0.25">
      <c r="A3753" s="6" t="str">
        <f>DAY(C3753)&amp;Table1[[#This Row],[Bộ phận]]&amp;Table1[[#This Row],[Mã hàng]]</f>
        <v>0</v>
      </c>
      <c r="B3753" s="6" t="str">
        <f>COUNTIF($A$5:A3753,A3753)&amp;A3753</f>
        <v>25760</v>
      </c>
      <c r="AA37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54" spans="1:27" x14ac:dyDescent="0.25">
      <c r="A3754" s="6" t="str">
        <f>DAY(C3754)&amp;Table1[[#This Row],[Bộ phận]]&amp;Table1[[#This Row],[Mã hàng]]</f>
        <v>0</v>
      </c>
      <c r="B3754" s="6" t="str">
        <f>COUNTIF($A$5:A3754,A3754)&amp;A3754</f>
        <v>25770</v>
      </c>
      <c r="AA37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55" spans="1:27" x14ac:dyDescent="0.25">
      <c r="A3755" s="6" t="str">
        <f>DAY(C3755)&amp;Table1[[#This Row],[Bộ phận]]&amp;Table1[[#This Row],[Mã hàng]]</f>
        <v>0</v>
      </c>
      <c r="B3755" s="6" t="str">
        <f>COUNTIF($A$5:A3755,A3755)&amp;A3755</f>
        <v>25780</v>
      </c>
      <c r="AA37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56" spans="1:27" x14ac:dyDescent="0.25">
      <c r="A3756" s="6" t="str">
        <f>DAY(C3756)&amp;Table1[[#This Row],[Bộ phận]]&amp;Table1[[#This Row],[Mã hàng]]</f>
        <v>0</v>
      </c>
      <c r="B3756" s="6" t="str">
        <f>COUNTIF($A$5:A3756,A3756)&amp;A3756</f>
        <v>25790</v>
      </c>
      <c r="AA37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57" spans="1:27" x14ac:dyDescent="0.25">
      <c r="A3757" s="6" t="str">
        <f>DAY(C3757)&amp;Table1[[#This Row],[Bộ phận]]&amp;Table1[[#This Row],[Mã hàng]]</f>
        <v>0</v>
      </c>
      <c r="B3757" s="6" t="str">
        <f>COUNTIF($A$5:A3757,A3757)&amp;A3757</f>
        <v>25800</v>
      </c>
      <c r="AA37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58" spans="1:27" x14ac:dyDescent="0.25">
      <c r="A3758" s="6" t="str">
        <f>DAY(C3758)&amp;Table1[[#This Row],[Bộ phận]]&amp;Table1[[#This Row],[Mã hàng]]</f>
        <v>0</v>
      </c>
      <c r="B3758" s="6" t="str">
        <f>COUNTIF($A$5:A3758,A3758)&amp;A3758</f>
        <v>25810</v>
      </c>
      <c r="AA37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59" spans="1:27" x14ac:dyDescent="0.25">
      <c r="A3759" s="6" t="str">
        <f>DAY(C3759)&amp;Table1[[#This Row],[Bộ phận]]&amp;Table1[[#This Row],[Mã hàng]]</f>
        <v>0</v>
      </c>
      <c r="B3759" s="6" t="str">
        <f>COUNTIF($A$5:A3759,A3759)&amp;A3759</f>
        <v>25820</v>
      </c>
      <c r="AA37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60" spans="1:27" x14ac:dyDescent="0.25">
      <c r="A3760" s="6" t="str">
        <f>DAY(C3760)&amp;Table1[[#This Row],[Bộ phận]]&amp;Table1[[#This Row],[Mã hàng]]</f>
        <v>0</v>
      </c>
      <c r="B3760" s="6" t="str">
        <f>COUNTIF($A$5:A3760,A3760)&amp;A3760</f>
        <v>25830</v>
      </c>
      <c r="AA37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61" spans="1:27" x14ac:dyDescent="0.25">
      <c r="A3761" s="6" t="str">
        <f>DAY(C3761)&amp;Table1[[#This Row],[Bộ phận]]&amp;Table1[[#This Row],[Mã hàng]]</f>
        <v>0</v>
      </c>
      <c r="B3761" s="6" t="str">
        <f>COUNTIF($A$5:A3761,A3761)&amp;A3761</f>
        <v>25840</v>
      </c>
      <c r="AA37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62" spans="1:27" x14ac:dyDescent="0.25">
      <c r="A3762" s="6" t="str">
        <f>DAY(C3762)&amp;Table1[[#This Row],[Bộ phận]]&amp;Table1[[#This Row],[Mã hàng]]</f>
        <v>0</v>
      </c>
      <c r="B3762" s="6" t="str">
        <f>COUNTIF($A$5:A3762,A3762)&amp;A3762</f>
        <v>25850</v>
      </c>
      <c r="AA37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63" spans="1:27" x14ac:dyDescent="0.25">
      <c r="A3763" s="6" t="str">
        <f>DAY(C3763)&amp;Table1[[#This Row],[Bộ phận]]&amp;Table1[[#This Row],[Mã hàng]]</f>
        <v>0</v>
      </c>
      <c r="B3763" s="6" t="str">
        <f>COUNTIF($A$5:A3763,A3763)&amp;A3763</f>
        <v>25860</v>
      </c>
      <c r="AA37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64" spans="1:27" x14ac:dyDescent="0.25">
      <c r="A3764" s="6" t="str">
        <f>DAY(C3764)&amp;Table1[[#This Row],[Bộ phận]]&amp;Table1[[#This Row],[Mã hàng]]</f>
        <v>0</v>
      </c>
      <c r="B3764" s="6" t="str">
        <f>COUNTIF($A$5:A3764,A3764)&amp;A3764</f>
        <v>25870</v>
      </c>
      <c r="AA37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65" spans="1:27" x14ac:dyDescent="0.25">
      <c r="A3765" s="6" t="str">
        <f>DAY(C3765)&amp;Table1[[#This Row],[Bộ phận]]&amp;Table1[[#This Row],[Mã hàng]]</f>
        <v>0</v>
      </c>
      <c r="B3765" s="6" t="str">
        <f>COUNTIF($A$5:A3765,A3765)&amp;A3765</f>
        <v>25880</v>
      </c>
      <c r="AA37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66" spans="1:27" x14ac:dyDescent="0.25">
      <c r="A3766" s="6" t="str">
        <f>DAY(C3766)&amp;Table1[[#This Row],[Bộ phận]]&amp;Table1[[#This Row],[Mã hàng]]</f>
        <v>0</v>
      </c>
      <c r="B3766" s="6" t="str">
        <f>COUNTIF($A$5:A3766,A3766)&amp;A3766</f>
        <v>25890</v>
      </c>
      <c r="AA37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67" spans="1:27" x14ac:dyDescent="0.25">
      <c r="A3767" s="6" t="str">
        <f>DAY(C3767)&amp;Table1[[#This Row],[Bộ phận]]&amp;Table1[[#This Row],[Mã hàng]]</f>
        <v>0</v>
      </c>
      <c r="B3767" s="6" t="str">
        <f>COUNTIF($A$5:A3767,A3767)&amp;A3767</f>
        <v>25900</v>
      </c>
      <c r="AA37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68" spans="1:27" x14ac:dyDescent="0.25">
      <c r="A3768" s="6" t="str">
        <f>DAY(C3768)&amp;Table1[[#This Row],[Bộ phận]]&amp;Table1[[#This Row],[Mã hàng]]</f>
        <v>0</v>
      </c>
      <c r="B3768" s="6" t="str">
        <f>COUNTIF($A$5:A3768,A3768)&amp;A3768</f>
        <v>25910</v>
      </c>
      <c r="AA37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69" spans="1:27" x14ac:dyDescent="0.25">
      <c r="A3769" s="6" t="str">
        <f>DAY(C3769)&amp;Table1[[#This Row],[Bộ phận]]&amp;Table1[[#This Row],[Mã hàng]]</f>
        <v>0</v>
      </c>
      <c r="B3769" s="6" t="str">
        <f>COUNTIF($A$5:A3769,A3769)&amp;A3769</f>
        <v>25920</v>
      </c>
      <c r="AA37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70" spans="1:27" x14ac:dyDescent="0.25">
      <c r="A3770" s="6" t="str">
        <f>DAY(C3770)&amp;Table1[[#This Row],[Bộ phận]]&amp;Table1[[#This Row],[Mã hàng]]</f>
        <v>0</v>
      </c>
      <c r="B3770" s="6" t="str">
        <f>COUNTIF($A$5:A3770,A3770)&amp;A3770</f>
        <v>25930</v>
      </c>
      <c r="AA37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71" spans="1:27" x14ac:dyDescent="0.25">
      <c r="A3771" s="6" t="str">
        <f>DAY(C3771)&amp;Table1[[#This Row],[Bộ phận]]&amp;Table1[[#This Row],[Mã hàng]]</f>
        <v>0</v>
      </c>
      <c r="B3771" s="6" t="str">
        <f>COUNTIF($A$5:A3771,A3771)&amp;A3771</f>
        <v>25940</v>
      </c>
      <c r="AA37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72" spans="1:27" x14ac:dyDescent="0.25">
      <c r="A3772" s="6" t="str">
        <f>DAY(C3772)&amp;Table1[[#This Row],[Bộ phận]]&amp;Table1[[#This Row],[Mã hàng]]</f>
        <v>0</v>
      </c>
      <c r="B3772" s="6" t="str">
        <f>COUNTIF($A$5:A3772,A3772)&amp;A3772</f>
        <v>25950</v>
      </c>
      <c r="AA37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73" spans="1:27" x14ac:dyDescent="0.25">
      <c r="A3773" s="6" t="str">
        <f>DAY(C3773)&amp;Table1[[#This Row],[Bộ phận]]&amp;Table1[[#This Row],[Mã hàng]]</f>
        <v>0</v>
      </c>
      <c r="B3773" s="6" t="str">
        <f>COUNTIF($A$5:A3773,A3773)&amp;A3773</f>
        <v>25960</v>
      </c>
      <c r="AA37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74" spans="1:27" x14ac:dyDescent="0.25">
      <c r="A3774" s="6" t="str">
        <f>DAY(C3774)&amp;Table1[[#This Row],[Bộ phận]]&amp;Table1[[#This Row],[Mã hàng]]</f>
        <v>0</v>
      </c>
      <c r="B3774" s="6" t="str">
        <f>COUNTIF($A$5:A3774,A3774)&amp;A3774</f>
        <v>25970</v>
      </c>
      <c r="AA37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75" spans="1:27" x14ac:dyDescent="0.25">
      <c r="A3775" s="6" t="str">
        <f>DAY(C3775)&amp;Table1[[#This Row],[Bộ phận]]&amp;Table1[[#This Row],[Mã hàng]]</f>
        <v>0</v>
      </c>
      <c r="B3775" s="6" t="str">
        <f>COUNTIF($A$5:A3775,A3775)&amp;A3775</f>
        <v>25980</v>
      </c>
      <c r="AA37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76" spans="1:27" x14ac:dyDescent="0.25">
      <c r="A3776" s="6" t="str">
        <f>DAY(C3776)&amp;Table1[[#This Row],[Bộ phận]]&amp;Table1[[#This Row],[Mã hàng]]</f>
        <v>0</v>
      </c>
      <c r="B3776" s="6" t="str">
        <f>COUNTIF($A$5:A3776,A3776)&amp;A3776</f>
        <v>25990</v>
      </c>
      <c r="AA37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77" spans="1:27" x14ac:dyDescent="0.25">
      <c r="A3777" s="6" t="str">
        <f>DAY(C3777)&amp;Table1[[#This Row],[Bộ phận]]&amp;Table1[[#This Row],[Mã hàng]]</f>
        <v>0</v>
      </c>
      <c r="B3777" s="6" t="str">
        <f>COUNTIF($A$5:A3777,A3777)&amp;A3777</f>
        <v>26000</v>
      </c>
      <c r="AA37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78" spans="1:27" x14ac:dyDescent="0.25">
      <c r="A3778" s="6" t="str">
        <f>DAY(C3778)&amp;Table1[[#This Row],[Bộ phận]]&amp;Table1[[#This Row],[Mã hàng]]</f>
        <v>0</v>
      </c>
      <c r="B3778" s="6" t="str">
        <f>COUNTIF($A$5:A3778,A3778)&amp;A3778</f>
        <v>26010</v>
      </c>
      <c r="AA37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79" spans="1:27" x14ac:dyDescent="0.25">
      <c r="A3779" s="6" t="str">
        <f>DAY(C3779)&amp;Table1[[#This Row],[Bộ phận]]&amp;Table1[[#This Row],[Mã hàng]]</f>
        <v>0</v>
      </c>
      <c r="B3779" s="6" t="str">
        <f>COUNTIF($A$5:A3779,A3779)&amp;A3779</f>
        <v>26020</v>
      </c>
      <c r="AA37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80" spans="1:27" x14ac:dyDescent="0.25">
      <c r="A3780" s="6" t="str">
        <f>DAY(C3780)&amp;Table1[[#This Row],[Bộ phận]]&amp;Table1[[#This Row],[Mã hàng]]</f>
        <v>0</v>
      </c>
      <c r="B3780" s="6" t="str">
        <f>COUNTIF($A$5:A3780,A3780)&amp;A3780</f>
        <v>26030</v>
      </c>
      <c r="AA37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81" spans="1:27" x14ac:dyDescent="0.25">
      <c r="A3781" s="6" t="str">
        <f>DAY(C3781)&amp;Table1[[#This Row],[Bộ phận]]&amp;Table1[[#This Row],[Mã hàng]]</f>
        <v>0</v>
      </c>
      <c r="B3781" s="6" t="str">
        <f>COUNTIF($A$5:A3781,A3781)&amp;A3781</f>
        <v>26040</v>
      </c>
      <c r="AA37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82" spans="1:27" x14ac:dyDescent="0.25">
      <c r="A3782" s="6" t="str">
        <f>DAY(C3782)&amp;Table1[[#This Row],[Bộ phận]]&amp;Table1[[#This Row],[Mã hàng]]</f>
        <v>0</v>
      </c>
      <c r="B3782" s="6" t="str">
        <f>COUNTIF($A$5:A3782,A3782)&amp;A3782</f>
        <v>26050</v>
      </c>
      <c r="AA37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83" spans="1:27" x14ac:dyDescent="0.25">
      <c r="A3783" s="6" t="str">
        <f>DAY(C3783)&amp;Table1[[#This Row],[Bộ phận]]&amp;Table1[[#This Row],[Mã hàng]]</f>
        <v>0</v>
      </c>
      <c r="B3783" s="6" t="str">
        <f>COUNTIF($A$5:A3783,A3783)&amp;A3783</f>
        <v>26060</v>
      </c>
      <c r="AA37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84" spans="1:27" x14ac:dyDescent="0.25">
      <c r="A3784" s="6" t="str">
        <f>DAY(C3784)&amp;Table1[[#This Row],[Bộ phận]]&amp;Table1[[#This Row],[Mã hàng]]</f>
        <v>0</v>
      </c>
      <c r="B3784" s="6" t="str">
        <f>COUNTIF($A$5:A3784,A3784)&amp;A3784</f>
        <v>26070</v>
      </c>
      <c r="AA37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85" spans="1:27" x14ac:dyDescent="0.25">
      <c r="A3785" s="6" t="str">
        <f>DAY(C3785)&amp;Table1[[#This Row],[Bộ phận]]&amp;Table1[[#This Row],[Mã hàng]]</f>
        <v>0</v>
      </c>
      <c r="B3785" s="6" t="str">
        <f>COUNTIF($A$5:A3785,A3785)&amp;A3785</f>
        <v>26080</v>
      </c>
      <c r="AA37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86" spans="1:27" x14ac:dyDescent="0.25">
      <c r="A3786" s="6" t="str">
        <f>DAY(C3786)&amp;Table1[[#This Row],[Bộ phận]]&amp;Table1[[#This Row],[Mã hàng]]</f>
        <v>0</v>
      </c>
      <c r="B3786" s="6" t="str">
        <f>COUNTIF($A$5:A3786,A3786)&amp;A3786</f>
        <v>26090</v>
      </c>
      <c r="AA37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87" spans="1:27" x14ac:dyDescent="0.25">
      <c r="A3787" s="6" t="str">
        <f>DAY(C3787)&amp;Table1[[#This Row],[Bộ phận]]&amp;Table1[[#This Row],[Mã hàng]]</f>
        <v>0</v>
      </c>
      <c r="B3787" s="6" t="str">
        <f>COUNTIF($A$5:A3787,A3787)&amp;A3787</f>
        <v>26100</v>
      </c>
      <c r="AA37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88" spans="1:27" x14ac:dyDescent="0.25">
      <c r="A3788" s="6" t="str">
        <f>DAY(C3788)&amp;Table1[[#This Row],[Bộ phận]]&amp;Table1[[#This Row],[Mã hàng]]</f>
        <v>0</v>
      </c>
      <c r="B3788" s="6" t="str">
        <f>COUNTIF($A$5:A3788,A3788)&amp;A3788</f>
        <v>26110</v>
      </c>
      <c r="AA37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89" spans="1:27" x14ac:dyDescent="0.25">
      <c r="A3789" s="6" t="str">
        <f>DAY(C3789)&amp;Table1[[#This Row],[Bộ phận]]&amp;Table1[[#This Row],[Mã hàng]]</f>
        <v>0</v>
      </c>
      <c r="B3789" s="6" t="str">
        <f>COUNTIF($A$5:A3789,A3789)&amp;A3789</f>
        <v>26120</v>
      </c>
      <c r="AA37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90" spans="1:27" x14ac:dyDescent="0.25">
      <c r="A3790" s="6" t="str">
        <f>DAY(C3790)&amp;Table1[[#This Row],[Bộ phận]]&amp;Table1[[#This Row],[Mã hàng]]</f>
        <v>0</v>
      </c>
      <c r="B3790" s="6" t="str">
        <f>COUNTIF($A$5:A3790,A3790)&amp;A3790</f>
        <v>26130</v>
      </c>
      <c r="AA37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91" spans="1:27" x14ac:dyDescent="0.25">
      <c r="A3791" s="6" t="str">
        <f>DAY(C3791)&amp;Table1[[#This Row],[Bộ phận]]&amp;Table1[[#This Row],[Mã hàng]]</f>
        <v>0</v>
      </c>
      <c r="B3791" s="6" t="str">
        <f>COUNTIF($A$5:A3791,A3791)&amp;A3791</f>
        <v>26140</v>
      </c>
      <c r="AA37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92" spans="1:27" x14ac:dyDescent="0.25">
      <c r="A3792" s="6" t="str">
        <f>DAY(C3792)&amp;Table1[[#This Row],[Bộ phận]]&amp;Table1[[#This Row],[Mã hàng]]</f>
        <v>0</v>
      </c>
      <c r="B3792" s="6" t="str">
        <f>COUNTIF($A$5:A3792,A3792)&amp;A3792</f>
        <v>26150</v>
      </c>
      <c r="AA37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93" spans="1:27" x14ac:dyDescent="0.25">
      <c r="A3793" s="6" t="str">
        <f>DAY(C3793)&amp;Table1[[#This Row],[Bộ phận]]&amp;Table1[[#This Row],[Mã hàng]]</f>
        <v>0</v>
      </c>
      <c r="B3793" s="6" t="str">
        <f>COUNTIF($A$5:A3793,A3793)&amp;A3793</f>
        <v>26160</v>
      </c>
      <c r="AA37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94" spans="1:27" x14ac:dyDescent="0.25">
      <c r="A3794" s="6" t="str">
        <f>DAY(C3794)&amp;Table1[[#This Row],[Bộ phận]]&amp;Table1[[#This Row],[Mã hàng]]</f>
        <v>0</v>
      </c>
      <c r="B3794" s="6" t="str">
        <f>COUNTIF($A$5:A3794,A3794)&amp;A3794</f>
        <v>26170</v>
      </c>
      <c r="AA37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95" spans="1:27" x14ac:dyDescent="0.25">
      <c r="A3795" s="6" t="str">
        <f>DAY(C3795)&amp;Table1[[#This Row],[Bộ phận]]&amp;Table1[[#This Row],[Mã hàng]]</f>
        <v>0</v>
      </c>
      <c r="B3795" s="6" t="str">
        <f>COUNTIF($A$5:A3795,A3795)&amp;A3795</f>
        <v>26180</v>
      </c>
      <c r="AA37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96" spans="1:27" x14ac:dyDescent="0.25">
      <c r="A3796" s="6" t="str">
        <f>DAY(C3796)&amp;Table1[[#This Row],[Bộ phận]]&amp;Table1[[#This Row],[Mã hàng]]</f>
        <v>0</v>
      </c>
      <c r="B3796" s="6" t="str">
        <f>COUNTIF($A$5:A3796,A3796)&amp;A3796</f>
        <v>26190</v>
      </c>
      <c r="AA37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97" spans="1:27" x14ac:dyDescent="0.25">
      <c r="A3797" s="6" t="str">
        <f>DAY(C3797)&amp;Table1[[#This Row],[Bộ phận]]&amp;Table1[[#This Row],[Mã hàng]]</f>
        <v>0</v>
      </c>
      <c r="B3797" s="6" t="str">
        <f>COUNTIF($A$5:A3797,A3797)&amp;A3797</f>
        <v>26200</v>
      </c>
      <c r="AA37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98" spans="1:27" x14ac:dyDescent="0.25">
      <c r="A3798" s="6" t="str">
        <f>DAY(C3798)&amp;Table1[[#This Row],[Bộ phận]]&amp;Table1[[#This Row],[Mã hàng]]</f>
        <v>0</v>
      </c>
      <c r="B3798" s="6" t="str">
        <f>COUNTIF($A$5:A3798,A3798)&amp;A3798</f>
        <v>26210</v>
      </c>
      <c r="AA37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799" spans="1:27" x14ac:dyDescent="0.25">
      <c r="A3799" s="6" t="str">
        <f>DAY(C3799)&amp;Table1[[#This Row],[Bộ phận]]&amp;Table1[[#This Row],[Mã hàng]]</f>
        <v>0</v>
      </c>
      <c r="B3799" s="6" t="str">
        <f>COUNTIF($A$5:A3799,A3799)&amp;A3799</f>
        <v>26220</v>
      </c>
      <c r="AA37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00" spans="1:27" x14ac:dyDescent="0.25">
      <c r="A3800" s="6" t="str">
        <f>DAY(C3800)&amp;Table1[[#This Row],[Bộ phận]]&amp;Table1[[#This Row],[Mã hàng]]</f>
        <v>0</v>
      </c>
      <c r="B3800" s="6" t="str">
        <f>COUNTIF($A$5:A3800,A3800)&amp;A3800</f>
        <v>26230</v>
      </c>
      <c r="AA38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01" spans="1:27" x14ac:dyDescent="0.25">
      <c r="A3801" s="6" t="str">
        <f>DAY(C3801)&amp;Table1[[#This Row],[Bộ phận]]&amp;Table1[[#This Row],[Mã hàng]]</f>
        <v>0</v>
      </c>
      <c r="B3801" s="6" t="str">
        <f>COUNTIF($A$5:A3801,A3801)&amp;A3801</f>
        <v>26240</v>
      </c>
      <c r="AA38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02" spans="1:27" x14ac:dyDescent="0.25">
      <c r="A3802" s="6" t="str">
        <f>DAY(C3802)&amp;Table1[[#This Row],[Bộ phận]]&amp;Table1[[#This Row],[Mã hàng]]</f>
        <v>0</v>
      </c>
      <c r="B3802" s="6" t="str">
        <f>COUNTIF($A$5:A3802,A3802)&amp;A3802</f>
        <v>26250</v>
      </c>
      <c r="AA38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03" spans="1:27" x14ac:dyDescent="0.25">
      <c r="A3803" s="6" t="str">
        <f>DAY(C3803)&amp;Table1[[#This Row],[Bộ phận]]&amp;Table1[[#This Row],[Mã hàng]]</f>
        <v>0</v>
      </c>
      <c r="B3803" s="6" t="str">
        <f>COUNTIF($A$5:A3803,A3803)&amp;A3803</f>
        <v>26260</v>
      </c>
      <c r="AA38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04" spans="1:27" x14ac:dyDescent="0.25">
      <c r="A3804" s="6" t="str">
        <f>DAY(C3804)&amp;Table1[[#This Row],[Bộ phận]]&amp;Table1[[#This Row],[Mã hàng]]</f>
        <v>0</v>
      </c>
      <c r="B3804" s="6" t="str">
        <f>COUNTIF($A$5:A3804,A3804)&amp;A3804</f>
        <v>26270</v>
      </c>
      <c r="AA38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05" spans="1:27" x14ac:dyDescent="0.25">
      <c r="A3805" s="6" t="str">
        <f>DAY(C3805)&amp;Table1[[#This Row],[Bộ phận]]&amp;Table1[[#This Row],[Mã hàng]]</f>
        <v>0</v>
      </c>
      <c r="B3805" s="6" t="str">
        <f>COUNTIF($A$5:A3805,A3805)&amp;A3805</f>
        <v>26280</v>
      </c>
      <c r="AA38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06" spans="1:27" x14ac:dyDescent="0.25">
      <c r="A3806" s="6" t="str">
        <f>DAY(C3806)&amp;Table1[[#This Row],[Bộ phận]]&amp;Table1[[#This Row],[Mã hàng]]</f>
        <v>0</v>
      </c>
      <c r="B3806" s="6" t="str">
        <f>COUNTIF($A$5:A3806,A3806)&amp;A3806</f>
        <v>26290</v>
      </c>
      <c r="AA38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07" spans="1:27" x14ac:dyDescent="0.25">
      <c r="A3807" s="6" t="str">
        <f>DAY(C3807)&amp;Table1[[#This Row],[Bộ phận]]&amp;Table1[[#This Row],[Mã hàng]]</f>
        <v>0</v>
      </c>
      <c r="B3807" s="6" t="str">
        <f>COUNTIF($A$5:A3807,A3807)&amp;A3807</f>
        <v>26300</v>
      </c>
      <c r="AA38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08" spans="1:27" x14ac:dyDescent="0.25">
      <c r="A3808" s="6" t="str">
        <f>DAY(C3808)&amp;Table1[[#This Row],[Bộ phận]]&amp;Table1[[#This Row],[Mã hàng]]</f>
        <v>0</v>
      </c>
      <c r="B3808" s="6" t="str">
        <f>COUNTIF($A$5:A3808,A3808)&amp;A3808</f>
        <v>26310</v>
      </c>
      <c r="AA38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09" spans="1:27" x14ac:dyDescent="0.25">
      <c r="A3809" s="6" t="str">
        <f>DAY(C3809)&amp;Table1[[#This Row],[Bộ phận]]&amp;Table1[[#This Row],[Mã hàng]]</f>
        <v>0</v>
      </c>
      <c r="B3809" s="6" t="str">
        <f>COUNTIF($A$5:A3809,A3809)&amp;A3809</f>
        <v>26320</v>
      </c>
      <c r="AA38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10" spans="1:27" x14ac:dyDescent="0.25">
      <c r="A3810" s="6" t="str">
        <f>DAY(C3810)&amp;Table1[[#This Row],[Bộ phận]]&amp;Table1[[#This Row],[Mã hàng]]</f>
        <v>0</v>
      </c>
      <c r="B3810" s="6" t="str">
        <f>COUNTIF($A$5:A3810,A3810)&amp;A3810</f>
        <v>26330</v>
      </c>
      <c r="AA38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11" spans="1:27" x14ac:dyDescent="0.25">
      <c r="A3811" s="6" t="str">
        <f>DAY(C3811)&amp;Table1[[#This Row],[Bộ phận]]&amp;Table1[[#This Row],[Mã hàng]]</f>
        <v>0</v>
      </c>
      <c r="B3811" s="6" t="str">
        <f>COUNTIF($A$5:A3811,A3811)&amp;A3811</f>
        <v>26340</v>
      </c>
      <c r="AA38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12" spans="1:27" x14ac:dyDescent="0.25">
      <c r="A3812" s="6" t="str">
        <f>DAY(C3812)&amp;Table1[[#This Row],[Bộ phận]]&amp;Table1[[#This Row],[Mã hàng]]</f>
        <v>0</v>
      </c>
      <c r="B3812" s="6" t="str">
        <f>COUNTIF($A$5:A3812,A3812)&amp;A3812</f>
        <v>26350</v>
      </c>
      <c r="AA38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13" spans="1:27" x14ac:dyDescent="0.25">
      <c r="A3813" s="6" t="str">
        <f>DAY(C3813)&amp;Table1[[#This Row],[Bộ phận]]&amp;Table1[[#This Row],[Mã hàng]]</f>
        <v>0</v>
      </c>
      <c r="B3813" s="6" t="str">
        <f>COUNTIF($A$5:A3813,A3813)&amp;A3813</f>
        <v>26360</v>
      </c>
      <c r="AA38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14" spans="1:27" x14ac:dyDescent="0.25">
      <c r="A3814" s="6" t="str">
        <f>DAY(C3814)&amp;Table1[[#This Row],[Bộ phận]]&amp;Table1[[#This Row],[Mã hàng]]</f>
        <v>0</v>
      </c>
      <c r="B3814" s="6" t="str">
        <f>COUNTIF($A$5:A3814,A3814)&amp;A3814</f>
        <v>26370</v>
      </c>
      <c r="AA38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15" spans="1:27" x14ac:dyDescent="0.25">
      <c r="A3815" s="6" t="str">
        <f>DAY(C3815)&amp;Table1[[#This Row],[Bộ phận]]&amp;Table1[[#This Row],[Mã hàng]]</f>
        <v>0</v>
      </c>
      <c r="B3815" s="6" t="str">
        <f>COUNTIF($A$5:A3815,A3815)&amp;A3815</f>
        <v>26380</v>
      </c>
      <c r="AA38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16" spans="1:27" x14ac:dyDescent="0.25">
      <c r="A3816" s="6" t="str">
        <f>DAY(C3816)&amp;Table1[[#This Row],[Bộ phận]]&amp;Table1[[#This Row],[Mã hàng]]</f>
        <v>0</v>
      </c>
      <c r="B3816" s="6" t="str">
        <f>COUNTIF($A$5:A3816,A3816)&amp;A3816</f>
        <v>26390</v>
      </c>
      <c r="AA38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17" spans="1:27" x14ac:dyDescent="0.25">
      <c r="A3817" s="6" t="str">
        <f>DAY(C3817)&amp;Table1[[#This Row],[Bộ phận]]&amp;Table1[[#This Row],[Mã hàng]]</f>
        <v>0</v>
      </c>
      <c r="B3817" s="6" t="str">
        <f>COUNTIF($A$5:A3817,A3817)&amp;A3817</f>
        <v>26400</v>
      </c>
      <c r="AA38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18" spans="1:27" x14ac:dyDescent="0.25">
      <c r="A3818" s="6" t="str">
        <f>DAY(C3818)&amp;Table1[[#This Row],[Bộ phận]]&amp;Table1[[#This Row],[Mã hàng]]</f>
        <v>0</v>
      </c>
      <c r="B3818" s="6" t="str">
        <f>COUNTIF($A$5:A3818,A3818)&amp;A3818</f>
        <v>26410</v>
      </c>
      <c r="AA38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19" spans="1:27" x14ac:dyDescent="0.25">
      <c r="A3819" s="6" t="str">
        <f>DAY(C3819)&amp;Table1[[#This Row],[Bộ phận]]&amp;Table1[[#This Row],[Mã hàng]]</f>
        <v>0</v>
      </c>
      <c r="B3819" s="6" t="str">
        <f>COUNTIF($A$5:A3819,A3819)&amp;A3819</f>
        <v>26420</v>
      </c>
      <c r="AA38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20" spans="1:27" x14ac:dyDescent="0.25">
      <c r="A3820" s="6" t="str">
        <f>DAY(C3820)&amp;Table1[[#This Row],[Bộ phận]]&amp;Table1[[#This Row],[Mã hàng]]</f>
        <v>0</v>
      </c>
      <c r="B3820" s="6" t="str">
        <f>COUNTIF($A$5:A3820,A3820)&amp;A3820</f>
        <v>26430</v>
      </c>
      <c r="AA38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21" spans="1:27" x14ac:dyDescent="0.25">
      <c r="A3821" s="6" t="str">
        <f>DAY(C3821)&amp;Table1[[#This Row],[Bộ phận]]&amp;Table1[[#This Row],[Mã hàng]]</f>
        <v>0</v>
      </c>
      <c r="B3821" s="6" t="str">
        <f>COUNTIF($A$5:A3821,A3821)&amp;A3821</f>
        <v>26440</v>
      </c>
      <c r="AA38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22" spans="1:27" x14ac:dyDescent="0.25">
      <c r="A3822" s="6" t="str">
        <f>DAY(C3822)&amp;Table1[[#This Row],[Bộ phận]]&amp;Table1[[#This Row],[Mã hàng]]</f>
        <v>0</v>
      </c>
      <c r="B3822" s="6" t="str">
        <f>COUNTIF($A$5:A3822,A3822)&amp;A3822</f>
        <v>26450</v>
      </c>
      <c r="AA38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23" spans="1:27" x14ac:dyDescent="0.25">
      <c r="A3823" s="6" t="str">
        <f>DAY(C3823)&amp;Table1[[#This Row],[Bộ phận]]&amp;Table1[[#This Row],[Mã hàng]]</f>
        <v>0</v>
      </c>
      <c r="B3823" s="6" t="str">
        <f>COUNTIF($A$5:A3823,A3823)&amp;A3823</f>
        <v>26460</v>
      </c>
      <c r="AA38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24" spans="1:27" x14ac:dyDescent="0.25">
      <c r="A3824" s="6" t="str">
        <f>DAY(C3824)&amp;Table1[[#This Row],[Bộ phận]]&amp;Table1[[#This Row],[Mã hàng]]</f>
        <v>0</v>
      </c>
      <c r="B3824" s="6" t="str">
        <f>COUNTIF($A$5:A3824,A3824)&amp;A3824</f>
        <v>26470</v>
      </c>
      <c r="AA38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25" spans="1:27" x14ac:dyDescent="0.25">
      <c r="A3825" s="6" t="str">
        <f>DAY(C3825)&amp;Table1[[#This Row],[Bộ phận]]&amp;Table1[[#This Row],[Mã hàng]]</f>
        <v>0</v>
      </c>
      <c r="B3825" s="6" t="str">
        <f>COUNTIF($A$5:A3825,A3825)&amp;A3825</f>
        <v>26480</v>
      </c>
      <c r="AA38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26" spans="1:27" x14ac:dyDescent="0.25">
      <c r="A3826" s="6" t="str">
        <f>DAY(C3826)&amp;Table1[[#This Row],[Bộ phận]]&amp;Table1[[#This Row],[Mã hàng]]</f>
        <v>0</v>
      </c>
      <c r="B3826" s="6" t="str">
        <f>COUNTIF($A$5:A3826,A3826)&amp;A3826</f>
        <v>26490</v>
      </c>
      <c r="AA38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27" spans="1:27" x14ac:dyDescent="0.25">
      <c r="A3827" s="6" t="str">
        <f>DAY(C3827)&amp;Table1[[#This Row],[Bộ phận]]&amp;Table1[[#This Row],[Mã hàng]]</f>
        <v>0</v>
      </c>
      <c r="B3827" s="6" t="str">
        <f>COUNTIF($A$5:A3827,A3827)&amp;A3827</f>
        <v>26500</v>
      </c>
      <c r="AA38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28" spans="1:27" x14ac:dyDescent="0.25">
      <c r="A3828" s="6" t="str">
        <f>DAY(C3828)&amp;Table1[[#This Row],[Bộ phận]]&amp;Table1[[#This Row],[Mã hàng]]</f>
        <v>0</v>
      </c>
      <c r="B3828" s="6" t="str">
        <f>COUNTIF($A$5:A3828,A3828)&amp;A3828</f>
        <v>26510</v>
      </c>
      <c r="AA38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29" spans="1:27" x14ac:dyDescent="0.25">
      <c r="A3829" s="6" t="str">
        <f>DAY(C3829)&amp;Table1[[#This Row],[Bộ phận]]&amp;Table1[[#This Row],[Mã hàng]]</f>
        <v>0</v>
      </c>
      <c r="B3829" s="6" t="str">
        <f>COUNTIF($A$5:A3829,A3829)&amp;A3829</f>
        <v>26520</v>
      </c>
      <c r="AA38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30" spans="1:27" x14ac:dyDescent="0.25">
      <c r="A3830" s="6" t="str">
        <f>DAY(C3830)&amp;Table1[[#This Row],[Bộ phận]]&amp;Table1[[#This Row],[Mã hàng]]</f>
        <v>0</v>
      </c>
      <c r="B3830" s="6" t="str">
        <f>COUNTIF($A$5:A3830,A3830)&amp;A3830</f>
        <v>26530</v>
      </c>
      <c r="AA38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31" spans="1:27" x14ac:dyDescent="0.25">
      <c r="A3831" s="6" t="str">
        <f>DAY(C3831)&amp;Table1[[#This Row],[Bộ phận]]&amp;Table1[[#This Row],[Mã hàng]]</f>
        <v>0</v>
      </c>
      <c r="B3831" s="6" t="str">
        <f>COUNTIF($A$5:A3831,A3831)&amp;A3831</f>
        <v>26540</v>
      </c>
      <c r="AA38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32" spans="1:27" x14ac:dyDescent="0.25">
      <c r="A3832" s="6" t="str">
        <f>DAY(C3832)&amp;Table1[[#This Row],[Bộ phận]]&amp;Table1[[#This Row],[Mã hàng]]</f>
        <v>0</v>
      </c>
      <c r="B3832" s="6" t="str">
        <f>COUNTIF($A$5:A3832,A3832)&amp;A3832</f>
        <v>26550</v>
      </c>
      <c r="AA38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33" spans="1:27" x14ac:dyDescent="0.25">
      <c r="A3833" s="6" t="str">
        <f>DAY(C3833)&amp;Table1[[#This Row],[Bộ phận]]&amp;Table1[[#This Row],[Mã hàng]]</f>
        <v>0</v>
      </c>
      <c r="B3833" s="6" t="str">
        <f>COUNTIF($A$5:A3833,A3833)&amp;A3833</f>
        <v>26560</v>
      </c>
      <c r="AA38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34" spans="1:27" x14ac:dyDescent="0.25">
      <c r="A3834" s="6" t="str">
        <f>DAY(C3834)&amp;Table1[[#This Row],[Bộ phận]]&amp;Table1[[#This Row],[Mã hàng]]</f>
        <v>0</v>
      </c>
      <c r="B3834" s="6" t="str">
        <f>COUNTIF($A$5:A3834,A3834)&amp;A3834</f>
        <v>26570</v>
      </c>
      <c r="AA38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35" spans="1:27" x14ac:dyDescent="0.25">
      <c r="A3835" s="6" t="str">
        <f>DAY(C3835)&amp;Table1[[#This Row],[Bộ phận]]&amp;Table1[[#This Row],[Mã hàng]]</f>
        <v>0</v>
      </c>
      <c r="B3835" s="6" t="str">
        <f>COUNTIF($A$5:A3835,A3835)&amp;A3835</f>
        <v>26580</v>
      </c>
      <c r="AA38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36" spans="1:27" x14ac:dyDescent="0.25">
      <c r="A3836" s="6" t="str">
        <f>DAY(C3836)&amp;Table1[[#This Row],[Bộ phận]]&amp;Table1[[#This Row],[Mã hàng]]</f>
        <v>0</v>
      </c>
      <c r="B3836" s="6" t="str">
        <f>COUNTIF($A$5:A3836,A3836)&amp;A3836</f>
        <v>26590</v>
      </c>
      <c r="AA38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37" spans="1:27" x14ac:dyDescent="0.25">
      <c r="A3837" s="6" t="str">
        <f>DAY(C3837)&amp;Table1[[#This Row],[Bộ phận]]&amp;Table1[[#This Row],[Mã hàng]]</f>
        <v>0</v>
      </c>
      <c r="B3837" s="6" t="str">
        <f>COUNTIF($A$5:A3837,A3837)&amp;A3837</f>
        <v>26600</v>
      </c>
      <c r="AA38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38" spans="1:27" x14ac:dyDescent="0.25">
      <c r="A3838" s="6" t="str">
        <f>DAY(C3838)&amp;Table1[[#This Row],[Bộ phận]]&amp;Table1[[#This Row],[Mã hàng]]</f>
        <v>0</v>
      </c>
      <c r="B3838" s="6" t="str">
        <f>COUNTIF($A$5:A3838,A3838)&amp;A3838</f>
        <v>26610</v>
      </c>
      <c r="AA38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39" spans="1:27" x14ac:dyDescent="0.25">
      <c r="A3839" s="6" t="str">
        <f>DAY(C3839)&amp;Table1[[#This Row],[Bộ phận]]&amp;Table1[[#This Row],[Mã hàng]]</f>
        <v>0</v>
      </c>
      <c r="B3839" s="6" t="str">
        <f>COUNTIF($A$5:A3839,A3839)&amp;A3839</f>
        <v>26620</v>
      </c>
      <c r="AA38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40" spans="1:27" x14ac:dyDescent="0.25">
      <c r="A3840" s="6" t="str">
        <f>DAY(C3840)&amp;Table1[[#This Row],[Bộ phận]]&amp;Table1[[#This Row],[Mã hàng]]</f>
        <v>0</v>
      </c>
      <c r="B3840" s="6" t="str">
        <f>COUNTIF($A$5:A3840,A3840)&amp;A3840</f>
        <v>26630</v>
      </c>
      <c r="AA38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41" spans="1:27" x14ac:dyDescent="0.25">
      <c r="A3841" s="6" t="str">
        <f>DAY(C3841)&amp;Table1[[#This Row],[Bộ phận]]&amp;Table1[[#This Row],[Mã hàng]]</f>
        <v>0</v>
      </c>
      <c r="B3841" s="6" t="str">
        <f>COUNTIF($A$5:A3841,A3841)&amp;A3841</f>
        <v>26640</v>
      </c>
      <c r="AA38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42" spans="1:27" x14ac:dyDescent="0.25">
      <c r="A3842" s="6" t="str">
        <f>DAY(C3842)&amp;Table1[[#This Row],[Bộ phận]]&amp;Table1[[#This Row],[Mã hàng]]</f>
        <v>0</v>
      </c>
      <c r="B3842" s="6" t="str">
        <f>COUNTIF($A$5:A3842,A3842)&amp;A3842</f>
        <v>26650</v>
      </c>
      <c r="AA38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43" spans="1:27" x14ac:dyDescent="0.25">
      <c r="A3843" s="6" t="str">
        <f>DAY(C3843)&amp;Table1[[#This Row],[Bộ phận]]&amp;Table1[[#This Row],[Mã hàng]]</f>
        <v>0</v>
      </c>
      <c r="B3843" s="6" t="str">
        <f>COUNTIF($A$5:A3843,A3843)&amp;A3843</f>
        <v>26660</v>
      </c>
      <c r="AA38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44" spans="1:27" x14ac:dyDescent="0.25">
      <c r="A3844" s="6" t="str">
        <f>DAY(C3844)&amp;Table1[[#This Row],[Bộ phận]]&amp;Table1[[#This Row],[Mã hàng]]</f>
        <v>0</v>
      </c>
      <c r="B3844" s="6" t="str">
        <f>COUNTIF($A$5:A3844,A3844)&amp;A3844</f>
        <v>26670</v>
      </c>
      <c r="AA38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45" spans="1:27" x14ac:dyDescent="0.25">
      <c r="A3845" s="6" t="str">
        <f>DAY(C3845)&amp;Table1[[#This Row],[Bộ phận]]&amp;Table1[[#This Row],[Mã hàng]]</f>
        <v>0</v>
      </c>
      <c r="B3845" s="6" t="str">
        <f>COUNTIF($A$5:A3845,A3845)&amp;A3845</f>
        <v>26680</v>
      </c>
      <c r="AA38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46" spans="1:27" x14ac:dyDescent="0.25">
      <c r="A3846" s="6" t="str">
        <f>DAY(C3846)&amp;Table1[[#This Row],[Bộ phận]]&amp;Table1[[#This Row],[Mã hàng]]</f>
        <v>0</v>
      </c>
      <c r="B3846" s="6" t="str">
        <f>COUNTIF($A$5:A3846,A3846)&amp;A3846</f>
        <v>26690</v>
      </c>
      <c r="AA38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47" spans="1:27" x14ac:dyDescent="0.25">
      <c r="A3847" s="6" t="str">
        <f>DAY(C3847)&amp;Table1[[#This Row],[Bộ phận]]&amp;Table1[[#This Row],[Mã hàng]]</f>
        <v>0</v>
      </c>
      <c r="B3847" s="6" t="str">
        <f>COUNTIF($A$5:A3847,A3847)&amp;A3847</f>
        <v>26700</v>
      </c>
      <c r="AA38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48" spans="1:27" x14ac:dyDescent="0.25">
      <c r="A3848" s="6" t="str">
        <f>DAY(C3848)&amp;Table1[[#This Row],[Bộ phận]]&amp;Table1[[#This Row],[Mã hàng]]</f>
        <v>0</v>
      </c>
      <c r="B3848" s="6" t="str">
        <f>COUNTIF($A$5:A3848,A3848)&amp;A3848</f>
        <v>26710</v>
      </c>
      <c r="AA38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49" spans="1:27" x14ac:dyDescent="0.25">
      <c r="A3849" s="6" t="str">
        <f>DAY(C3849)&amp;Table1[[#This Row],[Bộ phận]]&amp;Table1[[#This Row],[Mã hàng]]</f>
        <v>0</v>
      </c>
      <c r="B3849" s="6" t="str">
        <f>COUNTIF($A$5:A3849,A3849)&amp;A3849</f>
        <v>26720</v>
      </c>
      <c r="AA38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50" spans="1:27" x14ac:dyDescent="0.25">
      <c r="A3850" s="6" t="str">
        <f>DAY(C3850)&amp;Table1[[#This Row],[Bộ phận]]&amp;Table1[[#This Row],[Mã hàng]]</f>
        <v>0</v>
      </c>
      <c r="B3850" s="6" t="str">
        <f>COUNTIF($A$5:A3850,A3850)&amp;A3850</f>
        <v>26730</v>
      </c>
      <c r="AA38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51" spans="1:27" x14ac:dyDescent="0.25">
      <c r="A3851" s="6" t="str">
        <f>DAY(C3851)&amp;Table1[[#This Row],[Bộ phận]]&amp;Table1[[#This Row],[Mã hàng]]</f>
        <v>0</v>
      </c>
      <c r="B3851" s="6" t="str">
        <f>COUNTIF($A$5:A3851,A3851)&amp;A3851</f>
        <v>26740</v>
      </c>
      <c r="AA38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52" spans="1:27" x14ac:dyDescent="0.25">
      <c r="A3852" s="6" t="str">
        <f>DAY(C3852)&amp;Table1[[#This Row],[Bộ phận]]&amp;Table1[[#This Row],[Mã hàng]]</f>
        <v>0</v>
      </c>
      <c r="B3852" s="6" t="str">
        <f>COUNTIF($A$5:A3852,A3852)&amp;A3852</f>
        <v>26750</v>
      </c>
      <c r="AA38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53" spans="1:27" x14ac:dyDescent="0.25">
      <c r="A3853" s="6" t="str">
        <f>DAY(C3853)&amp;Table1[[#This Row],[Bộ phận]]&amp;Table1[[#This Row],[Mã hàng]]</f>
        <v>0</v>
      </c>
      <c r="B3853" s="6" t="str">
        <f>COUNTIF($A$5:A3853,A3853)&amp;A3853</f>
        <v>26760</v>
      </c>
      <c r="AA38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54" spans="1:27" x14ac:dyDescent="0.25">
      <c r="A3854" s="6" t="str">
        <f>DAY(C3854)&amp;Table1[[#This Row],[Bộ phận]]&amp;Table1[[#This Row],[Mã hàng]]</f>
        <v>0</v>
      </c>
      <c r="B3854" s="6" t="str">
        <f>COUNTIF($A$5:A3854,A3854)&amp;A3854</f>
        <v>26770</v>
      </c>
      <c r="AA38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55" spans="1:27" x14ac:dyDescent="0.25">
      <c r="A3855" s="6" t="str">
        <f>DAY(C3855)&amp;Table1[[#This Row],[Bộ phận]]&amp;Table1[[#This Row],[Mã hàng]]</f>
        <v>0</v>
      </c>
      <c r="B3855" s="6" t="str">
        <f>COUNTIF($A$5:A3855,A3855)&amp;A3855</f>
        <v>26780</v>
      </c>
      <c r="AA38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56" spans="1:27" x14ac:dyDescent="0.25">
      <c r="A3856" s="6" t="str">
        <f>DAY(C3856)&amp;Table1[[#This Row],[Bộ phận]]&amp;Table1[[#This Row],[Mã hàng]]</f>
        <v>0</v>
      </c>
      <c r="B3856" s="6" t="str">
        <f>COUNTIF($A$5:A3856,A3856)&amp;A3856</f>
        <v>26790</v>
      </c>
      <c r="AA38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57" spans="1:27" x14ac:dyDescent="0.25">
      <c r="A3857" s="6" t="str">
        <f>DAY(C3857)&amp;Table1[[#This Row],[Bộ phận]]&amp;Table1[[#This Row],[Mã hàng]]</f>
        <v>0</v>
      </c>
      <c r="B3857" s="6" t="str">
        <f>COUNTIF($A$5:A3857,A3857)&amp;A3857</f>
        <v>26800</v>
      </c>
      <c r="AA38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58" spans="1:27" x14ac:dyDescent="0.25">
      <c r="A3858" s="6" t="str">
        <f>DAY(C3858)&amp;Table1[[#This Row],[Bộ phận]]&amp;Table1[[#This Row],[Mã hàng]]</f>
        <v>0</v>
      </c>
      <c r="B3858" s="6" t="str">
        <f>COUNTIF($A$5:A3858,A3858)&amp;A3858</f>
        <v>26810</v>
      </c>
      <c r="AA38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59" spans="1:27" x14ac:dyDescent="0.25">
      <c r="A3859" s="6" t="str">
        <f>DAY(C3859)&amp;Table1[[#This Row],[Bộ phận]]&amp;Table1[[#This Row],[Mã hàng]]</f>
        <v>0</v>
      </c>
      <c r="B3859" s="6" t="str">
        <f>COUNTIF($A$5:A3859,A3859)&amp;A3859</f>
        <v>26820</v>
      </c>
      <c r="AA38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60" spans="1:27" x14ac:dyDescent="0.25">
      <c r="A3860" s="6" t="str">
        <f>DAY(C3860)&amp;Table1[[#This Row],[Bộ phận]]&amp;Table1[[#This Row],[Mã hàng]]</f>
        <v>0</v>
      </c>
      <c r="B3860" s="6" t="str">
        <f>COUNTIF($A$5:A3860,A3860)&amp;A3860</f>
        <v>26830</v>
      </c>
      <c r="AA38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61" spans="1:27" x14ac:dyDescent="0.25">
      <c r="A3861" s="6" t="str">
        <f>DAY(C3861)&amp;Table1[[#This Row],[Bộ phận]]&amp;Table1[[#This Row],[Mã hàng]]</f>
        <v>0</v>
      </c>
      <c r="B3861" s="6" t="str">
        <f>COUNTIF($A$5:A3861,A3861)&amp;A3861</f>
        <v>26840</v>
      </c>
      <c r="AA38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62" spans="1:27" x14ac:dyDescent="0.25">
      <c r="A3862" s="6" t="str">
        <f>DAY(C3862)&amp;Table1[[#This Row],[Bộ phận]]&amp;Table1[[#This Row],[Mã hàng]]</f>
        <v>0</v>
      </c>
      <c r="B3862" s="6" t="str">
        <f>COUNTIF($A$5:A3862,A3862)&amp;A3862</f>
        <v>26850</v>
      </c>
      <c r="AA38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63" spans="1:27" x14ac:dyDescent="0.25">
      <c r="A3863" s="6" t="str">
        <f>DAY(C3863)&amp;Table1[[#This Row],[Bộ phận]]&amp;Table1[[#This Row],[Mã hàng]]</f>
        <v>0</v>
      </c>
      <c r="B3863" s="6" t="str">
        <f>COUNTIF($A$5:A3863,A3863)&amp;A3863</f>
        <v>26860</v>
      </c>
      <c r="AA38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64" spans="1:27" x14ac:dyDescent="0.25">
      <c r="A3864" s="6" t="str">
        <f>DAY(C3864)&amp;Table1[[#This Row],[Bộ phận]]&amp;Table1[[#This Row],[Mã hàng]]</f>
        <v>0</v>
      </c>
      <c r="B3864" s="6" t="str">
        <f>COUNTIF($A$5:A3864,A3864)&amp;A3864</f>
        <v>26870</v>
      </c>
      <c r="AA38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65" spans="1:27" x14ac:dyDescent="0.25">
      <c r="A3865" s="6" t="str">
        <f>DAY(C3865)&amp;Table1[[#This Row],[Bộ phận]]&amp;Table1[[#This Row],[Mã hàng]]</f>
        <v>0</v>
      </c>
      <c r="B3865" s="6" t="str">
        <f>COUNTIF($A$5:A3865,A3865)&amp;A3865</f>
        <v>26880</v>
      </c>
      <c r="AA38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66" spans="1:27" x14ac:dyDescent="0.25">
      <c r="A3866" s="6" t="str">
        <f>DAY(C3866)&amp;Table1[[#This Row],[Bộ phận]]&amp;Table1[[#This Row],[Mã hàng]]</f>
        <v>0</v>
      </c>
      <c r="B3866" s="6" t="str">
        <f>COUNTIF($A$5:A3866,A3866)&amp;A3866</f>
        <v>26890</v>
      </c>
      <c r="AA38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67" spans="1:27" x14ac:dyDescent="0.25">
      <c r="A3867" s="6" t="str">
        <f>DAY(C3867)&amp;Table1[[#This Row],[Bộ phận]]&amp;Table1[[#This Row],[Mã hàng]]</f>
        <v>0</v>
      </c>
      <c r="B3867" s="6" t="str">
        <f>COUNTIF($A$5:A3867,A3867)&amp;A3867</f>
        <v>26900</v>
      </c>
      <c r="AA38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68" spans="1:27" x14ac:dyDescent="0.25">
      <c r="A3868" s="6" t="str">
        <f>DAY(C3868)&amp;Table1[[#This Row],[Bộ phận]]&amp;Table1[[#This Row],[Mã hàng]]</f>
        <v>0</v>
      </c>
      <c r="B3868" s="6" t="str">
        <f>COUNTIF($A$5:A3868,A3868)&amp;A3868</f>
        <v>26910</v>
      </c>
      <c r="AA38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69" spans="1:27" x14ac:dyDescent="0.25">
      <c r="A3869" s="6" t="str">
        <f>DAY(C3869)&amp;Table1[[#This Row],[Bộ phận]]&amp;Table1[[#This Row],[Mã hàng]]</f>
        <v>0</v>
      </c>
      <c r="B3869" s="6" t="str">
        <f>COUNTIF($A$5:A3869,A3869)&amp;A3869</f>
        <v>26920</v>
      </c>
      <c r="AA38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70" spans="1:27" x14ac:dyDescent="0.25">
      <c r="A3870" s="6" t="str">
        <f>DAY(C3870)&amp;Table1[[#This Row],[Bộ phận]]&amp;Table1[[#This Row],[Mã hàng]]</f>
        <v>0</v>
      </c>
      <c r="B3870" s="6" t="str">
        <f>COUNTIF($A$5:A3870,A3870)&amp;A3870</f>
        <v>26930</v>
      </c>
      <c r="AA38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71" spans="1:27" x14ac:dyDescent="0.25">
      <c r="A3871" s="6" t="str">
        <f>DAY(C3871)&amp;Table1[[#This Row],[Bộ phận]]&amp;Table1[[#This Row],[Mã hàng]]</f>
        <v>0</v>
      </c>
      <c r="B3871" s="6" t="str">
        <f>COUNTIF($A$5:A3871,A3871)&amp;A3871</f>
        <v>26940</v>
      </c>
      <c r="AA38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72" spans="1:27" x14ac:dyDescent="0.25">
      <c r="A3872" s="6" t="str">
        <f>DAY(C3872)&amp;Table1[[#This Row],[Bộ phận]]&amp;Table1[[#This Row],[Mã hàng]]</f>
        <v>0</v>
      </c>
      <c r="B3872" s="6" t="str">
        <f>COUNTIF($A$5:A3872,A3872)&amp;A3872</f>
        <v>26950</v>
      </c>
      <c r="AA38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73" spans="1:27" x14ac:dyDescent="0.25">
      <c r="A3873" s="6" t="str">
        <f>DAY(C3873)&amp;Table1[[#This Row],[Bộ phận]]&amp;Table1[[#This Row],[Mã hàng]]</f>
        <v>0</v>
      </c>
      <c r="B3873" s="6" t="str">
        <f>COUNTIF($A$5:A3873,A3873)&amp;A3873</f>
        <v>26960</v>
      </c>
      <c r="AA38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74" spans="1:27" x14ac:dyDescent="0.25">
      <c r="A3874" s="6" t="str">
        <f>DAY(C3874)&amp;Table1[[#This Row],[Bộ phận]]&amp;Table1[[#This Row],[Mã hàng]]</f>
        <v>0</v>
      </c>
      <c r="B3874" s="6" t="str">
        <f>COUNTIF($A$5:A3874,A3874)&amp;A3874</f>
        <v>26970</v>
      </c>
      <c r="AA38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75" spans="1:27" x14ac:dyDescent="0.25">
      <c r="A3875" s="6" t="str">
        <f>DAY(C3875)&amp;Table1[[#This Row],[Bộ phận]]&amp;Table1[[#This Row],[Mã hàng]]</f>
        <v>0</v>
      </c>
      <c r="B3875" s="6" t="str">
        <f>COUNTIF($A$5:A3875,A3875)&amp;A3875</f>
        <v>26980</v>
      </c>
      <c r="AA38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76" spans="1:27" x14ac:dyDescent="0.25">
      <c r="A3876" s="6" t="str">
        <f>DAY(C3876)&amp;Table1[[#This Row],[Bộ phận]]&amp;Table1[[#This Row],[Mã hàng]]</f>
        <v>0</v>
      </c>
      <c r="B3876" s="6" t="str">
        <f>COUNTIF($A$5:A3876,A3876)&amp;A3876</f>
        <v>26990</v>
      </c>
      <c r="AA38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77" spans="1:27" x14ac:dyDescent="0.25">
      <c r="A3877" s="6" t="str">
        <f>DAY(C3877)&amp;Table1[[#This Row],[Bộ phận]]&amp;Table1[[#This Row],[Mã hàng]]</f>
        <v>0</v>
      </c>
      <c r="B3877" s="6" t="str">
        <f>COUNTIF($A$5:A3877,A3877)&amp;A3877</f>
        <v>27000</v>
      </c>
      <c r="AA38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78" spans="1:27" x14ac:dyDescent="0.25">
      <c r="A3878" s="6" t="str">
        <f>DAY(C3878)&amp;Table1[[#This Row],[Bộ phận]]&amp;Table1[[#This Row],[Mã hàng]]</f>
        <v>0</v>
      </c>
      <c r="B3878" s="6" t="str">
        <f>COUNTIF($A$5:A3878,A3878)&amp;A3878</f>
        <v>27010</v>
      </c>
      <c r="AA38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79" spans="1:27" x14ac:dyDescent="0.25">
      <c r="A3879" s="6" t="str">
        <f>DAY(C3879)&amp;Table1[[#This Row],[Bộ phận]]&amp;Table1[[#This Row],[Mã hàng]]</f>
        <v>0</v>
      </c>
      <c r="B3879" s="6" t="str">
        <f>COUNTIF($A$5:A3879,A3879)&amp;A3879</f>
        <v>27020</v>
      </c>
      <c r="AA38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80" spans="1:27" x14ac:dyDescent="0.25">
      <c r="A3880" s="6" t="str">
        <f>DAY(C3880)&amp;Table1[[#This Row],[Bộ phận]]&amp;Table1[[#This Row],[Mã hàng]]</f>
        <v>0</v>
      </c>
      <c r="B3880" s="6" t="str">
        <f>COUNTIF($A$5:A3880,A3880)&amp;A3880</f>
        <v>27030</v>
      </c>
      <c r="AA38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81" spans="1:27" x14ac:dyDescent="0.25">
      <c r="A3881" s="6" t="str">
        <f>DAY(C3881)&amp;Table1[[#This Row],[Bộ phận]]&amp;Table1[[#This Row],[Mã hàng]]</f>
        <v>0</v>
      </c>
      <c r="B3881" s="6" t="str">
        <f>COUNTIF($A$5:A3881,A3881)&amp;A3881</f>
        <v>27040</v>
      </c>
      <c r="AA38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82" spans="1:27" x14ac:dyDescent="0.25">
      <c r="A3882" s="6" t="str">
        <f>DAY(C3882)&amp;Table1[[#This Row],[Bộ phận]]&amp;Table1[[#This Row],[Mã hàng]]</f>
        <v>0</v>
      </c>
      <c r="B3882" s="6" t="str">
        <f>COUNTIF($A$5:A3882,A3882)&amp;A3882</f>
        <v>27050</v>
      </c>
      <c r="AA38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83" spans="1:27" x14ac:dyDescent="0.25">
      <c r="A3883" s="6" t="str">
        <f>DAY(C3883)&amp;Table1[[#This Row],[Bộ phận]]&amp;Table1[[#This Row],[Mã hàng]]</f>
        <v>0</v>
      </c>
      <c r="B3883" s="6" t="str">
        <f>COUNTIF($A$5:A3883,A3883)&amp;A3883</f>
        <v>27060</v>
      </c>
      <c r="AA38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84" spans="1:27" x14ac:dyDescent="0.25">
      <c r="A3884" s="6" t="str">
        <f>DAY(C3884)&amp;Table1[[#This Row],[Bộ phận]]&amp;Table1[[#This Row],[Mã hàng]]</f>
        <v>0</v>
      </c>
      <c r="B3884" s="6" t="str">
        <f>COUNTIF($A$5:A3884,A3884)&amp;A3884</f>
        <v>27070</v>
      </c>
      <c r="AA38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85" spans="1:27" x14ac:dyDescent="0.25">
      <c r="A3885" s="6" t="str">
        <f>DAY(C3885)&amp;Table1[[#This Row],[Bộ phận]]&amp;Table1[[#This Row],[Mã hàng]]</f>
        <v>0</v>
      </c>
      <c r="B3885" s="6" t="str">
        <f>COUNTIF($A$5:A3885,A3885)&amp;A3885</f>
        <v>27080</v>
      </c>
      <c r="AA38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86" spans="1:27" x14ac:dyDescent="0.25">
      <c r="A3886" s="6" t="str">
        <f>DAY(C3886)&amp;Table1[[#This Row],[Bộ phận]]&amp;Table1[[#This Row],[Mã hàng]]</f>
        <v>0</v>
      </c>
      <c r="B3886" s="6" t="str">
        <f>COUNTIF($A$5:A3886,A3886)&amp;A3886</f>
        <v>27090</v>
      </c>
      <c r="AA38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87" spans="1:27" x14ac:dyDescent="0.25">
      <c r="A3887" s="6" t="str">
        <f>DAY(C3887)&amp;Table1[[#This Row],[Bộ phận]]&amp;Table1[[#This Row],[Mã hàng]]</f>
        <v>0</v>
      </c>
      <c r="B3887" s="6" t="str">
        <f>COUNTIF($A$5:A3887,A3887)&amp;A3887</f>
        <v>27100</v>
      </c>
      <c r="AA38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88" spans="1:27" x14ac:dyDescent="0.25">
      <c r="A3888" s="6" t="str">
        <f>DAY(C3888)&amp;Table1[[#This Row],[Bộ phận]]&amp;Table1[[#This Row],[Mã hàng]]</f>
        <v>0</v>
      </c>
      <c r="B3888" s="6" t="str">
        <f>COUNTIF($A$5:A3888,A3888)&amp;A3888</f>
        <v>27110</v>
      </c>
      <c r="AA38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89" spans="1:27" x14ac:dyDescent="0.25">
      <c r="A3889" s="6" t="str">
        <f>DAY(C3889)&amp;Table1[[#This Row],[Bộ phận]]&amp;Table1[[#This Row],[Mã hàng]]</f>
        <v>0</v>
      </c>
      <c r="B3889" s="6" t="str">
        <f>COUNTIF($A$5:A3889,A3889)&amp;A3889</f>
        <v>27120</v>
      </c>
      <c r="AA38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90" spans="1:27" x14ac:dyDescent="0.25">
      <c r="A3890" s="6" t="str">
        <f>DAY(C3890)&amp;Table1[[#This Row],[Bộ phận]]&amp;Table1[[#This Row],[Mã hàng]]</f>
        <v>0</v>
      </c>
      <c r="B3890" s="6" t="str">
        <f>COUNTIF($A$5:A3890,A3890)&amp;A3890</f>
        <v>27130</v>
      </c>
      <c r="AA38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91" spans="1:27" x14ac:dyDescent="0.25">
      <c r="A3891" s="6" t="str">
        <f>DAY(C3891)&amp;Table1[[#This Row],[Bộ phận]]&amp;Table1[[#This Row],[Mã hàng]]</f>
        <v>0</v>
      </c>
      <c r="B3891" s="6" t="str">
        <f>COUNTIF($A$5:A3891,A3891)&amp;A3891</f>
        <v>27140</v>
      </c>
      <c r="AA38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92" spans="1:27" x14ac:dyDescent="0.25">
      <c r="A3892" s="6" t="str">
        <f>DAY(C3892)&amp;Table1[[#This Row],[Bộ phận]]&amp;Table1[[#This Row],[Mã hàng]]</f>
        <v>0</v>
      </c>
      <c r="B3892" s="6" t="str">
        <f>COUNTIF($A$5:A3892,A3892)&amp;A3892</f>
        <v>27150</v>
      </c>
      <c r="AA38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93" spans="1:27" x14ac:dyDescent="0.25">
      <c r="A3893" s="6" t="str">
        <f>DAY(C3893)&amp;Table1[[#This Row],[Bộ phận]]&amp;Table1[[#This Row],[Mã hàng]]</f>
        <v>0</v>
      </c>
      <c r="B3893" s="6" t="str">
        <f>COUNTIF($A$5:A3893,A3893)&amp;A3893</f>
        <v>27160</v>
      </c>
      <c r="AA38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94" spans="1:27" x14ac:dyDescent="0.25">
      <c r="A3894" s="6" t="str">
        <f>DAY(C3894)&amp;Table1[[#This Row],[Bộ phận]]&amp;Table1[[#This Row],[Mã hàng]]</f>
        <v>0</v>
      </c>
      <c r="B3894" s="6" t="str">
        <f>COUNTIF($A$5:A3894,A3894)&amp;A3894</f>
        <v>27170</v>
      </c>
      <c r="AA38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95" spans="1:27" x14ac:dyDescent="0.25">
      <c r="A3895" s="6" t="str">
        <f>DAY(C3895)&amp;Table1[[#This Row],[Bộ phận]]&amp;Table1[[#This Row],[Mã hàng]]</f>
        <v>0</v>
      </c>
      <c r="B3895" s="6" t="str">
        <f>COUNTIF($A$5:A3895,A3895)&amp;A3895</f>
        <v>27180</v>
      </c>
      <c r="AA38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96" spans="1:27" x14ac:dyDescent="0.25">
      <c r="A3896" s="6" t="str">
        <f>DAY(C3896)&amp;Table1[[#This Row],[Bộ phận]]&amp;Table1[[#This Row],[Mã hàng]]</f>
        <v>0</v>
      </c>
      <c r="B3896" s="6" t="str">
        <f>COUNTIF($A$5:A3896,A3896)&amp;A3896</f>
        <v>27190</v>
      </c>
      <c r="AA38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97" spans="1:27" x14ac:dyDescent="0.25">
      <c r="A3897" s="6" t="str">
        <f>DAY(C3897)&amp;Table1[[#This Row],[Bộ phận]]&amp;Table1[[#This Row],[Mã hàng]]</f>
        <v>0</v>
      </c>
      <c r="B3897" s="6" t="str">
        <f>COUNTIF($A$5:A3897,A3897)&amp;A3897</f>
        <v>27200</v>
      </c>
      <c r="AA38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98" spans="1:27" x14ac:dyDescent="0.25">
      <c r="A3898" s="6" t="str">
        <f>DAY(C3898)&amp;Table1[[#This Row],[Bộ phận]]&amp;Table1[[#This Row],[Mã hàng]]</f>
        <v>0</v>
      </c>
      <c r="B3898" s="6" t="str">
        <f>COUNTIF($A$5:A3898,A3898)&amp;A3898</f>
        <v>27210</v>
      </c>
      <c r="AA38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899" spans="1:27" x14ac:dyDescent="0.25">
      <c r="A3899" s="6" t="str">
        <f>DAY(C3899)&amp;Table1[[#This Row],[Bộ phận]]&amp;Table1[[#This Row],[Mã hàng]]</f>
        <v>0</v>
      </c>
      <c r="B3899" s="6" t="str">
        <f>COUNTIF($A$5:A3899,A3899)&amp;A3899</f>
        <v>27220</v>
      </c>
      <c r="AA38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00" spans="1:27" x14ac:dyDescent="0.25">
      <c r="A3900" s="6" t="str">
        <f>DAY(C3900)&amp;Table1[[#This Row],[Bộ phận]]&amp;Table1[[#This Row],[Mã hàng]]</f>
        <v>0</v>
      </c>
      <c r="B3900" s="6" t="str">
        <f>COUNTIF($A$5:A3900,A3900)&amp;A3900</f>
        <v>27230</v>
      </c>
      <c r="AA39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01" spans="1:27" x14ac:dyDescent="0.25">
      <c r="A3901" s="6" t="str">
        <f>DAY(C3901)&amp;Table1[[#This Row],[Bộ phận]]&amp;Table1[[#This Row],[Mã hàng]]</f>
        <v>0</v>
      </c>
      <c r="B3901" s="6" t="str">
        <f>COUNTIF($A$5:A3901,A3901)&amp;A3901</f>
        <v>27240</v>
      </c>
      <c r="AA39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02" spans="1:27" x14ac:dyDescent="0.25">
      <c r="A3902" s="6" t="str">
        <f>DAY(C3902)&amp;Table1[[#This Row],[Bộ phận]]&amp;Table1[[#This Row],[Mã hàng]]</f>
        <v>0</v>
      </c>
      <c r="B3902" s="6" t="str">
        <f>COUNTIF($A$5:A3902,A3902)&amp;A3902</f>
        <v>27250</v>
      </c>
      <c r="AA39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03" spans="1:27" x14ac:dyDescent="0.25">
      <c r="A3903" s="6" t="str">
        <f>DAY(C3903)&amp;Table1[[#This Row],[Bộ phận]]&amp;Table1[[#This Row],[Mã hàng]]</f>
        <v>0</v>
      </c>
      <c r="B3903" s="6" t="str">
        <f>COUNTIF($A$5:A3903,A3903)&amp;A3903</f>
        <v>27260</v>
      </c>
      <c r="AA39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04" spans="1:27" x14ac:dyDescent="0.25">
      <c r="A3904" s="6" t="str">
        <f>DAY(C3904)&amp;Table1[[#This Row],[Bộ phận]]&amp;Table1[[#This Row],[Mã hàng]]</f>
        <v>0</v>
      </c>
      <c r="B3904" s="6" t="str">
        <f>COUNTIF($A$5:A3904,A3904)&amp;A3904</f>
        <v>27270</v>
      </c>
      <c r="AA39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05" spans="1:27" x14ac:dyDescent="0.25">
      <c r="A3905" s="6" t="str">
        <f>DAY(C3905)&amp;Table1[[#This Row],[Bộ phận]]&amp;Table1[[#This Row],[Mã hàng]]</f>
        <v>0</v>
      </c>
      <c r="B3905" s="6" t="str">
        <f>COUNTIF($A$5:A3905,A3905)&amp;A3905</f>
        <v>27280</v>
      </c>
      <c r="AA39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06" spans="1:27" x14ac:dyDescent="0.25">
      <c r="A3906" s="6" t="str">
        <f>DAY(C3906)&amp;Table1[[#This Row],[Bộ phận]]&amp;Table1[[#This Row],[Mã hàng]]</f>
        <v>0</v>
      </c>
      <c r="B3906" s="6" t="str">
        <f>COUNTIF($A$5:A3906,A3906)&amp;A3906</f>
        <v>27290</v>
      </c>
      <c r="AA39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07" spans="1:27" x14ac:dyDescent="0.25">
      <c r="A3907" s="6" t="str">
        <f>DAY(C3907)&amp;Table1[[#This Row],[Bộ phận]]&amp;Table1[[#This Row],[Mã hàng]]</f>
        <v>0</v>
      </c>
      <c r="B3907" s="6" t="str">
        <f>COUNTIF($A$5:A3907,A3907)&amp;A3907</f>
        <v>27300</v>
      </c>
      <c r="AA39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08" spans="1:27" x14ac:dyDescent="0.25">
      <c r="A3908" s="6" t="str">
        <f>DAY(C3908)&amp;Table1[[#This Row],[Bộ phận]]&amp;Table1[[#This Row],[Mã hàng]]</f>
        <v>0</v>
      </c>
      <c r="B3908" s="6" t="str">
        <f>COUNTIF($A$5:A3908,A3908)&amp;A3908</f>
        <v>27310</v>
      </c>
      <c r="AA39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09" spans="1:27" x14ac:dyDescent="0.25">
      <c r="A3909" s="6" t="str">
        <f>DAY(C3909)&amp;Table1[[#This Row],[Bộ phận]]&amp;Table1[[#This Row],[Mã hàng]]</f>
        <v>0</v>
      </c>
      <c r="B3909" s="6" t="str">
        <f>COUNTIF($A$5:A3909,A3909)&amp;A3909</f>
        <v>27320</v>
      </c>
      <c r="AA39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10" spans="1:27" x14ac:dyDescent="0.25">
      <c r="A3910" s="6" t="str">
        <f>DAY(C3910)&amp;Table1[[#This Row],[Bộ phận]]&amp;Table1[[#This Row],[Mã hàng]]</f>
        <v>0</v>
      </c>
      <c r="B3910" s="6" t="str">
        <f>COUNTIF($A$5:A3910,A3910)&amp;A3910</f>
        <v>27330</v>
      </c>
      <c r="AA39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11" spans="1:27" x14ac:dyDescent="0.25">
      <c r="A3911" s="6" t="str">
        <f>DAY(C3911)&amp;Table1[[#This Row],[Bộ phận]]&amp;Table1[[#This Row],[Mã hàng]]</f>
        <v>0</v>
      </c>
      <c r="B3911" s="6" t="str">
        <f>COUNTIF($A$5:A3911,A3911)&amp;A3911</f>
        <v>27340</v>
      </c>
      <c r="AA39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12" spans="1:27" x14ac:dyDescent="0.25">
      <c r="A3912" s="6" t="str">
        <f>DAY(C3912)&amp;Table1[[#This Row],[Bộ phận]]&amp;Table1[[#This Row],[Mã hàng]]</f>
        <v>0</v>
      </c>
      <c r="B3912" s="6" t="str">
        <f>COUNTIF($A$5:A3912,A3912)&amp;A3912</f>
        <v>27350</v>
      </c>
      <c r="AA39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13" spans="1:27" x14ac:dyDescent="0.25">
      <c r="A3913" s="6" t="str">
        <f>DAY(C3913)&amp;Table1[[#This Row],[Bộ phận]]&amp;Table1[[#This Row],[Mã hàng]]</f>
        <v>0</v>
      </c>
      <c r="B3913" s="6" t="str">
        <f>COUNTIF($A$5:A3913,A3913)&amp;A3913</f>
        <v>27360</v>
      </c>
      <c r="AA39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14" spans="1:27" x14ac:dyDescent="0.25">
      <c r="A3914" s="6" t="str">
        <f>DAY(C3914)&amp;Table1[[#This Row],[Bộ phận]]&amp;Table1[[#This Row],[Mã hàng]]</f>
        <v>0</v>
      </c>
      <c r="B3914" s="6" t="str">
        <f>COUNTIF($A$5:A3914,A3914)&amp;A3914</f>
        <v>27370</v>
      </c>
      <c r="AA39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15" spans="1:27" x14ac:dyDescent="0.25">
      <c r="A3915" s="6" t="str">
        <f>DAY(C3915)&amp;Table1[[#This Row],[Bộ phận]]&amp;Table1[[#This Row],[Mã hàng]]</f>
        <v>0</v>
      </c>
      <c r="B3915" s="6" t="str">
        <f>COUNTIF($A$5:A3915,A3915)&amp;A3915</f>
        <v>27380</v>
      </c>
      <c r="AA39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16" spans="1:27" x14ac:dyDescent="0.25">
      <c r="A3916" s="6" t="str">
        <f>DAY(C3916)&amp;Table1[[#This Row],[Bộ phận]]&amp;Table1[[#This Row],[Mã hàng]]</f>
        <v>0</v>
      </c>
      <c r="B3916" s="6" t="str">
        <f>COUNTIF($A$5:A3916,A3916)&amp;A3916</f>
        <v>27390</v>
      </c>
      <c r="AA39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17" spans="1:27" x14ac:dyDescent="0.25">
      <c r="A3917" s="6" t="str">
        <f>DAY(C3917)&amp;Table1[[#This Row],[Bộ phận]]&amp;Table1[[#This Row],[Mã hàng]]</f>
        <v>0</v>
      </c>
      <c r="B3917" s="6" t="str">
        <f>COUNTIF($A$5:A3917,A3917)&amp;A3917</f>
        <v>27400</v>
      </c>
      <c r="AA39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18" spans="1:27" x14ac:dyDescent="0.25">
      <c r="A3918" s="6" t="str">
        <f>DAY(C3918)&amp;Table1[[#This Row],[Bộ phận]]&amp;Table1[[#This Row],[Mã hàng]]</f>
        <v>0</v>
      </c>
      <c r="B3918" s="6" t="str">
        <f>COUNTIF($A$5:A3918,A3918)&amp;A3918</f>
        <v>27410</v>
      </c>
      <c r="AA39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19" spans="1:27" x14ac:dyDescent="0.25">
      <c r="A3919" s="6" t="str">
        <f>DAY(C3919)&amp;Table1[[#This Row],[Bộ phận]]&amp;Table1[[#This Row],[Mã hàng]]</f>
        <v>0</v>
      </c>
      <c r="B3919" s="6" t="str">
        <f>COUNTIF($A$5:A3919,A3919)&amp;A3919</f>
        <v>27420</v>
      </c>
      <c r="AA39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20" spans="1:27" x14ac:dyDescent="0.25">
      <c r="A3920" s="6" t="str">
        <f>DAY(C3920)&amp;Table1[[#This Row],[Bộ phận]]&amp;Table1[[#This Row],[Mã hàng]]</f>
        <v>0</v>
      </c>
      <c r="B3920" s="6" t="str">
        <f>COUNTIF($A$5:A3920,A3920)&amp;A3920</f>
        <v>27430</v>
      </c>
      <c r="AA39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21" spans="1:27" x14ac:dyDescent="0.25">
      <c r="A3921" s="6" t="str">
        <f>DAY(C3921)&amp;Table1[[#This Row],[Bộ phận]]&amp;Table1[[#This Row],[Mã hàng]]</f>
        <v>0</v>
      </c>
      <c r="B3921" s="6" t="str">
        <f>COUNTIF($A$5:A3921,A3921)&amp;A3921</f>
        <v>27440</v>
      </c>
      <c r="AA39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22" spans="1:27" x14ac:dyDescent="0.25">
      <c r="A3922" s="6" t="str">
        <f>DAY(C3922)&amp;Table1[[#This Row],[Bộ phận]]&amp;Table1[[#This Row],[Mã hàng]]</f>
        <v>0</v>
      </c>
      <c r="B3922" s="6" t="str">
        <f>COUNTIF($A$5:A3922,A3922)&amp;A3922</f>
        <v>27450</v>
      </c>
      <c r="AA39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23" spans="1:27" x14ac:dyDescent="0.25">
      <c r="A3923" s="6" t="str">
        <f>DAY(C3923)&amp;Table1[[#This Row],[Bộ phận]]&amp;Table1[[#This Row],[Mã hàng]]</f>
        <v>0</v>
      </c>
      <c r="B3923" s="6" t="str">
        <f>COUNTIF($A$5:A3923,A3923)&amp;A3923</f>
        <v>27460</v>
      </c>
      <c r="AA39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24" spans="1:27" x14ac:dyDescent="0.25">
      <c r="A3924" s="6" t="str">
        <f>DAY(C3924)&amp;Table1[[#This Row],[Bộ phận]]&amp;Table1[[#This Row],[Mã hàng]]</f>
        <v>0</v>
      </c>
      <c r="B3924" s="6" t="str">
        <f>COUNTIF($A$5:A3924,A3924)&amp;A3924</f>
        <v>27470</v>
      </c>
      <c r="AA39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25" spans="1:27" x14ac:dyDescent="0.25">
      <c r="A3925" s="6" t="str">
        <f>DAY(C3925)&amp;Table1[[#This Row],[Bộ phận]]&amp;Table1[[#This Row],[Mã hàng]]</f>
        <v>0</v>
      </c>
      <c r="B3925" s="6" t="str">
        <f>COUNTIF($A$5:A3925,A3925)&amp;A3925</f>
        <v>27480</v>
      </c>
      <c r="AA39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26" spans="1:27" x14ac:dyDescent="0.25">
      <c r="A3926" s="6" t="str">
        <f>DAY(C3926)&amp;Table1[[#This Row],[Bộ phận]]&amp;Table1[[#This Row],[Mã hàng]]</f>
        <v>0</v>
      </c>
      <c r="B3926" s="6" t="str">
        <f>COUNTIF($A$5:A3926,A3926)&amp;A3926</f>
        <v>27490</v>
      </c>
      <c r="AA39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27" spans="1:27" x14ac:dyDescent="0.25">
      <c r="A3927" s="6" t="str">
        <f>DAY(C3927)&amp;Table1[[#This Row],[Bộ phận]]&amp;Table1[[#This Row],[Mã hàng]]</f>
        <v>0</v>
      </c>
      <c r="B3927" s="6" t="str">
        <f>COUNTIF($A$5:A3927,A3927)&amp;A3927</f>
        <v>27500</v>
      </c>
      <c r="AA39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28" spans="1:27" x14ac:dyDescent="0.25">
      <c r="A3928" s="6" t="str">
        <f>DAY(C3928)&amp;Table1[[#This Row],[Bộ phận]]&amp;Table1[[#This Row],[Mã hàng]]</f>
        <v>0</v>
      </c>
      <c r="B3928" s="6" t="str">
        <f>COUNTIF($A$5:A3928,A3928)&amp;A3928</f>
        <v>27510</v>
      </c>
      <c r="AA39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29" spans="1:27" x14ac:dyDescent="0.25">
      <c r="A3929" s="6" t="str">
        <f>DAY(C3929)&amp;Table1[[#This Row],[Bộ phận]]&amp;Table1[[#This Row],[Mã hàng]]</f>
        <v>0</v>
      </c>
      <c r="B3929" s="6" t="str">
        <f>COUNTIF($A$5:A3929,A3929)&amp;A3929</f>
        <v>27520</v>
      </c>
      <c r="AA39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30" spans="1:27" x14ac:dyDescent="0.25">
      <c r="A3930" s="6" t="str">
        <f>DAY(C3930)&amp;Table1[[#This Row],[Bộ phận]]&amp;Table1[[#This Row],[Mã hàng]]</f>
        <v>0</v>
      </c>
      <c r="B3930" s="6" t="str">
        <f>COUNTIF($A$5:A3930,A3930)&amp;A3930</f>
        <v>27530</v>
      </c>
      <c r="AA39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31" spans="1:27" x14ac:dyDescent="0.25">
      <c r="A3931" s="6" t="str">
        <f>DAY(C3931)&amp;Table1[[#This Row],[Bộ phận]]&amp;Table1[[#This Row],[Mã hàng]]</f>
        <v>0</v>
      </c>
      <c r="B3931" s="6" t="str">
        <f>COUNTIF($A$5:A3931,A3931)&amp;A3931</f>
        <v>27540</v>
      </c>
      <c r="AA39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32" spans="1:27" x14ac:dyDescent="0.25">
      <c r="A3932" s="6" t="str">
        <f>DAY(C3932)&amp;Table1[[#This Row],[Bộ phận]]&amp;Table1[[#This Row],[Mã hàng]]</f>
        <v>0</v>
      </c>
      <c r="B3932" s="6" t="str">
        <f>COUNTIF($A$5:A3932,A3932)&amp;A3932</f>
        <v>27550</v>
      </c>
      <c r="AA39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33" spans="1:27" x14ac:dyDescent="0.25">
      <c r="A3933" s="6" t="str">
        <f>DAY(C3933)&amp;Table1[[#This Row],[Bộ phận]]&amp;Table1[[#This Row],[Mã hàng]]</f>
        <v>0</v>
      </c>
      <c r="B3933" s="6" t="str">
        <f>COUNTIF($A$5:A3933,A3933)&amp;A3933</f>
        <v>27560</v>
      </c>
      <c r="AA39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34" spans="1:27" x14ac:dyDescent="0.25">
      <c r="A3934" s="6" t="str">
        <f>DAY(C3934)&amp;Table1[[#This Row],[Bộ phận]]&amp;Table1[[#This Row],[Mã hàng]]</f>
        <v>0</v>
      </c>
      <c r="B3934" s="6" t="str">
        <f>COUNTIF($A$5:A3934,A3934)&amp;A3934</f>
        <v>27570</v>
      </c>
      <c r="AA39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35" spans="1:27" x14ac:dyDescent="0.25">
      <c r="A3935" s="6" t="str">
        <f>DAY(C3935)&amp;Table1[[#This Row],[Bộ phận]]&amp;Table1[[#This Row],[Mã hàng]]</f>
        <v>0</v>
      </c>
      <c r="B3935" s="6" t="str">
        <f>COUNTIF($A$5:A3935,A3935)&amp;A3935</f>
        <v>27580</v>
      </c>
      <c r="AA39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36" spans="1:27" x14ac:dyDescent="0.25">
      <c r="A3936" s="6" t="str">
        <f>DAY(C3936)&amp;Table1[[#This Row],[Bộ phận]]&amp;Table1[[#This Row],[Mã hàng]]</f>
        <v>0</v>
      </c>
      <c r="B3936" s="6" t="str">
        <f>COUNTIF($A$5:A3936,A3936)&amp;A3936</f>
        <v>27590</v>
      </c>
      <c r="AA39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37" spans="1:27" x14ac:dyDescent="0.25">
      <c r="A3937" s="6" t="str">
        <f>DAY(C3937)&amp;Table1[[#This Row],[Bộ phận]]&amp;Table1[[#This Row],[Mã hàng]]</f>
        <v>0</v>
      </c>
      <c r="B3937" s="6" t="str">
        <f>COUNTIF($A$5:A3937,A3937)&amp;A3937</f>
        <v>27600</v>
      </c>
      <c r="AA39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38" spans="1:27" x14ac:dyDescent="0.25">
      <c r="A3938" s="6" t="str">
        <f>DAY(C3938)&amp;Table1[[#This Row],[Bộ phận]]&amp;Table1[[#This Row],[Mã hàng]]</f>
        <v>0</v>
      </c>
      <c r="B3938" s="6" t="str">
        <f>COUNTIF($A$5:A3938,A3938)&amp;A3938</f>
        <v>27610</v>
      </c>
      <c r="AA39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39" spans="1:27" x14ac:dyDescent="0.25">
      <c r="A3939" s="6" t="str">
        <f>DAY(C3939)&amp;Table1[[#This Row],[Bộ phận]]&amp;Table1[[#This Row],[Mã hàng]]</f>
        <v>0</v>
      </c>
      <c r="B3939" s="6" t="str">
        <f>COUNTIF($A$5:A3939,A3939)&amp;A3939</f>
        <v>27620</v>
      </c>
      <c r="AA39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40" spans="1:27" x14ac:dyDescent="0.25">
      <c r="A3940" s="6" t="str">
        <f>DAY(C3940)&amp;Table1[[#This Row],[Bộ phận]]&amp;Table1[[#This Row],[Mã hàng]]</f>
        <v>0</v>
      </c>
      <c r="B3940" s="6" t="str">
        <f>COUNTIF($A$5:A3940,A3940)&amp;A3940</f>
        <v>27630</v>
      </c>
      <c r="AA39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41" spans="1:27" x14ac:dyDescent="0.25">
      <c r="A3941" s="6" t="str">
        <f>DAY(C3941)&amp;Table1[[#This Row],[Bộ phận]]&amp;Table1[[#This Row],[Mã hàng]]</f>
        <v>0</v>
      </c>
      <c r="B3941" s="6" t="str">
        <f>COUNTIF($A$5:A3941,A3941)&amp;A3941</f>
        <v>27640</v>
      </c>
      <c r="AA39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42" spans="1:27" x14ac:dyDescent="0.25">
      <c r="A3942" s="6" t="str">
        <f>DAY(C3942)&amp;Table1[[#This Row],[Bộ phận]]&amp;Table1[[#This Row],[Mã hàng]]</f>
        <v>0</v>
      </c>
      <c r="B3942" s="6" t="str">
        <f>COUNTIF($A$5:A3942,A3942)&amp;A3942</f>
        <v>27650</v>
      </c>
      <c r="AA39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43" spans="1:27" x14ac:dyDescent="0.25">
      <c r="A3943" s="6" t="str">
        <f>DAY(C3943)&amp;Table1[[#This Row],[Bộ phận]]&amp;Table1[[#This Row],[Mã hàng]]</f>
        <v>0</v>
      </c>
      <c r="B3943" s="6" t="str">
        <f>COUNTIF($A$5:A3943,A3943)&amp;A3943</f>
        <v>27660</v>
      </c>
      <c r="AA39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44" spans="1:27" x14ac:dyDescent="0.25">
      <c r="A3944" s="6" t="str">
        <f>DAY(C3944)&amp;Table1[[#This Row],[Bộ phận]]&amp;Table1[[#This Row],[Mã hàng]]</f>
        <v>0</v>
      </c>
      <c r="B3944" s="6" t="str">
        <f>COUNTIF($A$5:A3944,A3944)&amp;A3944</f>
        <v>27670</v>
      </c>
      <c r="AA39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45" spans="1:27" x14ac:dyDescent="0.25">
      <c r="A3945" s="6" t="str">
        <f>DAY(C3945)&amp;Table1[[#This Row],[Bộ phận]]&amp;Table1[[#This Row],[Mã hàng]]</f>
        <v>0</v>
      </c>
      <c r="B3945" s="6" t="str">
        <f>COUNTIF($A$5:A3945,A3945)&amp;A3945</f>
        <v>27680</v>
      </c>
      <c r="AA39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46" spans="1:27" x14ac:dyDescent="0.25">
      <c r="A3946" s="6" t="str">
        <f>DAY(C3946)&amp;Table1[[#This Row],[Bộ phận]]&amp;Table1[[#This Row],[Mã hàng]]</f>
        <v>0</v>
      </c>
      <c r="B3946" s="6" t="str">
        <f>COUNTIF($A$5:A3946,A3946)&amp;A3946</f>
        <v>27690</v>
      </c>
      <c r="AA39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47" spans="1:27" x14ac:dyDescent="0.25">
      <c r="A3947" s="6" t="str">
        <f>DAY(C3947)&amp;Table1[[#This Row],[Bộ phận]]&amp;Table1[[#This Row],[Mã hàng]]</f>
        <v>0</v>
      </c>
      <c r="B3947" s="6" t="str">
        <f>COUNTIF($A$5:A3947,A3947)&amp;A3947</f>
        <v>27700</v>
      </c>
      <c r="AA39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48" spans="1:27" x14ac:dyDescent="0.25">
      <c r="A3948" s="6" t="str">
        <f>DAY(C3948)&amp;Table1[[#This Row],[Bộ phận]]&amp;Table1[[#This Row],[Mã hàng]]</f>
        <v>0</v>
      </c>
      <c r="B3948" s="6" t="str">
        <f>COUNTIF($A$5:A3948,A3948)&amp;A3948</f>
        <v>27710</v>
      </c>
      <c r="AA39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49" spans="1:27" x14ac:dyDescent="0.25">
      <c r="A3949" s="6" t="str">
        <f>DAY(C3949)&amp;Table1[[#This Row],[Bộ phận]]&amp;Table1[[#This Row],[Mã hàng]]</f>
        <v>0</v>
      </c>
      <c r="B3949" s="6" t="str">
        <f>COUNTIF($A$5:A3949,A3949)&amp;A3949</f>
        <v>27720</v>
      </c>
      <c r="AA39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50" spans="1:27" x14ac:dyDescent="0.25">
      <c r="A3950" s="6" t="str">
        <f>DAY(C3950)&amp;Table1[[#This Row],[Bộ phận]]&amp;Table1[[#This Row],[Mã hàng]]</f>
        <v>0</v>
      </c>
      <c r="B3950" s="6" t="str">
        <f>COUNTIF($A$5:A3950,A3950)&amp;A3950</f>
        <v>27730</v>
      </c>
      <c r="AA39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51" spans="1:27" x14ac:dyDescent="0.25">
      <c r="A3951" s="6" t="str">
        <f>DAY(C3951)&amp;Table1[[#This Row],[Bộ phận]]&amp;Table1[[#This Row],[Mã hàng]]</f>
        <v>0</v>
      </c>
      <c r="B3951" s="6" t="str">
        <f>COUNTIF($A$5:A3951,A3951)&amp;A3951</f>
        <v>27740</v>
      </c>
      <c r="AA39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52" spans="1:27" x14ac:dyDescent="0.25">
      <c r="A3952" s="6" t="str">
        <f>DAY(C3952)&amp;Table1[[#This Row],[Bộ phận]]&amp;Table1[[#This Row],[Mã hàng]]</f>
        <v>0</v>
      </c>
      <c r="B3952" s="6" t="str">
        <f>COUNTIF($A$5:A3952,A3952)&amp;A3952</f>
        <v>27750</v>
      </c>
      <c r="AA39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53" spans="1:27" x14ac:dyDescent="0.25">
      <c r="A3953" s="6" t="str">
        <f>DAY(C3953)&amp;Table1[[#This Row],[Bộ phận]]&amp;Table1[[#This Row],[Mã hàng]]</f>
        <v>0</v>
      </c>
      <c r="B3953" s="6" t="str">
        <f>COUNTIF($A$5:A3953,A3953)&amp;A3953</f>
        <v>27760</v>
      </c>
      <c r="AA39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54" spans="1:27" x14ac:dyDescent="0.25">
      <c r="A3954" s="6" t="str">
        <f>DAY(C3954)&amp;Table1[[#This Row],[Bộ phận]]&amp;Table1[[#This Row],[Mã hàng]]</f>
        <v>0</v>
      </c>
      <c r="B3954" s="6" t="str">
        <f>COUNTIF($A$5:A3954,A3954)&amp;A3954</f>
        <v>27770</v>
      </c>
      <c r="AA39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55" spans="1:27" x14ac:dyDescent="0.25">
      <c r="A3955" s="6" t="str">
        <f>DAY(C3955)&amp;Table1[[#This Row],[Bộ phận]]&amp;Table1[[#This Row],[Mã hàng]]</f>
        <v>0</v>
      </c>
      <c r="B3955" s="6" t="str">
        <f>COUNTIF($A$5:A3955,A3955)&amp;A3955</f>
        <v>27780</v>
      </c>
      <c r="AA39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56" spans="1:27" x14ac:dyDescent="0.25">
      <c r="A3956" s="6" t="str">
        <f>DAY(C3956)&amp;Table1[[#This Row],[Bộ phận]]&amp;Table1[[#This Row],[Mã hàng]]</f>
        <v>0</v>
      </c>
      <c r="B3956" s="6" t="str">
        <f>COUNTIF($A$5:A3956,A3956)&amp;A3956</f>
        <v>27790</v>
      </c>
      <c r="AA39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57" spans="1:27" x14ac:dyDescent="0.25">
      <c r="A3957" s="6" t="str">
        <f>DAY(C3957)&amp;Table1[[#This Row],[Bộ phận]]&amp;Table1[[#This Row],[Mã hàng]]</f>
        <v>0</v>
      </c>
      <c r="B3957" s="6" t="str">
        <f>COUNTIF($A$5:A3957,A3957)&amp;A3957</f>
        <v>27800</v>
      </c>
      <c r="AA39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58" spans="1:27" x14ac:dyDescent="0.25">
      <c r="A3958" s="6" t="str">
        <f>DAY(C3958)&amp;Table1[[#This Row],[Bộ phận]]&amp;Table1[[#This Row],[Mã hàng]]</f>
        <v>0</v>
      </c>
      <c r="B3958" s="6" t="str">
        <f>COUNTIF($A$5:A3958,A3958)&amp;A3958</f>
        <v>27810</v>
      </c>
      <c r="AA39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59" spans="1:27" x14ac:dyDescent="0.25">
      <c r="A3959" s="6" t="str">
        <f>DAY(C3959)&amp;Table1[[#This Row],[Bộ phận]]&amp;Table1[[#This Row],[Mã hàng]]</f>
        <v>0</v>
      </c>
      <c r="B3959" s="6" t="str">
        <f>COUNTIF($A$5:A3959,A3959)&amp;A3959</f>
        <v>27820</v>
      </c>
      <c r="AA39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60" spans="1:27" x14ac:dyDescent="0.25">
      <c r="A3960" s="6" t="str">
        <f>DAY(C3960)&amp;Table1[[#This Row],[Bộ phận]]&amp;Table1[[#This Row],[Mã hàng]]</f>
        <v>0</v>
      </c>
      <c r="B3960" s="6" t="str">
        <f>COUNTIF($A$5:A3960,A3960)&amp;A3960</f>
        <v>27830</v>
      </c>
      <c r="AA39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61" spans="1:27" x14ac:dyDescent="0.25">
      <c r="A3961" s="6" t="str">
        <f>DAY(C3961)&amp;Table1[[#This Row],[Bộ phận]]&amp;Table1[[#This Row],[Mã hàng]]</f>
        <v>0</v>
      </c>
      <c r="B3961" s="6" t="str">
        <f>COUNTIF($A$5:A3961,A3961)&amp;A3961</f>
        <v>27840</v>
      </c>
      <c r="AA39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62" spans="1:27" x14ac:dyDescent="0.25">
      <c r="A3962" s="6" t="str">
        <f>DAY(C3962)&amp;Table1[[#This Row],[Bộ phận]]&amp;Table1[[#This Row],[Mã hàng]]</f>
        <v>0</v>
      </c>
      <c r="B3962" s="6" t="str">
        <f>COUNTIF($A$5:A3962,A3962)&amp;A3962</f>
        <v>27850</v>
      </c>
      <c r="AA39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63" spans="1:27" x14ac:dyDescent="0.25">
      <c r="A3963" s="6" t="str">
        <f>DAY(C3963)&amp;Table1[[#This Row],[Bộ phận]]&amp;Table1[[#This Row],[Mã hàng]]</f>
        <v>0</v>
      </c>
      <c r="B3963" s="6" t="str">
        <f>COUNTIF($A$5:A3963,A3963)&amp;A3963</f>
        <v>27860</v>
      </c>
      <c r="AA39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64" spans="1:27" x14ac:dyDescent="0.25">
      <c r="A3964" s="6" t="str">
        <f>DAY(C3964)&amp;Table1[[#This Row],[Bộ phận]]&amp;Table1[[#This Row],[Mã hàng]]</f>
        <v>0</v>
      </c>
      <c r="B3964" s="6" t="str">
        <f>COUNTIF($A$5:A3964,A3964)&amp;A3964</f>
        <v>27870</v>
      </c>
      <c r="AA39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65" spans="1:27" x14ac:dyDescent="0.25">
      <c r="A3965" s="6" t="str">
        <f>DAY(C3965)&amp;Table1[[#This Row],[Bộ phận]]&amp;Table1[[#This Row],[Mã hàng]]</f>
        <v>0</v>
      </c>
      <c r="B3965" s="6" t="str">
        <f>COUNTIF($A$5:A3965,A3965)&amp;A3965</f>
        <v>27880</v>
      </c>
      <c r="AA39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66" spans="1:27" x14ac:dyDescent="0.25">
      <c r="A3966" s="6" t="str">
        <f>DAY(C3966)&amp;Table1[[#This Row],[Bộ phận]]&amp;Table1[[#This Row],[Mã hàng]]</f>
        <v>0</v>
      </c>
      <c r="B3966" s="6" t="str">
        <f>COUNTIF($A$5:A3966,A3966)&amp;A3966</f>
        <v>27890</v>
      </c>
      <c r="AA39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67" spans="1:27" x14ac:dyDescent="0.25">
      <c r="A3967" s="6" t="str">
        <f>DAY(C3967)&amp;Table1[[#This Row],[Bộ phận]]&amp;Table1[[#This Row],[Mã hàng]]</f>
        <v>0</v>
      </c>
      <c r="B3967" s="6" t="str">
        <f>COUNTIF($A$5:A3967,A3967)&amp;A3967</f>
        <v>27900</v>
      </c>
      <c r="AA39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68" spans="1:27" x14ac:dyDescent="0.25">
      <c r="A3968" s="6" t="str">
        <f>DAY(C3968)&amp;Table1[[#This Row],[Bộ phận]]&amp;Table1[[#This Row],[Mã hàng]]</f>
        <v>0</v>
      </c>
      <c r="B3968" s="6" t="str">
        <f>COUNTIF($A$5:A3968,A3968)&amp;A3968</f>
        <v>27910</v>
      </c>
      <c r="AA39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69" spans="1:27" x14ac:dyDescent="0.25">
      <c r="A3969" s="6" t="str">
        <f>DAY(C3969)&amp;Table1[[#This Row],[Bộ phận]]&amp;Table1[[#This Row],[Mã hàng]]</f>
        <v>0</v>
      </c>
      <c r="B3969" s="6" t="str">
        <f>COUNTIF($A$5:A3969,A3969)&amp;A3969</f>
        <v>27920</v>
      </c>
      <c r="AA39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70" spans="1:27" x14ac:dyDescent="0.25">
      <c r="A3970" s="6" t="str">
        <f>DAY(C3970)&amp;Table1[[#This Row],[Bộ phận]]&amp;Table1[[#This Row],[Mã hàng]]</f>
        <v>0</v>
      </c>
      <c r="B3970" s="6" t="str">
        <f>COUNTIF($A$5:A3970,A3970)&amp;A3970</f>
        <v>27930</v>
      </c>
      <c r="AA39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71" spans="1:27" x14ac:dyDescent="0.25">
      <c r="A3971" s="6" t="str">
        <f>DAY(C3971)&amp;Table1[[#This Row],[Bộ phận]]&amp;Table1[[#This Row],[Mã hàng]]</f>
        <v>0</v>
      </c>
      <c r="B3971" s="6" t="str">
        <f>COUNTIF($A$5:A3971,A3971)&amp;A3971</f>
        <v>27940</v>
      </c>
      <c r="AA39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72" spans="1:27" x14ac:dyDescent="0.25">
      <c r="A3972" s="6" t="str">
        <f>DAY(C3972)&amp;Table1[[#This Row],[Bộ phận]]&amp;Table1[[#This Row],[Mã hàng]]</f>
        <v>0</v>
      </c>
      <c r="B3972" s="6" t="str">
        <f>COUNTIF($A$5:A3972,A3972)&amp;A3972</f>
        <v>27950</v>
      </c>
      <c r="AA39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73" spans="1:27" x14ac:dyDescent="0.25">
      <c r="A3973" s="6" t="str">
        <f>DAY(C3973)&amp;Table1[[#This Row],[Bộ phận]]&amp;Table1[[#This Row],[Mã hàng]]</f>
        <v>0</v>
      </c>
      <c r="B3973" s="6" t="str">
        <f>COUNTIF($A$5:A3973,A3973)&amp;A3973</f>
        <v>27960</v>
      </c>
      <c r="AA39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74" spans="1:27" x14ac:dyDescent="0.25">
      <c r="A3974" s="6" t="str">
        <f>DAY(C3974)&amp;Table1[[#This Row],[Bộ phận]]&amp;Table1[[#This Row],[Mã hàng]]</f>
        <v>0</v>
      </c>
      <c r="B3974" s="6" t="str">
        <f>COUNTIF($A$5:A3974,A3974)&amp;A3974</f>
        <v>27970</v>
      </c>
      <c r="AA39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75" spans="1:27" x14ac:dyDescent="0.25">
      <c r="A3975" s="6" t="str">
        <f>DAY(C3975)&amp;Table1[[#This Row],[Bộ phận]]&amp;Table1[[#This Row],[Mã hàng]]</f>
        <v>0</v>
      </c>
      <c r="B3975" s="6" t="str">
        <f>COUNTIF($A$5:A3975,A3975)&amp;A3975</f>
        <v>27980</v>
      </c>
      <c r="AA39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76" spans="1:27" x14ac:dyDescent="0.25">
      <c r="A3976" s="6" t="str">
        <f>DAY(C3976)&amp;Table1[[#This Row],[Bộ phận]]&amp;Table1[[#This Row],[Mã hàng]]</f>
        <v>0</v>
      </c>
      <c r="B3976" s="6" t="str">
        <f>COUNTIF($A$5:A3976,A3976)&amp;A3976</f>
        <v>27990</v>
      </c>
      <c r="AA39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77" spans="1:27" x14ac:dyDescent="0.25">
      <c r="A3977" s="6" t="str">
        <f>DAY(C3977)&amp;Table1[[#This Row],[Bộ phận]]&amp;Table1[[#This Row],[Mã hàng]]</f>
        <v>0</v>
      </c>
      <c r="B3977" s="6" t="str">
        <f>COUNTIF($A$5:A3977,A3977)&amp;A3977</f>
        <v>28000</v>
      </c>
      <c r="AA39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78" spans="1:27" x14ac:dyDescent="0.25">
      <c r="A3978" s="6" t="str">
        <f>DAY(C3978)&amp;Table1[[#This Row],[Bộ phận]]&amp;Table1[[#This Row],[Mã hàng]]</f>
        <v>0</v>
      </c>
      <c r="B3978" s="6" t="str">
        <f>COUNTIF($A$5:A3978,A3978)&amp;A3978</f>
        <v>28010</v>
      </c>
      <c r="AA39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79" spans="1:27" x14ac:dyDescent="0.25">
      <c r="A3979" s="6" t="str">
        <f>DAY(C3979)&amp;Table1[[#This Row],[Bộ phận]]&amp;Table1[[#This Row],[Mã hàng]]</f>
        <v>0</v>
      </c>
      <c r="B3979" s="6" t="str">
        <f>COUNTIF($A$5:A3979,A3979)&amp;A3979</f>
        <v>28020</v>
      </c>
      <c r="AA39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80" spans="1:27" x14ac:dyDescent="0.25">
      <c r="A3980" s="6" t="str">
        <f>DAY(C3980)&amp;Table1[[#This Row],[Bộ phận]]&amp;Table1[[#This Row],[Mã hàng]]</f>
        <v>0</v>
      </c>
      <c r="B3980" s="6" t="str">
        <f>COUNTIF($A$5:A3980,A3980)&amp;A3980</f>
        <v>28030</v>
      </c>
      <c r="AA39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81" spans="1:27" x14ac:dyDescent="0.25">
      <c r="A3981" s="6" t="str">
        <f>DAY(C3981)&amp;Table1[[#This Row],[Bộ phận]]&amp;Table1[[#This Row],[Mã hàng]]</f>
        <v>0</v>
      </c>
      <c r="B3981" s="6" t="str">
        <f>COUNTIF($A$5:A3981,A3981)&amp;A3981</f>
        <v>28040</v>
      </c>
      <c r="AA39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82" spans="1:27" x14ac:dyDescent="0.25">
      <c r="A3982" s="6" t="str">
        <f>DAY(C3982)&amp;Table1[[#This Row],[Bộ phận]]&amp;Table1[[#This Row],[Mã hàng]]</f>
        <v>0</v>
      </c>
      <c r="B3982" s="6" t="str">
        <f>COUNTIF($A$5:A3982,A3982)&amp;A3982</f>
        <v>28050</v>
      </c>
      <c r="AA39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83" spans="1:27" x14ac:dyDescent="0.25">
      <c r="A3983" s="6" t="str">
        <f>DAY(C3983)&amp;Table1[[#This Row],[Bộ phận]]&amp;Table1[[#This Row],[Mã hàng]]</f>
        <v>0</v>
      </c>
      <c r="B3983" s="6" t="str">
        <f>COUNTIF($A$5:A3983,A3983)&amp;A3983</f>
        <v>28060</v>
      </c>
      <c r="AA39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84" spans="1:27" x14ac:dyDescent="0.25">
      <c r="A3984" s="6" t="str">
        <f>DAY(C3984)&amp;Table1[[#This Row],[Bộ phận]]&amp;Table1[[#This Row],[Mã hàng]]</f>
        <v>0</v>
      </c>
      <c r="B3984" s="6" t="str">
        <f>COUNTIF($A$5:A3984,A3984)&amp;A3984</f>
        <v>28070</v>
      </c>
      <c r="AA39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85" spans="1:27" x14ac:dyDescent="0.25">
      <c r="A3985" s="6" t="str">
        <f>DAY(C3985)&amp;Table1[[#This Row],[Bộ phận]]&amp;Table1[[#This Row],[Mã hàng]]</f>
        <v>0</v>
      </c>
      <c r="B3985" s="6" t="str">
        <f>COUNTIF($A$5:A3985,A3985)&amp;A3985</f>
        <v>28080</v>
      </c>
      <c r="AA39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86" spans="1:27" x14ac:dyDescent="0.25">
      <c r="A3986" s="6" t="str">
        <f>DAY(C3986)&amp;Table1[[#This Row],[Bộ phận]]&amp;Table1[[#This Row],[Mã hàng]]</f>
        <v>0</v>
      </c>
      <c r="B3986" s="6" t="str">
        <f>COUNTIF($A$5:A3986,A3986)&amp;A3986</f>
        <v>28090</v>
      </c>
      <c r="AA39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87" spans="1:27" x14ac:dyDescent="0.25">
      <c r="A3987" s="6" t="str">
        <f>DAY(C3987)&amp;Table1[[#This Row],[Bộ phận]]&amp;Table1[[#This Row],[Mã hàng]]</f>
        <v>0</v>
      </c>
      <c r="B3987" s="6" t="str">
        <f>COUNTIF($A$5:A3987,A3987)&amp;A3987</f>
        <v>28100</v>
      </c>
      <c r="AA39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88" spans="1:27" x14ac:dyDescent="0.25">
      <c r="A3988" s="6" t="str">
        <f>DAY(C3988)&amp;Table1[[#This Row],[Bộ phận]]&amp;Table1[[#This Row],[Mã hàng]]</f>
        <v>0</v>
      </c>
      <c r="B3988" s="6" t="str">
        <f>COUNTIF($A$5:A3988,A3988)&amp;A3988</f>
        <v>28110</v>
      </c>
      <c r="AA39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89" spans="1:27" x14ac:dyDescent="0.25">
      <c r="A3989" s="6" t="str">
        <f>DAY(C3989)&amp;Table1[[#This Row],[Bộ phận]]&amp;Table1[[#This Row],[Mã hàng]]</f>
        <v>0</v>
      </c>
      <c r="B3989" s="6" t="str">
        <f>COUNTIF($A$5:A3989,A3989)&amp;A3989</f>
        <v>28120</v>
      </c>
      <c r="AA39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90" spans="1:27" x14ac:dyDescent="0.25">
      <c r="A3990" s="6" t="str">
        <f>DAY(C3990)&amp;Table1[[#This Row],[Bộ phận]]&amp;Table1[[#This Row],[Mã hàng]]</f>
        <v>0</v>
      </c>
      <c r="B3990" s="6" t="str">
        <f>COUNTIF($A$5:A3990,A3990)&amp;A3990</f>
        <v>28130</v>
      </c>
      <c r="AA39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91" spans="1:27" x14ac:dyDescent="0.25">
      <c r="A3991" s="6" t="str">
        <f>DAY(C3991)&amp;Table1[[#This Row],[Bộ phận]]&amp;Table1[[#This Row],[Mã hàng]]</f>
        <v>0</v>
      </c>
      <c r="B3991" s="6" t="str">
        <f>COUNTIF($A$5:A3991,A3991)&amp;A3991</f>
        <v>28140</v>
      </c>
      <c r="AA39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92" spans="1:27" x14ac:dyDescent="0.25">
      <c r="A3992" s="6" t="str">
        <f>DAY(C3992)&amp;Table1[[#This Row],[Bộ phận]]&amp;Table1[[#This Row],[Mã hàng]]</f>
        <v>0</v>
      </c>
      <c r="B3992" s="6" t="str">
        <f>COUNTIF($A$5:A3992,A3992)&amp;A3992</f>
        <v>28150</v>
      </c>
      <c r="AA39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93" spans="1:27" x14ac:dyDescent="0.25">
      <c r="A3993" s="6" t="str">
        <f>DAY(C3993)&amp;Table1[[#This Row],[Bộ phận]]&amp;Table1[[#This Row],[Mã hàng]]</f>
        <v>0</v>
      </c>
      <c r="B3993" s="6" t="str">
        <f>COUNTIF($A$5:A3993,A3993)&amp;A3993</f>
        <v>28160</v>
      </c>
      <c r="AA39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94" spans="1:27" x14ac:dyDescent="0.25">
      <c r="A3994" s="6" t="str">
        <f>DAY(C3994)&amp;Table1[[#This Row],[Bộ phận]]&amp;Table1[[#This Row],[Mã hàng]]</f>
        <v>0</v>
      </c>
      <c r="B3994" s="6" t="str">
        <f>COUNTIF($A$5:A3994,A3994)&amp;A3994</f>
        <v>28170</v>
      </c>
      <c r="AA39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95" spans="1:27" x14ac:dyDescent="0.25">
      <c r="A3995" s="6" t="str">
        <f>DAY(C3995)&amp;Table1[[#This Row],[Bộ phận]]&amp;Table1[[#This Row],[Mã hàng]]</f>
        <v>0</v>
      </c>
      <c r="B3995" s="6" t="str">
        <f>COUNTIF($A$5:A3995,A3995)&amp;A3995</f>
        <v>28180</v>
      </c>
      <c r="AA39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96" spans="1:27" x14ac:dyDescent="0.25">
      <c r="A3996" s="6" t="str">
        <f>DAY(C3996)&amp;Table1[[#This Row],[Bộ phận]]&amp;Table1[[#This Row],[Mã hàng]]</f>
        <v>0</v>
      </c>
      <c r="B3996" s="6" t="str">
        <f>COUNTIF($A$5:A3996,A3996)&amp;A3996</f>
        <v>28190</v>
      </c>
      <c r="AA39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97" spans="1:27" x14ac:dyDescent="0.25">
      <c r="A3997" s="6" t="str">
        <f>DAY(C3997)&amp;Table1[[#This Row],[Bộ phận]]&amp;Table1[[#This Row],[Mã hàng]]</f>
        <v>0</v>
      </c>
      <c r="B3997" s="6" t="str">
        <f>COUNTIF($A$5:A3997,A3997)&amp;A3997</f>
        <v>28200</v>
      </c>
      <c r="AA39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98" spans="1:27" x14ac:dyDescent="0.25">
      <c r="A3998" s="6" t="str">
        <f>DAY(C3998)&amp;Table1[[#This Row],[Bộ phận]]&amp;Table1[[#This Row],[Mã hàng]]</f>
        <v>0</v>
      </c>
      <c r="B3998" s="6" t="str">
        <f>COUNTIF($A$5:A3998,A3998)&amp;A3998</f>
        <v>28210</v>
      </c>
      <c r="AA39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3999" spans="1:27" x14ac:dyDescent="0.25">
      <c r="A3999" s="6" t="str">
        <f>DAY(C3999)&amp;Table1[[#This Row],[Bộ phận]]&amp;Table1[[#This Row],[Mã hàng]]</f>
        <v>0</v>
      </c>
      <c r="B3999" s="6" t="str">
        <f>COUNTIF($A$5:A3999,A3999)&amp;A3999</f>
        <v>28220</v>
      </c>
      <c r="AA39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00" spans="1:27" x14ac:dyDescent="0.25">
      <c r="A4000" s="6" t="str">
        <f>DAY(C4000)&amp;Table1[[#This Row],[Bộ phận]]&amp;Table1[[#This Row],[Mã hàng]]</f>
        <v>0</v>
      </c>
      <c r="B4000" s="6" t="str">
        <f>COUNTIF($A$5:A4000,A4000)&amp;A4000</f>
        <v>28230</v>
      </c>
      <c r="AA40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01" spans="1:27" x14ac:dyDescent="0.25">
      <c r="A4001" s="6" t="str">
        <f>DAY(C4001)&amp;Table1[[#This Row],[Bộ phận]]&amp;Table1[[#This Row],[Mã hàng]]</f>
        <v>0</v>
      </c>
      <c r="B4001" s="6" t="str">
        <f>COUNTIF($A$5:A4001,A4001)&amp;A4001</f>
        <v>28240</v>
      </c>
      <c r="AA40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02" spans="1:27" x14ac:dyDescent="0.25">
      <c r="A4002" s="6" t="str">
        <f>DAY(C4002)&amp;Table1[[#This Row],[Bộ phận]]&amp;Table1[[#This Row],[Mã hàng]]</f>
        <v>0</v>
      </c>
      <c r="B4002" s="6" t="str">
        <f>COUNTIF($A$5:A4002,A4002)&amp;A4002</f>
        <v>28250</v>
      </c>
      <c r="AA40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03" spans="1:27" x14ac:dyDescent="0.25">
      <c r="A4003" s="6" t="str">
        <f>DAY(C4003)&amp;Table1[[#This Row],[Bộ phận]]&amp;Table1[[#This Row],[Mã hàng]]</f>
        <v>0</v>
      </c>
      <c r="B4003" s="6" t="str">
        <f>COUNTIF($A$5:A4003,A4003)&amp;A4003</f>
        <v>28260</v>
      </c>
      <c r="AA40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04" spans="1:27" x14ac:dyDescent="0.25">
      <c r="A4004" s="6" t="str">
        <f>DAY(C4004)&amp;Table1[[#This Row],[Bộ phận]]&amp;Table1[[#This Row],[Mã hàng]]</f>
        <v>0</v>
      </c>
      <c r="B4004" s="6" t="str">
        <f>COUNTIF($A$5:A4004,A4004)&amp;A4004</f>
        <v>28270</v>
      </c>
      <c r="AA40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05" spans="1:27" x14ac:dyDescent="0.25">
      <c r="A4005" s="6" t="str">
        <f>DAY(C4005)&amp;Table1[[#This Row],[Bộ phận]]&amp;Table1[[#This Row],[Mã hàng]]</f>
        <v>0</v>
      </c>
      <c r="B4005" s="6" t="str">
        <f>COUNTIF($A$5:A4005,A4005)&amp;A4005</f>
        <v>28280</v>
      </c>
      <c r="AA40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06" spans="1:27" x14ac:dyDescent="0.25">
      <c r="A4006" s="6" t="str">
        <f>DAY(C4006)&amp;Table1[[#This Row],[Bộ phận]]&amp;Table1[[#This Row],[Mã hàng]]</f>
        <v>0</v>
      </c>
      <c r="B4006" s="6" t="str">
        <f>COUNTIF($A$5:A4006,A4006)&amp;A4006</f>
        <v>28290</v>
      </c>
      <c r="AA40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07" spans="1:27" x14ac:dyDescent="0.25">
      <c r="A4007" s="6" t="str">
        <f>DAY(C4007)&amp;Table1[[#This Row],[Bộ phận]]&amp;Table1[[#This Row],[Mã hàng]]</f>
        <v>0</v>
      </c>
      <c r="B4007" s="6" t="str">
        <f>COUNTIF($A$5:A4007,A4007)&amp;A4007</f>
        <v>28300</v>
      </c>
      <c r="AA40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08" spans="1:27" x14ac:dyDescent="0.25">
      <c r="A4008" s="6" t="str">
        <f>DAY(C4008)&amp;Table1[[#This Row],[Bộ phận]]&amp;Table1[[#This Row],[Mã hàng]]</f>
        <v>0</v>
      </c>
      <c r="B4008" s="6" t="str">
        <f>COUNTIF($A$5:A4008,A4008)&amp;A4008</f>
        <v>28310</v>
      </c>
      <c r="AA40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09" spans="1:27" x14ac:dyDescent="0.25">
      <c r="A4009" s="6" t="str">
        <f>DAY(C4009)&amp;Table1[[#This Row],[Bộ phận]]&amp;Table1[[#This Row],[Mã hàng]]</f>
        <v>0</v>
      </c>
      <c r="B4009" s="6" t="str">
        <f>COUNTIF($A$5:A4009,A4009)&amp;A4009</f>
        <v>28320</v>
      </c>
      <c r="AA40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10" spans="1:27" x14ac:dyDescent="0.25">
      <c r="A4010" s="6" t="str">
        <f>DAY(C4010)&amp;Table1[[#This Row],[Bộ phận]]&amp;Table1[[#This Row],[Mã hàng]]</f>
        <v>0</v>
      </c>
      <c r="B4010" s="6" t="str">
        <f>COUNTIF($A$5:A4010,A4010)&amp;A4010</f>
        <v>28330</v>
      </c>
      <c r="AA40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11" spans="1:27" x14ac:dyDescent="0.25">
      <c r="A4011" s="6" t="str">
        <f>DAY(C4011)&amp;Table1[[#This Row],[Bộ phận]]&amp;Table1[[#This Row],[Mã hàng]]</f>
        <v>0</v>
      </c>
      <c r="B4011" s="6" t="str">
        <f>COUNTIF($A$5:A4011,A4011)&amp;A4011</f>
        <v>28340</v>
      </c>
      <c r="AA40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12" spans="1:27" x14ac:dyDescent="0.25">
      <c r="A4012" s="6" t="str">
        <f>DAY(C4012)&amp;Table1[[#This Row],[Bộ phận]]&amp;Table1[[#This Row],[Mã hàng]]</f>
        <v>0</v>
      </c>
      <c r="B4012" s="6" t="str">
        <f>COUNTIF($A$5:A4012,A4012)&amp;A4012</f>
        <v>28350</v>
      </c>
      <c r="AA40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13" spans="1:27" x14ac:dyDescent="0.25">
      <c r="A4013" s="6" t="str">
        <f>DAY(C4013)&amp;Table1[[#This Row],[Bộ phận]]&amp;Table1[[#This Row],[Mã hàng]]</f>
        <v>0</v>
      </c>
      <c r="B4013" s="6" t="str">
        <f>COUNTIF($A$5:A4013,A4013)&amp;A4013</f>
        <v>28360</v>
      </c>
      <c r="AA40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14" spans="1:27" x14ac:dyDescent="0.25">
      <c r="A4014" s="6" t="str">
        <f>DAY(C4014)&amp;Table1[[#This Row],[Bộ phận]]&amp;Table1[[#This Row],[Mã hàng]]</f>
        <v>0</v>
      </c>
      <c r="B4014" s="6" t="str">
        <f>COUNTIF($A$5:A4014,A4014)&amp;A4014</f>
        <v>28370</v>
      </c>
      <c r="AA40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15" spans="1:27" x14ac:dyDescent="0.25">
      <c r="A4015" s="6" t="str">
        <f>DAY(C4015)&amp;Table1[[#This Row],[Bộ phận]]&amp;Table1[[#This Row],[Mã hàng]]</f>
        <v>0</v>
      </c>
      <c r="B4015" s="6" t="str">
        <f>COUNTIF($A$5:A4015,A4015)&amp;A4015</f>
        <v>28380</v>
      </c>
      <c r="AA40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16" spans="1:27" x14ac:dyDescent="0.25">
      <c r="A4016" s="6" t="str">
        <f>DAY(C4016)&amp;Table1[[#This Row],[Bộ phận]]&amp;Table1[[#This Row],[Mã hàng]]</f>
        <v>0</v>
      </c>
      <c r="B4016" s="6" t="str">
        <f>COUNTIF($A$5:A4016,A4016)&amp;A4016</f>
        <v>28390</v>
      </c>
      <c r="AA40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17" spans="1:27" x14ac:dyDescent="0.25">
      <c r="A4017" s="6" t="str">
        <f>DAY(C4017)&amp;Table1[[#This Row],[Bộ phận]]&amp;Table1[[#This Row],[Mã hàng]]</f>
        <v>0</v>
      </c>
      <c r="B4017" s="6" t="str">
        <f>COUNTIF($A$5:A4017,A4017)&amp;A4017</f>
        <v>28400</v>
      </c>
      <c r="AA40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18" spans="1:27" x14ac:dyDescent="0.25">
      <c r="A4018" s="6" t="str">
        <f>DAY(C4018)&amp;Table1[[#This Row],[Bộ phận]]&amp;Table1[[#This Row],[Mã hàng]]</f>
        <v>0</v>
      </c>
      <c r="B4018" s="6" t="str">
        <f>COUNTIF($A$5:A4018,A4018)&amp;A4018</f>
        <v>28410</v>
      </c>
      <c r="AA40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19" spans="1:27" x14ac:dyDescent="0.25">
      <c r="A4019" s="6" t="str">
        <f>DAY(C4019)&amp;Table1[[#This Row],[Bộ phận]]&amp;Table1[[#This Row],[Mã hàng]]</f>
        <v>0</v>
      </c>
      <c r="B4019" s="6" t="str">
        <f>COUNTIF($A$5:A4019,A4019)&amp;A4019</f>
        <v>28420</v>
      </c>
      <c r="AA40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20" spans="1:27" x14ac:dyDescent="0.25">
      <c r="A4020" s="6" t="str">
        <f>DAY(C4020)&amp;Table1[[#This Row],[Bộ phận]]&amp;Table1[[#This Row],[Mã hàng]]</f>
        <v>0</v>
      </c>
      <c r="B4020" s="6" t="str">
        <f>COUNTIF($A$5:A4020,A4020)&amp;A4020</f>
        <v>28430</v>
      </c>
      <c r="AA40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21" spans="1:27" x14ac:dyDescent="0.25">
      <c r="A4021" s="6" t="str">
        <f>DAY(C4021)&amp;Table1[[#This Row],[Bộ phận]]&amp;Table1[[#This Row],[Mã hàng]]</f>
        <v>0</v>
      </c>
      <c r="B4021" s="6" t="str">
        <f>COUNTIF($A$5:A4021,A4021)&amp;A4021</f>
        <v>28440</v>
      </c>
      <c r="AA40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22" spans="1:27" x14ac:dyDescent="0.25">
      <c r="A4022" s="6" t="str">
        <f>DAY(C4022)&amp;Table1[[#This Row],[Bộ phận]]&amp;Table1[[#This Row],[Mã hàng]]</f>
        <v>0</v>
      </c>
      <c r="B4022" s="6" t="str">
        <f>COUNTIF($A$5:A4022,A4022)&amp;A4022</f>
        <v>28450</v>
      </c>
      <c r="AA40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23" spans="1:27" x14ac:dyDescent="0.25">
      <c r="A4023" s="6" t="str">
        <f>DAY(C4023)&amp;Table1[[#This Row],[Bộ phận]]&amp;Table1[[#This Row],[Mã hàng]]</f>
        <v>0</v>
      </c>
      <c r="B4023" s="6" t="str">
        <f>COUNTIF($A$5:A4023,A4023)&amp;A4023</f>
        <v>28460</v>
      </c>
      <c r="AA40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24" spans="1:27" x14ac:dyDescent="0.25">
      <c r="A4024" s="6" t="str">
        <f>DAY(C4024)&amp;Table1[[#This Row],[Bộ phận]]&amp;Table1[[#This Row],[Mã hàng]]</f>
        <v>0</v>
      </c>
      <c r="B4024" s="6" t="str">
        <f>COUNTIF($A$5:A4024,A4024)&amp;A4024</f>
        <v>28470</v>
      </c>
      <c r="AA40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25" spans="1:27" x14ac:dyDescent="0.25">
      <c r="A4025" s="6" t="str">
        <f>DAY(C4025)&amp;Table1[[#This Row],[Bộ phận]]&amp;Table1[[#This Row],[Mã hàng]]</f>
        <v>0</v>
      </c>
      <c r="B4025" s="6" t="str">
        <f>COUNTIF($A$5:A4025,A4025)&amp;A4025</f>
        <v>28480</v>
      </c>
      <c r="AA40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26" spans="1:27" x14ac:dyDescent="0.25">
      <c r="A4026" s="6" t="str">
        <f>DAY(C4026)&amp;Table1[[#This Row],[Bộ phận]]&amp;Table1[[#This Row],[Mã hàng]]</f>
        <v>0</v>
      </c>
      <c r="B4026" s="6" t="str">
        <f>COUNTIF($A$5:A4026,A4026)&amp;A4026</f>
        <v>28490</v>
      </c>
      <c r="AA40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27" spans="1:27" x14ac:dyDescent="0.25">
      <c r="A4027" s="6" t="str">
        <f>DAY(C4027)&amp;Table1[[#This Row],[Bộ phận]]&amp;Table1[[#This Row],[Mã hàng]]</f>
        <v>0</v>
      </c>
      <c r="B4027" s="6" t="str">
        <f>COUNTIF($A$5:A4027,A4027)&amp;A4027</f>
        <v>28500</v>
      </c>
      <c r="AA40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28" spans="1:27" x14ac:dyDescent="0.25">
      <c r="A4028" s="6" t="str">
        <f>DAY(C4028)&amp;Table1[[#This Row],[Bộ phận]]&amp;Table1[[#This Row],[Mã hàng]]</f>
        <v>0</v>
      </c>
      <c r="B4028" s="6" t="str">
        <f>COUNTIF($A$5:A4028,A4028)&amp;A4028</f>
        <v>28510</v>
      </c>
      <c r="AA40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29" spans="1:27" x14ac:dyDescent="0.25">
      <c r="A4029" s="6" t="str">
        <f>DAY(C4029)&amp;Table1[[#This Row],[Bộ phận]]&amp;Table1[[#This Row],[Mã hàng]]</f>
        <v>0</v>
      </c>
      <c r="B4029" s="6" t="str">
        <f>COUNTIF($A$5:A4029,A4029)&amp;A4029</f>
        <v>28520</v>
      </c>
      <c r="AA40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30" spans="1:27" x14ac:dyDescent="0.25">
      <c r="A4030" s="6" t="str">
        <f>DAY(C4030)&amp;Table1[[#This Row],[Bộ phận]]&amp;Table1[[#This Row],[Mã hàng]]</f>
        <v>0</v>
      </c>
      <c r="B4030" s="6" t="str">
        <f>COUNTIF($A$5:A4030,A4030)&amp;A4030</f>
        <v>28530</v>
      </c>
      <c r="AA40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31" spans="1:27" x14ac:dyDescent="0.25">
      <c r="A4031" s="6" t="str">
        <f>DAY(C4031)&amp;Table1[[#This Row],[Bộ phận]]&amp;Table1[[#This Row],[Mã hàng]]</f>
        <v>0</v>
      </c>
      <c r="B4031" s="6" t="str">
        <f>COUNTIF($A$5:A4031,A4031)&amp;A4031</f>
        <v>28540</v>
      </c>
      <c r="AA40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32" spans="1:27" x14ac:dyDescent="0.25">
      <c r="A4032" s="6" t="str">
        <f>DAY(C4032)&amp;Table1[[#This Row],[Bộ phận]]&amp;Table1[[#This Row],[Mã hàng]]</f>
        <v>0</v>
      </c>
      <c r="B4032" s="6" t="str">
        <f>COUNTIF($A$5:A4032,A4032)&amp;A4032</f>
        <v>28550</v>
      </c>
      <c r="AA40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33" spans="1:27" x14ac:dyDescent="0.25">
      <c r="A4033" s="6" t="str">
        <f>DAY(C4033)&amp;Table1[[#This Row],[Bộ phận]]&amp;Table1[[#This Row],[Mã hàng]]</f>
        <v>0</v>
      </c>
      <c r="B4033" s="6" t="str">
        <f>COUNTIF($A$5:A4033,A4033)&amp;A4033</f>
        <v>28560</v>
      </c>
      <c r="AA40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34" spans="1:27" x14ac:dyDescent="0.25">
      <c r="A4034" s="6" t="str">
        <f>DAY(C4034)&amp;Table1[[#This Row],[Bộ phận]]&amp;Table1[[#This Row],[Mã hàng]]</f>
        <v>0</v>
      </c>
      <c r="B4034" s="6" t="str">
        <f>COUNTIF($A$5:A4034,A4034)&amp;A4034</f>
        <v>28570</v>
      </c>
      <c r="AA40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35" spans="1:27" x14ac:dyDescent="0.25">
      <c r="A4035" s="6" t="str">
        <f>DAY(C4035)&amp;Table1[[#This Row],[Bộ phận]]&amp;Table1[[#This Row],[Mã hàng]]</f>
        <v>0</v>
      </c>
      <c r="B4035" s="6" t="str">
        <f>COUNTIF($A$5:A4035,A4035)&amp;A4035</f>
        <v>28580</v>
      </c>
      <c r="AA40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36" spans="1:27" x14ac:dyDescent="0.25">
      <c r="A4036" s="6" t="str">
        <f>DAY(C4036)&amp;Table1[[#This Row],[Bộ phận]]&amp;Table1[[#This Row],[Mã hàng]]</f>
        <v>0</v>
      </c>
      <c r="B4036" s="6" t="str">
        <f>COUNTIF($A$5:A4036,A4036)&amp;A4036</f>
        <v>28590</v>
      </c>
      <c r="AA40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37" spans="1:27" x14ac:dyDescent="0.25">
      <c r="A4037" s="6" t="str">
        <f>DAY(C4037)&amp;Table1[[#This Row],[Bộ phận]]&amp;Table1[[#This Row],[Mã hàng]]</f>
        <v>0</v>
      </c>
      <c r="B4037" s="6" t="str">
        <f>COUNTIF($A$5:A4037,A4037)&amp;A4037</f>
        <v>28600</v>
      </c>
      <c r="AA40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38" spans="1:27" x14ac:dyDescent="0.25">
      <c r="A4038" s="6" t="str">
        <f>DAY(C4038)&amp;Table1[[#This Row],[Bộ phận]]&amp;Table1[[#This Row],[Mã hàng]]</f>
        <v>0</v>
      </c>
      <c r="B4038" s="6" t="str">
        <f>COUNTIF($A$5:A4038,A4038)&amp;A4038</f>
        <v>28610</v>
      </c>
      <c r="AA40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39" spans="1:27" x14ac:dyDescent="0.25">
      <c r="A4039" s="6" t="str">
        <f>DAY(C4039)&amp;Table1[[#This Row],[Bộ phận]]&amp;Table1[[#This Row],[Mã hàng]]</f>
        <v>0</v>
      </c>
      <c r="B4039" s="6" t="str">
        <f>COUNTIF($A$5:A4039,A4039)&amp;A4039</f>
        <v>28620</v>
      </c>
      <c r="AA40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40" spans="1:27" x14ac:dyDescent="0.25">
      <c r="A4040" s="6" t="str">
        <f>DAY(C4040)&amp;Table1[[#This Row],[Bộ phận]]&amp;Table1[[#This Row],[Mã hàng]]</f>
        <v>0</v>
      </c>
      <c r="B4040" s="6" t="str">
        <f>COUNTIF($A$5:A4040,A4040)&amp;A4040</f>
        <v>28630</v>
      </c>
      <c r="AA40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41" spans="1:27" x14ac:dyDescent="0.25">
      <c r="A4041" s="6" t="str">
        <f>DAY(C4041)&amp;Table1[[#This Row],[Bộ phận]]&amp;Table1[[#This Row],[Mã hàng]]</f>
        <v>0</v>
      </c>
      <c r="B4041" s="6" t="str">
        <f>COUNTIF($A$5:A4041,A4041)&amp;A4041</f>
        <v>28640</v>
      </c>
      <c r="AA40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42" spans="1:27" x14ac:dyDescent="0.25">
      <c r="A4042" s="6" t="str">
        <f>DAY(C4042)&amp;Table1[[#This Row],[Bộ phận]]&amp;Table1[[#This Row],[Mã hàng]]</f>
        <v>0</v>
      </c>
      <c r="B4042" s="6" t="str">
        <f>COUNTIF($A$5:A4042,A4042)&amp;A4042</f>
        <v>28650</v>
      </c>
      <c r="AA40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43" spans="1:27" x14ac:dyDescent="0.25">
      <c r="A4043" s="6" t="str">
        <f>DAY(C4043)&amp;Table1[[#This Row],[Bộ phận]]&amp;Table1[[#This Row],[Mã hàng]]</f>
        <v>0</v>
      </c>
      <c r="B4043" s="6" t="str">
        <f>COUNTIF($A$5:A4043,A4043)&amp;A4043</f>
        <v>28660</v>
      </c>
      <c r="AA40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44" spans="1:27" x14ac:dyDescent="0.25">
      <c r="A4044" s="6" t="str">
        <f>DAY(C4044)&amp;Table1[[#This Row],[Bộ phận]]&amp;Table1[[#This Row],[Mã hàng]]</f>
        <v>0</v>
      </c>
      <c r="B4044" s="6" t="str">
        <f>COUNTIF($A$5:A4044,A4044)&amp;A4044</f>
        <v>28670</v>
      </c>
      <c r="AA40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45" spans="1:27" x14ac:dyDescent="0.25">
      <c r="A4045" s="6" t="str">
        <f>DAY(C4045)&amp;Table1[[#This Row],[Bộ phận]]&amp;Table1[[#This Row],[Mã hàng]]</f>
        <v>0</v>
      </c>
      <c r="B4045" s="6" t="str">
        <f>COUNTIF($A$5:A4045,A4045)&amp;A4045</f>
        <v>28680</v>
      </c>
      <c r="AA40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46" spans="1:27" x14ac:dyDescent="0.25">
      <c r="A4046" s="6" t="str">
        <f>DAY(C4046)&amp;Table1[[#This Row],[Bộ phận]]&amp;Table1[[#This Row],[Mã hàng]]</f>
        <v>0</v>
      </c>
      <c r="B4046" s="6" t="str">
        <f>COUNTIF($A$5:A4046,A4046)&amp;A4046</f>
        <v>28690</v>
      </c>
      <c r="AA40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47" spans="1:27" x14ac:dyDescent="0.25">
      <c r="A4047" s="6" t="str">
        <f>DAY(C4047)&amp;Table1[[#This Row],[Bộ phận]]&amp;Table1[[#This Row],[Mã hàng]]</f>
        <v>0</v>
      </c>
      <c r="B4047" s="6" t="str">
        <f>COUNTIF($A$5:A4047,A4047)&amp;A4047</f>
        <v>28700</v>
      </c>
      <c r="AA40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48" spans="1:27" x14ac:dyDescent="0.25">
      <c r="A4048" s="6" t="str">
        <f>DAY(C4048)&amp;Table1[[#This Row],[Bộ phận]]&amp;Table1[[#This Row],[Mã hàng]]</f>
        <v>0</v>
      </c>
      <c r="B4048" s="6" t="str">
        <f>COUNTIF($A$5:A4048,A4048)&amp;A4048</f>
        <v>28710</v>
      </c>
      <c r="AA40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49" spans="1:27" x14ac:dyDescent="0.25">
      <c r="A4049" s="6" t="str">
        <f>DAY(C4049)&amp;Table1[[#This Row],[Bộ phận]]&amp;Table1[[#This Row],[Mã hàng]]</f>
        <v>0</v>
      </c>
      <c r="B4049" s="6" t="str">
        <f>COUNTIF($A$5:A4049,A4049)&amp;A4049</f>
        <v>28720</v>
      </c>
      <c r="AA40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50" spans="1:27" x14ac:dyDescent="0.25">
      <c r="A4050" s="6" t="str">
        <f>DAY(C4050)&amp;Table1[[#This Row],[Bộ phận]]&amp;Table1[[#This Row],[Mã hàng]]</f>
        <v>0</v>
      </c>
      <c r="B4050" s="6" t="str">
        <f>COUNTIF($A$5:A4050,A4050)&amp;A4050</f>
        <v>28730</v>
      </c>
      <c r="AA40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51" spans="1:27" x14ac:dyDescent="0.25">
      <c r="A4051" s="6" t="str">
        <f>DAY(C4051)&amp;Table1[[#This Row],[Bộ phận]]&amp;Table1[[#This Row],[Mã hàng]]</f>
        <v>0</v>
      </c>
      <c r="B4051" s="6" t="str">
        <f>COUNTIF($A$5:A4051,A4051)&amp;A4051</f>
        <v>28740</v>
      </c>
      <c r="AA40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52" spans="1:27" x14ac:dyDescent="0.25">
      <c r="A4052" s="6" t="str">
        <f>DAY(C4052)&amp;Table1[[#This Row],[Bộ phận]]&amp;Table1[[#This Row],[Mã hàng]]</f>
        <v>0</v>
      </c>
      <c r="B4052" s="6" t="str">
        <f>COUNTIF($A$5:A4052,A4052)&amp;A4052</f>
        <v>28750</v>
      </c>
      <c r="AA40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53" spans="1:27" x14ac:dyDescent="0.25">
      <c r="A4053" s="6" t="str">
        <f>DAY(C4053)&amp;Table1[[#This Row],[Bộ phận]]&amp;Table1[[#This Row],[Mã hàng]]</f>
        <v>0</v>
      </c>
      <c r="B4053" s="6" t="str">
        <f>COUNTIF($A$5:A4053,A4053)&amp;A4053</f>
        <v>28760</v>
      </c>
      <c r="AA40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54" spans="1:27" x14ac:dyDescent="0.25">
      <c r="A4054" s="6" t="str">
        <f>DAY(C4054)&amp;Table1[[#This Row],[Bộ phận]]&amp;Table1[[#This Row],[Mã hàng]]</f>
        <v>0</v>
      </c>
      <c r="B4054" s="6" t="str">
        <f>COUNTIF($A$5:A4054,A4054)&amp;A4054</f>
        <v>28770</v>
      </c>
      <c r="AA40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55" spans="1:27" x14ac:dyDescent="0.25">
      <c r="A4055" s="6" t="str">
        <f>DAY(C4055)&amp;Table1[[#This Row],[Bộ phận]]&amp;Table1[[#This Row],[Mã hàng]]</f>
        <v>0</v>
      </c>
      <c r="B4055" s="6" t="str">
        <f>COUNTIF($A$5:A4055,A4055)&amp;A4055</f>
        <v>28780</v>
      </c>
      <c r="AA40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56" spans="1:27" x14ac:dyDescent="0.25">
      <c r="A4056" s="6" t="str">
        <f>DAY(C4056)&amp;Table1[[#This Row],[Bộ phận]]&amp;Table1[[#This Row],[Mã hàng]]</f>
        <v>0</v>
      </c>
      <c r="B4056" s="6" t="str">
        <f>COUNTIF($A$5:A4056,A4056)&amp;A4056</f>
        <v>28790</v>
      </c>
      <c r="AA40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57" spans="1:27" x14ac:dyDescent="0.25">
      <c r="A4057" s="6" t="str">
        <f>DAY(C4057)&amp;Table1[[#This Row],[Bộ phận]]&amp;Table1[[#This Row],[Mã hàng]]</f>
        <v>0</v>
      </c>
      <c r="B4057" s="6" t="str">
        <f>COUNTIF($A$5:A4057,A4057)&amp;A4057</f>
        <v>28800</v>
      </c>
      <c r="AA40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58" spans="1:27" x14ac:dyDescent="0.25">
      <c r="A4058" s="6" t="str">
        <f>DAY(C4058)&amp;Table1[[#This Row],[Bộ phận]]&amp;Table1[[#This Row],[Mã hàng]]</f>
        <v>0</v>
      </c>
      <c r="B4058" s="6" t="str">
        <f>COUNTIF($A$5:A4058,A4058)&amp;A4058</f>
        <v>28810</v>
      </c>
      <c r="AA40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59" spans="1:27" x14ac:dyDescent="0.25">
      <c r="A4059" s="6" t="str">
        <f>DAY(C4059)&amp;Table1[[#This Row],[Bộ phận]]&amp;Table1[[#This Row],[Mã hàng]]</f>
        <v>0</v>
      </c>
      <c r="B4059" s="6" t="str">
        <f>COUNTIF($A$5:A4059,A4059)&amp;A4059</f>
        <v>28820</v>
      </c>
      <c r="AA40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60" spans="1:27" x14ac:dyDescent="0.25">
      <c r="A4060" s="6" t="str">
        <f>DAY(C4060)&amp;Table1[[#This Row],[Bộ phận]]&amp;Table1[[#This Row],[Mã hàng]]</f>
        <v>0</v>
      </c>
      <c r="B4060" s="6" t="str">
        <f>COUNTIF($A$5:A4060,A4060)&amp;A4060</f>
        <v>28830</v>
      </c>
      <c r="AA40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61" spans="1:27" x14ac:dyDescent="0.25">
      <c r="A4061" s="6" t="str">
        <f>DAY(C4061)&amp;Table1[[#This Row],[Bộ phận]]&amp;Table1[[#This Row],[Mã hàng]]</f>
        <v>0</v>
      </c>
      <c r="B4061" s="6" t="str">
        <f>COUNTIF($A$5:A4061,A4061)&amp;A4061</f>
        <v>28840</v>
      </c>
      <c r="AA40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62" spans="1:27" x14ac:dyDescent="0.25">
      <c r="A4062" s="6" t="str">
        <f>DAY(C4062)&amp;Table1[[#This Row],[Bộ phận]]&amp;Table1[[#This Row],[Mã hàng]]</f>
        <v>0</v>
      </c>
      <c r="B4062" s="6" t="str">
        <f>COUNTIF($A$5:A4062,A4062)&amp;A4062</f>
        <v>28850</v>
      </c>
      <c r="AA40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63" spans="1:27" x14ac:dyDescent="0.25">
      <c r="A4063" s="6" t="str">
        <f>DAY(C4063)&amp;Table1[[#This Row],[Bộ phận]]&amp;Table1[[#This Row],[Mã hàng]]</f>
        <v>0</v>
      </c>
      <c r="B4063" s="6" t="str">
        <f>COUNTIF($A$5:A4063,A4063)&amp;A4063</f>
        <v>28860</v>
      </c>
      <c r="AA40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64" spans="1:27" x14ac:dyDescent="0.25">
      <c r="A4064" s="6" t="str">
        <f>DAY(C4064)&amp;Table1[[#This Row],[Bộ phận]]&amp;Table1[[#This Row],[Mã hàng]]</f>
        <v>0</v>
      </c>
      <c r="B4064" s="6" t="str">
        <f>COUNTIF($A$5:A4064,A4064)&amp;A4064</f>
        <v>28870</v>
      </c>
      <c r="AA40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65" spans="1:27" x14ac:dyDescent="0.25">
      <c r="A4065" s="6" t="str">
        <f>DAY(C4065)&amp;Table1[[#This Row],[Bộ phận]]&amp;Table1[[#This Row],[Mã hàng]]</f>
        <v>0</v>
      </c>
      <c r="B4065" s="6" t="str">
        <f>COUNTIF($A$5:A4065,A4065)&amp;A4065</f>
        <v>28880</v>
      </c>
      <c r="AA40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66" spans="1:27" x14ac:dyDescent="0.25">
      <c r="A4066" s="6" t="str">
        <f>DAY(C4066)&amp;Table1[[#This Row],[Bộ phận]]&amp;Table1[[#This Row],[Mã hàng]]</f>
        <v>0</v>
      </c>
      <c r="B4066" s="6" t="str">
        <f>COUNTIF($A$5:A4066,A4066)&amp;A4066</f>
        <v>28890</v>
      </c>
      <c r="AA40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67" spans="1:27" x14ac:dyDescent="0.25">
      <c r="A4067" s="6" t="str">
        <f>DAY(C4067)&amp;Table1[[#This Row],[Bộ phận]]&amp;Table1[[#This Row],[Mã hàng]]</f>
        <v>0</v>
      </c>
      <c r="B4067" s="6" t="str">
        <f>COUNTIF($A$5:A4067,A4067)&amp;A4067</f>
        <v>28900</v>
      </c>
      <c r="AA40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68" spans="1:27" x14ac:dyDescent="0.25">
      <c r="A4068" s="6" t="str">
        <f>DAY(C4068)&amp;Table1[[#This Row],[Bộ phận]]&amp;Table1[[#This Row],[Mã hàng]]</f>
        <v>0</v>
      </c>
      <c r="B4068" s="6" t="str">
        <f>COUNTIF($A$5:A4068,A4068)&amp;A4068</f>
        <v>28910</v>
      </c>
      <c r="AA40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69" spans="1:27" x14ac:dyDescent="0.25">
      <c r="A4069" s="6" t="str">
        <f>DAY(C4069)&amp;Table1[[#This Row],[Bộ phận]]&amp;Table1[[#This Row],[Mã hàng]]</f>
        <v>0</v>
      </c>
      <c r="B4069" s="6" t="str">
        <f>COUNTIF($A$5:A4069,A4069)&amp;A4069</f>
        <v>28920</v>
      </c>
      <c r="AA40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70" spans="1:27" x14ac:dyDescent="0.25">
      <c r="A4070" s="6" t="str">
        <f>DAY(C4070)&amp;Table1[[#This Row],[Bộ phận]]&amp;Table1[[#This Row],[Mã hàng]]</f>
        <v>0</v>
      </c>
      <c r="B4070" s="6" t="str">
        <f>COUNTIF($A$5:A4070,A4070)&amp;A4070</f>
        <v>28930</v>
      </c>
      <c r="AA40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71" spans="1:27" x14ac:dyDescent="0.25">
      <c r="A4071" s="6" t="str">
        <f>DAY(C4071)&amp;Table1[[#This Row],[Bộ phận]]&amp;Table1[[#This Row],[Mã hàng]]</f>
        <v>0</v>
      </c>
      <c r="B4071" s="6" t="str">
        <f>COUNTIF($A$5:A4071,A4071)&amp;A4071</f>
        <v>28940</v>
      </c>
      <c r="AA40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72" spans="1:27" x14ac:dyDescent="0.25">
      <c r="A4072" s="6" t="str">
        <f>DAY(C4072)&amp;Table1[[#This Row],[Bộ phận]]&amp;Table1[[#This Row],[Mã hàng]]</f>
        <v>0</v>
      </c>
      <c r="B4072" s="6" t="str">
        <f>COUNTIF($A$5:A4072,A4072)&amp;A4072</f>
        <v>28950</v>
      </c>
      <c r="AA40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73" spans="1:27" x14ac:dyDescent="0.25">
      <c r="A4073" s="6" t="str">
        <f>DAY(C4073)&amp;Table1[[#This Row],[Bộ phận]]&amp;Table1[[#This Row],[Mã hàng]]</f>
        <v>0</v>
      </c>
      <c r="B4073" s="6" t="str">
        <f>COUNTIF($A$5:A4073,A4073)&amp;A4073</f>
        <v>28960</v>
      </c>
      <c r="AA40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74" spans="1:27" x14ac:dyDescent="0.25">
      <c r="A4074" s="6" t="str">
        <f>DAY(C4074)&amp;Table1[[#This Row],[Bộ phận]]&amp;Table1[[#This Row],[Mã hàng]]</f>
        <v>0</v>
      </c>
      <c r="B4074" s="6" t="str">
        <f>COUNTIF($A$5:A4074,A4074)&amp;A4074</f>
        <v>28970</v>
      </c>
      <c r="AA40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75" spans="1:27" x14ac:dyDescent="0.25">
      <c r="A4075" s="6" t="str">
        <f>DAY(C4075)&amp;Table1[[#This Row],[Bộ phận]]&amp;Table1[[#This Row],[Mã hàng]]</f>
        <v>0</v>
      </c>
      <c r="B4075" s="6" t="str">
        <f>COUNTIF($A$5:A4075,A4075)&amp;A4075</f>
        <v>28980</v>
      </c>
      <c r="AA40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76" spans="1:27" x14ac:dyDescent="0.25">
      <c r="A4076" s="6" t="str">
        <f>DAY(C4076)&amp;Table1[[#This Row],[Bộ phận]]&amp;Table1[[#This Row],[Mã hàng]]</f>
        <v>0</v>
      </c>
      <c r="B4076" s="6" t="str">
        <f>COUNTIF($A$5:A4076,A4076)&amp;A4076</f>
        <v>28990</v>
      </c>
      <c r="AA40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77" spans="1:27" x14ac:dyDescent="0.25">
      <c r="A4077" s="6" t="str">
        <f>DAY(C4077)&amp;Table1[[#This Row],[Bộ phận]]&amp;Table1[[#This Row],[Mã hàng]]</f>
        <v>0</v>
      </c>
      <c r="B4077" s="6" t="str">
        <f>COUNTIF($A$5:A4077,A4077)&amp;A4077</f>
        <v>29000</v>
      </c>
      <c r="AA40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78" spans="1:27" x14ac:dyDescent="0.25">
      <c r="A4078" s="6" t="str">
        <f>DAY(C4078)&amp;Table1[[#This Row],[Bộ phận]]&amp;Table1[[#This Row],[Mã hàng]]</f>
        <v>0</v>
      </c>
      <c r="B4078" s="6" t="str">
        <f>COUNTIF($A$5:A4078,A4078)&amp;A4078</f>
        <v>29010</v>
      </c>
      <c r="AA40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79" spans="1:27" x14ac:dyDescent="0.25">
      <c r="A4079" s="6" t="str">
        <f>DAY(C4079)&amp;Table1[[#This Row],[Bộ phận]]&amp;Table1[[#This Row],[Mã hàng]]</f>
        <v>0</v>
      </c>
      <c r="B4079" s="6" t="str">
        <f>COUNTIF($A$5:A4079,A4079)&amp;A4079</f>
        <v>29020</v>
      </c>
      <c r="AA40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80" spans="1:27" x14ac:dyDescent="0.25">
      <c r="A4080" s="6" t="str">
        <f>DAY(C4080)&amp;Table1[[#This Row],[Bộ phận]]&amp;Table1[[#This Row],[Mã hàng]]</f>
        <v>0</v>
      </c>
      <c r="B4080" s="6" t="str">
        <f>COUNTIF($A$5:A4080,A4080)&amp;A4080</f>
        <v>29030</v>
      </c>
      <c r="AA40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81" spans="1:27" x14ac:dyDescent="0.25">
      <c r="A4081" s="6" t="str">
        <f>DAY(C4081)&amp;Table1[[#This Row],[Bộ phận]]&amp;Table1[[#This Row],[Mã hàng]]</f>
        <v>0</v>
      </c>
      <c r="B4081" s="6" t="str">
        <f>COUNTIF($A$5:A4081,A4081)&amp;A4081</f>
        <v>29040</v>
      </c>
      <c r="AA40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82" spans="1:27" x14ac:dyDescent="0.25">
      <c r="A4082" s="6" t="str">
        <f>DAY(C4082)&amp;Table1[[#This Row],[Bộ phận]]&amp;Table1[[#This Row],[Mã hàng]]</f>
        <v>0</v>
      </c>
      <c r="B4082" s="6" t="str">
        <f>COUNTIF($A$5:A4082,A4082)&amp;A4082</f>
        <v>29050</v>
      </c>
      <c r="AA40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83" spans="1:27" x14ac:dyDescent="0.25">
      <c r="A4083" s="6" t="str">
        <f>DAY(C4083)&amp;Table1[[#This Row],[Bộ phận]]&amp;Table1[[#This Row],[Mã hàng]]</f>
        <v>0</v>
      </c>
      <c r="B4083" s="6" t="str">
        <f>COUNTIF($A$5:A4083,A4083)&amp;A4083</f>
        <v>29060</v>
      </c>
      <c r="AA40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84" spans="1:27" x14ac:dyDescent="0.25">
      <c r="A4084" s="6" t="str">
        <f>DAY(C4084)&amp;Table1[[#This Row],[Bộ phận]]&amp;Table1[[#This Row],[Mã hàng]]</f>
        <v>0</v>
      </c>
      <c r="B4084" s="6" t="str">
        <f>COUNTIF($A$5:A4084,A4084)&amp;A4084</f>
        <v>29070</v>
      </c>
      <c r="AA40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85" spans="1:27" x14ac:dyDescent="0.25">
      <c r="A4085" s="6" t="str">
        <f>DAY(C4085)&amp;Table1[[#This Row],[Bộ phận]]&amp;Table1[[#This Row],[Mã hàng]]</f>
        <v>0</v>
      </c>
      <c r="B4085" s="6" t="str">
        <f>COUNTIF($A$5:A4085,A4085)&amp;A4085</f>
        <v>29080</v>
      </c>
      <c r="AA40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86" spans="1:27" x14ac:dyDescent="0.25">
      <c r="A4086" s="6" t="str">
        <f>DAY(C4086)&amp;Table1[[#This Row],[Bộ phận]]&amp;Table1[[#This Row],[Mã hàng]]</f>
        <v>0</v>
      </c>
      <c r="B4086" s="6" t="str">
        <f>COUNTIF($A$5:A4086,A4086)&amp;A4086</f>
        <v>29090</v>
      </c>
      <c r="AA40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87" spans="1:27" x14ac:dyDescent="0.25">
      <c r="A4087" s="6" t="str">
        <f>DAY(C4087)&amp;Table1[[#This Row],[Bộ phận]]&amp;Table1[[#This Row],[Mã hàng]]</f>
        <v>0</v>
      </c>
      <c r="B4087" s="6" t="str">
        <f>COUNTIF($A$5:A4087,A4087)&amp;A4087</f>
        <v>29100</v>
      </c>
      <c r="AA40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88" spans="1:27" x14ac:dyDescent="0.25">
      <c r="A4088" s="6" t="str">
        <f>DAY(C4088)&amp;Table1[[#This Row],[Bộ phận]]&amp;Table1[[#This Row],[Mã hàng]]</f>
        <v>0</v>
      </c>
      <c r="B4088" s="6" t="str">
        <f>COUNTIF($A$5:A4088,A4088)&amp;A4088</f>
        <v>29110</v>
      </c>
      <c r="AA40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89" spans="1:27" x14ac:dyDescent="0.25">
      <c r="A4089" s="6" t="str">
        <f>DAY(C4089)&amp;Table1[[#This Row],[Bộ phận]]&amp;Table1[[#This Row],[Mã hàng]]</f>
        <v>0</v>
      </c>
      <c r="B4089" s="6" t="str">
        <f>COUNTIF($A$5:A4089,A4089)&amp;A4089</f>
        <v>29120</v>
      </c>
      <c r="AA40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90" spans="1:27" x14ac:dyDescent="0.25">
      <c r="A4090" s="6" t="str">
        <f>DAY(C4090)&amp;Table1[[#This Row],[Bộ phận]]&amp;Table1[[#This Row],[Mã hàng]]</f>
        <v>0</v>
      </c>
      <c r="B4090" s="6" t="str">
        <f>COUNTIF($A$5:A4090,A4090)&amp;A4090</f>
        <v>29130</v>
      </c>
      <c r="AA40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91" spans="1:27" x14ac:dyDescent="0.25">
      <c r="A4091" s="6" t="str">
        <f>DAY(C4091)&amp;Table1[[#This Row],[Bộ phận]]&amp;Table1[[#This Row],[Mã hàng]]</f>
        <v>0</v>
      </c>
      <c r="B4091" s="6" t="str">
        <f>COUNTIF($A$5:A4091,A4091)&amp;A4091</f>
        <v>29140</v>
      </c>
      <c r="AA40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92" spans="1:27" x14ac:dyDescent="0.25">
      <c r="A4092" s="6" t="str">
        <f>DAY(C4092)&amp;Table1[[#This Row],[Bộ phận]]&amp;Table1[[#This Row],[Mã hàng]]</f>
        <v>0</v>
      </c>
      <c r="B4092" s="6" t="str">
        <f>COUNTIF($A$5:A4092,A4092)&amp;A4092</f>
        <v>29150</v>
      </c>
      <c r="AA40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93" spans="1:27" x14ac:dyDescent="0.25">
      <c r="A4093" s="6" t="str">
        <f>DAY(C4093)&amp;Table1[[#This Row],[Bộ phận]]&amp;Table1[[#This Row],[Mã hàng]]</f>
        <v>0</v>
      </c>
      <c r="B4093" s="6" t="str">
        <f>COUNTIF($A$5:A4093,A4093)&amp;A4093</f>
        <v>29160</v>
      </c>
      <c r="AA40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94" spans="1:27" x14ac:dyDescent="0.25">
      <c r="A4094" s="6" t="str">
        <f>DAY(C4094)&amp;Table1[[#This Row],[Bộ phận]]&amp;Table1[[#This Row],[Mã hàng]]</f>
        <v>0</v>
      </c>
      <c r="B4094" s="6" t="str">
        <f>COUNTIF($A$5:A4094,A4094)&amp;A4094</f>
        <v>29170</v>
      </c>
      <c r="AA40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95" spans="1:27" x14ac:dyDescent="0.25">
      <c r="A4095" s="6" t="str">
        <f>DAY(C4095)&amp;Table1[[#This Row],[Bộ phận]]&amp;Table1[[#This Row],[Mã hàng]]</f>
        <v>0</v>
      </c>
      <c r="B4095" s="6" t="str">
        <f>COUNTIF($A$5:A4095,A4095)&amp;A4095</f>
        <v>29180</v>
      </c>
      <c r="AA40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96" spans="1:27" x14ac:dyDescent="0.25">
      <c r="A4096" s="6" t="str">
        <f>DAY(C4096)&amp;Table1[[#This Row],[Bộ phận]]&amp;Table1[[#This Row],[Mã hàng]]</f>
        <v>0</v>
      </c>
      <c r="B4096" s="6" t="str">
        <f>COUNTIF($A$5:A4096,A4096)&amp;A4096</f>
        <v>29190</v>
      </c>
      <c r="AA40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97" spans="1:27" x14ac:dyDescent="0.25">
      <c r="A4097" s="6" t="str">
        <f>DAY(C4097)&amp;Table1[[#This Row],[Bộ phận]]&amp;Table1[[#This Row],[Mã hàng]]</f>
        <v>0</v>
      </c>
      <c r="B4097" s="6" t="str">
        <f>COUNTIF($A$5:A4097,A4097)&amp;A4097</f>
        <v>29200</v>
      </c>
      <c r="AA40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98" spans="1:27" x14ac:dyDescent="0.25">
      <c r="A4098" s="6" t="str">
        <f>DAY(C4098)&amp;Table1[[#This Row],[Bộ phận]]&amp;Table1[[#This Row],[Mã hàng]]</f>
        <v>0</v>
      </c>
      <c r="B4098" s="6" t="str">
        <f>COUNTIF($A$5:A4098,A4098)&amp;A4098</f>
        <v>29210</v>
      </c>
      <c r="AA40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099" spans="1:27" x14ac:dyDescent="0.25">
      <c r="A4099" s="6" t="str">
        <f>DAY(C4099)&amp;Table1[[#This Row],[Bộ phận]]&amp;Table1[[#This Row],[Mã hàng]]</f>
        <v>0</v>
      </c>
      <c r="B4099" s="6" t="str">
        <f>COUNTIF($A$5:A4099,A4099)&amp;A4099</f>
        <v>29220</v>
      </c>
      <c r="AA40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00" spans="1:27" x14ac:dyDescent="0.25">
      <c r="A4100" s="6" t="str">
        <f>DAY(C4100)&amp;Table1[[#This Row],[Bộ phận]]&amp;Table1[[#This Row],[Mã hàng]]</f>
        <v>0</v>
      </c>
      <c r="B4100" s="6" t="str">
        <f>COUNTIF($A$5:A4100,A4100)&amp;A4100</f>
        <v>29230</v>
      </c>
      <c r="AA41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01" spans="1:27" x14ac:dyDescent="0.25">
      <c r="A4101" s="6" t="str">
        <f>DAY(C4101)&amp;Table1[[#This Row],[Bộ phận]]&amp;Table1[[#This Row],[Mã hàng]]</f>
        <v>0</v>
      </c>
      <c r="B4101" s="6" t="str">
        <f>COUNTIF($A$5:A4101,A4101)&amp;A4101</f>
        <v>29240</v>
      </c>
      <c r="AA41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02" spans="1:27" x14ac:dyDescent="0.25">
      <c r="A4102" s="6" t="str">
        <f>DAY(C4102)&amp;Table1[[#This Row],[Bộ phận]]&amp;Table1[[#This Row],[Mã hàng]]</f>
        <v>0</v>
      </c>
      <c r="B4102" s="6" t="str">
        <f>COUNTIF($A$5:A4102,A4102)&amp;A4102</f>
        <v>29250</v>
      </c>
      <c r="AA41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03" spans="1:27" x14ac:dyDescent="0.25">
      <c r="A4103" s="6" t="str">
        <f>DAY(C4103)&amp;Table1[[#This Row],[Bộ phận]]&amp;Table1[[#This Row],[Mã hàng]]</f>
        <v>0</v>
      </c>
      <c r="B4103" s="6" t="str">
        <f>COUNTIF($A$5:A4103,A4103)&amp;A4103</f>
        <v>29260</v>
      </c>
      <c r="AA41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04" spans="1:27" x14ac:dyDescent="0.25">
      <c r="A4104" s="6" t="str">
        <f>DAY(C4104)&amp;Table1[[#This Row],[Bộ phận]]&amp;Table1[[#This Row],[Mã hàng]]</f>
        <v>0</v>
      </c>
      <c r="B4104" s="6" t="str">
        <f>COUNTIF($A$5:A4104,A4104)&amp;A4104</f>
        <v>29270</v>
      </c>
      <c r="AA41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05" spans="1:27" x14ac:dyDescent="0.25">
      <c r="A4105" s="6" t="str">
        <f>DAY(C4105)&amp;Table1[[#This Row],[Bộ phận]]&amp;Table1[[#This Row],[Mã hàng]]</f>
        <v>0</v>
      </c>
      <c r="B4105" s="6" t="str">
        <f>COUNTIF($A$5:A4105,A4105)&amp;A4105</f>
        <v>29280</v>
      </c>
      <c r="AA41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06" spans="1:27" x14ac:dyDescent="0.25">
      <c r="A4106" s="6" t="str">
        <f>DAY(C4106)&amp;Table1[[#This Row],[Bộ phận]]&amp;Table1[[#This Row],[Mã hàng]]</f>
        <v>0</v>
      </c>
      <c r="B4106" s="6" t="str">
        <f>COUNTIF($A$5:A4106,A4106)&amp;A4106</f>
        <v>29290</v>
      </c>
      <c r="AA41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07" spans="1:27" x14ac:dyDescent="0.25">
      <c r="A4107" s="6" t="str">
        <f>DAY(C4107)&amp;Table1[[#This Row],[Bộ phận]]&amp;Table1[[#This Row],[Mã hàng]]</f>
        <v>0</v>
      </c>
      <c r="B4107" s="6" t="str">
        <f>COUNTIF($A$5:A4107,A4107)&amp;A4107</f>
        <v>29300</v>
      </c>
      <c r="AA41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08" spans="1:27" x14ac:dyDescent="0.25">
      <c r="A4108" s="6" t="str">
        <f>DAY(C4108)&amp;Table1[[#This Row],[Bộ phận]]&amp;Table1[[#This Row],[Mã hàng]]</f>
        <v>0</v>
      </c>
      <c r="B4108" s="6" t="str">
        <f>COUNTIF($A$5:A4108,A4108)&amp;A4108</f>
        <v>29310</v>
      </c>
      <c r="AA41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09" spans="1:27" x14ac:dyDescent="0.25">
      <c r="A4109" s="6" t="str">
        <f>DAY(C4109)&amp;Table1[[#This Row],[Bộ phận]]&amp;Table1[[#This Row],[Mã hàng]]</f>
        <v>0</v>
      </c>
      <c r="B4109" s="6" t="str">
        <f>COUNTIF($A$5:A4109,A4109)&amp;A4109</f>
        <v>29320</v>
      </c>
      <c r="AA41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10" spans="1:27" x14ac:dyDescent="0.25">
      <c r="A4110" s="6" t="str">
        <f>DAY(C4110)&amp;Table1[[#This Row],[Bộ phận]]&amp;Table1[[#This Row],[Mã hàng]]</f>
        <v>0</v>
      </c>
      <c r="B4110" s="6" t="str">
        <f>COUNTIF($A$5:A4110,A4110)&amp;A4110</f>
        <v>29330</v>
      </c>
      <c r="AA41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11" spans="1:27" x14ac:dyDescent="0.25">
      <c r="A4111" s="6" t="str">
        <f>DAY(C4111)&amp;Table1[[#This Row],[Bộ phận]]&amp;Table1[[#This Row],[Mã hàng]]</f>
        <v>0</v>
      </c>
      <c r="B4111" s="6" t="str">
        <f>COUNTIF($A$5:A4111,A4111)&amp;A4111</f>
        <v>29340</v>
      </c>
      <c r="AA41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12" spans="1:27" x14ac:dyDescent="0.25">
      <c r="A4112" s="6" t="str">
        <f>DAY(C4112)&amp;Table1[[#This Row],[Bộ phận]]&amp;Table1[[#This Row],[Mã hàng]]</f>
        <v>0</v>
      </c>
      <c r="B4112" s="6" t="str">
        <f>COUNTIF($A$5:A4112,A4112)&amp;A4112</f>
        <v>29350</v>
      </c>
      <c r="AA41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13" spans="1:27" x14ac:dyDescent="0.25">
      <c r="A4113" s="6" t="str">
        <f>DAY(C4113)&amp;Table1[[#This Row],[Bộ phận]]&amp;Table1[[#This Row],[Mã hàng]]</f>
        <v>0</v>
      </c>
      <c r="B4113" s="6" t="str">
        <f>COUNTIF($A$5:A4113,A4113)&amp;A4113</f>
        <v>29360</v>
      </c>
      <c r="AA41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14" spans="1:27" x14ac:dyDescent="0.25">
      <c r="A4114" s="6" t="str">
        <f>DAY(C4114)&amp;Table1[[#This Row],[Bộ phận]]&amp;Table1[[#This Row],[Mã hàng]]</f>
        <v>0</v>
      </c>
      <c r="B4114" s="6" t="str">
        <f>COUNTIF($A$5:A4114,A4114)&amp;A4114</f>
        <v>29370</v>
      </c>
      <c r="AA41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15" spans="1:27" x14ac:dyDescent="0.25">
      <c r="A4115" s="6" t="str">
        <f>DAY(C4115)&amp;Table1[[#This Row],[Bộ phận]]&amp;Table1[[#This Row],[Mã hàng]]</f>
        <v>0</v>
      </c>
      <c r="B4115" s="6" t="str">
        <f>COUNTIF($A$5:A4115,A4115)&amp;A4115</f>
        <v>29380</v>
      </c>
      <c r="AA41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16" spans="1:27" x14ac:dyDescent="0.25">
      <c r="A4116" s="6" t="str">
        <f>DAY(C4116)&amp;Table1[[#This Row],[Bộ phận]]&amp;Table1[[#This Row],[Mã hàng]]</f>
        <v>0</v>
      </c>
      <c r="B4116" s="6" t="str">
        <f>COUNTIF($A$5:A4116,A4116)&amp;A4116</f>
        <v>29390</v>
      </c>
      <c r="AA41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17" spans="1:27" x14ac:dyDescent="0.25">
      <c r="A4117" s="6" t="str">
        <f>DAY(C4117)&amp;Table1[[#This Row],[Bộ phận]]&amp;Table1[[#This Row],[Mã hàng]]</f>
        <v>0</v>
      </c>
      <c r="B4117" s="6" t="str">
        <f>COUNTIF($A$5:A4117,A4117)&amp;A4117</f>
        <v>29400</v>
      </c>
      <c r="AA41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18" spans="1:27" x14ac:dyDescent="0.25">
      <c r="A4118" s="6" t="str">
        <f>DAY(C4118)&amp;Table1[[#This Row],[Bộ phận]]&amp;Table1[[#This Row],[Mã hàng]]</f>
        <v>0</v>
      </c>
      <c r="B4118" s="6" t="str">
        <f>COUNTIF($A$5:A4118,A4118)&amp;A4118</f>
        <v>29410</v>
      </c>
      <c r="AA41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19" spans="1:27" x14ac:dyDescent="0.25">
      <c r="A4119" s="6" t="str">
        <f>DAY(C4119)&amp;Table1[[#This Row],[Bộ phận]]&amp;Table1[[#This Row],[Mã hàng]]</f>
        <v>0</v>
      </c>
      <c r="B4119" s="6" t="str">
        <f>COUNTIF($A$5:A4119,A4119)&amp;A4119</f>
        <v>29420</v>
      </c>
      <c r="AA41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20" spans="1:27" x14ac:dyDescent="0.25">
      <c r="A4120" s="6" t="str">
        <f>DAY(C4120)&amp;Table1[[#This Row],[Bộ phận]]&amp;Table1[[#This Row],[Mã hàng]]</f>
        <v>0</v>
      </c>
      <c r="B4120" s="6" t="str">
        <f>COUNTIF($A$5:A4120,A4120)&amp;A4120</f>
        <v>29430</v>
      </c>
      <c r="AA41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21" spans="1:27" x14ac:dyDescent="0.25">
      <c r="A4121" s="6" t="str">
        <f>DAY(C4121)&amp;Table1[[#This Row],[Bộ phận]]&amp;Table1[[#This Row],[Mã hàng]]</f>
        <v>0</v>
      </c>
      <c r="B4121" s="6" t="str">
        <f>COUNTIF($A$5:A4121,A4121)&amp;A4121</f>
        <v>29440</v>
      </c>
      <c r="AA41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22" spans="1:27" x14ac:dyDescent="0.25">
      <c r="A4122" s="6" t="str">
        <f>DAY(C4122)&amp;Table1[[#This Row],[Bộ phận]]&amp;Table1[[#This Row],[Mã hàng]]</f>
        <v>0</v>
      </c>
      <c r="B4122" s="6" t="str">
        <f>COUNTIF($A$5:A4122,A4122)&amp;A4122</f>
        <v>29450</v>
      </c>
      <c r="AA41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23" spans="1:27" x14ac:dyDescent="0.25">
      <c r="A4123" s="6" t="str">
        <f>DAY(C4123)&amp;Table1[[#This Row],[Bộ phận]]&amp;Table1[[#This Row],[Mã hàng]]</f>
        <v>0</v>
      </c>
      <c r="B4123" s="6" t="str">
        <f>COUNTIF($A$5:A4123,A4123)&amp;A4123</f>
        <v>29460</v>
      </c>
      <c r="AA41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24" spans="1:27" x14ac:dyDescent="0.25">
      <c r="A4124" s="6" t="str">
        <f>DAY(C4124)&amp;Table1[[#This Row],[Bộ phận]]&amp;Table1[[#This Row],[Mã hàng]]</f>
        <v>0</v>
      </c>
      <c r="B4124" s="6" t="str">
        <f>COUNTIF($A$5:A4124,A4124)&amp;A4124</f>
        <v>29470</v>
      </c>
      <c r="AA41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25" spans="1:27" x14ac:dyDescent="0.25">
      <c r="A4125" s="6" t="str">
        <f>DAY(C4125)&amp;Table1[[#This Row],[Bộ phận]]&amp;Table1[[#This Row],[Mã hàng]]</f>
        <v>0</v>
      </c>
      <c r="B4125" s="6" t="str">
        <f>COUNTIF($A$5:A4125,A4125)&amp;A4125</f>
        <v>29480</v>
      </c>
      <c r="AA41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26" spans="1:27" x14ac:dyDescent="0.25">
      <c r="A4126" s="6" t="str">
        <f>DAY(C4126)&amp;Table1[[#This Row],[Bộ phận]]&amp;Table1[[#This Row],[Mã hàng]]</f>
        <v>0</v>
      </c>
      <c r="B4126" s="6" t="str">
        <f>COUNTIF($A$5:A4126,A4126)&amp;A4126</f>
        <v>29490</v>
      </c>
      <c r="AA41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27" spans="1:27" x14ac:dyDescent="0.25">
      <c r="A4127" s="6" t="str">
        <f>DAY(C4127)&amp;Table1[[#This Row],[Bộ phận]]&amp;Table1[[#This Row],[Mã hàng]]</f>
        <v>0</v>
      </c>
      <c r="B4127" s="6" t="str">
        <f>COUNTIF($A$5:A4127,A4127)&amp;A4127</f>
        <v>29500</v>
      </c>
      <c r="AA41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28" spans="1:27" x14ac:dyDescent="0.25">
      <c r="A4128" s="6" t="str">
        <f>DAY(C4128)&amp;Table1[[#This Row],[Bộ phận]]&amp;Table1[[#This Row],[Mã hàng]]</f>
        <v>0</v>
      </c>
      <c r="B4128" s="6" t="str">
        <f>COUNTIF($A$5:A4128,A4128)&amp;A4128</f>
        <v>29510</v>
      </c>
      <c r="AA41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29" spans="1:27" x14ac:dyDescent="0.25">
      <c r="A4129" s="6" t="str">
        <f>DAY(C4129)&amp;Table1[[#This Row],[Bộ phận]]&amp;Table1[[#This Row],[Mã hàng]]</f>
        <v>0</v>
      </c>
      <c r="B4129" s="6" t="str">
        <f>COUNTIF($A$5:A4129,A4129)&amp;A4129</f>
        <v>29520</v>
      </c>
      <c r="AA41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30" spans="1:27" x14ac:dyDescent="0.25">
      <c r="A4130" s="6" t="str">
        <f>DAY(C4130)&amp;Table1[[#This Row],[Bộ phận]]&amp;Table1[[#This Row],[Mã hàng]]</f>
        <v>0</v>
      </c>
      <c r="B4130" s="6" t="str">
        <f>COUNTIF($A$5:A4130,A4130)&amp;A4130</f>
        <v>29530</v>
      </c>
      <c r="AA41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31" spans="1:27" x14ac:dyDescent="0.25">
      <c r="A4131" s="6" t="str">
        <f>DAY(C4131)&amp;Table1[[#This Row],[Bộ phận]]&amp;Table1[[#This Row],[Mã hàng]]</f>
        <v>0</v>
      </c>
      <c r="B4131" s="6" t="str">
        <f>COUNTIF($A$5:A4131,A4131)&amp;A4131</f>
        <v>29540</v>
      </c>
      <c r="AA41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32" spans="1:27" x14ac:dyDescent="0.25">
      <c r="A4132" s="6" t="str">
        <f>DAY(C4132)&amp;Table1[[#This Row],[Bộ phận]]&amp;Table1[[#This Row],[Mã hàng]]</f>
        <v>0</v>
      </c>
      <c r="B4132" s="6" t="str">
        <f>COUNTIF($A$5:A4132,A4132)&amp;A4132</f>
        <v>29550</v>
      </c>
      <c r="AA41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33" spans="1:27" x14ac:dyDescent="0.25">
      <c r="A4133" s="6" t="str">
        <f>DAY(C4133)&amp;Table1[[#This Row],[Bộ phận]]&amp;Table1[[#This Row],[Mã hàng]]</f>
        <v>0</v>
      </c>
      <c r="B4133" s="6" t="str">
        <f>COUNTIF($A$5:A4133,A4133)&amp;A4133</f>
        <v>29560</v>
      </c>
      <c r="AA41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34" spans="1:27" x14ac:dyDescent="0.25">
      <c r="A4134" s="6" t="str">
        <f>DAY(C4134)&amp;Table1[[#This Row],[Bộ phận]]&amp;Table1[[#This Row],[Mã hàng]]</f>
        <v>0</v>
      </c>
      <c r="B4134" s="6" t="str">
        <f>COUNTIF($A$5:A4134,A4134)&amp;A4134</f>
        <v>29570</v>
      </c>
      <c r="AA41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35" spans="1:27" x14ac:dyDescent="0.25">
      <c r="A4135" s="6" t="str">
        <f>DAY(C4135)&amp;Table1[[#This Row],[Bộ phận]]&amp;Table1[[#This Row],[Mã hàng]]</f>
        <v>0</v>
      </c>
      <c r="B4135" s="6" t="str">
        <f>COUNTIF($A$5:A4135,A4135)&amp;A4135</f>
        <v>29580</v>
      </c>
      <c r="AA41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36" spans="1:27" x14ac:dyDescent="0.25">
      <c r="A4136" s="6" t="str">
        <f>DAY(C4136)&amp;Table1[[#This Row],[Bộ phận]]&amp;Table1[[#This Row],[Mã hàng]]</f>
        <v>0</v>
      </c>
      <c r="B4136" s="6" t="str">
        <f>COUNTIF($A$5:A4136,A4136)&amp;A4136</f>
        <v>29590</v>
      </c>
      <c r="AA41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37" spans="1:27" x14ac:dyDescent="0.25">
      <c r="A4137" s="6" t="str">
        <f>DAY(C4137)&amp;Table1[[#This Row],[Bộ phận]]&amp;Table1[[#This Row],[Mã hàng]]</f>
        <v>0</v>
      </c>
      <c r="B4137" s="6" t="str">
        <f>COUNTIF($A$5:A4137,A4137)&amp;A4137</f>
        <v>29600</v>
      </c>
      <c r="AA41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38" spans="1:27" x14ac:dyDescent="0.25">
      <c r="A4138" s="6" t="str">
        <f>DAY(C4138)&amp;Table1[[#This Row],[Bộ phận]]&amp;Table1[[#This Row],[Mã hàng]]</f>
        <v>0</v>
      </c>
      <c r="B4138" s="6" t="str">
        <f>COUNTIF($A$5:A4138,A4138)&amp;A4138</f>
        <v>29610</v>
      </c>
      <c r="AA41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39" spans="1:27" x14ac:dyDescent="0.25">
      <c r="A4139" s="6" t="str">
        <f>DAY(C4139)&amp;Table1[[#This Row],[Bộ phận]]&amp;Table1[[#This Row],[Mã hàng]]</f>
        <v>0</v>
      </c>
      <c r="B4139" s="6" t="str">
        <f>COUNTIF($A$5:A4139,A4139)&amp;A4139</f>
        <v>29620</v>
      </c>
      <c r="AA41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40" spans="1:27" x14ac:dyDescent="0.25">
      <c r="A4140" s="6" t="str">
        <f>DAY(C4140)&amp;Table1[[#This Row],[Bộ phận]]&amp;Table1[[#This Row],[Mã hàng]]</f>
        <v>0</v>
      </c>
      <c r="B4140" s="6" t="str">
        <f>COUNTIF($A$5:A4140,A4140)&amp;A4140</f>
        <v>29630</v>
      </c>
      <c r="AA41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41" spans="1:27" x14ac:dyDescent="0.25">
      <c r="A4141" s="6" t="str">
        <f>DAY(C4141)&amp;Table1[[#This Row],[Bộ phận]]&amp;Table1[[#This Row],[Mã hàng]]</f>
        <v>0</v>
      </c>
      <c r="B4141" s="6" t="str">
        <f>COUNTIF($A$5:A4141,A4141)&amp;A4141</f>
        <v>29640</v>
      </c>
      <c r="AA41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42" spans="1:27" x14ac:dyDescent="0.25">
      <c r="A4142" s="6" t="str">
        <f>DAY(C4142)&amp;Table1[[#This Row],[Bộ phận]]&amp;Table1[[#This Row],[Mã hàng]]</f>
        <v>0</v>
      </c>
      <c r="B4142" s="6" t="str">
        <f>COUNTIF($A$5:A4142,A4142)&amp;A4142</f>
        <v>29650</v>
      </c>
      <c r="AA41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43" spans="1:27" x14ac:dyDescent="0.25">
      <c r="A4143" s="6" t="str">
        <f>DAY(C4143)&amp;Table1[[#This Row],[Bộ phận]]&amp;Table1[[#This Row],[Mã hàng]]</f>
        <v>0</v>
      </c>
      <c r="B4143" s="6" t="str">
        <f>COUNTIF($A$5:A4143,A4143)&amp;A4143</f>
        <v>29660</v>
      </c>
      <c r="AA41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44" spans="1:27" x14ac:dyDescent="0.25">
      <c r="A4144" s="6" t="str">
        <f>DAY(C4144)&amp;Table1[[#This Row],[Bộ phận]]&amp;Table1[[#This Row],[Mã hàng]]</f>
        <v>0</v>
      </c>
      <c r="B4144" s="6" t="str">
        <f>COUNTIF($A$5:A4144,A4144)&amp;A4144</f>
        <v>29670</v>
      </c>
      <c r="AA41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45" spans="1:27" x14ac:dyDescent="0.25">
      <c r="A4145" s="6" t="str">
        <f>DAY(C4145)&amp;Table1[[#This Row],[Bộ phận]]&amp;Table1[[#This Row],[Mã hàng]]</f>
        <v>0</v>
      </c>
      <c r="B4145" s="6" t="str">
        <f>COUNTIF($A$5:A4145,A4145)&amp;A4145</f>
        <v>29680</v>
      </c>
      <c r="AA41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46" spans="1:27" x14ac:dyDescent="0.25">
      <c r="A4146" s="6" t="str">
        <f>DAY(C4146)&amp;Table1[[#This Row],[Bộ phận]]&amp;Table1[[#This Row],[Mã hàng]]</f>
        <v>0</v>
      </c>
      <c r="B4146" s="6" t="str">
        <f>COUNTIF($A$5:A4146,A4146)&amp;A4146</f>
        <v>29690</v>
      </c>
      <c r="AA41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47" spans="1:27" x14ac:dyDescent="0.25">
      <c r="A4147" s="6" t="str">
        <f>DAY(C4147)&amp;Table1[[#This Row],[Bộ phận]]&amp;Table1[[#This Row],[Mã hàng]]</f>
        <v>0</v>
      </c>
      <c r="B4147" s="6" t="str">
        <f>COUNTIF($A$5:A4147,A4147)&amp;A4147</f>
        <v>29700</v>
      </c>
      <c r="AA41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48" spans="1:27" x14ac:dyDescent="0.25">
      <c r="A4148" s="6" t="str">
        <f>DAY(C4148)&amp;Table1[[#This Row],[Bộ phận]]&amp;Table1[[#This Row],[Mã hàng]]</f>
        <v>0</v>
      </c>
      <c r="B4148" s="6" t="str">
        <f>COUNTIF($A$5:A4148,A4148)&amp;A4148</f>
        <v>29710</v>
      </c>
      <c r="AA41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49" spans="1:27" x14ac:dyDescent="0.25">
      <c r="A4149" s="6" t="str">
        <f>DAY(C4149)&amp;Table1[[#This Row],[Bộ phận]]&amp;Table1[[#This Row],[Mã hàng]]</f>
        <v>0</v>
      </c>
      <c r="B4149" s="6" t="str">
        <f>COUNTIF($A$5:A4149,A4149)&amp;A4149</f>
        <v>29720</v>
      </c>
      <c r="AA41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50" spans="1:27" x14ac:dyDescent="0.25">
      <c r="A4150" s="6" t="str">
        <f>DAY(C4150)&amp;Table1[[#This Row],[Bộ phận]]&amp;Table1[[#This Row],[Mã hàng]]</f>
        <v>0</v>
      </c>
      <c r="B4150" s="6" t="str">
        <f>COUNTIF($A$5:A4150,A4150)&amp;A4150</f>
        <v>29730</v>
      </c>
      <c r="AA41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51" spans="1:27" x14ac:dyDescent="0.25">
      <c r="A4151" s="6" t="str">
        <f>DAY(C4151)&amp;Table1[[#This Row],[Bộ phận]]&amp;Table1[[#This Row],[Mã hàng]]</f>
        <v>0</v>
      </c>
      <c r="B4151" s="6" t="str">
        <f>COUNTIF($A$5:A4151,A4151)&amp;A4151</f>
        <v>29740</v>
      </c>
      <c r="AA41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52" spans="1:27" x14ac:dyDescent="0.25">
      <c r="A4152" s="6" t="str">
        <f>DAY(C4152)&amp;Table1[[#This Row],[Bộ phận]]&amp;Table1[[#This Row],[Mã hàng]]</f>
        <v>0</v>
      </c>
      <c r="B4152" s="6" t="str">
        <f>COUNTIF($A$5:A4152,A4152)&amp;A4152</f>
        <v>29750</v>
      </c>
      <c r="AA41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53" spans="1:27" x14ac:dyDescent="0.25">
      <c r="A4153" s="6" t="str">
        <f>DAY(C4153)&amp;Table1[[#This Row],[Bộ phận]]&amp;Table1[[#This Row],[Mã hàng]]</f>
        <v>0</v>
      </c>
      <c r="B4153" s="6" t="str">
        <f>COUNTIF($A$5:A4153,A4153)&amp;A4153</f>
        <v>29760</v>
      </c>
      <c r="AA41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54" spans="1:27" x14ac:dyDescent="0.25">
      <c r="A4154" s="6" t="str">
        <f>DAY(C4154)&amp;Table1[[#This Row],[Bộ phận]]&amp;Table1[[#This Row],[Mã hàng]]</f>
        <v>0</v>
      </c>
      <c r="B4154" s="6" t="str">
        <f>COUNTIF($A$5:A4154,A4154)&amp;A4154</f>
        <v>29770</v>
      </c>
      <c r="AA41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55" spans="1:27" x14ac:dyDescent="0.25">
      <c r="A4155" s="6" t="str">
        <f>DAY(C4155)&amp;Table1[[#This Row],[Bộ phận]]&amp;Table1[[#This Row],[Mã hàng]]</f>
        <v>0</v>
      </c>
      <c r="B4155" s="6" t="str">
        <f>COUNTIF($A$5:A4155,A4155)&amp;A4155</f>
        <v>29780</v>
      </c>
      <c r="AA41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56" spans="1:27" x14ac:dyDescent="0.25">
      <c r="A4156" s="6" t="str">
        <f>DAY(C4156)&amp;Table1[[#This Row],[Bộ phận]]&amp;Table1[[#This Row],[Mã hàng]]</f>
        <v>0</v>
      </c>
      <c r="B4156" s="6" t="str">
        <f>COUNTIF($A$5:A4156,A4156)&amp;A4156</f>
        <v>29790</v>
      </c>
      <c r="AA41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57" spans="1:27" x14ac:dyDescent="0.25">
      <c r="A4157" s="6" t="str">
        <f>DAY(C4157)&amp;Table1[[#This Row],[Bộ phận]]&amp;Table1[[#This Row],[Mã hàng]]</f>
        <v>0</v>
      </c>
      <c r="B4157" s="6" t="str">
        <f>COUNTIF($A$5:A4157,A4157)&amp;A4157</f>
        <v>29800</v>
      </c>
      <c r="AA41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58" spans="1:27" x14ac:dyDescent="0.25">
      <c r="A4158" s="6" t="str">
        <f>DAY(C4158)&amp;Table1[[#This Row],[Bộ phận]]&amp;Table1[[#This Row],[Mã hàng]]</f>
        <v>0</v>
      </c>
      <c r="B4158" s="6" t="str">
        <f>COUNTIF($A$5:A4158,A4158)&amp;A4158</f>
        <v>29810</v>
      </c>
      <c r="AA41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59" spans="1:27" x14ac:dyDescent="0.25">
      <c r="A4159" s="6" t="str">
        <f>DAY(C4159)&amp;Table1[[#This Row],[Bộ phận]]&amp;Table1[[#This Row],[Mã hàng]]</f>
        <v>0</v>
      </c>
      <c r="B4159" s="6" t="str">
        <f>COUNTIF($A$5:A4159,A4159)&amp;A4159</f>
        <v>29820</v>
      </c>
      <c r="AA41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60" spans="1:27" x14ac:dyDescent="0.25">
      <c r="A4160" s="6" t="str">
        <f>DAY(C4160)&amp;Table1[[#This Row],[Bộ phận]]&amp;Table1[[#This Row],[Mã hàng]]</f>
        <v>0</v>
      </c>
      <c r="B4160" s="6" t="str">
        <f>COUNTIF($A$5:A4160,A4160)&amp;A4160</f>
        <v>29830</v>
      </c>
      <c r="AA41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61" spans="1:27" x14ac:dyDescent="0.25">
      <c r="A4161" s="6" t="str">
        <f>DAY(C4161)&amp;Table1[[#This Row],[Bộ phận]]&amp;Table1[[#This Row],[Mã hàng]]</f>
        <v>0</v>
      </c>
      <c r="B4161" s="6" t="str">
        <f>COUNTIF($A$5:A4161,A4161)&amp;A4161</f>
        <v>29840</v>
      </c>
      <c r="AA41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62" spans="1:27" x14ac:dyDescent="0.25">
      <c r="A4162" s="6" t="str">
        <f>DAY(C4162)&amp;Table1[[#This Row],[Bộ phận]]&amp;Table1[[#This Row],[Mã hàng]]</f>
        <v>0</v>
      </c>
      <c r="B4162" s="6" t="str">
        <f>COUNTIF($A$5:A4162,A4162)&amp;A4162</f>
        <v>29850</v>
      </c>
      <c r="AA41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63" spans="1:27" x14ac:dyDescent="0.25">
      <c r="A4163" s="6" t="str">
        <f>DAY(C4163)&amp;Table1[[#This Row],[Bộ phận]]&amp;Table1[[#This Row],[Mã hàng]]</f>
        <v>0</v>
      </c>
      <c r="B4163" s="6" t="str">
        <f>COUNTIF($A$5:A4163,A4163)&amp;A4163</f>
        <v>29860</v>
      </c>
      <c r="AA41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64" spans="1:27" x14ac:dyDescent="0.25">
      <c r="A4164" s="6" t="str">
        <f>DAY(C4164)&amp;Table1[[#This Row],[Bộ phận]]&amp;Table1[[#This Row],[Mã hàng]]</f>
        <v>0</v>
      </c>
      <c r="B4164" s="6" t="str">
        <f>COUNTIF($A$5:A4164,A4164)&amp;A4164</f>
        <v>29870</v>
      </c>
      <c r="AA41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65" spans="1:27" x14ac:dyDescent="0.25">
      <c r="A4165" s="6" t="str">
        <f>DAY(C4165)&amp;Table1[[#This Row],[Bộ phận]]&amp;Table1[[#This Row],[Mã hàng]]</f>
        <v>0</v>
      </c>
      <c r="B4165" s="6" t="str">
        <f>COUNTIF($A$5:A4165,A4165)&amp;A4165</f>
        <v>29880</v>
      </c>
      <c r="AA41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66" spans="1:27" x14ac:dyDescent="0.25">
      <c r="A4166" s="6" t="str">
        <f>DAY(C4166)&amp;Table1[[#This Row],[Bộ phận]]&amp;Table1[[#This Row],[Mã hàng]]</f>
        <v>0</v>
      </c>
      <c r="B4166" s="6" t="str">
        <f>COUNTIF($A$5:A4166,A4166)&amp;A4166</f>
        <v>29890</v>
      </c>
      <c r="AA41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67" spans="1:27" x14ac:dyDescent="0.25">
      <c r="A4167" s="6" t="str">
        <f>DAY(C4167)&amp;Table1[[#This Row],[Bộ phận]]&amp;Table1[[#This Row],[Mã hàng]]</f>
        <v>0</v>
      </c>
      <c r="B4167" s="6" t="str">
        <f>COUNTIF($A$5:A4167,A4167)&amp;A4167</f>
        <v>29900</v>
      </c>
      <c r="AA41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68" spans="1:27" x14ac:dyDescent="0.25">
      <c r="A4168" s="6" t="str">
        <f>DAY(C4168)&amp;Table1[[#This Row],[Bộ phận]]&amp;Table1[[#This Row],[Mã hàng]]</f>
        <v>0</v>
      </c>
      <c r="B4168" s="6" t="str">
        <f>COUNTIF($A$5:A4168,A4168)&amp;A4168</f>
        <v>29910</v>
      </c>
      <c r="AA41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69" spans="1:27" x14ac:dyDescent="0.25">
      <c r="A4169" s="6" t="str">
        <f>DAY(C4169)&amp;Table1[[#This Row],[Bộ phận]]&amp;Table1[[#This Row],[Mã hàng]]</f>
        <v>0</v>
      </c>
      <c r="B4169" s="6" t="str">
        <f>COUNTIF($A$5:A4169,A4169)&amp;A4169</f>
        <v>29920</v>
      </c>
      <c r="AA41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70" spans="1:27" x14ac:dyDescent="0.25">
      <c r="A4170" s="6" t="str">
        <f>DAY(C4170)&amp;Table1[[#This Row],[Bộ phận]]&amp;Table1[[#This Row],[Mã hàng]]</f>
        <v>0</v>
      </c>
      <c r="B4170" s="6" t="str">
        <f>COUNTIF($A$5:A4170,A4170)&amp;A4170</f>
        <v>29930</v>
      </c>
      <c r="AA41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71" spans="1:27" x14ac:dyDescent="0.25">
      <c r="A4171" s="6" t="str">
        <f>DAY(C4171)&amp;Table1[[#This Row],[Bộ phận]]&amp;Table1[[#This Row],[Mã hàng]]</f>
        <v>0</v>
      </c>
      <c r="B4171" s="6" t="str">
        <f>COUNTIF($A$5:A4171,A4171)&amp;A4171</f>
        <v>29940</v>
      </c>
      <c r="AA41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72" spans="1:27" x14ac:dyDescent="0.25">
      <c r="A4172" s="6" t="str">
        <f>DAY(C4172)&amp;Table1[[#This Row],[Bộ phận]]&amp;Table1[[#This Row],[Mã hàng]]</f>
        <v>0</v>
      </c>
      <c r="B4172" s="6" t="str">
        <f>COUNTIF($A$5:A4172,A4172)&amp;A4172</f>
        <v>29950</v>
      </c>
      <c r="AA41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73" spans="1:27" x14ac:dyDescent="0.25">
      <c r="A4173" s="6" t="str">
        <f>DAY(C4173)&amp;Table1[[#This Row],[Bộ phận]]&amp;Table1[[#This Row],[Mã hàng]]</f>
        <v>0</v>
      </c>
      <c r="B4173" s="6" t="str">
        <f>COUNTIF($A$5:A4173,A4173)&amp;A4173</f>
        <v>29960</v>
      </c>
      <c r="AA41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74" spans="1:27" x14ac:dyDescent="0.25">
      <c r="A4174" s="6" t="str">
        <f>DAY(C4174)&amp;Table1[[#This Row],[Bộ phận]]&amp;Table1[[#This Row],[Mã hàng]]</f>
        <v>0</v>
      </c>
      <c r="B4174" s="6" t="str">
        <f>COUNTIF($A$5:A4174,A4174)&amp;A4174</f>
        <v>29970</v>
      </c>
      <c r="AA41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75" spans="1:27" x14ac:dyDescent="0.25">
      <c r="A4175" s="6" t="str">
        <f>DAY(C4175)&amp;Table1[[#This Row],[Bộ phận]]&amp;Table1[[#This Row],[Mã hàng]]</f>
        <v>0</v>
      </c>
      <c r="B4175" s="6" t="str">
        <f>COUNTIF($A$5:A4175,A4175)&amp;A4175</f>
        <v>29980</v>
      </c>
      <c r="AA41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76" spans="1:27" x14ac:dyDescent="0.25">
      <c r="A4176" s="6" t="str">
        <f>DAY(C4176)&amp;Table1[[#This Row],[Bộ phận]]&amp;Table1[[#This Row],[Mã hàng]]</f>
        <v>0</v>
      </c>
      <c r="B4176" s="6" t="str">
        <f>COUNTIF($A$5:A4176,A4176)&amp;A4176</f>
        <v>29990</v>
      </c>
      <c r="AA41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77" spans="1:27" x14ac:dyDescent="0.25">
      <c r="A4177" s="6" t="str">
        <f>DAY(C4177)&amp;Table1[[#This Row],[Bộ phận]]&amp;Table1[[#This Row],[Mã hàng]]</f>
        <v>0</v>
      </c>
      <c r="B4177" s="6" t="str">
        <f>COUNTIF($A$5:A4177,A4177)&amp;A4177</f>
        <v>30000</v>
      </c>
      <c r="AA41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78" spans="1:27" x14ac:dyDescent="0.25">
      <c r="A4178" s="6" t="str">
        <f>DAY(C4178)&amp;Table1[[#This Row],[Bộ phận]]&amp;Table1[[#This Row],[Mã hàng]]</f>
        <v>0</v>
      </c>
      <c r="B4178" s="6" t="str">
        <f>COUNTIF($A$5:A4178,A4178)&amp;A4178</f>
        <v>30010</v>
      </c>
      <c r="AA41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79" spans="1:27" x14ac:dyDescent="0.25">
      <c r="A4179" s="6" t="str">
        <f>DAY(C4179)&amp;Table1[[#This Row],[Bộ phận]]&amp;Table1[[#This Row],[Mã hàng]]</f>
        <v>0</v>
      </c>
      <c r="B4179" s="6" t="str">
        <f>COUNTIF($A$5:A4179,A4179)&amp;A4179</f>
        <v>30020</v>
      </c>
      <c r="AA41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80" spans="1:27" x14ac:dyDescent="0.25">
      <c r="A4180" s="6" t="str">
        <f>DAY(C4180)&amp;Table1[[#This Row],[Bộ phận]]&amp;Table1[[#This Row],[Mã hàng]]</f>
        <v>0</v>
      </c>
      <c r="B4180" s="6" t="str">
        <f>COUNTIF($A$5:A4180,A4180)&amp;A4180</f>
        <v>30030</v>
      </c>
      <c r="AA41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81" spans="1:27" x14ac:dyDescent="0.25">
      <c r="A4181" s="6" t="str">
        <f>DAY(C4181)&amp;Table1[[#This Row],[Bộ phận]]&amp;Table1[[#This Row],[Mã hàng]]</f>
        <v>0</v>
      </c>
      <c r="B4181" s="6" t="str">
        <f>COUNTIF($A$5:A4181,A4181)&amp;A4181</f>
        <v>30040</v>
      </c>
      <c r="AA41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82" spans="1:27" x14ac:dyDescent="0.25">
      <c r="A4182" s="6" t="str">
        <f>DAY(C4182)&amp;Table1[[#This Row],[Bộ phận]]&amp;Table1[[#This Row],[Mã hàng]]</f>
        <v>0</v>
      </c>
      <c r="B4182" s="6" t="str">
        <f>COUNTIF($A$5:A4182,A4182)&amp;A4182</f>
        <v>30050</v>
      </c>
      <c r="AA41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83" spans="1:27" x14ac:dyDescent="0.25">
      <c r="A4183" s="6" t="str">
        <f>DAY(C4183)&amp;Table1[[#This Row],[Bộ phận]]&amp;Table1[[#This Row],[Mã hàng]]</f>
        <v>0</v>
      </c>
      <c r="B4183" s="6" t="str">
        <f>COUNTIF($A$5:A4183,A4183)&amp;A4183</f>
        <v>30060</v>
      </c>
      <c r="AA41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84" spans="1:27" x14ac:dyDescent="0.25">
      <c r="A4184" s="6" t="str">
        <f>DAY(C4184)&amp;Table1[[#This Row],[Bộ phận]]&amp;Table1[[#This Row],[Mã hàng]]</f>
        <v>0</v>
      </c>
      <c r="B4184" s="6" t="str">
        <f>COUNTIF($A$5:A4184,A4184)&amp;A4184</f>
        <v>30070</v>
      </c>
      <c r="AA41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85" spans="1:27" x14ac:dyDescent="0.25">
      <c r="A4185" s="6" t="str">
        <f>DAY(C4185)&amp;Table1[[#This Row],[Bộ phận]]&amp;Table1[[#This Row],[Mã hàng]]</f>
        <v>0</v>
      </c>
      <c r="B4185" s="6" t="str">
        <f>COUNTIF($A$5:A4185,A4185)&amp;A4185</f>
        <v>30080</v>
      </c>
      <c r="AA41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86" spans="1:27" x14ac:dyDescent="0.25">
      <c r="A4186" s="6" t="str">
        <f>DAY(C4186)&amp;Table1[[#This Row],[Bộ phận]]&amp;Table1[[#This Row],[Mã hàng]]</f>
        <v>0</v>
      </c>
      <c r="B4186" s="6" t="str">
        <f>COUNTIF($A$5:A4186,A4186)&amp;A4186</f>
        <v>30090</v>
      </c>
      <c r="AA41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87" spans="1:27" x14ac:dyDescent="0.25">
      <c r="A4187" s="6" t="str">
        <f>DAY(C4187)&amp;Table1[[#This Row],[Bộ phận]]&amp;Table1[[#This Row],[Mã hàng]]</f>
        <v>0</v>
      </c>
      <c r="B4187" s="6" t="str">
        <f>COUNTIF($A$5:A4187,A4187)&amp;A4187</f>
        <v>30100</v>
      </c>
      <c r="AA41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88" spans="1:27" x14ac:dyDescent="0.25">
      <c r="A4188" s="6" t="str">
        <f>DAY(C4188)&amp;Table1[[#This Row],[Bộ phận]]&amp;Table1[[#This Row],[Mã hàng]]</f>
        <v>0</v>
      </c>
      <c r="B4188" s="6" t="str">
        <f>COUNTIF($A$5:A4188,A4188)&amp;A4188</f>
        <v>30110</v>
      </c>
      <c r="AA41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89" spans="1:27" x14ac:dyDescent="0.25">
      <c r="A4189" s="6" t="str">
        <f>DAY(C4189)&amp;Table1[[#This Row],[Bộ phận]]&amp;Table1[[#This Row],[Mã hàng]]</f>
        <v>0</v>
      </c>
      <c r="B4189" s="6" t="str">
        <f>COUNTIF($A$5:A4189,A4189)&amp;A4189</f>
        <v>30120</v>
      </c>
      <c r="AA41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90" spans="1:27" x14ac:dyDescent="0.25">
      <c r="A4190" s="6" t="str">
        <f>DAY(C4190)&amp;Table1[[#This Row],[Bộ phận]]&amp;Table1[[#This Row],[Mã hàng]]</f>
        <v>0</v>
      </c>
      <c r="B4190" s="6" t="str">
        <f>COUNTIF($A$5:A4190,A4190)&amp;A4190</f>
        <v>30130</v>
      </c>
      <c r="AA41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91" spans="1:27" x14ac:dyDescent="0.25">
      <c r="A4191" s="6" t="str">
        <f>DAY(C4191)&amp;Table1[[#This Row],[Bộ phận]]&amp;Table1[[#This Row],[Mã hàng]]</f>
        <v>0</v>
      </c>
      <c r="B4191" s="6" t="str">
        <f>COUNTIF($A$5:A4191,A4191)&amp;A4191</f>
        <v>30140</v>
      </c>
      <c r="AA41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92" spans="1:27" x14ac:dyDescent="0.25">
      <c r="A4192" s="6" t="str">
        <f>DAY(C4192)&amp;Table1[[#This Row],[Bộ phận]]&amp;Table1[[#This Row],[Mã hàng]]</f>
        <v>0</v>
      </c>
      <c r="B4192" s="6" t="str">
        <f>COUNTIF($A$5:A4192,A4192)&amp;A4192</f>
        <v>30150</v>
      </c>
      <c r="AA41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93" spans="1:27" x14ac:dyDescent="0.25">
      <c r="A4193" s="6" t="str">
        <f>DAY(C4193)&amp;Table1[[#This Row],[Bộ phận]]&amp;Table1[[#This Row],[Mã hàng]]</f>
        <v>0</v>
      </c>
      <c r="B4193" s="6" t="str">
        <f>COUNTIF($A$5:A4193,A4193)&amp;A4193</f>
        <v>30160</v>
      </c>
      <c r="AA41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94" spans="1:27" x14ac:dyDescent="0.25">
      <c r="A4194" s="6" t="str">
        <f>DAY(C4194)&amp;Table1[[#This Row],[Bộ phận]]&amp;Table1[[#This Row],[Mã hàng]]</f>
        <v>0</v>
      </c>
      <c r="B4194" s="6" t="str">
        <f>COUNTIF($A$5:A4194,A4194)&amp;A4194</f>
        <v>30170</v>
      </c>
      <c r="AA41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95" spans="1:27" x14ac:dyDescent="0.25">
      <c r="A4195" s="6" t="str">
        <f>DAY(C4195)&amp;Table1[[#This Row],[Bộ phận]]&amp;Table1[[#This Row],[Mã hàng]]</f>
        <v>0</v>
      </c>
      <c r="B4195" s="6" t="str">
        <f>COUNTIF($A$5:A4195,A4195)&amp;A4195</f>
        <v>30180</v>
      </c>
      <c r="AA41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96" spans="1:27" x14ac:dyDescent="0.25">
      <c r="A4196" s="6" t="str">
        <f>DAY(C4196)&amp;Table1[[#This Row],[Bộ phận]]&amp;Table1[[#This Row],[Mã hàng]]</f>
        <v>0</v>
      </c>
      <c r="B4196" s="6" t="str">
        <f>COUNTIF($A$5:A4196,A4196)&amp;A4196</f>
        <v>30190</v>
      </c>
      <c r="AA41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97" spans="1:27" x14ac:dyDescent="0.25">
      <c r="A4197" s="6" t="str">
        <f>DAY(C4197)&amp;Table1[[#This Row],[Bộ phận]]&amp;Table1[[#This Row],[Mã hàng]]</f>
        <v>0</v>
      </c>
      <c r="B4197" s="6" t="str">
        <f>COUNTIF($A$5:A4197,A4197)&amp;A4197</f>
        <v>30200</v>
      </c>
      <c r="AA41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98" spans="1:27" x14ac:dyDescent="0.25">
      <c r="A4198" s="6" t="str">
        <f>DAY(C4198)&amp;Table1[[#This Row],[Bộ phận]]&amp;Table1[[#This Row],[Mã hàng]]</f>
        <v>0</v>
      </c>
      <c r="B4198" s="6" t="str">
        <f>COUNTIF($A$5:A4198,A4198)&amp;A4198</f>
        <v>30210</v>
      </c>
      <c r="AA41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199" spans="1:27" x14ac:dyDescent="0.25">
      <c r="A4199" s="6" t="str">
        <f>DAY(C4199)&amp;Table1[[#This Row],[Bộ phận]]&amp;Table1[[#This Row],[Mã hàng]]</f>
        <v>0</v>
      </c>
      <c r="B4199" s="6" t="str">
        <f>COUNTIF($A$5:A4199,A4199)&amp;A4199</f>
        <v>30220</v>
      </c>
      <c r="AA41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00" spans="1:27" x14ac:dyDescent="0.25">
      <c r="A4200" s="6" t="str">
        <f>DAY(C4200)&amp;Table1[[#This Row],[Bộ phận]]&amp;Table1[[#This Row],[Mã hàng]]</f>
        <v>0</v>
      </c>
      <c r="B4200" s="6" t="str">
        <f>COUNTIF($A$5:A4200,A4200)&amp;A4200</f>
        <v>30230</v>
      </c>
      <c r="AA42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01" spans="1:27" x14ac:dyDescent="0.25">
      <c r="A4201" s="6" t="str">
        <f>DAY(C4201)&amp;Table1[[#This Row],[Bộ phận]]&amp;Table1[[#This Row],[Mã hàng]]</f>
        <v>0</v>
      </c>
      <c r="B4201" s="6" t="str">
        <f>COUNTIF($A$5:A4201,A4201)&amp;A4201</f>
        <v>30240</v>
      </c>
      <c r="AA42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02" spans="1:27" x14ac:dyDescent="0.25">
      <c r="A4202" s="6" t="str">
        <f>DAY(C4202)&amp;Table1[[#This Row],[Bộ phận]]&amp;Table1[[#This Row],[Mã hàng]]</f>
        <v>0</v>
      </c>
      <c r="B4202" s="6" t="str">
        <f>COUNTIF($A$5:A4202,A4202)&amp;A4202</f>
        <v>30250</v>
      </c>
      <c r="AA42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03" spans="1:27" x14ac:dyDescent="0.25">
      <c r="A4203" s="6" t="str">
        <f>DAY(C4203)&amp;Table1[[#This Row],[Bộ phận]]&amp;Table1[[#This Row],[Mã hàng]]</f>
        <v>0</v>
      </c>
      <c r="B4203" s="6" t="str">
        <f>COUNTIF($A$5:A4203,A4203)&amp;A4203</f>
        <v>30260</v>
      </c>
      <c r="AA42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04" spans="1:27" x14ac:dyDescent="0.25">
      <c r="A4204" s="6" t="str">
        <f>DAY(C4204)&amp;Table1[[#This Row],[Bộ phận]]&amp;Table1[[#This Row],[Mã hàng]]</f>
        <v>0</v>
      </c>
      <c r="B4204" s="6" t="str">
        <f>COUNTIF($A$5:A4204,A4204)&amp;A4204</f>
        <v>30270</v>
      </c>
      <c r="AA42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05" spans="1:27" x14ac:dyDescent="0.25">
      <c r="A4205" s="6" t="str">
        <f>DAY(C4205)&amp;Table1[[#This Row],[Bộ phận]]&amp;Table1[[#This Row],[Mã hàng]]</f>
        <v>0</v>
      </c>
      <c r="B4205" s="6" t="str">
        <f>COUNTIF($A$5:A4205,A4205)&amp;A4205</f>
        <v>30280</v>
      </c>
      <c r="AA42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06" spans="1:27" x14ac:dyDescent="0.25">
      <c r="A4206" s="6" t="str">
        <f>DAY(C4206)&amp;Table1[[#This Row],[Bộ phận]]&amp;Table1[[#This Row],[Mã hàng]]</f>
        <v>0</v>
      </c>
      <c r="B4206" s="6" t="str">
        <f>COUNTIF($A$5:A4206,A4206)&amp;A4206</f>
        <v>30290</v>
      </c>
      <c r="AA42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07" spans="1:27" x14ac:dyDescent="0.25">
      <c r="A4207" s="6" t="str">
        <f>DAY(C4207)&amp;Table1[[#This Row],[Bộ phận]]&amp;Table1[[#This Row],[Mã hàng]]</f>
        <v>0</v>
      </c>
      <c r="B4207" s="6" t="str">
        <f>COUNTIF($A$5:A4207,A4207)&amp;A4207</f>
        <v>30300</v>
      </c>
      <c r="AA42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08" spans="1:27" x14ac:dyDescent="0.25">
      <c r="A4208" s="6" t="str">
        <f>DAY(C4208)&amp;Table1[[#This Row],[Bộ phận]]&amp;Table1[[#This Row],[Mã hàng]]</f>
        <v>0</v>
      </c>
      <c r="B4208" s="6" t="str">
        <f>COUNTIF($A$5:A4208,A4208)&amp;A4208</f>
        <v>30310</v>
      </c>
      <c r="AA42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09" spans="1:27" x14ac:dyDescent="0.25">
      <c r="A4209" s="6" t="str">
        <f>DAY(C4209)&amp;Table1[[#This Row],[Bộ phận]]&amp;Table1[[#This Row],[Mã hàng]]</f>
        <v>0</v>
      </c>
      <c r="B4209" s="6" t="str">
        <f>COUNTIF($A$5:A4209,A4209)&amp;A4209</f>
        <v>30320</v>
      </c>
      <c r="AA42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10" spans="1:27" x14ac:dyDescent="0.25">
      <c r="A4210" s="6" t="str">
        <f>DAY(C4210)&amp;Table1[[#This Row],[Bộ phận]]&amp;Table1[[#This Row],[Mã hàng]]</f>
        <v>0</v>
      </c>
      <c r="B4210" s="6" t="str">
        <f>COUNTIF($A$5:A4210,A4210)&amp;A4210</f>
        <v>30330</v>
      </c>
      <c r="AA42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11" spans="1:27" x14ac:dyDescent="0.25">
      <c r="A4211" s="6" t="str">
        <f>DAY(C4211)&amp;Table1[[#This Row],[Bộ phận]]&amp;Table1[[#This Row],[Mã hàng]]</f>
        <v>0</v>
      </c>
      <c r="B4211" s="6" t="str">
        <f>COUNTIF($A$5:A4211,A4211)&amp;A4211</f>
        <v>30340</v>
      </c>
      <c r="AA42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12" spans="1:27" x14ac:dyDescent="0.25">
      <c r="A4212" s="6" t="str">
        <f>DAY(C4212)&amp;Table1[[#This Row],[Bộ phận]]&amp;Table1[[#This Row],[Mã hàng]]</f>
        <v>0</v>
      </c>
      <c r="B4212" s="6" t="str">
        <f>COUNTIF($A$5:A4212,A4212)&amp;A4212</f>
        <v>30350</v>
      </c>
      <c r="AA42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13" spans="1:27" x14ac:dyDescent="0.25">
      <c r="A4213" s="6" t="str">
        <f>DAY(C4213)&amp;Table1[[#This Row],[Bộ phận]]&amp;Table1[[#This Row],[Mã hàng]]</f>
        <v>0</v>
      </c>
      <c r="B4213" s="6" t="str">
        <f>COUNTIF($A$5:A4213,A4213)&amp;A4213</f>
        <v>30360</v>
      </c>
      <c r="AA42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14" spans="1:27" x14ac:dyDescent="0.25">
      <c r="A4214" s="6" t="str">
        <f>DAY(C4214)&amp;Table1[[#This Row],[Bộ phận]]&amp;Table1[[#This Row],[Mã hàng]]</f>
        <v>0</v>
      </c>
      <c r="B4214" s="6" t="str">
        <f>COUNTIF($A$5:A4214,A4214)&amp;A4214</f>
        <v>30370</v>
      </c>
      <c r="AA42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15" spans="1:27" x14ac:dyDescent="0.25">
      <c r="A4215" s="6" t="str">
        <f>DAY(C4215)&amp;Table1[[#This Row],[Bộ phận]]&amp;Table1[[#This Row],[Mã hàng]]</f>
        <v>0</v>
      </c>
      <c r="B4215" s="6" t="str">
        <f>COUNTIF($A$5:A4215,A4215)&amp;A4215</f>
        <v>30380</v>
      </c>
      <c r="AA42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16" spans="1:27" x14ac:dyDescent="0.25">
      <c r="A4216" s="6" t="str">
        <f>DAY(C4216)&amp;Table1[[#This Row],[Bộ phận]]&amp;Table1[[#This Row],[Mã hàng]]</f>
        <v>0</v>
      </c>
      <c r="B4216" s="6" t="str">
        <f>COUNTIF($A$5:A4216,A4216)&amp;A4216</f>
        <v>30390</v>
      </c>
      <c r="AA42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17" spans="1:27" x14ac:dyDescent="0.25">
      <c r="A4217" s="6" t="str">
        <f>DAY(C4217)&amp;Table1[[#This Row],[Bộ phận]]&amp;Table1[[#This Row],[Mã hàng]]</f>
        <v>0</v>
      </c>
      <c r="B4217" s="6" t="str">
        <f>COUNTIF($A$5:A4217,A4217)&amp;A4217</f>
        <v>30400</v>
      </c>
      <c r="AA42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18" spans="1:27" x14ac:dyDescent="0.25">
      <c r="A4218" s="6" t="str">
        <f>DAY(C4218)&amp;Table1[[#This Row],[Bộ phận]]&amp;Table1[[#This Row],[Mã hàng]]</f>
        <v>0</v>
      </c>
      <c r="B4218" s="6" t="str">
        <f>COUNTIF($A$5:A4218,A4218)&amp;A4218</f>
        <v>30410</v>
      </c>
      <c r="AA42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19" spans="1:27" x14ac:dyDescent="0.25">
      <c r="A4219" s="6" t="str">
        <f>DAY(C4219)&amp;Table1[[#This Row],[Bộ phận]]&amp;Table1[[#This Row],[Mã hàng]]</f>
        <v>0</v>
      </c>
      <c r="B4219" s="6" t="str">
        <f>COUNTIF($A$5:A4219,A4219)&amp;A4219</f>
        <v>30420</v>
      </c>
      <c r="AA42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20" spans="1:27" x14ac:dyDescent="0.25">
      <c r="A4220" s="6" t="str">
        <f>DAY(C4220)&amp;Table1[[#This Row],[Bộ phận]]&amp;Table1[[#This Row],[Mã hàng]]</f>
        <v>0</v>
      </c>
      <c r="B4220" s="6" t="str">
        <f>COUNTIF($A$5:A4220,A4220)&amp;A4220</f>
        <v>30430</v>
      </c>
      <c r="AA42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21" spans="1:27" x14ac:dyDescent="0.25">
      <c r="A4221" s="6" t="str">
        <f>DAY(C4221)&amp;Table1[[#This Row],[Bộ phận]]&amp;Table1[[#This Row],[Mã hàng]]</f>
        <v>0</v>
      </c>
      <c r="B4221" s="6" t="str">
        <f>COUNTIF($A$5:A4221,A4221)&amp;A4221</f>
        <v>30440</v>
      </c>
      <c r="AA42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22" spans="1:27" x14ac:dyDescent="0.25">
      <c r="A4222" s="6" t="str">
        <f>DAY(C4222)&amp;Table1[[#This Row],[Bộ phận]]&amp;Table1[[#This Row],[Mã hàng]]</f>
        <v>0</v>
      </c>
      <c r="B4222" s="6" t="str">
        <f>COUNTIF($A$5:A4222,A4222)&amp;A4222</f>
        <v>30450</v>
      </c>
      <c r="AA42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23" spans="1:27" x14ac:dyDescent="0.25">
      <c r="A4223" s="6" t="str">
        <f>DAY(C4223)&amp;Table1[[#This Row],[Bộ phận]]&amp;Table1[[#This Row],[Mã hàng]]</f>
        <v>0</v>
      </c>
      <c r="B4223" s="6" t="str">
        <f>COUNTIF($A$5:A4223,A4223)&amp;A4223</f>
        <v>30460</v>
      </c>
      <c r="AA42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24" spans="1:27" x14ac:dyDescent="0.25">
      <c r="A4224" s="6" t="str">
        <f>DAY(C4224)&amp;Table1[[#This Row],[Bộ phận]]&amp;Table1[[#This Row],[Mã hàng]]</f>
        <v>0</v>
      </c>
      <c r="B4224" s="6" t="str">
        <f>COUNTIF($A$5:A4224,A4224)&amp;A4224</f>
        <v>30470</v>
      </c>
      <c r="AA42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25" spans="1:27" x14ac:dyDescent="0.25">
      <c r="A4225" s="6" t="str">
        <f>DAY(C4225)&amp;Table1[[#This Row],[Bộ phận]]&amp;Table1[[#This Row],[Mã hàng]]</f>
        <v>0</v>
      </c>
      <c r="B4225" s="6" t="str">
        <f>COUNTIF($A$5:A4225,A4225)&amp;A4225</f>
        <v>30480</v>
      </c>
      <c r="AA42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26" spans="1:27" x14ac:dyDescent="0.25">
      <c r="A4226" s="6" t="str">
        <f>DAY(C4226)&amp;Table1[[#This Row],[Bộ phận]]&amp;Table1[[#This Row],[Mã hàng]]</f>
        <v>0</v>
      </c>
      <c r="B4226" s="6" t="str">
        <f>COUNTIF($A$5:A4226,A4226)&amp;A4226</f>
        <v>30490</v>
      </c>
      <c r="AA42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27" spans="1:27" x14ac:dyDescent="0.25">
      <c r="A4227" s="6" t="str">
        <f>DAY(C4227)&amp;Table1[[#This Row],[Bộ phận]]&amp;Table1[[#This Row],[Mã hàng]]</f>
        <v>0</v>
      </c>
      <c r="B4227" s="6" t="str">
        <f>COUNTIF($A$5:A4227,A4227)&amp;A4227</f>
        <v>30500</v>
      </c>
      <c r="AA42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28" spans="1:27" x14ac:dyDescent="0.25">
      <c r="A4228" s="6" t="str">
        <f>DAY(C4228)&amp;Table1[[#This Row],[Bộ phận]]&amp;Table1[[#This Row],[Mã hàng]]</f>
        <v>0</v>
      </c>
      <c r="B4228" s="6" t="str">
        <f>COUNTIF($A$5:A4228,A4228)&amp;A4228</f>
        <v>30510</v>
      </c>
      <c r="AA42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29" spans="1:27" x14ac:dyDescent="0.25">
      <c r="A4229" s="6" t="str">
        <f>DAY(C4229)&amp;Table1[[#This Row],[Bộ phận]]&amp;Table1[[#This Row],[Mã hàng]]</f>
        <v>0</v>
      </c>
      <c r="B4229" s="6" t="str">
        <f>COUNTIF($A$5:A4229,A4229)&amp;A4229</f>
        <v>30520</v>
      </c>
      <c r="AA42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30" spans="1:27" x14ac:dyDescent="0.25">
      <c r="A4230" s="6" t="str">
        <f>DAY(C4230)&amp;Table1[[#This Row],[Bộ phận]]&amp;Table1[[#This Row],[Mã hàng]]</f>
        <v>0</v>
      </c>
      <c r="B4230" s="6" t="str">
        <f>COUNTIF($A$5:A4230,A4230)&amp;A4230</f>
        <v>30530</v>
      </c>
      <c r="AA42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31" spans="1:27" x14ac:dyDescent="0.25">
      <c r="A4231" s="6" t="str">
        <f>DAY(C4231)&amp;Table1[[#This Row],[Bộ phận]]&amp;Table1[[#This Row],[Mã hàng]]</f>
        <v>0</v>
      </c>
      <c r="B4231" s="6" t="str">
        <f>COUNTIF($A$5:A4231,A4231)&amp;A4231</f>
        <v>30540</v>
      </c>
      <c r="AA42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32" spans="1:27" x14ac:dyDescent="0.25">
      <c r="A4232" s="6" t="str">
        <f>DAY(C4232)&amp;Table1[[#This Row],[Bộ phận]]&amp;Table1[[#This Row],[Mã hàng]]</f>
        <v>0</v>
      </c>
      <c r="B4232" s="6" t="str">
        <f>COUNTIF($A$5:A4232,A4232)&amp;A4232</f>
        <v>30550</v>
      </c>
      <c r="AA42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33" spans="1:27" x14ac:dyDescent="0.25">
      <c r="A4233" s="6" t="str">
        <f>DAY(C4233)&amp;Table1[[#This Row],[Bộ phận]]&amp;Table1[[#This Row],[Mã hàng]]</f>
        <v>0</v>
      </c>
      <c r="B4233" s="6" t="str">
        <f>COUNTIF($A$5:A4233,A4233)&amp;A4233</f>
        <v>30560</v>
      </c>
      <c r="AA42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34" spans="1:27" x14ac:dyDescent="0.25">
      <c r="A4234" s="6" t="str">
        <f>DAY(C4234)&amp;Table1[[#This Row],[Bộ phận]]&amp;Table1[[#This Row],[Mã hàng]]</f>
        <v>0</v>
      </c>
      <c r="B4234" s="6" t="str">
        <f>COUNTIF($A$5:A4234,A4234)&amp;A4234</f>
        <v>30570</v>
      </c>
      <c r="AA42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35" spans="1:27" x14ac:dyDescent="0.25">
      <c r="A4235" s="6" t="str">
        <f>DAY(C4235)&amp;Table1[[#This Row],[Bộ phận]]&amp;Table1[[#This Row],[Mã hàng]]</f>
        <v>0</v>
      </c>
      <c r="B4235" s="6" t="str">
        <f>COUNTIF($A$5:A4235,A4235)&amp;A4235</f>
        <v>30580</v>
      </c>
      <c r="AA42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36" spans="1:27" x14ac:dyDescent="0.25">
      <c r="A4236" s="6" t="str">
        <f>DAY(C4236)&amp;Table1[[#This Row],[Bộ phận]]&amp;Table1[[#This Row],[Mã hàng]]</f>
        <v>0</v>
      </c>
      <c r="B4236" s="6" t="str">
        <f>COUNTIF($A$5:A4236,A4236)&amp;A4236</f>
        <v>30590</v>
      </c>
      <c r="AA42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37" spans="1:27" x14ac:dyDescent="0.25">
      <c r="A4237" s="6" t="str">
        <f>DAY(C4237)&amp;Table1[[#This Row],[Bộ phận]]&amp;Table1[[#This Row],[Mã hàng]]</f>
        <v>0</v>
      </c>
      <c r="B4237" s="6" t="str">
        <f>COUNTIF($A$5:A4237,A4237)&amp;A4237</f>
        <v>30600</v>
      </c>
      <c r="AA42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38" spans="1:27" x14ac:dyDescent="0.25">
      <c r="A4238" s="6" t="str">
        <f>DAY(C4238)&amp;Table1[[#This Row],[Bộ phận]]&amp;Table1[[#This Row],[Mã hàng]]</f>
        <v>0</v>
      </c>
      <c r="B4238" s="6" t="str">
        <f>COUNTIF($A$5:A4238,A4238)&amp;A4238</f>
        <v>30610</v>
      </c>
      <c r="AA42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39" spans="1:27" x14ac:dyDescent="0.25">
      <c r="A4239" s="6" t="str">
        <f>DAY(C4239)&amp;Table1[[#This Row],[Bộ phận]]&amp;Table1[[#This Row],[Mã hàng]]</f>
        <v>0</v>
      </c>
      <c r="B4239" s="6" t="str">
        <f>COUNTIF($A$5:A4239,A4239)&amp;A4239</f>
        <v>30620</v>
      </c>
      <c r="AA42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40" spans="1:27" x14ac:dyDescent="0.25">
      <c r="A4240" s="6" t="str">
        <f>DAY(C4240)&amp;Table1[[#This Row],[Bộ phận]]&amp;Table1[[#This Row],[Mã hàng]]</f>
        <v>0</v>
      </c>
      <c r="B4240" s="6" t="str">
        <f>COUNTIF($A$5:A4240,A4240)&amp;A4240</f>
        <v>30630</v>
      </c>
      <c r="AA42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41" spans="1:27" x14ac:dyDescent="0.25">
      <c r="A4241" s="6" t="str">
        <f>DAY(C4241)&amp;Table1[[#This Row],[Bộ phận]]&amp;Table1[[#This Row],[Mã hàng]]</f>
        <v>0</v>
      </c>
      <c r="B4241" s="6" t="str">
        <f>COUNTIF($A$5:A4241,A4241)&amp;A4241</f>
        <v>30640</v>
      </c>
      <c r="AA42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42" spans="1:27" x14ac:dyDescent="0.25">
      <c r="A4242" s="6" t="str">
        <f>DAY(C4242)&amp;Table1[[#This Row],[Bộ phận]]&amp;Table1[[#This Row],[Mã hàng]]</f>
        <v>0</v>
      </c>
      <c r="B4242" s="6" t="str">
        <f>COUNTIF($A$5:A4242,A4242)&amp;A4242</f>
        <v>30650</v>
      </c>
      <c r="AA42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43" spans="1:27" x14ac:dyDescent="0.25">
      <c r="A4243" s="6" t="str">
        <f>DAY(C4243)&amp;Table1[[#This Row],[Bộ phận]]&amp;Table1[[#This Row],[Mã hàng]]</f>
        <v>0</v>
      </c>
      <c r="B4243" s="6" t="str">
        <f>COUNTIF($A$5:A4243,A4243)&amp;A4243</f>
        <v>30660</v>
      </c>
      <c r="AA42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44" spans="1:27" x14ac:dyDescent="0.25">
      <c r="A4244" s="6" t="str">
        <f>DAY(C4244)&amp;Table1[[#This Row],[Bộ phận]]&amp;Table1[[#This Row],[Mã hàng]]</f>
        <v>0</v>
      </c>
      <c r="B4244" s="6" t="str">
        <f>COUNTIF($A$5:A4244,A4244)&amp;A4244</f>
        <v>30670</v>
      </c>
      <c r="AA42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45" spans="1:27" x14ac:dyDescent="0.25">
      <c r="A4245" s="6" t="str">
        <f>DAY(C4245)&amp;Table1[[#This Row],[Bộ phận]]&amp;Table1[[#This Row],[Mã hàng]]</f>
        <v>0</v>
      </c>
      <c r="B4245" s="6" t="str">
        <f>COUNTIF($A$5:A4245,A4245)&amp;A4245</f>
        <v>30680</v>
      </c>
      <c r="AA42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46" spans="1:27" x14ac:dyDescent="0.25">
      <c r="A4246" s="6" t="str">
        <f>DAY(C4246)&amp;Table1[[#This Row],[Bộ phận]]&amp;Table1[[#This Row],[Mã hàng]]</f>
        <v>0</v>
      </c>
      <c r="B4246" s="6" t="str">
        <f>COUNTIF($A$5:A4246,A4246)&amp;A4246</f>
        <v>30690</v>
      </c>
      <c r="AA42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47" spans="1:27" x14ac:dyDescent="0.25">
      <c r="A4247" s="6" t="str">
        <f>DAY(C4247)&amp;Table1[[#This Row],[Bộ phận]]&amp;Table1[[#This Row],[Mã hàng]]</f>
        <v>0</v>
      </c>
      <c r="B4247" s="6" t="str">
        <f>COUNTIF($A$5:A4247,A4247)&amp;A4247</f>
        <v>30700</v>
      </c>
      <c r="AA42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48" spans="1:27" x14ac:dyDescent="0.25">
      <c r="A4248" s="6" t="str">
        <f>DAY(C4248)&amp;Table1[[#This Row],[Bộ phận]]&amp;Table1[[#This Row],[Mã hàng]]</f>
        <v>0</v>
      </c>
      <c r="B4248" s="6" t="str">
        <f>COUNTIF($A$5:A4248,A4248)&amp;A4248</f>
        <v>30710</v>
      </c>
      <c r="AA42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49" spans="1:27" x14ac:dyDescent="0.25">
      <c r="A4249" s="6" t="str">
        <f>DAY(C4249)&amp;Table1[[#This Row],[Bộ phận]]&amp;Table1[[#This Row],[Mã hàng]]</f>
        <v>0</v>
      </c>
      <c r="B4249" s="6" t="str">
        <f>COUNTIF($A$5:A4249,A4249)&amp;A4249</f>
        <v>30720</v>
      </c>
      <c r="AA42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50" spans="1:27" x14ac:dyDescent="0.25">
      <c r="A4250" s="6" t="str">
        <f>DAY(C4250)&amp;Table1[[#This Row],[Bộ phận]]&amp;Table1[[#This Row],[Mã hàng]]</f>
        <v>0</v>
      </c>
      <c r="B4250" s="6" t="str">
        <f>COUNTIF($A$5:A4250,A4250)&amp;A4250</f>
        <v>30730</v>
      </c>
      <c r="AA42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51" spans="1:27" x14ac:dyDescent="0.25">
      <c r="A4251" s="6" t="str">
        <f>DAY(C4251)&amp;Table1[[#This Row],[Bộ phận]]&amp;Table1[[#This Row],[Mã hàng]]</f>
        <v>0</v>
      </c>
      <c r="B4251" s="6" t="str">
        <f>COUNTIF($A$5:A4251,A4251)&amp;A4251</f>
        <v>30740</v>
      </c>
      <c r="AA42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52" spans="1:27" x14ac:dyDescent="0.25">
      <c r="A4252" s="6" t="str">
        <f>DAY(C4252)&amp;Table1[[#This Row],[Bộ phận]]&amp;Table1[[#This Row],[Mã hàng]]</f>
        <v>0</v>
      </c>
      <c r="B4252" s="6" t="str">
        <f>COUNTIF($A$5:A4252,A4252)&amp;A4252</f>
        <v>30750</v>
      </c>
      <c r="AA42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53" spans="1:27" x14ac:dyDescent="0.25">
      <c r="A4253" s="6" t="str">
        <f>DAY(C4253)&amp;Table1[[#This Row],[Bộ phận]]&amp;Table1[[#This Row],[Mã hàng]]</f>
        <v>0</v>
      </c>
      <c r="B4253" s="6" t="str">
        <f>COUNTIF($A$5:A4253,A4253)&amp;A4253</f>
        <v>30760</v>
      </c>
      <c r="AA42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54" spans="1:27" x14ac:dyDescent="0.25">
      <c r="A4254" s="6" t="str">
        <f>DAY(C4254)&amp;Table1[[#This Row],[Bộ phận]]&amp;Table1[[#This Row],[Mã hàng]]</f>
        <v>0</v>
      </c>
      <c r="B4254" s="6" t="str">
        <f>COUNTIF($A$5:A4254,A4254)&amp;A4254</f>
        <v>30770</v>
      </c>
      <c r="AA42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55" spans="1:27" x14ac:dyDescent="0.25">
      <c r="A4255" s="6" t="str">
        <f>DAY(C4255)&amp;Table1[[#This Row],[Bộ phận]]&amp;Table1[[#This Row],[Mã hàng]]</f>
        <v>0</v>
      </c>
      <c r="B4255" s="6" t="str">
        <f>COUNTIF($A$5:A4255,A4255)&amp;A4255</f>
        <v>30780</v>
      </c>
      <c r="AA42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56" spans="1:27" x14ac:dyDescent="0.25">
      <c r="A4256" s="6" t="str">
        <f>DAY(C4256)&amp;Table1[[#This Row],[Bộ phận]]&amp;Table1[[#This Row],[Mã hàng]]</f>
        <v>0</v>
      </c>
      <c r="B4256" s="6" t="str">
        <f>COUNTIF($A$5:A4256,A4256)&amp;A4256</f>
        <v>30790</v>
      </c>
      <c r="AA42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57" spans="1:27" x14ac:dyDescent="0.25">
      <c r="A4257" s="6" t="str">
        <f>DAY(C4257)&amp;Table1[[#This Row],[Bộ phận]]&amp;Table1[[#This Row],[Mã hàng]]</f>
        <v>0</v>
      </c>
      <c r="B4257" s="6" t="str">
        <f>COUNTIF($A$5:A4257,A4257)&amp;A4257</f>
        <v>30800</v>
      </c>
      <c r="AA42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58" spans="1:27" x14ac:dyDescent="0.25">
      <c r="A4258" s="6" t="str">
        <f>DAY(C4258)&amp;Table1[[#This Row],[Bộ phận]]&amp;Table1[[#This Row],[Mã hàng]]</f>
        <v>0</v>
      </c>
      <c r="B4258" s="6" t="str">
        <f>COUNTIF($A$5:A4258,A4258)&amp;A4258</f>
        <v>30810</v>
      </c>
      <c r="AA42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59" spans="1:27" x14ac:dyDescent="0.25">
      <c r="A4259" s="6" t="str">
        <f>DAY(C4259)&amp;Table1[[#This Row],[Bộ phận]]&amp;Table1[[#This Row],[Mã hàng]]</f>
        <v>0</v>
      </c>
      <c r="B4259" s="6" t="str">
        <f>COUNTIF($A$5:A4259,A4259)&amp;A4259</f>
        <v>30820</v>
      </c>
      <c r="AA42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60" spans="1:27" x14ac:dyDescent="0.25">
      <c r="A4260" s="6" t="str">
        <f>DAY(C4260)&amp;Table1[[#This Row],[Bộ phận]]&amp;Table1[[#This Row],[Mã hàng]]</f>
        <v>0</v>
      </c>
      <c r="B4260" s="6" t="str">
        <f>COUNTIF($A$5:A4260,A4260)&amp;A4260</f>
        <v>30830</v>
      </c>
      <c r="AA42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61" spans="1:27" x14ac:dyDescent="0.25">
      <c r="A4261" s="6" t="str">
        <f>DAY(C4261)&amp;Table1[[#This Row],[Bộ phận]]&amp;Table1[[#This Row],[Mã hàng]]</f>
        <v>0</v>
      </c>
      <c r="B4261" s="6" t="str">
        <f>COUNTIF($A$5:A4261,A4261)&amp;A4261</f>
        <v>30840</v>
      </c>
      <c r="AA42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62" spans="1:27" x14ac:dyDescent="0.25">
      <c r="A4262" s="6" t="str">
        <f>DAY(C4262)&amp;Table1[[#This Row],[Bộ phận]]&amp;Table1[[#This Row],[Mã hàng]]</f>
        <v>0</v>
      </c>
      <c r="B4262" s="6" t="str">
        <f>COUNTIF($A$5:A4262,A4262)&amp;A4262</f>
        <v>30850</v>
      </c>
      <c r="AA42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63" spans="1:27" x14ac:dyDescent="0.25">
      <c r="A4263" s="6" t="str">
        <f>DAY(C4263)&amp;Table1[[#This Row],[Bộ phận]]&amp;Table1[[#This Row],[Mã hàng]]</f>
        <v>0</v>
      </c>
      <c r="B4263" s="6" t="str">
        <f>COUNTIF($A$5:A4263,A4263)&amp;A4263</f>
        <v>30860</v>
      </c>
      <c r="AA42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64" spans="1:27" x14ac:dyDescent="0.25">
      <c r="A4264" s="6" t="str">
        <f>DAY(C4264)&amp;Table1[[#This Row],[Bộ phận]]&amp;Table1[[#This Row],[Mã hàng]]</f>
        <v>0</v>
      </c>
      <c r="B4264" s="6" t="str">
        <f>COUNTIF($A$5:A4264,A4264)&amp;A4264</f>
        <v>30870</v>
      </c>
      <c r="AA42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65" spans="1:27" x14ac:dyDescent="0.25">
      <c r="A4265" s="6" t="str">
        <f>DAY(C4265)&amp;Table1[[#This Row],[Bộ phận]]&amp;Table1[[#This Row],[Mã hàng]]</f>
        <v>0</v>
      </c>
      <c r="B4265" s="6" t="str">
        <f>COUNTIF($A$5:A4265,A4265)&amp;A4265</f>
        <v>30880</v>
      </c>
      <c r="AA42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66" spans="1:27" x14ac:dyDescent="0.25">
      <c r="A4266" s="6" t="str">
        <f>DAY(C4266)&amp;Table1[[#This Row],[Bộ phận]]&amp;Table1[[#This Row],[Mã hàng]]</f>
        <v>0</v>
      </c>
      <c r="B4266" s="6" t="str">
        <f>COUNTIF($A$5:A4266,A4266)&amp;A4266</f>
        <v>30890</v>
      </c>
      <c r="AA42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67" spans="1:27" x14ac:dyDescent="0.25">
      <c r="A4267" s="6" t="str">
        <f>DAY(C4267)&amp;Table1[[#This Row],[Bộ phận]]&amp;Table1[[#This Row],[Mã hàng]]</f>
        <v>0</v>
      </c>
      <c r="B4267" s="6" t="str">
        <f>COUNTIF($A$5:A4267,A4267)&amp;A4267</f>
        <v>30900</v>
      </c>
      <c r="AA42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68" spans="1:27" x14ac:dyDescent="0.25">
      <c r="A4268" s="6" t="str">
        <f>DAY(C4268)&amp;Table1[[#This Row],[Bộ phận]]&amp;Table1[[#This Row],[Mã hàng]]</f>
        <v>0</v>
      </c>
      <c r="B4268" s="6" t="str">
        <f>COUNTIF($A$5:A4268,A4268)&amp;A4268</f>
        <v>30910</v>
      </c>
      <c r="AA42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69" spans="1:27" x14ac:dyDescent="0.25">
      <c r="A4269" s="6" t="str">
        <f>DAY(C4269)&amp;Table1[[#This Row],[Bộ phận]]&amp;Table1[[#This Row],[Mã hàng]]</f>
        <v>0</v>
      </c>
      <c r="B4269" s="6" t="str">
        <f>COUNTIF($A$5:A4269,A4269)&amp;A4269</f>
        <v>30920</v>
      </c>
      <c r="AA42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70" spans="1:27" x14ac:dyDescent="0.25">
      <c r="A4270" s="6" t="str">
        <f>DAY(C4270)&amp;Table1[[#This Row],[Bộ phận]]&amp;Table1[[#This Row],[Mã hàng]]</f>
        <v>0</v>
      </c>
      <c r="B4270" s="6" t="str">
        <f>COUNTIF($A$5:A4270,A4270)&amp;A4270</f>
        <v>30930</v>
      </c>
      <c r="AA42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71" spans="1:27" x14ac:dyDescent="0.25">
      <c r="A4271" s="6" t="str">
        <f>DAY(C4271)&amp;Table1[[#This Row],[Bộ phận]]&amp;Table1[[#This Row],[Mã hàng]]</f>
        <v>0</v>
      </c>
      <c r="B4271" s="6" t="str">
        <f>COUNTIF($A$5:A4271,A4271)&amp;A4271</f>
        <v>30940</v>
      </c>
      <c r="AA42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72" spans="1:27" x14ac:dyDescent="0.25">
      <c r="A4272" s="6" t="str">
        <f>DAY(C4272)&amp;Table1[[#This Row],[Bộ phận]]&amp;Table1[[#This Row],[Mã hàng]]</f>
        <v>0</v>
      </c>
      <c r="B4272" s="6" t="str">
        <f>COUNTIF($A$5:A4272,A4272)&amp;A4272</f>
        <v>30950</v>
      </c>
      <c r="AA42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73" spans="1:27" x14ac:dyDescent="0.25">
      <c r="A4273" s="6" t="str">
        <f>DAY(C4273)&amp;Table1[[#This Row],[Bộ phận]]&amp;Table1[[#This Row],[Mã hàng]]</f>
        <v>0</v>
      </c>
      <c r="B4273" s="6" t="str">
        <f>COUNTIF($A$5:A4273,A4273)&amp;A4273</f>
        <v>30960</v>
      </c>
      <c r="AA42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74" spans="1:27" x14ac:dyDescent="0.25">
      <c r="A4274" s="6" t="str">
        <f>DAY(C4274)&amp;Table1[[#This Row],[Bộ phận]]&amp;Table1[[#This Row],[Mã hàng]]</f>
        <v>0</v>
      </c>
      <c r="B4274" s="6" t="str">
        <f>COUNTIF($A$5:A4274,A4274)&amp;A4274</f>
        <v>30970</v>
      </c>
      <c r="AA42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75" spans="1:27" x14ac:dyDescent="0.25">
      <c r="A4275" s="6" t="str">
        <f>DAY(C4275)&amp;Table1[[#This Row],[Bộ phận]]&amp;Table1[[#This Row],[Mã hàng]]</f>
        <v>0</v>
      </c>
      <c r="B4275" s="6" t="str">
        <f>COUNTIF($A$5:A4275,A4275)&amp;A4275</f>
        <v>30980</v>
      </c>
      <c r="AA42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76" spans="1:27" x14ac:dyDescent="0.25">
      <c r="A4276" s="6" t="str">
        <f>DAY(C4276)&amp;Table1[[#This Row],[Bộ phận]]&amp;Table1[[#This Row],[Mã hàng]]</f>
        <v>0</v>
      </c>
      <c r="B4276" s="6" t="str">
        <f>COUNTIF($A$5:A4276,A4276)&amp;A4276</f>
        <v>30990</v>
      </c>
      <c r="AA42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77" spans="1:27" x14ac:dyDescent="0.25">
      <c r="A4277" s="6" t="str">
        <f>DAY(C4277)&amp;Table1[[#This Row],[Bộ phận]]&amp;Table1[[#This Row],[Mã hàng]]</f>
        <v>0</v>
      </c>
      <c r="B4277" s="6" t="str">
        <f>COUNTIF($A$5:A4277,A4277)&amp;A4277</f>
        <v>31000</v>
      </c>
      <c r="AA42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78" spans="1:27" x14ac:dyDescent="0.25">
      <c r="A4278" s="6" t="str">
        <f>DAY(C4278)&amp;Table1[[#This Row],[Bộ phận]]&amp;Table1[[#This Row],[Mã hàng]]</f>
        <v>0</v>
      </c>
      <c r="B4278" s="6" t="str">
        <f>COUNTIF($A$5:A4278,A4278)&amp;A4278</f>
        <v>31010</v>
      </c>
      <c r="AA42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79" spans="1:27" x14ac:dyDescent="0.25">
      <c r="A4279" s="6" t="str">
        <f>DAY(C4279)&amp;Table1[[#This Row],[Bộ phận]]&amp;Table1[[#This Row],[Mã hàng]]</f>
        <v>0</v>
      </c>
      <c r="B4279" s="6" t="str">
        <f>COUNTIF($A$5:A4279,A4279)&amp;A4279</f>
        <v>31020</v>
      </c>
      <c r="AA42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80" spans="1:27" x14ac:dyDescent="0.25">
      <c r="A4280" s="6" t="str">
        <f>DAY(C4280)&amp;Table1[[#This Row],[Bộ phận]]&amp;Table1[[#This Row],[Mã hàng]]</f>
        <v>0</v>
      </c>
      <c r="B4280" s="6" t="str">
        <f>COUNTIF($A$5:A4280,A4280)&amp;A4280</f>
        <v>31030</v>
      </c>
      <c r="AA42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81" spans="1:27" x14ac:dyDescent="0.25">
      <c r="A4281" s="6" t="str">
        <f>DAY(C4281)&amp;Table1[[#This Row],[Bộ phận]]&amp;Table1[[#This Row],[Mã hàng]]</f>
        <v>0</v>
      </c>
      <c r="B4281" s="6" t="str">
        <f>COUNTIF($A$5:A4281,A4281)&amp;A4281</f>
        <v>31040</v>
      </c>
      <c r="AA42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82" spans="1:27" x14ac:dyDescent="0.25">
      <c r="A4282" s="6" t="str">
        <f>DAY(C4282)&amp;Table1[[#This Row],[Bộ phận]]&amp;Table1[[#This Row],[Mã hàng]]</f>
        <v>0</v>
      </c>
      <c r="B4282" s="6" t="str">
        <f>COUNTIF($A$5:A4282,A4282)&amp;A4282</f>
        <v>31050</v>
      </c>
      <c r="AA42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83" spans="1:27" x14ac:dyDescent="0.25">
      <c r="A4283" s="6" t="str">
        <f>DAY(C4283)&amp;Table1[[#This Row],[Bộ phận]]&amp;Table1[[#This Row],[Mã hàng]]</f>
        <v>0</v>
      </c>
      <c r="B4283" s="6" t="str">
        <f>COUNTIF($A$5:A4283,A4283)&amp;A4283</f>
        <v>31060</v>
      </c>
      <c r="AA42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84" spans="1:27" x14ac:dyDescent="0.25">
      <c r="A4284" s="6" t="str">
        <f>DAY(C4284)&amp;Table1[[#This Row],[Bộ phận]]&amp;Table1[[#This Row],[Mã hàng]]</f>
        <v>0</v>
      </c>
      <c r="B4284" s="6" t="str">
        <f>COUNTIF($A$5:A4284,A4284)&amp;A4284</f>
        <v>31070</v>
      </c>
      <c r="AA42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85" spans="1:27" x14ac:dyDescent="0.25">
      <c r="A4285" s="6" t="str">
        <f>DAY(C4285)&amp;Table1[[#This Row],[Bộ phận]]&amp;Table1[[#This Row],[Mã hàng]]</f>
        <v>0</v>
      </c>
      <c r="B4285" s="6" t="str">
        <f>COUNTIF($A$5:A4285,A4285)&amp;A4285</f>
        <v>31080</v>
      </c>
      <c r="AA42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86" spans="1:27" x14ac:dyDescent="0.25">
      <c r="A4286" s="6" t="str">
        <f>DAY(C4286)&amp;Table1[[#This Row],[Bộ phận]]&amp;Table1[[#This Row],[Mã hàng]]</f>
        <v>0</v>
      </c>
      <c r="B4286" s="6" t="str">
        <f>COUNTIF($A$5:A4286,A4286)&amp;A4286</f>
        <v>31090</v>
      </c>
      <c r="AA42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87" spans="1:27" x14ac:dyDescent="0.25">
      <c r="A4287" s="6" t="str">
        <f>DAY(C4287)&amp;Table1[[#This Row],[Bộ phận]]&amp;Table1[[#This Row],[Mã hàng]]</f>
        <v>0</v>
      </c>
      <c r="B4287" s="6" t="str">
        <f>COUNTIF($A$5:A4287,A4287)&amp;A4287</f>
        <v>31100</v>
      </c>
      <c r="AA42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88" spans="1:27" x14ac:dyDescent="0.25">
      <c r="A4288" s="6" t="str">
        <f>DAY(C4288)&amp;Table1[[#This Row],[Bộ phận]]&amp;Table1[[#This Row],[Mã hàng]]</f>
        <v>0</v>
      </c>
      <c r="B4288" s="6" t="str">
        <f>COUNTIF($A$5:A4288,A4288)&amp;A4288</f>
        <v>31110</v>
      </c>
      <c r="AA42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89" spans="1:27" x14ac:dyDescent="0.25">
      <c r="A4289" s="6" t="str">
        <f>DAY(C4289)&amp;Table1[[#This Row],[Bộ phận]]&amp;Table1[[#This Row],[Mã hàng]]</f>
        <v>0</v>
      </c>
      <c r="B4289" s="6" t="str">
        <f>COUNTIF($A$5:A4289,A4289)&amp;A4289</f>
        <v>31120</v>
      </c>
      <c r="AA42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90" spans="1:27" x14ac:dyDescent="0.25">
      <c r="A4290" s="6" t="str">
        <f>DAY(C4290)&amp;Table1[[#This Row],[Bộ phận]]&amp;Table1[[#This Row],[Mã hàng]]</f>
        <v>0</v>
      </c>
      <c r="B4290" s="6" t="str">
        <f>COUNTIF($A$5:A4290,A4290)&amp;A4290</f>
        <v>31130</v>
      </c>
      <c r="AA42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91" spans="1:27" x14ac:dyDescent="0.25">
      <c r="A4291" s="6" t="str">
        <f>DAY(C4291)&amp;Table1[[#This Row],[Bộ phận]]&amp;Table1[[#This Row],[Mã hàng]]</f>
        <v>0</v>
      </c>
      <c r="B4291" s="6" t="str">
        <f>COUNTIF($A$5:A4291,A4291)&amp;A4291</f>
        <v>31140</v>
      </c>
      <c r="AA42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92" spans="1:27" x14ac:dyDescent="0.25">
      <c r="A4292" s="6" t="str">
        <f>DAY(C4292)&amp;Table1[[#This Row],[Bộ phận]]&amp;Table1[[#This Row],[Mã hàng]]</f>
        <v>0</v>
      </c>
      <c r="B4292" s="6" t="str">
        <f>COUNTIF($A$5:A4292,A4292)&amp;A4292</f>
        <v>31150</v>
      </c>
      <c r="AA42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93" spans="1:27" x14ac:dyDescent="0.25">
      <c r="A4293" s="6" t="str">
        <f>DAY(C4293)&amp;Table1[[#This Row],[Bộ phận]]&amp;Table1[[#This Row],[Mã hàng]]</f>
        <v>0</v>
      </c>
      <c r="B4293" s="6" t="str">
        <f>COUNTIF($A$5:A4293,A4293)&amp;A4293</f>
        <v>31160</v>
      </c>
      <c r="AA42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94" spans="1:27" x14ac:dyDescent="0.25">
      <c r="A4294" s="6" t="str">
        <f>DAY(C4294)&amp;Table1[[#This Row],[Bộ phận]]&amp;Table1[[#This Row],[Mã hàng]]</f>
        <v>0</v>
      </c>
      <c r="B4294" s="6" t="str">
        <f>COUNTIF($A$5:A4294,A4294)&amp;A4294</f>
        <v>31170</v>
      </c>
      <c r="AA42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95" spans="1:27" x14ac:dyDescent="0.25">
      <c r="A4295" s="6" t="str">
        <f>DAY(C4295)&amp;Table1[[#This Row],[Bộ phận]]&amp;Table1[[#This Row],[Mã hàng]]</f>
        <v>0</v>
      </c>
      <c r="B4295" s="6" t="str">
        <f>COUNTIF($A$5:A4295,A4295)&amp;A4295</f>
        <v>31180</v>
      </c>
      <c r="AA42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96" spans="1:27" x14ac:dyDescent="0.25">
      <c r="A4296" s="6" t="str">
        <f>DAY(C4296)&amp;Table1[[#This Row],[Bộ phận]]&amp;Table1[[#This Row],[Mã hàng]]</f>
        <v>0</v>
      </c>
      <c r="B4296" s="6" t="str">
        <f>COUNTIF($A$5:A4296,A4296)&amp;A4296</f>
        <v>31190</v>
      </c>
      <c r="AA42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97" spans="1:27" x14ac:dyDescent="0.25">
      <c r="A4297" s="6" t="str">
        <f>DAY(C4297)&amp;Table1[[#This Row],[Bộ phận]]&amp;Table1[[#This Row],[Mã hàng]]</f>
        <v>0</v>
      </c>
      <c r="B4297" s="6" t="str">
        <f>COUNTIF($A$5:A4297,A4297)&amp;A4297</f>
        <v>31200</v>
      </c>
      <c r="AA42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98" spans="1:27" x14ac:dyDescent="0.25">
      <c r="A4298" s="6" t="str">
        <f>DAY(C4298)&amp;Table1[[#This Row],[Bộ phận]]&amp;Table1[[#This Row],[Mã hàng]]</f>
        <v>0</v>
      </c>
      <c r="B4298" s="6" t="str">
        <f>COUNTIF($A$5:A4298,A4298)&amp;A4298</f>
        <v>31210</v>
      </c>
      <c r="AA42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299" spans="1:27" x14ac:dyDescent="0.25">
      <c r="A4299" s="6" t="str">
        <f>DAY(C4299)&amp;Table1[[#This Row],[Bộ phận]]&amp;Table1[[#This Row],[Mã hàng]]</f>
        <v>0</v>
      </c>
      <c r="B4299" s="6" t="str">
        <f>COUNTIF($A$5:A4299,A4299)&amp;A4299</f>
        <v>31220</v>
      </c>
      <c r="AA42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00" spans="1:27" x14ac:dyDescent="0.25">
      <c r="A4300" s="6" t="str">
        <f>DAY(C4300)&amp;Table1[[#This Row],[Bộ phận]]&amp;Table1[[#This Row],[Mã hàng]]</f>
        <v>0</v>
      </c>
      <c r="B4300" s="6" t="str">
        <f>COUNTIF($A$5:A4300,A4300)&amp;A4300</f>
        <v>31230</v>
      </c>
      <c r="AA43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01" spans="1:27" x14ac:dyDescent="0.25">
      <c r="A4301" s="6" t="str">
        <f>DAY(C4301)&amp;Table1[[#This Row],[Bộ phận]]&amp;Table1[[#This Row],[Mã hàng]]</f>
        <v>0</v>
      </c>
      <c r="B4301" s="6" t="str">
        <f>COUNTIF($A$5:A4301,A4301)&amp;A4301</f>
        <v>31240</v>
      </c>
      <c r="AA43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02" spans="1:27" x14ac:dyDescent="0.25">
      <c r="A4302" s="6" t="str">
        <f>DAY(C4302)&amp;Table1[[#This Row],[Bộ phận]]&amp;Table1[[#This Row],[Mã hàng]]</f>
        <v>0</v>
      </c>
      <c r="B4302" s="6" t="str">
        <f>COUNTIF($A$5:A4302,A4302)&amp;A4302</f>
        <v>31250</v>
      </c>
      <c r="AA43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03" spans="1:27" x14ac:dyDescent="0.25">
      <c r="A4303" s="6" t="str">
        <f>DAY(C4303)&amp;Table1[[#This Row],[Bộ phận]]&amp;Table1[[#This Row],[Mã hàng]]</f>
        <v>0</v>
      </c>
      <c r="B4303" s="6" t="str">
        <f>COUNTIF($A$5:A4303,A4303)&amp;A4303</f>
        <v>31260</v>
      </c>
      <c r="AA43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04" spans="1:27" x14ac:dyDescent="0.25">
      <c r="A4304" s="6" t="str">
        <f>DAY(C4304)&amp;Table1[[#This Row],[Bộ phận]]&amp;Table1[[#This Row],[Mã hàng]]</f>
        <v>0</v>
      </c>
      <c r="B4304" s="6" t="str">
        <f>COUNTIF($A$5:A4304,A4304)&amp;A4304</f>
        <v>31270</v>
      </c>
      <c r="AA43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05" spans="1:27" x14ac:dyDescent="0.25">
      <c r="A4305" s="6" t="str">
        <f>DAY(C4305)&amp;Table1[[#This Row],[Bộ phận]]&amp;Table1[[#This Row],[Mã hàng]]</f>
        <v>0</v>
      </c>
      <c r="B4305" s="6" t="str">
        <f>COUNTIF($A$5:A4305,A4305)&amp;A4305</f>
        <v>31280</v>
      </c>
      <c r="AA43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06" spans="1:27" x14ac:dyDescent="0.25">
      <c r="A4306" s="6" t="str">
        <f>DAY(C4306)&amp;Table1[[#This Row],[Bộ phận]]&amp;Table1[[#This Row],[Mã hàng]]</f>
        <v>0</v>
      </c>
      <c r="B4306" s="6" t="str">
        <f>COUNTIF($A$5:A4306,A4306)&amp;A4306</f>
        <v>31290</v>
      </c>
      <c r="AA43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07" spans="1:27" x14ac:dyDescent="0.25">
      <c r="A4307" s="6" t="str">
        <f>DAY(C4307)&amp;Table1[[#This Row],[Bộ phận]]&amp;Table1[[#This Row],[Mã hàng]]</f>
        <v>0</v>
      </c>
      <c r="B4307" s="6" t="str">
        <f>COUNTIF($A$5:A4307,A4307)&amp;A4307</f>
        <v>31300</v>
      </c>
      <c r="AA43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08" spans="1:27" x14ac:dyDescent="0.25">
      <c r="A4308" s="6" t="str">
        <f>DAY(C4308)&amp;Table1[[#This Row],[Bộ phận]]&amp;Table1[[#This Row],[Mã hàng]]</f>
        <v>0</v>
      </c>
      <c r="B4308" s="6" t="str">
        <f>COUNTIF($A$5:A4308,A4308)&amp;A4308</f>
        <v>31310</v>
      </c>
      <c r="AA43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09" spans="1:27" x14ac:dyDescent="0.25">
      <c r="A4309" s="6" t="str">
        <f>DAY(C4309)&amp;Table1[[#This Row],[Bộ phận]]&amp;Table1[[#This Row],[Mã hàng]]</f>
        <v>0</v>
      </c>
      <c r="B4309" s="6" t="str">
        <f>COUNTIF($A$5:A4309,A4309)&amp;A4309</f>
        <v>31320</v>
      </c>
      <c r="AA43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10" spans="1:27" x14ac:dyDescent="0.25">
      <c r="A4310" s="6" t="str">
        <f>DAY(C4310)&amp;Table1[[#This Row],[Bộ phận]]&amp;Table1[[#This Row],[Mã hàng]]</f>
        <v>0</v>
      </c>
      <c r="B4310" s="6" t="str">
        <f>COUNTIF($A$5:A4310,A4310)&amp;A4310</f>
        <v>31330</v>
      </c>
      <c r="AA43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11" spans="1:27" x14ac:dyDescent="0.25">
      <c r="A4311" s="6" t="str">
        <f>DAY(C4311)&amp;Table1[[#This Row],[Bộ phận]]&amp;Table1[[#This Row],[Mã hàng]]</f>
        <v>0</v>
      </c>
      <c r="B4311" s="6" t="str">
        <f>COUNTIF($A$5:A4311,A4311)&amp;A4311</f>
        <v>31340</v>
      </c>
      <c r="AA43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12" spans="1:27" x14ac:dyDescent="0.25">
      <c r="A4312" s="6" t="str">
        <f>DAY(C4312)&amp;Table1[[#This Row],[Bộ phận]]&amp;Table1[[#This Row],[Mã hàng]]</f>
        <v>0</v>
      </c>
      <c r="B4312" s="6" t="str">
        <f>COUNTIF($A$5:A4312,A4312)&amp;A4312</f>
        <v>31350</v>
      </c>
      <c r="AA43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13" spans="1:27" x14ac:dyDescent="0.25">
      <c r="A4313" s="6" t="str">
        <f>DAY(C4313)&amp;Table1[[#This Row],[Bộ phận]]&amp;Table1[[#This Row],[Mã hàng]]</f>
        <v>0</v>
      </c>
      <c r="B4313" s="6" t="str">
        <f>COUNTIF($A$5:A4313,A4313)&amp;A4313</f>
        <v>31360</v>
      </c>
      <c r="AA43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14" spans="1:27" x14ac:dyDescent="0.25">
      <c r="A4314" s="6" t="str">
        <f>DAY(C4314)&amp;Table1[[#This Row],[Bộ phận]]&amp;Table1[[#This Row],[Mã hàng]]</f>
        <v>0</v>
      </c>
      <c r="B4314" s="6" t="str">
        <f>COUNTIF($A$5:A4314,A4314)&amp;A4314</f>
        <v>31370</v>
      </c>
      <c r="AA43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15" spans="1:27" x14ac:dyDescent="0.25">
      <c r="A4315" s="6" t="str">
        <f>DAY(C4315)&amp;Table1[[#This Row],[Bộ phận]]&amp;Table1[[#This Row],[Mã hàng]]</f>
        <v>0</v>
      </c>
      <c r="B4315" s="6" t="str">
        <f>COUNTIF($A$5:A4315,A4315)&amp;A4315</f>
        <v>31380</v>
      </c>
      <c r="AA43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16" spans="1:27" x14ac:dyDescent="0.25">
      <c r="A4316" s="6" t="str">
        <f>DAY(C4316)&amp;Table1[[#This Row],[Bộ phận]]&amp;Table1[[#This Row],[Mã hàng]]</f>
        <v>0</v>
      </c>
      <c r="B4316" s="6" t="str">
        <f>COUNTIF($A$5:A4316,A4316)&amp;A4316</f>
        <v>31390</v>
      </c>
      <c r="AA43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17" spans="1:27" x14ac:dyDescent="0.25">
      <c r="A4317" s="6" t="str">
        <f>DAY(C4317)&amp;Table1[[#This Row],[Bộ phận]]&amp;Table1[[#This Row],[Mã hàng]]</f>
        <v>0</v>
      </c>
      <c r="B4317" s="6" t="str">
        <f>COUNTIF($A$5:A4317,A4317)&amp;A4317</f>
        <v>31400</v>
      </c>
      <c r="AA43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18" spans="1:27" x14ac:dyDescent="0.25">
      <c r="A4318" s="6" t="str">
        <f>DAY(C4318)&amp;Table1[[#This Row],[Bộ phận]]&amp;Table1[[#This Row],[Mã hàng]]</f>
        <v>0</v>
      </c>
      <c r="B4318" s="6" t="str">
        <f>COUNTIF($A$5:A4318,A4318)&amp;A4318</f>
        <v>31410</v>
      </c>
      <c r="AA43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19" spans="1:27" x14ac:dyDescent="0.25">
      <c r="A4319" s="6" t="str">
        <f>DAY(C4319)&amp;Table1[[#This Row],[Bộ phận]]&amp;Table1[[#This Row],[Mã hàng]]</f>
        <v>0</v>
      </c>
      <c r="B4319" s="6" t="str">
        <f>COUNTIF($A$5:A4319,A4319)&amp;A4319</f>
        <v>31420</v>
      </c>
      <c r="AA43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20" spans="1:27" x14ac:dyDescent="0.25">
      <c r="A4320" s="6" t="str">
        <f>DAY(C4320)&amp;Table1[[#This Row],[Bộ phận]]&amp;Table1[[#This Row],[Mã hàng]]</f>
        <v>0</v>
      </c>
      <c r="B4320" s="6" t="str">
        <f>COUNTIF($A$5:A4320,A4320)&amp;A4320</f>
        <v>31430</v>
      </c>
      <c r="AA43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21" spans="1:27" x14ac:dyDescent="0.25">
      <c r="A4321" s="6" t="str">
        <f>DAY(C4321)&amp;Table1[[#This Row],[Bộ phận]]&amp;Table1[[#This Row],[Mã hàng]]</f>
        <v>0</v>
      </c>
      <c r="B4321" s="6" t="str">
        <f>COUNTIF($A$5:A4321,A4321)&amp;A4321</f>
        <v>31440</v>
      </c>
      <c r="AA43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22" spans="1:27" x14ac:dyDescent="0.25">
      <c r="A4322" s="6" t="str">
        <f>DAY(C4322)&amp;Table1[[#This Row],[Bộ phận]]&amp;Table1[[#This Row],[Mã hàng]]</f>
        <v>0</v>
      </c>
      <c r="B4322" s="6" t="str">
        <f>COUNTIF($A$5:A4322,A4322)&amp;A4322</f>
        <v>31450</v>
      </c>
      <c r="AA43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23" spans="1:27" x14ac:dyDescent="0.25">
      <c r="A4323" s="6" t="str">
        <f>DAY(C4323)&amp;Table1[[#This Row],[Bộ phận]]&amp;Table1[[#This Row],[Mã hàng]]</f>
        <v>0</v>
      </c>
      <c r="B4323" s="6" t="str">
        <f>COUNTIF($A$5:A4323,A4323)&amp;A4323</f>
        <v>31460</v>
      </c>
      <c r="AA43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24" spans="1:27" x14ac:dyDescent="0.25">
      <c r="A4324" s="6" t="str">
        <f>DAY(C4324)&amp;Table1[[#This Row],[Bộ phận]]&amp;Table1[[#This Row],[Mã hàng]]</f>
        <v>0</v>
      </c>
      <c r="B4324" s="6" t="str">
        <f>COUNTIF($A$5:A4324,A4324)&amp;A4324</f>
        <v>31470</v>
      </c>
      <c r="AA43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25" spans="1:27" x14ac:dyDescent="0.25">
      <c r="A4325" s="6" t="str">
        <f>DAY(C4325)&amp;Table1[[#This Row],[Bộ phận]]&amp;Table1[[#This Row],[Mã hàng]]</f>
        <v>0</v>
      </c>
      <c r="B4325" s="6" t="str">
        <f>COUNTIF($A$5:A4325,A4325)&amp;A4325</f>
        <v>31480</v>
      </c>
      <c r="AA43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26" spans="1:27" x14ac:dyDescent="0.25">
      <c r="A4326" s="6" t="str">
        <f>DAY(C4326)&amp;Table1[[#This Row],[Bộ phận]]&amp;Table1[[#This Row],[Mã hàng]]</f>
        <v>0</v>
      </c>
      <c r="B4326" s="6" t="str">
        <f>COUNTIF($A$5:A4326,A4326)&amp;A4326</f>
        <v>31490</v>
      </c>
      <c r="AA43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27" spans="1:27" x14ac:dyDescent="0.25">
      <c r="A4327" s="6" t="str">
        <f>DAY(C4327)&amp;Table1[[#This Row],[Bộ phận]]&amp;Table1[[#This Row],[Mã hàng]]</f>
        <v>0</v>
      </c>
      <c r="B4327" s="6" t="str">
        <f>COUNTIF($A$5:A4327,A4327)&amp;A4327</f>
        <v>31500</v>
      </c>
      <c r="AA43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28" spans="1:27" x14ac:dyDescent="0.25">
      <c r="A4328" s="6" t="str">
        <f>DAY(C4328)&amp;Table1[[#This Row],[Bộ phận]]&amp;Table1[[#This Row],[Mã hàng]]</f>
        <v>0</v>
      </c>
      <c r="B4328" s="6" t="str">
        <f>COUNTIF($A$5:A4328,A4328)&amp;A4328</f>
        <v>31510</v>
      </c>
      <c r="AA43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29" spans="1:27" x14ac:dyDescent="0.25">
      <c r="A4329" s="6" t="str">
        <f>DAY(C4329)&amp;Table1[[#This Row],[Bộ phận]]&amp;Table1[[#This Row],[Mã hàng]]</f>
        <v>0</v>
      </c>
      <c r="B4329" s="6" t="str">
        <f>COUNTIF($A$5:A4329,A4329)&amp;A4329</f>
        <v>31520</v>
      </c>
      <c r="AA43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30" spans="1:27" x14ac:dyDescent="0.25">
      <c r="A4330" s="6" t="str">
        <f>DAY(C4330)&amp;Table1[[#This Row],[Bộ phận]]&amp;Table1[[#This Row],[Mã hàng]]</f>
        <v>0</v>
      </c>
      <c r="B4330" s="6" t="str">
        <f>COUNTIF($A$5:A4330,A4330)&amp;A4330</f>
        <v>31530</v>
      </c>
      <c r="AA43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31" spans="1:27" x14ac:dyDescent="0.25">
      <c r="A4331" s="6" t="str">
        <f>DAY(C4331)&amp;Table1[[#This Row],[Bộ phận]]&amp;Table1[[#This Row],[Mã hàng]]</f>
        <v>0</v>
      </c>
      <c r="B4331" s="6" t="str">
        <f>COUNTIF($A$5:A4331,A4331)&amp;A4331</f>
        <v>31540</v>
      </c>
      <c r="AA43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32" spans="1:27" x14ac:dyDescent="0.25">
      <c r="A4332" s="6" t="str">
        <f>DAY(C4332)&amp;Table1[[#This Row],[Bộ phận]]&amp;Table1[[#This Row],[Mã hàng]]</f>
        <v>0</v>
      </c>
      <c r="B4332" s="6" t="str">
        <f>COUNTIF($A$5:A4332,A4332)&amp;A4332</f>
        <v>31550</v>
      </c>
      <c r="AA43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33" spans="1:27" x14ac:dyDescent="0.25">
      <c r="A4333" s="6" t="str">
        <f>DAY(C4333)&amp;Table1[[#This Row],[Bộ phận]]&amp;Table1[[#This Row],[Mã hàng]]</f>
        <v>0</v>
      </c>
      <c r="B4333" s="6" t="str">
        <f>COUNTIF($A$5:A4333,A4333)&amp;A4333</f>
        <v>31560</v>
      </c>
      <c r="AA43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34" spans="1:27" x14ac:dyDescent="0.25">
      <c r="A4334" s="6" t="str">
        <f>DAY(C4334)&amp;Table1[[#This Row],[Bộ phận]]&amp;Table1[[#This Row],[Mã hàng]]</f>
        <v>0</v>
      </c>
      <c r="B4334" s="6" t="str">
        <f>COUNTIF($A$5:A4334,A4334)&amp;A4334</f>
        <v>31570</v>
      </c>
      <c r="AA43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35" spans="1:27" x14ac:dyDescent="0.25">
      <c r="A4335" s="6" t="str">
        <f>DAY(C4335)&amp;Table1[[#This Row],[Bộ phận]]&amp;Table1[[#This Row],[Mã hàng]]</f>
        <v>0</v>
      </c>
      <c r="B4335" s="6" t="str">
        <f>COUNTIF($A$5:A4335,A4335)&amp;A4335</f>
        <v>31580</v>
      </c>
      <c r="AA43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36" spans="1:27" x14ac:dyDescent="0.25">
      <c r="A4336" s="6" t="str">
        <f>DAY(C4336)&amp;Table1[[#This Row],[Bộ phận]]&amp;Table1[[#This Row],[Mã hàng]]</f>
        <v>0</v>
      </c>
      <c r="B4336" s="6" t="str">
        <f>COUNTIF($A$5:A4336,A4336)&amp;A4336</f>
        <v>31590</v>
      </c>
      <c r="AA43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37" spans="1:27" x14ac:dyDescent="0.25">
      <c r="A4337" s="6" t="str">
        <f>DAY(C4337)&amp;Table1[[#This Row],[Bộ phận]]&amp;Table1[[#This Row],[Mã hàng]]</f>
        <v>0</v>
      </c>
      <c r="B4337" s="6" t="str">
        <f>COUNTIF($A$5:A4337,A4337)&amp;A4337</f>
        <v>31600</v>
      </c>
      <c r="AA43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38" spans="1:27" x14ac:dyDescent="0.25">
      <c r="A4338" s="6" t="str">
        <f>DAY(C4338)&amp;Table1[[#This Row],[Bộ phận]]&amp;Table1[[#This Row],[Mã hàng]]</f>
        <v>0</v>
      </c>
      <c r="B4338" s="6" t="str">
        <f>COUNTIF($A$5:A4338,A4338)&amp;A4338</f>
        <v>31610</v>
      </c>
      <c r="AA43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39" spans="1:27" x14ac:dyDescent="0.25">
      <c r="A4339" s="6" t="str">
        <f>DAY(C4339)&amp;Table1[[#This Row],[Bộ phận]]&amp;Table1[[#This Row],[Mã hàng]]</f>
        <v>0</v>
      </c>
      <c r="B4339" s="6" t="str">
        <f>COUNTIF($A$5:A4339,A4339)&amp;A4339</f>
        <v>31620</v>
      </c>
      <c r="AA43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40" spans="1:27" x14ac:dyDescent="0.25">
      <c r="A4340" s="6" t="str">
        <f>DAY(C4340)&amp;Table1[[#This Row],[Bộ phận]]&amp;Table1[[#This Row],[Mã hàng]]</f>
        <v>0</v>
      </c>
      <c r="B4340" s="6" t="str">
        <f>COUNTIF($A$5:A4340,A4340)&amp;A4340</f>
        <v>31630</v>
      </c>
      <c r="AA43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41" spans="1:27" x14ac:dyDescent="0.25">
      <c r="A4341" s="6" t="str">
        <f>DAY(C4341)&amp;Table1[[#This Row],[Bộ phận]]&amp;Table1[[#This Row],[Mã hàng]]</f>
        <v>0</v>
      </c>
      <c r="B4341" s="6" t="str">
        <f>COUNTIF($A$5:A4341,A4341)&amp;A4341</f>
        <v>31640</v>
      </c>
      <c r="AA43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42" spans="1:27" x14ac:dyDescent="0.25">
      <c r="A4342" s="6" t="str">
        <f>DAY(C4342)&amp;Table1[[#This Row],[Bộ phận]]&amp;Table1[[#This Row],[Mã hàng]]</f>
        <v>0</v>
      </c>
      <c r="B4342" s="6" t="str">
        <f>COUNTIF($A$5:A4342,A4342)&amp;A4342</f>
        <v>31650</v>
      </c>
      <c r="AA43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43" spans="1:27" x14ac:dyDescent="0.25">
      <c r="A4343" s="6" t="str">
        <f>DAY(C4343)&amp;Table1[[#This Row],[Bộ phận]]&amp;Table1[[#This Row],[Mã hàng]]</f>
        <v>0</v>
      </c>
      <c r="B4343" s="6" t="str">
        <f>COUNTIF($A$5:A4343,A4343)&amp;A4343</f>
        <v>31660</v>
      </c>
      <c r="AA43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44" spans="1:27" x14ac:dyDescent="0.25">
      <c r="A4344" s="6" t="str">
        <f>DAY(C4344)&amp;Table1[[#This Row],[Bộ phận]]&amp;Table1[[#This Row],[Mã hàng]]</f>
        <v>0</v>
      </c>
      <c r="B4344" s="6" t="str">
        <f>COUNTIF($A$5:A4344,A4344)&amp;A4344</f>
        <v>31670</v>
      </c>
      <c r="AA43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45" spans="1:27" x14ac:dyDescent="0.25">
      <c r="A4345" s="6" t="str">
        <f>DAY(C4345)&amp;Table1[[#This Row],[Bộ phận]]&amp;Table1[[#This Row],[Mã hàng]]</f>
        <v>0</v>
      </c>
      <c r="B4345" s="6" t="str">
        <f>COUNTIF($A$5:A4345,A4345)&amp;A4345</f>
        <v>31680</v>
      </c>
      <c r="AA43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46" spans="1:27" x14ac:dyDescent="0.25">
      <c r="A4346" s="6" t="str">
        <f>DAY(C4346)&amp;Table1[[#This Row],[Bộ phận]]&amp;Table1[[#This Row],[Mã hàng]]</f>
        <v>0</v>
      </c>
      <c r="B4346" s="6" t="str">
        <f>COUNTIF($A$5:A4346,A4346)&amp;A4346</f>
        <v>31690</v>
      </c>
      <c r="AA43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47" spans="1:27" x14ac:dyDescent="0.25">
      <c r="A4347" s="6" t="str">
        <f>DAY(C4347)&amp;Table1[[#This Row],[Bộ phận]]&amp;Table1[[#This Row],[Mã hàng]]</f>
        <v>0</v>
      </c>
      <c r="B4347" s="6" t="str">
        <f>COUNTIF($A$5:A4347,A4347)&amp;A4347</f>
        <v>31700</v>
      </c>
      <c r="AA43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48" spans="1:27" x14ac:dyDescent="0.25">
      <c r="A4348" s="6" t="str">
        <f>DAY(C4348)&amp;Table1[[#This Row],[Bộ phận]]&amp;Table1[[#This Row],[Mã hàng]]</f>
        <v>0</v>
      </c>
      <c r="B4348" s="6" t="str">
        <f>COUNTIF($A$5:A4348,A4348)&amp;A4348</f>
        <v>31710</v>
      </c>
      <c r="AA43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49" spans="1:27" x14ac:dyDescent="0.25">
      <c r="A4349" s="6" t="str">
        <f>DAY(C4349)&amp;Table1[[#This Row],[Bộ phận]]&amp;Table1[[#This Row],[Mã hàng]]</f>
        <v>0</v>
      </c>
      <c r="B4349" s="6" t="str">
        <f>COUNTIF($A$5:A4349,A4349)&amp;A4349</f>
        <v>31720</v>
      </c>
      <c r="AA43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50" spans="1:27" x14ac:dyDescent="0.25">
      <c r="A4350" s="6" t="str">
        <f>DAY(C4350)&amp;Table1[[#This Row],[Bộ phận]]&amp;Table1[[#This Row],[Mã hàng]]</f>
        <v>0</v>
      </c>
      <c r="B4350" s="6" t="str">
        <f>COUNTIF($A$5:A4350,A4350)&amp;A4350</f>
        <v>31730</v>
      </c>
      <c r="AA43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51" spans="1:27" x14ac:dyDescent="0.25">
      <c r="A4351" s="6" t="str">
        <f>DAY(C4351)&amp;Table1[[#This Row],[Bộ phận]]&amp;Table1[[#This Row],[Mã hàng]]</f>
        <v>0</v>
      </c>
      <c r="B4351" s="6" t="str">
        <f>COUNTIF($A$5:A4351,A4351)&amp;A4351</f>
        <v>31740</v>
      </c>
      <c r="AA43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52" spans="1:27" x14ac:dyDescent="0.25">
      <c r="A4352" s="6" t="str">
        <f>DAY(C4352)&amp;Table1[[#This Row],[Bộ phận]]&amp;Table1[[#This Row],[Mã hàng]]</f>
        <v>0</v>
      </c>
      <c r="B4352" s="6" t="str">
        <f>COUNTIF($A$5:A4352,A4352)&amp;A4352</f>
        <v>31750</v>
      </c>
      <c r="AA43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53" spans="1:27" x14ac:dyDescent="0.25">
      <c r="A4353" s="6" t="str">
        <f>DAY(C4353)&amp;Table1[[#This Row],[Bộ phận]]&amp;Table1[[#This Row],[Mã hàng]]</f>
        <v>0</v>
      </c>
      <c r="B4353" s="6" t="str">
        <f>COUNTIF($A$5:A4353,A4353)&amp;A4353</f>
        <v>31760</v>
      </c>
      <c r="AA43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54" spans="1:27" x14ac:dyDescent="0.25">
      <c r="A4354" s="6" t="str">
        <f>DAY(C4354)&amp;Table1[[#This Row],[Bộ phận]]&amp;Table1[[#This Row],[Mã hàng]]</f>
        <v>0</v>
      </c>
      <c r="B4354" s="6" t="str">
        <f>COUNTIF($A$5:A4354,A4354)&amp;A4354</f>
        <v>31770</v>
      </c>
      <c r="AA43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55" spans="1:27" x14ac:dyDescent="0.25">
      <c r="A4355" s="6" t="str">
        <f>DAY(C4355)&amp;Table1[[#This Row],[Bộ phận]]&amp;Table1[[#This Row],[Mã hàng]]</f>
        <v>0</v>
      </c>
      <c r="B4355" s="6" t="str">
        <f>COUNTIF($A$5:A4355,A4355)&amp;A4355</f>
        <v>31780</v>
      </c>
      <c r="AA43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56" spans="1:27" x14ac:dyDescent="0.25">
      <c r="A4356" s="6" t="str">
        <f>DAY(C4356)&amp;Table1[[#This Row],[Bộ phận]]&amp;Table1[[#This Row],[Mã hàng]]</f>
        <v>0</v>
      </c>
      <c r="B4356" s="6" t="str">
        <f>COUNTIF($A$5:A4356,A4356)&amp;A4356</f>
        <v>31790</v>
      </c>
      <c r="AA43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57" spans="1:27" x14ac:dyDescent="0.25">
      <c r="A4357" s="6" t="str">
        <f>DAY(C4357)&amp;Table1[[#This Row],[Bộ phận]]&amp;Table1[[#This Row],[Mã hàng]]</f>
        <v>0</v>
      </c>
      <c r="B4357" s="6" t="str">
        <f>COUNTIF($A$5:A4357,A4357)&amp;A4357</f>
        <v>31800</v>
      </c>
      <c r="AA43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58" spans="1:27" x14ac:dyDescent="0.25">
      <c r="A4358" s="6" t="str">
        <f>DAY(C4358)&amp;Table1[[#This Row],[Bộ phận]]&amp;Table1[[#This Row],[Mã hàng]]</f>
        <v>0</v>
      </c>
      <c r="B4358" s="6" t="str">
        <f>COUNTIF($A$5:A4358,A4358)&amp;A4358</f>
        <v>31810</v>
      </c>
      <c r="AA43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59" spans="1:27" x14ac:dyDescent="0.25">
      <c r="A4359" s="6" t="str">
        <f>DAY(C4359)&amp;Table1[[#This Row],[Bộ phận]]&amp;Table1[[#This Row],[Mã hàng]]</f>
        <v>0</v>
      </c>
      <c r="B4359" s="6" t="str">
        <f>COUNTIF($A$5:A4359,A4359)&amp;A4359</f>
        <v>31820</v>
      </c>
      <c r="AA43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60" spans="1:27" x14ac:dyDescent="0.25">
      <c r="A4360" s="6" t="str">
        <f>DAY(C4360)&amp;Table1[[#This Row],[Bộ phận]]&amp;Table1[[#This Row],[Mã hàng]]</f>
        <v>0</v>
      </c>
      <c r="B4360" s="6" t="str">
        <f>COUNTIF($A$5:A4360,A4360)&amp;A4360</f>
        <v>31830</v>
      </c>
      <c r="AA43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61" spans="1:27" x14ac:dyDescent="0.25">
      <c r="A4361" s="6" t="str">
        <f>DAY(C4361)&amp;Table1[[#This Row],[Bộ phận]]&amp;Table1[[#This Row],[Mã hàng]]</f>
        <v>0</v>
      </c>
      <c r="B4361" s="6" t="str">
        <f>COUNTIF($A$5:A4361,A4361)&amp;A4361</f>
        <v>31840</v>
      </c>
      <c r="AA43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62" spans="1:27" x14ac:dyDescent="0.25">
      <c r="A4362" s="6" t="str">
        <f>DAY(C4362)&amp;Table1[[#This Row],[Bộ phận]]&amp;Table1[[#This Row],[Mã hàng]]</f>
        <v>0</v>
      </c>
      <c r="B4362" s="6" t="str">
        <f>COUNTIF($A$5:A4362,A4362)&amp;A4362</f>
        <v>31850</v>
      </c>
      <c r="AA43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63" spans="1:27" x14ac:dyDescent="0.25">
      <c r="A4363" s="6" t="str">
        <f>DAY(C4363)&amp;Table1[[#This Row],[Bộ phận]]&amp;Table1[[#This Row],[Mã hàng]]</f>
        <v>0</v>
      </c>
      <c r="B4363" s="6" t="str">
        <f>COUNTIF($A$5:A4363,A4363)&amp;A4363</f>
        <v>31860</v>
      </c>
      <c r="AA43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64" spans="1:27" x14ac:dyDescent="0.25">
      <c r="A4364" s="6" t="str">
        <f>DAY(C4364)&amp;Table1[[#This Row],[Bộ phận]]&amp;Table1[[#This Row],[Mã hàng]]</f>
        <v>0</v>
      </c>
      <c r="B4364" s="6" t="str">
        <f>COUNTIF($A$5:A4364,A4364)&amp;A4364</f>
        <v>31870</v>
      </c>
      <c r="AA43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65" spans="1:27" x14ac:dyDescent="0.25">
      <c r="A4365" s="6" t="str">
        <f>DAY(C4365)&amp;Table1[[#This Row],[Bộ phận]]&amp;Table1[[#This Row],[Mã hàng]]</f>
        <v>0</v>
      </c>
      <c r="B4365" s="6" t="str">
        <f>COUNTIF($A$5:A4365,A4365)&amp;A4365</f>
        <v>31880</v>
      </c>
      <c r="AA43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66" spans="1:27" x14ac:dyDescent="0.25">
      <c r="A4366" s="6" t="str">
        <f>DAY(C4366)&amp;Table1[[#This Row],[Bộ phận]]&amp;Table1[[#This Row],[Mã hàng]]</f>
        <v>0</v>
      </c>
      <c r="B4366" s="6" t="str">
        <f>COUNTIF($A$5:A4366,A4366)&amp;A4366</f>
        <v>31890</v>
      </c>
      <c r="AA43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67" spans="1:27" x14ac:dyDescent="0.25">
      <c r="A4367" s="6" t="str">
        <f>DAY(C4367)&amp;Table1[[#This Row],[Bộ phận]]&amp;Table1[[#This Row],[Mã hàng]]</f>
        <v>0</v>
      </c>
      <c r="B4367" s="6" t="str">
        <f>COUNTIF($A$5:A4367,A4367)&amp;A4367</f>
        <v>31900</v>
      </c>
      <c r="AA43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68" spans="1:27" x14ac:dyDescent="0.25">
      <c r="A4368" s="6" t="str">
        <f>DAY(C4368)&amp;Table1[[#This Row],[Bộ phận]]&amp;Table1[[#This Row],[Mã hàng]]</f>
        <v>0</v>
      </c>
      <c r="B4368" s="6" t="str">
        <f>COUNTIF($A$5:A4368,A4368)&amp;A4368</f>
        <v>31910</v>
      </c>
      <c r="AA43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69" spans="1:27" x14ac:dyDescent="0.25">
      <c r="A4369" s="6" t="str">
        <f>DAY(C4369)&amp;Table1[[#This Row],[Bộ phận]]&amp;Table1[[#This Row],[Mã hàng]]</f>
        <v>0</v>
      </c>
      <c r="B4369" s="6" t="str">
        <f>COUNTIF($A$5:A4369,A4369)&amp;A4369</f>
        <v>31920</v>
      </c>
      <c r="AA43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70" spans="1:27" x14ac:dyDescent="0.25">
      <c r="A4370" s="6" t="str">
        <f>DAY(C4370)&amp;Table1[[#This Row],[Bộ phận]]&amp;Table1[[#This Row],[Mã hàng]]</f>
        <v>0</v>
      </c>
      <c r="B4370" s="6" t="str">
        <f>COUNTIF($A$5:A4370,A4370)&amp;A4370</f>
        <v>31930</v>
      </c>
      <c r="AA43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71" spans="1:27" x14ac:dyDescent="0.25">
      <c r="A4371" s="6" t="str">
        <f>DAY(C4371)&amp;Table1[[#This Row],[Bộ phận]]&amp;Table1[[#This Row],[Mã hàng]]</f>
        <v>0</v>
      </c>
      <c r="B4371" s="6" t="str">
        <f>COUNTIF($A$5:A4371,A4371)&amp;A4371</f>
        <v>31940</v>
      </c>
      <c r="AA43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72" spans="1:27" x14ac:dyDescent="0.25">
      <c r="A4372" s="6" t="str">
        <f>DAY(C4372)&amp;Table1[[#This Row],[Bộ phận]]&amp;Table1[[#This Row],[Mã hàng]]</f>
        <v>0</v>
      </c>
      <c r="B4372" s="6" t="str">
        <f>COUNTIF($A$5:A4372,A4372)&amp;A4372</f>
        <v>31950</v>
      </c>
      <c r="AA43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73" spans="1:27" x14ac:dyDescent="0.25">
      <c r="A4373" s="6" t="str">
        <f>DAY(C4373)&amp;Table1[[#This Row],[Bộ phận]]&amp;Table1[[#This Row],[Mã hàng]]</f>
        <v>0</v>
      </c>
      <c r="B4373" s="6" t="str">
        <f>COUNTIF($A$5:A4373,A4373)&amp;A4373</f>
        <v>31960</v>
      </c>
      <c r="AA43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74" spans="1:27" x14ac:dyDescent="0.25">
      <c r="A4374" s="6" t="str">
        <f>DAY(C4374)&amp;Table1[[#This Row],[Bộ phận]]&amp;Table1[[#This Row],[Mã hàng]]</f>
        <v>0</v>
      </c>
      <c r="B4374" s="6" t="str">
        <f>COUNTIF($A$5:A4374,A4374)&amp;A4374</f>
        <v>31970</v>
      </c>
      <c r="AA43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75" spans="1:27" x14ac:dyDescent="0.25">
      <c r="A4375" s="6" t="str">
        <f>DAY(C4375)&amp;Table1[[#This Row],[Bộ phận]]&amp;Table1[[#This Row],[Mã hàng]]</f>
        <v>0</v>
      </c>
      <c r="B4375" s="6" t="str">
        <f>COUNTIF($A$5:A4375,A4375)&amp;A4375</f>
        <v>31980</v>
      </c>
      <c r="AA43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76" spans="1:27" x14ac:dyDescent="0.25">
      <c r="A4376" s="6" t="str">
        <f>DAY(C4376)&amp;Table1[[#This Row],[Bộ phận]]&amp;Table1[[#This Row],[Mã hàng]]</f>
        <v>0</v>
      </c>
      <c r="B4376" s="6" t="str">
        <f>COUNTIF($A$5:A4376,A4376)&amp;A4376</f>
        <v>31990</v>
      </c>
      <c r="AA43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77" spans="1:27" x14ac:dyDescent="0.25">
      <c r="A4377" s="6" t="str">
        <f>DAY(C4377)&amp;Table1[[#This Row],[Bộ phận]]&amp;Table1[[#This Row],[Mã hàng]]</f>
        <v>0</v>
      </c>
      <c r="B4377" s="6" t="str">
        <f>COUNTIF($A$5:A4377,A4377)&amp;A4377</f>
        <v>32000</v>
      </c>
      <c r="AA43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78" spans="1:27" x14ac:dyDescent="0.25">
      <c r="A4378" s="6" t="str">
        <f>DAY(C4378)&amp;Table1[[#This Row],[Bộ phận]]&amp;Table1[[#This Row],[Mã hàng]]</f>
        <v>0</v>
      </c>
      <c r="B4378" s="6" t="str">
        <f>COUNTIF($A$5:A4378,A4378)&amp;A4378</f>
        <v>32010</v>
      </c>
      <c r="AA43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79" spans="1:27" x14ac:dyDescent="0.25">
      <c r="A4379" s="6" t="str">
        <f>DAY(C4379)&amp;Table1[[#This Row],[Bộ phận]]&amp;Table1[[#This Row],[Mã hàng]]</f>
        <v>0</v>
      </c>
      <c r="B4379" s="6" t="str">
        <f>COUNTIF($A$5:A4379,A4379)&amp;A4379</f>
        <v>32020</v>
      </c>
      <c r="AA43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80" spans="1:27" x14ac:dyDescent="0.25">
      <c r="A4380" s="6" t="str">
        <f>DAY(C4380)&amp;Table1[[#This Row],[Bộ phận]]&amp;Table1[[#This Row],[Mã hàng]]</f>
        <v>0</v>
      </c>
      <c r="B4380" s="6" t="str">
        <f>COUNTIF($A$5:A4380,A4380)&amp;A4380</f>
        <v>32030</v>
      </c>
      <c r="AA43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81" spans="1:27" x14ac:dyDescent="0.25">
      <c r="A4381" s="6" t="str">
        <f>DAY(C4381)&amp;Table1[[#This Row],[Bộ phận]]&amp;Table1[[#This Row],[Mã hàng]]</f>
        <v>0</v>
      </c>
      <c r="B4381" s="6" t="str">
        <f>COUNTIF($A$5:A4381,A4381)&amp;A4381</f>
        <v>32040</v>
      </c>
      <c r="AA43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82" spans="1:27" x14ac:dyDescent="0.25">
      <c r="A4382" s="6" t="str">
        <f>DAY(C4382)&amp;Table1[[#This Row],[Bộ phận]]&amp;Table1[[#This Row],[Mã hàng]]</f>
        <v>0</v>
      </c>
      <c r="B4382" s="6" t="str">
        <f>COUNTIF($A$5:A4382,A4382)&amp;A4382</f>
        <v>32050</v>
      </c>
      <c r="AA43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83" spans="1:27" x14ac:dyDescent="0.25">
      <c r="A4383" s="6" t="str">
        <f>DAY(C4383)&amp;Table1[[#This Row],[Bộ phận]]&amp;Table1[[#This Row],[Mã hàng]]</f>
        <v>0</v>
      </c>
      <c r="B4383" s="6" t="str">
        <f>COUNTIF($A$5:A4383,A4383)&amp;A4383</f>
        <v>32060</v>
      </c>
      <c r="AA43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84" spans="1:27" x14ac:dyDescent="0.25">
      <c r="A4384" s="6" t="str">
        <f>DAY(C4384)&amp;Table1[[#This Row],[Bộ phận]]&amp;Table1[[#This Row],[Mã hàng]]</f>
        <v>0</v>
      </c>
      <c r="B4384" s="6" t="str">
        <f>COUNTIF($A$5:A4384,A4384)&amp;A4384</f>
        <v>32070</v>
      </c>
      <c r="AA43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85" spans="1:27" x14ac:dyDescent="0.25">
      <c r="A4385" s="6" t="str">
        <f>DAY(C4385)&amp;Table1[[#This Row],[Bộ phận]]&amp;Table1[[#This Row],[Mã hàng]]</f>
        <v>0</v>
      </c>
      <c r="B4385" s="6" t="str">
        <f>COUNTIF($A$5:A4385,A4385)&amp;A4385</f>
        <v>32080</v>
      </c>
      <c r="AA43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86" spans="1:27" x14ac:dyDescent="0.25">
      <c r="A4386" s="6" t="str">
        <f>DAY(C4386)&amp;Table1[[#This Row],[Bộ phận]]&amp;Table1[[#This Row],[Mã hàng]]</f>
        <v>0</v>
      </c>
      <c r="B4386" s="6" t="str">
        <f>COUNTIF($A$5:A4386,A4386)&amp;A4386</f>
        <v>32090</v>
      </c>
      <c r="AA43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87" spans="1:27" x14ac:dyDescent="0.25">
      <c r="A4387" s="6" t="str">
        <f>DAY(C4387)&amp;Table1[[#This Row],[Bộ phận]]&amp;Table1[[#This Row],[Mã hàng]]</f>
        <v>0</v>
      </c>
      <c r="B4387" s="6" t="str">
        <f>COUNTIF($A$5:A4387,A4387)&amp;A4387</f>
        <v>32100</v>
      </c>
      <c r="AA43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88" spans="1:27" x14ac:dyDescent="0.25">
      <c r="A4388" s="6" t="str">
        <f>DAY(C4388)&amp;Table1[[#This Row],[Bộ phận]]&amp;Table1[[#This Row],[Mã hàng]]</f>
        <v>0</v>
      </c>
      <c r="B4388" s="6" t="str">
        <f>COUNTIF($A$5:A4388,A4388)&amp;A4388</f>
        <v>32110</v>
      </c>
      <c r="AA43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89" spans="1:27" x14ac:dyDescent="0.25">
      <c r="A4389" s="6" t="str">
        <f>DAY(C4389)&amp;Table1[[#This Row],[Bộ phận]]&amp;Table1[[#This Row],[Mã hàng]]</f>
        <v>0</v>
      </c>
      <c r="B4389" s="6" t="str">
        <f>COUNTIF($A$5:A4389,A4389)&amp;A4389</f>
        <v>32120</v>
      </c>
      <c r="AA43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90" spans="1:27" x14ac:dyDescent="0.25">
      <c r="A4390" s="6" t="str">
        <f>DAY(C4390)&amp;Table1[[#This Row],[Bộ phận]]&amp;Table1[[#This Row],[Mã hàng]]</f>
        <v>0</v>
      </c>
      <c r="B4390" s="6" t="str">
        <f>COUNTIF($A$5:A4390,A4390)&amp;A4390</f>
        <v>32130</v>
      </c>
      <c r="AA43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91" spans="1:27" x14ac:dyDescent="0.25">
      <c r="A4391" s="6" t="str">
        <f>DAY(C4391)&amp;Table1[[#This Row],[Bộ phận]]&amp;Table1[[#This Row],[Mã hàng]]</f>
        <v>0</v>
      </c>
      <c r="B4391" s="6" t="str">
        <f>COUNTIF($A$5:A4391,A4391)&amp;A4391</f>
        <v>32140</v>
      </c>
      <c r="AA43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92" spans="1:27" x14ac:dyDescent="0.25">
      <c r="A4392" s="6" t="str">
        <f>DAY(C4392)&amp;Table1[[#This Row],[Bộ phận]]&amp;Table1[[#This Row],[Mã hàng]]</f>
        <v>0</v>
      </c>
      <c r="B4392" s="6" t="str">
        <f>COUNTIF($A$5:A4392,A4392)&amp;A4392</f>
        <v>32150</v>
      </c>
      <c r="AA43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93" spans="1:27" x14ac:dyDescent="0.25">
      <c r="A4393" s="6" t="str">
        <f>DAY(C4393)&amp;Table1[[#This Row],[Bộ phận]]&amp;Table1[[#This Row],[Mã hàng]]</f>
        <v>0</v>
      </c>
      <c r="B4393" s="6" t="str">
        <f>COUNTIF($A$5:A4393,A4393)&amp;A4393</f>
        <v>32160</v>
      </c>
      <c r="AA43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94" spans="1:27" x14ac:dyDescent="0.25">
      <c r="A4394" s="6" t="str">
        <f>DAY(C4394)&amp;Table1[[#This Row],[Bộ phận]]&amp;Table1[[#This Row],[Mã hàng]]</f>
        <v>0</v>
      </c>
      <c r="B4394" s="6" t="str">
        <f>COUNTIF($A$5:A4394,A4394)&amp;A4394</f>
        <v>32170</v>
      </c>
      <c r="AA43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95" spans="1:27" x14ac:dyDescent="0.25">
      <c r="A4395" s="6" t="str">
        <f>DAY(C4395)&amp;Table1[[#This Row],[Bộ phận]]&amp;Table1[[#This Row],[Mã hàng]]</f>
        <v>0</v>
      </c>
      <c r="B4395" s="6" t="str">
        <f>COUNTIF($A$5:A4395,A4395)&amp;A4395</f>
        <v>32180</v>
      </c>
      <c r="AA43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96" spans="1:27" x14ac:dyDescent="0.25">
      <c r="A4396" s="6" t="str">
        <f>DAY(C4396)&amp;Table1[[#This Row],[Bộ phận]]&amp;Table1[[#This Row],[Mã hàng]]</f>
        <v>0</v>
      </c>
      <c r="B4396" s="6" t="str">
        <f>COUNTIF($A$5:A4396,A4396)&amp;A4396</f>
        <v>32190</v>
      </c>
      <c r="AA43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97" spans="1:27" x14ac:dyDescent="0.25">
      <c r="A4397" s="6" t="str">
        <f>DAY(C4397)&amp;Table1[[#This Row],[Bộ phận]]&amp;Table1[[#This Row],[Mã hàng]]</f>
        <v>0</v>
      </c>
      <c r="B4397" s="6" t="str">
        <f>COUNTIF($A$5:A4397,A4397)&amp;A4397</f>
        <v>32200</v>
      </c>
      <c r="AA43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98" spans="1:27" x14ac:dyDescent="0.25">
      <c r="A4398" s="6" t="str">
        <f>DAY(C4398)&amp;Table1[[#This Row],[Bộ phận]]&amp;Table1[[#This Row],[Mã hàng]]</f>
        <v>0</v>
      </c>
      <c r="B4398" s="6" t="str">
        <f>COUNTIF($A$5:A4398,A4398)&amp;A4398</f>
        <v>32210</v>
      </c>
      <c r="AA43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399" spans="1:27" x14ac:dyDescent="0.25">
      <c r="A4399" s="6" t="str">
        <f>DAY(C4399)&amp;Table1[[#This Row],[Bộ phận]]&amp;Table1[[#This Row],[Mã hàng]]</f>
        <v>0</v>
      </c>
      <c r="B4399" s="6" t="str">
        <f>COUNTIF($A$5:A4399,A4399)&amp;A4399</f>
        <v>32220</v>
      </c>
      <c r="AA43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00" spans="1:27" x14ac:dyDescent="0.25">
      <c r="A4400" s="6" t="str">
        <f>DAY(C4400)&amp;Table1[[#This Row],[Bộ phận]]&amp;Table1[[#This Row],[Mã hàng]]</f>
        <v>0</v>
      </c>
      <c r="B4400" s="6" t="str">
        <f>COUNTIF($A$5:A4400,A4400)&amp;A4400</f>
        <v>32230</v>
      </c>
      <c r="AA44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01" spans="1:27" x14ac:dyDescent="0.25">
      <c r="A4401" s="6" t="str">
        <f>DAY(C4401)&amp;Table1[[#This Row],[Bộ phận]]&amp;Table1[[#This Row],[Mã hàng]]</f>
        <v>0</v>
      </c>
      <c r="B4401" s="6" t="str">
        <f>COUNTIF($A$5:A4401,A4401)&amp;A4401</f>
        <v>32240</v>
      </c>
      <c r="AA44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02" spans="1:27" x14ac:dyDescent="0.25">
      <c r="A4402" s="6" t="str">
        <f>DAY(C4402)&amp;Table1[[#This Row],[Bộ phận]]&amp;Table1[[#This Row],[Mã hàng]]</f>
        <v>0</v>
      </c>
      <c r="B4402" s="6" t="str">
        <f>COUNTIF($A$5:A4402,A4402)&amp;A4402</f>
        <v>32250</v>
      </c>
      <c r="AA44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03" spans="1:27" x14ac:dyDescent="0.25">
      <c r="A4403" s="6" t="str">
        <f>DAY(C4403)&amp;Table1[[#This Row],[Bộ phận]]&amp;Table1[[#This Row],[Mã hàng]]</f>
        <v>0</v>
      </c>
      <c r="B4403" s="6" t="str">
        <f>COUNTIF($A$5:A4403,A4403)&amp;A4403</f>
        <v>32260</v>
      </c>
      <c r="AA44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04" spans="1:27" x14ac:dyDescent="0.25">
      <c r="A4404" s="6" t="str">
        <f>DAY(C4404)&amp;Table1[[#This Row],[Bộ phận]]&amp;Table1[[#This Row],[Mã hàng]]</f>
        <v>0</v>
      </c>
      <c r="B4404" s="6" t="str">
        <f>COUNTIF($A$5:A4404,A4404)&amp;A4404</f>
        <v>32270</v>
      </c>
      <c r="AA44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05" spans="1:27" x14ac:dyDescent="0.25">
      <c r="A4405" s="6" t="str">
        <f>DAY(C4405)&amp;Table1[[#This Row],[Bộ phận]]&amp;Table1[[#This Row],[Mã hàng]]</f>
        <v>0</v>
      </c>
      <c r="B4405" s="6" t="str">
        <f>COUNTIF($A$5:A4405,A4405)&amp;A4405</f>
        <v>32280</v>
      </c>
      <c r="AA44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06" spans="1:27" x14ac:dyDescent="0.25">
      <c r="A4406" s="6" t="str">
        <f>DAY(C4406)&amp;Table1[[#This Row],[Bộ phận]]&amp;Table1[[#This Row],[Mã hàng]]</f>
        <v>0</v>
      </c>
      <c r="B4406" s="6" t="str">
        <f>COUNTIF($A$5:A4406,A4406)&amp;A4406</f>
        <v>32290</v>
      </c>
      <c r="AA44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07" spans="1:27" x14ac:dyDescent="0.25">
      <c r="A4407" s="6" t="str">
        <f>DAY(C4407)&amp;Table1[[#This Row],[Bộ phận]]&amp;Table1[[#This Row],[Mã hàng]]</f>
        <v>0</v>
      </c>
      <c r="B4407" s="6" t="str">
        <f>COUNTIF($A$5:A4407,A4407)&amp;A4407</f>
        <v>32300</v>
      </c>
      <c r="AA44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08" spans="1:27" x14ac:dyDescent="0.25">
      <c r="A4408" s="6" t="str">
        <f>DAY(C4408)&amp;Table1[[#This Row],[Bộ phận]]&amp;Table1[[#This Row],[Mã hàng]]</f>
        <v>0</v>
      </c>
      <c r="B4408" s="6" t="str">
        <f>COUNTIF($A$5:A4408,A4408)&amp;A4408</f>
        <v>32310</v>
      </c>
      <c r="AA44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09" spans="1:27" x14ac:dyDescent="0.25">
      <c r="A4409" s="6" t="str">
        <f>DAY(C4409)&amp;Table1[[#This Row],[Bộ phận]]&amp;Table1[[#This Row],[Mã hàng]]</f>
        <v>0</v>
      </c>
      <c r="B4409" s="6" t="str">
        <f>COUNTIF($A$5:A4409,A4409)&amp;A4409</f>
        <v>32320</v>
      </c>
      <c r="AA44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10" spans="1:27" x14ac:dyDescent="0.25">
      <c r="A4410" s="6" t="str">
        <f>DAY(C4410)&amp;Table1[[#This Row],[Bộ phận]]&amp;Table1[[#This Row],[Mã hàng]]</f>
        <v>0</v>
      </c>
      <c r="B4410" s="6" t="str">
        <f>COUNTIF($A$5:A4410,A4410)&amp;A4410</f>
        <v>32330</v>
      </c>
      <c r="AA44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11" spans="1:27" x14ac:dyDescent="0.25">
      <c r="A4411" s="6" t="str">
        <f>DAY(C4411)&amp;Table1[[#This Row],[Bộ phận]]&amp;Table1[[#This Row],[Mã hàng]]</f>
        <v>0</v>
      </c>
      <c r="B4411" s="6" t="str">
        <f>COUNTIF($A$5:A4411,A4411)&amp;A4411</f>
        <v>32340</v>
      </c>
      <c r="AA44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12" spans="1:27" x14ac:dyDescent="0.25">
      <c r="A4412" s="6" t="str">
        <f>DAY(C4412)&amp;Table1[[#This Row],[Bộ phận]]&amp;Table1[[#This Row],[Mã hàng]]</f>
        <v>0</v>
      </c>
      <c r="B4412" s="6" t="str">
        <f>COUNTIF($A$5:A4412,A4412)&amp;A4412</f>
        <v>32350</v>
      </c>
      <c r="AA44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13" spans="1:27" x14ac:dyDescent="0.25">
      <c r="A4413" s="6" t="str">
        <f>DAY(C4413)&amp;Table1[[#This Row],[Bộ phận]]&amp;Table1[[#This Row],[Mã hàng]]</f>
        <v>0</v>
      </c>
      <c r="B4413" s="6" t="str">
        <f>COUNTIF($A$5:A4413,A4413)&amp;A4413</f>
        <v>32360</v>
      </c>
      <c r="AA44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14" spans="1:27" x14ac:dyDescent="0.25">
      <c r="A4414" s="6" t="str">
        <f>DAY(C4414)&amp;Table1[[#This Row],[Bộ phận]]&amp;Table1[[#This Row],[Mã hàng]]</f>
        <v>0</v>
      </c>
      <c r="B4414" s="6" t="str">
        <f>COUNTIF($A$5:A4414,A4414)&amp;A4414</f>
        <v>32370</v>
      </c>
      <c r="AA44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15" spans="1:27" x14ac:dyDescent="0.25">
      <c r="A4415" s="6" t="str">
        <f>DAY(C4415)&amp;Table1[[#This Row],[Bộ phận]]&amp;Table1[[#This Row],[Mã hàng]]</f>
        <v>0</v>
      </c>
      <c r="B4415" s="6" t="str">
        <f>COUNTIF($A$5:A4415,A4415)&amp;A4415</f>
        <v>32380</v>
      </c>
      <c r="AA44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16" spans="1:27" x14ac:dyDescent="0.25">
      <c r="A4416" s="6" t="str">
        <f>DAY(C4416)&amp;Table1[[#This Row],[Bộ phận]]&amp;Table1[[#This Row],[Mã hàng]]</f>
        <v>0</v>
      </c>
      <c r="B4416" s="6" t="str">
        <f>COUNTIF($A$5:A4416,A4416)&amp;A4416</f>
        <v>32390</v>
      </c>
      <c r="AA44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17" spans="1:27" x14ac:dyDescent="0.25">
      <c r="A4417" s="6" t="str">
        <f>DAY(C4417)&amp;Table1[[#This Row],[Bộ phận]]&amp;Table1[[#This Row],[Mã hàng]]</f>
        <v>0</v>
      </c>
      <c r="B4417" s="6" t="str">
        <f>COUNTIF($A$5:A4417,A4417)&amp;A4417</f>
        <v>32400</v>
      </c>
      <c r="AA44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18" spans="1:27" x14ac:dyDescent="0.25">
      <c r="A4418" s="6" t="str">
        <f>DAY(C4418)&amp;Table1[[#This Row],[Bộ phận]]&amp;Table1[[#This Row],[Mã hàng]]</f>
        <v>0</v>
      </c>
      <c r="B4418" s="6" t="str">
        <f>COUNTIF($A$5:A4418,A4418)&amp;A4418</f>
        <v>32410</v>
      </c>
      <c r="AA44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19" spans="1:27" x14ac:dyDescent="0.25">
      <c r="A4419" s="6" t="str">
        <f>DAY(C4419)&amp;Table1[[#This Row],[Bộ phận]]&amp;Table1[[#This Row],[Mã hàng]]</f>
        <v>0</v>
      </c>
      <c r="B4419" s="6" t="str">
        <f>COUNTIF($A$5:A4419,A4419)&amp;A4419</f>
        <v>32420</v>
      </c>
      <c r="AA44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20" spans="1:27" x14ac:dyDescent="0.25">
      <c r="A4420" s="6" t="str">
        <f>DAY(C4420)&amp;Table1[[#This Row],[Bộ phận]]&amp;Table1[[#This Row],[Mã hàng]]</f>
        <v>0</v>
      </c>
      <c r="B4420" s="6" t="str">
        <f>COUNTIF($A$5:A4420,A4420)&amp;A4420</f>
        <v>32430</v>
      </c>
      <c r="AA44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21" spans="1:27" x14ac:dyDescent="0.25">
      <c r="A4421" s="6" t="str">
        <f>DAY(C4421)&amp;Table1[[#This Row],[Bộ phận]]&amp;Table1[[#This Row],[Mã hàng]]</f>
        <v>0</v>
      </c>
      <c r="B4421" s="6" t="str">
        <f>COUNTIF($A$5:A4421,A4421)&amp;A4421</f>
        <v>32440</v>
      </c>
      <c r="AA44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22" spans="1:27" x14ac:dyDescent="0.25">
      <c r="A4422" s="6" t="str">
        <f>DAY(C4422)&amp;Table1[[#This Row],[Bộ phận]]&amp;Table1[[#This Row],[Mã hàng]]</f>
        <v>0</v>
      </c>
      <c r="B4422" s="6" t="str">
        <f>COUNTIF($A$5:A4422,A4422)&amp;A4422</f>
        <v>32450</v>
      </c>
      <c r="AA44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23" spans="1:27" x14ac:dyDescent="0.25">
      <c r="A4423" s="6" t="str">
        <f>DAY(C4423)&amp;Table1[[#This Row],[Bộ phận]]&amp;Table1[[#This Row],[Mã hàng]]</f>
        <v>0</v>
      </c>
      <c r="B4423" s="6" t="str">
        <f>COUNTIF($A$5:A4423,A4423)&amp;A4423</f>
        <v>32460</v>
      </c>
      <c r="AA44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24" spans="1:27" x14ac:dyDescent="0.25">
      <c r="A4424" s="6" t="str">
        <f>DAY(C4424)&amp;Table1[[#This Row],[Bộ phận]]&amp;Table1[[#This Row],[Mã hàng]]</f>
        <v>0</v>
      </c>
      <c r="B4424" s="6" t="str">
        <f>COUNTIF($A$5:A4424,A4424)&amp;A4424</f>
        <v>32470</v>
      </c>
      <c r="AA44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25" spans="1:27" x14ac:dyDescent="0.25">
      <c r="A4425" s="6" t="str">
        <f>DAY(C4425)&amp;Table1[[#This Row],[Bộ phận]]&amp;Table1[[#This Row],[Mã hàng]]</f>
        <v>0</v>
      </c>
      <c r="B4425" s="6" t="str">
        <f>COUNTIF($A$5:A4425,A4425)&amp;A4425</f>
        <v>32480</v>
      </c>
      <c r="AA44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26" spans="1:27" x14ac:dyDescent="0.25">
      <c r="A4426" s="6" t="str">
        <f>DAY(C4426)&amp;Table1[[#This Row],[Bộ phận]]&amp;Table1[[#This Row],[Mã hàng]]</f>
        <v>0</v>
      </c>
      <c r="B4426" s="6" t="str">
        <f>COUNTIF($A$5:A4426,A4426)&amp;A4426</f>
        <v>32490</v>
      </c>
      <c r="AA44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27" spans="1:27" x14ac:dyDescent="0.25">
      <c r="A4427" s="6" t="str">
        <f>DAY(C4427)&amp;Table1[[#This Row],[Bộ phận]]&amp;Table1[[#This Row],[Mã hàng]]</f>
        <v>0</v>
      </c>
      <c r="B4427" s="6" t="str">
        <f>COUNTIF($A$5:A4427,A4427)&amp;A4427</f>
        <v>32500</v>
      </c>
      <c r="AA44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28" spans="1:27" x14ac:dyDescent="0.25">
      <c r="A4428" s="6" t="str">
        <f>DAY(C4428)&amp;Table1[[#This Row],[Bộ phận]]&amp;Table1[[#This Row],[Mã hàng]]</f>
        <v>0</v>
      </c>
      <c r="B4428" s="6" t="str">
        <f>COUNTIF($A$5:A4428,A4428)&amp;A4428</f>
        <v>32510</v>
      </c>
      <c r="AA44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29" spans="1:27" x14ac:dyDescent="0.25">
      <c r="A4429" s="6" t="str">
        <f>DAY(C4429)&amp;Table1[[#This Row],[Bộ phận]]&amp;Table1[[#This Row],[Mã hàng]]</f>
        <v>0</v>
      </c>
      <c r="B4429" s="6" t="str">
        <f>COUNTIF($A$5:A4429,A4429)&amp;A4429</f>
        <v>32520</v>
      </c>
      <c r="AA44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30" spans="1:27" x14ac:dyDescent="0.25">
      <c r="A4430" s="6" t="str">
        <f>DAY(C4430)&amp;Table1[[#This Row],[Bộ phận]]&amp;Table1[[#This Row],[Mã hàng]]</f>
        <v>0</v>
      </c>
      <c r="B4430" s="6" t="str">
        <f>COUNTIF($A$5:A4430,A4430)&amp;A4430</f>
        <v>32530</v>
      </c>
      <c r="AA44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31" spans="1:27" x14ac:dyDescent="0.25">
      <c r="A4431" s="6" t="str">
        <f>DAY(C4431)&amp;Table1[[#This Row],[Bộ phận]]&amp;Table1[[#This Row],[Mã hàng]]</f>
        <v>0</v>
      </c>
      <c r="B4431" s="6" t="str">
        <f>COUNTIF($A$5:A4431,A4431)&amp;A4431</f>
        <v>32540</v>
      </c>
      <c r="AA44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32" spans="1:27" x14ac:dyDescent="0.25">
      <c r="A4432" s="6" t="str">
        <f>DAY(C4432)&amp;Table1[[#This Row],[Bộ phận]]&amp;Table1[[#This Row],[Mã hàng]]</f>
        <v>0</v>
      </c>
      <c r="B4432" s="6" t="str">
        <f>COUNTIF($A$5:A4432,A4432)&amp;A4432</f>
        <v>32550</v>
      </c>
      <c r="AA44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33" spans="1:27" x14ac:dyDescent="0.25">
      <c r="A4433" s="6" t="str">
        <f>DAY(C4433)&amp;Table1[[#This Row],[Bộ phận]]&amp;Table1[[#This Row],[Mã hàng]]</f>
        <v>0</v>
      </c>
      <c r="B4433" s="6" t="str">
        <f>COUNTIF($A$5:A4433,A4433)&amp;A4433</f>
        <v>32560</v>
      </c>
      <c r="AA44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34" spans="1:27" x14ac:dyDescent="0.25">
      <c r="A4434" s="6" t="str">
        <f>DAY(C4434)&amp;Table1[[#This Row],[Bộ phận]]&amp;Table1[[#This Row],[Mã hàng]]</f>
        <v>0</v>
      </c>
      <c r="B4434" s="6" t="str">
        <f>COUNTIF($A$5:A4434,A4434)&amp;A4434</f>
        <v>32570</v>
      </c>
      <c r="AA44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35" spans="1:27" x14ac:dyDescent="0.25">
      <c r="A4435" s="6" t="str">
        <f>DAY(C4435)&amp;Table1[[#This Row],[Bộ phận]]&amp;Table1[[#This Row],[Mã hàng]]</f>
        <v>0</v>
      </c>
      <c r="B4435" s="6" t="str">
        <f>COUNTIF($A$5:A4435,A4435)&amp;A4435</f>
        <v>32580</v>
      </c>
      <c r="AA44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36" spans="1:27" x14ac:dyDescent="0.25">
      <c r="A4436" s="6" t="str">
        <f>DAY(C4436)&amp;Table1[[#This Row],[Bộ phận]]&amp;Table1[[#This Row],[Mã hàng]]</f>
        <v>0</v>
      </c>
      <c r="B4436" s="6" t="str">
        <f>COUNTIF($A$5:A4436,A4436)&amp;A4436</f>
        <v>32590</v>
      </c>
      <c r="AA44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37" spans="1:27" x14ac:dyDescent="0.25">
      <c r="A4437" s="6" t="str">
        <f>DAY(C4437)&amp;Table1[[#This Row],[Bộ phận]]&amp;Table1[[#This Row],[Mã hàng]]</f>
        <v>0</v>
      </c>
      <c r="B4437" s="6" t="str">
        <f>COUNTIF($A$5:A4437,A4437)&amp;A4437</f>
        <v>32600</v>
      </c>
      <c r="AA44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38" spans="1:27" x14ac:dyDescent="0.25">
      <c r="A4438" s="6" t="str">
        <f>DAY(C4438)&amp;Table1[[#This Row],[Bộ phận]]&amp;Table1[[#This Row],[Mã hàng]]</f>
        <v>0</v>
      </c>
      <c r="B4438" s="6" t="str">
        <f>COUNTIF($A$5:A4438,A4438)&amp;A4438</f>
        <v>32610</v>
      </c>
      <c r="AA44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39" spans="1:27" x14ac:dyDescent="0.25">
      <c r="A4439" s="6" t="str">
        <f>DAY(C4439)&amp;Table1[[#This Row],[Bộ phận]]&amp;Table1[[#This Row],[Mã hàng]]</f>
        <v>0</v>
      </c>
      <c r="B4439" s="6" t="str">
        <f>COUNTIF($A$5:A4439,A4439)&amp;A4439</f>
        <v>32620</v>
      </c>
      <c r="AA44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40" spans="1:27" x14ac:dyDescent="0.25">
      <c r="A4440" s="6" t="str">
        <f>DAY(C4440)&amp;Table1[[#This Row],[Bộ phận]]&amp;Table1[[#This Row],[Mã hàng]]</f>
        <v>0</v>
      </c>
      <c r="B4440" s="6" t="str">
        <f>COUNTIF($A$5:A4440,A4440)&amp;A4440</f>
        <v>32630</v>
      </c>
      <c r="AA44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41" spans="1:27" x14ac:dyDescent="0.25">
      <c r="A4441" s="6" t="str">
        <f>DAY(C4441)&amp;Table1[[#This Row],[Bộ phận]]&amp;Table1[[#This Row],[Mã hàng]]</f>
        <v>0</v>
      </c>
      <c r="B4441" s="6" t="str">
        <f>COUNTIF($A$5:A4441,A4441)&amp;A4441</f>
        <v>32640</v>
      </c>
      <c r="AA44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42" spans="1:27" x14ac:dyDescent="0.25">
      <c r="A4442" s="6" t="str">
        <f>DAY(C4442)&amp;Table1[[#This Row],[Bộ phận]]&amp;Table1[[#This Row],[Mã hàng]]</f>
        <v>0</v>
      </c>
      <c r="B4442" s="6" t="str">
        <f>COUNTIF($A$5:A4442,A4442)&amp;A4442</f>
        <v>32650</v>
      </c>
      <c r="AA44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43" spans="1:27" x14ac:dyDescent="0.25">
      <c r="A4443" s="6" t="str">
        <f>DAY(C4443)&amp;Table1[[#This Row],[Bộ phận]]&amp;Table1[[#This Row],[Mã hàng]]</f>
        <v>0</v>
      </c>
      <c r="B4443" s="6" t="str">
        <f>COUNTIF($A$5:A4443,A4443)&amp;A4443</f>
        <v>32660</v>
      </c>
      <c r="AA44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44" spans="1:27" x14ac:dyDescent="0.25">
      <c r="A4444" s="6" t="str">
        <f>DAY(C4444)&amp;Table1[[#This Row],[Bộ phận]]&amp;Table1[[#This Row],[Mã hàng]]</f>
        <v>0</v>
      </c>
      <c r="B4444" s="6" t="str">
        <f>COUNTIF($A$5:A4444,A4444)&amp;A4444</f>
        <v>32670</v>
      </c>
      <c r="AA44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45" spans="1:27" x14ac:dyDescent="0.25">
      <c r="A4445" s="6" t="str">
        <f>DAY(C4445)&amp;Table1[[#This Row],[Bộ phận]]&amp;Table1[[#This Row],[Mã hàng]]</f>
        <v>0</v>
      </c>
      <c r="B4445" s="6" t="str">
        <f>COUNTIF($A$5:A4445,A4445)&amp;A4445</f>
        <v>32680</v>
      </c>
      <c r="AA44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46" spans="1:27" x14ac:dyDescent="0.25">
      <c r="A4446" s="6" t="str">
        <f>DAY(C4446)&amp;Table1[[#This Row],[Bộ phận]]&amp;Table1[[#This Row],[Mã hàng]]</f>
        <v>0</v>
      </c>
      <c r="B4446" s="6" t="str">
        <f>COUNTIF($A$5:A4446,A4446)&amp;A4446</f>
        <v>32690</v>
      </c>
      <c r="AA44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47" spans="1:27" x14ac:dyDescent="0.25">
      <c r="A4447" s="6" t="str">
        <f>DAY(C4447)&amp;Table1[[#This Row],[Bộ phận]]&amp;Table1[[#This Row],[Mã hàng]]</f>
        <v>0</v>
      </c>
      <c r="B4447" s="6" t="str">
        <f>COUNTIF($A$5:A4447,A4447)&amp;A4447</f>
        <v>32700</v>
      </c>
      <c r="AA44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48" spans="1:27" x14ac:dyDescent="0.25">
      <c r="A4448" s="6" t="str">
        <f>DAY(C4448)&amp;Table1[[#This Row],[Bộ phận]]&amp;Table1[[#This Row],[Mã hàng]]</f>
        <v>0</v>
      </c>
      <c r="B4448" s="6" t="str">
        <f>COUNTIF($A$5:A4448,A4448)&amp;A4448</f>
        <v>32710</v>
      </c>
      <c r="AA44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49" spans="1:27" x14ac:dyDescent="0.25">
      <c r="A4449" s="6" t="str">
        <f>DAY(C4449)&amp;Table1[[#This Row],[Bộ phận]]&amp;Table1[[#This Row],[Mã hàng]]</f>
        <v>0</v>
      </c>
      <c r="B4449" s="6" t="str">
        <f>COUNTIF($A$5:A4449,A4449)&amp;A4449</f>
        <v>32720</v>
      </c>
      <c r="AA44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50" spans="1:27" x14ac:dyDescent="0.25">
      <c r="A4450" s="6" t="str">
        <f>DAY(C4450)&amp;Table1[[#This Row],[Bộ phận]]&amp;Table1[[#This Row],[Mã hàng]]</f>
        <v>0</v>
      </c>
      <c r="B4450" s="6" t="str">
        <f>COUNTIF($A$5:A4450,A4450)&amp;A4450</f>
        <v>32730</v>
      </c>
      <c r="AA44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51" spans="1:27" x14ac:dyDescent="0.25">
      <c r="A4451" s="6" t="str">
        <f>DAY(C4451)&amp;Table1[[#This Row],[Bộ phận]]&amp;Table1[[#This Row],[Mã hàng]]</f>
        <v>0</v>
      </c>
      <c r="B4451" s="6" t="str">
        <f>COUNTIF($A$5:A4451,A4451)&amp;A4451</f>
        <v>32740</v>
      </c>
      <c r="AA44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52" spans="1:27" x14ac:dyDescent="0.25">
      <c r="A4452" s="6" t="str">
        <f>DAY(C4452)&amp;Table1[[#This Row],[Bộ phận]]&amp;Table1[[#This Row],[Mã hàng]]</f>
        <v>0</v>
      </c>
      <c r="B4452" s="6" t="str">
        <f>COUNTIF($A$5:A4452,A4452)&amp;A4452</f>
        <v>32750</v>
      </c>
      <c r="AA44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53" spans="1:27" x14ac:dyDescent="0.25">
      <c r="A4453" s="6" t="str">
        <f>DAY(C4453)&amp;Table1[[#This Row],[Bộ phận]]&amp;Table1[[#This Row],[Mã hàng]]</f>
        <v>0</v>
      </c>
      <c r="B4453" s="6" t="str">
        <f>COUNTIF($A$5:A4453,A4453)&amp;A4453</f>
        <v>32760</v>
      </c>
      <c r="AA44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54" spans="1:27" x14ac:dyDescent="0.25">
      <c r="A4454" s="6" t="str">
        <f>DAY(C4454)&amp;Table1[[#This Row],[Bộ phận]]&amp;Table1[[#This Row],[Mã hàng]]</f>
        <v>0</v>
      </c>
      <c r="B4454" s="6" t="str">
        <f>COUNTIF($A$5:A4454,A4454)&amp;A4454</f>
        <v>32770</v>
      </c>
      <c r="AA44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55" spans="1:27" x14ac:dyDescent="0.25">
      <c r="A4455" s="6" t="str">
        <f>DAY(C4455)&amp;Table1[[#This Row],[Bộ phận]]&amp;Table1[[#This Row],[Mã hàng]]</f>
        <v>0</v>
      </c>
      <c r="B4455" s="6" t="str">
        <f>COUNTIF($A$5:A4455,A4455)&amp;A4455</f>
        <v>32780</v>
      </c>
      <c r="AA44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56" spans="1:27" x14ac:dyDescent="0.25">
      <c r="A4456" s="6" t="str">
        <f>DAY(C4456)&amp;Table1[[#This Row],[Bộ phận]]&amp;Table1[[#This Row],[Mã hàng]]</f>
        <v>0</v>
      </c>
      <c r="B4456" s="6" t="str">
        <f>COUNTIF($A$5:A4456,A4456)&amp;A4456</f>
        <v>32790</v>
      </c>
      <c r="AA44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57" spans="1:27" x14ac:dyDescent="0.25">
      <c r="A4457" s="6" t="str">
        <f>DAY(C4457)&amp;Table1[[#This Row],[Bộ phận]]&amp;Table1[[#This Row],[Mã hàng]]</f>
        <v>0</v>
      </c>
      <c r="B4457" s="6" t="str">
        <f>COUNTIF($A$5:A4457,A4457)&amp;A4457</f>
        <v>32800</v>
      </c>
      <c r="AA44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58" spans="1:27" x14ac:dyDescent="0.25">
      <c r="A4458" s="6" t="str">
        <f>DAY(C4458)&amp;Table1[[#This Row],[Bộ phận]]&amp;Table1[[#This Row],[Mã hàng]]</f>
        <v>0</v>
      </c>
      <c r="B4458" s="6" t="str">
        <f>COUNTIF($A$5:A4458,A4458)&amp;A4458</f>
        <v>32810</v>
      </c>
      <c r="AA44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59" spans="1:27" x14ac:dyDescent="0.25">
      <c r="A4459" s="6" t="str">
        <f>DAY(C4459)&amp;Table1[[#This Row],[Bộ phận]]&amp;Table1[[#This Row],[Mã hàng]]</f>
        <v>0</v>
      </c>
      <c r="B4459" s="6" t="str">
        <f>COUNTIF($A$5:A4459,A4459)&amp;A4459</f>
        <v>32820</v>
      </c>
      <c r="AA44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60" spans="1:27" x14ac:dyDescent="0.25">
      <c r="A4460" s="6" t="str">
        <f>DAY(C4460)&amp;Table1[[#This Row],[Bộ phận]]&amp;Table1[[#This Row],[Mã hàng]]</f>
        <v>0</v>
      </c>
      <c r="B4460" s="6" t="str">
        <f>COUNTIF($A$5:A4460,A4460)&amp;A4460</f>
        <v>32830</v>
      </c>
      <c r="AA44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61" spans="1:27" x14ac:dyDescent="0.25">
      <c r="A4461" s="6" t="str">
        <f>DAY(C4461)&amp;Table1[[#This Row],[Bộ phận]]&amp;Table1[[#This Row],[Mã hàng]]</f>
        <v>0</v>
      </c>
      <c r="B4461" s="6" t="str">
        <f>COUNTIF($A$5:A4461,A4461)&amp;A4461</f>
        <v>32840</v>
      </c>
      <c r="AA44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62" spans="1:27" x14ac:dyDescent="0.25">
      <c r="A4462" s="6" t="str">
        <f>DAY(C4462)&amp;Table1[[#This Row],[Bộ phận]]&amp;Table1[[#This Row],[Mã hàng]]</f>
        <v>0</v>
      </c>
      <c r="B4462" s="6" t="str">
        <f>COUNTIF($A$5:A4462,A4462)&amp;A4462</f>
        <v>32850</v>
      </c>
      <c r="AA44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63" spans="1:27" x14ac:dyDescent="0.25">
      <c r="A4463" s="6" t="str">
        <f>DAY(C4463)&amp;Table1[[#This Row],[Bộ phận]]&amp;Table1[[#This Row],[Mã hàng]]</f>
        <v>0</v>
      </c>
      <c r="B4463" s="6" t="str">
        <f>COUNTIF($A$5:A4463,A4463)&amp;A4463</f>
        <v>32860</v>
      </c>
      <c r="AA44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64" spans="1:27" x14ac:dyDescent="0.25">
      <c r="A4464" s="6" t="str">
        <f>DAY(C4464)&amp;Table1[[#This Row],[Bộ phận]]&amp;Table1[[#This Row],[Mã hàng]]</f>
        <v>0</v>
      </c>
      <c r="B4464" s="6" t="str">
        <f>COUNTIF($A$5:A4464,A4464)&amp;A4464</f>
        <v>32870</v>
      </c>
      <c r="AA44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65" spans="1:27" x14ac:dyDescent="0.25">
      <c r="A4465" s="6" t="str">
        <f>DAY(C4465)&amp;Table1[[#This Row],[Bộ phận]]&amp;Table1[[#This Row],[Mã hàng]]</f>
        <v>0</v>
      </c>
      <c r="B4465" s="6" t="str">
        <f>COUNTIF($A$5:A4465,A4465)&amp;A4465</f>
        <v>32880</v>
      </c>
      <c r="AA44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66" spans="1:27" x14ac:dyDescent="0.25">
      <c r="A4466" s="6" t="str">
        <f>DAY(C4466)&amp;Table1[[#This Row],[Bộ phận]]&amp;Table1[[#This Row],[Mã hàng]]</f>
        <v>0</v>
      </c>
      <c r="B4466" s="6" t="str">
        <f>COUNTIF($A$5:A4466,A4466)&amp;A4466</f>
        <v>32890</v>
      </c>
      <c r="AA44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67" spans="1:27" x14ac:dyDescent="0.25">
      <c r="A4467" s="6" t="str">
        <f>DAY(C4467)&amp;Table1[[#This Row],[Bộ phận]]&amp;Table1[[#This Row],[Mã hàng]]</f>
        <v>0</v>
      </c>
      <c r="B4467" s="6" t="str">
        <f>COUNTIF($A$5:A4467,A4467)&amp;A4467</f>
        <v>32900</v>
      </c>
      <c r="AA44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68" spans="1:27" x14ac:dyDescent="0.25">
      <c r="A4468" s="6" t="str">
        <f>DAY(C4468)&amp;Table1[[#This Row],[Bộ phận]]&amp;Table1[[#This Row],[Mã hàng]]</f>
        <v>0</v>
      </c>
      <c r="B4468" s="6" t="str">
        <f>COUNTIF($A$5:A4468,A4468)&amp;A4468</f>
        <v>32910</v>
      </c>
      <c r="AA44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69" spans="1:27" x14ac:dyDescent="0.25">
      <c r="A4469" s="6" t="str">
        <f>DAY(C4469)&amp;Table1[[#This Row],[Bộ phận]]&amp;Table1[[#This Row],[Mã hàng]]</f>
        <v>0</v>
      </c>
      <c r="B4469" s="6" t="str">
        <f>COUNTIF($A$5:A4469,A4469)&amp;A4469</f>
        <v>32920</v>
      </c>
      <c r="AA44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70" spans="1:27" x14ac:dyDescent="0.25">
      <c r="A4470" s="6" t="str">
        <f>DAY(C4470)&amp;Table1[[#This Row],[Bộ phận]]&amp;Table1[[#This Row],[Mã hàng]]</f>
        <v>0</v>
      </c>
      <c r="B4470" s="6" t="str">
        <f>COUNTIF($A$5:A4470,A4470)&amp;A4470</f>
        <v>32930</v>
      </c>
      <c r="AA44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71" spans="1:27" x14ac:dyDescent="0.25">
      <c r="A4471" s="6" t="str">
        <f>DAY(C4471)&amp;Table1[[#This Row],[Bộ phận]]&amp;Table1[[#This Row],[Mã hàng]]</f>
        <v>0</v>
      </c>
      <c r="B4471" s="6" t="str">
        <f>COUNTIF($A$5:A4471,A4471)&amp;A4471</f>
        <v>32940</v>
      </c>
      <c r="AA44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72" spans="1:27" x14ac:dyDescent="0.25">
      <c r="A4472" s="6" t="str">
        <f>DAY(C4472)&amp;Table1[[#This Row],[Bộ phận]]&amp;Table1[[#This Row],[Mã hàng]]</f>
        <v>0</v>
      </c>
      <c r="B4472" s="6" t="str">
        <f>COUNTIF($A$5:A4472,A4472)&amp;A4472</f>
        <v>32950</v>
      </c>
      <c r="AA44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73" spans="1:27" x14ac:dyDescent="0.25">
      <c r="A4473" s="6" t="str">
        <f>DAY(C4473)&amp;Table1[[#This Row],[Bộ phận]]&amp;Table1[[#This Row],[Mã hàng]]</f>
        <v>0</v>
      </c>
      <c r="B4473" s="6" t="str">
        <f>COUNTIF($A$5:A4473,A4473)&amp;A4473</f>
        <v>32960</v>
      </c>
      <c r="AA44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74" spans="1:27" x14ac:dyDescent="0.25">
      <c r="A4474" s="6" t="str">
        <f>DAY(C4474)&amp;Table1[[#This Row],[Bộ phận]]&amp;Table1[[#This Row],[Mã hàng]]</f>
        <v>0</v>
      </c>
      <c r="B4474" s="6" t="str">
        <f>COUNTIF($A$5:A4474,A4474)&amp;A4474</f>
        <v>32970</v>
      </c>
      <c r="AA44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75" spans="1:27" x14ac:dyDescent="0.25">
      <c r="A4475" s="6" t="str">
        <f>DAY(C4475)&amp;Table1[[#This Row],[Bộ phận]]&amp;Table1[[#This Row],[Mã hàng]]</f>
        <v>0</v>
      </c>
      <c r="B4475" s="6" t="str">
        <f>COUNTIF($A$5:A4475,A4475)&amp;A4475</f>
        <v>32980</v>
      </c>
      <c r="AA44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76" spans="1:27" x14ac:dyDescent="0.25">
      <c r="A4476" s="6" t="str">
        <f>DAY(C4476)&amp;Table1[[#This Row],[Bộ phận]]&amp;Table1[[#This Row],[Mã hàng]]</f>
        <v>0</v>
      </c>
      <c r="B4476" s="6" t="str">
        <f>COUNTIF($A$5:A4476,A4476)&amp;A4476</f>
        <v>32990</v>
      </c>
      <c r="AA44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77" spans="1:27" x14ac:dyDescent="0.25">
      <c r="A4477" s="6" t="str">
        <f>DAY(C4477)&amp;Table1[[#This Row],[Bộ phận]]&amp;Table1[[#This Row],[Mã hàng]]</f>
        <v>0</v>
      </c>
      <c r="B4477" s="6" t="str">
        <f>COUNTIF($A$5:A4477,A4477)&amp;A4477</f>
        <v>33000</v>
      </c>
      <c r="AA44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78" spans="1:27" x14ac:dyDescent="0.25">
      <c r="A4478" s="6" t="str">
        <f>DAY(C4478)&amp;Table1[[#This Row],[Bộ phận]]&amp;Table1[[#This Row],[Mã hàng]]</f>
        <v>0</v>
      </c>
      <c r="B4478" s="6" t="str">
        <f>COUNTIF($A$5:A4478,A4478)&amp;A4478</f>
        <v>33010</v>
      </c>
      <c r="AA44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79" spans="1:27" x14ac:dyDescent="0.25">
      <c r="A4479" s="6" t="str">
        <f>DAY(C4479)&amp;Table1[[#This Row],[Bộ phận]]&amp;Table1[[#This Row],[Mã hàng]]</f>
        <v>0</v>
      </c>
      <c r="B4479" s="6" t="str">
        <f>COUNTIF($A$5:A4479,A4479)&amp;A4479</f>
        <v>33020</v>
      </c>
      <c r="AA44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80" spans="1:27" x14ac:dyDescent="0.25">
      <c r="A4480" s="6" t="str">
        <f>DAY(C4480)&amp;Table1[[#This Row],[Bộ phận]]&amp;Table1[[#This Row],[Mã hàng]]</f>
        <v>0</v>
      </c>
      <c r="B4480" s="6" t="str">
        <f>COUNTIF($A$5:A4480,A4480)&amp;A4480</f>
        <v>33030</v>
      </c>
      <c r="AA44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81" spans="1:27" x14ac:dyDescent="0.25">
      <c r="A4481" s="6" t="str">
        <f>DAY(C4481)&amp;Table1[[#This Row],[Bộ phận]]&amp;Table1[[#This Row],[Mã hàng]]</f>
        <v>0</v>
      </c>
      <c r="B4481" s="6" t="str">
        <f>COUNTIF($A$5:A4481,A4481)&amp;A4481</f>
        <v>33040</v>
      </c>
      <c r="AA44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82" spans="1:27" x14ac:dyDescent="0.25">
      <c r="A4482" s="6" t="str">
        <f>DAY(C4482)&amp;Table1[[#This Row],[Bộ phận]]&amp;Table1[[#This Row],[Mã hàng]]</f>
        <v>0</v>
      </c>
      <c r="B4482" s="6" t="str">
        <f>COUNTIF($A$5:A4482,A4482)&amp;A4482</f>
        <v>33050</v>
      </c>
      <c r="AA44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83" spans="1:27" x14ac:dyDescent="0.25">
      <c r="A4483" s="6" t="str">
        <f>DAY(C4483)&amp;Table1[[#This Row],[Bộ phận]]&amp;Table1[[#This Row],[Mã hàng]]</f>
        <v>0</v>
      </c>
      <c r="B4483" s="6" t="str">
        <f>COUNTIF($A$5:A4483,A4483)&amp;A4483</f>
        <v>33060</v>
      </c>
      <c r="AA44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84" spans="1:27" x14ac:dyDescent="0.25">
      <c r="A4484" s="6" t="str">
        <f>DAY(C4484)&amp;Table1[[#This Row],[Bộ phận]]&amp;Table1[[#This Row],[Mã hàng]]</f>
        <v>0</v>
      </c>
      <c r="B4484" s="6" t="str">
        <f>COUNTIF($A$5:A4484,A4484)&amp;A4484</f>
        <v>33070</v>
      </c>
      <c r="AA44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85" spans="1:27" x14ac:dyDescent="0.25">
      <c r="A4485" s="6" t="str">
        <f>DAY(C4485)&amp;Table1[[#This Row],[Bộ phận]]&amp;Table1[[#This Row],[Mã hàng]]</f>
        <v>0</v>
      </c>
      <c r="B4485" s="6" t="str">
        <f>COUNTIF($A$5:A4485,A4485)&amp;A4485</f>
        <v>33080</v>
      </c>
      <c r="AA44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86" spans="1:27" x14ac:dyDescent="0.25">
      <c r="A4486" s="6" t="str">
        <f>DAY(C4486)&amp;Table1[[#This Row],[Bộ phận]]&amp;Table1[[#This Row],[Mã hàng]]</f>
        <v>0</v>
      </c>
      <c r="B4486" s="6" t="str">
        <f>COUNTIF($A$5:A4486,A4486)&amp;A4486</f>
        <v>33090</v>
      </c>
      <c r="AA44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87" spans="1:27" x14ac:dyDescent="0.25">
      <c r="A4487" s="6" t="str">
        <f>DAY(C4487)&amp;Table1[[#This Row],[Bộ phận]]&amp;Table1[[#This Row],[Mã hàng]]</f>
        <v>0</v>
      </c>
      <c r="B4487" s="6" t="str">
        <f>COUNTIF($A$5:A4487,A4487)&amp;A4487</f>
        <v>33100</v>
      </c>
      <c r="AA44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88" spans="1:27" x14ac:dyDescent="0.25">
      <c r="A4488" s="6" t="str">
        <f>DAY(C4488)&amp;Table1[[#This Row],[Bộ phận]]&amp;Table1[[#This Row],[Mã hàng]]</f>
        <v>0</v>
      </c>
      <c r="B4488" s="6" t="str">
        <f>COUNTIF($A$5:A4488,A4488)&amp;A4488</f>
        <v>33110</v>
      </c>
      <c r="AA44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89" spans="1:27" x14ac:dyDescent="0.25">
      <c r="A4489" s="6" t="str">
        <f>DAY(C4489)&amp;Table1[[#This Row],[Bộ phận]]&amp;Table1[[#This Row],[Mã hàng]]</f>
        <v>0</v>
      </c>
      <c r="B4489" s="6" t="str">
        <f>COUNTIF($A$5:A4489,A4489)&amp;A4489</f>
        <v>33120</v>
      </c>
      <c r="AA44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90" spans="1:27" x14ac:dyDescent="0.25">
      <c r="A4490" s="6" t="str">
        <f>DAY(C4490)&amp;Table1[[#This Row],[Bộ phận]]&amp;Table1[[#This Row],[Mã hàng]]</f>
        <v>0</v>
      </c>
      <c r="B4490" s="6" t="str">
        <f>COUNTIF($A$5:A4490,A4490)&amp;A4490</f>
        <v>33130</v>
      </c>
      <c r="AA44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91" spans="1:27" x14ac:dyDescent="0.25">
      <c r="A4491" s="6" t="str">
        <f>DAY(C4491)&amp;Table1[[#This Row],[Bộ phận]]&amp;Table1[[#This Row],[Mã hàng]]</f>
        <v>0</v>
      </c>
      <c r="B4491" s="6" t="str">
        <f>COUNTIF($A$5:A4491,A4491)&amp;A4491</f>
        <v>33140</v>
      </c>
      <c r="AA44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92" spans="1:27" x14ac:dyDescent="0.25">
      <c r="A4492" s="6" t="str">
        <f>DAY(C4492)&amp;Table1[[#This Row],[Bộ phận]]&amp;Table1[[#This Row],[Mã hàng]]</f>
        <v>0</v>
      </c>
      <c r="B4492" s="6" t="str">
        <f>COUNTIF($A$5:A4492,A4492)&amp;A4492</f>
        <v>33150</v>
      </c>
      <c r="AA44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93" spans="1:27" x14ac:dyDescent="0.25">
      <c r="A4493" s="6" t="str">
        <f>DAY(C4493)&amp;Table1[[#This Row],[Bộ phận]]&amp;Table1[[#This Row],[Mã hàng]]</f>
        <v>0</v>
      </c>
      <c r="B4493" s="6" t="str">
        <f>COUNTIF($A$5:A4493,A4493)&amp;A4493</f>
        <v>33160</v>
      </c>
      <c r="AA44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94" spans="1:27" x14ac:dyDescent="0.25">
      <c r="A4494" s="6" t="str">
        <f>DAY(C4494)&amp;Table1[[#This Row],[Bộ phận]]&amp;Table1[[#This Row],[Mã hàng]]</f>
        <v>0</v>
      </c>
      <c r="B4494" s="6" t="str">
        <f>COUNTIF($A$5:A4494,A4494)&amp;A4494</f>
        <v>33170</v>
      </c>
      <c r="AA44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95" spans="1:27" x14ac:dyDescent="0.25">
      <c r="A4495" s="6" t="str">
        <f>DAY(C4495)&amp;Table1[[#This Row],[Bộ phận]]&amp;Table1[[#This Row],[Mã hàng]]</f>
        <v>0</v>
      </c>
      <c r="B4495" s="6" t="str">
        <f>COUNTIF($A$5:A4495,A4495)&amp;A4495</f>
        <v>33180</v>
      </c>
      <c r="AA44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96" spans="1:27" x14ac:dyDescent="0.25">
      <c r="A4496" s="6" t="str">
        <f>DAY(C4496)&amp;Table1[[#This Row],[Bộ phận]]&amp;Table1[[#This Row],[Mã hàng]]</f>
        <v>0</v>
      </c>
      <c r="B4496" s="6" t="str">
        <f>COUNTIF($A$5:A4496,A4496)&amp;A4496</f>
        <v>33190</v>
      </c>
      <c r="AA44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97" spans="1:27" x14ac:dyDescent="0.25">
      <c r="A4497" s="6" t="str">
        <f>DAY(C4497)&amp;Table1[[#This Row],[Bộ phận]]&amp;Table1[[#This Row],[Mã hàng]]</f>
        <v>0</v>
      </c>
      <c r="B4497" s="6" t="str">
        <f>COUNTIF($A$5:A4497,A4497)&amp;A4497</f>
        <v>33200</v>
      </c>
      <c r="AA44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98" spans="1:27" x14ac:dyDescent="0.25">
      <c r="A4498" s="6" t="str">
        <f>DAY(C4498)&amp;Table1[[#This Row],[Bộ phận]]&amp;Table1[[#This Row],[Mã hàng]]</f>
        <v>0</v>
      </c>
      <c r="B4498" s="6" t="str">
        <f>COUNTIF($A$5:A4498,A4498)&amp;A4498</f>
        <v>33210</v>
      </c>
      <c r="AA44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499" spans="1:27" x14ac:dyDescent="0.25">
      <c r="A4499" s="6" t="str">
        <f>DAY(C4499)&amp;Table1[[#This Row],[Bộ phận]]&amp;Table1[[#This Row],[Mã hàng]]</f>
        <v>0</v>
      </c>
      <c r="B4499" s="6" t="str">
        <f>COUNTIF($A$5:A4499,A4499)&amp;A4499</f>
        <v>33220</v>
      </c>
      <c r="AA44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00" spans="1:27" x14ac:dyDescent="0.25">
      <c r="A4500" s="6" t="str">
        <f>DAY(C4500)&amp;Table1[[#This Row],[Bộ phận]]&amp;Table1[[#This Row],[Mã hàng]]</f>
        <v>0</v>
      </c>
      <c r="B4500" s="6" t="str">
        <f>COUNTIF($A$5:A4500,A4500)&amp;A4500</f>
        <v>33230</v>
      </c>
      <c r="AA45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01" spans="1:27" x14ac:dyDescent="0.25">
      <c r="A4501" s="6" t="str">
        <f>DAY(C4501)&amp;Table1[[#This Row],[Bộ phận]]&amp;Table1[[#This Row],[Mã hàng]]</f>
        <v>0</v>
      </c>
      <c r="B4501" s="6" t="str">
        <f>COUNTIF($A$5:A4501,A4501)&amp;A4501</f>
        <v>33240</v>
      </c>
      <c r="AA45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02" spans="1:27" x14ac:dyDescent="0.25">
      <c r="A4502" s="6" t="str">
        <f>DAY(C4502)&amp;Table1[[#This Row],[Bộ phận]]&amp;Table1[[#This Row],[Mã hàng]]</f>
        <v>0</v>
      </c>
      <c r="B4502" s="6" t="str">
        <f>COUNTIF($A$5:A4502,A4502)&amp;A4502</f>
        <v>33250</v>
      </c>
      <c r="AA45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03" spans="1:27" x14ac:dyDescent="0.25">
      <c r="A4503" s="6" t="str">
        <f>DAY(C4503)&amp;Table1[[#This Row],[Bộ phận]]&amp;Table1[[#This Row],[Mã hàng]]</f>
        <v>0</v>
      </c>
      <c r="B4503" s="6" t="str">
        <f>COUNTIF($A$5:A4503,A4503)&amp;A4503</f>
        <v>33260</v>
      </c>
      <c r="AA45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04" spans="1:27" x14ac:dyDescent="0.25">
      <c r="A4504" s="6" t="str">
        <f>DAY(C4504)&amp;Table1[[#This Row],[Bộ phận]]&amp;Table1[[#This Row],[Mã hàng]]</f>
        <v>0</v>
      </c>
      <c r="B4504" s="6" t="str">
        <f>COUNTIF($A$5:A4504,A4504)&amp;A4504</f>
        <v>33270</v>
      </c>
      <c r="AA45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05" spans="1:27" x14ac:dyDescent="0.25">
      <c r="A4505" s="6" t="str">
        <f>DAY(C4505)&amp;Table1[[#This Row],[Bộ phận]]&amp;Table1[[#This Row],[Mã hàng]]</f>
        <v>0</v>
      </c>
      <c r="B4505" s="6" t="str">
        <f>COUNTIF($A$5:A4505,A4505)&amp;A4505</f>
        <v>33280</v>
      </c>
      <c r="AA45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06" spans="1:27" x14ac:dyDescent="0.25">
      <c r="A4506" s="6" t="str">
        <f>DAY(C4506)&amp;Table1[[#This Row],[Bộ phận]]&amp;Table1[[#This Row],[Mã hàng]]</f>
        <v>0</v>
      </c>
      <c r="B4506" s="6" t="str">
        <f>COUNTIF($A$5:A4506,A4506)&amp;A4506</f>
        <v>33290</v>
      </c>
      <c r="AA45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07" spans="1:27" x14ac:dyDescent="0.25">
      <c r="A4507" s="6" t="str">
        <f>DAY(C4507)&amp;Table1[[#This Row],[Bộ phận]]&amp;Table1[[#This Row],[Mã hàng]]</f>
        <v>0</v>
      </c>
      <c r="B4507" s="6" t="str">
        <f>COUNTIF($A$5:A4507,A4507)&amp;A4507</f>
        <v>33300</v>
      </c>
      <c r="AA45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08" spans="1:27" x14ac:dyDescent="0.25">
      <c r="A4508" s="6" t="str">
        <f>DAY(C4508)&amp;Table1[[#This Row],[Bộ phận]]&amp;Table1[[#This Row],[Mã hàng]]</f>
        <v>0</v>
      </c>
      <c r="B4508" s="6" t="str">
        <f>COUNTIF($A$5:A4508,A4508)&amp;A4508</f>
        <v>33310</v>
      </c>
      <c r="AA45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09" spans="1:27" x14ac:dyDescent="0.25">
      <c r="A4509" s="6" t="str">
        <f>DAY(C4509)&amp;Table1[[#This Row],[Bộ phận]]&amp;Table1[[#This Row],[Mã hàng]]</f>
        <v>0</v>
      </c>
      <c r="B4509" s="6" t="str">
        <f>COUNTIF($A$5:A4509,A4509)&amp;A4509</f>
        <v>33320</v>
      </c>
      <c r="AA45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10" spans="1:27" x14ac:dyDescent="0.25">
      <c r="A4510" s="6" t="str">
        <f>DAY(C4510)&amp;Table1[[#This Row],[Bộ phận]]&amp;Table1[[#This Row],[Mã hàng]]</f>
        <v>0</v>
      </c>
      <c r="B4510" s="6" t="str">
        <f>COUNTIF($A$5:A4510,A4510)&amp;A4510</f>
        <v>33330</v>
      </c>
      <c r="AA45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11" spans="1:27" x14ac:dyDescent="0.25">
      <c r="A4511" s="6" t="str">
        <f>DAY(C4511)&amp;Table1[[#This Row],[Bộ phận]]&amp;Table1[[#This Row],[Mã hàng]]</f>
        <v>0</v>
      </c>
      <c r="B4511" s="6" t="str">
        <f>COUNTIF($A$5:A4511,A4511)&amp;A4511</f>
        <v>33340</v>
      </c>
      <c r="AA45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12" spans="1:27" x14ac:dyDescent="0.25">
      <c r="A4512" s="6" t="str">
        <f>DAY(C4512)&amp;Table1[[#This Row],[Bộ phận]]&amp;Table1[[#This Row],[Mã hàng]]</f>
        <v>0</v>
      </c>
      <c r="B4512" s="6" t="str">
        <f>COUNTIF($A$5:A4512,A4512)&amp;A4512</f>
        <v>33350</v>
      </c>
      <c r="AA45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13" spans="1:27" x14ac:dyDescent="0.25">
      <c r="A4513" s="6" t="str">
        <f>DAY(C4513)&amp;Table1[[#This Row],[Bộ phận]]&amp;Table1[[#This Row],[Mã hàng]]</f>
        <v>0</v>
      </c>
      <c r="B4513" s="6" t="str">
        <f>COUNTIF($A$5:A4513,A4513)&amp;A4513</f>
        <v>33360</v>
      </c>
      <c r="AA45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14" spans="1:27" x14ac:dyDescent="0.25">
      <c r="A4514" s="6" t="str">
        <f>DAY(C4514)&amp;Table1[[#This Row],[Bộ phận]]&amp;Table1[[#This Row],[Mã hàng]]</f>
        <v>0</v>
      </c>
      <c r="B4514" s="6" t="str">
        <f>COUNTIF($A$5:A4514,A4514)&amp;A4514</f>
        <v>33370</v>
      </c>
      <c r="AA45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15" spans="1:27" x14ac:dyDescent="0.25">
      <c r="A4515" s="6" t="str">
        <f>DAY(C4515)&amp;Table1[[#This Row],[Bộ phận]]&amp;Table1[[#This Row],[Mã hàng]]</f>
        <v>0</v>
      </c>
      <c r="B4515" s="6" t="str">
        <f>COUNTIF($A$5:A4515,A4515)&amp;A4515</f>
        <v>33380</v>
      </c>
      <c r="AA45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16" spans="1:27" x14ac:dyDescent="0.25">
      <c r="A4516" s="6" t="str">
        <f>DAY(C4516)&amp;Table1[[#This Row],[Bộ phận]]&amp;Table1[[#This Row],[Mã hàng]]</f>
        <v>0</v>
      </c>
      <c r="B4516" s="6" t="str">
        <f>COUNTIF($A$5:A4516,A4516)&amp;A4516</f>
        <v>33390</v>
      </c>
      <c r="AA45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17" spans="1:27" x14ac:dyDescent="0.25">
      <c r="A4517" s="6" t="str">
        <f>DAY(C4517)&amp;Table1[[#This Row],[Bộ phận]]&amp;Table1[[#This Row],[Mã hàng]]</f>
        <v>0</v>
      </c>
      <c r="B4517" s="6" t="str">
        <f>COUNTIF($A$5:A4517,A4517)&amp;A4517</f>
        <v>33400</v>
      </c>
      <c r="AA45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18" spans="1:27" x14ac:dyDescent="0.25">
      <c r="A4518" s="6" t="str">
        <f>DAY(C4518)&amp;Table1[[#This Row],[Bộ phận]]&amp;Table1[[#This Row],[Mã hàng]]</f>
        <v>0</v>
      </c>
      <c r="B4518" s="6" t="str">
        <f>COUNTIF($A$5:A4518,A4518)&amp;A4518</f>
        <v>33410</v>
      </c>
      <c r="AA45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19" spans="1:27" x14ac:dyDescent="0.25">
      <c r="A4519" s="6" t="str">
        <f>DAY(C4519)&amp;Table1[[#This Row],[Bộ phận]]&amp;Table1[[#This Row],[Mã hàng]]</f>
        <v>0</v>
      </c>
      <c r="B4519" s="6" t="str">
        <f>COUNTIF($A$5:A4519,A4519)&amp;A4519</f>
        <v>33420</v>
      </c>
      <c r="AA45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20" spans="1:27" x14ac:dyDescent="0.25">
      <c r="A4520" s="6" t="str">
        <f>DAY(C4520)&amp;Table1[[#This Row],[Bộ phận]]&amp;Table1[[#This Row],[Mã hàng]]</f>
        <v>0</v>
      </c>
      <c r="B4520" s="6" t="str">
        <f>COUNTIF($A$5:A4520,A4520)&amp;A4520</f>
        <v>33430</v>
      </c>
      <c r="AA45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21" spans="1:27" x14ac:dyDescent="0.25">
      <c r="A4521" s="6" t="str">
        <f>DAY(C4521)&amp;Table1[[#This Row],[Bộ phận]]&amp;Table1[[#This Row],[Mã hàng]]</f>
        <v>0</v>
      </c>
      <c r="B4521" s="6" t="str">
        <f>COUNTIF($A$5:A4521,A4521)&amp;A4521</f>
        <v>33440</v>
      </c>
      <c r="AA45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22" spans="1:27" x14ac:dyDescent="0.25">
      <c r="A4522" s="6" t="str">
        <f>DAY(C4522)&amp;Table1[[#This Row],[Bộ phận]]&amp;Table1[[#This Row],[Mã hàng]]</f>
        <v>0</v>
      </c>
      <c r="B4522" s="6" t="str">
        <f>COUNTIF($A$5:A4522,A4522)&amp;A4522</f>
        <v>33450</v>
      </c>
      <c r="AA45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23" spans="1:27" x14ac:dyDescent="0.25">
      <c r="A4523" s="6" t="str">
        <f>DAY(C4523)&amp;Table1[[#This Row],[Bộ phận]]&amp;Table1[[#This Row],[Mã hàng]]</f>
        <v>0</v>
      </c>
      <c r="B4523" s="6" t="str">
        <f>COUNTIF($A$5:A4523,A4523)&amp;A4523</f>
        <v>33460</v>
      </c>
      <c r="AA45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24" spans="1:27" x14ac:dyDescent="0.25">
      <c r="A4524" s="6" t="str">
        <f>DAY(C4524)&amp;Table1[[#This Row],[Bộ phận]]&amp;Table1[[#This Row],[Mã hàng]]</f>
        <v>0</v>
      </c>
      <c r="B4524" s="6" t="str">
        <f>COUNTIF($A$5:A4524,A4524)&amp;A4524</f>
        <v>33470</v>
      </c>
      <c r="AA45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25" spans="1:27" x14ac:dyDescent="0.25">
      <c r="A4525" s="6" t="str">
        <f>DAY(C4525)&amp;Table1[[#This Row],[Bộ phận]]&amp;Table1[[#This Row],[Mã hàng]]</f>
        <v>0</v>
      </c>
      <c r="B4525" s="6" t="str">
        <f>COUNTIF($A$5:A4525,A4525)&amp;A4525</f>
        <v>33480</v>
      </c>
      <c r="AA45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26" spans="1:27" x14ac:dyDescent="0.25">
      <c r="A4526" s="6" t="str">
        <f>DAY(C4526)&amp;Table1[[#This Row],[Bộ phận]]&amp;Table1[[#This Row],[Mã hàng]]</f>
        <v>0</v>
      </c>
      <c r="B4526" s="6" t="str">
        <f>COUNTIF($A$5:A4526,A4526)&amp;A4526</f>
        <v>33490</v>
      </c>
      <c r="AA45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27" spans="1:27" x14ac:dyDescent="0.25">
      <c r="A4527" s="6" t="str">
        <f>DAY(C4527)&amp;Table1[[#This Row],[Bộ phận]]&amp;Table1[[#This Row],[Mã hàng]]</f>
        <v>0</v>
      </c>
      <c r="B4527" s="6" t="str">
        <f>COUNTIF($A$5:A4527,A4527)&amp;A4527</f>
        <v>33500</v>
      </c>
      <c r="AA45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28" spans="1:27" x14ac:dyDescent="0.25">
      <c r="A4528" s="6" t="str">
        <f>DAY(C4528)&amp;Table1[[#This Row],[Bộ phận]]&amp;Table1[[#This Row],[Mã hàng]]</f>
        <v>0</v>
      </c>
      <c r="B4528" s="6" t="str">
        <f>COUNTIF($A$5:A4528,A4528)&amp;A4528</f>
        <v>33510</v>
      </c>
      <c r="AA45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29" spans="1:27" x14ac:dyDescent="0.25">
      <c r="A4529" s="6" t="str">
        <f>DAY(C4529)&amp;Table1[[#This Row],[Bộ phận]]&amp;Table1[[#This Row],[Mã hàng]]</f>
        <v>0</v>
      </c>
      <c r="B4529" s="6" t="str">
        <f>COUNTIF($A$5:A4529,A4529)&amp;A4529</f>
        <v>33520</v>
      </c>
      <c r="AA45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30" spans="1:27" x14ac:dyDescent="0.25">
      <c r="A4530" s="6" t="str">
        <f>DAY(C4530)&amp;Table1[[#This Row],[Bộ phận]]&amp;Table1[[#This Row],[Mã hàng]]</f>
        <v>0</v>
      </c>
      <c r="B4530" s="6" t="str">
        <f>COUNTIF($A$5:A4530,A4530)&amp;A4530</f>
        <v>33530</v>
      </c>
      <c r="AA45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31" spans="1:27" x14ac:dyDescent="0.25">
      <c r="A4531" s="6" t="str">
        <f>DAY(C4531)&amp;Table1[[#This Row],[Bộ phận]]&amp;Table1[[#This Row],[Mã hàng]]</f>
        <v>0</v>
      </c>
      <c r="B4531" s="6" t="str">
        <f>COUNTIF($A$5:A4531,A4531)&amp;A4531</f>
        <v>33540</v>
      </c>
      <c r="AA45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32" spans="1:27" x14ac:dyDescent="0.25">
      <c r="A4532" s="6" t="str">
        <f>DAY(C4532)&amp;Table1[[#This Row],[Bộ phận]]&amp;Table1[[#This Row],[Mã hàng]]</f>
        <v>0</v>
      </c>
      <c r="B4532" s="6" t="str">
        <f>COUNTIF($A$5:A4532,A4532)&amp;A4532</f>
        <v>33550</v>
      </c>
      <c r="AA45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33" spans="1:27" x14ac:dyDescent="0.25">
      <c r="A4533" s="6" t="str">
        <f>DAY(C4533)&amp;Table1[[#This Row],[Bộ phận]]&amp;Table1[[#This Row],[Mã hàng]]</f>
        <v>0</v>
      </c>
      <c r="B4533" s="6" t="str">
        <f>COUNTIF($A$5:A4533,A4533)&amp;A4533</f>
        <v>33560</v>
      </c>
      <c r="AA45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34" spans="1:27" x14ac:dyDescent="0.25">
      <c r="A4534" s="6" t="str">
        <f>DAY(C4534)&amp;Table1[[#This Row],[Bộ phận]]&amp;Table1[[#This Row],[Mã hàng]]</f>
        <v>0</v>
      </c>
      <c r="B4534" s="6" t="str">
        <f>COUNTIF($A$5:A4534,A4534)&amp;A4534</f>
        <v>33570</v>
      </c>
      <c r="AA45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35" spans="1:27" x14ac:dyDescent="0.25">
      <c r="A4535" s="6" t="str">
        <f>DAY(C4535)&amp;Table1[[#This Row],[Bộ phận]]&amp;Table1[[#This Row],[Mã hàng]]</f>
        <v>0</v>
      </c>
      <c r="B4535" s="6" t="str">
        <f>COUNTIF($A$5:A4535,A4535)&amp;A4535</f>
        <v>33580</v>
      </c>
      <c r="AA45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36" spans="1:27" x14ac:dyDescent="0.25">
      <c r="A4536" s="6" t="str">
        <f>DAY(C4536)&amp;Table1[[#This Row],[Bộ phận]]&amp;Table1[[#This Row],[Mã hàng]]</f>
        <v>0</v>
      </c>
      <c r="B4536" s="6" t="str">
        <f>COUNTIF($A$5:A4536,A4536)&amp;A4536</f>
        <v>33590</v>
      </c>
      <c r="AA45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37" spans="1:27" x14ac:dyDescent="0.25">
      <c r="A4537" s="6" t="str">
        <f>DAY(C4537)&amp;Table1[[#This Row],[Bộ phận]]&amp;Table1[[#This Row],[Mã hàng]]</f>
        <v>0</v>
      </c>
      <c r="B4537" s="6" t="str">
        <f>COUNTIF($A$5:A4537,A4537)&amp;A4537</f>
        <v>33600</v>
      </c>
      <c r="AA45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38" spans="1:27" x14ac:dyDescent="0.25">
      <c r="A4538" s="6" t="str">
        <f>DAY(C4538)&amp;Table1[[#This Row],[Bộ phận]]&amp;Table1[[#This Row],[Mã hàng]]</f>
        <v>0</v>
      </c>
      <c r="B4538" s="6" t="str">
        <f>COUNTIF($A$5:A4538,A4538)&amp;A4538</f>
        <v>33610</v>
      </c>
      <c r="AA45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39" spans="1:27" x14ac:dyDescent="0.25">
      <c r="A4539" s="6" t="str">
        <f>DAY(C4539)&amp;Table1[[#This Row],[Bộ phận]]&amp;Table1[[#This Row],[Mã hàng]]</f>
        <v>0</v>
      </c>
      <c r="B4539" s="6" t="str">
        <f>COUNTIF($A$5:A4539,A4539)&amp;A4539</f>
        <v>33620</v>
      </c>
      <c r="AA45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40" spans="1:27" x14ac:dyDescent="0.25">
      <c r="A4540" s="6" t="str">
        <f>DAY(C4540)&amp;Table1[[#This Row],[Bộ phận]]&amp;Table1[[#This Row],[Mã hàng]]</f>
        <v>0</v>
      </c>
      <c r="B4540" s="6" t="str">
        <f>COUNTIF($A$5:A4540,A4540)&amp;A4540</f>
        <v>33630</v>
      </c>
      <c r="AA45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41" spans="1:27" x14ac:dyDescent="0.25">
      <c r="A4541" s="6" t="str">
        <f>DAY(C4541)&amp;Table1[[#This Row],[Bộ phận]]&amp;Table1[[#This Row],[Mã hàng]]</f>
        <v>0</v>
      </c>
      <c r="B4541" s="6" t="str">
        <f>COUNTIF($A$5:A4541,A4541)&amp;A4541</f>
        <v>33640</v>
      </c>
      <c r="AA45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42" spans="1:27" x14ac:dyDescent="0.25">
      <c r="A4542" s="6" t="str">
        <f>DAY(C4542)&amp;Table1[[#This Row],[Bộ phận]]&amp;Table1[[#This Row],[Mã hàng]]</f>
        <v>0</v>
      </c>
      <c r="B4542" s="6" t="str">
        <f>COUNTIF($A$5:A4542,A4542)&amp;A4542</f>
        <v>33650</v>
      </c>
      <c r="AA45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43" spans="1:27" x14ac:dyDescent="0.25">
      <c r="A4543" s="6" t="str">
        <f>DAY(C4543)&amp;Table1[[#This Row],[Bộ phận]]&amp;Table1[[#This Row],[Mã hàng]]</f>
        <v>0</v>
      </c>
      <c r="B4543" s="6" t="str">
        <f>COUNTIF($A$5:A4543,A4543)&amp;A4543</f>
        <v>33660</v>
      </c>
      <c r="AA45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44" spans="1:27" x14ac:dyDescent="0.25">
      <c r="A4544" s="6" t="str">
        <f>DAY(C4544)&amp;Table1[[#This Row],[Bộ phận]]&amp;Table1[[#This Row],[Mã hàng]]</f>
        <v>0</v>
      </c>
      <c r="B4544" s="6" t="str">
        <f>COUNTIF($A$5:A4544,A4544)&amp;A4544</f>
        <v>33670</v>
      </c>
      <c r="AA45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45" spans="1:27" x14ac:dyDescent="0.25">
      <c r="A4545" s="6" t="str">
        <f>DAY(C4545)&amp;Table1[[#This Row],[Bộ phận]]&amp;Table1[[#This Row],[Mã hàng]]</f>
        <v>0</v>
      </c>
      <c r="B4545" s="6" t="str">
        <f>COUNTIF($A$5:A4545,A4545)&amp;A4545</f>
        <v>33680</v>
      </c>
      <c r="AA45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46" spans="1:27" x14ac:dyDescent="0.25">
      <c r="A4546" s="6" t="str">
        <f>DAY(C4546)&amp;Table1[[#This Row],[Bộ phận]]&amp;Table1[[#This Row],[Mã hàng]]</f>
        <v>0</v>
      </c>
      <c r="B4546" s="6" t="str">
        <f>COUNTIF($A$5:A4546,A4546)&amp;A4546</f>
        <v>33690</v>
      </c>
      <c r="AA45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47" spans="1:27" x14ac:dyDescent="0.25">
      <c r="A4547" s="6" t="str">
        <f>DAY(C4547)&amp;Table1[[#This Row],[Bộ phận]]&amp;Table1[[#This Row],[Mã hàng]]</f>
        <v>0</v>
      </c>
      <c r="B4547" s="6" t="str">
        <f>COUNTIF($A$5:A4547,A4547)&amp;A4547</f>
        <v>33700</v>
      </c>
      <c r="AA45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48" spans="1:27" x14ac:dyDescent="0.25">
      <c r="A4548" s="6" t="str">
        <f>DAY(C4548)&amp;Table1[[#This Row],[Bộ phận]]&amp;Table1[[#This Row],[Mã hàng]]</f>
        <v>0</v>
      </c>
      <c r="B4548" s="6" t="str">
        <f>COUNTIF($A$5:A4548,A4548)&amp;A4548</f>
        <v>33710</v>
      </c>
      <c r="AA45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49" spans="1:27" x14ac:dyDescent="0.25">
      <c r="A4549" s="6" t="str">
        <f>DAY(C4549)&amp;Table1[[#This Row],[Bộ phận]]&amp;Table1[[#This Row],[Mã hàng]]</f>
        <v>0</v>
      </c>
      <c r="B4549" s="6" t="str">
        <f>COUNTIF($A$5:A4549,A4549)&amp;A4549</f>
        <v>33720</v>
      </c>
      <c r="AA45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50" spans="1:27" x14ac:dyDescent="0.25">
      <c r="A4550" s="6" t="str">
        <f>DAY(C4550)&amp;Table1[[#This Row],[Bộ phận]]&amp;Table1[[#This Row],[Mã hàng]]</f>
        <v>0</v>
      </c>
      <c r="B4550" s="6" t="str">
        <f>COUNTIF($A$5:A4550,A4550)&amp;A4550</f>
        <v>33730</v>
      </c>
      <c r="AA45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51" spans="1:27" x14ac:dyDescent="0.25">
      <c r="A4551" s="6" t="str">
        <f>DAY(C4551)&amp;Table1[[#This Row],[Bộ phận]]&amp;Table1[[#This Row],[Mã hàng]]</f>
        <v>0</v>
      </c>
      <c r="B4551" s="6" t="str">
        <f>COUNTIF($A$5:A4551,A4551)&amp;A4551</f>
        <v>33740</v>
      </c>
      <c r="AA45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52" spans="1:27" x14ac:dyDescent="0.25">
      <c r="A4552" s="6" t="str">
        <f>DAY(C4552)&amp;Table1[[#This Row],[Bộ phận]]&amp;Table1[[#This Row],[Mã hàng]]</f>
        <v>0</v>
      </c>
      <c r="B4552" s="6" t="str">
        <f>COUNTIF($A$5:A4552,A4552)&amp;A4552</f>
        <v>33750</v>
      </c>
      <c r="AA45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53" spans="1:27" x14ac:dyDescent="0.25">
      <c r="A4553" s="6" t="str">
        <f>DAY(C4553)&amp;Table1[[#This Row],[Bộ phận]]&amp;Table1[[#This Row],[Mã hàng]]</f>
        <v>0</v>
      </c>
      <c r="B4553" s="6" t="str">
        <f>COUNTIF($A$5:A4553,A4553)&amp;A4553</f>
        <v>33760</v>
      </c>
      <c r="AA45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54" spans="1:27" x14ac:dyDescent="0.25">
      <c r="A4554" s="6" t="str">
        <f>DAY(C4554)&amp;Table1[[#This Row],[Bộ phận]]&amp;Table1[[#This Row],[Mã hàng]]</f>
        <v>0</v>
      </c>
      <c r="B4554" s="6" t="str">
        <f>COUNTIF($A$5:A4554,A4554)&amp;A4554</f>
        <v>33770</v>
      </c>
      <c r="AA45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55" spans="1:27" x14ac:dyDescent="0.25">
      <c r="A4555" s="6" t="str">
        <f>DAY(C4555)&amp;Table1[[#This Row],[Bộ phận]]&amp;Table1[[#This Row],[Mã hàng]]</f>
        <v>0</v>
      </c>
      <c r="B4555" s="6" t="str">
        <f>COUNTIF($A$5:A4555,A4555)&amp;A4555</f>
        <v>33780</v>
      </c>
      <c r="AA45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56" spans="1:27" x14ac:dyDescent="0.25">
      <c r="A4556" s="6" t="str">
        <f>DAY(C4556)&amp;Table1[[#This Row],[Bộ phận]]&amp;Table1[[#This Row],[Mã hàng]]</f>
        <v>0</v>
      </c>
      <c r="B4556" s="6" t="str">
        <f>COUNTIF($A$5:A4556,A4556)&amp;A4556</f>
        <v>33790</v>
      </c>
      <c r="AA45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57" spans="1:27" x14ac:dyDescent="0.25">
      <c r="A4557" s="6" t="str">
        <f>DAY(C4557)&amp;Table1[[#This Row],[Bộ phận]]&amp;Table1[[#This Row],[Mã hàng]]</f>
        <v>0</v>
      </c>
      <c r="B4557" s="6" t="str">
        <f>COUNTIF($A$5:A4557,A4557)&amp;A4557</f>
        <v>33800</v>
      </c>
      <c r="AA45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58" spans="1:27" x14ac:dyDescent="0.25">
      <c r="A4558" s="6" t="str">
        <f>DAY(C4558)&amp;Table1[[#This Row],[Bộ phận]]&amp;Table1[[#This Row],[Mã hàng]]</f>
        <v>0</v>
      </c>
      <c r="B4558" s="6" t="str">
        <f>COUNTIF($A$5:A4558,A4558)&amp;A4558</f>
        <v>33810</v>
      </c>
      <c r="AA45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59" spans="1:27" x14ac:dyDescent="0.25">
      <c r="A4559" s="6" t="str">
        <f>DAY(C4559)&amp;Table1[[#This Row],[Bộ phận]]&amp;Table1[[#This Row],[Mã hàng]]</f>
        <v>0</v>
      </c>
      <c r="B4559" s="6" t="str">
        <f>COUNTIF($A$5:A4559,A4559)&amp;A4559</f>
        <v>33820</v>
      </c>
      <c r="AA45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60" spans="1:27" x14ac:dyDescent="0.25">
      <c r="A4560" s="6" t="str">
        <f>DAY(C4560)&amp;Table1[[#This Row],[Bộ phận]]&amp;Table1[[#This Row],[Mã hàng]]</f>
        <v>0</v>
      </c>
      <c r="B4560" s="6" t="str">
        <f>COUNTIF($A$5:A4560,A4560)&amp;A4560</f>
        <v>33830</v>
      </c>
      <c r="AA45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61" spans="1:27" x14ac:dyDescent="0.25">
      <c r="A4561" s="6" t="str">
        <f>DAY(C4561)&amp;Table1[[#This Row],[Bộ phận]]&amp;Table1[[#This Row],[Mã hàng]]</f>
        <v>0</v>
      </c>
      <c r="B4561" s="6" t="str">
        <f>COUNTIF($A$5:A4561,A4561)&amp;A4561</f>
        <v>33840</v>
      </c>
      <c r="AA45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62" spans="1:27" x14ac:dyDescent="0.25">
      <c r="A4562" s="6" t="str">
        <f>DAY(C4562)&amp;Table1[[#This Row],[Bộ phận]]&amp;Table1[[#This Row],[Mã hàng]]</f>
        <v>0</v>
      </c>
      <c r="B4562" s="6" t="str">
        <f>COUNTIF($A$5:A4562,A4562)&amp;A4562</f>
        <v>33850</v>
      </c>
      <c r="AA45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63" spans="1:27" x14ac:dyDescent="0.25">
      <c r="A4563" s="6" t="str">
        <f>DAY(C4563)&amp;Table1[[#This Row],[Bộ phận]]&amp;Table1[[#This Row],[Mã hàng]]</f>
        <v>0</v>
      </c>
      <c r="B4563" s="6" t="str">
        <f>COUNTIF($A$5:A4563,A4563)&amp;A4563</f>
        <v>33860</v>
      </c>
      <c r="AA45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64" spans="1:27" x14ac:dyDescent="0.25">
      <c r="A4564" s="6" t="str">
        <f>DAY(C4564)&amp;Table1[[#This Row],[Bộ phận]]&amp;Table1[[#This Row],[Mã hàng]]</f>
        <v>0</v>
      </c>
      <c r="B4564" s="6" t="str">
        <f>COUNTIF($A$5:A4564,A4564)&amp;A4564</f>
        <v>33870</v>
      </c>
      <c r="AA45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65" spans="1:27" x14ac:dyDescent="0.25">
      <c r="A4565" s="6" t="str">
        <f>DAY(C4565)&amp;Table1[[#This Row],[Bộ phận]]&amp;Table1[[#This Row],[Mã hàng]]</f>
        <v>0</v>
      </c>
      <c r="B4565" s="6" t="str">
        <f>COUNTIF($A$5:A4565,A4565)&amp;A4565</f>
        <v>33880</v>
      </c>
      <c r="AA45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66" spans="1:27" x14ac:dyDescent="0.25">
      <c r="A4566" s="6" t="str">
        <f>DAY(C4566)&amp;Table1[[#This Row],[Bộ phận]]&amp;Table1[[#This Row],[Mã hàng]]</f>
        <v>0</v>
      </c>
      <c r="B4566" s="6" t="str">
        <f>COUNTIF($A$5:A4566,A4566)&amp;A4566</f>
        <v>33890</v>
      </c>
      <c r="AA45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67" spans="1:27" x14ac:dyDescent="0.25">
      <c r="A4567" s="6" t="str">
        <f>DAY(C4567)&amp;Table1[[#This Row],[Bộ phận]]&amp;Table1[[#This Row],[Mã hàng]]</f>
        <v>0</v>
      </c>
      <c r="B4567" s="6" t="str">
        <f>COUNTIF($A$5:A4567,A4567)&amp;A4567</f>
        <v>33900</v>
      </c>
      <c r="AA45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68" spans="1:27" x14ac:dyDescent="0.25">
      <c r="A4568" s="6" t="str">
        <f>DAY(C4568)&amp;Table1[[#This Row],[Bộ phận]]&amp;Table1[[#This Row],[Mã hàng]]</f>
        <v>0</v>
      </c>
      <c r="B4568" s="6" t="str">
        <f>COUNTIF($A$5:A4568,A4568)&amp;A4568</f>
        <v>33910</v>
      </c>
      <c r="AA45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69" spans="1:27" x14ac:dyDescent="0.25">
      <c r="A4569" s="6" t="str">
        <f>DAY(C4569)&amp;Table1[[#This Row],[Bộ phận]]&amp;Table1[[#This Row],[Mã hàng]]</f>
        <v>0</v>
      </c>
      <c r="B4569" s="6" t="str">
        <f>COUNTIF($A$5:A4569,A4569)&amp;A4569</f>
        <v>33920</v>
      </c>
      <c r="AA45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70" spans="1:27" x14ac:dyDescent="0.25">
      <c r="A4570" s="6" t="str">
        <f>DAY(C4570)&amp;Table1[[#This Row],[Bộ phận]]&amp;Table1[[#This Row],[Mã hàng]]</f>
        <v>0</v>
      </c>
      <c r="B4570" s="6" t="str">
        <f>COUNTIF($A$5:A4570,A4570)&amp;A4570</f>
        <v>33930</v>
      </c>
      <c r="AA45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71" spans="1:27" x14ac:dyDescent="0.25">
      <c r="A4571" s="6" t="str">
        <f>DAY(C4571)&amp;Table1[[#This Row],[Bộ phận]]&amp;Table1[[#This Row],[Mã hàng]]</f>
        <v>0</v>
      </c>
      <c r="B4571" s="6" t="str">
        <f>COUNTIF($A$5:A4571,A4571)&amp;A4571</f>
        <v>33940</v>
      </c>
      <c r="AA45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72" spans="1:27" x14ac:dyDescent="0.25">
      <c r="A4572" s="6" t="str">
        <f>DAY(C4572)&amp;Table1[[#This Row],[Bộ phận]]&amp;Table1[[#This Row],[Mã hàng]]</f>
        <v>0</v>
      </c>
      <c r="B4572" s="6" t="str">
        <f>COUNTIF($A$5:A4572,A4572)&amp;A4572</f>
        <v>33950</v>
      </c>
      <c r="AA45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73" spans="1:27" x14ac:dyDescent="0.25">
      <c r="A4573" s="6" t="str">
        <f>DAY(C4573)&amp;Table1[[#This Row],[Bộ phận]]&amp;Table1[[#This Row],[Mã hàng]]</f>
        <v>0</v>
      </c>
      <c r="B4573" s="6" t="str">
        <f>COUNTIF($A$5:A4573,A4573)&amp;A4573</f>
        <v>33960</v>
      </c>
      <c r="AA45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74" spans="1:27" x14ac:dyDescent="0.25">
      <c r="A4574" s="6" t="str">
        <f>DAY(C4574)&amp;Table1[[#This Row],[Bộ phận]]&amp;Table1[[#This Row],[Mã hàng]]</f>
        <v>0</v>
      </c>
      <c r="B4574" s="6" t="str">
        <f>COUNTIF($A$5:A4574,A4574)&amp;A4574</f>
        <v>33970</v>
      </c>
      <c r="AA45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75" spans="1:27" x14ac:dyDescent="0.25">
      <c r="A4575" s="6" t="str">
        <f>DAY(C4575)&amp;Table1[[#This Row],[Bộ phận]]&amp;Table1[[#This Row],[Mã hàng]]</f>
        <v>0</v>
      </c>
      <c r="B4575" s="6" t="str">
        <f>COUNTIF($A$5:A4575,A4575)&amp;A4575</f>
        <v>33980</v>
      </c>
      <c r="AA45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76" spans="1:27" x14ac:dyDescent="0.25">
      <c r="A4576" s="6" t="str">
        <f>DAY(C4576)&amp;Table1[[#This Row],[Bộ phận]]&amp;Table1[[#This Row],[Mã hàng]]</f>
        <v>0</v>
      </c>
      <c r="B4576" s="6" t="str">
        <f>COUNTIF($A$5:A4576,A4576)&amp;A4576</f>
        <v>33990</v>
      </c>
      <c r="AA45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77" spans="1:27" x14ac:dyDescent="0.25">
      <c r="A4577" s="6" t="str">
        <f>DAY(C4577)&amp;Table1[[#This Row],[Bộ phận]]&amp;Table1[[#This Row],[Mã hàng]]</f>
        <v>0</v>
      </c>
      <c r="B4577" s="6" t="str">
        <f>COUNTIF($A$5:A4577,A4577)&amp;A4577</f>
        <v>34000</v>
      </c>
      <c r="AA45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78" spans="1:27" x14ac:dyDescent="0.25">
      <c r="A4578" s="6" t="str">
        <f>DAY(C4578)&amp;Table1[[#This Row],[Bộ phận]]&amp;Table1[[#This Row],[Mã hàng]]</f>
        <v>0</v>
      </c>
      <c r="B4578" s="6" t="str">
        <f>COUNTIF($A$5:A4578,A4578)&amp;A4578</f>
        <v>34010</v>
      </c>
      <c r="AA45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79" spans="1:27" x14ac:dyDescent="0.25">
      <c r="A4579" s="6" t="str">
        <f>DAY(C4579)&amp;Table1[[#This Row],[Bộ phận]]&amp;Table1[[#This Row],[Mã hàng]]</f>
        <v>0</v>
      </c>
      <c r="B4579" s="6" t="str">
        <f>COUNTIF($A$5:A4579,A4579)&amp;A4579</f>
        <v>34020</v>
      </c>
      <c r="AA45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80" spans="1:27" x14ac:dyDescent="0.25">
      <c r="A4580" s="6" t="str">
        <f>DAY(C4580)&amp;Table1[[#This Row],[Bộ phận]]&amp;Table1[[#This Row],[Mã hàng]]</f>
        <v>0</v>
      </c>
      <c r="B4580" s="6" t="str">
        <f>COUNTIF($A$5:A4580,A4580)&amp;A4580</f>
        <v>34030</v>
      </c>
      <c r="AA45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81" spans="1:27" x14ac:dyDescent="0.25">
      <c r="A4581" s="6" t="str">
        <f>DAY(C4581)&amp;Table1[[#This Row],[Bộ phận]]&amp;Table1[[#This Row],[Mã hàng]]</f>
        <v>0</v>
      </c>
      <c r="B4581" s="6" t="str">
        <f>COUNTIF($A$5:A4581,A4581)&amp;A4581</f>
        <v>34040</v>
      </c>
      <c r="AA45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82" spans="1:27" x14ac:dyDescent="0.25">
      <c r="A4582" s="6" t="str">
        <f>DAY(C4582)&amp;Table1[[#This Row],[Bộ phận]]&amp;Table1[[#This Row],[Mã hàng]]</f>
        <v>0</v>
      </c>
      <c r="B4582" s="6" t="str">
        <f>COUNTIF($A$5:A4582,A4582)&amp;A4582</f>
        <v>34050</v>
      </c>
      <c r="AA45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83" spans="1:27" x14ac:dyDescent="0.25">
      <c r="A4583" s="6" t="str">
        <f>DAY(C4583)&amp;Table1[[#This Row],[Bộ phận]]&amp;Table1[[#This Row],[Mã hàng]]</f>
        <v>0</v>
      </c>
      <c r="B4583" s="6" t="str">
        <f>COUNTIF($A$5:A4583,A4583)&amp;A4583</f>
        <v>34060</v>
      </c>
      <c r="AA45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84" spans="1:27" x14ac:dyDescent="0.25">
      <c r="A4584" s="6" t="str">
        <f>DAY(C4584)&amp;Table1[[#This Row],[Bộ phận]]&amp;Table1[[#This Row],[Mã hàng]]</f>
        <v>0</v>
      </c>
      <c r="B4584" s="6" t="str">
        <f>COUNTIF($A$5:A4584,A4584)&amp;A4584</f>
        <v>34070</v>
      </c>
      <c r="AA45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85" spans="1:27" x14ac:dyDescent="0.25">
      <c r="A4585" s="6" t="str">
        <f>DAY(C4585)&amp;Table1[[#This Row],[Bộ phận]]&amp;Table1[[#This Row],[Mã hàng]]</f>
        <v>0</v>
      </c>
      <c r="B4585" s="6" t="str">
        <f>COUNTIF($A$5:A4585,A4585)&amp;A4585</f>
        <v>34080</v>
      </c>
      <c r="AA45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86" spans="1:27" x14ac:dyDescent="0.25">
      <c r="A4586" s="6" t="str">
        <f>DAY(C4586)&amp;Table1[[#This Row],[Bộ phận]]&amp;Table1[[#This Row],[Mã hàng]]</f>
        <v>0</v>
      </c>
      <c r="B4586" s="6" t="str">
        <f>COUNTIF($A$5:A4586,A4586)&amp;A4586</f>
        <v>34090</v>
      </c>
      <c r="AA45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87" spans="1:27" x14ac:dyDescent="0.25">
      <c r="A4587" s="6" t="str">
        <f>DAY(C4587)&amp;Table1[[#This Row],[Bộ phận]]&amp;Table1[[#This Row],[Mã hàng]]</f>
        <v>0</v>
      </c>
      <c r="B4587" s="6" t="str">
        <f>COUNTIF($A$5:A4587,A4587)&amp;A4587</f>
        <v>34100</v>
      </c>
      <c r="AA45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88" spans="1:27" x14ac:dyDescent="0.25">
      <c r="A4588" s="6" t="str">
        <f>DAY(C4588)&amp;Table1[[#This Row],[Bộ phận]]&amp;Table1[[#This Row],[Mã hàng]]</f>
        <v>0</v>
      </c>
      <c r="B4588" s="6" t="str">
        <f>COUNTIF($A$5:A4588,A4588)&amp;A4588</f>
        <v>34110</v>
      </c>
      <c r="AA45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89" spans="1:27" x14ac:dyDescent="0.25">
      <c r="A4589" s="6" t="str">
        <f>DAY(C4589)&amp;Table1[[#This Row],[Bộ phận]]&amp;Table1[[#This Row],[Mã hàng]]</f>
        <v>0</v>
      </c>
      <c r="B4589" s="6" t="str">
        <f>COUNTIF($A$5:A4589,A4589)&amp;A4589</f>
        <v>34120</v>
      </c>
      <c r="AA45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90" spans="1:27" x14ac:dyDescent="0.25">
      <c r="A4590" s="6" t="str">
        <f>DAY(C4590)&amp;Table1[[#This Row],[Bộ phận]]&amp;Table1[[#This Row],[Mã hàng]]</f>
        <v>0</v>
      </c>
      <c r="B4590" s="6" t="str">
        <f>COUNTIF($A$5:A4590,A4590)&amp;A4590</f>
        <v>34130</v>
      </c>
      <c r="AA45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91" spans="1:27" x14ac:dyDescent="0.25">
      <c r="A4591" s="6" t="str">
        <f>DAY(C4591)&amp;Table1[[#This Row],[Bộ phận]]&amp;Table1[[#This Row],[Mã hàng]]</f>
        <v>0</v>
      </c>
      <c r="B4591" s="6" t="str">
        <f>COUNTIF($A$5:A4591,A4591)&amp;A4591</f>
        <v>34140</v>
      </c>
      <c r="AA45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92" spans="1:27" x14ac:dyDescent="0.25">
      <c r="A4592" s="6" t="str">
        <f>DAY(C4592)&amp;Table1[[#This Row],[Bộ phận]]&amp;Table1[[#This Row],[Mã hàng]]</f>
        <v>0</v>
      </c>
      <c r="B4592" s="6" t="str">
        <f>COUNTIF($A$5:A4592,A4592)&amp;A4592</f>
        <v>34150</v>
      </c>
      <c r="AA45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93" spans="1:27" x14ac:dyDescent="0.25">
      <c r="A4593" s="6" t="str">
        <f>DAY(C4593)&amp;Table1[[#This Row],[Bộ phận]]&amp;Table1[[#This Row],[Mã hàng]]</f>
        <v>0</v>
      </c>
      <c r="B4593" s="6" t="str">
        <f>COUNTIF($A$5:A4593,A4593)&amp;A4593</f>
        <v>34160</v>
      </c>
      <c r="AA45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94" spans="1:27" x14ac:dyDescent="0.25">
      <c r="A4594" s="6" t="str">
        <f>DAY(C4594)&amp;Table1[[#This Row],[Bộ phận]]&amp;Table1[[#This Row],[Mã hàng]]</f>
        <v>0</v>
      </c>
      <c r="B4594" s="6" t="str">
        <f>COUNTIF($A$5:A4594,A4594)&amp;A4594</f>
        <v>34170</v>
      </c>
      <c r="AA45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95" spans="1:27" x14ac:dyDescent="0.25">
      <c r="A4595" s="6" t="str">
        <f>DAY(C4595)&amp;Table1[[#This Row],[Bộ phận]]&amp;Table1[[#This Row],[Mã hàng]]</f>
        <v>0</v>
      </c>
      <c r="B4595" s="6" t="str">
        <f>COUNTIF($A$5:A4595,A4595)&amp;A4595</f>
        <v>34180</v>
      </c>
      <c r="AA45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96" spans="1:27" x14ac:dyDescent="0.25">
      <c r="A4596" s="6" t="str">
        <f>DAY(C4596)&amp;Table1[[#This Row],[Bộ phận]]&amp;Table1[[#This Row],[Mã hàng]]</f>
        <v>0</v>
      </c>
      <c r="B4596" s="6" t="str">
        <f>COUNTIF($A$5:A4596,A4596)&amp;A4596</f>
        <v>34190</v>
      </c>
      <c r="AA45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97" spans="1:27" x14ac:dyDescent="0.25">
      <c r="A4597" s="6" t="str">
        <f>DAY(C4597)&amp;Table1[[#This Row],[Bộ phận]]&amp;Table1[[#This Row],[Mã hàng]]</f>
        <v>0</v>
      </c>
      <c r="B4597" s="6" t="str">
        <f>COUNTIF($A$5:A4597,A4597)&amp;A4597</f>
        <v>34200</v>
      </c>
      <c r="AA45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98" spans="1:27" x14ac:dyDescent="0.25">
      <c r="A4598" s="6" t="str">
        <f>DAY(C4598)&amp;Table1[[#This Row],[Bộ phận]]&amp;Table1[[#This Row],[Mã hàng]]</f>
        <v>0</v>
      </c>
      <c r="B4598" s="6" t="str">
        <f>COUNTIF($A$5:A4598,A4598)&amp;A4598</f>
        <v>34210</v>
      </c>
      <c r="AA45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599" spans="1:27" x14ac:dyDescent="0.25">
      <c r="A4599" s="6" t="str">
        <f>DAY(C4599)&amp;Table1[[#This Row],[Bộ phận]]&amp;Table1[[#This Row],[Mã hàng]]</f>
        <v>0</v>
      </c>
      <c r="B4599" s="6" t="str">
        <f>COUNTIF($A$5:A4599,A4599)&amp;A4599</f>
        <v>34220</v>
      </c>
      <c r="AA45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00" spans="1:27" x14ac:dyDescent="0.25">
      <c r="A4600" s="6" t="str">
        <f>DAY(C4600)&amp;Table1[[#This Row],[Bộ phận]]&amp;Table1[[#This Row],[Mã hàng]]</f>
        <v>0</v>
      </c>
      <c r="B4600" s="6" t="str">
        <f>COUNTIF($A$5:A4600,A4600)&amp;A4600</f>
        <v>34230</v>
      </c>
      <c r="AA46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01" spans="1:27" x14ac:dyDescent="0.25">
      <c r="A4601" s="6" t="str">
        <f>DAY(C4601)&amp;Table1[[#This Row],[Bộ phận]]&amp;Table1[[#This Row],[Mã hàng]]</f>
        <v>0</v>
      </c>
      <c r="B4601" s="6" t="str">
        <f>COUNTIF($A$5:A4601,A4601)&amp;A4601</f>
        <v>34240</v>
      </c>
      <c r="AA46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02" spans="1:27" x14ac:dyDescent="0.25">
      <c r="A4602" s="6" t="str">
        <f>DAY(C4602)&amp;Table1[[#This Row],[Bộ phận]]&amp;Table1[[#This Row],[Mã hàng]]</f>
        <v>0</v>
      </c>
      <c r="B4602" s="6" t="str">
        <f>COUNTIF($A$5:A4602,A4602)&amp;A4602</f>
        <v>34250</v>
      </c>
      <c r="AA46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03" spans="1:27" x14ac:dyDescent="0.25">
      <c r="A4603" s="6" t="str">
        <f>DAY(C4603)&amp;Table1[[#This Row],[Bộ phận]]&amp;Table1[[#This Row],[Mã hàng]]</f>
        <v>0</v>
      </c>
      <c r="B4603" s="6" t="str">
        <f>COUNTIF($A$5:A4603,A4603)&amp;A4603</f>
        <v>34260</v>
      </c>
      <c r="AA46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04" spans="1:27" x14ac:dyDescent="0.25">
      <c r="A4604" s="6" t="str">
        <f>DAY(C4604)&amp;Table1[[#This Row],[Bộ phận]]&amp;Table1[[#This Row],[Mã hàng]]</f>
        <v>0</v>
      </c>
      <c r="B4604" s="6" t="str">
        <f>COUNTIF($A$5:A4604,A4604)&amp;A4604</f>
        <v>34270</v>
      </c>
      <c r="AA46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05" spans="1:27" x14ac:dyDescent="0.25">
      <c r="A4605" s="6" t="str">
        <f>DAY(C4605)&amp;Table1[[#This Row],[Bộ phận]]&amp;Table1[[#This Row],[Mã hàng]]</f>
        <v>0</v>
      </c>
      <c r="B4605" s="6" t="str">
        <f>COUNTIF($A$5:A4605,A4605)&amp;A4605</f>
        <v>34280</v>
      </c>
      <c r="AA46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06" spans="1:27" x14ac:dyDescent="0.25">
      <c r="A4606" s="6" t="str">
        <f>DAY(C4606)&amp;Table1[[#This Row],[Bộ phận]]&amp;Table1[[#This Row],[Mã hàng]]</f>
        <v>0</v>
      </c>
      <c r="B4606" s="6" t="str">
        <f>COUNTIF($A$5:A4606,A4606)&amp;A4606</f>
        <v>34290</v>
      </c>
      <c r="AA46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07" spans="1:27" x14ac:dyDescent="0.25">
      <c r="A4607" s="6" t="str">
        <f>DAY(C4607)&amp;Table1[[#This Row],[Bộ phận]]&amp;Table1[[#This Row],[Mã hàng]]</f>
        <v>0</v>
      </c>
      <c r="B4607" s="6" t="str">
        <f>COUNTIF($A$5:A4607,A4607)&amp;A4607</f>
        <v>34300</v>
      </c>
      <c r="AA46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08" spans="1:27" x14ac:dyDescent="0.25">
      <c r="A4608" s="6" t="str">
        <f>DAY(C4608)&amp;Table1[[#This Row],[Bộ phận]]&amp;Table1[[#This Row],[Mã hàng]]</f>
        <v>0</v>
      </c>
      <c r="B4608" s="6" t="str">
        <f>COUNTIF($A$5:A4608,A4608)&amp;A4608</f>
        <v>34310</v>
      </c>
      <c r="AA46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09" spans="1:27" x14ac:dyDescent="0.25">
      <c r="A4609" s="6" t="str">
        <f>DAY(C4609)&amp;Table1[[#This Row],[Bộ phận]]&amp;Table1[[#This Row],[Mã hàng]]</f>
        <v>0</v>
      </c>
      <c r="B4609" s="6" t="str">
        <f>COUNTIF($A$5:A4609,A4609)&amp;A4609</f>
        <v>34320</v>
      </c>
      <c r="AA46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10" spans="1:27" x14ac:dyDescent="0.25">
      <c r="A4610" s="6" t="str">
        <f>DAY(C4610)&amp;Table1[[#This Row],[Bộ phận]]&amp;Table1[[#This Row],[Mã hàng]]</f>
        <v>0</v>
      </c>
      <c r="B4610" s="6" t="str">
        <f>COUNTIF($A$5:A4610,A4610)&amp;A4610</f>
        <v>34330</v>
      </c>
      <c r="AA46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11" spans="1:27" x14ac:dyDescent="0.25">
      <c r="A4611" s="6" t="str">
        <f>DAY(C4611)&amp;Table1[[#This Row],[Bộ phận]]&amp;Table1[[#This Row],[Mã hàng]]</f>
        <v>0</v>
      </c>
      <c r="B4611" s="6" t="str">
        <f>COUNTIF($A$5:A4611,A4611)&amp;A4611</f>
        <v>34340</v>
      </c>
      <c r="AA46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12" spans="1:27" x14ac:dyDescent="0.25">
      <c r="A4612" s="6" t="str">
        <f>DAY(C4612)&amp;Table1[[#This Row],[Bộ phận]]&amp;Table1[[#This Row],[Mã hàng]]</f>
        <v>0</v>
      </c>
      <c r="B4612" s="6" t="str">
        <f>COUNTIF($A$5:A4612,A4612)&amp;A4612</f>
        <v>34350</v>
      </c>
      <c r="AA46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13" spans="1:27" x14ac:dyDescent="0.25">
      <c r="A4613" s="6" t="str">
        <f>DAY(C4613)&amp;Table1[[#This Row],[Bộ phận]]&amp;Table1[[#This Row],[Mã hàng]]</f>
        <v>0</v>
      </c>
      <c r="B4613" s="6" t="str">
        <f>COUNTIF($A$5:A4613,A4613)&amp;A4613</f>
        <v>34360</v>
      </c>
      <c r="AA46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14" spans="1:27" x14ac:dyDescent="0.25">
      <c r="A4614" s="6" t="str">
        <f>DAY(C4614)&amp;Table1[[#This Row],[Bộ phận]]&amp;Table1[[#This Row],[Mã hàng]]</f>
        <v>0</v>
      </c>
      <c r="B4614" s="6" t="str">
        <f>COUNTIF($A$5:A4614,A4614)&amp;A4614</f>
        <v>34370</v>
      </c>
      <c r="AA46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15" spans="1:27" x14ac:dyDescent="0.25">
      <c r="A4615" s="6" t="str">
        <f>DAY(C4615)&amp;Table1[[#This Row],[Bộ phận]]&amp;Table1[[#This Row],[Mã hàng]]</f>
        <v>0</v>
      </c>
      <c r="B4615" s="6" t="str">
        <f>COUNTIF($A$5:A4615,A4615)&amp;A4615</f>
        <v>34380</v>
      </c>
      <c r="AA46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16" spans="1:27" x14ac:dyDescent="0.25">
      <c r="A4616" s="6" t="str">
        <f>DAY(C4616)&amp;Table1[[#This Row],[Bộ phận]]&amp;Table1[[#This Row],[Mã hàng]]</f>
        <v>0</v>
      </c>
      <c r="B4616" s="6" t="str">
        <f>COUNTIF($A$5:A4616,A4616)&amp;A4616</f>
        <v>34390</v>
      </c>
      <c r="AA46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17" spans="1:27" x14ac:dyDescent="0.25">
      <c r="A4617" s="6" t="str">
        <f>DAY(C4617)&amp;Table1[[#This Row],[Bộ phận]]&amp;Table1[[#This Row],[Mã hàng]]</f>
        <v>0</v>
      </c>
      <c r="B4617" s="6" t="str">
        <f>COUNTIF($A$5:A4617,A4617)&amp;A4617</f>
        <v>34400</v>
      </c>
      <c r="AA46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18" spans="1:27" x14ac:dyDescent="0.25">
      <c r="A4618" s="6" t="str">
        <f>DAY(C4618)&amp;Table1[[#This Row],[Bộ phận]]&amp;Table1[[#This Row],[Mã hàng]]</f>
        <v>0</v>
      </c>
      <c r="B4618" s="6" t="str">
        <f>COUNTIF($A$5:A4618,A4618)&amp;A4618</f>
        <v>34410</v>
      </c>
      <c r="AA46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19" spans="1:27" x14ac:dyDescent="0.25">
      <c r="A4619" s="6" t="str">
        <f>DAY(C4619)&amp;Table1[[#This Row],[Bộ phận]]&amp;Table1[[#This Row],[Mã hàng]]</f>
        <v>0</v>
      </c>
      <c r="B4619" s="6" t="str">
        <f>COUNTIF($A$5:A4619,A4619)&amp;A4619</f>
        <v>34420</v>
      </c>
      <c r="AA46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20" spans="1:27" x14ac:dyDescent="0.25">
      <c r="A4620" s="6" t="str">
        <f>DAY(C4620)&amp;Table1[[#This Row],[Bộ phận]]&amp;Table1[[#This Row],[Mã hàng]]</f>
        <v>0</v>
      </c>
      <c r="B4620" s="6" t="str">
        <f>COUNTIF($A$5:A4620,A4620)&amp;A4620</f>
        <v>34430</v>
      </c>
      <c r="AA46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21" spans="1:27" x14ac:dyDescent="0.25">
      <c r="A4621" s="6" t="str">
        <f>DAY(C4621)&amp;Table1[[#This Row],[Bộ phận]]&amp;Table1[[#This Row],[Mã hàng]]</f>
        <v>0</v>
      </c>
      <c r="B4621" s="6" t="str">
        <f>COUNTIF($A$5:A4621,A4621)&amp;A4621</f>
        <v>34440</v>
      </c>
      <c r="AA46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22" spans="1:27" x14ac:dyDescent="0.25">
      <c r="A4622" s="6" t="str">
        <f>DAY(C4622)&amp;Table1[[#This Row],[Bộ phận]]&amp;Table1[[#This Row],[Mã hàng]]</f>
        <v>0</v>
      </c>
      <c r="B4622" s="6" t="str">
        <f>COUNTIF($A$5:A4622,A4622)&amp;A4622</f>
        <v>34450</v>
      </c>
      <c r="AA46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23" spans="1:27" x14ac:dyDescent="0.25">
      <c r="A4623" s="6" t="str">
        <f>DAY(C4623)&amp;Table1[[#This Row],[Bộ phận]]&amp;Table1[[#This Row],[Mã hàng]]</f>
        <v>0</v>
      </c>
      <c r="B4623" s="6" t="str">
        <f>COUNTIF($A$5:A4623,A4623)&amp;A4623</f>
        <v>34460</v>
      </c>
      <c r="AA46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24" spans="1:27" x14ac:dyDescent="0.25">
      <c r="A4624" s="6" t="str">
        <f>DAY(C4624)&amp;Table1[[#This Row],[Bộ phận]]&amp;Table1[[#This Row],[Mã hàng]]</f>
        <v>0</v>
      </c>
      <c r="B4624" s="6" t="str">
        <f>COUNTIF($A$5:A4624,A4624)&amp;A4624</f>
        <v>34470</v>
      </c>
      <c r="AA46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25" spans="1:27" x14ac:dyDescent="0.25">
      <c r="A4625" s="6" t="str">
        <f>DAY(C4625)&amp;Table1[[#This Row],[Bộ phận]]&amp;Table1[[#This Row],[Mã hàng]]</f>
        <v>0</v>
      </c>
      <c r="B4625" s="6" t="str">
        <f>COUNTIF($A$5:A4625,A4625)&amp;A4625</f>
        <v>34480</v>
      </c>
      <c r="AA46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26" spans="1:27" x14ac:dyDescent="0.25">
      <c r="A4626" s="6" t="str">
        <f>DAY(C4626)&amp;Table1[[#This Row],[Bộ phận]]&amp;Table1[[#This Row],[Mã hàng]]</f>
        <v>0</v>
      </c>
      <c r="B4626" s="6" t="str">
        <f>COUNTIF($A$5:A4626,A4626)&amp;A4626</f>
        <v>34490</v>
      </c>
      <c r="AA46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27" spans="1:27" x14ac:dyDescent="0.25">
      <c r="A4627" s="6" t="str">
        <f>DAY(C4627)&amp;Table1[[#This Row],[Bộ phận]]&amp;Table1[[#This Row],[Mã hàng]]</f>
        <v>0</v>
      </c>
      <c r="B4627" s="6" t="str">
        <f>COUNTIF($A$5:A4627,A4627)&amp;A4627</f>
        <v>34500</v>
      </c>
      <c r="AA46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28" spans="1:27" x14ac:dyDescent="0.25">
      <c r="A4628" s="6" t="str">
        <f>DAY(C4628)&amp;Table1[[#This Row],[Bộ phận]]&amp;Table1[[#This Row],[Mã hàng]]</f>
        <v>0</v>
      </c>
      <c r="B4628" s="6" t="str">
        <f>COUNTIF($A$5:A4628,A4628)&amp;A4628</f>
        <v>34510</v>
      </c>
      <c r="AA46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29" spans="1:27" x14ac:dyDescent="0.25">
      <c r="A4629" s="6" t="str">
        <f>DAY(C4629)&amp;Table1[[#This Row],[Bộ phận]]&amp;Table1[[#This Row],[Mã hàng]]</f>
        <v>0</v>
      </c>
      <c r="B4629" s="6" t="str">
        <f>COUNTIF($A$5:A4629,A4629)&amp;A4629</f>
        <v>34520</v>
      </c>
      <c r="AA46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30" spans="1:27" x14ac:dyDescent="0.25">
      <c r="A4630" s="6" t="str">
        <f>DAY(C4630)&amp;Table1[[#This Row],[Bộ phận]]&amp;Table1[[#This Row],[Mã hàng]]</f>
        <v>0</v>
      </c>
      <c r="B4630" s="6" t="str">
        <f>COUNTIF($A$5:A4630,A4630)&amp;A4630</f>
        <v>34530</v>
      </c>
      <c r="AA46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31" spans="1:27" x14ac:dyDescent="0.25">
      <c r="A4631" s="6" t="str">
        <f>DAY(C4631)&amp;Table1[[#This Row],[Bộ phận]]&amp;Table1[[#This Row],[Mã hàng]]</f>
        <v>0</v>
      </c>
      <c r="B4631" s="6" t="str">
        <f>COUNTIF($A$5:A4631,A4631)&amp;A4631</f>
        <v>34540</v>
      </c>
      <c r="AA46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32" spans="1:27" x14ac:dyDescent="0.25">
      <c r="A4632" s="6" t="str">
        <f>DAY(C4632)&amp;Table1[[#This Row],[Bộ phận]]&amp;Table1[[#This Row],[Mã hàng]]</f>
        <v>0</v>
      </c>
      <c r="B4632" s="6" t="str">
        <f>COUNTIF($A$5:A4632,A4632)&amp;A4632</f>
        <v>34550</v>
      </c>
      <c r="AA46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33" spans="1:27" x14ac:dyDescent="0.25">
      <c r="A4633" s="6" t="str">
        <f>DAY(C4633)&amp;Table1[[#This Row],[Bộ phận]]&amp;Table1[[#This Row],[Mã hàng]]</f>
        <v>0</v>
      </c>
      <c r="B4633" s="6" t="str">
        <f>COUNTIF($A$5:A4633,A4633)&amp;A4633</f>
        <v>34560</v>
      </c>
      <c r="AA46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34" spans="1:27" x14ac:dyDescent="0.25">
      <c r="A4634" s="6" t="str">
        <f>DAY(C4634)&amp;Table1[[#This Row],[Bộ phận]]&amp;Table1[[#This Row],[Mã hàng]]</f>
        <v>0</v>
      </c>
      <c r="B4634" s="6" t="str">
        <f>COUNTIF($A$5:A4634,A4634)&amp;A4634</f>
        <v>34570</v>
      </c>
      <c r="AA46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35" spans="1:27" x14ac:dyDescent="0.25">
      <c r="A4635" s="6" t="str">
        <f>DAY(C4635)&amp;Table1[[#This Row],[Bộ phận]]&amp;Table1[[#This Row],[Mã hàng]]</f>
        <v>0</v>
      </c>
      <c r="B4635" s="6" t="str">
        <f>COUNTIF($A$5:A4635,A4635)&amp;A4635</f>
        <v>34580</v>
      </c>
      <c r="AA46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36" spans="1:27" x14ac:dyDescent="0.25">
      <c r="A4636" s="6" t="str">
        <f>DAY(C4636)&amp;Table1[[#This Row],[Bộ phận]]&amp;Table1[[#This Row],[Mã hàng]]</f>
        <v>0</v>
      </c>
      <c r="B4636" s="6" t="str">
        <f>COUNTIF($A$5:A4636,A4636)&amp;A4636</f>
        <v>34590</v>
      </c>
      <c r="AA46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37" spans="1:27" x14ac:dyDescent="0.25">
      <c r="A4637" s="6" t="str">
        <f>DAY(C4637)&amp;Table1[[#This Row],[Bộ phận]]&amp;Table1[[#This Row],[Mã hàng]]</f>
        <v>0</v>
      </c>
      <c r="B4637" s="6" t="str">
        <f>COUNTIF($A$5:A4637,A4637)&amp;A4637</f>
        <v>34600</v>
      </c>
      <c r="AA46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38" spans="1:27" x14ac:dyDescent="0.25">
      <c r="A4638" s="6" t="str">
        <f>DAY(C4638)&amp;Table1[[#This Row],[Bộ phận]]&amp;Table1[[#This Row],[Mã hàng]]</f>
        <v>0</v>
      </c>
      <c r="B4638" s="6" t="str">
        <f>COUNTIF($A$5:A4638,A4638)&amp;A4638</f>
        <v>34610</v>
      </c>
      <c r="AA46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39" spans="1:27" x14ac:dyDescent="0.25">
      <c r="A4639" s="6" t="str">
        <f>DAY(C4639)&amp;Table1[[#This Row],[Bộ phận]]&amp;Table1[[#This Row],[Mã hàng]]</f>
        <v>0</v>
      </c>
      <c r="B4639" s="6" t="str">
        <f>COUNTIF($A$5:A4639,A4639)&amp;A4639</f>
        <v>34620</v>
      </c>
      <c r="AA46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40" spans="1:27" x14ac:dyDescent="0.25">
      <c r="A4640" s="6" t="str">
        <f>DAY(C4640)&amp;Table1[[#This Row],[Bộ phận]]&amp;Table1[[#This Row],[Mã hàng]]</f>
        <v>0</v>
      </c>
      <c r="B4640" s="6" t="str">
        <f>COUNTIF($A$5:A4640,A4640)&amp;A4640</f>
        <v>34630</v>
      </c>
      <c r="AA46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41" spans="1:27" x14ac:dyDescent="0.25">
      <c r="A4641" s="6" t="str">
        <f>DAY(C4641)&amp;Table1[[#This Row],[Bộ phận]]&amp;Table1[[#This Row],[Mã hàng]]</f>
        <v>0</v>
      </c>
      <c r="B4641" s="6" t="str">
        <f>COUNTIF($A$5:A4641,A4641)&amp;A4641</f>
        <v>34640</v>
      </c>
      <c r="AA46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42" spans="1:27" x14ac:dyDescent="0.25">
      <c r="A4642" s="6" t="str">
        <f>DAY(C4642)&amp;Table1[[#This Row],[Bộ phận]]&amp;Table1[[#This Row],[Mã hàng]]</f>
        <v>0</v>
      </c>
      <c r="B4642" s="6" t="str">
        <f>COUNTIF($A$5:A4642,A4642)&amp;A4642</f>
        <v>34650</v>
      </c>
      <c r="AA46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43" spans="1:27" x14ac:dyDescent="0.25">
      <c r="A4643" s="6" t="str">
        <f>DAY(C4643)&amp;Table1[[#This Row],[Bộ phận]]&amp;Table1[[#This Row],[Mã hàng]]</f>
        <v>0</v>
      </c>
      <c r="B4643" s="6" t="str">
        <f>COUNTIF($A$5:A4643,A4643)&amp;A4643</f>
        <v>34660</v>
      </c>
      <c r="AA46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44" spans="1:27" x14ac:dyDescent="0.25">
      <c r="A4644" s="6" t="str">
        <f>DAY(C4644)&amp;Table1[[#This Row],[Bộ phận]]&amp;Table1[[#This Row],[Mã hàng]]</f>
        <v>0</v>
      </c>
      <c r="B4644" s="6" t="str">
        <f>COUNTIF($A$5:A4644,A4644)&amp;A4644</f>
        <v>34670</v>
      </c>
      <c r="AA46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45" spans="1:27" x14ac:dyDescent="0.25">
      <c r="A4645" s="6" t="str">
        <f>DAY(C4645)&amp;Table1[[#This Row],[Bộ phận]]&amp;Table1[[#This Row],[Mã hàng]]</f>
        <v>0</v>
      </c>
      <c r="B4645" s="6" t="str">
        <f>COUNTIF($A$5:A4645,A4645)&amp;A4645</f>
        <v>34680</v>
      </c>
      <c r="AA46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46" spans="1:27" x14ac:dyDescent="0.25">
      <c r="A4646" s="6" t="str">
        <f>DAY(C4646)&amp;Table1[[#This Row],[Bộ phận]]&amp;Table1[[#This Row],[Mã hàng]]</f>
        <v>0</v>
      </c>
      <c r="B4646" s="6" t="str">
        <f>COUNTIF($A$5:A4646,A4646)&amp;A4646</f>
        <v>34690</v>
      </c>
      <c r="AA46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47" spans="1:27" x14ac:dyDescent="0.25">
      <c r="A4647" s="6" t="str">
        <f>DAY(C4647)&amp;Table1[[#This Row],[Bộ phận]]&amp;Table1[[#This Row],[Mã hàng]]</f>
        <v>0</v>
      </c>
      <c r="B4647" s="6" t="str">
        <f>COUNTIF($A$5:A4647,A4647)&amp;A4647</f>
        <v>34700</v>
      </c>
      <c r="AA46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48" spans="1:27" x14ac:dyDescent="0.25">
      <c r="A4648" s="6" t="str">
        <f>DAY(C4648)&amp;Table1[[#This Row],[Bộ phận]]&amp;Table1[[#This Row],[Mã hàng]]</f>
        <v>0</v>
      </c>
      <c r="B4648" s="6" t="str">
        <f>COUNTIF($A$5:A4648,A4648)&amp;A4648</f>
        <v>34710</v>
      </c>
      <c r="AA46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49" spans="1:27" x14ac:dyDescent="0.25">
      <c r="A4649" s="6" t="str">
        <f>DAY(C4649)&amp;Table1[[#This Row],[Bộ phận]]&amp;Table1[[#This Row],[Mã hàng]]</f>
        <v>0</v>
      </c>
      <c r="B4649" s="6" t="str">
        <f>COUNTIF($A$5:A4649,A4649)&amp;A4649</f>
        <v>34720</v>
      </c>
      <c r="AA46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50" spans="1:27" x14ac:dyDescent="0.25">
      <c r="A4650" s="6" t="str">
        <f>DAY(C4650)&amp;Table1[[#This Row],[Bộ phận]]&amp;Table1[[#This Row],[Mã hàng]]</f>
        <v>0</v>
      </c>
      <c r="B4650" s="6" t="str">
        <f>COUNTIF($A$5:A4650,A4650)&amp;A4650</f>
        <v>34730</v>
      </c>
      <c r="AA46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51" spans="1:27" x14ac:dyDescent="0.25">
      <c r="A4651" s="6" t="str">
        <f>DAY(C4651)&amp;Table1[[#This Row],[Bộ phận]]&amp;Table1[[#This Row],[Mã hàng]]</f>
        <v>0</v>
      </c>
      <c r="B4651" s="6" t="str">
        <f>COUNTIF($A$5:A4651,A4651)&amp;A4651</f>
        <v>34740</v>
      </c>
      <c r="AA46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52" spans="1:27" x14ac:dyDescent="0.25">
      <c r="A4652" s="6" t="str">
        <f>DAY(C4652)&amp;Table1[[#This Row],[Bộ phận]]&amp;Table1[[#This Row],[Mã hàng]]</f>
        <v>0</v>
      </c>
      <c r="B4652" s="6" t="str">
        <f>COUNTIF($A$5:A4652,A4652)&amp;A4652</f>
        <v>34750</v>
      </c>
      <c r="AA46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53" spans="1:27" x14ac:dyDescent="0.25">
      <c r="A4653" s="6" t="str">
        <f>DAY(C4653)&amp;Table1[[#This Row],[Bộ phận]]&amp;Table1[[#This Row],[Mã hàng]]</f>
        <v>0</v>
      </c>
      <c r="B4653" s="6" t="str">
        <f>COUNTIF($A$5:A4653,A4653)&amp;A4653</f>
        <v>34760</v>
      </c>
      <c r="AA46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54" spans="1:27" x14ac:dyDescent="0.25">
      <c r="A4654" s="6" t="str">
        <f>DAY(C4654)&amp;Table1[[#This Row],[Bộ phận]]&amp;Table1[[#This Row],[Mã hàng]]</f>
        <v>0</v>
      </c>
      <c r="B4654" s="6" t="str">
        <f>COUNTIF($A$5:A4654,A4654)&amp;A4654</f>
        <v>34770</v>
      </c>
      <c r="AA46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55" spans="1:27" x14ac:dyDescent="0.25">
      <c r="A4655" s="6" t="str">
        <f>DAY(C4655)&amp;Table1[[#This Row],[Bộ phận]]&amp;Table1[[#This Row],[Mã hàng]]</f>
        <v>0</v>
      </c>
      <c r="B4655" s="6" t="str">
        <f>COUNTIF($A$5:A4655,A4655)&amp;A4655</f>
        <v>34780</v>
      </c>
      <c r="AA46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56" spans="1:27" x14ac:dyDescent="0.25">
      <c r="A4656" s="6" t="str">
        <f>DAY(C4656)&amp;Table1[[#This Row],[Bộ phận]]&amp;Table1[[#This Row],[Mã hàng]]</f>
        <v>0</v>
      </c>
      <c r="B4656" s="6" t="str">
        <f>COUNTIF($A$5:A4656,A4656)&amp;A4656</f>
        <v>34790</v>
      </c>
      <c r="AA46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57" spans="1:27" x14ac:dyDescent="0.25">
      <c r="A4657" s="6" t="str">
        <f>DAY(C4657)&amp;Table1[[#This Row],[Bộ phận]]&amp;Table1[[#This Row],[Mã hàng]]</f>
        <v>0</v>
      </c>
      <c r="B4657" s="6" t="str">
        <f>COUNTIF($A$5:A4657,A4657)&amp;A4657</f>
        <v>34800</v>
      </c>
      <c r="AA46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58" spans="1:27" x14ac:dyDescent="0.25">
      <c r="A4658" s="6" t="str">
        <f>DAY(C4658)&amp;Table1[[#This Row],[Bộ phận]]&amp;Table1[[#This Row],[Mã hàng]]</f>
        <v>0</v>
      </c>
      <c r="B4658" s="6" t="str">
        <f>COUNTIF($A$5:A4658,A4658)&amp;A4658</f>
        <v>34810</v>
      </c>
      <c r="AA46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59" spans="1:27" x14ac:dyDescent="0.25">
      <c r="A4659" s="6" t="str">
        <f>DAY(C4659)&amp;Table1[[#This Row],[Bộ phận]]&amp;Table1[[#This Row],[Mã hàng]]</f>
        <v>0</v>
      </c>
      <c r="B4659" s="6" t="str">
        <f>COUNTIF($A$5:A4659,A4659)&amp;A4659</f>
        <v>34820</v>
      </c>
      <c r="AA46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60" spans="1:27" x14ac:dyDescent="0.25">
      <c r="A4660" s="6" t="str">
        <f>DAY(C4660)&amp;Table1[[#This Row],[Bộ phận]]&amp;Table1[[#This Row],[Mã hàng]]</f>
        <v>0</v>
      </c>
      <c r="B4660" s="6" t="str">
        <f>COUNTIF($A$5:A4660,A4660)&amp;A4660</f>
        <v>34830</v>
      </c>
      <c r="AA46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61" spans="1:27" x14ac:dyDescent="0.25">
      <c r="A4661" s="6" t="str">
        <f>DAY(C4661)&amp;Table1[[#This Row],[Bộ phận]]&amp;Table1[[#This Row],[Mã hàng]]</f>
        <v>0</v>
      </c>
      <c r="B4661" s="6" t="str">
        <f>COUNTIF($A$5:A4661,A4661)&amp;A4661</f>
        <v>34840</v>
      </c>
      <c r="AA46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62" spans="1:27" x14ac:dyDescent="0.25">
      <c r="A4662" s="6" t="str">
        <f>DAY(C4662)&amp;Table1[[#This Row],[Bộ phận]]&amp;Table1[[#This Row],[Mã hàng]]</f>
        <v>0</v>
      </c>
      <c r="B4662" s="6" t="str">
        <f>COUNTIF($A$5:A4662,A4662)&amp;A4662</f>
        <v>34850</v>
      </c>
      <c r="AA46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63" spans="1:27" x14ac:dyDescent="0.25">
      <c r="A4663" s="6" t="str">
        <f>DAY(C4663)&amp;Table1[[#This Row],[Bộ phận]]&amp;Table1[[#This Row],[Mã hàng]]</f>
        <v>0</v>
      </c>
      <c r="B4663" s="6" t="str">
        <f>COUNTIF($A$5:A4663,A4663)&amp;A4663</f>
        <v>34860</v>
      </c>
      <c r="AA46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64" spans="1:27" x14ac:dyDescent="0.25">
      <c r="A4664" s="6" t="str">
        <f>DAY(C4664)&amp;Table1[[#This Row],[Bộ phận]]&amp;Table1[[#This Row],[Mã hàng]]</f>
        <v>0</v>
      </c>
      <c r="B4664" s="6" t="str">
        <f>COUNTIF($A$5:A4664,A4664)&amp;A4664</f>
        <v>34870</v>
      </c>
      <c r="AA46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65" spans="1:27" x14ac:dyDescent="0.25">
      <c r="A4665" s="6" t="str">
        <f>DAY(C4665)&amp;Table1[[#This Row],[Bộ phận]]&amp;Table1[[#This Row],[Mã hàng]]</f>
        <v>0</v>
      </c>
      <c r="B4665" s="6" t="str">
        <f>COUNTIF($A$5:A4665,A4665)&amp;A4665</f>
        <v>34880</v>
      </c>
      <c r="AA46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66" spans="1:27" x14ac:dyDescent="0.25">
      <c r="A4666" s="6" t="str">
        <f>DAY(C4666)&amp;Table1[[#This Row],[Bộ phận]]&amp;Table1[[#This Row],[Mã hàng]]</f>
        <v>0</v>
      </c>
      <c r="B4666" s="6" t="str">
        <f>COUNTIF($A$5:A4666,A4666)&amp;A4666</f>
        <v>34890</v>
      </c>
      <c r="AA46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67" spans="1:27" x14ac:dyDescent="0.25">
      <c r="A4667" s="6" t="str">
        <f>DAY(C4667)&amp;Table1[[#This Row],[Bộ phận]]&amp;Table1[[#This Row],[Mã hàng]]</f>
        <v>0</v>
      </c>
      <c r="B4667" s="6" t="str">
        <f>COUNTIF($A$5:A4667,A4667)&amp;A4667</f>
        <v>34900</v>
      </c>
      <c r="AA46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68" spans="1:27" x14ac:dyDescent="0.25">
      <c r="A4668" s="6" t="str">
        <f>DAY(C4668)&amp;Table1[[#This Row],[Bộ phận]]&amp;Table1[[#This Row],[Mã hàng]]</f>
        <v>0</v>
      </c>
      <c r="B4668" s="6" t="str">
        <f>COUNTIF($A$5:A4668,A4668)&amp;A4668</f>
        <v>34910</v>
      </c>
      <c r="AA46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69" spans="1:27" x14ac:dyDescent="0.25">
      <c r="A4669" s="6" t="str">
        <f>DAY(C4669)&amp;Table1[[#This Row],[Bộ phận]]&amp;Table1[[#This Row],[Mã hàng]]</f>
        <v>0</v>
      </c>
      <c r="B4669" s="6" t="str">
        <f>COUNTIF($A$5:A4669,A4669)&amp;A4669</f>
        <v>34920</v>
      </c>
      <c r="AA46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70" spans="1:27" x14ac:dyDescent="0.25">
      <c r="A4670" s="6" t="str">
        <f>DAY(C4670)&amp;Table1[[#This Row],[Bộ phận]]&amp;Table1[[#This Row],[Mã hàng]]</f>
        <v>0</v>
      </c>
      <c r="B4670" s="6" t="str">
        <f>COUNTIF($A$5:A4670,A4670)&amp;A4670</f>
        <v>34930</v>
      </c>
      <c r="AA46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71" spans="1:27" x14ac:dyDescent="0.25">
      <c r="A4671" s="6" t="str">
        <f>DAY(C4671)&amp;Table1[[#This Row],[Bộ phận]]&amp;Table1[[#This Row],[Mã hàng]]</f>
        <v>0</v>
      </c>
      <c r="B4671" s="6" t="str">
        <f>COUNTIF($A$5:A4671,A4671)&amp;A4671</f>
        <v>34940</v>
      </c>
      <c r="AA46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72" spans="1:27" x14ac:dyDescent="0.25">
      <c r="A4672" s="6" t="str">
        <f>DAY(C4672)&amp;Table1[[#This Row],[Bộ phận]]&amp;Table1[[#This Row],[Mã hàng]]</f>
        <v>0</v>
      </c>
      <c r="B4672" s="6" t="str">
        <f>COUNTIF($A$5:A4672,A4672)&amp;A4672</f>
        <v>34950</v>
      </c>
      <c r="AA46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73" spans="1:27" x14ac:dyDescent="0.25">
      <c r="A4673" s="6" t="str">
        <f>DAY(C4673)&amp;Table1[[#This Row],[Bộ phận]]&amp;Table1[[#This Row],[Mã hàng]]</f>
        <v>0</v>
      </c>
      <c r="B4673" s="6" t="str">
        <f>COUNTIF($A$5:A4673,A4673)&amp;A4673</f>
        <v>34960</v>
      </c>
      <c r="AA46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74" spans="1:27" x14ac:dyDescent="0.25">
      <c r="A4674" s="6" t="str">
        <f>DAY(C4674)&amp;Table1[[#This Row],[Bộ phận]]&amp;Table1[[#This Row],[Mã hàng]]</f>
        <v>0</v>
      </c>
      <c r="B4674" s="6" t="str">
        <f>COUNTIF($A$5:A4674,A4674)&amp;A4674</f>
        <v>34970</v>
      </c>
      <c r="AA46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75" spans="1:27" x14ac:dyDescent="0.25">
      <c r="A4675" s="6" t="str">
        <f>DAY(C4675)&amp;Table1[[#This Row],[Bộ phận]]&amp;Table1[[#This Row],[Mã hàng]]</f>
        <v>0</v>
      </c>
      <c r="B4675" s="6" t="str">
        <f>COUNTIF($A$5:A4675,A4675)&amp;A4675</f>
        <v>34980</v>
      </c>
      <c r="AA46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76" spans="1:27" x14ac:dyDescent="0.25">
      <c r="A4676" s="6" t="str">
        <f>DAY(C4676)&amp;Table1[[#This Row],[Bộ phận]]&amp;Table1[[#This Row],[Mã hàng]]</f>
        <v>0</v>
      </c>
      <c r="B4676" s="6" t="str">
        <f>COUNTIF($A$5:A4676,A4676)&amp;A4676</f>
        <v>34990</v>
      </c>
      <c r="AA46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77" spans="1:27" x14ac:dyDescent="0.25">
      <c r="A4677" s="6" t="str">
        <f>DAY(C4677)&amp;Table1[[#This Row],[Bộ phận]]&amp;Table1[[#This Row],[Mã hàng]]</f>
        <v>0</v>
      </c>
      <c r="B4677" s="6" t="str">
        <f>COUNTIF($A$5:A4677,A4677)&amp;A4677</f>
        <v>35000</v>
      </c>
      <c r="AA46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78" spans="1:27" x14ac:dyDescent="0.25">
      <c r="A4678" s="6" t="str">
        <f>DAY(C4678)&amp;Table1[[#This Row],[Bộ phận]]&amp;Table1[[#This Row],[Mã hàng]]</f>
        <v>0</v>
      </c>
      <c r="B4678" s="6" t="str">
        <f>COUNTIF($A$5:A4678,A4678)&amp;A4678</f>
        <v>35010</v>
      </c>
      <c r="AA46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79" spans="1:27" x14ac:dyDescent="0.25">
      <c r="A4679" s="6" t="str">
        <f>DAY(C4679)&amp;Table1[[#This Row],[Bộ phận]]&amp;Table1[[#This Row],[Mã hàng]]</f>
        <v>0</v>
      </c>
      <c r="B4679" s="6" t="str">
        <f>COUNTIF($A$5:A4679,A4679)&amp;A4679</f>
        <v>35020</v>
      </c>
      <c r="AA46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80" spans="1:27" x14ac:dyDescent="0.25">
      <c r="A4680" s="6" t="str">
        <f>DAY(C4680)&amp;Table1[[#This Row],[Bộ phận]]&amp;Table1[[#This Row],[Mã hàng]]</f>
        <v>0</v>
      </c>
      <c r="B4680" s="6" t="str">
        <f>COUNTIF($A$5:A4680,A4680)&amp;A4680</f>
        <v>35030</v>
      </c>
      <c r="AA46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81" spans="1:27" x14ac:dyDescent="0.25">
      <c r="A4681" s="6" t="str">
        <f>DAY(C4681)&amp;Table1[[#This Row],[Bộ phận]]&amp;Table1[[#This Row],[Mã hàng]]</f>
        <v>0</v>
      </c>
      <c r="B4681" s="6" t="str">
        <f>COUNTIF($A$5:A4681,A4681)&amp;A4681</f>
        <v>35040</v>
      </c>
      <c r="AA46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82" spans="1:27" x14ac:dyDescent="0.25">
      <c r="A4682" s="6" t="str">
        <f>DAY(C4682)&amp;Table1[[#This Row],[Bộ phận]]&amp;Table1[[#This Row],[Mã hàng]]</f>
        <v>0</v>
      </c>
      <c r="B4682" s="6" t="str">
        <f>COUNTIF($A$5:A4682,A4682)&amp;A4682</f>
        <v>35050</v>
      </c>
      <c r="AA46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83" spans="1:27" x14ac:dyDescent="0.25">
      <c r="A4683" s="6" t="str">
        <f>DAY(C4683)&amp;Table1[[#This Row],[Bộ phận]]&amp;Table1[[#This Row],[Mã hàng]]</f>
        <v>0</v>
      </c>
      <c r="B4683" s="6" t="str">
        <f>COUNTIF($A$5:A4683,A4683)&amp;A4683</f>
        <v>35060</v>
      </c>
      <c r="AA46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84" spans="1:27" x14ac:dyDescent="0.25">
      <c r="A4684" s="6" t="str">
        <f>DAY(C4684)&amp;Table1[[#This Row],[Bộ phận]]&amp;Table1[[#This Row],[Mã hàng]]</f>
        <v>0</v>
      </c>
      <c r="B4684" s="6" t="str">
        <f>COUNTIF($A$5:A4684,A4684)&amp;A4684</f>
        <v>35070</v>
      </c>
      <c r="AA46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85" spans="1:27" x14ac:dyDescent="0.25">
      <c r="A4685" s="6" t="str">
        <f>DAY(C4685)&amp;Table1[[#This Row],[Bộ phận]]&amp;Table1[[#This Row],[Mã hàng]]</f>
        <v>0</v>
      </c>
      <c r="B4685" s="6" t="str">
        <f>COUNTIF($A$5:A4685,A4685)&amp;A4685</f>
        <v>35080</v>
      </c>
      <c r="AA46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86" spans="1:27" x14ac:dyDescent="0.25">
      <c r="A4686" s="6" t="str">
        <f>DAY(C4686)&amp;Table1[[#This Row],[Bộ phận]]&amp;Table1[[#This Row],[Mã hàng]]</f>
        <v>0</v>
      </c>
      <c r="B4686" s="6" t="str">
        <f>COUNTIF($A$5:A4686,A4686)&amp;A4686</f>
        <v>35090</v>
      </c>
      <c r="AA46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87" spans="1:27" x14ac:dyDescent="0.25">
      <c r="A4687" s="6" t="str">
        <f>DAY(C4687)&amp;Table1[[#This Row],[Bộ phận]]&amp;Table1[[#This Row],[Mã hàng]]</f>
        <v>0</v>
      </c>
      <c r="B4687" s="6" t="str">
        <f>COUNTIF($A$5:A4687,A4687)&amp;A4687</f>
        <v>35100</v>
      </c>
      <c r="AA46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88" spans="1:27" x14ac:dyDescent="0.25">
      <c r="A4688" s="6" t="str">
        <f>DAY(C4688)&amp;Table1[[#This Row],[Bộ phận]]&amp;Table1[[#This Row],[Mã hàng]]</f>
        <v>0</v>
      </c>
      <c r="B4688" s="6" t="str">
        <f>COUNTIF($A$5:A4688,A4688)&amp;A4688</f>
        <v>35110</v>
      </c>
      <c r="AA46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89" spans="1:27" x14ac:dyDescent="0.25">
      <c r="A4689" s="6" t="str">
        <f>DAY(C4689)&amp;Table1[[#This Row],[Bộ phận]]&amp;Table1[[#This Row],[Mã hàng]]</f>
        <v>0</v>
      </c>
      <c r="B4689" s="6" t="str">
        <f>COUNTIF($A$5:A4689,A4689)&amp;A4689</f>
        <v>35120</v>
      </c>
      <c r="AA46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90" spans="1:27" x14ac:dyDescent="0.25">
      <c r="A4690" s="6" t="str">
        <f>DAY(C4690)&amp;Table1[[#This Row],[Bộ phận]]&amp;Table1[[#This Row],[Mã hàng]]</f>
        <v>0</v>
      </c>
      <c r="B4690" s="6" t="str">
        <f>COUNTIF($A$5:A4690,A4690)&amp;A4690</f>
        <v>35130</v>
      </c>
      <c r="AA46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91" spans="1:27" x14ac:dyDescent="0.25">
      <c r="A4691" s="6" t="str">
        <f>DAY(C4691)&amp;Table1[[#This Row],[Bộ phận]]&amp;Table1[[#This Row],[Mã hàng]]</f>
        <v>0</v>
      </c>
      <c r="B4691" s="6" t="str">
        <f>COUNTIF($A$5:A4691,A4691)&amp;A4691</f>
        <v>35140</v>
      </c>
      <c r="AA46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92" spans="1:27" x14ac:dyDescent="0.25">
      <c r="A4692" s="6" t="str">
        <f>DAY(C4692)&amp;Table1[[#This Row],[Bộ phận]]&amp;Table1[[#This Row],[Mã hàng]]</f>
        <v>0</v>
      </c>
      <c r="B4692" s="6" t="str">
        <f>COUNTIF($A$5:A4692,A4692)&amp;A4692</f>
        <v>35150</v>
      </c>
      <c r="AA46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93" spans="1:27" x14ac:dyDescent="0.25">
      <c r="A4693" s="6" t="str">
        <f>DAY(C4693)&amp;Table1[[#This Row],[Bộ phận]]&amp;Table1[[#This Row],[Mã hàng]]</f>
        <v>0</v>
      </c>
      <c r="B4693" s="6" t="str">
        <f>COUNTIF($A$5:A4693,A4693)&amp;A4693</f>
        <v>35160</v>
      </c>
      <c r="AA46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94" spans="1:27" x14ac:dyDescent="0.25">
      <c r="A4694" s="6" t="str">
        <f>DAY(C4694)&amp;Table1[[#This Row],[Bộ phận]]&amp;Table1[[#This Row],[Mã hàng]]</f>
        <v>0</v>
      </c>
      <c r="B4694" s="6" t="str">
        <f>COUNTIF($A$5:A4694,A4694)&amp;A4694</f>
        <v>35170</v>
      </c>
      <c r="AA46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95" spans="1:27" x14ac:dyDescent="0.25">
      <c r="A4695" s="6" t="str">
        <f>DAY(C4695)&amp;Table1[[#This Row],[Bộ phận]]&amp;Table1[[#This Row],[Mã hàng]]</f>
        <v>0</v>
      </c>
      <c r="B4695" s="6" t="str">
        <f>COUNTIF($A$5:A4695,A4695)&amp;A4695</f>
        <v>35180</v>
      </c>
      <c r="AA46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96" spans="1:27" x14ac:dyDescent="0.25">
      <c r="A4696" s="6" t="str">
        <f>DAY(C4696)&amp;Table1[[#This Row],[Bộ phận]]&amp;Table1[[#This Row],[Mã hàng]]</f>
        <v>0</v>
      </c>
      <c r="B4696" s="6" t="str">
        <f>COUNTIF($A$5:A4696,A4696)&amp;A4696</f>
        <v>35190</v>
      </c>
      <c r="AA46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97" spans="1:27" x14ac:dyDescent="0.25">
      <c r="A4697" s="6" t="str">
        <f>DAY(C4697)&amp;Table1[[#This Row],[Bộ phận]]&amp;Table1[[#This Row],[Mã hàng]]</f>
        <v>0</v>
      </c>
      <c r="B4697" s="6" t="str">
        <f>COUNTIF($A$5:A4697,A4697)&amp;A4697</f>
        <v>35200</v>
      </c>
      <c r="AA46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98" spans="1:27" x14ac:dyDescent="0.25">
      <c r="A4698" s="6" t="str">
        <f>DAY(C4698)&amp;Table1[[#This Row],[Bộ phận]]&amp;Table1[[#This Row],[Mã hàng]]</f>
        <v>0</v>
      </c>
      <c r="B4698" s="6" t="str">
        <f>COUNTIF($A$5:A4698,A4698)&amp;A4698</f>
        <v>35210</v>
      </c>
      <c r="AA46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699" spans="1:27" x14ac:dyDescent="0.25">
      <c r="A4699" s="6" t="str">
        <f>DAY(C4699)&amp;Table1[[#This Row],[Bộ phận]]&amp;Table1[[#This Row],[Mã hàng]]</f>
        <v>0</v>
      </c>
      <c r="B4699" s="6" t="str">
        <f>COUNTIF($A$5:A4699,A4699)&amp;A4699</f>
        <v>35220</v>
      </c>
      <c r="AA46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00" spans="1:27" x14ac:dyDescent="0.25">
      <c r="A4700" s="6" t="str">
        <f>DAY(C4700)&amp;Table1[[#This Row],[Bộ phận]]&amp;Table1[[#This Row],[Mã hàng]]</f>
        <v>0</v>
      </c>
      <c r="B4700" s="6" t="str">
        <f>COUNTIF($A$5:A4700,A4700)&amp;A4700</f>
        <v>35230</v>
      </c>
      <c r="AA47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01" spans="1:27" x14ac:dyDescent="0.25">
      <c r="A4701" s="6" t="str">
        <f>DAY(C4701)&amp;Table1[[#This Row],[Bộ phận]]&amp;Table1[[#This Row],[Mã hàng]]</f>
        <v>0</v>
      </c>
      <c r="B4701" s="6" t="str">
        <f>COUNTIF($A$5:A4701,A4701)&amp;A4701</f>
        <v>35240</v>
      </c>
      <c r="AA47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02" spans="1:27" x14ac:dyDescent="0.25">
      <c r="A4702" s="6" t="str">
        <f>DAY(C4702)&amp;Table1[[#This Row],[Bộ phận]]&amp;Table1[[#This Row],[Mã hàng]]</f>
        <v>0</v>
      </c>
      <c r="B4702" s="6" t="str">
        <f>COUNTIF($A$5:A4702,A4702)&amp;A4702</f>
        <v>35250</v>
      </c>
      <c r="AA47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03" spans="1:27" x14ac:dyDescent="0.25">
      <c r="A4703" s="6" t="str">
        <f>DAY(C4703)&amp;Table1[[#This Row],[Bộ phận]]&amp;Table1[[#This Row],[Mã hàng]]</f>
        <v>0</v>
      </c>
      <c r="B4703" s="6" t="str">
        <f>COUNTIF($A$5:A4703,A4703)&amp;A4703</f>
        <v>35260</v>
      </c>
      <c r="AA47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04" spans="1:27" x14ac:dyDescent="0.25">
      <c r="A4704" s="6" t="str">
        <f>DAY(C4704)&amp;Table1[[#This Row],[Bộ phận]]&amp;Table1[[#This Row],[Mã hàng]]</f>
        <v>0</v>
      </c>
      <c r="B4704" s="6" t="str">
        <f>COUNTIF($A$5:A4704,A4704)&amp;A4704</f>
        <v>35270</v>
      </c>
      <c r="AA47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05" spans="1:27" x14ac:dyDescent="0.25">
      <c r="A4705" s="6" t="str">
        <f>DAY(C4705)&amp;Table1[[#This Row],[Bộ phận]]&amp;Table1[[#This Row],[Mã hàng]]</f>
        <v>0</v>
      </c>
      <c r="B4705" s="6" t="str">
        <f>COUNTIF($A$5:A4705,A4705)&amp;A4705</f>
        <v>35280</v>
      </c>
      <c r="AA47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06" spans="1:27" x14ac:dyDescent="0.25">
      <c r="A4706" s="6" t="str">
        <f>DAY(C4706)&amp;Table1[[#This Row],[Bộ phận]]&amp;Table1[[#This Row],[Mã hàng]]</f>
        <v>0</v>
      </c>
      <c r="B4706" s="6" t="str">
        <f>COUNTIF($A$5:A4706,A4706)&amp;A4706</f>
        <v>35290</v>
      </c>
      <c r="AA47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07" spans="1:27" x14ac:dyDescent="0.25">
      <c r="A4707" s="6" t="str">
        <f>DAY(C4707)&amp;Table1[[#This Row],[Bộ phận]]&amp;Table1[[#This Row],[Mã hàng]]</f>
        <v>0</v>
      </c>
      <c r="B4707" s="6" t="str">
        <f>COUNTIF($A$5:A4707,A4707)&amp;A4707</f>
        <v>35300</v>
      </c>
      <c r="AA47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08" spans="1:27" x14ac:dyDescent="0.25">
      <c r="A4708" s="6" t="str">
        <f>DAY(C4708)&amp;Table1[[#This Row],[Bộ phận]]&amp;Table1[[#This Row],[Mã hàng]]</f>
        <v>0</v>
      </c>
      <c r="B4708" s="6" t="str">
        <f>COUNTIF($A$5:A4708,A4708)&amp;A4708</f>
        <v>35310</v>
      </c>
      <c r="AA47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09" spans="1:27" x14ac:dyDescent="0.25">
      <c r="A4709" s="6" t="str">
        <f>DAY(C4709)&amp;Table1[[#This Row],[Bộ phận]]&amp;Table1[[#This Row],[Mã hàng]]</f>
        <v>0</v>
      </c>
      <c r="B4709" s="6" t="str">
        <f>COUNTIF($A$5:A4709,A4709)&amp;A4709</f>
        <v>35320</v>
      </c>
      <c r="AA47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10" spans="1:27" x14ac:dyDescent="0.25">
      <c r="A4710" s="6" t="str">
        <f>DAY(C4710)&amp;Table1[[#This Row],[Bộ phận]]&amp;Table1[[#This Row],[Mã hàng]]</f>
        <v>0</v>
      </c>
      <c r="B4710" s="6" t="str">
        <f>COUNTIF($A$5:A4710,A4710)&amp;A4710</f>
        <v>35330</v>
      </c>
      <c r="AA47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11" spans="1:27" x14ac:dyDescent="0.25">
      <c r="A4711" s="6" t="str">
        <f>DAY(C4711)&amp;Table1[[#This Row],[Bộ phận]]&amp;Table1[[#This Row],[Mã hàng]]</f>
        <v>0</v>
      </c>
      <c r="B4711" s="6" t="str">
        <f>COUNTIF($A$5:A4711,A4711)&amp;A4711</f>
        <v>35340</v>
      </c>
      <c r="AA47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12" spans="1:27" x14ac:dyDescent="0.25">
      <c r="A4712" s="6" t="str">
        <f>DAY(C4712)&amp;Table1[[#This Row],[Bộ phận]]&amp;Table1[[#This Row],[Mã hàng]]</f>
        <v>0</v>
      </c>
      <c r="B4712" s="6" t="str">
        <f>COUNTIF($A$5:A4712,A4712)&amp;A4712</f>
        <v>35350</v>
      </c>
      <c r="AA47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13" spans="1:27" x14ac:dyDescent="0.25">
      <c r="A4713" s="6" t="str">
        <f>DAY(C4713)&amp;Table1[[#This Row],[Bộ phận]]&amp;Table1[[#This Row],[Mã hàng]]</f>
        <v>0</v>
      </c>
      <c r="B4713" s="6" t="str">
        <f>COUNTIF($A$5:A4713,A4713)&amp;A4713</f>
        <v>35360</v>
      </c>
      <c r="AA47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14" spans="1:27" x14ac:dyDescent="0.25">
      <c r="A4714" s="6" t="str">
        <f>DAY(C4714)&amp;Table1[[#This Row],[Bộ phận]]&amp;Table1[[#This Row],[Mã hàng]]</f>
        <v>0</v>
      </c>
      <c r="B4714" s="6" t="str">
        <f>COUNTIF($A$5:A4714,A4714)&amp;A4714</f>
        <v>35370</v>
      </c>
      <c r="AA47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15" spans="1:27" x14ac:dyDescent="0.25">
      <c r="A4715" s="6" t="str">
        <f>DAY(C4715)&amp;Table1[[#This Row],[Bộ phận]]&amp;Table1[[#This Row],[Mã hàng]]</f>
        <v>0</v>
      </c>
      <c r="B4715" s="6" t="str">
        <f>COUNTIF($A$5:A4715,A4715)&amp;A4715</f>
        <v>35380</v>
      </c>
      <c r="AA47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16" spans="1:27" x14ac:dyDescent="0.25">
      <c r="A4716" s="6" t="str">
        <f>DAY(C4716)&amp;Table1[[#This Row],[Bộ phận]]&amp;Table1[[#This Row],[Mã hàng]]</f>
        <v>0</v>
      </c>
      <c r="B4716" s="6" t="str">
        <f>COUNTIF($A$5:A4716,A4716)&amp;A4716</f>
        <v>35390</v>
      </c>
      <c r="AA47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17" spans="1:27" x14ac:dyDescent="0.25">
      <c r="A4717" s="6" t="str">
        <f>DAY(C4717)&amp;Table1[[#This Row],[Bộ phận]]&amp;Table1[[#This Row],[Mã hàng]]</f>
        <v>0</v>
      </c>
      <c r="B4717" s="6" t="str">
        <f>COUNTIF($A$5:A4717,A4717)&amp;A4717</f>
        <v>35400</v>
      </c>
      <c r="AA47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18" spans="1:27" x14ac:dyDescent="0.25">
      <c r="A4718" s="6" t="str">
        <f>DAY(C4718)&amp;Table1[[#This Row],[Bộ phận]]&amp;Table1[[#This Row],[Mã hàng]]</f>
        <v>0</v>
      </c>
      <c r="B4718" s="6" t="str">
        <f>COUNTIF($A$5:A4718,A4718)&amp;A4718</f>
        <v>35410</v>
      </c>
      <c r="AA47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19" spans="1:27" x14ac:dyDescent="0.25">
      <c r="A4719" s="6" t="str">
        <f>DAY(C4719)&amp;Table1[[#This Row],[Bộ phận]]&amp;Table1[[#This Row],[Mã hàng]]</f>
        <v>0</v>
      </c>
      <c r="B4719" s="6" t="str">
        <f>COUNTIF($A$5:A4719,A4719)&amp;A4719</f>
        <v>35420</v>
      </c>
      <c r="AA47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20" spans="1:27" x14ac:dyDescent="0.25">
      <c r="A4720" s="6" t="str">
        <f>DAY(C4720)&amp;Table1[[#This Row],[Bộ phận]]&amp;Table1[[#This Row],[Mã hàng]]</f>
        <v>0</v>
      </c>
      <c r="B4720" s="6" t="str">
        <f>COUNTIF($A$5:A4720,A4720)&amp;A4720</f>
        <v>35430</v>
      </c>
      <c r="AA47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21" spans="1:27" x14ac:dyDescent="0.25">
      <c r="A4721" s="6" t="str">
        <f>DAY(C4721)&amp;Table1[[#This Row],[Bộ phận]]&amp;Table1[[#This Row],[Mã hàng]]</f>
        <v>0</v>
      </c>
      <c r="B4721" s="6" t="str">
        <f>COUNTIF($A$5:A4721,A4721)&amp;A4721</f>
        <v>35440</v>
      </c>
      <c r="AA47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22" spans="1:27" x14ac:dyDescent="0.25">
      <c r="A4722" s="6" t="str">
        <f>DAY(C4722)&amp;Table1[[#This Row],[Bộ phận]]&amp;Table1[[#This Row],[Mã hàng]]</f>
        <v>0</v>
      </c>
      <c r="B4722" s="6" t="str">
        <f>COUNTIF($A$5:A4722,A4722)&amp;A4722</f>
        <v>35450</v>
      </c>
      <c r="AA47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23" spans="1:27" x14ac:dyDescent="0.25">
      <c r="A4723" s="6" t="str">
        <f>DAY(C4723)&amp;Table1[[#This Row],[Bộ phận]]&amp;Table1[[#This Row],[Mã hàng]]</f>
        <v>0</v>
      </c>
      <c r="B4723" s="6" t="str">
        <f>COUNTIF($A$5:A4723,A4723)&amp;A4723</f>
        <v>35460</v>
      </c>
      <c r="AA47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24" spans="1:27" x14ac:dyDescent="0.25">
      <c r="A4724" s="6" t="str">
        <f>DAY(C4724)&amp;Table1[[#This Row],[Bộ phận]]&amp;Table1[[#This Row],[Mã hàng]]</f>
        <v>0</v>
      </c>
      <c r="B4724" s="6" t="str">
        <f>COUNTIF($A$5:A4724,A4724)&amp;A4724</f>
        <v>35470</v>
      </c>
      <c r="AA47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25" spans="1:27" x14ac:dyDescent="0.25">
      <c r="A4725" s="6" t="str">
        <f>DAY(C4725)&amp;Table1[[#This Row],[Bộ phận]]&amp;Table1[[#This Row],[Mã hàng]]</f>
        <v>0</v>
      </c>
      <c r="B4725" s="6" t="str">
        <f>COUNTIF($A$5:A4725,A4725)&amp;A4725</f>
        <v>35480</v>
      </c>
      <c r="AA47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26" spans="1:27" x14ac:dyDescent="0.25">
      <c r="A4726" s="6" t="str">
        <f>DAY(C4726)&amp;Table1[[#This Row],[Bộ phận]]&amp;Table1[[#This Row],[Mã hàng]]</f>
        <v>0</v>
      </c>
      <c r="B4726" s="6" t="str">
        <f>COUNTIF($A$5:A4726,A4726)&amp;A4726</f>
        <v>35490</v>
      </c>
      <c r="AA47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27" spans="1:27" x14ac:dyDescent="0.25">
      <c r="A4727" s="6" t="str">
        <f>DAY(C4727)&amp;Table1[[#This Row],[Bộ phận]]&amp;Table1[[#This Row],[Mã hàng]]</f>
        <v>0</v>
      </c>
      <c r="B4727" s="6" t="str">
        <f>COUNTIF($A$5:A4727,A4727)&amp;A4727</f>
        <v>35500</v>
      </c>
      <c r="AA47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28" spans="1:27" x14ac:dyDescent="0.25">
      <c r="A4728" s="6" t="str">
        <f>DAY(C4728)&amp;Table1[[#This Row],[Bộ phận]]&amp;Table1[[#This Row],[Mã hàng]]</f>
        <v>0</v>
      </c>
      <c r="B4728" s="6" t="str">
        <f>COUNTIF($A$5:A4728,A4728)&amp;A4728</f>
        <v>35510</v>
      </c>
      <c r="AA47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29" spans="1:27" x14ac:dyDescent="0.25">
      <c r="A4729" s="6" t="str">
        <f>DAY(C4729)&amp;Table1[[#This Row],[Bộ phận]]&amp;Table1[[#This Row],[Mã hàng]]</f>
        <v>0</v>
      </c>
      <c r="B4729" s="6" t="str">
        <f>COUNTIF($A$5:A4729,A4729)&amp;A4729</f>
        <v>35520</v>
      </c>
      <c r="AA47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30" spans="1:27" x14ac:dyDescent="0.25">
      <c r="A4730" s="6" t="str">
        <f>DAY(C4730)&amp;Table1[[#This Row],[Bộ phận]]&amp;Table1[[#This Row],[Mã hàng]]</f>
        <v>0</v>
      </c>
      <c r="B4730" s="6" t="str">
        <f>COUNTIF($A$5:A4730,A4730)&amp;A4730</f>
        <v>35530</v>
      </c>
      <c r="AA47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31" spans="1:27" x14ac:dyDescent="0.25">
      <c r="A4731" s="6" t="str">
        <f>DAY(C4731)&amp;Table1[[#This Row],[Bộ phận]]&amp;Table1[[#This Row],[Mã hàng]]</f>
        <v>0</v>
      </c>
      <c r="B4731" s="6" t="str">
        <f>COUNTIF($A$5:A4731,A4731)&amp;A4731</f>
        <v>35540</v>
      </c>
      <c r="AA47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32" spans="1:27" x14ac:dyDescent="0.25">
      <c r="A4732" s="6" t="str">
        <f>DAY(C4732)&amp;Table1[[#This Row],[Bộ phận]]&amp;Table1[[#This Row],[Mã hàng]]</f>
        <v>0</v>
      </c>
      <c r="B4732" s="6" t="str">
        <f>COUNTIF($A$5:A4732,A4732)&amp;A4732</f>
        <v>35550</v>
      </c>
      <c r="AA47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33" spans="1:27" x14ac:dyDescent="0.25">
      <c r="A4733" s="6" t="str">
        <f>DAY(C4733)&amp;Table1[[#This Row],[Bộ phận]]&amp;Table1[[#This Row],[Mã hàng]]</f>
        <v>0</v>
      </c>
      <c r="B4733" s="6" t="str">
        <f>COUNTIF($A$5:A4733,A4733)&amp;A4733</f>
        <v>35560</v>
      </c>
      <c r="AA47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34" spans="1:27" x14ac:dyDescent="0.25">
      <c r="A4734" s="6" t="str">
        <f>DAY(C4734)&amp;Table1[[#This Row],[Bộ phận]]&amp;Table1[[#This Row],[Mã hàng]]</f>
        <v>0</v>
      </c>
      <c r="B4734" s="6" t="str">
        <f>COUNTIF($A$5:A4734,A4734)&amp;A4734</f>
        <v>35570</v>
      </c>
      <c r="AA47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35" spans="1:27" x14ac:dyDescent="0.25">
      <c r="A4735" s="6" t="str">
        <f>DAY(C4735)&amp;Table1[[#This Row],[Bộ phận]]&amp;Table1[[#This Row],[Mã hàng]]</f>
        <v>0</v>
      </c>
      <c r="B4735" s="6" t="str">
        <f>COUNTIF($A$5:A4735,A4735)&amp;A4735</f>
        <v>35580</v>
      </c>
      <c r="AA47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36" spans="1:27" x14ac:dyDescent="0.25">
      <c r="A4736" s="6" t="str">
        <f>DAY(C4736)&amp;Table1[[#This Row],[Bộ phận]]&amp;Table1[[#This Row],[Mã hàng]]</f>
        <v>0</v>
      </c>
      <c r="B4736" s="6" t="str">
        <f>COUNTIF($A$5:A4736,A4736)&amp;A4736</f>
        <v>35590</v>
      </c>
      <c r="AA47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37" spans="1:27" x14ac:dyDescent="0.25">
      <c r="A4737" s="6" t="str">
        <f>DAY(C4737)&amp;Table1[[#This Row],[Bộ phận]]&amp;Table1[[#This Row],[Mã hàng]]</f>
        <v>0</v>
      </c>
      <c r="B4737" s="6" t="str">
        <f>COUNTIF($A$5:A4737,A4737)&amp;A4737</f>
        <v>35600</v>
      </c>
      <c r="AA47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38" spans="1:27" x14ac:dyDescent="0.25">
      <c r="A4738" s="6" t="str">
        <f>DAY(C4738)&amp;Table1[[#This Row],[Bộ phận]]&amp;Table1[[#This Row],[Mã hàng]]</f>
        <v>0</v>
      </c>
      <c r="B4738" s="6" t="str">
        <f>COUNTIF($A$5:A4738,A4738)&amp;A4738</f>
        <v>35610</v>
      </c>
      <c r="AA47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39" spans="1:27" x14ac:dyDescent="0.25">
      <c r="A4739" s="6" t="str">
        <f>DAY(C4739)&amp;Table1[[#This Row],[Bộ phận]]&amp;Table1[[#This Row],[Mã hàng]]</f>
        <v>0</v>
      </c>
      <c r="B4739" s="6" t="str">
        <f>COUNTIF($A$5:A4739,A4739)&amp;A4739</f>
        <v>35620</v>
      </c>
      <c r="AA47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40" spans="1:27" x14ac:dyDescent="0.25">
      <c r="A4740" s="6" t="str">
        <f>DAY(C4740)&amp;Table1[[#This Row],[Bộ phận]]&amp;Table1[[#This Row],[Mã hàng]]</f>
        <v>0</v>
      </c>
      <c r="B4740" s="6" t="str">
        <f>COUNTIF($A$5:A4740,A4740)&amp;A4740</f>
        <v>35630</v>
      </c>
      <c r="AA47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41" spans="1:27" x14ac:dyDescent="0.25">
      <c r="A4741" s="6" t="str">
        <f>DAY(C4741)&amp;Table1[[#This Row],[Bộ phận]]&amp;Table1[[#This Row],[Mã hàng]]</f>
        <v>0</v>
      </c>
      <c r="B4741" s="6" t="str">
        <f>COUNTIF($A$5:A4741,A4741)&amp;A4741</f>
        <v>35640</v>
      </c>
      <c r="AA47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42" spans="1:27" x14ac:dyDescent="0.25">
      <c r="A4742" s="6" t="str">
        <f>DAY(C4742)&amp;Table1[[#This Row],[Bộ phận]]&amp;Table1[[#This Row],[Mã hàng]]</f>
        <v>0</v>
      </c>
      <c r="B4742" s="6" t="str">
        <f>COUNTIF($A$5:A4742,A4742)&amp;A4742</f>
        <v>35650</v>
      </c>
      <c r="AA47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43" spans="1:27" x14ac:dyDescent="0.25">
      <c r="A4743" s="6" t="str">
        <f>DAY(C4743)&amp;Table1[[#This Row],[Bộ phận]]&amp;Table1[[#This Row],[Mã hàng]]</f>
        <v>0</v>
      </c>
      <c r="B4743" s="6" t="str">
        <f>COUNTIF($A$5:A4743,A4743)&amp;A4743</f>
        <v>35660</v>
      </c>
      <c r="AA47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44" spans="1:27" x14ac:dyDescent="0.25">
      <c r="A4744" s="6" t="str">
        <f>DAY(C4744)&amp;Table1[[#This Row],[Bộ phận]]&amp;Table1[[#This Row],[Mã hàng]]</f>
        <v>0</v>
      </c>
      <c r="B4744" s="6" t="str">
        <f>COUNTIF($A$5:A4744,A4744)&amp;A4744</f>
        <v>35670</v>
      </c>
      <c r="AA47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45" spans="1:27" x14ac:dyDescent="0.25">
      <c r="A4745" s="6" t="str">
        <f>DAY(C4745)&amp;Table1[[#This Row],[Bộ phận]]&amp;Table1[[#This Row],[Mã hàng]]</f>
        <v>0</v>
      </c>
      <c r="B4745" s="6" t="str">
        <f>COUNTIF($A$5:A4745,A4745)&amp;A4745</f>
        <v>35680</v>
      </c>
      <c r="AA47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46" spans="1:27" x14ac:dyDescent="0.25">
      <c r="A4746" s="6" t="str">
        <f>DAY(C4746)&amp;Table1[[#This Row],[Bộ phận]]&amp;Table1[[#This Row],[Mã hàng]]</f>
        <v>0</v>
      </c>
      <c r="B4746" s="6" t="str">
        <f>COUNTIF($A$5:A4746,A4746)&amp;A4746</f>
        <v>35690</v>
      </c>
      <c r="AA47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47" spans="1:27" x14ac:dyDescent="0.25">
      <c r="A4747" s="6" t="str">
        <f>DAY(C4747)&amp;Table1[[#This Row],[Bộ phận]]&amp;Table1[[#This Row],[Mã hàng]]</f>
        <v>0</v>
      </c>
      <c r="B4747" s="6" t="str">
        <f>COUNTIF($A$5:A4747,A4747)&amp;A4747</f>
        <v>35700</v>
      </c>
      <c r="AA47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48" spans="1:27" x14ac:dyDescent="0.25">
      <c r="A4748" s="6" t="str">
        <f>DAY(C4748)&amp;Table1[[#This Row],[Bộ phận]]&amp;Table1[[#This Row],[Mã hàng]]</f>
        <v>0</v>
      </c>
      <c r="B4748" s="6" t="str">
        <f>COUNTIF($A$5:A4748,A4748)&amp;A4748</f>
        <v>35710</v>
      </c>
      <c r="AA47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49" spans="1:27" x14ac:dyDescent="0.25">
      <c r="A4749" s="6" t="str">
        <f>DAY(C4749)&amp;Table1[[#This Row],[Bộ phận]]&amp;Table1[[#This Row],[Mã hàng]]</f>
        <v>0</v>
      </c>
      <c r="B4749" s="6" t="str">
        <f>COUNTIF($A$5:A4749,A4749)&amp;A4749</f>
        <v>35720</v>
      </c>
      <c r="AA47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50" spans="1:27" x14ac:dyDescent="0.25">
      <c r="A4750" s="6" t="str">
        <f>DAY(C4750)&amp;Table1[[#This Row],[Bộ phận]]&amp;Table1[[#This Row],[Mã hàng]]</f>
        <v>0</v>
      </c>
      <c r="B4750" s="6" t="str">
        <f>COUNTIF($A$5:A4750,A4750)&amp;A4750</f>
        <v>35730</v>
      </c>
      <c r="AA47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51" spans="1:27" x14ac:dyDescent="0.25">
      <c r="A4751" s="6" t="str">
        <f>DAY(C4751)&amp;Table1[[#This Row],[Bộ phận]]&amp;Table1[[#This Row],[Mã hàng]]</f>
        <v>0</v>
      </c>
      <c r="B4751" s="6" t="str">
        <f>COUNTIF($A$5:A4751,A4751)&amp;A4751</f>
        <v>35740</v>
      </c>
      <c r="AA47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52" spans="1:27" x14ac:dyDescent="0.25">
      <c r="A4752" s="6" t="str">
        <f>DAY(C4752)&amp;Table1[[#This Row],[Bộ phận]]&amp;Table1[[#This Row],[Mã hàng]]</f>
        <v>0</v>
      </c>
      <c r="B4752" s="6" t="str">
        <f>COUNTIF($A$5:A4752,A4752)&amp;A4752</f>
        <v>35750</v>
      </c>
      <c r="AA47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53" spans="1:27" x14ac:dyDescent="0.25">
      <c r="A4753" s="6" t="str">
        <f>DAY(C4753)&amp;Table1[[#This Row],[Bộ phận]]&amp;Table1[[#This Row],[Mã hàng]]</f>
        <v>0</v>
      </c>
      <c r="B4753" s="6" t="str">
        <f>COUNTIF($A$5:A4753,A4753)&amp;A4753</f>
        <v>35760</v>
      </c>
      <c r="AA47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54" spans="1:27" x14ac:dyDescent="0.25">
      <c r="A4754" s="6" t="str">
        <f>DAY(C4754)&amp;Table1[[#This Row],[Bộ phận]]&amp;Table1[[#This Row],[Mã hàng]]</f>
        <v>0</v>
      </c>
      <c r="B4754" s="6" t="str">
        <f>COUNTIF($A$5:A4754,A4754)&amp;A4754</f>
        <v>35770</v>
      </c>
      <c r="AA47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55" spans="1:27" x14ac:dyDescent="0.25">
      <c r="A4755" s="6" t="str">
        <f>DAY(C4755)&amp;Table1[[#This Row],[Bộ phận]]&amp;Table1[[#This Row],[Mã hàng]]</f>
        <v>0</v>
      </c>
      <c r="B4755" s="6" t="str">
        <f>COUNTIF($A$5:A4755,A4755)&amp;A4755</f>
        <v>35780</v>
      </c>
      <c r="AA47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56" spans="1:27" x14ac:dyDescent="0.25">
      <c r="A4756" s="6" t="str">
        <f>DAY(C4756)&amp;Table1[[#This Row],[Bộ phận]]&amp;Table1[[#This Row],[Mã hàng]]</f>
        <v>0</v>
      </c>
      <c r="B4756" s="6" t="str">
        <f>COUNTIF($A$5:A4756,A4756)&amp;A4756</f>
        <v>35790</v>
      </c>
      <c r="AA47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57" spans="1:27" x14ac:dyDescent="0.25">
      <c r="A4757" s="6" t="str">
        <f>DAY(C4757)&amp;Table1[[#This Row],[Bộ phận]]&amp;Table1[[#This Row],[Mã hàng]]</f>
        <v>0</v>
      </c>
      <c r="B4757" s="6" t="str">
        <f>COUNTIF($A$5:A4757,A4757)&amp;A4757</f>
        <v>35800</v>
      </c>
      <c r="AA47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58" spans="1:27" x14ac:dyDescent="0.25">
      <c r="A4758" s="6" t="str">
        <f>DAY(C4758)&amp;Table1[[#This Row],[Bộ phận]]&amp;Table1[[#This Row],[Mã hàng]]</f>
        <v>0</v>
      </c>
      <c r="B4758" s="6" t="str">
        <f>COUNTIF($A$5:A4758,A4758)&amp;A4758</f>
        <v>35810</v>
      </c>
      <c r="AA47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59" spans="1:27" x14ac:dyDescent="0.25">
      <c r="A4759" s="6" t="str">
        <f>DAY(C4759)&amp;Table1[[#This Row],[Bộ phận]]&amp;Table1[[#This Row],[Mã hàng]]</f>
        <v>0</v>
      </c>
      <c r="B4759" s="6" t="str">
        <f>COUNTIF($A$5:A4759,A4759)&amp;A4759</f>
        <v>35820</v>
      </c>
      <c r="AA47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60" spans="1:27" x14ac:dyDescent="0.25">
      <c r="A4760" s="6" t="str">
        <f>DAY(C4760)&amp;Table1[[#This Row],[Bộ phận]]&amp;Table1[[#This Row],[Mã hàng]]</f>
        <v>0</v>
      </c>
      <c r="B4760" s="6" t="str">
        <f>COUNTIF($A$5:A4760,A4760)&amp;A4760</f>
        <v>35830</v>
      </c>
      <c r="AA47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61" spans="1:27" x14ac:dyDescent="0.25">
      <c r="A4761" s="6" t="str">
        <f>DAY(C4761)&amp;Table1[[#This Row],[Bộ phận]]&amp;Table1[[#This Row],[Mã hàng]]</f>
        <v>0</v>
      </c>
      <c r="B4761" s="6" t="str">
        <f>COUNTIF($A$5:A4761,A4761)&amp;A4761</f>
        <v>35840</v>
      </c>
      <c r="AA47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62" spans="1:27" x14ac:dyDescent="0.25">
      <c r="A4762" s="6" t="str">
        <f>DAY(C4762)&amp;Table1[[#This Row],[Bộ phận]]&amp;Table1[[#This Row],[Mã hàng]]</f>
        <v>0</v>
      </c>
      <c r="B4762" s="6" t="str">
        <f>COUNTIF($A$5:A4762,A4762)&amp;A4762</f>
        <v>35850</v>
      </c>
      <c r="AA47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63" spans="1:27" x14ac:dyDescent="0.25">
      <c r="A4763" s="6" t="str">
        <f>DAY(C4763)&amp;Table1[[#This Row],[Bộ phận]]&amp;Table1[[#This Row],[Mã hàng]]</f>
        <v>0</v>
      </c>
      <c r="B4763" s="6" t="str">
        <f>COUNTIF($A$5:A4763,A4763)&amp;A4763</f>
        <v>35860</v>
      </c>
      <c r="AA47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64" spans="1:27" x14ac:dyDescent="0.25">
      <c r="A4764" s="6" t="str">
        <f>DAY(C4764)&amp;Table1[[#This Row],[Bộ phận]]&amp;Table1[[#This Row],[Mã hàng]]</f>
        <v>0</v>
      </c>
      <c r="B4764" s="6" t="str">
        <f>COUNTIF($A$5:A4764,A4764)&amp;A4764</f>
        <v>35870</v>
      </c>
      <c r="AA47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65" spans="1:27" x14ac:dyDescent="0.25">
      <c r="A4765" s="6" t="str">
        <f>DAY(C4765)&amp;Table1[[#This Row],[Bộ phận]]&amp;Table1[[#This Row],[Mã hàng]]</f>
        <v>0</v>
      </c>
      <c r="B4765" s="6" t="str">
        <f>COUNTIF($A$5:A4765,A4765)&amp;A4765</f>
        <v>35880</v>
      </c>
      <c r="AA47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66" spans="1:27" x14ac:dyDescent="0.25">
      <c r="A4766" s="6" t="str">
        <f>DAY(C4766)&amp;Table1[[#This Row],[Bộ phận]]&amp;Table1[[#This Row],[Mã hàng]]</f>
        <v>0</v>
      </c>
      <c r="B4766" s="6" t="str">
        <f>COUNTIF($A$5:A4766,A4766)&amp;A4766</f>
        <v>35890</v>
      </c>
      <c r="AA47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67" spans="1:27" x14ac:dyDescent="0.25">
      <c r="A4767" s="6" t="str">
        <f>DAY(C4767)&amp;Table1[[#This Row],[Bộ phận]]&amp;Table1[[#This Row],[Mã hàng]]</f>
        <v>0</v>
      </c>
      <c r="B4767" s="6" t="str">
        <f>COUNTIF($A$5:A4767,A4767)&amp;A4767</f>
        <v>35900</v>
      </c>
      <c r="AA47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68" spans="1:27" x14ac:dyDescent="0.25">
      <c r="A4768" s="6" t="str">
        <f>DAY(C4768)&amp;Table1[[#This Row],[Bộ phận]]&amp;Table1[[#This Row],[Mã hàng]]</f>
        <v>0</v>
      </c>
      <c r="B4768" s="6" t="str">
        <f>COUNTIF($A$5:A4768,A4768)&amp;A4768</f>
        <v>35910</v>
      </c>
      <c r="AA47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69" spans="1:27" x14ac:dyDescent="0.25">
      <c r="A4769" s="6" t="str">
        <f>DAY(C4769)&amp;Table1[[#This Row],[Bộ phận]]&amp;Table1[[#This Row],[Mã hàng]]</f>
        <v>0</v>
      </c>
      <c r="B4769" s="6" t="str">
        <f>COUNTIF($A$5:A4769,A4769)&amp;A4769</f>
        <v>35920</v>
      </c>
      <c r="AA47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70" spans="1:27" x14ac:dyDescent="0.25">
      <c r="A4770" s="6" t="str">
        <f>DAY(C4770)&amp;Table1[[#This Row],[Bộ phận]]&amp;Table1[[#This Row],[Mã hàng]]</f>
        <v>0</v>
      </c>
      <c r="B4770" s="6" t="str">
        <f>COUNTIF($A$5:A4770,A4770)&amp;A4770</f>
        <v>35930</v>
      </c>
      <c r="AA47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71" spans="1:27" x14ac:dyDescent="0.25">
      <c r="A4771" s="6" t="str">
        <f>DAY(C4771)&amp;Table1[[#This Row],[Bộ phận]]&amp;Table1[[#This Row],[Mã hàng]]</f>
        <v>0</v>
      </c>
      <c r="B4771" s="6" t="str">
        <f>COUNTIF($A$5:A4771,A4771)&amp;A4771</f>
        <v>35940</v>
      </c>
      <c r="AA47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72" spans="1:27" x14ac:dyDescent="0.25">
      <c r="A4772" s="6" t="str">
        <f>DAY(C4772)&amp;Table1[[#This Row],[Bộ phận]]&amp;Table1[[#This Row],[Mã hàng]]</f>
        <v>0</v>
      </c>
      <c r="B4772" s="6" t="str">
        <f>COUNTIF($A$5:A4772,A4772)&amp;A4772</f>
        <v>35950</v>
      </c>
      <c r="AA47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73" spans="1:27" x14ac:dyDescent="0.25">
      <c r="A4773" s="6" t="str">
        <f>DAY(C4773)&amp;Table1[[#This Row],[Bộ phận]]&amp;Table1[[#This Row],[Mã hàng]]</f>
        <v>0</v>
      </c>
      <c r="B4773" s="6" t="str">
        <f>COUNTIF($A$5:A4773,A4773)&amp;A4773</f>
        <v>35960</v>
      </c>
      <c r="AA47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74" spans="1:27" x14ac:dyDescent="0.25">
      <c r="A4774" s="6" t="str">
        <f>DAY(C4774)&amp;Table1[[#This Row],[Bộ phận]]&amp;Table1[[#This Row],[Mã hàng]]</f>
        <v>0</v>
      </c>
      <c r="B4774" s="6" t="str">
        <f>COUNTIF($A$5:A4774,A4774)&amp;A4774</f>
        <v>35970</v>
      </c>
      <c r="AA47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75" spans="1:27" x14ac:dyDescent="0.25">
      <c r="A4775" s="6" t="str">
        <f>DAY(C4775)&amp;Table1[[#This Row],[Bộ phận]]&amp;Table1[[#This Row],[Mã hàng]]</f>
        <v>0</v>
      </c>
      <c r="B4775" s="6" t="str">
        <f>COUNTIF($A$5:A4775,A4775)&amp;A4775</f>
        <v>35980</v>
      </c>
      <c r="AA47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76" spans="1:27" x14ac:dyDescent="0.25">
      <c r="A4776" s="6" t="str">
        <f>DAY(C4776)&amp;Table1[[#This Row],[Bộ phận]]&amp;Table1[[#This Row],[Mã hàng]]</f>
        <v>0</v>
      </c>
      <c r="B4776" s="6" t="str">
        <f>COUNTIF($A$5:A4776,A4776)&amp;A4776</f>
        <v>35990</v>
      </c>
      <c r="AA47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77" spans="1:27" x14ac:dyDescent="0.25">
      <c r="A4777" s="6" t="str">
        <f>DAY(C4777)&amp;Table1[[#This Row],[Bộ phận]]&amp;Table1[[#This Row],[Mã hàng]]</f>
        <v>0</v>
      </c>
      <c r="B4777" s="6" t="str">
        <f>COUNTIF($A$5:A4777,A4777)&amp;A4777</f>
        <v>36000</v>
      </c>
      <c r="AA47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78" spans="1:27" x14ac:dyDescent="0.25">
      <c r="A4778" s="6" t="str">
        <f>DAY(C4778)&amp;Table1[[#This Row],[Bộ phận]]&amp;Table1[[#This Row],[Mã hàng]]</f>
        <v>0</v>
      </c>
      <c r="B4778" s="6" t="str">
        <f>COUNTIF($A$5:A4778,A4778)&amp;A4778</f>
        <v>36010</v>
      </c>
      <c r="AA47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79" spans="1:27" x14ac:dyDescent="0.25">
      <c r="A4779" s="6" t="str">
        <f>DAY(C4779)&amp;Table1[[#This Row],[Bộ phận]]&amp;Table1[[#This Row],[Mã hàng]]</f>
        <v>0</v>
      </c>
      <c r="B4779" s="6" t="str">
        <f>COUNTIF($A$5:A4779,A4779)&amp;A4779</f>
        <v>36020</v>
      </c>
      <c r="AA47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80" spans="1:27" x14ac:dyDescent="0.25">
      <c r="A4780" s="6" t="str">
        <f>DAY(C4780)&amp;Table1[[#This Row],[Bộ phận]]&amp;Table1[[#This Row],[Mã hàng]]</f>
        <v>0</v>
      </c>
      <c r="B4780" s="6" t="str">
        <f>COUNTIF($A$5:A4780,A4780)&amp;A4780</f>
        <v>36030</v>
      </c>
      <c r="AA47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81" spans="1:27" x14ac:dyDescent="0.25">
      <c r="A4781" s="6" t="str">
        <f>DAY(C4781)&amp;Table1[[#This Row],[Bộ phận]]&amp;Table1[[#This Row],[Mã hàng]]</f>
        <v>0</v>
      </c>
      <c r="B4781" s="6" t="str">
        <f>COUNTIF($A$5:A4781,A4781)&amp;A4781</f>
        <v>36040</v>
      </c>
      <c r="AA47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82" spans="1:27" x14ac:dyDescent="0.25">
      <c r="A4782" s="6" t="str">
        <f>DAY(C4782)&amp;Table1[[#This Row],[Bộ phận]]&amp;Table1[[#This Row],[Mã hàng]]</f>
        <v>0</v>
      </c>
      <c r="B4782" s="6" t="str">
        <f>COUNTIF($A$5:A4782,A4782)&amp;A4782</f>
        <v>36050</v>
      </c>
      <c r="AA47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83" spans="1:27" x14ac:dyDescent="0.25">
      <c r="A4783" s="6" t="str">
        <f>DAY(C4783)&amp;Table1[[#This Row],[Bộ phận]]&amp;Table1[[#This Row],[Mã hàng]]</f>
        <v>0</v>
      </c>
      <c r="B4783" s="6" t="str">
        <f>COUNTIF($A$5:A4783,A4783)&amp;A4783</f>
        <v>36060</v>
      </c>
      <c r="AA47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84" spans="1:27" x14ac:dyDescent="0.25">
      <c r="A4784" s="6" t="str">
        <f>DAY(C4784)&amp;Table1[[#This Row],[Bộ phận]]&amp;Table1[[#This Row],[Mã hàng]]</f>
        <v>0</v>
      </c>
      <c r="B4784" s="6" t="str">
        <f>COUNTIF($A$5:A4784,A4784)&amp;A4784</f>
        <v>36070</v>
      </c>
      <c r="AA47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85" spans="1:27" x14ac:dyDescent="0.25">
      <c r="A4785" s="6" t="str">
        <f>DAY(C4785)&amp;Table1[[#This Row],[Bộ phận]]&amp;Table1[[#This Row],[Mã hàng]]</f>
        <v>0</v>
      </c>
      <c r="B4785" s="6" t="str">
        <f>COUNTIF($A$5:A4785,A4785)&amp;A4785</f>
        <v>36080</v>
      </c>
      <c r="AA47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86" spans="1:27" x14ac:dyDescent="0.25">
      <c r="A4786" s="6" t="str">
        <f>DAY(C4786)&amp;Table1[[#This Row],[Bộ phận]]&amp;Table1[[#This Row],[Mã hàng]]</f>
        <v>0</v>
      </c>
      <c r="B4786" s="6" t="str">
        <f>COUNTIF($A$5:A4786,A4786)&amp;A4786</f>
        <v>36090</v>
      </c>
      <c r="AA47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87" spans="1:27" x14ac:dyDescent="0.25">
      <c r="A4787" s="6" t="str">
        <f>DAY(C4787)&amp;Table1[[#This Row],[Bộ phận]]&amp;Table1[[#This Row],[Mã hàng]]</f>
        <v>0</v>
      </c>
      <c r="B4787" s="6" t="str">
        <f>COUNTIF($A$5:A4787,A4787)&amp;A4787</f>
        <v>36100</v>
      </c>
      <c r="AA47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88" spans="1:27" x14ac:dyDescent="0.25">
      <c r="A4788" s="6" t="str">
        <f>DAY(C4788)&amp;Table1[[#This Row],[Bộ phận]]&amp;Table1[[#This Row],[Mã hàng]]</f>
        <v>0</v>
      </c>
      <c r="B4788" s="6" t="str">
        <f>COUNTIF($A$5:A4788,A4788)&amp;A4788</f>
        <v>36110</v>
      </c>
      <c r="AA47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89" spans="1:27" x14ac:dyDescent="0.25">
      <c r="A4789" s="6" t="str">
        <f>DAY(C4789)&amp;Table1[[#This Row],[Bộ phận]]&amp;Table1[[#This Row],[Mã hàng]]</f>
        <v>0</v>
      </c>
      <c r="B4789" s="6" t="str">
        <f>COUNTIF($A$5:A4789,A4789)&amp;A4789</f>
        <v>36120</v>
      </c>
      <c r="AA47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90" spans="1:27" x14ac:dyDescent="0.25">
      <c r="A4790" s="6" t="str">
        <f>DAY(C4790)&amp;Table1[[#This Row],[Bộ phận]]&amp;Table1[[#This Row],[Mã hàng]]</f>
        <v>0</v>
      </c>
      <c r="B4790" s="6" t="str">
        <f>COUNTIF($A$5:A4790,A4790)&amp;A4790</f>
        <v>36130</v>
      </c>
      <c r="AA47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91" spans="1:27" x14ac:dyDescent="0.25">
      <c r="A4791" s="6" t="str">
        <f>DAY(C4791)&amp;Table1[[#This Row],[Bộ phận]]&amp;Table1[[#This Row],[Mã hàng]]</f>
        <v>0</v>
      </c>
      <c r="B4791" s="6" t="str">
        <f>COUNTIF($A$5:A4791,A4791)&amp;A4791</f>
        <v>36140</v>
      </c>
      <c r="AA47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92" spans="1:27" x14ac:dyDescent="0.25">
      <c r="A4792" s="6" t="str">
        <f>DAY(C4792)&amp;Table1[[#This Row],[Bộ phận]]&amp;Table1[[#This Row],[Mã hàng]]</f>
        <v>0</v>
      </c>
      <c r="B4792" s="6" t="str">
        <f>COUNTIF($A$5:A4792,A4792)&amp;A4792</f>
        <v>36150</v>
      </c>
      <c r="AA47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93" spans="1:27" x14ac:dyDescent="0.25">
      <c r="A4793" s="6" t="str">
        <f>DAY(C4793)&amp;Table1[[#This Row],[Bộ phận]]&amp;Table1[[#This Row],[Mã hàng]]</f>
        <v>0</v>
      </c>
      <c r="B4793" s="6" t="str">
        <f>COUNTIF($A$5:A4793,A4793)&amp;A4793</f>
        <v>36160</v>
      </c>
      <c r="AA47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94" spans="1:27" x14ac:dyDescent="0.25">
      <c r="A4794" s="6" t="str">
        <f>DAY(C4794)&amp;Table1[[#This Row],[Bộ phận]]&amp;Table1[[#This Row],[Mã hàng]]</f>
        <v>0</v>
      </c>
      <c r="B4794" s="6" t="str">
        <f>COUNTIF($A$5:A4794,A4794)&amp;A4794</f>
        <v>36170</v>
      </c>
      <c r="AA47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95" spans="1:27" x14ac:dyDescent="0.25">
      <c r="A4795" s="6" t="str">
        <f>DAY(C4795)&amp;Table1[[#This Row],[Bộ phận]]&amp;Table1[[#This Row],[Mã hàng]]</f>
        <v>0</v>
      </c>
      <c r="B4795" s="6" t="str">
        <f>COUNTIF($A$5:A4795,A4795)&amp;A4795</f>
        <v>36180</v>
      </c>
      <c r="AA47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96" spans="1:27" x14ac:dyDescent="0.25">
      <c r="A4796" s="6" t="str">
        <f>DAY(C4796)&amp;Table1[[#This Row],[Bộ phận]]&amp;Table1[[#This Row],[Mã hàng]]</f>
        <v>0</v>
      </c>
      <c r="B4796" s="6" t="str">
        <f>COUNTIF($A$5:A4796,A4796)&amp;A4796</f>
        <v>36190</v>
      </c>
      <c r="AA47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97" spans="1:27" x14ac:dyDescent="0.25">
      <c r="A4797" s="6" t="str">
        <f>DAY(C4797)&amp;Table1[[#This Row],[Bộ phận]]&amp;Table1[[#This Row],[Mã hàng]]</f>
        <v>0</v>
      </c>
      <c r="B4797" s="6" t="str">
        <f>COUNTIF($A$5:A4797,A4797)&amp;A4797</f>
        <v>36200</v>
      </c>
      <c r="AA47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98" spans="1:27" x14ac:dyDescent="0.25">
      <c r="A4798" s="6" t="str">
        <f>DAY(C4798)&amp;Table1[[#This Row],[Bộ phận]]&amp;Table1[[#This Row],[Mã hàng]]</f>
        <v>0</v>
      </c>
      <c r="B4798" s="6" t="str">
        <f>COUNTIF($A$5:A4798,A4798)&amp;A4798</f>
        <v>36210</v>
      </c>
      <c r="AA47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799" spans="1:27" x14ac:dyDescent="0.25">
      <c r="A4799" s="6" t="str">
        <f>DAY(C4799)&amp;Table1[[#This Row],[Bộ phận]]&amp;Table1[[#This Row],[Mã hàng]]</f>
        <v>0</v>
      </c>
      <c r="B4799" s="6" t="str">
        <f>COUNTIF($A$5:A4799,A4799)&amp;A4799</f>
        <v>36220</v>
      </c>
      <c r="AA47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00" spans="1:27" x14ac:dyDescent="0.25">
      <c r="A4800" s="6" t="str">
        <f>DAY(C4800)&amp;Table1[[#This Row],[Bộ phận]]&amp;Table1[[#This Row],[Mã hàng]]</f>
        <v>0</v>
      </c>
      <c r="B4800" s="6" t="str">
        <f>COUNTIF($A$5:A4800,A4800)&amp;A4800</f>
        <v>36230</v>
      </c>
      <c r="AA48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01" spans="1:27" x14ac:dyDescent="0.25">
      <c r="A4801" s="6" t="str">
        <f>DAY(C4801)&amp;Table1[[#This Row],[Bộ phận]]&amp;Table1[[#This Row],[Mã hàng]]</f>
        <v>0</v>
      </c>
      <c r="B4801" s="6" t="str">
        <f>COUNTIF($A$5:A4801,A4801)&amp;A4801</f>
        <v>36240</v>
      </c>
      <c r="AA48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02" spans="1:27" x14ac:dyDescent="0.25">
      <c r="A4802" s="6" t="str">
        <f>DAY(C4802)&amp;Table1[[#This Row],[Bộ phận]]&amp;Table1[[#This Row],[Mã hàng]]</f>
        <v>0</v>
      </c>
      <c r="B4802" s="6" t="str">
        <f>COUNTIF($A$5:A4802,A4802)&amp;A4802</f>
        <v>36250</v>
      </c>
      <c r="AA48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03" spans="1:27" x14ac:dyDescent="0.25">
      <c r="A4803" s="6" t="str">
        <f>DAY(C4803)&amp;Table1[[#This Row],[Bộ phận]]&amp;Table1[[#This Row],[Mã hàng]]</f>
        <v>0</v>
      </c>
      <c r="B4803" s="6" t="str">
        <f>COUNTIF($A$5:A4803,A4803)&amp;A4803</f>
        <v>36260</v>
      </c>
      <c r="AA48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04" spans="1:27" x14ac:dyDescent="0.25">
      <c r="A4804" s="6" t="str">
        <f>DAY(C4804)&amp;Table1[[#This Row],[Bộ phận]]&amp;Table1[[#This Row],[Mã hàng]]</f>
        <v>0</v>
      </c>
      <c r="B4804" s="6" t="str">
        <f>COUNTIF($A$5:A4804,A4804)&amp;A4804</f>
        <v>36270</v>
      </c>
      <c r="AA48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05" spans="1:27" x14ac:dyDescent="0.25">
      <c r="A4805" s="6" t="str">
        <f>DAY(C4805)&amp;Table1[[#This Row],[Bộ phận]]&amp;Table1[[#This Row],[Mã hàng]]</f>
        <v>0</v>
      </c>
      <c r="B4805" s="6" t="str">
        <f>COUNTIF($A$5:A4805,A4805)&amp;A4805</f>
        <v>36280</v>
      </c>
      <c r="AA48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06" spans="1:27" x14ac:dyDescent="0.25">
      <c r="A4806" s="6" t="str">
        <f>DAY(C4806)&amp;Table1[[#This Row],[Bộ phận]]&amp;Table1[[#This Row],[Mã hàng]]</f>
        <v>0</v>
      </c>
      <c r="B4806" s="6" t="str">
        <f>COUNTIF($A$5:A4806,A4806)&amp;A4806</f>
        <v>36290</v>
      </c>
      <c r="AA48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07" spans="1:27" x14ac:dyDescent="0.25">
      <c r="A4807" s="6" t="str">
        <f>DAY(C4807)&amp;Table1[[#This Row],[Bộ phận]]&amp;Table1[[#This Row],[Mã hàng]]</f>
        <v>0</v>
      </c>
      <c r="B4807" s="6" t="str">
        <f>COUNTIF($A$5:A4807,A4807)&amp;A4807</f>
        <v>36300</v>
      </c>
      <c r="AA48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08" spans="1:27" x14ac:dyDescent="0.25">
      <c r="A4808" s="6" t="str">
        <f>DAY(C4808)&amp;Table1[[#This Row],[Bộ phận]]&amp;Table1[[#This Row],[Mã hàng]]</f>
        <v>0</v>
      </c>
      <c r="B4808" s="6" t="str">
        <f>COUNTIF($A$5:A4808,A4808)&amp;A4808</f>
        <v>36310</v>
      </c>
      <c r="AA48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09" spans="1:27" x14ac:dyDescent="0.25">
      <c r="A4809" s="6" t="str">
        <f>DAY(C4809)&amp;Table1[[#This Row],[Bộ phận]]&amp;Table1[[#This Row],[Mã hàng]]</f>
        <v>0</v>
      </c>
      <c r="B4809" s="6" t="str">
        <f>COUNTIF($A$5:A4809,A4809)&amp;A4809</f>
        <v>36320</v>
      </c>
      <c r="AA48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10" spans="1:27" x14ac:dyDescent="0.25">
      <c r="A4810" s="6" t="str">
        <f>DAY(C4810)&amp;Table1[[#This Row],[Bộ phận]]&amp;Table1[[#This Row],[Mã hàng]]</f>
        <v>0</v>
      </c>
      <c r="B4810" s="6" t="str">
        <f>COUNTIF($A$5:A4810,A4810)&amp;A4810</f>
        <v>36330</v>
      </c>
      <c r="AA48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11" spans="1:27" x14ac:dyDescent="0.25">
      <c r="A4811" s="6" t="str">
        <f>DAY(C4811)&amp;Table1[[#This Row],[Bộ phận]]&amp;Table1[[#This Row],[Mã hàng]]</f>
        <v>0</v>
      </c>
      <c r="B4811" s="6" t="str">
        <f>COUNTIF($A$5:A4811,A4811)&amp;A4811</f>
        <v>36340</v>
      </c>
      <c r="AA48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12" spans="1:27" x14ac:dyDescent="0.25">
      <c r="A4812" s="6" t="str">
        <f>DAY(C4812)&amp;Table1[[#This Row],[Bộ phận]]&amp;Table1[[#This Row],[Mã hàng]]</f>
        <v>0</v>
      </c>
      <c r="B4812" s="6" t="str">
        <f>COUNTIF($A$5:A4812,A4812)&amp;A4812</f>
        <v>36350</v>
      </c>
      <c r="AA48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13" spans="1:27" x14ac:dyDescent="0.25">
      <c r="A4813" s="6" t="str">
        <f>DAY(C4813)&amp;Table1[[#This Row],[Bộ phận]]&amp;Table1[[#This Row],[Mã hàng]]</f>
        <v>0</v>
      </c>
      <c r="B4813" s="6" t="str">
        <f>COUNTIF($A$5:A4813,A4813)&amp;A4813</f>
        <v>36360</v>
      </c>
      <c r="AA48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14" spans="1:27" x14ac:dyDescent="0.25">
      <c r="A4814" s="6" t="str">
        <f>DAY(C4814)&amp;Table1[[#This Row],[Bộ phận]]&amp;Table1[[#This Row],[Mã hàng]]</f>
        <v>0</v>
      </c>
      <c r="B4814" s="6" t="str">
        <f>COUNTIF($A$5:A4814,A4814)&amp;A4814</f>
        <v>36370</v>
      </c>
      <c r="AA48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15" spans="1:27" x14ac:dyDescent="0.25">
      <c r="A4815" s="6" t="str">
        <f>DAY(C4815)&amp;Table1[[#This Row],[Bộ phận]]&amp;Table1[[#This Row],[Mã hàng]]</f>
        <v>0</v>
      </c>
      <c r="B4815" s="6" t="str">
        <f>COUNTIF($A$5:A4815,A4815)&amp;A4815</f>
        <v>36380</v>
      </c>
      <c r="AA48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16" spans="1:27" x14ac:dyDescent="0.25">
      <c r="A4816" s="6" t="str">
        <f>DAY(C4816)&amp;Table1[[#This Row],[Bộ phận]]&amp;Table1[[#This Row],[Mã hàng]]</f>
        <v>0</v>
      </c>
      <c r="B4816" s="6" t="str">
        <f>COUNTIF($A$5:A4816,A4816)&amp;A4816</f>
        <v>36390</v>
      </c>
      <c r="AA48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17" spans="1:27" x14ac:dyDescent="0.25">
      <c r="A4817" s="6" t="str">
        <f>DAY(C4817)&amp;Table1[[#This Row],[Bộ phận]]&amp;Table1[[#This Row],[Mã hàng]]</f>
        <v>0</v>
      </c>
      <c r="B4817" s="6" t="str">
        <f>COUNTIF($A$5:A4817,A4817)&amp;A4817</f>
        <v>36400</v>
      </c>
      <c r="AA48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18" spans="1:27" x14ac:dyDescent="0.25">
      <c r="A4818" s="6" t="str">
        <f>DAY(C4818)&amp;Table1[[#This Row],[Bộ phận]]&amp;Table1[[#This Row],[Mã hàng]]</f>
        <v>0</v>
      </c>
      <c r="B4818" s="6" t="str">
        <f>COUNTIF($A$5:A4818,A4818)&amp;A4818</f>
        <v>36410</v>
      </c>
      <c r="AA48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19" spans="1:27" x14ac:dyDescent="0.25">
      <c r="A4819" s="6" t="str">
        <f>DAY(C4819)&amp;Table1[[#This Row],[Bộ phận]]&amp;Table1[[#This Row],[Mã hàng]]</f>
        <v>0</v>
      </c>
      <c r="B4819" s="6" t="str">
        <f>COUNTIF($A$5:A4819,A4819)&amp;A4819</f>
        <v>36420</v>
      </c>
      <c r="AA48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20" spans="1:27" x14ac:dyDescent="0.25">
      <c r="A4820" s="6" t="str">
        <f>DAY(C4820)&amp;Table1[[#This Row],[Bộ phận]]&amp;Table1[[#This Row],[Mã hàng]]</f>
        <v>0</v>
      </c>
      <c r="B4820" s="6" t="str">
        <f>COUNTIF($A$5:A4820,A4820)&amp;A4820</f>
        <v>36430</v>
      </c>
      <c r="AA48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21" spans="1:27" x14ac:dyDescent="0.25">
      <c r="A4821" s="6" t="str">
        <f>DAY(C4821)&amp;Table1[[#This Row],[Bộ phận]]&amp;Table1[[#This Row],[Mã hàng]]</f>
        <v>0</v>
      </c>
      <c r="B4821" s="6" t="str">
        <f>COUNTIF($A$5:A4821,A4821)&amp;A4821</f>
        <v>36440</v>
      </c>
      <c r="AA48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22" spans="1:27" x14ac:dyDescent="0.25">
      <c r="A4822" s="6" t="str">
        <f>DAY(C4822)&amp;Table1[[#This Row],[Bộ phận]]&amp;Table1[[#This Row],[Mã hàng]]</f>
        <v>0</v>
      </c>
      <c r="B4822" s="6" t="str">
        <f>COUNTIF($A$5:A4822,A4822)&amp;A4822</f>
        <v>36450</v>
      </c>
      <c r="AA48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23" spans="1:27" x14ac:dyDescent="0.25">
      <c r="A4823" s="6" t="str">
        <f>DAY(C4823)&amp;Table1[[#This Row],[Bộ phận]]&amp;Table1[[#This Row],[Mã hàng]]</f>
        <v>0</v>
      </c>
      <c r="B4823" s="6" t="str">
        <f>COUNTIF($A$5:A4823,A4823)&amp;A4823</f>
        <v>36460</v>
      </c>
      <c r="AA48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24" spans="1:27" x14ac:dyDescent="0.25">
      <c r="A4824" s="6" t="str">
        <f>DAY(C4824)&amp;Table1[[#This Row],[Bộ phận]]&amp;Table1[[#This Row],[Mã hàng]]</f>
        <v>0</v>
      </c>
      <c r="B4824" s="6" t="str">
        <f>COUNTIF($A$5:A4824,A4824)&amp;A4824</f>
        <v>36470</v>
      </c>
      <c r="AA48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25" spans="1:27" x14ac:dyDescent="0.25">
      <c r="A4825" s="6" t="str">
        <f>DAY(C4825)&amp;Table1[[#This Row],[Bộ phận]]&amp;Table1[[#This Row],[Mã hàng]]</f>
        <v>0</v>
      </c>
      <c r="B4825" s="6" t="str">
        <f>COUNTIF($A$5:A4825,A4825)&amp;A4825</f>
        <v>36480</v>
      </c>
      <c r="AA48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26" spans="1:27" x14ac:dyDescent="0.25">
      <c r="A4826" s="6" t="str">
        <f>DAY(C4826)&amp;Table1[[#This Row],[Bộ phận]]&amp;Table1[[#This Row],[Mã hàng]]</f>
        <v>0</v>
      </c>
      <c r="B4826" s="6" t="str">
        <f>COUNTIF($A$5:A4826,A4826)&amp;A4826</f>
        <v>36490</v>
      </c>
      <c r="AA48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27" spans="1:27" x14ac:dyDescent="0.25">
      <c r="A4827" s="6" t="str">
        <f>DAY(C4827)&amp;Table1[[#This Row],[Bộ phận]]&amp;Table1[[#This Row],[Mã hàng]]</f>
        <v>0</v>
      </c>
      <c r="B4827" s="6" t="str">
        <f>COUNTIF($A$5:A4827,A4827)&amp;A4827</f>
        <v>36500</v>
      </c>
      <c r="AA48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28" spans="1:27" x14ac:dyDescent="0.25">
      <c r="A4828" s="6" t="str">
        <f>DAY(C4828)&amp;Table1[[#This Row],[Bộ phận]]&amp;Table1[[#This Row],[Mã hàng]]</f>
        <v>0</v>
      </c>
      <c r="B4828" s="6" t="str">
        <f>COUNTIF($A$5:A4828,A4828)&amp;A4828</f>
        <v>36510</v>
      </c>
      <c r="AA48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29" spans="1:27" x14ac:dyDescent="0.25">
      <c r="A4829" s="6" t="str">
        <f>DAY(C4829)&amp;Table1[[#This Row],[Bộ phận]]&amp;Table1[[#This Row],[Mã hàng]]</f>
        <v>0</v>
      </c>
      <c r="B4829" s="6" t="str">
        <f>COUNTIF($A$5:A4829,A4829)&amp;A4829</f>
        <v>36520</v>
      </c>
      <c r="AA48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30" spans="1:27" x14ac:dyDescent="0.25">
      <c r="A4830" s="6" t="str">
        <f>DAY(C4830)&amp;Table1[[#This Row],[Bộ phận]]&amp;Table1[[#This Row],[Mã hàng]]</f>
        <v>0</v>
      </c>
      <c r="B4830" s="6" t="str">
        <f>COUNTIF($A$5:A4830,A4830)&amp;A4830</f>
        <v>36530</v>
      </c>
      <c r="AA48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31" spans="1:27" x14ac:dyDescent="0.25">
      <c r="A4831" s="6" t="str">
        <f>DAY(C4831)&amp;Table1[[#This Row],[Bộ phận]]&amp;Table1[[#This Row],[Mã hàng]]</f>
        <v>0</v>
      </c>
      <c r="B4831" s="6" t="str">
        <f>COUNTIF($A$5:A4831,A4831)&amp;A4831</f>
        <v>36540</v>
      </c>
      <c r="AA48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32" spans="1:27" x14ac:dyDescent="0.25">
      <c r="A4832" s="6" t="str">
        <f>DAY(C4832)&amp;Table1[[#This Row],[Bộ phận]]&amp;Table1[[#This Row],[Mã hàng]]</f>
        <v>0</v>
      </c>
      <c r="B4832" s="6" t="str">
        <f>COUNTIF($A$5:A4832,A4832)&amp;A4832</f>
        <v>36550</v>
      </c>
      <c r="AA48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33" spans="1:27" x14ac:dyDescent="0.25">
      <c r="A4833" s="6" t="str">
        <f>DAY(C4833)&amp;Table1[[#This Row],[Bộ phận]]&amp;Table1[[#This Row],[Mã hàng]]</f>
        <v>0</v>
      </c>
      <c r="B4833" s="6" t="str">
        <f>COUNTIF($A$5:A4833,A4833)&amp;A4833</f>
        <v>36560</v>
      </c>
      <c r="AA48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34" spans="1:27" x14ac:dyDescent="0.25">
      <c r="A4834" s="6" t="str">
        <f>DAY(C4834)&amp;Table1[[#This Row],[Bộ phận]]&amp;Table1[[#This Row],[Mã hàng]]</f>
        <v>0</v>
      </c>
      <c r="B4834" s="6" t="str">
        <f>COUNTIF($A$5:A4834,A4834)&amp;A4834</f>
        <v>36570</v>
      </c>
      <c r="AA48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35" spans="1:27" x14ac:dyDescent="0.25">
      <c r="A4835" s="6" t="str">
        <f>DAY(C4835)&amp;Table1[[#This Row],[Bộ phận]]&amp;Table1[[#This Row],[Mã hàng]]</f>
        <v>0</v>
      </c>
      <c r="B4835" s="6" t="str">
        <f>COUNTIF($A$5:A4835,A4835)&amp;A4835</f>
        <v>36580</v>
      </c>
      <c r="AA48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36" spans="1:27" x14ac:dyDescent="0.25">
      <c r="A4836" s="6" t="str">
        <f>DAY(C4836)&amp;Table1[[#This Row],[Bộ phận]]&amp;Table1[[#This Row],[Mã hàng]]</f>
        <v>0</v>
      </c>
      <c r="B4836" s="6" t="str">
        <f>COUNTIF($A$5:A4836,A4836)&amp;A4836</f>
        <v>36590</v>
      </c>
      <c r="AA48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37" spans="1:27" x14ac:dyDescent="0.25">
      <c r="A4837" s="6" t="str">
        <f>DAY(C4837)&amp;Table1[[#This Row],[Bộ phận]]&amp;Table1[[#This Row],[Mã hàng]]</f>
        <v>0</v>
      </c>
      <c r="B4837" s="6" t="str">
        <f>COUNTIF($A$5:A4837,A4837)&amp;A4837</f>
        <v>36600</v>
      </c>
      <c r="AA48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38" spans="1:27" x14ac:dyDescent="0.25">
      <c r="A4838" s="6" t="str">
        <f>DAY(C4838)&amp;Table1[[#This Row],[Bộ phận]]&amp;Table1[[#This Row],[Mã hàng]]</f>
        <v>0</v>
      </c>
      <c r="B4838" s="6" t="str">
        <f>COUNTIF($A$5:A4838,A4838)&amp;A4838</f>
        <v>36610</v>
      </c>
      <c r="AA48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39" spans="1:27" x14ac:dyDescent="0.25">
      <c r="A4839" s="6" t="str">
        <f>DAY(C4839)&amp;Table1[[#This Row],[Bộ phận]]&amp;Table1[[#This Row],[Mã hàng]]</f>
        <v>0</v>
      </c>
      <c r="B4839" s="6" t="str">
        <f>COUNTIF($A$5:A4839,A4839)&amp;A4839</f>
        <v>36620</v>
      </c>
      <c r="AA48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40" spans="1:27" x14ac:dyDescent="0.25">
      <c r="A4840" s="6" t="str">
        <f>DAY(C4840)&amp;Table1[[#This Row],[Bộ phận]]&amp;Table1[[#This Row],[Mã hàng]]</f>
        <v>0</v>
      </c>
      <c r="B4840" s="6" t="str">
        <f>COUNTIF($A$5:A4840,A4840)&amp;A4840</f>
        <v>36630</v>
      </c>
      <c r="AA48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41" spans="1:27" x14ac:dyDescent="0.25">
      <c r="A4841" s="6" t="str">
        <f>DAY(C4841)&amp;Table1[[#This Row],[Bộ phận]]&amp;Table1[[#This Row],[Mã hàng]]</f>
        <v>0</v>
      </c>
      <c r="B4841" s="6" t="str">
        <f>COUNTIF($A$5:A4841,A4841)&amp;A4841</f>
        <v>36640</v>
      </c>
      <c r="AA48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42" spans="1:27" x14ac:dyDescent="0.25">
      <c r="A4842" s="6" t="str">
        <f>DAY(C4842)&amp;Table1[[#This Row],[Bộ phận]]&amp;Table1[[#This Row],[Mã hàng]]</f>
        <v>0</v>
      </c>
      <c r="B4842" s="6" t="str">
        <f>COUNTIF($A$5:A4842,A4842)&amp;A4842</f>
        <v>36650</v>
      </c>
      <c r="AA48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43" spans="1:27" x14ac:dyDescent="0.25">
      <c r="A4843" s="6" t="str">
        <f>DAY(C4843)&amp;Table1[[#This Row],[Bộ phận]]&amp;Table1[[#This Row],[Mã hàng]]</f>
        <v>0</v>
      </c>
      <c r="B4843" s="6" t="str">
        <f>COUNTIF($A$5:A4843,A4843)&amp;A4843</f>
        <v>36660</v>
      </c>
      <c r="AA48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44" spans="1:27" x14ac:dyDescent="0.25">
      <c r="A4844" s="6" t="str">
        <f>DAY(C4844)&amp;Table1[[#This Row],[Bộ phận]]&amp;Table1[[#This Row],[Mã hàng]]</f>
        <v>0</v>
      </c>
      <c r="B4844" s="6" t="str">
        <f>COUNTIF($A$5:A4844,A4844)&amp;A4844</f>
        <v>36670</v>
      </c>
      <c r="AA48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45" spans="1:27" x14ac:dyDescent="0.25">
      <c r="A4845" s="6" t="str">
        <f>DAY(C4845)&amp;Table1[[#This Row],[Bộ phận]]&amp;Table1[[#This Row],[Mã hàng]]</f>
        <v>0</v>
      </c>
      <c r="B4845" s="6" t="str">
        <f>COUNTIF($A$5:A4845,A4845)&amp;A4845</f>
        <v>36680</v>
      </c>
      <c r="AA48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46" spans="1:27" x14ac:dyDescent="0.25">
      <c r="A4846" s="6" t="str">
        <f>DAY(C4846)&amp;Table1[[#This Row],[Bộ phận]]&amp;Table1[[#This Row],[Mã hàng]]</f>
        <v>0</v>
      </c>
      <c r="B4846" s="6" t="str">
        <f>COUNTIF($A$5:A4846,A4846)&amp;A4846</f>
        <v>36690</v>
      </c>
      <c r="AA48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47" spans="1:27" x14ac:dyDescent="0.25">
      <c r="A4847" s="6" t="str">
        <f>DAY(C4847)&amp;Table1[[#This Row],[Bộ phận]]&amp;Table1[[#This Row],[Mã hàng]]</f>
        <v>0</v>
      </c>
      <c r="B4847" s="6" t="str">
        <f>COUNTIF($A$5:A4847,A4847)&amp;A4847</f>
        <v>36700</v>
      </c>
      <c r="AA48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48" spans="1:27" x14ac:dyDescent="0.25">
      <c r="A4848" s="6" t="str">
        <f>DAY(C4848)&amp;Table1[[#This Row],[Bộ phận]]&amp;Table1[[#This Row],[Mã hàng]]</f>
        <v>0</v>
      </c>
      <c r="B4848" s="6" t="str">
        <f>COUNTIF($A$5:A4848,A4848)&amp;A4848</f>
        <v>36710</v>
      </c>
      <c r="AA48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49" spans="1:27" x14ac:dyDescent="0.25">
      <c r="A4849" s="6" t="str">
        <f>DAY(C4849)&amp;Table1[[#This Row],[Bộ phận]]&amp;Table1[[#This Row],[Mã hàng]]</f>
        <v>0</v>
      </c>
      <c r="B4849" s="6" t="str">
        <f>COUNTIF($A$5:A4849,A4849)&amp;A4849</f>
        <v>36720</v>
      </c>
      <c r="AA48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50" spans="1:27" x14ac:dyDescent="0.25">
      <c r="A4850" s="6" t="str">
        <f>DAY(C4850)&amp;Table1[[#This Row],[Bộ phận]]&amp;Table1[[#This Row],[Mã hàng]]</f>
        <v>0</v>
      </c>
      <c r="B4850" s="6" t="str">
        <f>COUNTIF($A$5:A4850,A4850)&amp;A4850</f>
        <v>36730</v>
      </c>
      <c r="AA48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51" spans="1:27" x14ac:dyDescent="0.25">
      <c r="A4851" s="6" t="str">
        <f>DAY(C4851)&amp;Table1[[#This Row],[Bộ phận]]&amp;Table1[[#This Row],[Mã hàng]]</f>
        <v>0</v>
      </c>
      <c r="B4851" s="6" t="str">
        <f>COUNTIF($A$5:A4851,A4851)&amp;A4851</f>
        <v>36740</v>
      </c>
      <c r="AA48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52" spans="1:27" x14ac:dyDescent="0.25">
      <c r="A4852" s="6" t="str">
        <f>DAY(C4852)&amp;Table1[[#This Row],[Bộ phận]]&amp;Table1[[#This Row],[Mã hàng]]</f>
        <v>0</v>
      </c>
      <c r="B4852" s="6" t="str">
        <f>COUNTIF($A$5:A4852,A4852)&amp;A4852</f>
        <v>36750</v>
      </c>
      <c r="AA48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53" spans="1:27" x14ac:dyDescent="0.25">
      <c r="A4853" s="6" t="str">
        <f>DAY(C4853)&amp;Table1[[#This Row],[Bộ phận]]&amp;Table1[[#This Row],[Mã hàng]]</f>
        <v>0</v>
      </c>
      <c r="B4853" s="6" t="str">
        <f>COUNTIF($A$5:A4853,A4853)&amp;A4853</f>
        <v>36760</v>
      </c>
      <c r="AA48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54" spans="1:27" x14ac:dyDescent="0.25">
      <c r="A4854" s="6" t="str">
        <f>DAY(C4854)&amp;Table1[[#This Row],[Bộ phận]]&amp;Table1[[#This Row],[Mã hàng]]</f>
        <v>0</v>
      </c>
      <c r="B4854" s="6" t="str">
        <f>COUNTIF($A$5:A4854,A4854)&amp;A4854</f>
        <v>36770</v>
      </c>
      <c r="AA48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55" spans="1:27" x14ac:dyDescent="0.25">
      <c r="A4855" s="6" t="str">
        <f>DAY(C4855)&amp;Table1[[#This Row],[Bộ phận]]&amp;Table1[[#This Row],[Mã hàng]]</f>
        <v>0</v>
      </c>
      <c r="B4855" s="6" t="str">
        <f>COUNTIF($A$5:A4855,A4855)&amp;A4855</f>
        <v>36780</v>
      </c>
      <c r="AA48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56" spans="1:27" x14ac:dyDescent="0.25">
      <c r="A4856" s="6" t="str">
        <f>DAY(C4856)&amp;Table1[[#This Row],[Bộ phận]]&amp;Table1[[#This Row],[Mã hàng]]</f>
        <v>0</v>
      </c>
      <c r="B4856" s="6" t="str">
        <f>COUNTIF($A$5:A4856,A4856)&amp;A4856</f>
        <v>36790</v>
      </c>
      <c r="AA48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57" spans="1:27" x14ac:dyDescent="0.25">
      <c r="A4857" s="6" t="str">
        <f>DAY(C4857)&amp;Table1[[#This Row],[Bộ phận]]&amp;Table1[[#This Row],[Mã hàng]]</f>
        <v>0</v>
      </c>
      <c r="B4857" s="6" t="str">
        <f>COUNTIF($A$5:A4857,A4857)&amp;A4857</f>
        <v>36800</v>
      </c>
      <c r="AA48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58" spans="1:27" x14ac:dyDescent="0.25">
      <c r="A4858" s="6" t="str">
        <f>DAY(C4858)&amp;Table1[[#This Row],[Bộ phận]]&amp;Table1[[#This Row],[Mã hàng]]</f>
        <v>0</v>
      </c>
      <c r="B4858" s="6" t="str">
        <f>COUNTIF($A$5:A4858,A4858)&amp;A4858</f>
        <v>36810</v>
      </c>
      <c r="AA48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59" spans="1:27" x14ac:dyDescent="0.25">
      <c r="A4859" s="6" t="str">
        <f>DAY(C4859)&amp;Table1[[#This Row],[Bộ phận]]&amp;Table1[[#This Row],[Mã hàng]]</f>
        <v>0</v>
      </c>
      <c r="B4859" s="6" t="str">
        <f>COUNTIF($A$5:A4859,A4859)&amp;A4859</f>
        <v>36820</v>
      </c>
      <c r="AA48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60" spans="1:27" x14ac:dyDescent="0.25">
      <c r="A4860" s="6" t="str">
        <f>DAY(C4860)&amp;Table1[[#This Row],[Bộ phận]]&amp;Table1[[#This Row],[Mã hàng]]</f>
        <v>0</v>
      </c>
      <c r="B4860" s="6" t="str">
        <f>COUNTIF($A$5:A4860,A4860)&amp;A4860</f>
        <v>36830</v>
      </c>
      <c r="AA48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61" spans="1:27" x14ac:dyDescent="0.25">
      <c r="A4861" s="6" t="str">
        <f>DAY(C4861)&amp;Table1[[#This Row],[Bộ phận]]&amp;Table1[[#This Row],[Mã hàng]]</f>
        <v>0</v>
      </c>
      <c r="B4861" s="6" t="str">
        <f>COUNTIF($A$5:A4861,A4861)&amp;A4861</f>
        <v>36840</v>
      </c>
      <c r="AA48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62" spans="1:27" x14ac:dyDescent="0.25">
      <c r="A4862" s="6" t="str">
        <f>DAY(C4862)&amp;Table1[[#This Row],[Bộ phận]]&amp;Table1[[#This Row],[Mã hàng]]</f>
        <v>0</v>
      </c>
      <c r="B4862" s="6" t="str">
        <f>COUNTIF($A$5:A4862,A4862)&amp;A4862</f>
        <v>36850</v>
      </c>
      <c r="AA48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63" spans="1:27" x14ac:dyDescent="0.25">
      <c r="A4863" s="6" t="str">
        <f>DAY(C4863)&amp;Table1[[#This Row],[Bộ phận]]&amp;Table1[[#This Row],[Mã hàng]]</f>
        <v>0</v>
      </c>
      <c r="B4863" s="6" t="str">
        <f>COUNTIF($A$5:A4863,A4863)&amp;A4863</f>
        <v>36860</v>
      </c>
      <c r="AA48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64" spans="1:27" x14ac:dyDescent="0.25">
      <c r="A4864" s="6" t="str">
        <f>DAY(C4864)&amp;Table1[[#This Row],[Bộ phận]]&amp;Table1[[#This Row],[Mã hàng]]</f>
        <v>0</v>
      </c>
      <c r="B4864" s="6" t="str">
        <f>COUNTIF($A$5:A4864,A4864)&amp;A4864</f>
        <v>36870</v>
      </c>
      <c r="AA48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65" spans="1:27" x14ac:dyDescent="0.25">
      <c r="A4865" s="6" t="str">
        <f>DAY(C4865)&amp;Table1[[#This Row],[Bộ phận]]&amp;Table1[[#This Row],[Mã hàng]]</f>
        <v>0</v>
      </c>
      <c r="B4865" s="6" t="str">
        <f>COUNTIF($A$5:A4865,A4865)&amp;A4865</f>
        <v>36880</v>
      </c>
      <c r="AA48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66" spans="1:27" x14ac:dyDescent="0.25">
      <c r="A4866" s="6" t="str">
        <f>DAY(C4866)&amp;Table1[[#This Row],[Bộ phận]]&amp;Table1[[#This Row],[Mã hàng]]</f>
        <v>0</v>
      </c>
      <c r="B4866" s="6" t="str">
        <f>COUNTIF($A$5:A4866,A4866)&amp;A4866</f>
        <v>36890</v>
      </c>
      <c r="AA48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67" spans="1:27" x14ac:dyDescent="0.25">
      <c r="A4867" s="6" t="str">
        <f>DAY(C4867)&amp;Table1[[#This Row],[Bộ phận]]&amp;Table1[[#This Row],[Mã hàng]]</f>
        <v>0</v>
      </c>
      <c r="B4867" s="6" t="str">
        <f>COUNTIF($A$5:A4867,A4867)&amp;A4867</f>
        <v>36900</v>
      </c>
      <c r="AA48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68" spans="1:27" x14ac:dyDescent="0.25">
      <c r="A4868" s="6" t="str">
        <f>DAY(C4868)&amp;Table1[[#This Row],[Bộ phận]]&amp;Table1[[#This Row],[Mã hàng]]</f>
        <v>0</v>
      </c>
      <c r="B4868" s="6" t="str">
        <f>COUNTIF($A$5:A4868,A4868)&amp;A4868</f>
        <v>36910</v>
      </c>
      <c r="AA48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69" spans="1:27" x14ac:dyDescent="0.25">
      <c r="A4869" s="6" t="str">
        <f>DAY(C4869)&amp;Table1[[#This Row],[Bộ phận]]&amp;Table1[[#This Row],[Mã hàng]]</f>
        <v>0</v>
      </c>
      <c r="B4869" s="6" t="str">
        <f>COUNTIF($A$5:A4869,A4869)&amp;A4869</f>
        <v>36920</v>
      </c>
      <c r="AA48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70" spans="1:27" x14ac:dyDescent="0.25">
      <c r="A4870" s="6" t="str">
        <f>DAY(C4870)&amp;Table1[[#This Row],[Bộ phận]]&amp;Table1[[#This Row],[Mã hàng]]</f>
        <v>0</v>
      </c>
      <c r="B4870" s="6" t="str">
        <f>COUNTIF($A$5:A4870,A4870)&amp;A4870</f>
        <v>36930</v>
      </c>
      <c r="AA48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71" spans="1:27" x14ac:dyDescent="0.25">
      <c r="A4871" s="6" t="str">
        <f>DAY(C4871)&amp;Table1[[#This Row],[Bộ phận]]&amp;Table1[[#This Row],[Mã hàng]]</f>
        <v>0</v>
      </c>
      <c r="B4871" s="6" t="str">
        <f>COUNTIF($A$5:A4871,A4871)&amp;A4871</f>
        <v>36940</v>
      </c>
      <c r="AA48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72" spans="1:27" x14ac:dyDescent="0.25">
      <c r="A4872" s="6" t="str">
        <f>DAY(C4872)&amp;Table1[[#This Row],[Bộ phận]]&amp;Table1[[#This Row],[Mã hàng]]</f>
        <v>0</v>
      </c>
      <c r="B4872" s="6" t="str">
        <f>COUNTIF($A$5:A4872,A4872)&amp;A4872</f>
        <v>36950</v>
      </c>
      <c r="AA48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73" spans="1:27" x14ac:dyDescent="0.25">
      <c r="A4873" s="6" t="str">
        <f>DAY(C4873)&amp;Table1[[#This Row],[Bộ phận]]&amp;Table1[[#This Row],[Mã hàng]]</f>
        <v>0</v>
      </c>
      <c r="B4873" s="6" t="str">
        <f>COUNTIF($A$5:A4873,A4873)&amp;A4873</f>
        <v>36960</v>
      </c>
      <c r="AA48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74" spans="1:27" x14ac:dyDescent="0.25">
      <c r="A4874" s="6" t="str">
        <f>DAY(C4874)&amp;Table1[[#This Row],[Bộ phận]]&amp;Table1[[#This Row],[Mã hàng]]</f>
        <v>0</v>
      </c>
      <c r="B4874" s="6" t="str">
        <f>COUNTIF($A$5:A4874,A4874)&amp;A4874</f>
        <v>36970</v>
      </c>
      <c r="AA48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75" spans="1:27" x14ac:dyDescent="0.25">
      <c r="A4875" s="6" t="str">
        <f>DAY(C4875)&amp;Table1[[#This Row],[Bộ phận]]&amp;Table1[[#This Row],[Mã hàng]]</f>
        <v>0</v>
      </c>
      <c r="B4875" s="6" t="str">
        <f>COUNTIF($A$5:A4875,A4875)&amp;A4875</f>
        <v>36980</v>
      </c>
      <c r="AA48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76" spans="1:27" x14ac:dyDescent="0.25">
      <c r="A4876" s="6" t="str">
        <f>DAY(C4876)&amp;Table1[[#This Row],[Bộ phận]]&amp;Table1[[#This Row],[Mã hàng]]</f>
        <v>0</v>
      </c>
      <c r="B4876" s="6" t="str">
        <f>COUNTIF($A$5:A4876,A4876)&amp;A4876</f>
        <v>36990</v>
      </c>
      <c r="AA48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77" spans="1:27" x14ac:dyDescent="0.25">
      <c r="A4877" s="6" t="str">
        <f>DAY(C4877)&amp;Table1[[#This Row],[Bộ phận]]&amp;Table1[[#This Row],[Mã hàng]]</f>
        <v>0</v>
      </c>
      <c r="B4877" s="6" t="str">
        <f>COUNTIF($A$5:A4877,A4877)&amp;A4877</f>
        <v>37000</v>
      </c>
      <c r="AA48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78" spans="1:27" x14ac:dyDescent="0.25">
      <c r="A4878" s="6" t="str">
        <f>DAY(C4878)&amp;Table1[[#This Row],[Bộ phận]]&amp;Table1[[#This Row],[Mã hàng]]</f>
        <v>0</v>
      </c>
      <c r="B4878" s="6" t="str">
        <f>COUNTIF($A$5:A4878,A4878)&amp;A4878</f>
        <v>37010</v>
      </c>
      <c r="AA48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79" spans="1:27" x14ac:dyDescent="0.25">
      <c r="A4879" s="6" t="str">
        <f>DAY(C4879)&amp;Table1[[#This Row],[Bộ phận]]&amp;Table1[[#This Row],[Mã hàng]]</f>
        <v>0</v>
      </c>
      <c r="B4879" s="6" t="str">
        <f>COUNTIF($A$5:A4879,A4879)&amp;A4879</f>
        <v>37020</v>
      </c>
      <c r="AA48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80" spans="1:27" x14ac:dyDescent="0.25">
      <c r="A4880" s="6" t="str">
        <f>DAY(C4880)&amp;Table1[[#This Row],[Bộ phận]]&amp;Table1[[#This Row],[Mã hàng]]</f>
        <v>0</v>
      </c>
      <c r="B4880" s="6" t="str">
        <f>COUNTIF($A$5:A4880,A4880)&amp;A4880</f>
        <v>37030</v>
      </c>
      <c r="AA48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81" spans="1:27" x14ac:dyDescent="0.25">
      <c r="A4881" s="6" t="str">
        <f>DAY(C4881)&amp;Table1[[#This Row],[Bộ phận]]&amp;Table1[[#This Row],[Mã hàng]]</f>
        <v>0</v>
      </c>
      <c r="B4881" s="6" t="str">
        <f>COUNTIF($A$5:A4881,A4881)&amp;A4881</f>
        <v>37040</v>
      </c>
      <c r="AA48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82" spans="1:27" x14ac:dyDescent="0.25">
      <c r="A4882" s="6" t="str">
        <f>DAY(C4882)&amp;Table1[[#This Row],[Bộ phận]]&amp;Table1[[#This Row],[Mã hàng]]</f>
        <v>0</v>
      </c>
      <c r="B4882" s="6" t="str">
        <f>COUNTIF($A$5:A4882,A4882)&amp;A4882</f>
        <v>37050</v>
      </c>
      <c r="AA48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83" spans="1:27" x14ac:dyDescent="0.25">
      <c r="A4883" s="6" t="str">
        <f>DAY(C4883)&amp;Table1[[#This Row],[Bộ phận]]&amp;Table1[[#This Row],[Mã hàng]]</f>
        <v>0</v>
      </c>
      <c r="B4883" s="6" t="str">
        <f>COUNTIF($A$5:A4883,A4883)&amp;A4883</f>
        <v>37060</v>
      </c>
      <c r="AA48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84" spans="1:27" x14ac:dyDescent="0.25">
      <c r="A4884" s="6" t="str">
        <f>DAY(C4884)&amp;Table1[[#This Row],[Bộ phận]]&amp;Table1[[#This Row],[Mã hàng]]</f>
        <v>0</v>
      </c>
      <c r="B4884" s="6" t="str">
        <f>COUNTIF($A$5:A4884,A4884)&amp;A4884</f>
        <v>37070</v>
      </c>
      <c r="AA48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85" spans="1:27" x14ac:dyDescent="0.25">
      <c r="A4885" s="6" t="str">
        <f>DAY(C4885)&amp;Table1[[#This Row],[Bộ phận]]&amp;Table1[[#This Row],[Mã hàng]]</f>
        <v>0</v>
      </c>
      <c r="B4885" s="6" t="str">
        <f>COUNTIF($A$5:A4885,A4885)&amp;A4885</f>
        <v>37080</v>
      </c>
      <c r="AA48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86" spans="1:27" x14ac:dyDescent="0.25">
      <c r="A4886" s="6" t="str">
        <f>DAY(C4886)&amp;Table1[[#This Row],[Bộ phận]]&amp;Table1[[#This Row],[Mã hàng]]</f>
        <v>0</v>
      </c>
      <c r="B4886" s="6" t="str">
        <f>COUNTIF($A$5:A4886,A4886)&amp;A4886</f>
        <v>37090</v>
      </c>
      <c r="AA48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87" spans="1:27" x14ac:dyDescent="0.25">
      <c r="A4887" s="6" t="str">
        <f>DAY(C4887)&amp;Table1[[#This Row],[Bộ phận]]&amp;Table1[[#This Row],[Mã hàng]]</f>
        <v>0</v>
      </c>
      <c r="B4887" s="6" t="str">
        <f>COUNTIF($A$5:A4887,A4887)&amp;A4887</f>
        <v>37100</v>
      </c>
      <c r="AA48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88" spans="1:27" x14ac:dyDescent="0.25">
      <c r="A4888" s="6" t="str">
        <f>DAY(C4888)&amp;Table1[[#This Row],[Bộ phận]]&amp;Table1[[#This Row],[Mã hàng]]</f>
        <v>0</v>
      </c>
      <c r="B4888" s="6" t="str">
        <f>COUNTIF($A$5:A4888,A4888)&amp;A4888</f>
        <v>37110</v>
      </c>
      <c r="AA48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89" spans="1:27" x14ac:dyDescent="0.25">
      <c r="A4889" s="6" t="str">
        <f>DAY(C4889)&amp;Table1[[#This Row],[Bộ phận]]&amp;Table1[[#This Row],[Mã hàng]]</f>
        <v>0</v>
      </c>
      <c r="B4889" s="6" t="str">
        <f>COUNTIF($A$5:A4889,A4889)&amp;A4889</f>
        <v>37120</v>
      </c>
      <c r="AA48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90" spans="1:27" x14ac:dyDescent="0.25">
      <c r="A4890" s="6" t="str">
        <f>DAY(C4890)&amp;Table1[[#This Row],[Bộ phận]]&amp;Table1[[#This Row],[Mã hàng]]</f>
        <v>0</v>
      </c>
      <c r="B4890" s="6" t="str">
        <f>COUNTIF($A$5:A4890,A4890)&amp;A4890</f>
        <v>37130</v>
      </c>
      <c r="AA48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91" spans="1:27" x14ac:dyDescent="0.25">
      <c r="A4891" s="6" t="str">
        <f>DAY(C4891)&amp;Table1[[#This Row],[Bộ phận]]&amp;Table1[[#This Row],[Mã hàng]]</f>
        <v>0</v>
      </c>
      <c r="B4891" s="6" t="str">
        <f>COUNTIF($A$5:A4891,A4891)&amp;A4891</f>
        <v>37140</v>
      </c>
      <c r="AA48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92" spans="1:27" x14ac:dyDescent="0.25">
      <c r="A4892" s="6" t="str">
        <f>DAY(C4892)&amp;Table1[[#This Row],[Bộ phận]]&amp;Table1[[#This Row],[Mã hàng]]</f>
        <v>0</v>
      </c>
      <c r="B4892" s="6" t="str">
        <f>COUNTIF($A$5:A4892,A4892)&amp;A4892</f>
        <v>37150</v>
      </c>
      <c r="AA48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93" spans="1:27" x14ac:dyDescent="0.25">
      <c r="A4893" s="6" t="str">
        <f>DAY(C4893)&amp;Table1[[#This Row],[Bộ phận]]&amp;Table1[[#This Row],[Mã hàng]]</f>
        <v>0</v>
      </c>
      <c r="B4893" s="6" t="str">
        <f>COUNTIF($A$5:A4893,A4893)&amp;A4893</f>
        <v>37160</v>
      </c>
      <c r="AA48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94" spans="1:27" x14ac:dyDescent="0.25">
      <c r="A4894" s="6" t="str">
        <f>DAY(C4894)&amp;Table1[[#This Row],[Bộ phận]]&amp;Table1[[#This Row],[Mã hàng]]</f>
        <v>0</v>
      </c>
      <c r="B4894" s="6" t="str">
        <f>COUNTIF($A$5:A4894,A4894)&amp;A4894</f>
        <v>37170</v>
      </c>
      <c r="AA48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95" spans="1:27" x14ac:dyDescent="0.25">
      <c r="A4895" s="6" t="str">
        <f>DAY(C4895)&amp;Table1[[#This Row],[Bộ phận]]&amp;Table1[[#This Row],[Mã hàng]]</f>
        <v>0</v>
      </c>
      <c r="B4895" s="6" t="str">
        <f>COUNTIF($A$5:A4895,A4895)&amp;A4895</f>
        <v>37180</v>
      </c>
      <c r="AA48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96" spans="1:27" x14ac:dyDescent="0.25">
      <c r="A4896" s="6" t="str">
        <f>DAY(C4896)&amp;Table1[[#This Row],[Bộ phận]]&amp;Table1[[#This Row],[Mã hàng]]</f>
        <v>0</v>
      </c>
      <c r="B4896" s="6" t="str">
        <f>COUNTIF($A$5:A4896,A4896)&amp;A4896</f>
        <v>37190</v>
      </c>
      <c r="AA48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97" spans="1:27" x14ac:dyDescent="0.25">
      <c r="A4897" s="6" t="str">
        <f>DAY(C4897)&amp;Table1[[#This Row],[Bộ phận]]&amp;Table1[[#This Row],[Mã hàng]]</f>
        <v>0</v>
      </c>
      <c r="B4897" s="6" t="str">
        <f>COUNTIF($A$5:A4897,A4897)&amp;A4897</f>
        <v>37200</v>
      </c>
      <c r="AA48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98" spans="1:27" x14ac:dyDescent="0.25">
      <c r="A4898" s="6" t="str">
        <f>DAY(C4898)&amp;Table1[[#This Row],[Bộ phận]]&amp;Table1[[#This Row],[Mã hàng]]</f>
        <v>0</v>
      </c>
      <c r="B4898" s="6" t="str">
        <f>COUNTIF($A$5:A4898,A4898)&amp;A4898</f>
        <v>37210</v>
      </c>
      <c r="AA48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899" spans="1:27" x14ac:dyDescent="0.25">
      <c r="A4899" s="6" t="str">
        <f>DAY(C4899)&amp;Table1[[#This Row],[Bộ phận]]&amp;Table1[[#This Row],[Mã hàng]]</f>
        <v>0</v>
      </c>
      <c r="B4899" s="6" t="str">
        <f>COUNTIF($A$5:A4899,A4899)&amp;A4899</f>
        <v>37220</v>
      </c>
      <c r="AA48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00" spans="1:27" x14ac:dyDescent="0.25">
      <c r="A4900" s="6" t="str">
        <f>DAY(C4900)&amp;Table1[[#This Row],[Bộ phận]]&amp;Table1[[#This Row],[Mã hàng]]</f>
        <v>0</v>
      </c>
      <c r="B4900" s="6" t="str">
        <f>COUNTIF($A$5:A4900,A4900)&amp;A4900</f>
        <v>37230</v>
      </c>
      <c r="AA490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01" spans="1:27" x14ac:dyDescent="0.25">
      <c r="A4901" s="6" t="str">
        <f>DAY(C4901)&amp;Table1[[#This Row],[Bộ phận]]&amp;Table1[[#This Row],[Mã hàng]]</f>
        <v>0</v>
      </c>
      <c r="B4901" s="6" t="str">
        <f>COUNTIF($A$5:A4901,A4901)&amp;A4901</f>
        <v>37240</v>
      </c>
      <c r="AA490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02" spans="1:27" x14ac:dyDescent="0.25">
      <c r="A4902" s="6" t="str">
        <f>DAY(C4902)&amp;Table1[[#This Row],[Bộ phận]]&amp;Table1[[#This Row],[Mã hàng]]</f>
        <v>0</v>
      </c>
      <c r="B4902" s="6" t="str">
        <f>COUNTIF($A$5:A4902,A4902)&amp;A4902</f>
        <v>37250</v>
      </c>
      <c r="AA490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03" spans="1:27" x14ac:dyDescent="0.25">
      <c r="A4903" s="6" t="str">
        <f>DAY(C4903)&amp;Table1[[#This Row],[Bộ phận]]&amp;Table1[[#This Row],[Mã hàng]]</f>
        <v>0</v>
      </c>
      <c r="B4903" s="6" t="str">
        <f>COUNTIF($A$5:A4903,A4903)&amp;A4903</f>
        <v>37260</v>
      </c>
      <c r="AA490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04" spans="1:27" x14ac:dyDescent="0.25">
      <c r="A4904" s="6" t="str">
        <f>DAY(C4904)&amp;Table1[[#This Row],[Bộ phận]]&amp;Table1[[#This Row],[Mã hàng]]</f>
        <v>0</v>
      </c>
      <c r="B4904" s="6" t="str">
        <f>COUNTIF($A$5:A4904,A4904)&amp;A4904</f>
        <v>37270</v>
      </c>
      <c r="AA490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05" spans="1:27" x14ac:dyDescent="0.25">
      <c r="A4905" s="6" t="str">
        <f>DAY(C4905)&amp;Table1[[#This Row],[Bộ phận]]&amp;Table1[[#This Row],[Mã hàng]]</f>
        <v>0</v>
      </c>
      <c r="B4905" s="6" t="str">
        <f>COUNTIF($A$5:A4905,A4905)&amp;A4905</f>
        <v>37280</v>
      </c>
      <c r="AA490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06" spans="1:27" x14ac:dyDescent="0.25">
      <c r="A4906" s="6" t="str">
        <f>DAY(C4906)&amp;Table1[[#This Row],[Bộ phận]]&amp;Table1[[#This Row],[Mã hàng]]</f>
        <v>0</v>
      </c>
      <c r="B4906" s="6" t="str">
        <f>COUNTIF($A$5:A4906,A4906)&amp;A4906</f>
        <v>37290</v>
      </c>
      <c r="AA490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07" spans="1:27" x14ac:dyDescent="0.25">
      <c r="A4907" s="6" t="str">
        <f>DAY(C4907)&amp;Table1[[#This Row],[Bộ phận]]&amp;Table1[[#This Row],[Mã hàng]]</f>
        <v>0</v>
      </c>
      <c r="B4907" s="6" t="str">
        <f>COUNTIF($A$5:A4907,A4907)&amp;A4907</f>
        <v>37300</v>
      </c>
      <c r="AA490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08" spans="1:27" x14ac:dyDescent="0.25">
      <c r="A4908" s="6" t="str">
        <f>DAY(C4908)&amp;Table1[[#This Row],[Bộ phận]]&amp;Table1[[#This Row],[Mã hàng]]</f>
        <v>0</v>
      </c>
      <c r="B4908" s="6" t="str">
        <f>COUNTIF($A$5:A4908,A4908)&amp;A4908</f>
        <v>37310</v>
      </c>
      <c r="AA490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09" spans="1:27" x14ac:dyDescent="0.25">
      <c r="A4909" s="6" t="str">
        <f>DAY(C4909)&amp;Table1[[#This Row],[Bộ phận]]&amp;Table1[[#This Row],[Mã hàng]]</f>
        <v>0</v>
      </c>
      <c r="B4909" s="6" t="str">
        <f>COUNTIF($A$5:A4909,A4909)&amp;A4909</f>
        <v>37320</v>
      </c>
      <c r="AA490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10" spans="1:27" x14ac:dyDescent="0.25">
      <c r="A4910" s="6" t="str">
        <f>DAY(C4910)&amp;Table1[[#This Row],[Bộ phận]]&amp;Table1[[#This Row],[Mã hàng]]</f>
        <v>0</v>
      </c>
      <c r="B4910" s="6" t="str">
        <f>COUNTIF($A$5:A4910,A4910)&amp;A4910</f>
        <v>37330</v>
      </c>
      <c r="AA491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11" spans="1:27" x14ac:dyDescent="0.25">
      <c r="A4911" s="6" t="str">
        <f>DAY(C4911)&amp;Table1[[#This Row],[Bộ phận]]&amp;Table1[[#This Row],[Mã hàng]]</f>
        <v>0</v>
      </c>
      <c r="B4911" s="6" t="str">
        <f>COUNTIF($A$5:A4911,A4911)&amp;A4911</f>
        <v>37340</v>
      </c>
      <c r="AA491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12" spans="1:27" x14ac:dyDescent="0.25">
      <c r="A4912" s="6" t="str">
        <f>DAY(C4912)&amp;Table1[[#This Row],[Bộ phận]]&amp;Table1[[#This Row],[Mã hàng]]</f>
        <v>0</v>
      </c>
      <c r="B4912" s="6" t="str">
        <f>COUNTIF($A$5:A4912,A4912)&amp;A4912</f>
        <v>37350</v>
      </c>
      <c r="AA491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13" spans="1:27" x14ac:dyDescent="0.25">
      <c r="A4913" s="6" t="str">
        <f>DAY(C4913)&amp;Table1[[#This Row],[Bộ phận]]&amp;Table1[[#This Row],[Mã hàng]]</f>
        <v>0</v>
      </c>
      <c r="B4913" s="6" t="str">
        <f>COUNTIF($A$5:A4913,A4913)&amp;A4913</f>
        <v>37360</v>
      </c>
      <c r="AA491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14" spans="1:27" x14ac:dyDescent="0.25">
      <c r="A4914" s="6" t="str">
        <f>DAY(C4914)&amp;Table1[[#This Row],[Bộ phận]]&amp;Table1[[#This Row],[Mã hàng]]</f>
        <v>0</v>
      </c>
      <c r="B4914" s="6" t="str">
        <f>COUNTIF($A$5:A4914,A4914)&amp;A4914</f>
        <v>37370</v>
      </c>
      <c r="AA491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15" spans="1:27" x14ac:dyDescent="0.25">
      <c r="A4915" s="6" t="str">
        <f>DAY(C4915)&amp;Table1[[#This Row],[Bộ phận]]&amp;Table1[[#This Row],[Mã hàng]]</f>
        <v>0</v>
      </c>
      <c r="B4915" s="6" t="str">
        <f>COUNTIF($A$5:A4915,A4915)&amp;A4915</f>
        <v>37380</v>
      </c>
      <c r="AA491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16" spans="1:27" x14ac:dyDescent="0.25">
      <c r="A4916" s="6" t="str">
        <f>DAY(C4916)&amp;Table1[[#This Row],[Bộ phận]]&amp;Table1[[#This Row],[Mã hàng]]</f>
        <v>0</v>
      </c>
      <c r="B4916" s="6" t="str">
        <f>COUNTIF($A$5:A4916,A4916)&amp;A4916</f>
        <v>37390</v>
      </c>
      <c r="AA491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17" spans="1:27" x14ac:dyDescent="0.25">
      <c r="A4917" s="6" t="str">
        <f>DAY(C4917)&amp;Table1[[#This Row],[Bộ phận]]&amp;Table1[[#This Row],[Mã hàng]]</f>
        <v>0</v>
      </c>
      <c r="B4917" s="6" t="str">
        <f>COUNTIF($A$5:A4917,A4917)&amp;A4917</f>
        <v>37400</v>
      </c>
      <c r="AA491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18" spans="1:27" x14ac:dyDescent="0.25">
      <c r="A4918" s="6" t="str">
        <f>DAY(C4918)&amp;Table1[[#This Row],[Bộ phận]]&amp;Table1[[#This Row],[Mã hàng]]</f>
        <v>0</v>
      </c>
      <c r="B4918" s="6" t="str">
        <f>COUNTIF($A$5:A4918,A4918)&amp;A4918</f>
        <v>37410</v>
      </c>
      <c r="AA491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19" spans="1:27" x14ac:dyDescent="0.25">
      <c r="A4919" s="6" t="str">
        <f>DAY(C4919)&amp;Table1[[#This Row],[Bộ phận]]&amp;Table1[[#This Row],[Mã hàng]]</f>
        <v>0</v>
      </c>
      <c r="B4919" s="6" t="str">
        <f>COUNTIF($A$5:A4919,A4919)&amp;A4919</f>
        <v>37420</v>
      </c>
      <c r="AA491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20" spans="1:27" x14ac:dyDescent="0.25">
      <c r="A4920" s="6" t="str">
        <f>DAY(C4920)&amp;Table1[[#This Row],[Bộ phận]]&amp;Table1[[#This Row],[Mã hàng]]</f>
        <v>0</v>
      </c>
      <c r="B4920" s="6" t="str">
        <f>COUNTIF($A$5:A4920,A4920)&amp;A4920</f>
        <v>37430</v>
      </c>
      <c r="AA492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21" spans="1:27" x14ac:dyDescent="0.25">
      <c r="A4921" s="6" t="str">
        <f>DAY(C4921)&amp;Table1[[#This Row],[Bộ phận]]&amp;Table1[[#This Row],[Mã hàng]]</f>
        <v>0</v>
      </c>
      <c r="B4921" s="6" t="str">
        <f>COUNTIF($A$5:A4921,A4921)&amp;A4921</f>
        <v>37440</v>
      </c>
      <c r="AA492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22" spans="1:27" x14ac:dyDescent="0.25">
      <c r="A4922" s="6" t="str">
        <f>DAY(C4922)&amp;Table1[[#This Row],[Bộ phận]]&amp;Table1[[#This Row],[Mã hàng]]</f>
        <v>0</v>
      </c>
      <c r="B4922" s="6" t="str">
        <f>COUNTIF($A$5:A4922,A4922)&amp;A4922</f>
        <v>37450</v>
      </c>
      <c r="AA492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23" spans="1:27" x14ac:dyDescent="0.25">
      <c r="A4923" s="6" t="str">
        <f>DAY(C4923)&amp;Table1[[#This Row],[Bộ phận]]&amp;Table1[[#This Row],[Mã hàng]]</f>
        <v>0</v>
      </c>
      <c r="B4923" s="6" t="str">
        <f>COUNTIF($A$5:A4923,A4923)&amp;A4923</f>
        <v>37460</v>
      </c>
      <c r="AA492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24" spans="1:27" x14ac:dyDescent="0.25">
      <c r="A4924" s="6" t="str">
        <f>DAY(C4924)&amp;Table1[[#This Row],[Bộ phận]]&amp;Table1[[#This Row],[Mã hàng]]</f>
        <v>0</v>
      </c>
      <c r="B4924" s="6" t="str">
        <f>COUNTIF($A$5:A4924,A4924)&amp;A4924</f>
        <v>37470</v>
      </c>
      <c r="AA492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25" spans="1:27" x14ac:dyDescent="0.25">
      <c r="A4925" s="6" t="str">
        <f>DAY(C4925)&amp;Table1[[#This Row],[Bộ phận]]&amp;Table1[[#This Row],[Mã hàng]]</f>
        <v>0</v>
      </c>
      <c r="B4925" s="6" t="str">
        <f>COUNTIF($A$5:A4925,A4925)&amp;A4925</f>
        <v>37480</v>
      </c>
      <c r="AA492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26" spans="1:27" x14ac:dyDescent="0.25">
      <c r="A4926" s="6" t="str">
        <f>DAY(C4926)&amp;Table1[[#This Row],[Bộ phận]]&amp;Table1[[#This Row],[Mã hàng]]</f>
        <v>0</v>
      </c>
      <c r="B4926" s="6" t="str">
        <f>COUNTIF($A$5:A4926,A4926)&amp;A4926</f>
        <v>37490</v>
      </c>
      <c r="AA492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27" spans="1:27" x14ac:dyDescent="0.25">
      <c r="A4927" s="6" t="str">
        <f>DAY(C4927)&amp;Table1[[#This Row],[Bộ phận]]&amp;Table1[[#This Row],[Mã hàng]]</f>
        <v>0</v>
      </c>
      <c r="B4927" s="6" t="str">
        <f>COUNTIF($A$5:A4927,A4927)&amp;A4927</f>
        <v>37500</v>
      </c>
      <c r="AA492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28" spans="1:27" x14ac:dyDescent="0.25">
      <c r="A4928" s="6" t="str">
        <f>DAY(C4928)&amp;Table1[[#This Row],[Bộ phận]]&amp;Table1[[#This Row],[Mã hàng]]</f>
        <v>0</v>
      </c>
      <c r="B4928" s="6" t="str">
        <f>COUNTIF($A$5:A4928,A4928)&amp;A4928</f>
        <v>37510</v>
      </c>
      <c r="AA492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29" spans="1:27" x14ac:dyDescent="0.25">
      <c r="A4929" s="6" t="str">
        <f>DAY(C4929)&amp;Table1[[#This Row],[Bộ phận]]&amp;Table1[[#This Row],[Mã hàng]]</f>
        <v>0</v>
      </c>
      <c r="B4929" s="6" t="str">
        <f>COUNTIF($A$5:A4929,A4929)&amp;A4929</f>
        <v>37520</v>
      </c>
      <c r="AA492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30" spans="1:27" x14ac:dyDescent="0.25">
      <c r="A4930" s="6" t="str">
        <f>DAY(C4930)&amp;Table1[[#This Row],[Bộ phận]]&amp;Table1[[#This Row],[Mã hàng]]</f>
        <v>0</v>
      </c>
      <c r="B4930" s="6" t="str">
        <f>COUNTIF($A$5:A4930,A4930)&amp;A4930</f>
        <v>37530</v>
      </c>
      <c r="AA493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31" spans="1:27" x14ac:dyDescent="0.25">
      <c r="A4931" s="6" t="str">
        <f>DAY(C4931)&amp;Table1[[#This Row],[Bộ phận]]&amp;Table1[[#This Row],[Mã hàng]]</f>
        <v>0</v>
      </c>
      <c r="B4931" s="6" t="str">
        <f>COUNTIF($A$5:A4931,A4931)&amp;A4931</f>
        <v>37540</v>
      </c>
      <c r="AA493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32" spans="1:27" x14ac:dyDescent="0.25">
      <c r="A4932" s="6" t="str">
        <f>DAY(C4932)&amp;Table1[[#This Row],[Bộ phận]]&amp;Table1[[#This Row],[Mã hàng]]</f>
        <v>0</v>
      </c>
      <c r="B4932" s="6" t="str">
        <f>COUNTIF($A$5:A4932,A4932)&amp;A4932</f>
        <v>37550</v>
      </c>
      <c r="AA493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33" spans="1:27" x14ac:dyDescent="0.25">
      <c r="A4933" s="6" t="str">
        <f>DAY(C4933)&amp;Table1[[#This Row],[Bộ phận]]&amp;Table1[[#This Row],[Mã hàng]]</f>
        <v>0</v>
      </c>
      <c r="B4933" s="6" t="str">
        <f>COUNTIF($A$5:A4933,A4933)&amp;A4933</f>
        <v>37560</v>
      </c>
      <c r="AA493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34" spans="1:27" x14ac:dyDescent="0.25">
      <c r="A4934" s="6" t="str">
        <f>DAY(C4934)&amp;Table1[[#This Row],[Bộ phận]]&amp;Table1[[#This Row],[Mã hàng]]</f>
        <v>0</v>
      </c>
      <c r="B4934" s="6" t="str">
        <f>COUNTIF($A$5:A4934,A4934)&amp;A4934</f>
        <v>37570</v>
      </c>
      <c r="AA493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35" spans="1:27" x14ac:dyDescent="0.25">
      <c r="A4935" s="6" t="str">
        <f>DAY(C4935)&amp;Table1[[#This Row],[Bộ phận]]&amp;Table1[[#This Row],[Mã hàng]]</f>
        <v>0</v>
      </c>
      <c r="B4935" s="6" t="str">
        <f>COUNTIF($A$5:A4935,A4935)&amp;A4935</f>
        <v>37580</v>
      </c>
      <c r="AA493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36" spans="1:27" x14ac:dyDescent="0.25">
      <c r="A4936" s="6" t="str">
        <f>DAY(C4936)&amp;Table1[[#This Row],[Bộ phận]]&amp;Table1[[#This Row],[Mã hàng]]</f>
        <v>0</v>
      </c>
      <c r="B4936" s="6" t="str">
        <f>COUNTIF($A$5:A4936,A4936)&amp;A4936</f>
        <v>37590</v>
      </c>
      <c r="AA493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37" spans="1:27" x14ac:dyDescent="0.25">
      <c r="A4937" s="6" t="str">
        <f>DAY(C4937)&amp;Table1[[#This Row],[Bộ phận]]&amp;Table1[[#This Row],[Mã hàng]]</f>
        <v>0</v>
      </c>
      <c r="B4937" s="6" t="str">
        <f>COUNTIF($A$5:A4937,A4937)&amp;A4937</f>
        <v>37600</v>
      </c>
      <c r="AA493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38" spans="1:27" x14ac:dyDescent="0.25">
      <c r="A4938" s="6" t="str">
        <f>DAY(C4938)&amp;Table1[[#This Row],[Bộ phận]]&amp;Table1[[#This Row],[Mã hàng]]</f>
        <v>0</v>
      </c>
      <c r="B4938" s="6" t="str">
        <f>COUNTIF($A$5:A4938,A4938)&amp;A4938</f>
        <v>37610</v>
      </c>
      <c r="AA493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39" spans="1:27" x14ac:dyDescent="0.25">
      <c r="A4939" s="6" t="str">
        <f>DAY(C4939)&amp;Table1[[#This Row],[Bộ phận]]&amp;Table1[[#This Row],[Mã hàng]]</f>
        <v>0</v>
      </c>
      <c r="B4939" s="6" t="str">
        <f>COUNTIF($A$5:A4939,A4939)&amp;A4939</f>
        <v>37620</v>
      </c>
      <c r="AA493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40" spans="1:27" x14ac:dyDescent="0.25">
      <c r="A4940" s="6" t="str">
        <f>DAY(C4940)&amp;Table1[[#This Row],[Bộ phận]]&amp;Table1[[#This Row],[Mã hàng]]</f>
        <v>0</v>
      </c>
      <c r="B4940" s="6" t="str">
        <f>COUNTIF($A$5:A4940,A4940)&amp;A4940</f>
        <v>37630</v>
      </c>
      <c r="AA494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41" spans="1:27" x14ac:dyDescent="0.25">
      <c r="A4941" s="6" t="str">
        <f>DAY(C4941)&amp;Table1[[#This Row],[Bộ phận]]&amp;Table1[[#This Row],[Mã hàng]]</f>
        <v>0</v>
      </c>
      <c r="B4941" s="6" t="str">
        <f>COUNTIF($A$5:A4941,A4941)&amp;A4941</f>
        <v>37640</v>
      </c>
      <c r="AA494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42" spans="1:27" x14ac:dyDescent="0.25">
      <c r="A4942" s="6" t="str">
        <f>DAY(C4942)&amp;Table1[[#This Row],[Bộ phận]]&amp;Table1[[#This Row],[Mã hàng]]</f>
        <v>0</v>
      </c>
      <c r="B4942" s="6" t="str">
        <f>COUNTIF($A$5:A4942,A4942)&amp;A4942</f>
        <v>37650</v>
      </c>
      <c r="AA494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43" spans="1:27" x14ac:dyDescent="0.25">
      <c r="A4943" s="6" t="str">
        <f>DAY(C4943)&amp;Table1[[#This Row],[Bộ phận]]&amp;Table1[[#This Row],[Mã hàng]]</f>
        <v>0</v>
      </c>
      <c r="B4943" s="6" t="str">
        <f>COUNTIF($A$5:A4943,A4943)&amp;A4943</f>
        <v>37660</v>
      </c>
      <c r="AA494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44" spans="1:27" x14ac:dyDescent="0.25">
      <c r="A4944" s="6" t="str">
        <f>DAY(C4944)&amp;Table1[[#This Row],[Bộ phận]]&amp;Table1[[#This Row],[Mã hàng]]</f>
        <v>0</v>
      </c>
      <c r="B4944" s="6" t="str">
        <f>COUNTIF($A$5:A4944,A4944)&amp;A4944</f>
        <v>37670</v>
      </c>
      <c r="AA494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45" spans="1:27" x14ac:dyDescent="0.25">
      <c r="A4945" s="6" t="str">
        <f>DAY(C4945)&amp;Table1[[#This Row],[Bộ phận]]&amp;Table1[[#This Row],[Mã hàng]]</f>
        <v>0</v>
      </c>
      <c r="B4945" s="6" t="str">
        <f>COUNTIF($A$5:A4945,A4945)&amp;A4945</f>
        <v>37680</v>
      </c>
      <c r="AA494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46" spans="1:27" x14ac:dyDescent="0.25">
      <c r="A4946" s="6" t="str">
        <f>DAY(C4946)&amp;Table1[[#This Row],[Bộ phận]]&amp;Table1[[#This Row],[Mã hàng]]</f>
        <v>0</v>
      </c>
      <c r="B4946" s="6" t="str">
        <f>COUNTIF($A$5:A4946,A4946)&amp;A4946</f>
        <v>37690</v>
      </c>
      <c r="AA494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47" spans="1:27" x14ac:dyDescent="0.25">
      <c r="A4947" s="6" t="str">
        <f>DAY(C4947)&amp;Table1[[#This Row],[Bộ phận]]&amp;Table1[[#This Row],[Mã hàng]]</f>
        <v>0</v>
      </c>
      <c r="B4947" s="6" t="str">
        <f>COUNTIF($A$5:A4947,A4947)&amp;A4947</f>
        <v>37700</v>
      </c>
      <c r="AA494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48" spans="1:27" x14ac:dyDescent="0.25">
      <c r="A4948" s="6" t="str">
        <f>DAY(C4948)&amp;Table1[[#This Row],[Bộ phận]]&amp;Table1[[#This Row],[Mã hàng]]</f>
        <v>0</v>
      </c>
      <c r="B4948" s="6" t="str">
        <f>COUNTIF($A$5:A4948,A4948)&amp;A4948</f>
        <v>37710</v>
      </c>
      <c r="AA494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49" spans="1:27" x14ac:dyDescent="0.25">
      <c r="A4949" s="6" t="str">
        <f>DAY(C4949)&amp;Table1[[#This Row],[Bộ phận]]&amp;Table1[[#This Row],[Mã hàng]]</f>
        <v>0</v>
      </c>
      <c r="B4949" s="6" t="str">
        <f>COUNTIF($A$5:A4949,A4949)&amp;A4949</f>
        <v>37720</v>
      </c>
      <c r="AA494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50" spans="1:27" x14ac:dyDescent="0.25">
      <c r="A4950" s="6" t="str">
        <f>DAY(C4950)&amp;Table1[[#This Row],[Bộ phận]]&amp;Table1[[#This Row],[Mã hàng]]</f>
        <v>0</v>
      </c>
      <c r="B4950" s="6" t="str">
        <f>COUNTIF($A$5:A4950,A4950)&amp;A4950</f>
        <v>37730</v>
      </c>
      <c r="AA495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51" spans="1:27" x14ac:dyDescent="0.25">
      <c r="A4951" s="6" t="str">
        <f>DAY(C4951)&amp;Table1[[#This Row],[Bộ phận]]&amp;Table1[[#This Row],[Mã hàng]]</f>
        <v>0</v>
      </c>
      <c r="B4951" s="6" t="str">
        <f>COUNTIF($A$5:A4951,A4951)&amp;A4951</f>
        <v>37740</v>
      </c>
      <c r="AA495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52" spans="1:27" x14ac:dyDescent="0.25">
      <c r="A4952" s="6" t="str">
        <f>DAY(C4952)&amp;Table1[[#This Row],[Bộ phận]]&amp;Table1[[#This Row],[Mã hàng]]</f>
        <v>0</v>
      </c>
      <c r="B4952" s="6" t="str">
        <f>COUNTIF($A$5:A4952,A4952)&amp;A4952</f>
        <v>37750</v>
      </c>
      <c r="AA495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53" spans="1:27" x14ac:dyDescent="0.25">
      <c r="A4953" s="6" t="str">
        <f>DAY(C4953)&amp;Table1[[#This Row],[Bộ phận]]&amp;Table1[[#This Row],[Mã hàng]]</f>
        <v>0</v>
      </c>
      <c r="B4953" s="6" t="str">
        <f>COUNTIF($A$5:A4953,A4953)&amp;A4953</f>
        <v>37760</v>
      </c>
      <c r="AA495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54" spans="1:27" x14ac:dyDescent="0.25">
      <c r="A4954" s="6" t="str">
        <f>DAY(C4954)&amp;Table1[[#This Row],[Bộ phận]]&amp;Table1[[#This Row],[Mã hàng]]</f>
        <v>0</v>
      </c>
      <c r="B4954" s="6" t="str">
        <f>COUNTIF($A$5:A4954,A4954)&amp;A4954</f>
        <v>37770</v>
      </c>
      <c r="AA495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55" spans="1:27" x14ac:dyDescent="0.25">
      <c r="A4955" s="6" t="str">
        <f>DAY(C4955)&amp;Table1[[#This Row],[Bộ phận]]&amp;Table1[[#This Row],[Mã hàng]]</f>
        <v>0</v>
      </c>
      <c r="B4955" s="6" t="str">
        <f>COUNTIF($A$5:A4955,A4955)&amp;A4955</f>
        <v>37780</v>
      </c>
      <c r="AA495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56" spans="1:27" x14ac:dyDescent="0.25">
      <c r="A4956" s="6" t="str">
        <f>DAY(C4956)&amp;Table1[[#This Row],[Bộ phận]]&amp;Table1[[#This Row],[Mã hàng]]</f>
        <v>0</v>
      </c>
      <c r="B4956" s="6" t="str">
        <f>COUNTIF($A$5:A4956,A4956)&amp;A4956</f>
        <v>37790</v>
      </c>
      <c r="AA495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57" spans="1:27" x14ac:dyDescent="0.25">
      <c r="A4957" s="6" t="str">
        <f>DAY(C4957)&amp;Table1[[#This Row],[Bộ phận]]&amp;Table1[[#This Row],[Mã hàng]]</f>
        <v>0</v>
      </c>
      <c r="B4957" s="6" t="str">
        <f>COUNTIF($A$5:A4957,A4957)&amp;A4957</f>
        <v>37800</v>
      </c>
      <c r="AA495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58" spans="1:27" x14ac:dyDescent="0.25">
      <c r="A4958" s="6" t="str">
        <f>DAY(C4958)&amp;Table1[[#This Row],[Bộ phận]]&amp;Table1[[#This Row],[Mã hàng]]</f>
        <v>0</v>
      </c>
      <c r="B4958" s="6" t="str">
        <f>COUNTIF($A$5:A4958,A4958)&amp;A4958</f>
        <v>37810</v>
      </c>
      <c r="AA495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59" spans="1:27" x14ac:dyDescent="0.25">
      <c r="A4959" s="6" t="str">
        <f>DAY(C4959)&amp;Table1[[#This Row],[Bộ phận]]&amp;Table1[[#This Row],[Mã hàng]]</f>
        <v>0</v>
      </c>
      <c r="B4959" s="6" t="str">
        <f>COUNTIF($A$5:A4959,A4959)&amp;A4959</f>
        <v>37820</v>
      </c>
      <c r="AA495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60" spans="1:27" x14ac:dyDescent="0.25">
      <c r="A4960" s="6" t="str">
        <f>DAY(C4960)&amp;Table1[[#This Row],[Bộ phận]]&amp;Table1[[#This Row],[Mã hàng]]</f>
        <v>0</v>
      </c>
      <c r="B4960" s="6" t="str">
        <f>COUNTIF($A$5:A4960,A4960)&amp;A4960</f>
        <v>37830</v>
      </c>
      <c r="AA496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61" spans="1:27" x14ac:dyDescent="0.25">
      <c r="A4961" s="6" t="str">
        <f>DAY(C4961)&amp;Table1[[#This Row],[Bộ phận]]&amp;Table1[[#This Row],[Mã hàng]]</f>
        <v>0</v>
      </c>
      <c r="B4961" s="6" t="str">
        <f>COUNTIF($A$5:A4961,A4961)&amp;A4961</f>
        <v>37840</v>
      </c>
      <c r="AA496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62" spans="1:27" x14ac:dyDescent="0.25">
      <c r="A4962" s="6" t="str">
        <f>DAY(C4962)&amp;Table1[[#This Row],[Bộ phận]]&amp;Table1[[#This Row],[Mã hàng]]</f>
        <v>0</v>
      </c>
      <c r="B4962" s="6" t="str">
        <f>COUNTIF($A$5:A4962,A4962)&amp;A4962</f>
        <v>37850</v>
      </c>
      <c r="AA496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63" spans="1:27" x14ac:dyDescent="0.25">
      <c r="A4963" s="6" t="str">
        <f>DAY(C4963)&amp;Table1[[#This Row],[Bộ phận]]&amp;Table1[[#This Row],[Mã hàng]]</f>
        <v>0</v>
      </c>
      <c r="B4963" s="6" t="str">
        <f>COUNTIF($A$5:A4963,A4963)&amp;A4963</f>
        <v>37860</v>
      </c>
      <c r="AA496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64" spans="1:27" x14ac:dyDescent="0.25">
      <c r="A4964" s="6" t="str">
        <f>DAY(C4964)&amp;Table1[[#This Row],[Bộ phận]]&amp;Table1[[#This Row],[Mã hàng]]</f>
        <v>0</v>
      </c>
      <c r="B4964" s="6" t="str">
        <f>COUNTIF($A$5:A4964,A4964)&amp;A4964</f>
        <v>37870</v>
      </c>
      <c r="AA496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65" spans="1:27" x14ac:dyDescent="0.25">
      <c r="A4965" s="6" t="str">
        <f>DAY(C4965)&amp;Table1[[#This Row],[Bộ phận]]&amp;Table1[[#This Row],[Mã hàng]]</f>
        <v>0</v>
      </c>
      <c r="B4965" s="6" t="str">
        <f>COUNTIF($A$5:A4965,A4965)&amp;A4965</f>
        <v>37880</v>
      </c>
      <c r="AA496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66" spans="1:27" x14ac:dyDescent="0.25">
      <c r="A4966" s="6" t="str">
        <f>DAY(C4966)&amp;Table1[[#This Row],[Bộ phận]]&amp;Table1[[#This Row],[Mã hàng]]</f>
        <v>0</v>
      </c>
      <c r="B4966" s="6" t="str">
        <f>COUNTIF($A$5:A4966,A4966)&amp;A4966</f>
        <v>37890</v>
      </c>
      <c r="AA496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67" spans="1:27" x14ac:dyDescent="0.25">
      <c r="A4967" s="6" t="str">
        <f>DAY(C4967)&amp;Table1[[#This Row],[Bộ phận]]&amp;Table1[[#This Row],[Mã hàng]]</f>
        <v>0</v>
      </c>
      <c r="B4967" s="6" t="str">
        <f>COUNTIF($A$5:A4967,A4967)&amp;A4967</f>
        <v>37900</v>
      </c>
      <c r="AA496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68" spans="1:27" x14ac:dyDescent="0.25">
      <c r="A4968" s="6" t="str">
        <f>DAY(C4968)&amp;Table1[[#This Row],[Bộ phận]]&amp;Table1[[#This Row],[Mã hàng]]</f>
        <v>0</v>
      </c>
      <c r="B4968" s="6" t="str">
        <f>COUNTIF($A$5:A4968,A4968)&amp;A4968</f>
        <v>37910</v>
      </c>
      <c r="AA496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69" spans="1:27" x14ac:dyDescent="0.25">
      <c r="A4969" s="6" t="str">
        <f>DAY(C4969)&amp;Table1[[#This Row],[Bộ phận]]&amp;Table1[[#This Row],[Mã hàng]]</f>
        <v>0</v>
      </c>
      <c r="B4969" s="6" t="str">
        <f>COUNTIF($A$5:A4969,A4969)&amp;A4969</f>
        <v>37920</v>
      </c>
      <c r="AA496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70" spans="1:27" x14ac:dyDescent="0.25">
      <c r="A4970" s="6" t="str">
        <f>DAY(C4970)&amp;Table1[[#This Row],[Bộ phận]]&amp;Table1[[#This Row],[Mã hàng]]</f>
        <v>0</v>
      </c>
      <c r="B4970" s="6" t="str">
        <f>COUNTIF($A$5:A4970,A4970)&amp;A4970</f>
        <v>37930</v>
      </c>
      <c r="AA497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71" spans="1:27" x14ac:dyDescent="0.25">
      <c r="A4971" s="6" t="str">
        <f>DAY(C4971)&amp;Table1[[#This Row],[Bộ phận]]&amp;Table1[[#This Row],[Mã hàng]]</f>
        <v>0</v>
      </c>
      <c r="B4971" s="6" t="str">
        <f>COUNTIF($A$5:A4971,A4971)&amp;A4971</f>
        <v>37940</v>
      </c>
      <c r="AA497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72" spans="1:27" x14ac:dyDescent="0.25">
      <c r="A4972" s="6" t="str">
        <f>DAY(C4972)&amp;Table1[[#This Row],[Bộ phận]]&amp;Table1[[#This Row],[Mã hàng]]</f>
        <v>0</v>
      </c>
      <c r="B4972" s="6" t="str">
        <f>COUNTIF($A$5:A4972,A4972)&amp;A4972</f>
        <v>37950</v>
      </c>
      <c r="AA497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73" spans="1:27" x14ac:dyDescent="0.25">
      <c r="A4973" s="6" t="str">
        <f>DAY(C4973)&amp;Table1[[#This Row],[Bộ phận]]&amp;Table1[[#This Row],[Mã hàng]]</f>
        <v>0</v>
      </c>
      <c r="B4973" s="6" t="str">
        <f>COUNTIF($A$5:A4973,A4973)&amp;A4973</f>
        <v>37960</v>
      </c>
      <c r="AA497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74" spans="1:27" x14ac:dyDescent="0.25">
      <c r="A4974" s="6" t="str">
        <f>DAY(C4974)&amp;Table1[[#This Row],[Bộ phận]]&amp;Table1[[#This Row],[Mã hàng]]</f>
        <v>0</v>
      </c>
      <c r="B4974" s="6" t="str">
        <f>COUNTIF($A$5:A4974,A4974)&amp;A4974</f>
        <v>37970</v>
      </c>
      <c r="AA497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75" spans="1:27" x14ac:dyDescent="0.25">
      <c r="A4975" s="6" t="str">
        <f>DAY(C4975)&amp;Table1[[#This Row],[Bộ phận]]&amp;Table1[[#This Row],[Mã hàng]]</f>
        <v>0</v>
      </c>
      <c r="B4975" s="6" t="str">
        <f>COUNTIF($A$5:A4975,A4975)&amp;A4975</f>
        <v>37980</v>
      </c>
      <c r="AA497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76" spans="1:27" x14ac:dyDescent="0.25">
      <c r="A4976" s="6" t="str">
        <f>DAY(C4976)&amp;Table1[[#This Row],[Bộ phận]]&amp;Table1[[#This Row],[Mã hàng]]</f>
        <v>0</v>
      </c>
      <c r="B4976" s="6" t="str">
        <f>COUNTIF($A$5:A4976,A4976)&amp;A4976</f>
        <v>37990</v>
      </c>
      <c r="AA497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77" spans="1:27" x14ac:dyDescent="0.25">
      <c r="A4977" s="6" t="str">
        <f>DAY(C4977)&amp;Table1[[#This Row],[Bộ phận]]&amp;Table1[[#This Row],[Mã hàng]]</f>
        <v>0</v>
      </c>
      <c r="B4977" s="6" t="str">
        <f>COUNTIF($A$5:A4977,A4977)&amp;A4977</f>
        <v>38000</v>
      </c>
      <c r="AA497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78" spans="1:27" x14ac:dyDescent="0.25">
      <c r="A4978" s="6" t="str">
        <f>DAY(C4978)&amp;Table1[[#This Row],[Bộ phận]]&amp;Table1[[#This Row],[Mã hàng]]</f>
        <v>0</v>
      </c>
      <c r="B4978" s="6" t="str">
        <f>COUNTIF($A$5:A4978,A4978)&amp;A4978</f>
        <v>38010</v>
      </c>
      <c r="AA497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79" spans="1:27" x14ac:dyDescent="0.25">
      <c r="A4979" s="6" t="str">
        <f>DAY(C4979)&amp;Table1[[#This Row],[Bộ phận]]&amp;Table1[[#This Row],[Mã hàng]]</f>
        <v>0</v>
      </c>
      <c r="B4979" s="6" t="str">
        <f>COUNTIF($A$5:A4979,A4979)&amp;A4979</f>
        <v>38020</v>
      </c>
      <c r="AA497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80" spans="1:27" x14ac:dyDescent="0.25">
      <c r="A4980" s="6" t="str">
        <f>DAY(C4980)&amp;Table1[[#This Row],[Bộ phận]]&amp;Table1[[#This Row],[Mã hàng]]</f>
        <v>0</v>
      </c>
      <c r="B4980" s="6" t="str">
        <f>COUNTIF($A$5:A4980,A4980)&amp;A4980</f>
        <v>38030</v>
      </c>
      <c r="AA498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81" spans="1:27" x14ac:dyDescent="0.25">
      <c r="A4981" s="6" t="str">
        <f>DAY(C4981)&amp;Table1[[#This Row],[Bộ phận]]&amp;Table1[[#This Row],[Mã hàng]]</f>
        <v>0</v>
      </c>
      <c r="B4981" s="6" t="str">
        <f>COUNTIF($A$5:A4981,A4981)&amp;A4981</f>
        <v>38040</v>
      </c>
      <c r="AA498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82" spans="1:27" x14ac:dyDescent="0.25">
      <c r="A4982" s="6" t="str">
        <f>DAY(C4982)&amp;Table1[[#This Row],[Bộ phận]]&amp;Table1[[#This Row],[Mã hàng]]</f>
        <v>0</v>
      </c>
      <c r="B4982" s="6" t="str">
        <f>COUNTIF($A$5:A4982,A4982)&amp;A4982</f>
        <v>38050</v>
      </c>
      <c r="AA498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83" spans="1:27" x14ac:dyDescent="0.25">
      <c r="A4983" s="6" t="str">
        <f>DAY(C4983)&amp;Table1[[#This Row],[Bộ phận]]&amp;Table1[[#This Row],[Mã hàng]]</f>
        <v>0</v>
      </c>
      <c r="B4983" s="6" t="str">
        <f>COUNTIF($A$5:A4983,A4983)&amp;A4983</f>
        <v>38060</v>
      </c>
      <c r="AA498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84" spans="1:27" x14ac:dyDescent="0.25">
      <c r="A4984" s="6" t="str">
        <f>DAY(C4984)&amp;Table1[[#This Row],[Bộ phận]]&amp;Table1[[#This Row],[Mã hàng]]</f>
        <v>0</v>
      </c>
      <c r="B4984" s="6" t="str">
        <f>COUNTIF($A$5:A4984,A4984)&amp;A4984</f>
        <v>38070</v>
      </c>
      <c r="AA498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85" spans="1:27" x14ac:dyDescent="0.25">
      <c r="A4985" s="6" t="str">
        <f>DAY(C4985)&amp;Table1[[#This Row],[Bộ phận]]&amp;Table1[[#This Row],[Mã hàng]]</f>
        <v>0</v>
      </c>
      <c r="B4985" s="6" t="str">
        <f>COUNTIF($A$5:A4985,A4985)&amp;A4985</f>
        <v>38080</v>
      </c>
      <c r="AA498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86" spans="1:27" x14ac:dyDescent="0.25">
      <c r="A4986" s="6" t="str">
        <f>DAY(C4986)&amp;Table1[[#This Row],[Bộ phận]]&amp;Table1[[#This Row],[Mã hàng]]</f>
        <v>0</v>
      </c>
      <c r="B4986" s="6" t="str">
        <f>COUNTIF($A$5:A4986,A4986)&amp;A4986</f>
        <v>38090</v>
      </c>
      <c r="AA498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87" spans="1:27" x14ac:dyDescent="0.25">
      <c r="A4987" s="6" t="str">
        <f>DAY(C4987)&amp;Table1[[#This Row],[Bộ phận]]&amp;Table1[[#This Row],[Mã hàng]]</f>
        <v>0</v>
      </c>
      <c r="B4987" s="6" t="str">
        <f>COUNTIF($A$5:A4987,A4987)&amp;A4987</f>
        <v>38100</v>
      </c>
      <c r="AA498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88" spans="1:27" x14ac:dyDescent="0.25">
      <c r="A4988" s="6" t="str">
        <f>DAY(C4988)&amp;Table1[[#This Row],[Bộ phận]]&amp;Table1[[#This Row],[Mã hàng]]</f>
        <v>0</v>
      </c>
      <c r="B4988" s="6" t="str">
        <f>COUNTIF($A$5:A4988,A4988)&amp;A4988</f>
        <v>38110</v>
      </c>
      <c r="AA498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89" spans="1:27" x14ac:dyDescent="0.25">
      <c r="A4989" s="6" t="str">
        <f>DAY(C4989)&amp;Table1[[#This Row],[Bộ phận]]&amp;Table1[[#This Row],[Mã hàng]]</f>
        <v>0</v>
      </c>
      <c r="B4989" s="6" t="str">
        <f>COUNTIF($A$5:A4989,A4989)&amp;A4989</f>
        <v>38120</v>
      </c>
      <c r="AA4989"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90" spans="1:27" x14ac:dyDescent="0.25">
      <c r="A4990" s="6" t="str">
        <f>DAY(C4990)&amp;Table1[[#This Row],[Bộ phận]]&amp;Table1[[#This Row],[Mã hàng]]</f>
        <v>0</v>
      </c>
      <c r="B4990" s="6" t="str">
        <f>COUNTIF($A$5:A4990,A4990)&amp;A4990</f>
        <v>38130</v>
      </c>
      <c r="AA4990"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91" spans="1:27" x14ac:dyDescent="0.25">
      <c r="A4991" s="6" t="str">
        <f>DAY(C4991)&amp;Table1[[#This Row],[Bộ phận]]&amp;Table1[[#This Row],[Mã hàng]]</f>
        <v>0</v>
      </c>
      <c r="B4991" s="6" t="str">
        <f>COUNTIF($A$5:A4991,A4991)&amp;A4991</f>
        <v>38140</v>
      </c>
      <c r="AA4991"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92" spans="1:27" x14ac:dyDescent="0.25">
      <c r="A4992" s="6" t="str">
        <f>DAY(C4992)&amp;Table1[[#This Row],[Bộ phận]]&amp;Table1[[#This Row],[Mã hàng]]</f>
        <v>0</v>
      </c>
      <c r="B4992" s="6" t="str">
        <f>COUNTIF($A$5:A4992,A4992)&amp;A4992</f>
        <v>38150</v>
      </c>
      <c r="AA4992"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93" spans="1:27" x14ac:dyDescent="0.25">
      <c r="A4993" s="6" t="str">
        <f>DAY(C4993)&amp;Table1[[#This Row],[Bộ phận]]&amp;Table1[[#This Row],[Mã hàng]]</f>
        <v>0</v>
      </c>
      <c r="B4993" s="6" t="str">
        <f>COUNTIF($A$5:A4993,A4993)&amp;A4993</f>
        <v>38160</v>
      </c>
      <c r="AA4993"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94" spans="1:27" x14ac:dyDescent="0.25">
      <c r="A4994" s="6" t="str">
        <f>DAY(C4994)&amp;Table1[[#This Row],[Bộ phận]]&amp;Table1[[#This Row],[Mã hàng]]</f>
        <v>0</v>
      </c>
      <c r="B4994" s="6" t="str">
        <f>COUNTIF($A$5:A4994,A4994)&amp;A4994</f>
        <v>38170</v>
      </c>
      <c r="AA4994"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95" spans="1:27" x14ac:dyDescent="0.25">
      <c r="A4995" s="6" t="str">
        <f>DAY(C4995)&amp;Table1[[#This Row],[Bộ phận]]&amp;Table1[[#This Row],[Mã hàng]]</f>
        <v>0</v>
      </c>
      <c r="B4995" s="6" t="str">
        <f>COUNTIF($A$5:A4995,A4995)&amp;A4995</f>
        <v>38180</v>
      </c>
      <c r="AA4995"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96" spans="1:27" x14ac:dyDescent="0.25">
      <c r="A4996" s="6" t="str">
        <f>DAY(C4996)&amp;Table1[[#This Row],[Bộ phận]]&amp;Table1[[#This Row],[Mã hàng]]</f>
        <v>0</v>
      </c>
      <c r="B4996" s="6" t="str">
        <f>COUNTIF($A$5:A4996,A4996)&amp;A4996</f>
        <v>38190</v>
      </c>
      <c r="AA4996"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97" spans="1:27" x14ac:dyDescent="0.25">
      <c r="A4997" s="6" t="str">
        <f>DAY(C4997)&amp;Table1[[#This Row],[Bộ phận]]&amp;Table1[[#This Row],[Mã hàng]]</f>
        <v>0</v>
      </c>
      <c r="B4997" s="6" t="str">
        <f>COUNTIF($A$5:A4997,A4997)&amp;A4997</f>
        <v>38200</v>
      </c>
      <c r="AA4997"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98" spans="1:27" x14ac:dyDescent="0.25">
      <c r="A4998" s="6" t="str">
        <f>DAY(C4998)&amp;Table1[[#This Row],[Bộ phận]]&amp;Table1[[#This Row],[Mã hàng]]</f>
        <v>0</v>
      </c>
      <c r="B4998" s="6" t="str">
        <f>COUNTIF($A$5:A4998,A4998)&amp;A4998</f>
        <v>38210</v>
      </c>
      <c r="AA4998" s="6">
        <f>IFERROR((VLOOKUP(Table1[[#This Row],[ct2]],Table01[[CT2]:[THỰC NHẬN]],2,0)),0)+(IFERROR((VLOOKUP(Table1[[#This Row],[ct2]],Table014[[CT2]:[THỰC NHẬN]],2,0)),0))+(IFERROR((VLOOKUP(Table1[[#This Row],[ct2]],Table0145[[CT2]:[THỰC NHẬN]],2,0)),0))+(IFERROR((VLOOKUP(Table1[[#This Row],[ct2]],Table01456[[CT2]:[THỰC NHẬN]],2,0)),0))-Table1[[#This Row],[Số lượng]]</f>
        <v>0</v>
      </c>
    </row>
    <row r="4999" spans="1:27" x14ac:dyDescent="0.25">
      <c r="A4999" s="6" t="str">
        <f>DAY(C4999)&amp;Table1[[#This Row],[Bộ phận]]&amp;Table1[[#This Row],[Mã hàng]]</f>
        <v>0</v>
      </c>
      <c r="B4999" s="6" t="str">
        <f>COUNTIF($A$5:A4999,A4999)&amp;A4999</f>
        <v>38220</v>
      </c>
      <c r="AA4999" s="6">
        <f>IFERROR((VLOOKUP(Table1[[#This Row],[ct2]],Table01[[CT2]:[THỰC NHẬN]],2,0)),0)+(IFERROR((VLOOKUP(Table1[[#This Row],[ct2]],Table014[[CT2]:[THỰC NHẬN]],2,0)),0))+(IFERROR((VLOOKUP(Table1[[#This Row],[ct2]],Table0145[[CT2]:[THỰC NHẬN]],2,0)),0))+(IFERROR((VLOOKUP(Table1[[#This Row],[ct2]],Table01456[[CT2]:[THỰC NHẬN]],2,0)),0))-Table1[[#This Row],[Số lượng]]</f>
        <v>0</v>
      </c>
    </row>
  </sheetData>
  <pageMargins left="0.7" right="0.7" top="0.75" bottom="0.75" header="0.3" footer="0.3"/>
  <pageSetup paperSize="9" orientation="portrait"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144"/>
  <sheetViews>
    <sheetView workbookViewId="0">
      <selection activeCell="Q16" sqref="Q16"/>
    </sheetView>
  </sheetViews>
  <sheetFormatPr defaultColWidth="6.5703125" defaultRowHeight="15" x14ac:dyDescent="0.25"/>
  <cols>
    <col min="1" max="1" width="24.7109375" style="15" bestFit="1" customWidth="1"/>
    <col min="2" max="2" width="4.140625" style="15" bestFit="1" customWidth="1"/>
    <col min="3" max="3" width="6.5703125" style="15"/>
    <col min="4" max="4" width="8.140625" style="15" bestFit="1" customWidth="1"/>
    <col min="5" max="5" width="25.42578125" style="15" bestFit="1" customWidth="1"/>
    <col min="6" max="6" width="5.7109375" style="15" bestFit="1" customWidth="1"/>
    <col min="7" max="8" width="6.5703125" style="15"/>
    <col min="9" max="9" width="8.42578125" style="15" customWidth="1"/>
    <col min="10" max="10" width="11.140625" style="15" bestFit="1" customWidth="1"/>
    <col min="11" max="11" width="15.5703125" style="15" customWidth="1"/>
    <col min="12" max="12" width="12.28515625" style="26" customWidth="1"/>
    <col min="13" max="13" width="12.42578125" style="15" bestFit="1" customWidth="1"/>
    <col min="14" max="16384" width="6.5703125" style="15"/>
  </cols>
  <sheetData>
    <row r="1" spans="1:13" s="12" customFormat="1" x14ac:dyDescent="0.25">
      <c r="A1" s="11" t="s">
        <v>55</v>
      </c>
      <c r="B1" s="11"/>
      <c r="D1" s="13" t="s">
        <v>56</v>
      </c>
      <c r="E1" s="14"/>
      <c r="F1" s="14"/>
      <c r="I1"/>
      <c r="J1" s="9" t="s">
        <v>353</v>
      </c>
      <c r="K1" s="9" t="s">
        <v>352</v>
      </c>
      <c r="L1" s="25"/>
      <c r="M1" s="25"/>
    </row>
    <row r="2" spans="1:13" x14ac:dyDescent="0.25">
      <c r="A2" s="5" t="s">
        <v>57</v>
      </c>
      <c r="B2" s="5"/>
      <c r="D2" s="5" t="s">
        <v>58</v>
      </c>
      <c r="E2" s="5" t="str">
        <f>VLOOKUP(D2,[1]FAST!$A$2:$C$4520,2,0)</f>
        <v>Trứng gà</v>
      </c>
      <c r="F2" s="5" t="str">
        <f>VLOOKUP(D2,[1]FAST!$A$2:$C$4520,3,0)</f>
        <v>quả</v>
      </c>
      <c r="I2" t="s">
        <v>349</v>
      </c>
      <c r="J2" s="27">
        <f>'tsg1'!U5</f>
        <v>47972750</v>
      </c>
      <c r="K2" s="27">
        <f>'tsg1'!M5</f>
        <v>50171740</v>
      </c>
      <c r="L2" s="25">
        <f>J2-K2</f>
        <v>-2198990</v>
      </c>
      <c r="M2" s="26"/>
    </row>
    <row r="3" spans="1:13" x14ac:dyDescent="0.25">
      <c r="A3" s="5" t="s">
        <v>59</v>
      </c>
      <c r="B3" s="5" t="str">
        <f>VLOOKUP(A3,'[1]BÁO CÁO CÔNG NỢ_KIỂM TRA_ĐIỀU C'!J143:K532,2,0)</f>
        <v>Quả</v>
      </c>
      <c r="D3" s="5" t="s">
        <v>60</v>
      </c>
      <c r="E3" s="5" t="str">
        <f>VLOOKUP(D3,[1]FAST!$A$2:$C$4520,2,0)</f>
        <v>Trứng vịt muối</v>
      </c>
      <c r="F3" s="5" t="str">
        <f>VLOOKUP(D3,[1]FAST!$A$2:$C$4520,3,0)</f>
        <v>quả</v>
      </c>
      <c r="I3" t="s">
        <v>350</v>
      </c>
      <c r="J3" s="27" t="e">
        <f>#REF!</f>
        <v>#REF!</v>
      </c>
      <c r="K3" s="27" t="e">
        <f>#REF!</f>
        <v>#REF!</v>
      </c>
      <c r="L3" s="25" t="e">
        <f>J3-K3</f>
        <v>#REF!</v>
      </c>
      <c r="M3" s="26"/>
    </row>
    <row r="4" spans="1:13" x14ac:dyDescent="0.25">
      <c r="A4" s="5" t="s">
        <v>61</v>
      </c>
      <c r="B4" s="5"/>
      <c r="D4" s="5" t="s">
        <v>62</v>
      </c>
      <c r="E4" s="5" t="str">
        <f>VLOOKUP(D4,[1]FAST!$A$2:$C$4520,2,0)</f>
        <v>Chả Lụa Chay</v>
      </c>
      <c r="F4" s="5" t="str">
        <f>VLOOKUP(D4,[1]FAST!$A$2:$C$4520,3,0)</f>
        <v>kg</v>
      </c>
      <c r="I4" t="s">
        <v>292</v>
      </c>
      <c r="J4" s="27" t="e">
        <f>#REF!</f>
        <v>#REF!</v>
      </c>
      <c r="K4" s="27" t="e">
        <f>#REF!</f>
        <v>#REF!</v>
      </c>
      <c r="L4" s="25" t="e">
        <f>J4-K4</f>
        <v>#REF!</v>
      </c>
      <c r="M4" s="26"/>
    </row>
    <row r="5" spans="1:13" x14ac:dyDescent="0.25">
      <c r="A5" s="5" t="s">
        <v>63</v>
      </c>
      <c r="B5" s="5"/>
      <c r="D5" s="5" t="s">
        <v>64</v>
      </c>
      <c r="E5" s="5" t="str">
        <f>VLOOKUP(D5,[1]FAST!$A$2:$C$4520,2,0)</f>
        <v>Hành phi sẵn</v>
      </c>
      <c r="F5" s="5" t="str">
        <f>VLOOKUP(D5,[1]FAST!$A$2:$C$4520,3,0)</f>
        <v>kg</v>
      </c>
      <c r="I5" t="s">
        <v>351</v>
      </c>
      <c r="J5" s="27" t="e">
        <f>#REF!</f>
        <v>#REF!</v>
      </c>
      <c r="K5" s="27" t="e">
        <f>#REF!</f>
        <v>#REF!</v>
      </c>
      <c r="L5" s="25" t="e">
        <f>J5-K5</f>
        <v>#REF!</v>
      </c>
    </row>
    <row r="6" spans="1:13" x14ac:dyDescent="0.25">
      <c r="A6" s="5" t="s">
        <v>65</v>
      </c>
      <c r="B6" s="5"/>
      <c r="D6" s="5" t="s">
        <v>66</v>
      </c>
      <c r="E6" s="5" t="str">
        <f>VLOOKUP(D6,[1]FAST!$A$2:$C$4520,2,0)</f>
        <v>Me vàng</v>
      </c>
      <c r="F6" s="5" t="str">
        <f>VLOOKUP(D6,[1]FAST!$A$2:$C$4520,3,0)</f>
        <v>kg</v>
      </c>
    </row>
    <row r="7" spans="1:13" x14ac:dyDescent="0.25">
      <c r="A7" s="5" t="s">
        <v>67</v>
      </c>
      <c r="B7" s="5"/>
      <c r="D7" s="5" t="s">
        <v>68</v>
      </c>
      <c r="E7" s="5" t="str">
        <f>VLOOKUP(D7,[1]FAST!$A$2:$C$4520,2,0)</f>
        <v>Mộc nhĩ ( Nấm mèo)</v>
      </c>
      <c r="F7" s="5" t="str">
        <f>VLOOKUP(D7,[1]FAST!$A$2:$C$4520,3,0)</f>
        <v>kg</v>
      </c>
    </row>
    <row r="8" spans="1:13" x14ac:dyDescent="0.25">
      <c r="A8" s="5" t="s">
        <v>289</v>
      </c>
      <c r="B8" s="5" t="s">
        <v>17</v>
      </c>
      <c r="D8" s="5" t="s">
        <v>290</v>
      </c>
      <c r="E8" s="5" t="str">
        <f>VLOOKUP(D8,[1]FAST!$A$2:$C$4520,2,0)</f>
        <v>Nấm hương (Nấm đông cô khô)</v>
      </c>
      <c r="F8" s="5" t="str">
        <f>VLOOKUP(D8,[1]FAST!$A$2:$C$4520,3,0)</f>
        <v>kg</v>
      </c>
    </row>
    <row r="9" spans="1:13" x14ac:dyDescent="0.25">
      <c r="A9" s="5" t="s">
        <v>69</v>
      </c>
      <c r="B9" s="5"/>
      <c r="D9" s="5" t="s">
        <v>70</v>
      </c>
      <c r="E9" s="5" t="str">
        <f>VLOOKUP(D9,[1]FAST!$A$2:$C$4520,2,0)</f>
        <v>Đậu Hà lan đông lạnh</v>
      </c>
      <c r="F9" s="5" t="str">
        <f>VLOOKUP(D9,[1]FAST!$A$2:$C$4520,3,0)</f>
        <v>kg</v>
      </c>
    </row>
    <row r="10" spans="1:13" x14ac:dyDescent="0.25">
      <c r="A10" s="5" t="s">
        <v>71</v>
      </c>
      <c r="B10" s="5"/>
      <c r="D10" s="5" t="s">
        <v>72</v>
      </c>
      <c r="E10" s="5" t="str">
        <f>VLOOKUP(D10,[1]FAST!$A$2:$C$4520,2,0)</f>
        <v>Miến</v>
      </c>
      <c r="F10" s="5" t="str">
        <f>VLOOKUP(D10,[1]FAST!$A$2:$C$4520,3,0)</f>
        <v>kg</v>
      </c>
    </row>
    <row r="11" spans="1:13" x14ac:dyDescent="0.25">
      <c r="A11" s="5" t="s">
        <v>73</v>
      </c>
      <c r="B11" s="5"/>
      <c r="D11" s="5" t="s">
        <v>74</v>
      </c>
      <c r="E11" s="5" t="str">
        <f>VLOOKUP(D11,[1]FAST!$A$2:$C$4520,2,0)</f>
        <v>Bánh phở</v>
      </c>
      <c r="F11" s="5" t="str">
        <f>VLOOKUP(D11,[1]FAST!$A$2:$C$4520,3,0)</f>
        <v>kg</v>
      </c>
    </row>
    <row r="12" spans="1:13" x14ac:dyDescent="0.25">
      <c r="A12" s="5" t="s">
        <v>75</v>
      </c>
      <c r="B12" s="5"/>
      <c r="D12" s="5" t="s">
        <v>76</v>
      </c>
      <c r="E12" s="5" t="str">
        <f>VLOOKUP(D12,[1]FAST!$A$2:$C$4520,2,0)</f>
        <v>Bắp cải tím</v>
      </c>
      <c r="F12" s="5" t="str">
        <f>VLOOKUP(D12,[1]FAST!$A$2:$C$4520,3,0)</f>
        <v>kg</v>
      </c>
    </row>
    <row r="13" spans="1:13" x14ac:dyDescent="0.25">
      <c r="A13" s="5" t="s">
        <v>77</v>
      </c>
      <c r="B13" s="5" t="str">
        <f>VLOOKUP(A13,'[1]BÁO CÁO CÔNG NỢ_KIỂM TRA_ĐIỀU C'!J17:K406,2,0)</f>
        <v>Kg</v>
      </c>
      <c r="D13" s="5" t="s">
        <v>78</v>
      </c>
      <c r="E13" s="5" t="str">
        <f>VLOOKUP(D13,[1]FAST!$A$2:$C$4520,2,0)</f>
        <v>Bắp cải trắng</v>
      </c>
      <c r="F13" s="5" t="str">
        <f>VLOOKUP(D13,[1]FAST!$A$2:$C$4520,3,0)</f>
        <v>kg</v>
      </c>
    </row>
    <row r="14" spans="1:13" x14ac:dyDescent="0.25">
      <c r="A14" s="5" t="s">
        <v>16</v>
      </c>
      <c r="B14" s="5" t="str">
        <f>VLOOKUP(A14,'[1]BÁO CÁO CÔNG NỢ_KIỂM TRA_ĐIỀU C'!J158:K547,2,0)</f>
        <v>Kg</v>
      </c>
      <c r="D14" s="5" t="s">
        <v>79</v>
      </c>
      <c r="E14" s="5" t="str">
        <f>VLOOKUP(D14,[1]FAST!$A$2:$C$4520,2,0)</f>
        <v>Bí đỏ</v>
      </c>
      <c r="F14" s="5" t="str">
        <f>VLOOKUP(D14,[1]FAST!$A$2:$C$4520,3,0)</f>
        <v>kg</v>
      </c>
    </row>
    <row r="15" spans="1:13" x14ac:dyDescent="0.25">
      <c r="A15" s="5" t="s">
        <v>80</v>
      </c>
      <c r="B15" s="5" t="str">
        <f>VLOOKUP(A15,'[1]BÁO CÁO CÔNG NỢ_KIỂM TRA_ĐIỀU C'!J126:K515,2,0)</f>
        <v>Kg</v>
      </c>
      <c r="D15" s="5" t="s">
        <v>81</v>
      </c>
      <c r="E15" s="5" t="str">
        <f>VLOOKUP(D15,[1]FAST!$A$2:$C$4520,2,0)</f>
        <v>Bí ngòi</v>
      </c>
      <c r="F15" s="5" t="str">
        <f>VLOOKUP(D15,[1]FAST!$A$2:$C$4520,3,0)</f>
        <v>kg</v>
      </c>
    </row>
    <row r="16" spans="1:13" x14ac:dyDescent="0.25">
      <c r="A16" s="5" t="s">
        <v>82</v>
      </c>
      <c r="B16" s="5"/>
      <c r="D16" s="5" t="s">
        <v>83</v>
      </c>
      <c r="E16" s="5" t="str">
        <f>VLOOKUP(D16,[1]FAST!$A$2:$C$4520,2,0)</f>
        <v>Bí nụ</v>
      </c>
      <c r="F16" s="5" t="str">
        <f>VLOOKUP(D16,[1]FAST!$A$2:$C$4520,3,0)</f>
        <v>kg</v>
      </c>
    </row>
    <row r="17" spans="1:6" x14ac:dyDescent="0.25">
      <c r="A17" s="5" t="s">
        <v>84</v>
      </c>
      <c r="B17" s="5"/>
      <c r="D17" s="5" t="s">
        <v>85</v>
      </c>
      <c r="E17" s="5" t="str">
        <f>VLOOKUP(D17,[1]FAST!$A$2:$C$4520,2,0)</f>
        <v>Bún</v>
      </c>
      <c r="F17" s="5" t="str">
        <f>VLOOKUP(D17,[1]FAST!$A$2:$C$4520,3,0)</f>
        <v>kg</v>
      </c>
    </row>
    <row r="18" spans="1:6" x14ac:dyDescent="0.25">
      <c r="A18" s="5" t="s">
        <v>19</v>
      </c>
      <c r="B18" s="5"/>
      <c r="D18" s="5" t="s">
        <v>86</v>
      </c>
      <c r="E18" s="5" t="str">
        <f>VLOOKUP(D18,[1]FAST!$A$2:$C$4520,2,0)</f>
        <v>Cà chua</v>
      </c>
      <c r="F18" s="5" t="str">
        <f>VLOOKUP(D18,[1]FAST!$A$2:$C$4520,3,0)</f>
        <v>kg</v>
      </c>
    </row>
    <row r="19" spans="1:6" x14ac:dyDescent="0.25">
      <c r="A19" s="5" t="s">
        <v>87</v>
      </c>
      <c r="B19" s="5"/>
      <c r="D19" s="5" t="s">
        <v>88</v>
      </c>
      <c r="E19" s="5" t="str">
        <f>VLOOKUP(D19,[1]FAST!$A$2:$C$4520,2,0)</f>
        <v>Cà chua bi</v>
      </c>
      <c r="F19" s="5" t="str">
        <f>VLOOKUP(D19,[1]FAST!$A$2:$C$4520,3,0)</f>
        <v>kg</v>
      </c>
    </row>
    <row r="20" spans="1:6" x14ac:dyDescent="0.25">
      <c r="A20" s="5" t="s">
        <v>89</v>
      </c>
      <c r="B20" s="5"/>
      <c r="D20" s="5" t="s">
        <v>90</v>
      </c>
      <c r="E20" s="5" t="str">
        <f>VLOOKUP(D20,[1]FAST!$A$2:$C$4520,2,0)</f>
        <v>Bông cải xanh Baby</v>
      </c>
      <c r="F20" s="5" t="str">
        <f>VLOOKUP(D20,[1]FAST!$A$2:$C$4520,3,0)</f>
        <v>kg</v>
      </c>
    </row>
    <row r="21" spans="1:6" x14ac:dyDescent="0.25">
      <c r="A21" s="5" t="s">
        <v>42</v>
      </c>
      <c r="B21" s="5"/>
      <c r="D21" s="5" t="s">
        <v>91</v>
      </c>
      <c r="E21" s="5" t="str">
        <f>VLOOKUP(D21,[1]FAST!$A$2:$C$4520,2,0)</f>
        <v>Cải cúc</v>
      </c>
      <c r="F21" s="5" t="str">
        <f>VLOOKUP(D21,[1]FAST!$A$2:$C$4520,3,0)</f>
        <v>kg</v>
      </c>
    </row>
    <row r="22" spans="1:6" x14ac:dyDescent="0.25">
      <c r="A22" s="5" t="s">
        <v>92</v>
      </c>
      <c r="B22" s="5" t="str">
        <f>VLOOKUP(A22,'[1]BÁO CÁO CÔNG NỢ_KIỂM TRA_ĐIỀU C'!J130:K519,2,0)</f>
        <v>Kg</v>
      </c>
      <c r="D22" s="5" t="s">
        <v>93</v>
      </c>
      <c r="E22" s="5" t="str">
        <f>VLOOKUP(D22,[1]FAST!$A$2:$C$4520,2,0)</f>
        <v>Cải ngồng</v>
      </c>
      <c r="F22" s="5" t="str">
        <f>VLOOKUP(D22,[1]FAST!$A$2:$C$4520,3,0)</f>
        <v>kg</v>
      </c>
    </row>
    <row r="23" spans="1:6" x14ac:dyDescent="0.25">
      <c r="A23" s="5" t="s">
        <v>20</v>
      </c>
      <c r="B23" s="5"/>
      <c r="D23" s="5" t="s">
        <v>94</v>
      </c>
      <c r="E23" s="5" t="str">
        <f>VLOOKUP(D23,[1]FAST!$A$2:$C$4520,2,0)</f>
        <v>Cải thảo</v>
      </c>
      <c r="F23" s="5" t="str">
        <f>VLOOKUP(D23,[1]FAST!$A$2:$C$4520,3,0)</f>
        <v>kg</v>
      </c>
    </row>
    <row r="24" spans="1:6" x14ac:dyDescent="0.25">
      <c r="A24" s="5" t="s">
        <v>95</v>
      </c>
      <c r="B24" s="5" t="str">
        <f>VLOOKUP(A24,'[1]BÁO CÁO CÔNG NỢ_KIỂM TRA_ĐIỀU C'!J29:K418,2,0)</f>
        <v>Kg</v>
      </c>
      <c r="D24" s="5" t="s">
        <v>96</v>
      </c>
      <c r="E24" s="5" t="str">
        <f>VLOOKUP(D24,[1]FAST!$A$2:$C$4520,2,0)</f>
        <v>Rau cần tây</v>
      </c>
      <c r="F24" s="5" t="str">
        <f>VLOOKUP(D24,[1]FAST!$A$2:$C$4520,3,0)</f>
        <v>kg</v>
      </c>
    </row>
    <row r="25" spans="1:6" x14ac:dyDescent="0.25">
      <c r="A25" s="5" t="s">
        <v>97</v>
      </c>
      <c r="B25" s="5"/>
      <c r="D25" s="5" t="s">
        <v>98</v>
      </c>
      <c r="E25" s="5" t="str">
        <f>VLOOKUP(D25,[1]FAST!$A$2:$C$4520,2,0)</f>
        <v>Cà rốt</v>
      </c>
      <c r="F25" s="5" t="str">
        <f>VLOOKUP(D25,[1]FAST!$A$2:$C$4520,3,0)</f>
        <v>kg</v>
      </c>
    </row>
    <row r="26" spans="1:6" x14ac:dyDescent="0.25">
      <c r="A26" s="5" t="s">
        <v>99</v>
      </c>
      <c r="B26" s="5" t="str">
        <f>VLOOKUP(A26,'[1]BÁO CÁO CÔNG NỢ_KIỂM TRA_ĐIỀU C'!J129:K518,2,0)</f>
        <v>Kg</v>
      </c>
      <c r="D26" s="5" t="s">
        <v>100</v>
      </c>
      <c r="E26" s="5" t="str">
        <f>VLOOKUP(D26,[1]FAST!$A$2:$C$4520,2,0)</f>
        <v>Cà rốt baby</v>
      </c>
      <c r="F26" s="5" t="str">
        <f>VLOOKUP(D26,[1]FAST!$A$2:$C$4520,3,0)</f>
        <v>kg</v>
      </c>
    </row>
    <row r="27" spans="1:6" x14ac:dyDescent="0.25">
      <c r="A27" s="5" t="s">
        <v>23</v>
      </c>
      <c r="B27" s="5" t="str">
        <f>VLOOKUP(A27,'[1]BÁO CÁO CÔNG NỢ_KIỂM TRA_ĐIỀU C'!J160:K549,2,0)</f>
        <v>Kg</v>
      </c>
      <c r="D27" s="5" t="s">
        <v>101</v>
      </c>
      <c r="E27" s="5" t="str">
        <f>VLOOKUP(D27,[1]FAST!$A$2:$C$4520,2,0)</f>
        <v>Chanh</v>
      </c>
      <c r="F27" s="5" t="str">
        <f>VLOOKUP(D27,[1]FAST!$A$2:$C$4520,3,0)</f>
        <v>kg</v>
      </c>
    </row>
    <row r="28" spans="1:6" x14ac:dyDescent="0.25">
      <c r="A28" s="5" t="s">
        <v>102</v>
      </c>
      <c r="B28" s="5"/>
      <c r="D28" s="5" t="s">
        <v>101</v>
      </c>
      <c r="E28" s="5" t="str">
        <f>VLOOKUP(D28,[1]FAST!$A$2:$C$4520,2,0)</f>
        <v>Chanh</v>
      </c>
      <c r="F28" s="5" t="str">
        <f>VLOOKUP(D28,[1]FAST!$A$2:$C$4520,3,0)</f>
        <v>kg</v>
      </c>
    </row>
    <row r="29" spans="1:6" x14ac:dyDescent="0.25">
      <c r="A29" s="5" t="s">
        <v>22</v>
      </c>
      <c r="B29" s="5" t="str">
        <f>VLOOKUP(A29,'[1]BÁO CÁO CÔNG NỢ_KIỂM TRA_ĐIỀU C'!J96:K485,2,0)</f>
        <v>Kg</v>
      </c>
      <c r="D29" s="5" t="s">
        <v>103</v>
      </c>
      <c r="E29" s="5" t="str">
        <f>VLOOKUP(D29,[1]FAST!$A$2:$C$4520,2,0)</f>
        <v>Chanh dây (chanh leo)</v>
      </c>
      <c r="F29" s="5" t="str">
        <f>VLOOKUP(D29,[1]FAST!$A$2:$C$4520,3,0)</f>
        <v>kg</v>
      </c>
    </row>
    <row r="30" spans="1:6" x14ac:dyDescent="0.25">
      <c r="A30" s="5" t="s">
        <v>45</v>
      </c>
      <c r="B30" s="5"/>
      <c r="D30" s="5" t="s">
        <v>104</v>
      </c>
      <c r="E30" s="5" t="str">
        <f>VLOOKUP(D30,[1]FAST!$A$2:$C$4520,2,0)</f>
        <v>Củ cải trắng</v>
      </c>
      <c r="F30" s="5" t="str">
        <f>VLOOKUP(D30,[1]FAST!$A$2:$C$4520,3,0)</f>
        <v>kg</v>
      </c>
    </row>
    <row r="31" spans="1:6" x14ac:dyDescent="0.25">
      <c r="A31" s="5" t="s">
        <v>105</v>
      </c>
      <c r="B31" s="5"/>
      <c r="D31" s="5" t="s">
        <v>106</v>
      </c>
      <c r="E31" s="5" t="str">
        <f>VLOOKUP(D31,[1]FAST!$A$2:$C$4520,2,0)</f>
        <v>Củ cải đỏ</v>
      </c>
      <c r="F31" s="5" t="str">
        <f>VLOOKUP(D31,[1]FAST!$A$2:$C$4520,3,0)</f>
        <v>kg</v>
      </c>
    </row>
    <row r="32" spans="1:6" x14ac:dyDescent="0.25">
      <c r="A32" s="5" t="s">
        <v>107</v>
      </c>
      <c r="B32" s="5" t="str">
        <f>VLOOKUP(A32,'[1]BÁO CÁO CÔNG NỢ_KIỂM TRA_ĐIỀU C'!J187:K576,2,0)</f>
        <v>Kg</v>
      </c>
      <c r="D32" s="5" t="s">
        <v>108</v>
      </c>
      <c r="E32" s="5" t="str">
        <f>VLOOKUP(D32,[1]FAST!$A$2:$C$4520,2,0)</f>
        <v>Củ riềng</v>
      </c>
      <c r="F32" s="5" t="str">
        <f>VLOOKUP(D32,[1]FAST!$A$2:$C$4520,3,0)</f>
        <v>kg</v>
      </c>
    </row>
    <row r="33" spans="1:6" x14ac:dyDescent="0.25">
      <c r="A33" s="5" t="s">
        <v>24</v>
      </c>
      <c r="B33" s="5" t="str">
        <f>VLOOKUP(A33,'[1]BÁO CÁO CÔNG NỢ_KIỂM TRA_ĐIỀU C'!J183:K572,2,0)</f>
        <v>Kg</v>
      </c>
      <c r="D33" s="5" t="s">
        <v>109</v>
      </c>
      <c r="E33" s="5" t="str">
        <f>VLOOKUP(D33,[1]FAST!$A$2:$C$4520,2,0)</f>
        <v>Củ sen</v>
      </c>
      <c r="F33" s="5" t="str">
        <f>VLOOKUP(D33,[1]FAST!$A$2:$C$4520,3,0)</f>
        <v>kg</v>
      </c>
    </row>
    <row r="34" spans="1:6" x14ac:dyDescent="0.25">
      <c r="A34" s="5" t="s">
        <v>110</v>
      </c>
      <c r="B34" s="5"/>
      <c r="D34" s="5" t="s">
        <v>111</v>
      </c>
      <c r="E34" s="5" t="str">
        <f>VLOOKUP(D34,[1]FAST!$A$2:$C$4520,2,0)</f>
        <v>Đậu phụ</v>
      </c>
      <c r="F34" s="5" t="str">
        <f>VLOOKUP(D34,[1]FAST!$A$2:$C$4520,3,0)</f>
        <v>miếng</v>
      </c>
    </row>
    <row r="35" spans="1:6" x14ac:dyDescent="0.25">
      <c r="A35" s="5" t="s">
        <v>112</v>
      </c>
      <c r="B35" s="5" t="str">
        <f>VLOOKUP(A35,'[1]BÁO CÁO CÔNG NỢ_KIỂM TRA_ĐIỀU C'!J33:K422,2,0)</f>
        <v>Kg</v>
      </c>
      <c r="D35" s="5" t="s">
        <v>113</v>
      </c>
      <c r="E35" s="5" t="str">
        <f>VLOOKUP(D35,[1]FAST!$A$2:$C$4520,2,0)</f>
        <v>Đậu bắp</v>
      </c>
      <c r="F35" s="5" t="str">
        <f>VLOOKUP(D35,[1]FAST!$A$2:$C$4520,3,0)</f>
        <v>kg</v>
      </c>
    </row>
    <row r="36" spans="1:6" x14ac:dyDescent="0.25">
      <c r="A36" s="5" t="s">
        <v>114</v>
      </c>
      <c r="B36" s="5"/>
      <c r="D36" s="5" t="s">
        <v>115</v>
      </c>
      <c r="E36" s="5" t="str">
        <f>VLOOKUP(D36,[1]FAST!$A$2:$C$4520,2,0)</f>
        <v>Đậu hủ non trứng</v>
      </c>
      <c r="F36" s="5" t="str">
        <f>VLOOKUP(D36,[1]FAST!$A$2:$C$4520,3,0)</f>
        <v>Cái</v>
      </c>
    </row>
    <row r="37" spans="1:6" x14ac:dyDescent="0.25">
      <c r="A37" s="5" t="s">
        <v>116</v>
      </c>
      <c r="B37" s="5"/>
      <c r="D37" s="5" t="s">
        <v>115</v>
      </c>
      <c r="E37" s="5" t="str">
        <f>VLOOKUP(D37,[1]FAST!$A$2:$C$4520,2,0)</f>
        <v>Đậu hủ non trứng</v>
      </c>
      <c r="F37" s="5" t="str">
        <f>VLOOKUP(D37,[1]FAST!$A$2:$C$4520,3,0)</f>
        <v>Cái</v>
      </c>
    </row>
    <row r="38" spans="1:6" x14ac:dyDescent="0.25">
      <c r="A38" s="5" t="s">
        <v>117</v>
      </c>
      <c r="B38" s="5" t="str">
        <f>VLOOKUP(A38,'[1]BÁO CÁO CÔNG NỢ_KIỂM TRA_ĐIỀU C'!J36:K425,2,0)</f>
        <v>Cây</v>
      </c>
      <c r="D38" s="5" t="s">
        <v>115</v>
      </c>
      <c r="E38" s="5" t="str">
        <f>VLOOKUP(D38,[1]FAST!$A$2:$C$4520,2,0)</f>
        <v>Đậu hủ non trứng</v>
      </c>
      <c r="F38" s="5" t="str">
        <f>VLOOKUP(D38,[1]FAST!$A$2:$C$4520,3,0)</f>
        <v>Cái</v>
      </c>
    </row>
    <row r="39" spans="1:6" x14ac:dyDescent="0.25">
      <c r="A39" s="5" t="s">
        <v>118</v>
      </c>
      <c r="B39" s="5"/>
      <c r="D39" s="5" t="s">
        <v>119</v>
      </c>
      <c r="E39" s="5" t="str">
        <f>VLOOKUP(D39,[1]FAST!$A$2:$C$4520,2,0)</f>
        <v>Đọt cóc</v>
      </c>
      <c r="F39" s="5" t="str">
        <f>VLOOKUP(D39,[1]FAST!$A$2:$C$4520,3,0)</f>
        <v>kg</v>
      </c>
    </row>
    <row r="40" spans="1:6" x14ac:dyDescent="0.25">
      <c r="A40" s="5" t="s">
        <v>120</v>
      </c>
      <c r="B40" s="5"/>
      <c r="D40" s="5" t="s">
        <v>121</v>
      </c>
      <c r="E40" s="5" t="str">
        <f>VLOOKUP(D40,[1]FAST!$A$2:$C$4520,2,0)</f>
        <v>Đọt mọt ( Lá trăm )</v>
      </c>
      <c r="F40" s="5" t="str">
        <f>VLOOKUP(D40,[1]FAST!$A$2:$C$4520,3,0)</f>
        <v>kg</v>
      </c>
    </row>
    <row r="41" spans="1:6" x14ac:dyDescent="0.25">
      <c r="A41" s="5" t="s">
        <v>122</v>
      </c>
      <c r="B41" s="5"/>
      <c r="D41" s="5" t="s">
        <v>123</v>
      </c>
      <c r="E41" s="5" t="str">
        <f>VLOOKUP(D41,[1]FAST!$A$2:$C$4520,2,0)</f>
        <v>Dứa chưa gọt vỏ</v>
      </c>
      <c r="F41" s="5" t="str">
        <f>VLOOKUP(D41,[1]FAST!$A$2:$C$4520,3,0)</f>
        <v>quả</v>
      </c>
    </row>
    <row r="42" spans="1:6" x14ac:dyDescent="0.25">
      <c r="A42" s="5" t="s">
        <v>124</v>
      </c>
      <c r="B42" s="5"/>
      <c r="D42" s="5" t="s">
        <v>125</v>
      </c>
      <c r="E42" s="5" t="str">
        <f>VLOOKUP(D42,[1]FAST!$A$2:$C$4520,2,0)</f>
        <v>Dưa chuột</v>
      </c>
      <c r="F42" s="5" t="str">
        <f>VLOOKUP(D42,[1]FAST!$A$2:$C$4520,3,0)</f>
        <v>kg</v>
      </c>
    </row>
    <row r="43" spans="1:6" x14ac:dyDescent="0.25">
      <c r="A43" s="5" t="s">
        <v>126</v>
      </c>
      <c r="B43" s="5"/>
      <c r="D43" s="5" t="s">
        <v>127</v>
      </c>
      <c r="E43" s="5" t="str">
        <f>VLOOKUP(D43,[1]FAST!$A$2:$C$4520,2,0)</f>
        <v>Đu đủ xanh</v>
      </c>
      <c r="F43" s="5" t="str">
        <f>VLOOKUP(D43,[1]FAST!$A$2:$C$4520,3,0)</f>
        <v>kg</v>
      </c>
    </row>
    <row r="44" spans="1:6" x14ac:dyDescent="0.25">
      <c r="A44" s="5" t="s">
        <v>26</v>
      </c>
      <c r="B44" s="16" t="s">
        <v>17</v>
      </c>
      <c r="D44" s="5" t="s">
        <v>282</v>
      </c>
      <c r="E44" s="5" t="s">
        <v>283</v>
      </c>
      <c r="F44" s="5" t="s">
        <v>284</v>
      </c>
    </row>
    <row r="45" spans="1:6" x14ac:dyDescent="0.25">
      <c r="A45" s="5" t="s">
        <v>128</v>
      </c>
      <c r="B45" s="5" t="str">
        <f>VLOOKUP(A45,'[1]BÁO CÁO CÔNG NỢ_KIỂM TRA_ĐIỀU C'!J32:K421,2,0)</f>
        <v>Kg</v>
      </c>
      <c r="D45" s="5" t="s">
        <v>129</v>
      </c>
      <c r="E45" s="5" t="str">
        <f>VLOOKUP(D45,[1]FAST!$A$2:$C$4520,2,0)</f>
        <v>Gừng tàu</v>
      </c>
      <c r="F45" s="5" t="str">
        <f>VLOOKUP(D45,[1]FAST!$A$2:$C$4520,3,0)</f>
        <v>kg</v>
      </c>
    </row>
    <row r="46" spans="1:6" x14ac:dyDescent="0.25">
      <c r="A46" s="5" t="s">
        <v>130</v>
      </c>
      <c r="B46" s="5" t="str">
        <f>VLOOKUP(A46,'[1]BÁO CÁO CÔNG NỢ_KIỂM TRA_ĐIỀU C'!J42:K431,2,0)</f>
        <v>Kg</v>
      </c>
      <c r="D46" s="5" t="s">
        <v>131</v>
      </c>
      <c r="E46" s="5" t="str">
        <f>VLOOKUP(D46,[1]FAST!$A$2:$C$4520,2,0)</f>
        <v>Hành bóc</v>
      </c>
      <c r="F46" s="5" t="str">
        <f>VLOOKUP(D46,[1]FAST!$A$2:$C$4520,3,0)</f>
        <v>kg</v>
      </c>
    </row>
    <row r="47" spans="1:6" x14ac:dyDescent="0.25">
      <c r="A47" s="5" t="s">
        <v>132</v>
      </c>
      <c r="B47" s="5" t="s">
        <v>17</v>
      </c>
      <c r="D47" s="5" t="s">
        <v>131</v>
      </c>
      <c r="E47" s="5" t="str">
        <f>VLOOKUP(D47,[1]FAST!$A$2:$C$4520,2,0)</f>
        <v>Hành bóc</v>
      </c>
      <c r="F47" s="5" t="str">
        <f>VLOOKUP(D47,[1]FAST!$A$2:$C$4520,3,0)</f>
        <v>kg</v>
      </c>
    </row>
    <row r="48" spans="1:6" x14ac:dyDescent="0.25">
      <c r="A48" s="5" t="s">
        <v>133</v>
      </c>
      <c r="B48" s="5"/>
      <c r="D48" s="5" t="s">
        <v>131</v>
      </c>
      <c r="E48" s="5" t="str">
        <f>VLOOKUP(D48,[1]FAST!$A$2:$C$4520,2,0)</f>
        <v>Hành bóc</v>
      </c>
      <c r="F48" s="5" t="str">
        <f>VLOOKUP(D48,[1]FAST!$A$2:$C$4520,3,0)</f>
        <v>kg</v>
      </c>
    </row>
    <row r="49" spans="1:6" x14ac:dyDescent="0.25">
      <c r="A49" s="5" t="s">
        <v>134</v>
      </c>
      <c r="B49" s="5"/>
      <c r="D49" s="5" t="s">
        <v>131</v>
      </c>
      <c r="E49" s="5" t="str">
        <f>VLOOKUP(D49,[1]FAST!$A$2:$C$4520,2,0)</f>
        <v>Hành bóc</v>
      </c>
      <c r="F49" s="5" t="str">
        <f>VLOOKUP(D49,[1]FAST!$A$2:$C$4520,3,0)</f>
        <v>kg</v>
      </c>
    </row>
    <row r="50" spans="1:6" x14ac:dyDescent="0.25">
      <c r="A50" s="5" t="s">
        <v>27</v>
      </c>
      <c r="B50" s="5" t="str">
        <f>VLOOKUP(A50,'[1]BÁO CÁO CÔNG NỢ_KIỂM TRA_ĐIỀU C'!J40:K429,2,0)</f>
        <v>Kg</v>
      </c>
      <c r="D50" s="5" t="s">
        <v>135</v>
      </c>
      <c r="E50" s="5" t="str">
        <f>VLOOKUP(D50,[1]FAST!$A$2:$C$4520,2,0)</f>
        <v>Hành lá</v>
      </c>
      <c r="F50" s="5" t="str">
        <f>VLOOKUP(D50,[1]FAST!$A$2:$C$4520,3,0)</f>
        <v>kg</v>
      </c>
    </row>
    <row r="51" spans="1:6" x14ac:dyDescent="0.25">
      <c r="A51" s="5" t="s">
        <v>136</v>
      </c>
      <c r="B51" s="5" t="str">
        <f>VLOOKUP(A51,'[1]BÁO CÁO CÔNG NỢ_KIỂM TRA_ĐIỀU C'!J41:K430,2,0)</f>
        <v>Kg</v>
      </c>
      <c r="D51" s="5" t="s">
        <v>137</v>
      </c>
      <c r="E51" s="5" t="str">
        <f>VLOOKUP(D51,[1]FAST!$A$2:$C$4520,2,0)</f>
        <v>Hành tây</v>
      </c>
      <c r="F51" s="5" t="str">
        <f>VLOOKUP(D51,[1]FAST!$A$2:$C$4520,3,0)</f>
        <v>kg</v>
      </c>
    </row>
    <row r="52" spans="1:6" x14ac:dyDescent="0.25">
      <c r="A52" s="5" t="s">
        <v>138</v>
      </c>
      <c r="B52" s="5" t="str">
        <f>VLOOKUP(A52,'[1]BÁO CÁO CÔNG NỢ_KIỂM TRA_ĐIỀU C'!J150:K539,2,0)</f>
        <v>Kg</v>
      </c>
      <c r="D52" s="5" t="s">
        <v>139</v>
      </c>
      <c r="E52" s="5" t="str">
        <f>VLOOKUP(D52,[1]FAST!$A$2:$C$4520,2,0)</f>
        <v>Hành Paro (Hành Baro)</v>
      </c>
      <c r="F52" s="5" t="str">
        <f>VLOOKUP(D52,[1]FAST!$A$2:$C$4520,3,0)</f>
        <v>kg</v>
      </c>
    </row>
    <row r="53" spans="1:6" x14ac:dyDescent="0.25">
      <c r="A53" s="5" t="s">
        <v>140</v>
      </c>
      <c r="B53" s="5" t="s">
        <v>17</v>
      </c>
      <c r="D53" s="5" t="s">
        <v>141</v>
      </c>
      <c r="E53" s="5" t="str">
        <f>VLOOKUP(D53,[1]FAST!$A$2:$C$4520,2,0)</f>
        <v>Húng Bạc Hà</v>
      </c>
      <c r="F53" s="5" t="str">
        <f>VLOOKUP(D53,[1]FAST!$A$2:$C$4520,3,0)</f>
        <v>kg</v>
      </c>
    </row>
    <row r="54" spans="1:6" x14ac:dyDescent="0.25">
      <c r="A54" s="5" t="s">
        <v>30</v>
      </c>
      <c r="B54" s="5" t="str">
        <f>VLOOKUP(A54,'[1]BÁO CÁO CÔNG NỢ_KIỂM TRA_ĐIỀU C'!J46:K435,2,0)</f>
        <v>Kg</v>
      </c>
      <c r="D54" s="5" t="s">
        <v>141</v>
      </c>
      <c r="E54" s="5" t="str">
        <f>VLOOKUP(D54,[1]FAST!$A$2:$C$4520,2,0)</f>
        <v>Húng Bạc Hà</v>
      </c>
      <c r="F54" s="5" t="str">
        <f>VLOOKUP(D54,[1]FAST!$A$2:$C$4520,3,0)</f>
        <v>kg</v>
      </c>
    </row>
    <row r="55" spans="1:6" x14ac:dyDescent="0.25">
      <c r="A55" s="5" t="s">
        <v>142</v>
      </c>
      <c r="B55" s="5"/>
      <c r="D55" s="5" t="s">
        <v>143</v>
      </c>
      <c r="E55" s="5" t="str">
        <f>VLOOKUP(D55,[1]FAST!$A$2:$C$4520,2,0)</f>
        <v>Húng cây (Rau thơm)</v>
      </c>
      <c r="F55" s="5" t="str">
        <f>VLOOKUP(D55,[1]FAST!$A$2:$C$4520,3,0)</f>
        <v>kg</v>
      </c>
    </row>
    <row r="56" spans="1:6" x14ac:dyDescent="0.25">
      <c r="A56" s="5" t="s">
        <v>144</v>
      </c>
      <c r="B56" s="5"/>
      <c r="D56" s="5" t="s">
        <v>145</v>
      </c>
      <c r="E56" s="5" t="str">
        <f>VLOOKUP(D56,[1]FAST!$A$2:$C$4520,2,0)</f>
        <v>Lá hương thảo tươi</v>
      </c>
      <c r="F56" s="5" t="str">
        <f>VLOOKUP(D56,[1]FAST!$A$2:$C$4520,3,0)</f>
        <v>kg</v>
      </c>
    </row>
    <row r="57" spans="1:6" x14ac:dyDescent="0.25">
      <c r="A57" s="5" t="s">
        <v>146</v>
      </c>
      <c r="B57" s="5"/>
      <c r="D57" s="5" t="s">
        <v>145</v>
      </c>
      <c r="E57" s="5" t="str">
        <f>VLOOKUP(D57,[1]FAST!$A$2:$C$4520,2,0)</f>
        <v>Lá hương thảo tươi</v>
      </c>
      <c r="F57" s="5" t="str">
        <f>VLOOKUP(D57,[1]FAST!$A$2:$C$4520,3,0)</f>
        <v>kg</v>
      </c>
    </row>
    <row r="58" spans="1:6" x14ac:dyDescent="0.25">
      <c r="A58" s="5" t="s">
        <v>147</v>
      </c>
      <c r="B58" s="5"/>
      <c r="D58" s="5" t="s">
        <v>148</v>
      </c>
      <c r="E58" s="5" t="str">
        <f>VLOOKUP(D58,[1]FAST!$A$2:$C$4520,2,0)</f>
        <v>Khế</v>
      </c>
      <c r="F58" s="5" t="str">
        <f>VLOOKUP(D58,[1]FAST!$A$2:$C$4520,3,0)</f>
        <v>kg</v>
      </c>
    </row>
    <row r="59" spans="1:6" x14ac:dyDescent="0.25">
      <c r="A59" s="5" t="s">
        <v>149</v>
      </c>
      <c r="B59" s="5" t="str">
        <f>VLOOKUP(A59,'[1]BÁO CÁO CÔNG NỢ_KIỂM TRA_ĐIỀU C'!J144:K533,2,0)</f>
        <v>Kg</v>
      </c>
      <c r="D59" s="5" t="s">
        <v>150</v>
      </c>
      <c r="E59" s="5" t="str">
        <f>VLOOKUP(D59,[1]FAST!$A$2:$C$4520,2,0)</f>
        <v>Khoai lang Nhật</v>
      </c>
      <c r="F59" s="5" t="str">
        <f>VLOOKUP(D59,[1]FAST!$A$2:$C$4520,3,0)</f>
        <v>kg</v>
      </c>
    </row>
    <row r="60" spans="1:6" x14ac:dyDescent="0.25">
      <c r="A60" s="5" t="s">
        <v>151</v>
      </c>
      <c r="B60" s="5"/>
      <c r="D60" s="5" t="s">
        <v>152</v>
      </c>
      <c r="E60" s="5" t="str">
        <f>VLOOKUP(D60,[1]FAST!$A$2:$C$4520,2,0)</f>
        <v>Kinh giới</v>
      </c>
      <c r="F60" s="5" t="str">
        <f>VLOOKUP(D60,[1]FAST!$A$2:$C$4520,3,0)</f>
        <v>kg</v>
      </c>
    </row>
    <row r="61" spans="1:6" x14ac:dyDescent="0.25">
      <c r="A61" s="5" t="s">
        <v>153</v>
      </c>
      <c r="B61" s="5" t="str">
        <f>VLOOKUP(A61,'[1]BÁO CÁO CÔNG NỢ_KIỂM TRA_ĐIỀU C'!J50:K439,2,0)</f>
        <v>Kg</v>
      </c>
      <c r="D61" s="5" t="s">
        <v>154</v>
      </c>
      <c r="E61" s="5" t="str">
        <f>VLOOKUP(D61,[1]FAST!$A$2:$C$4520,2,0)</f>
        <v>Lá chanh</v>
      </c>
      <c r="F61" s="5" t="str">
        <f>VLOOKUP(D61,[1]FAST!$A$2:$C$4520,3,0)</f>
        <v>kg</v>
      </c>
    </row>
    <row r="62" spans="1:6" x14ac:dyDescent="0.25">
      <c r="A62" s="5" t="s">
        <v>32</v>
      </c>
      <c r="B62" s="5"/>
      <c r="D62" s="5" t="s">
        <v>155</v>
      </c>
      <c r="E62" s="5" t="str">
        <f>VLOOKUP(D62,[1]FAST!$A$2:$C$4520,2,0)</f>
        <v>Lá chuối</v>
      </c>
      <c r="F62" s="5" t="str">
        <f>VLOOKUP(D62,[1]FAST!$A$2:$C$4520,3,0)</f>
        <v>kg</v>
      </c>
    </row>
    <row r="63" spans="1:6" x14ac:dyDescent="0.25">
      <c r="A63" s="5" t="s">
        <v>156</v>
      </c>
      <c r="B63" s="5"/>
      <c r="D63" s="5" t="s">
        <v>157</v>
      </c>
      <c r="E63" s="5" t="str">
        <f>VLOOKUP(D63,[1]FAST!$A$2:$C$4520,2,0)</f>
        <v>Lá hẹ</v>
      </c>
      <c r="F63" s="5" t="str">
        <f>VLOOKUP(D63,[1]FAST!$A$2:$C$4520,3,0)</f>
        <v>kg</v>
      </c>
    </row>
    <row r="64" spans="1:6" x14ac:dyDescent="0.25">
      <c r="A64" s="5" t="s">
        <v>158</v>
      </c>
      <c r="B64" s="5"/>
      <c r="D64" s="5" t="s">
        <v>159</v>
      </c>
      <c r="E64" s="5" t="str">
        <f>VLOOKUP(D64,[1]FAST!$A$2:$C$4520,2,0)</f>
        <v>Lá lốt (có cuống)</v>
      </c>
      <c r="F64" s="5" t="str">
        <f>VLOOKUP(D64,[1]FAST!$A$2:$C$4520,3,0)</f>
        <v>kg</v>
      </c>
    </row>
    <row r="65" spans="1:6" x14ac:dyDescent="0.25">
      <c r="A65" s="5" t="s">
        <v>160</v>
      </c>
      <c r="B65" s="5"/>
      <c r="D65" s="5" t="s">
        <v>161</v>
      </c>
      <c r="E65" s="5" t="str">
        <f>VLOOKUP(D65,[1]FAST!$A$2:$C$4520,2,0)</f>
        <v>Lá vừng Hàn Quốc - Lá kê nhíp</v>
      </c>
      <c r="F65" s="5" t="str">
        <f>VLOOKUP(D65,[1]FAST!$A$2:$C$4520,3,0)</f>
        <v>kg</v>
      </c>
    </row>
    <row r="66" spans="1:6" x14ac:dyDescent="0.25">
      <c r="A66" s="5" t="s">
        <v>162</v>
      </c>
      <c r="B66" s="5"/>
      <c r="D66" s="5" t="s">
        <v>161</v>
      </c>
      <c r="E66" s="5" t="str">
        <f>VLOOKUP(D66,[1]FAST!$A$2:$C$4520,2,0)</f>
        <v>Lá vừng Hàn Quốc - Lá kê nhíp</v>
      </c>
      <c r="F66" s="5" t="str">
        <f>VLOOKUP(D66,[1]FAST!$A$2:$C$4520,3,0)</f>
        <v>kg</v>
      </c>
    </row>
    <row r="67" spans="1:6" x14ac:dyDescent="0.25">
      <c r="A67" s="5" t="s">
        <v>33</v>
      </c>
      <c r="B67" s="5"/>
      <c r="D67" s="5" t="s">
        <v>163</v>
      </c>
      <c r="E67" s="5" t="str">
        <f>VLOOKUP(D67,[1]FAST!$A$2:$C$4520,2,0)</f>
        <v>Mồng tơi nhặt</v>
      </c>
      <c r="F67" s="5" t="str">
        <f>VLOOKUP(D67,[1]FAST!$A$2:$C$4520,3,0)</f>
        <v>kg</v>
      </c>
    </row>
    <row r="68" spans="1:6" x14ac:dyDescent="0.25">
      <c r="A68" s="5" t="s">
        <v>39</v>
      </c>
      <c r="B68" s="5" t="str">
        <f>VLOOKUP(A68,'[1]BÁO CÁO CÔNG NỢ_KIỂM TRA_ĐIỀU C'!J64:K453,2,0)</f>
        <v>Kg</v>
      </c>
      <c r="D68" s="5" t="s">
        <v>164</v>
      </c>
      <c r="E68" s="5" t="str">
        <f>VLOOKUP(D68,[1]FAST!$A$2:$C$4520,2,0)</f>
        <v>Mùi ta ( Ngò rí )</v>
      </c>
      <c r="F68" s="5" t="str">
        <f>VLOOKUP(D68,[1]FAST!$A$2:$C$4520,3,0)</f>
        <v>kg</v>
      </c>
    </row>
    <row r="69" spans="1:6" x14ac:dyDescent="0.25">
      <c r="A69" s="5" t="s">
        <v>165</v>
      </c>
      <c r="B69" s="5"/>
      <c r="D69" s="5" t="s">
        <v>166</v>
      </c>
      <c r="E69" s="5" t="str">
        <f>VLOOKUP(D69,[1]FAST!$A$2:$C$4520,2,0)</f>
        <v>Mùi tàu ( Ngò gai )</v>
      </c>
      <c r="F69" s="5" t="str">
        <f>VLOOKUP(D69,[1]FAST!$A$2:$C$4520,3,0)</f>
        <v>kg</v>
      </c>
    </row>
    <row r="70" spans="1:6" x14ac:dyDescent="0.25">
      <c r="A70" s="5" t="s">
        <v>167</v>
      </c>
      <c r="B70" s="5"/>
      <c r="D70" s="5" t="s">
        <v>168</v>
      </c>
      <c r="E70" s="5" t="str">
        <f>VLOOKUP(D70,[1]FAST!$A$2:$C$4520,2,0)</f>
        <v>Rau muống chẻ</v>
      </c>
      <c r="F70" s="5" t="str">
        <f>VLOOKUP(D70,[1]FAST!$A$2:$C$4520,3,0)</f>
        <v>kg</v>
      </c>
    </row>
    <row r="71" spans="1:6" x14ac:dyDescent="0.25">
      <c r="A71" s="5" t="s">
        <v>169</v>
      </c>
      <c r="B71" s="5" t="str">
        <f>VLOOKUP(A71,'[1]BÁO CÁO CÔNG NỢ_KIỂM TRA_ĐIỀU C'!J57:K446,2,0)</f>
        <v>Kg</v>
      </c>
      <c r="D71" s="5" t="s">
        <v>170</v>
      </c>
      <c r="E71" s="5" t="str">
        <f>VLOOKUP(D71,[1]FAST!$A$2:$C$4520,2,0)</f>
        <v>Mướp hương</v>
      </c>
      <c r="F71" s="5" t="str">
        <f>VLOOKUP(D71,[1]FAST!$A$2:$C$4520,3,0)</f>
        <v>kg</v>
      </c>
    </row>
    <row r="72" spans="1:6" x14ac:dyDescent="0.25">
      <c r="A72" s="5" t="s">
        <v>34</v>
      </c>
      <c r="B72" s="5" t="str">
        <f>VLOOKUP(A72,'[1]BÁO CÁO CÔNG NỢ_KIỂM TRA_ĐIỀU C'!J58:K447,2,0)</f>
        <v>Kg</v>
      </c>
      <c r="D72" s="5" t="s">
        <v>171</v>
      </c>
      <c r="E72" s="5" t="str">
        <f>VLOOKUP(D72,[1]FAST!$A$2:$C$4520,2,0)</f>
        <v>Nấm đông cô tươi</v>
      </c>
      <c r="F72" s="5" t="str">
        <f>VLOOKUP(D72,[1]FAST!$A$2:$C$4520,3,0)</f>
        <v>kg</v>
      </c>
    </row>
    <row r="73" spans="1:6" x14ac:dyDescent="0.25">
      <c r="A73" s="5" t="s">
        <v>35</v>
      </c>
      <c r="B73" s="5" t="str">
        <f>VLOOKUP(A73,'[1]BÁO CÁO CÔNG NỢ_KIỂM TRA_ĐIỀU C'!J59:K448,2,0)</f>
        <v>Kg</v>
      </c>
      <c r="D73" s="5" t="s">
        <v>172</v>
      </c>
      <c r="E73" s="5" t="str">
        <f>VLOOKUP(D73,[1]FAST!$A$2:$C$4520,2,0)</f>
        <v>Nấm đùi gà</v>
      </c>
      <c r="F73" s="5" t="str">
        <f>VLOOKUP(D73,[1]FAST!$A$2:$C$4520,3,0)</f>
        <v>kg</v>
      </c>
    </row>
    <row r="74" spans="1:6" x14ac:dyDescent="0.25">
      <c r="A74" s="5" t="s">
        <v>173</v>
      </c>
      <c r="B74" s="5" t="str">
        <f>VLOOKUP(A74,'[1]BÁO CÁO CÔNG NỢ_KIỂM TRA_ĐIỀU C'!J132:K521,2,0)</f>
        <v>Kg</v>
      </c>
      <c r="D74" s="5" t="s">
        <v>174</v>
      </c>
      <c r="E74" s="5" t="str">
        <f>VLOOKUP(D74,[1]FAST!$A$2:$C$4520,2,0)</f>
        <v>Nấm đùi gà baby</v>
      </c>
      <c r="F74" s="5" t="str">
        <f>VLOOKUP(D74,[1]FAST!$A$2:$C$4520,3,0)</f>
        <v>kg</v>
      </c>
    </row>
    <row r="75" spans="1:6" x14ac:dyDescent="0.25">
      <c r="A75" s="5" t="s">
        <v>175</v>
      </c>
      <c r="B75" s="5" t="s">
        <v>17</v>
      </c>
      <c r="D75" s="5" t="s">
        <v>176</v>
      </c>
      <c r="E75" s="5" t="str">
        <f>VLOOKUP(D75,[1]FAST!$A$2:$C$4520,2,0)</f>
        <v>Nấm hải sản</v>
      </c>
      <c r="F75" s="5" t="str">
        <f>VLOOKUP(D75,[1]FAST!$A$2:$C$4520,3,0)</f>
        <v>kg</v>
      </c>
    </row>
    <row r="76" spans="1:6" x14ac:dyDescent="0.25">
      <c r="A76" s="5" t="s">
        <v>46</v>
      </c>
      <c r="B76" s="5" t="str">
        <f>VLOOKUP(A76,'[1]BÁO CÁO CÔNG NỢ_KIỂM TRA_ĐIỀU C'!J60:K449,2,0)</f>
        <v>Kg</v>
      </c>
      <c r="D76" s="5" t="s">
        <v>176</v>
      </c>
      <c r="E76" s="5" t="str">
        <f>VLOOKUP(D76,[1]FAST!$A$2:$C$4520,2,0)</f>
        <v>Nấm hải sản</v>
      </c>
      <c r="F76" s="5" t="str">
        <f>VLOOKUP(D76,[1]FAST!$A$2:$C$4520,3,0)</f>
        <v>kg</v>
      </c>
    </row>
    <row r="77" spans="1:6" x14ac:dyDescent="0.25">
      <c r="A77" s="5" t="s">
        <v>50</v>
      </c>
      <c r="B77" s="5" t="str">
        <f>VLOOKUP(A77,'[1]BÁO CÁO CÔNG NỢ_KIỂM TRA_ĐIỀU C'!J61:K450,2,0)</f>
        <v>Kg</v>
      </c>
      <c r="D77" s="5" t="s">
        <v>177</v>
      </c>
      <c r="E77" s="5" t="str">
        <f>VLOOKUP(D77,[1]FAST!$A$2:$C$4520,2,0)</f>
        <v>Nấm kim châm tươi</v>
      </c>
      <c r="F77" s="5" t="str">
        <f>VLOOKUP(D77,[1]FAST!$A$2:$C$4520,3,0)</f>
        <v>kg</v>
      </c>
    </row>
    <row r="78" spans="1:6" x14ac:dyDescent="0.25">
      <c r="A78" s="5" t="s">
        <v>36</v>
      </c>
      <c r="B78" s="5" t="s">
        <v>37</v>
      </c>
      <c r="D78" s="5" t="s">
        <v>177</v>
      </c>
      <c r="E78" s="5" t="str">
        <f>VLOOKUP(D78,[1]FAST!$A$2:$C$4520,2,0)</f>
        <v>Nấm kim châm tươi</v>
      </c>
      <c r="F78" s="5" t="str">
        <f>VLOOKUP(D78,[1]FAST!$A$2:$C$4520,3,0)</f>
        <v>kg</v>
      </c>
    </row>
    <row r="79" spans="1:6" x14ac:dyDescent="0.25">
      <c r="A79" s="5" t="s">
        <v>51</v>
      </c>
      <c r="B79" s="5" t="str">
        <f>VLOOKUP(A79,'[1]BÁO CÁO CÔNG NỢ_KIỂM TRA_ĐIỀU C'!J134:K523,2,0)</f>
        <v>Kg</v>
      </c>
      <c r="D79" s="5" t="s">
        <v>178</v>
      </c>
      <c r="E79" s="5" t="str">
        <f>VLOOKUP(D79,[1]FAST!$A$2:$C$4520,2,0)</f>
        <v>Nấm Linh Chi nâu</v>
      </c>
      <c r="F79" s="5" t="str">
        <f>VLOOKUP(D79,[1]FAST!$A$2:$C$4520,3,0)</f>
        <v>kg</v>
      </c>
    </row>
    <row r="80" spans="1:6" x14ac:dyDescent="0.25">
      <c r="A80" s="5" t="s">
        <v>38</v>
      </c>
      <c r="B80" s="5" t="str">
        <f>VLOOKUP(A80,'[1]BÁO CÁO CÔNG NỢ_KIỂM TRA_ĐIỀU C'!J133:K522,2,0)</f>
        <v>Kg</v>
      </c>
      <c r="D80" s="5" t="s">
        <v>179</v>
      </c>
      <c r="E80" s="5" t="str">
        <f>VLOOKUP(D80,[1]FAST!$A$2:$C$4520,2,0)</f>
        <v>Nấm Linh Chi trắng</v>
      </c>
      <c r="F80" s="5" t="str">
        <f>VLOOKUP(D80,[1]FAST!$A$2:$C$4520,3,0)</f>
        <v>kg</v>
      </c>
    </row>
    <row r="81" spans="1:6" ht="24" x14ac:dyDescent="0.25">
      <c r="A81" s="18" t="s">
        <v>285</v>
      </c>
      <c r="B81" s="20" t="s">
        <v>286</v>
      </c>
      <c r="D81" s="5" t="s">
        <v>179</v>
      </c>
      <c r="E81" s="5" t="str">
        <f>VLOOKUP(D81,[1]FAST!$A$2:$C$4520,2,0)</f>
        <v>Nấm Linh Chi trắng</v>
      </c>
      <c r="F81" s="5" t="str">
        <f>VLOOKUP(D81,[1]FAST!$A$2:$C$4520,3,0)</f>
        <v>kg</v>
      </c>
    </row>
    <row r="82" spans="1:6" x14ac:dyDescent="0.25">
      <c r="A82" s="5" t="s">
        <v>291</v>
      </c>
      <c r="B82" s="17" t="s">
        <v>286</v>
      </c>
      <c r="D82" s="5" t="s">
        <v>179</v>
      </c>
      <c r="E82" s="5" t="str">
        <f>VLOOKUP(D82,[1]FAST!$A$2:$C$4520,2,0)</f>
        <v>Nấm Linh Chi trắng</v>
      </c>
      <c r="F82" s="5" t="str">
        <f>VLOOKUP(D82,[1]FAST!$A$2:$C$4520,3,0)</f>
        <v>kg</v>
      </c>
    </row>
    <row r="83" spans="1:6" x14ac:dyDescent="0.25">
      <c r="A83" s="5" t="s">
        <v>180</v>
      </c>
      <c r="B83" s="5" t="str">
        <f>VLOOKUP(A83,'[1]BÁO CÁO CÔNG NỢ_KIỂM TRA_ĐIỀU C'!J142:K531,2,0)</f>
        <v>Kg</v>
      </c>
      <c r="D83" s="5" t="s">
        <v>181</v>
      </c>
      <c r="E83" s="5" t="str">
        <f>VLOOKUP(D83,[1]FAST!$A$2:$C$4520,2,0)</f>
        <v>Nấm Mối</v>
      </c>
      <c r="F83" s="5" t="str">
        <f>VLOOKUP(D83,[1]FAST!$A$2:$C$4520,3,0)</f>
        <v>kg</v>
      </c>
    </row>
    <row r="84" spans="1:6" x14ac:dyDescent="0.25">
      <c r="A84" s="5" t="s">
        <v>182</v>
      </c>
      <c r="B84" s="5"/>
      <c r="D84" s="5" t="s">
        <v>183</v>
      </c>
      <c r="E84" s="5" t="str">
        <f>VLOOKUP(D84,[1]FAST!$A$2:$C$4520,2,0)</f>
        <v>Nấm sò nâu</v>
      </c>
      <c r="F84" s="5" t="str">
        <f>VLOOKUP(D84,[1]FAST!$A$2:$C$4520,3,0)</f>
        <v>kg</v>
      </c>
    </row>
    <row r="85" spans="1:6" x14ac:dyDescent="0.25">
      <c r="A85" s="5" t="s">
        <v>184</v>
      </c>
      <c r="B85" s="5" t="str">
        <f>VLOOKUP(A85,'[1]BÁO CÁO CÔNG NỢ_KIỂM TRA_ĐIỀU C'!J131:K520,2,0)</f>
        <v>Kg</v>
      </c>
      <c r="D85" s="5" t="s">
        <v>185</v>
      </c>
      <c r="E85" s="5" t="str">
        <f>VLOOKUP(D85,[1]FAST!$A$2:$C$4520,2,0)</f>
        <v>Nấm sò trắng</v>
      </c>
      <c r="F85" s="5" t="str">
        <f>VLOOKUP(D85,[1]FAST!$A$2:$C$4520,3,0)</f>
        <v>kg</v>
      </c>
    </row>
    <row r="86" spans="1:6" x14ac:dyDescent="0.25">
      <c r="A86" s="5" t="s">
        <v>186</v>
      </c>
      <c r="B86" s="5" t="s">
        <v>17</v>
      </c>
      <c r="D86" s="5" t="s">
        <v>187</v>
      </c>
      <c r="E86" s="5" t="str">
        <f>VLOOKUP(D86,[1]FAST!$A$2:$C$4520,2,0)</f>
        <v>Ngô ngọt ( Bắp trái)</v>
      </c>
      <c r="F86" s="5" t="str">
        <f>VLOOKUP(D86,[1]FAST!$A$2:$C$4520,3,0)</f>
        <v>Cái</v>
      </c>
    </row>
    <row r="87" spans="1:6" x14ac:dyDescent="0.25">
      <c r="A87" s="5" t="s">
        <v>14</v>
      </c>
      <c r="B87" s="5" t="str">
        <f>VLOOKUP(A87,'[1]BÁO CÁO CÔNG NỢ_KIỂM TRA_ĐIỀU C'!J18:K407,2,0)</f>
        <v>Trái</v>
      </c>
      <c r="D87" s="5" t="s">
        <v>187</v>
      </c>
      <c r="E87" s="5" t="str">
        <f>VLOOKUP(D87,[1]FAST!$A$2:$C$4520,2,0)</f>
        <v>Ngô ngọt ( Bắp trái)</v>
      </c>
      <c r="F87" s="5" t="str">
        <f>VLOOKUP(D87,[1]FAST!$A$2:$C$4520,3,0)</f>
        <v>Cái</v>
      </c>
    </row>
    <row r="88" spans="1:6" x14ac:dyDescent="0.25">
      <c r="A88" s="5" t="s">
        <v>188</v>
      </c>
      <c r="B88" s="5" t="str">
        <f>VLOOKUP(A88,'[1]BÁO CÁO CÔNG NỢ_KIỂM TRA_ĐIỀU C'!J179:K568,2,0)</f>
        <v>Kg</v>
      </c>
      <c r="D88" s="5" t="s">
        <v>189</v>
      </c>
      <c r="E88" s="5" t="str">
        <f>VLOOKUP(D88,[1]FAST!$A$2:$C$4520,2,0)</f>
        <v>Ớt chỉ thiên</v>
      </c>
      <c r="F88" s="5" t="str">
        <f>VLOOKUP(D88,[1]FAST!$A$2:$C$4520,3,0)</f>
        <v>kg</v>
      </c>
    </row>
    <row r="89" spans="1:6" x14ac:dyDescent="0.25">
      <c r="A89" s="5" t="s">
        <v>190</v>
      </c>
      <c r="B89" s="5"/>
      <c r="D89" s="5" t="s">
        <v>191</v>
      </c>
      <c r="E89" s="5" t="str">
        <f>VLOOKUP(D89,[1]FAST!$A$2:$C$4520,2,0)</f>
        <v>Ớt đỏ Đà Lạt</v>
      </c>
      <c r="F89" s="5" t="str">
        <f>VLOOKUP(D89,[1]FAST!$A$2:$C$4520,3,0)</f>
        <v>kg</v>
      </c>
    </row>
    <row r="90" spans="1:6" x14ac:dyDescent="0.25">
      <c r="A90" s="5" t="s">
        <v>40</v>
      </c>
      <c r="B90" s="5" t="str">
        <f>VLOOKUP(A90,'[1]BÁO CÁO CÔNG NỢ_KIỂM TRA_ĐIỀU C'!J69:K458,2,0)</f>
        <v>Kg</v>
      </c>
      <c r="D90" s="5" t="s">
        <v>192</v>
      </c>
      <c r="E90" s="5" t="str">
        <f>VLOOKUP(D90,[1]FAST!$A$2:$C$4520,2,0)</f>
        <v>Ớt hiểm đỏ</v>
      </c>
      <c r="F90" s="5" t="str">
        <f>VLOOKUP(D90,[1]FAST!$A$2:$C$4520,3,0)</f>
        <v>kg</v>
      </c>
    </row>
    <row r="91" spans="1:6" x14ac:dyDescent="0.25">
      <c r="A91" s="5" t="s">
        <v>193</v>
      </c>
      <c r="B91" s="5" t="str">
        <f>VLOOKUP(A91,'[1]BÁO CÁO CÔNG NỢ_KIỂM TRA_ĐIỀU C'!J99:K488,2,0)</f>
        <v>Kg</v>
      </c>
      <c r="D91" s="5" t="s">
        <v>194</v>
      </c>
      <c r="E91" s="5" t="str">
        <f>VLOOKUP(D91,[1]FAST!$A$2:$C$4520,2,0)</f>
        <v>Ớt sừng</v>
      </c>
      <c r="F91" s="5" t="str">
        <f>VLOOKUP(D91,[1]FAST!$A$2:$C$4520,3,0)</f>
        <v>kg</v>
      </c>
    </row>
    <row r="92" spans="1:6" x14ac:dyDescent="0.25">
      <c r="A92" s="5" t="s">
        <v>195</v>
      </c>
      <c r="B92" s="5"/>
      <c r="D92" s="5" t="s">
        <v>196</v>
      </c>
      <c r="E92" s="5" t="str">
        <f>VLOOKUP(D92,[1]FAST!$A$2:$C$4520,2,0)</f>
        <v>Ớt sừng xanh</v>
      </c>
      <c r="F92" s="5" t="str">
        <f>VLOOKUP(D92,[1]FAST!$A$2:$C$4520,3,0)</f>
        <v>kg</v>
      </c>
    </row>
    <row r="93" spans="1:6" x14ac:dyDescent="0.25">
      <c r="A93" s="5" t="s">
        <v>41</v>
      </c>
      <c r="B93" s="5" t="str">
        <f>VLOOKUP(A93,'[1]BÁO CÁO CÔNG NỢ_KIỂM TRA_ĐIỀU C'!J94:K483,2,0)</f>
        <v>Kg</v>
      </c>
      <c r="D93" s="5" t="s">
        <v>197</v>
      </c>
      <c r="E93" s="5" t="str">
        <f>VLOOKUP(D93,[1]FAST!$A$2:$C$4520,2,0)</f>
        <v>Quất ( Tắc trái )</v>
      </c>
      <c r="F93" s="5" t="str">
        <f>VLOOKUP(D93,[1]FAST!$A$2:$C$4520,3,0)</f>
        <v>kg</v>
      </c>
    </row>
    <row r="94" spans="1:6" x14ac:dyDescent="0.25">
      <c r="A94" s="5" t="s">
        <v>198</v>
      </c>
      <c r="B94" s="5"/>
      <c r="D94" s="5" t="s">
        <v>199</v>
      </c>
      <c r="E94" s="5" t="str">
        <f>VLOOKUP(D94,[1]FAST!$A$2:$C$4520,2,0)</f>
        <v>Quế vị</v>
      </c>
      <c r="F94" s="5" t="str">
        <f>VLOOKUP(D94,[1]FAST!$A$2:$C$4520,3,0)</f>
        <v>kg</v>
      </c>
    </row>
    <row r="95" spans="1:6" x14ac:dyDescent="0.25">
      <c r="A95" s="5" t="s">
        <v>200</v>
      </c>
      <c r="B95" s="5"/>
      <c r="D95" s="5" t="s">
        <v>199</v>
      </c>
      <c r="E95" s="5" t="str">
        <f>VLOOKUP(D95,[1]FAST!$A$2:$C$4520,2,0)</f>
        <v>Quế vị</v>
      </c>
      <c r="F95" s="5" t="str">
        <f>VLOOKUP(D95,[1]FAST!$A$2:$C$4520,3,0)</f>
        <v>kg</v>
      </c>
    </row>
    <row r="96" spans="1:6" x14ac:dyDescent="0.25">
      <c r="A96" s="5" t="s">
        <v>201</v>
      </c>
      <c r="B96" s="5" t="str">
        <f>VLOOKUP(A96,'[1]BÁO CÁO CÔNG NỢ_KIỂM TRA_ĐIỀU C'!J76:K465,2,0)</f>
        <v>Kg</v>
      </c>
      <c r="D96" s="5" t="s">
        <v>202</v>
      </c>
      <c r="E96" s="5" t="str">
        <f>VLOOKUP(D96,[1]FAST!$A$2:$C$4520,2,0)</f>
        <v>Rau răm</v>
      </c>
      <c r="F96" s="5" t="str">
        <f>VLOOKUP(D96,[1]FAST!$A$2:$C$4520,3,0)</f>
        <v>kg</v>
      </c>
    </row>
    <row r="97" spans="1:6" x14ac:dyDescent="0.25">
      <c r="A97" s="5" t="s">
        <v>203</v>
      </c>
      <c r="B97" s="5"/>
      <c r="D97" s="5" t="s">
        <v>204</v>
      </c>
      <c r="E97" s="5" t="str">
        <f>VLOOKUP(D97,[1]FAST!$A$2:$C$4520,2,0)</f>
        <v>Rau càng cua</v>
      </c>
      <c r="F97" s="5" t="str">
        <f>VLOOKUP(D97,[1]FAST!$A$2:$C$4520,3,0)</f>
        <v>kg</v>
      </c>
    </row>
    <row r="98" spans="1:6" x14ac:dyDescent="0.25">
      <c r="A98" s="5" t="s">
        <v>205</v>
      </c>
      <c r="B98" s="5"/>
      <c r="D98" s="5" t="s">
        <v>206</v>
      </c>
      <c r="E98" s="5" t="str">
        <f>VLOOKUP(D98,[1]FAST!$A$2:$C$4520,2,0)</f>
        <v>Rau má</v>
      </c>
      <c r="F98" s="5" t="str">
        <f>VLOOKUP(D98,[1]FAST!$A$2:$C$4520,3,0)</f>
        <v>kg</v>
      </c>
    </row>
    <row r="99" spans="1:6" x14ac:dyDescent="0.25">
      <c r="A99" s="5" t="s">
        <v>207</v>
      </c>
      <c r="B99" s="5" t="str">
        <f>VLOOKUP(A99,'[1]BÁO CÁO CÔNG NỢ_KIỂM TRA_ĐIỀU C'!J138:K527,2,0)</f>
        <v>Kg</v>
      </c>
      <c r="D99" s="5" t="s">
        <v>206</v>
      </c>
      <c r="E99" s="5" t="str">
        <f>VLOOKUP(D99,[1]FAST!$A$2:$C$4520,2,0)</f>
        <v>Rau má</v>
      </c>
      <c r="F99" s="5" t="str">
        <f>VLOOKUP(D99,[1]FAST!$A$2:$C$4520,3,0)</f>
        <v>kg</v>
      </c>
    </row>
    <row r="100" spans="1:6" x14ac:dyDescent="0.25">
      <c r="A100" s="5" t="s">
        <v>47</v>
      </c>
      <c r="B100" s="5" t="str">
        <f>VLOOKUP(A100,'[1]BÁO CÁO CÔNG NỢ_KIỂM TRA_ĐIỀU C'!J65:K454,2,0)</f>
        <v>Kg</v>
      </c>
      <c r="D100" s="5" t="s">
        <v>208</v>
      </c>
      <c r="E100" s="5" t="str">
        <f>VLOOKUP(D100,[1]FAST!$A$2:$C$4520,2,0)</f>
        <v>Rau mùi tây</v>
      </c>
      <c r="F100" s="5" t="str">
        <f>VLOOKUP(D100,[1]FAST!$A$2:$C$4520,3,0)</f>
        <v>kg</v>
      </c>
    </row>
    <row r="101" spans="1:6" x14ac:dyDescent="0.25">
      <c r="A101" s="5" t="s">
        <v>209</v>
      </c>
      <c r="B101" s="5"/>
      <c r="D101" s="5" t="s">
        <v>210</v>
      </c>
      <c r="E101" s="5" t="str">
        <f>VLOOKUP(D101,[1]FAST!$A$2:$C$4520,2,0)</f>
        <v>Rau ngổ</v>
      </c>
      <c r="F101" s="5" t="str">
        <f>VLOOKUP(D101,[1]FAST!$A$2:$C$4520,3,0)</f>
        <v>kg</v>
      </c>
    </row>
    <row r="102" spans="1:6" x14ac:dyDescent="0.25">
      <c r="A102" s="5" t="s">
        <v>211</v>
      </c>
      <c r="B102" s="5" t="str">
        <f>VLOOKUP(A102,'[1]BÁO CÁO CÔNG NỢ_KIỂM TRA_ĐIỀU C'!J140:K529,2,0)</f>
        <v>Kg</v>
      </c>
      <c r="D102" s="5" t="s">
        <v>212</v>
      </c>
      <c r="E102" s="5" t="str">
        <f>VLOOKUP(D102,[1]FAST!$A$2:$C$4520,2,0)</f>
        <v>Xà lách Rocket</v>
      </c>
      <c r="F102" s="5" t="str">
        <f>VLOOKUP(D102,[1]FAST!$A$2:$C$4520,3,0)</f>
        <v>kg</v>
      </c>
    </row>
    <row r="103" spans="1:6" x14ac:dyDescent="0.25">
      <c r="A103" s="5" t="s">
        <v>213</v>
      </c>
      <c r="B103" s="5" t="str">
        <f>VLOOKUP(A103,'[1]BÁO CÁO CÔNG NỢ_KIỂM TRA_ĐIỀU C'!J79:K468,2,0)</f>
        <v>Kg</v>
      </c>
      <c r="D103" s="5" t="s">
        <v>214</v>
      </c>
      <c r="E103" s="5" t="str">
        <f>VLOOKUP(D103,[1]FAST!$A$2:$C$4520,2,0)</f>
        <v>Sả cây</v>
      </c>
      <c r="F103" s="5" t="str">
        <f>VLOOKUP(D103,[1]FAST!$A$2:$C$4520,3,0)</f>
        <v>kg</v>
      </c>
    </row>
    <row r="104" spans="1:6" x14ac:dyDescent="0.25">
      <c r="A104" s="5" t="s">
        <v>215</v>
      </c>
      <c r="B104" s="5" t="str">
        <f>VLOOKUP(A104,'[1]BÁO CÁO CÔNG NỢ_KIỂM TRA_ĐIỀU C'!J20:K409,2,0)</f>
        <v>Kg</v>
      </c>
      <c r="D104" s="5" t="s">
        <v>216</v>
      </c>
      <c r="E104" s="5" t="str">
        <f>VLOOKUP(D104,[1]FAST!$A$2:$C$4520,2,0)</f>
        <v>Súp lơ xanh</v>
      </c>
      <c r="F104" s="5" t="str">
        <f>VLOOKUP(D104,[1]FAST!$A$2:$C$4520,3,0)</f>
        <v>kg</v>
      </c>
    </row>
    <row r="105" spans="1:6" x14ac:dyDescent="0.25">
      <c r="A105" s="5" t="s">
        <v>217</v>
      </c>
      <c r="B105" s="5"/>
      <c r="D105" s="5" t="s">
        <v>218</v>
      </c>
      <c r="E105" s="5" t="str">
        <f>VLOOKUP(D105,[1]FAST!$A$2:$C$4520,2,0)</f>
        <v>Su su quả</v>
      </c>
      <c r="F105" s="5" t="str">
        <f>VLOOKUP(D105,[1]FAST!$A$2:$C$4520,3,0)</f>
        <v>kg</v>
      </c>
    </row>
    <row r="106" spans="1:6" x14ac:dyDescent="0.25">
      <c r="A106" s="5" t="s">
        <v>219</v>
      </c>
      <c r="B106" s="5" t="str">
        <f>VLOOKUP(A106,'[1]BÁO CÁO CÔNG NỢ_KIỂM TRA_ĐIỀU C'!J146:K535,2,0)</f>
        <v>Kg</v>
      </c>
      <c r="D106" s="5" t="s">
        <v>220</v>
      </c>
      <c r="E106" s="5" t="str">
        <f>VLOOKUP(D106,[1]FAST!$A$2:$C$4520,2,0)</f>
        <v>Thì là</v>
      </c>
      <c r="F106" s="5" t="str">
        <f>VLOOKUP(D106,[1]FAST!$A$2:$C$4520,3,0)</f>
        <v>kg</v>
      </c>
    </row>
    <row r="107" spans="1:6" x14ac:dyDescent="0.25">
      <c r="A107" s="5" t="s">
        <v>221</v>
      </c>
      <c r="B107" s="5"/>
      <c r="D107" s="5" t="s">
        <v>222</v>
      </c>
      <c r="E107" s="5" t="str">
        <f>VLOOKUP(D107,[1]FAST!$A$2:$C$4520,2,0)</f>
        <v>Tía tô</v>
      </c>
      <c r="F107" s="5" t="str">
        <f>VLOOKUP(D107,[1]FAST!$A$2:$C$4520,3,0)</f>
        <v>kg</v>
      </c>
    </row>
    <row r="108" spans="1:6" x14ac:dyDescent="0.25">
      <c r="A108" s="5" t="s">
        <v>223</v>
      </c>
      <c r="B108" s="5"/>
      <c r="D108" s="5" t="s">
        <v>224</v>
      </c>
      <c r="E108" s="5" t="str">
        <f>VLOOKUP(D108,[1]FAST!$A$2:$C$4520,2,0)</f>
        <v>Tiêu xanh</v>
      </c>
      <c r="F108" s="5" t="str">
        <f>VLOOKUP(D108,[1]FAST!$A$2:$C$4520,3,0)</f>
        <v>kg</v>
      </c>
    </row>
    <row r="109" spans="1:6" x14ac:dyDescent="0.25">
      <c r="A109" s="5" t="s">
        <v>225</v>
      </c>
      <c r="B109" s="5" t="s">
        <v>17</v>
      </c>
      <c r="D109" s="5" t="s">
        <v>226</v>
      </c>
      <c r="E109" s="5" t="str">
        <f>VLOOKUP(D109,[1]FAST!$A$2:$C$4520,2,0)</f>
        <v>Tỏi bóc</v>
      </c>
      <c r="F109" s="5" t="str">
        <f>VLOOKUP(D109,[1]FAST!$A$2:$C$4520,3,0)</f>
        <v>kg</v>
      </c>
    </row>
    <row r="110" spans="1:6" x14ac:dyDescent="0.25">
      <c r="A110" s="5" t="s">
        <v>43</v>
      </c>
      <c r="B110" s="5" t="str">
        <f>VLOOKUP(A110,'[1]BÁO CÁO CÔNG NỢ_KIỂM TRA_ĐIỀU C'!J115:K504,2,0)</f>
        <v>Kg</v>
      </c>
      <c r="D110" s="5" t="s">
        <v>226</v>
      </c>
      <c r="E110" s="5" t="str">
        <f>VLOOKUP(D110,[1]FAST!$A$2:$C$4520,2,0)</f>
        <v>Tỏi bóc</v>
      </c>
      <c r="F110" s="5" t="str">
        <f>VLOOKUP(D110,[1]FAST!$A$2:$C$4520,3,0)</f>
        <v>kg</v>
      </c>
    </row>
    <row r="111" spans="1:6" x14ac:dyDescent="0.25">
      <c r="A111" s="5" t="s">
        <v>227</v>
      </c>
      <c r="B111" s="5"/>
      <c r="D111" s="5" t="s">
        <v>226</v>
      </c>
      <c r="E111" s="5" t="str">
        <f>VLOOKUP(D111,[1]FAST!$A$2:$C$4520,2,0)</f>
        <v>Tỏi bóc</v>
      </c>
      <c r="F111" s="5" t="str">
        <f>VLOOKUP(D111,[1]FAST!$A$2:$C$4520,3,0)</f>
        <v>kg</v>
      </c>
    </row>
    <row r="112" spans="1:6" x14ac:dyDescent="0.25">
      <c r="A112" s="5" t="s">
        <v>228</v>
      </c>
      <c r="B112" s="5"/>
      <c r="D112" s="5" t="s">
        <v>229</v>
      </c>
      <c r="E112" s="5" t="str">
        <f>VLOOKUP(D112,[1]FAST!$A$2:$C$4520,2,0)</f>
        <v>Tỏi ta</v>
      </c>
      <c r="F112" s="5" t="str">
        <f>VLOOKUP(D112,[1]FAST!$A$2:$C$4520,3,0)</f>
        <v>kg</v>
      </c>
    </row>
    <row r="113" spans="1:6" x14ac:dyDescent="0.25">
      <c r="A113" s="5" t="s">
        <v>230</v>
      </c>
      <c r="B113" s="5"/>
      <c r="D113" s="5" t="s">
        <v>231</v>
      </c>
      <c r="E113" s="5" t="str">
        <f>VLOOKUP(D113,[1]FAST!$A$2:$C$4520,2,0)</f>
        <v>Xà lách</v>
      </c>
      <c r="F113" s="5" t="str">
        <f>VLOOKUP(D113,[1]FAST!$A$2:$C$4520,3,0)</f>
        <v>kg</v>
      </c>
    </row>
    <row r="114" spans="1:6" x14ac:dyDescent="0.25">
      <c r="A114" s="5" t="s">
        <v>232</v>
      </c>
      <c r="B114" s="5"/>
      <c r="D114" s="5" t="s">
        <v>233</v>
      </c>
      <c r="E114" s="5" t="str">
        <f>VLOOKUP(D114,[1]FAST!$A$2:$C$4520,2,0)</f>
        <v>Xà lách cuộn</v>
      </c>
      <c r="F114" s="5" t="str">
        <f>VLOOKUP(D114,[1]FAST!$A$2:$C$4520,3,0)</f>
        <v>kg</v>
      </c>
    </row>
    <row r="115" spans="1:6" x14ac:dyDescent="0.25">
      <c r="A115" s="5" t="s">
        <v>44</v>
      </c>
      <c r="B115" s="5" t="str">
        <f>VLOOKUP(A115,'[1]BÁO CÁO CÔNG NỢ_KIỂM TRA_ĐIỀU C'!J88:K477,2,0)</f>
        <v>Kg</v>
      </c>
      <c r="D115" s="5" t="s">
        <v>234</v>
      </c>
      <c r="E115" s="5" t="str">
        <f>VLOOKUP(D115,[1]FAST!$A$2:$C$4520,2,0)</f>
        <v>Xà lách Roman</v>
      </c>
      <c r="F115" s="5" t="str">
        <f>VLOOKUP(D115,[1]FAST!$A$2:$C$4520,3,0)</f>
        <v>kg</v>
      </c>
    </row>
    <row r="116" spans="1:6" x14ac:dyDescent="0.25">
      <c r="A116" s="5" t="s">
        <v>235</v>
      </c>
      <c r="B116" s="5"/>
      <c r="D116" s="5" t="s">
        <v>236</v>
      </c>
      <c r="E116" s="5" t="str">
        <f>VLOOKUP(D116,[1]FAST!$A$2:$C$4520,2,0)</f>
        <v>Xà lách tím</v>
      </c>
      <c r="F116" s="5" t="str">
        <f>VLOOKUP(D116,[1]FAST!$A$2:$C$4520,3,0)</f>
        <v>kg</v>
      </c>
    </row>
    <row r="117" spans="1:6" x14ac:dyDescent="0.25">
      <c r="A117" s="5" t="s">
        <v>237</v>
      </c>
      <c r="B117" s="5"/>
      <c r="D117" s="5" t="s">
        <v>238</v>
      </c>
      <c r="E117" s="5" t="str">
        <f>VLOOKUP(D117,[1]FAST!$A$2:$C$4520,2,0)</f>
        <v>Ớt vàng Đà Lạt</v>
      </c>
      <c r="F117" s="5" t="str">
        <f>VLOOKUP(D117,[1]FAST!$A$2:$C$4520,3,0)</f>
        <v>kg</v>
      </c>
    </row>
    <row r="118" spans="1:6" x14ac:dyDescent="0.25">
      <c r="A118" s="5" t="s">
        <v>239</v>
      </c>
      <c r="B118" s="5"/>
      <c r="D118" s="5" t="s">
        <v>240</v>
      </c>
      <c r="E118" s="5" t="str">
        <f>VLOOKUP(D118,[1]FAST!$A$2:$C$4520,2,0)</f>
        <v>Ớt xanh Đà Lạt</v>
      </c>
      <c r="F118" s="5" t="str">
        <f>VLOOKUP(D118,[1]FAST!$A$2:$C$4520,3,0)</f>
        <v>kg</v>
      </c>
    </row>
    <row r="119" spans="1:6" x14ac:dyDescent="0.25">
      <c r="A119" s="5" t="s">
        <v>241</v>
      </c>
      <c r="B119" s="5"/>
      <c r="D119" s="5" t="s">
        <v>242</v>
      </c>
      <c r="E119" s="5" t="str">
        <f>VLOOKUP(D119,[1]FAST!$A$2:$C$4520,2,0)</f>
        <v>Cải chua nguyên cây</v>
      </c>
      <c r="F119" s="5" t="str">
        <f>VLOOKUP(D119,[1]FAST!$A$2:$C$4520,3,0)</f>
        <v>kg</v>
      </c>
    </row>
    <row r="120" spans="1:6" x14ac:dyDescent="0.25">
      <c r="A120" s="5" t="s">
        <v>243</v>
      </c>
      <c r="B120" s="5"/>
      <c r="D120" s="5" t="s">
        <v>244</v>
      </c>
      <c r="E120" s="5" t="str">
        <f>VLOOKUP(D120,[1]FAST!$A$2:$C$4520,2,0)</f>
        <v>Đậu cove Pháp</v>
      </c>
      <c r="F120" s="5" t="str">
        <f>VLOOKUP(D120,[1]FAST!$A$2:$C$4520,3,0)</f>
        <v>kg</v>
      </c>
    </row>
    <row r="121" spans="1:6" x14ac:dyDescent="0.25">
      <c r="A121" s="5" t="s">
        <v>245</v>
      </c>
      <c r="B121" s="5" t="str">
        <f>VLOOKUP(A121,'[1]BÁO CÁO CÔNG NỢ_KIỂM TRA_ĐIỀU C'!J167:K556,2,0)</f>
        <v>Kg</v>
      </c>
      <c r="D121" s="5" t="s">
        <v>246</v>
      </c>
      <c r="E121" s="5" t="str">
        <f>VLOOKUP(D121,[1]FAST!$A$2:$C$4520,2,0)</f>
        <v>Nấm mỡ đen</v>
      </c>
      <c r="F121" s="5" t="str">
        <f>VLOOKUP(D121,[1]FAST!$A$2:$C$4520,3,0)</f>
        <v>kg</v>
      </c>
    </row>
    <row r="122" spans="1:6" x14ac:dyDescent="0.25">
      <c r="A122" s="5" t="s">
        <v>247</v>
      </c>
      <c r="B122" s="5"/>
      <c r="D122" s="5" t="s">
        <v>246</v>
      </c>
      <c r="E122" s="5" t="str">
        <f>VLOOKUP(D122,[1]FAST!$A$2:$C$4520,2,0)</f>
        <v>Nấm mỡ đen</v>
      </c>
      <c r="F122" s="5" t="str">
        <f>VLOOKUP(D122,[1]FAST!$A$2:$C$4520,3,0)</f>
        <v>kg</v>
      </c>
    </row>
    <row r="123" spans="1:6" x14ac:dyDescent="0.25">
      <c r="A123" s="5" t="s">
        <v>248</v>
      </c>
      <c r="B123" s="5"/>
      <c r="D123" s="5" t="s">
        <v>249</v>
      </c>
      <c r="E123" s="5" t="str">
        <f>VLOOKUP(D123,[1]FAST!$A$2:$C$4520,2,0)</f>
        <v>Lá sao nhái</v>
      </c>
      <c r="F123" s="5" t="str">
        <f>VLOOKUP(D123,[1]FAST!$A$2:$C$4520,3,0)</f>
        <v>kg</v>
      </c>
    </row>
    <row r="124" spans="1:6" x14ac:dyDescent="0.25">
      <c r="A124" s="5" t="s">
        <v>250</v>
      </c>
      <c r="B124" s="5" t="str">
        <f>VLOOKUP(A124,'[1]BÁO CÁO CÔNG NỢ_KIỂM TRA_ĐIỀU C'!J89:K478,2,0)</f>
        <v>Kg</v>
      </c>
      <c r="D124" s="5" t="s">
        <v>251</v>
      </c>
      <c r="E124" s="5" t="str">
        <f>VLOOKUP(D124,[1]FAST!$A$2:$C$4520,2,0)</f>
        <v>Rau Cần Tàu</v>
      </c>
      <c r="F124" s="5" t="str">
        <f>VLOOKUP(D124,[1]FAST!$A$2:$C$4520,3,0)</f>
        <v>kg</v>
      </c>
    </row>
    <row r="125" spans="1:6" x14ac:dyDescent="0.25">
      <c r="A125" s="5" t="s">
        <v>252</v>
      </c>
      <c r="B125" s="5"/>
      <c r="D125" s="5" t="s">
        <v>253</v>
      </c>
      <c r="E125" s="5" t="str">
        <f>VLOOKUP(D125,[1]FAST!$A$2:$C$4520,2,0)</f>
        <v>Lá giang</v>
      </c>
      <c r="F125" s="5" t="str">
        <f>VLOOKUP(D125,[1]FAST!$A$2:$C$4520,3,0)</f>
        <v>kg</v>
      </c>
    </row>
    <row r="126" spans="1:6" x14ac:dyDescent="0.25">
      <c r="A126" s="5" t="s">
        <v>254</v>
      </c>
      <c r="B126" s="5"/>
      <c r="D126" s="5" t="s">
        <v>255</v>
      </c>
      <c r="E126" s="5" t="str">
        <f>VLOOKUP(D126,[1]FAST!$A$2:$C$4520,2,0)</f>
        <v>Bầu</v>
      </c>
      <c r="F126" s="5" t="str">
        <f>VLOOKUP(D126,[1]FAST!$A$2:$C$4520,3,0)</f>
        <v>kg</v>
      </c>
    </row>
    <row r="127" spans="1:6" x14ac:dyDescent="0.25">
      <c r="A127" s="5" t="s">
        <v>256</v>
      </c>
      <c r="B127" s="5" t="str">
        <f>VLOOKUP(A127,'[1]BÁO CÁO CÔNG NỢ_KIỂM TRA_ĐIỀU C'!J168:K557,2,0)</f>
        <v>Kg</v>
      </c>
      <c r="D127" s="5" t="s">
        <v>257</v>
      </c>
      <c r="E127" s="5" t="str">
        <f>VLOOKUP(D127,[1]FAST!$A$2:$C$4520,2,0)</f>
        <v>Lá Dứa</v>
      </c>
      <c r="F127" s="5" t="str">
        <f>VLOOKUP(D127,[1]FAST!$A$2:$C$4520,3,0)</f>
        <v>kg</v>
      </c>
    </row>
    <row r="128" spans="1:6" x14ac:dyDescent="0.25">
      <c r="A128" s="5" t="s">
        <v>258</v>
      </c>
      <c r="B128" s="5" t="str">
        <f>VLOOKUP(A128,'[1]BÁO CÁO CÔNG NỢ_KIỂM TRA_ĐIỀU C'!J178:K567,2,0)</f>
        <v>Kg</v>
      </c>
      <c r="D128" s="5" t="s">
        <v>259</v>
      </c>
      <c r="E128" s="5" t="str">
        <f>VLOOKUP(D128,[1]FAST!$A$2:$C$4520,2,0)</f>
        <v>Bánh ướt</v>
      </c>
      <c r="F128" s="5" t="str">
        <f>VLOOKUP(D128,[1]FAST!$A$2:$C$4520,3,0)</f>
        <v>kg</v>
      </c>
    </row>
    <row r="129" spans="1:6" x14ac:dyDescent="0.25">
      <c r="A129" s="5" t="s">
        <v>18</v>
      </c>
      <c r="B129" s="5" t="s">
        <v>17</v>
      </c>
      <c r="D129" s="5" t="s">
        <v>260</v>
      </c>
      <c r="E129" s="5" t="str">
        <f>VLOOKUP(D129,[1]FAST!$A$2:$C$4520,2,0)</f>
        <v>Cải bó xôi</v>
      </c>
      <c r="F129" s="5" t="str">
        <f>VLOOKUP(D129,[1]FAST!$A$2:$C$4520,3,0)</f>
        <v>kg</v>
      </c>
    </row>
    <row r="130" spans="1:6" x14ac:dyDescent="0.25">
      <c r="A130" s="5" t="s">
        <v>31</v>
      </c>
      <c r="B130" s="5"/>
      <c r="D130" s="5" t="s">
        <v>261</v>
      </c>
      <c r="E130" s="5" t="str">
        <f>VLOOKUP(D130,[1]FAST!$A$2:$C$4520,2,0)</f>
        <v>Khoai môn</v>
      </c>
      <c r="F130" s="5" t="str">
        <f>VLOOKUP(D130,[1]FAST!$A$2:$C$4520,3,0)</f>
        <v>kg</v>
      </c>
    </row>
    <row r="131" spans="1:6" x14ac:dyDescent="0.25">
      <c r="A131" s="18" t="s">
        <v>28</v>
      </c>
      <c r="B131" s="20" t="s">
        <v>29</v>
      </c>
      <c r="D131" s="5" t="s">
        <v>287</v>
      </c>
      <c r="E131" s="5" t="s">
        <v>288</v>
      </c>
      <c r="F131" s="5" t="s">
        <v>29</v>
      </c>
    </row>
    <row r="132" spans="1:6" x14ac:dyDescent="0.25">
      <c r="A132" s="5" t="s">
        <v>262</v>
      </c>
      <c r="B132" s="5"/>
      <c r="D132" s="5" t="s">
        <v>263</v>
      </c>
      <c r="E132" s="5" t="str">
        <f>VLOOKUP(D132,[1]FAST!$A$2:$C$4520,2,0)</f>
        <v>Cam sành</v>
      </c>
      <c r="F132" s="5" t="str">
        <f>VLOOKUP(D132,[1]FAST!$A$2:$C$4520,3,0)</f>
        <v>kg</v>
      </c>
    </row>
    <row r="133" spans="1:6" x14ac:dyDescent="0.25">
      <c r="A133" s="5" t="s">
        <v>264</v>
      </c>
      <c r="B133" s="5"/>
      <c r="D133" s="5" t="s">
        <v>265</v>
      </c>
      <c r="E133" s="5" t="str">
        <f>VLOOKUP(D133,[1]FAST!$A$2:$C$4520,2,0)</f>
        <v>Củ Đậu (Củ Sắn)</v>
      </c>
      <c r="F133" s="5" t="str">
        <f>VLOOKUP(D133,[1]FAST!$A$2:$C$4520,3,0)</f>
        <v>kg</v>
      </c>
    </row>
    <row r="134" spans="1:6" x14ac:dyDescent="0.25">
      <c r="A134" s="5" t="s">
        <v>25</v>
      </c>
      <c r="B134" s="5" t="str">
        <f>VLOOKUP(A134,'[1]BÁO CÁO CÔNG NỢ_KIỂM TRA_ĐIỀU C'!J38:K427,2,0)</f>
        <v>Kg</v>
      </c>
      <c r="D134" s="5" t="s">
        <v>266</v>
      </c>
      <c r="E134" s="5" t="str">
        <f>VLOOKUP(D134,[1]FAST!$A$2:$C$4520,2,0)</f>
        <v>Dưa hấu</v>
      </c>
      <c r="F134" s="5" t="str">
        <f>VLOOKUP(D134,[1]FAST!$A$2:$C$4520,3,0)</f>
        <v>kg</v>
      </c>
    </row>
    <row r="135" spans="1:6" x14ac:dyDescent="0.25">
      <c r="A135" s="5" t="s">
        <v>267</v>
      </c>
      <c r="B135" s="5"/>
      <c r="D135" s="5" t="s">
        <v>268</v>
      </c>
      <c r="E135" s="5" t="str">
        <f>VLOOKUP(D135,[1]FAST!$A$2:$C$4520,2,0)</f>
        <v>Ổi (Tráng miệng)</v>
      </c>
      <c r="F135" s="5" t="str">
        <f>VLOOKUP(D135,[1]FAST!$A$2:$C$4520,3,0)</f>
        <v>kg</v>
      </c>
    </row>
    <row r="136" spans="1:6" x14ac:dyDescent="0.25">
      <c r="A136" s="5" t="s">
        <v>269</v>
      </c>
      <c r="B136" s="5"/>
      <c r="D136" s="5" t="s">
        <v>268</v>
      </c>
      <c r="E136" s="5" t="str">
        <f>VLOOKUP(D136,[1]FAST!$A$2:$C$4520,2,0)</f>
        <v>Ổi (Tráng miệng)</v>
      </c>
      <c r="F136" s="5" t="str">
        <f>VLOOKUP(D136,[1]FAST!$A$2:$C$4520,3,0)</f>
        <v>kg</v>
      </c>
    </row>
    <row r="137" spans="1:6" x14ac:dyDescent="0.25">
      <c r="A137" s="5" t="s">
        <v>270</v>
      </c>
      <c r="B137" s="5"/>
      <c r="D137" s="5" t="s">
        <v>271</v>
      </c>
      <c r="E137" s="5" t="str">
        <f>VLOOKUP(D137,[1]FAST!$A$2:$C$4520,2,0)</f>
        <v>Táo (tráng miệng)</v>
      </c>
      <c r="F137" s="5" t="str">
        <f>VLOOKUP(D137,[1]FAST!$A$2:$C$4520,3,0)</f>
        <v>kg</v>
      </c>
    </row>
    <row r="138" spans="1:6" x14ac:dyDescent="0.25">
      <c r="A138" s="5" t="s">
        <v>272</v>
      </c>
      <c r="B138" s="5"/>
      <c r="D138" s="5" t="s">
        <v>273</v>
      </c>
      <c r="E138" s="5" t="str">
        <f>VLOOKUP(D138,[1]FAST!$A$2:$C$4520,2,0)</f>
        <v>Dứa quả (Đồ Bar)</v>
      </c>
      <c r="F138" s="5" t="str">
        <f>VLOOKUP(D138,[1]FAST!$A$2:$C$4520,3,0)</f>
        <v>Quả</v>
      </c>
    </row>
    <row r="139" spans="1:6" x14ac:dyDescent="0.25">
      <c r="A139" s="5" t="s">
        <v>274</v>
      </c>
      <c r="B139" s="5"/>
      <c r="D139" s="5" t="s">
        <v>273</v>
      </c>
      <c r="E139" s="5" t="str">
        <f>VLOOKUP(D139,[1]FAST!$A$2:$C$4520,2,0)</f>
        <v>Dứa quả (Đồ Bar)</v>
      </c>
      <c r="F139" s="5" t="str">
        <f>VLOOKUP(D139,[1]FAST!$A$2:$C$4520,3,0)</f>
        <v>Quả</v>
      </c>
    </row>
    <row r="140" spans="1:6" x14ac:dyDescent="0.25">
      <c r="A140" s="5" t="s">
        <v>275</v>
      </c>
      <c r="B140" s="5"/>
      <c r="D140" s="5" t="s">
        <v>273</v>
      </c>
      <c r="E140" s="5" t="str">
        <f>VLOOKUP(D140,[1]FAST!$A$2:$C$4520,2,0)</f>
        <v>Dứa quả (Đồ Bar)</v>
      </c>
      <c r="F140" s="5" t="str">
        <f>VLOOKUP(D140,[1]FAST!$A$2:$C$4520,3,0)</f>
        <v>Quả</v>
      </c>
    </row>
    <row r="141" spans="1:6" x14ac:dyDescent="0.25">
      <c r="A141" s="19" t="s">
        <v>276</v>
      </c>
      <c r="B141" s="19"/>
      <c r="D141" s="5" t="s">
        <v>277</v>
      </c>
      <c r="E141" s="5" t="str">
        <f>VLOOKUP(D141,[1]FAST!$A$2:$C$4520,2,0)</f>
        <v>Xoài (tráng miệng)</v>
      </c>
      <c r="F141" s="5" t="str">
        <f>VLOOKUP(D141,[1]FAST!$A$2:$C$4520,3,0)</f>
        <v>kg</v>
      </c>
    </row>
    <row r="142" spans="1:6" x14ac:dyDescent="0.25">
      <c r="A142" s="19" t="s">
        <v>278</v>
      </c>
      <c r="B142" s="19"/>
      <c r="D142" s="5" t="s">
        <v>279</v>
      </c>
      <c r="E142" s="5" t="str">
        <f>VLOOKUP(D142,[1]FAST!$A$2:$C$4520,2,0)</f>
        <v>Táo quả (Đồ Bar)</v>
      </c>
      <c r="F142" s="5" t="str">
        <f>VLOOKUP(D142,[1]FAST!$A$2:$C$4520,3,0)</f>
        <v>kg</v>
      </c>
    </row>
    <row r="143" spans="1:6" x14ac:dyDescent="0.25">
      <c r="A143" s="5" t="s">
        <v>21</v>
      </c>
      <c r="B143" s="5" t="str">
        <f>VLOOKUP(A143,'[1]BÁO CÁO CÔNG NỢ_KIỂM TRA_ĐIỀU C'!J176:K565,2,0)</f>
        <v>Kg</v>
      </c>
      <c r="D143" s="5" t="s">
        <v>280</v>
      </c>
      <c r="E143" s="5" t="str">
        <f>VLOOKUP(D143,[1]FAST!$A$2:$C$4520,2,0)</f>
        <v>Cam vàng</v>
      </c>
      <c r="F143" s="5" t="str">
        <f>VLOOKUP(D143,[1]FAST!$A$2:$C$4520,3,0)</f>
        <v>kg</v>
      </c>
    </row>
    <row r="144" spans="1:6" x14ac:dyDescent="0.25">
      <c r="A144" s="5" t="s">
        <v>48</v>
      </c>
      <c r="B144" s="5" t="str">
        <f>VLOOKUP(A144,'[1]BÁO CÁO CÔNG NỢ_KIỂM TRA_ĐIỀU C'!J177:K566,2,0)</f>
        <v>Kg</v>
      </c>
      <c r="D144" s="5" t="s">
        <v>281</v>
      </c>
      <c r="E144" s="5" t="str">
        <f>VLOOKUP(D144,[1]FAST!$A$2:$C$4520,2,0)</f>
        <v>Chanh vàng</v>
      </c>
      <c r="F144" s="5" t="str">
        <f>VLOOKUP(D144,[1]FAST!$A$2:$C$4520,3,0)</f>
        <v>kg</v>
      </c>
    </row>
  </sheetData>
  <autoFilter ref="A1:F1">
    <sortState ref="A2:F144">
      <sortCondition ref="D1"/>
    </sortState>
  </autoFilter>
  <conditionalFormatting sqref="D135">
    <cfRule type="duplicateValues" dxfId="6" priority="4"/>
  </conditionalFormatting>
  <conditionalFormatting sqref="D136">
    <cfRule type="duplicateValues" dxfId="5" priority="3"/>
  </conditionalFormatting>
  <conditionalFormatting sqref="D2:D134">
    <cfRule type="duplicateValues" dxfId="4" priority="5"/>
  </conditionalFormatting>
  <conditionalFormatting sqref="A2:A138">
    <cfRule type="duplicateValues" dxfId="3" priority="6"/>
  </conditionalFormatting>
  <conditionalFormatting sqref="D139">
    <cfRule type="duplicateValues" dxfId="2" priority="2"/>
  </conditionalFormatting>
  <conditionalFormatting sqref="D141">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tsg1</vt:lpstr>
      <vt:lpstr>tsg6</vt:lpstr>
      <vt:lpstr>tsg8</vt:lpstr>
      <vt:lpstr>tsg9</vt:lpstr>
      <vt:lpstr>FAST</vt:lpstr>
      <vt:lpstr>MÃ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Windows User</cp:lastModifiedBy>
  <dcterms:created xsi:type="dcterms:W3CDTF">2025-12-29T03:13:47Z</dcterms:created>
  <dcterms:modified xsi:type="dcterms:W3CDTF">2026-01-20T03:04:43Z</dcterms:modified>
</cp:coreProperties>
</file>